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F:\excel\"/>
    </mc:Choice>
  </mc:AlternateContent>
  <xr:revisionPtr revIDLastSave="0" documentId="8_{6C7BBB3A-6008-41E6-BB4C-5AA750BD7464}" xr6:coauthVersionLast="47" xr6:coauthVersionMax="47" xr10:uidLastSave="{00000000-0000-0000-0000-000000000000}"/>
  <bookViews>
    <workbookView xWindow="-120" yWindow="-120" windowWidth="20730" windowHeight="11310" activeTab="2" xr2:uid="{00000000-000D-0000-FFFF-FFFF00000000}"/>
  </bookViews>
  <sheets>
    <sheet name="f1" sheetId="1" r:id="rId1"/>
    <sheet name="explications" sheetId="2" r:id="rId2"/>
    <sheet name="f2" sheetId="3"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T5" i="3" l="1"/>
  <c r="T6" i="3"/>
  <c r="T7" i="3"/>
  <c r="T8" i="3"/>
  <c r="T9"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T101" i="3"/>
  <c r="T102" i="3"/>
  <c r="T103" i="3"/>
  <c r="T104" i="3"/>
  <c r="T105" i="3"/>
  <c r="T106" i="3"/>
  <c r="T107" i="3"/>
  <c r="T108" i="3"/>
  <c r="T109" i="3"/>
  <c r="T110" i="3"/>
  <c r="T111" i="3"/>
  <c r="T112" i="3"/>
  <c r="T113" i="3"/>
  <c r="T114" i="3"/>
  <c r="T115" i="3"/>
  <c r="T116" i="3"/>
  <c r="T117" i="3"/>
  <c r="T118" i="3"/>
  <c r="T119" i="3"/>
  <c r="T120" i="3"/>
  <c r="T121" i="3"/>
  <c r="T122" i="3"/>
  <c r="T123" i="3"/>
  <c r="T124" i="3"/>
  <c r="T125" i="3"/>
  <c r="T126" i="3"/>
  <c r="T127" i="3"/>
  <c r="T128" i="3"/>
  <c r="T129" i="3"/>
  <c r="T130" i="3"/>
  <c r="T131" i="3"/>
  <c r="T132" i="3"/>
  <c r="T133" i="3"/>
  <c r="T134" i="3"/>
  <c r="T135" i="3"/>
  <c r="T136" i="3"/>
  <c r="T137" i="3"/>
  <c r="T138" i="3"/>
  <c r="T139" i="3"/>
  <c r="T140" i="3"/>
  <c r="T141" i="3"/>
  <c r="T142" i="3"/>
  <c r="T143" i="3"/>
  <c r="T144" i="3"/>
  <c r="T145" i="3"/>
  <c r="T146" i="3"/>
  <c r="T147" i="3"/>
  <c r="T148" i="3"/>
  <c r="T149" i="3"/>
  <c r="T150" i="3"/>
  <c r="T151" i="3"/>
  <c r="T152" i="3"/>
  <c r="T153" i="3"/>
  <c r="T154" i="3"/>
  <c r="T155" i="3"/>
  <c r="T156" i="3"/>
  <c r="T157" i="3"/>
  <c r="T158" i="3"/>
  <c r="T159" i="3"/>
  <c r="T160" i="3"/>
  <c r="T161" i="3"/>
  <c r="T162" i="3"/>
  <c r="T163" i="3"/>
  <c r="T164" i="3"/>
  <c r="T165" i="3"/>
  <c r="T166" i="3"/>
  <c r="T167" i="3"/>
  <c r="T168" i="3"/>
  <c r="T169" i="3"/>
  <c r="T170" i="3"/>
  <c r="T171" i="3"/>
  <c r="T4" i="3"/>
  <c r="N5" i="3"/>
  <c r="M5" i="3"/>
  <c r="J5" i="3"/>
  <c r="N4" i="3"/>
  <c r="M4" i="3"/>
  <c r="L4" i="3"/>
  <c r="K4" i="3"/>
  <c r="J4" i="3"/>
  <c r="C99" i="1"/>
  <c r="A45" i="2"/>
  <c r="A44" i="2"/>
  <c r="A43" i="2"/>
  <c r="A42" i="2"/>
  <c r="A41" i="2"/>
  <c r="A40" i="2"/>
  <c r="A39" i="2"/>
  <c r="A38" i="2"/>
  <c r="A37" i="2"/>
  <c r="A36" i="2"/>
  <c r="D35" i="2"/>
  <c r="A35" i="2"/>
  <c r="A34" i="2"/>
  <c r="D117" i="1"/>
  <c r="D116" i="1"/>
  <c r="D110" i="1"/>
  <c r="D111" i="1"/>
  <c r="D112" i="1"/>
  <c r="D113" i="1"/>
  <c r="D109" i="1"/>
  <c r="C101" i="1"/>
  <c r="C102" i="1"/>
  <c r="C103" i="1"/>
  <c r="C100" i="1"/>
  <c r="D79" i="1"/>
  <c r="D65" i="1"/>
  <c r="D66" i="1"/>
  <c r="D67" i="1"/>
  <c r="D68" i="1"/>
  <c r="D69" i="1"/>
  <c r="D70" i="1"/>
  <c r="D71" i="1"/>
  <c r="D72" i="1"/>
  <c r="D73" i="1"/>
  <c r="D74" i="1"/>
  <c r="D75" i="1"/>
  <c r="D76" i="1"/>
  <c r="D77" i="1"/>
  <c r="D78" i="1"/>
  <c r="D62" i="1"/>
  <c r="D63" i="1"/>
  <c r="D64" i="1"/>
  <c r="D61" i="1"/>
  <c r="D60" i="1"/>
  <c r="C5" i="3"/>
  <c r="C25" i="2"/>
  <c r="C24" i="2"/>
  <c r="C23" i="2"/>
  <c r="C22" i="2"/>
  <c r="K5" i="3" l="1"/>
  <c r="L5" i="3"/>
  <c r="C6" i="3"/>
  <c r="A5" i="3"/>
  <c r="A4" i="3"/>
  <c r="B4" i="3" s="1"/>
  <c r="D30" i="1"/>
  <c r="D31" i="1"/>
  <c r="D32" i="1"/>
  <c r="D33" i="1"/>
  <c r="D34" i="1"/>
  <c r="D35" i="1"/>
  <c r="D36" i="1"/>
  <c r="D37" i="1"/>
  <c r="D29" i="1"/>
  <c r="R114" i="1"/>
  <c r="R112" i="1"/>
  <c r="Q110" i="1"/>
  <c r="R108" i="1"/>
  <c r="R105" i="1"/>
  <c r="S103" i="1"/>
  <c r="S101" i="1"/>
  <c r="R97" i="1"/>
  <c r="S93" i="1"/>
  <c r="S91" i="1"/>
  <c r="Q89" i="1"/>
  <c r="Q88" i="1"/>
  <c r="R86" i="1"/>
  <c r="S83" i="1"/>
  <c r="Q82" i="1"/>
  <c r="S81" i="1"/>
  <c r="T77" i="1"/>
  <c r="R75" i="1"/>
  <c r="A74" i="1"/>
  <c r="Q74" i="1"/>
  <c r="J74" i="1"/>
  <c r="R74" i="1"/>
  <c r="T74" i="1"/>
  <c r="A75" i="1"/>
  <c r="J75" i="1"/>
  <c r="Q75" i="1"/>
  <c r="S75" i="1"/>
  <c r="T75" i="1"/>
  <c r="U75" i="1"/>
  <c r="A76" i="1"/>
  <c r="J76" i="1"/>
  <c r="A77" i="1"/>
  <c r="J77" i="1"/>
  <c r="S77" i="1"/>
  <c r="A78" i="1"/>
  <c r="J78" i="1"/>
  <c r="A79" i="1"/>
  <c r="J79" i="1"/>
  <c r="Q79" i="1"/>
  <c r="R79" i="1"/>
  <c r="S79" i="1"/>
  <c r="T79" i="1"/>
  <c r="U79" i="1"/>
  <c r="A80" i="1"/>
  <c r="J80" i="1"/>
  <c r="Q80" i="1"/>
  <c r="R80" i="1"/>
  <c r="A81" i="1"/>
  <c r="J81" i="1"/>
  <c r="Q81" i="1"/>
  <c r="R81" i="1"/>
  <c r="T81" i="1"/>
  <c r="A82" i="1"/>
  <c r="J82" i="1"/>
  <c r="R82" i="1"/>
  <c r="A83" i="1"/>
  <c r="J83" i="1"/>
  <c r="Q83" i="1"/>
  <c r="R83" i="1"/>
  <c r="T83" i="1"/>
  <c r="A84" i="1"/>
  <c r="J84" i="1"/>
  <c r="T84" i="1"/>
  <c r="A85" i="1"/>
  <c r="J85" i="1"/>
  <c r="Q85" i="1"/>
  <c r="R85" i="1"/>
  <c r="S85" i="1"/>
  <c r="T85" i="1"/>
  <c r="U85" i="1"/>
  <c r="A86" i="1"/>
  <c r="J86" i="1"/>
  <c r="Q86" i="1"/>
  <c r="S86" i="1"/>
  <c r="U86" i="1"/>
  <c r="A87" i="1"/>
  <c r="J87" i="1"/>
  <c r="Q87" i="1"/>
  <c r="R87" i="1"/>
  <c r="S87" i="1"/>
  <c r="T87" i="1"/>
  <c r="U87" i="1"/>
  <c r="A88" i="1"/>
  <c r="J88" i="1"/>
  <c r="U88" i="1"/>
  <c r="A89" i="1"/>
  <c r="J89" i="1"/>
  <c r="S89" i="1"/>
  <c r="A90" i="1"/>
  <c r="J90" i="1"/>
  <c r="Q90" i="1"/>
  <c r="U90" i="1"/>
  <c r="A91" i="1"/>
  <c r="J91" i="1"/>
  <c r="Q91" i="1"/>
  <c r="R91" i="1"/>
  <c r="T91" i="1"/>
  <c r="A92" i="1"/>
  <c r="J92" i="1"/>
  <c r="Q92" i="1"/>
  <c r="R92" i="1"/>
  <c r="S92" i="1"/>
  <c r="A93" i="1"/>
  <c r="J93" i="1"/>
  <c r="A94" i="1"/>
  <c r="J94" i="1"/>
  <c r="S94" i="1"/>
  <c r="T94" i="1"/>
  <c r="U94" i="1"/>
  <c r="A95" i="1"/>
  <c r="J95" i="1"/>
  <c r="Q95" i="1"/>
  <c r="R95" i="1"/>
  <c r="S95" i="1"/>
  <c r="T95" i="1"/>
  <c r="U95" i="1"/>
  <c r="A96" i="1"/>
  <c r="J96" i="1"/>
  <c r="Q96" i="1"/>
  <c r="A97" i="1"/>
  <c r="J97" i="1"/>
  <c r="S97" i="1"/>
  <c r="A98" i="1"/>
  <c r="J98" i="1"/>
  <c r="T98" i="1"/>
  <c r="A99" i="1"/>
  <c r="J99" i="1"/>
  <c r="Q99" i="1"/>
  <c r="R99" i="1"/>
  <c r="S99" i="1"/>
  <c r="T99" i="1"/>
  <c r="U99" i="1"/>
  <c r="A100" i="1"/>
  <c r="J100" i="1"/>
  <c r="Q100" i="1"/>
  <c r="A101" i="1"/>
  <c r="J101" i="1"/>
  <c r="Q101" i="1"/>
  <c r="R101" i="1"/>
  <c r="T101" i="1"/>
  <c r="A102" i="1"/>
  <c r="J102" i="1"/>
  <c r="R102" i="1"/>
  <c r="A103" i="1"/>
  <c r="J103" i="1"/>
  <c r="Q103" i="1"/>
  <c r="R103" i="1"/>
  <c r="T103" i="1"/>
  <c r="A104" i="1"/>
  <c r="J104" i="1"/>
  <c r="T104" i="1"/>
  <c r="A105" i="1"/>
  <c r="J105" i="1"/>
  <c r="Q105" i="1"/>
  <c r="S105" i="1"/>
  <c r="U105" i="1"/>
  <c r="A106" i="1"/>
  <c r="J106" i="1"/>
  <c r="A107" i="1"/>
  <c r="J107" i="1"/>
  <c r="Q107" i="1"/>
  <c r="R107" i="1"/>
  <c r="S107" i="1"/>
  <c r="T107" i="1"/>
  <c r="U107" i="1"/>
  <c r="A108" i="1"/>
  <c r="J108" i="1"/>
  <c r="A109" i="1"/>
  <c r="J109" i="1"/>
  <c r="Q109" i="1"/>
  <c r="R109" i="1"/>
  <c r="S109" i="1"/>
  <c r="T109" i="1"/>
  <c r="U109" i="1"/>
  <c r="A110" i="1"/>
  <c r="J110" i="1"/>
  <c r="A111" i="1"/>
  <c r="J111" i="1"/>
  <c r="Q111" i="1"/>
  <c r="R111" i="1"/>
  <c r="S111" i="1"/>
  <c r="T111" i="1"/>
  <c r="U111" i="1"/>
  <c r="A112" i="1"/>
  <c r="J112" i="1"/>
  <c r="A113" i="1"/>
  <c r="J113" i="1"/>
  <c r="Q113" i="1"/>
  <c r="R113" i="1"/>
  <c r="S113" i="1"/>
  <c r="T113" i="1"/>
  <c r="U113" i="1"/>
  <c r="A114" i="1"/>
  <c r="J114" i="1"/>
  <c r="Q114" i="1"/>
  <c r="A115" i="1"/>
  <c r="J115" i="1"/>
  <c r="Q115" i="1"/>
  <c r="R115" i="1"/>
  <c r="S115" i="1"/>
  <c r="T115" i="1"/>
  <c r="U115" i="1"/>
  <c r="A116" i="1"/>
  <c r="J116" i="1"/>
  <c r="A117" i="1"/>
  <c r="J117" i="1"/>
  <c r="Q117" i="1"/>
  <c r="R117" i="1"/>
  <c r="S117" i="1"/>
  <c r="T117" i="1"/>
  <c r="U117" i="1"/>
  <c r="A6" i="3" l="1"/>
  <c r="B6" i="3" s="1"/>
  <c r="K6" i="3"/>
  <c r="N6" i="3"/>
  <c r="J6" i="3"/>
  <c r="D4" i="3" s="1" a="1"/>
  <c r="D4" i="3" s="1"/>
  <c r="I5" i="3" s="1"/>
  <c r="M6" i="3"/>
  <c r="L6" i="3"/>
  <c r="C7" i="3"/>
  <c r="R116" i="1"/>
  <c r="Q116" i="1"/>
  <c r="T105" i="1"/>
  <c r="U97" i="1"/>
  <c r="Q97" i="1"/>
  <c r="T97" i="1"/>
  <c r="T93" i="1"/>
  <c r="R93" i="1"/>
  <c r="Q93" i="1"/>
  <c r="T89" i="1"/>
  <c r="R89" i="1"/>
  <c r="U89" i="1"/>
  <c r="R77" i="1"/>
  <c r="U77" i="1"/>
  <c r="Q77" i="1"/>
  <c r="S74" i="1"/>
  <c r="U74" i="1"/>
  <c r="B5" i="3"/>
  <c r="C8" i="3"/>
  <c r="A7" i="3"/>
  <c r="B7" i="3" s="1"/>
  <c r="S76" i="1"/>
  <c r="Q76" i="1"/>
  <c r="T76" i="1"/>
  <c r="S78" i="1"/>
  <c r="Q78" i="1"/>
  <c r="T78" i="1"/>
  <c r="S80" i="1"/>
  <c r="T80" i="1"/>
  <c r="S84" i="1"/>
  <c r="R84" i="1"/>
  <c r="R88" i="1"/>
  <c r="S88" i="1"/>
  <c r="R90" i="1"/>
  <c r="S90" i="1"/>
  <c r="T92" i="1"/>
  <c r="U92" i="1"/>
  <c r="R94" i="1"/>
  <c r="Q94" i="1"/>
  <c r="S96" i="1"/>
  <c r="T96" i="1"/>
  <c r="S98" i="1"/>
  <c r="Q98" i="1"/>
  <c r="R100" i="1"/>
  <c r="S100" i="1"/>
  <c r="T102" i="1"/>
  <c r="U102" i="1"/>
  <c r="R104" i="1"/>
  <c r="Q104" i="1"/>
  <c r="S106" i="1"/>
  <c r="T106" i="1"/>
  <c r="Q112" i="1"/>
  <c r="R110" i="1"/>
  <c r="Q108" i="1"/>
  <c r="Q106" i="1"/>
  <c r="U104" i="1"/>
  <c r="S104" i="1"/>
  <c r="S102" i="1"/>
  <c r="Q102" i="1"/>
  <c r="U100" i="1"/>
  <c r="Q84" i="1"/>
  <c r="T82" i="1"/>
  <c r="R78" i="1"/>
  <c r="R76" i="1"/>
  <c r="R106" i="1"/>
  <c r="T100" i="1"/>
  <c r="R98" i="1"/>
  <c r="R96" i="1"/>
  <c r="T90" i="1"/>
  <c r="T88" i="1"/>
  <c r="T86" i="1"/>
  <c r="U84" i="1"/>
  <c r="U82" i="1"/>
  <c r="S82" i="1"/>
  <c r="U80" i="1"/>
  <c r="S108" i="1"/>
  <c r="U108" i="1"/>
  <c r="S110" i="1"/>
  <c r="U110" i="1"/>
  <c r="S112" i="1"/>
  <c r="U112" i="1"/>
  <c r="S114" i="1"/>
  <c r="U114" i="1"/>
  <c r="S116" i="1"/>
  <c r="U116" i="1"/>
  <c r="T116" i="1"/>
  <c r="T114" i="1"/>
  <c r="T112" i="1"/>
  <c r="T110" i="1"/>
  <c r="T108" i="1"/>
  <c r="U106" i="1"/>
  <c r="U103" i="1"/>
  <c r="U101" i="1"/>
  <c r="U98" i="1"/>
  <c r="U96" i="1"/>
  <c r="U93" i="1"/>
  <c r="U91" i="1"/>
  <c r="U83" i="1"/>
  <c r="U81" i="1"/>
  <c r="U78" i="1"/>
  <c r="U76" i="1"/>
  <c r="E2" i="1"/>
  <c r="AB2" i="1" s="1"/>
  <c r="F2" i="1"/>
  <c r="AC2" i="1" s="1"/>
  <c r="G2" i="1"/>
  <c r="AD2" i="1" s="1"/>
  <c r="H2" i="1"/>
  <c r="AE2" i="1" s="1"/>
  <c r="I2" i="1"/>
  <c r="AF2" i="1" s="1"/>
  <c r="A3" i="1"/>
  <c r="J3" i="1"/>
  <c r="Q3" i="1"/>
  <c r="R3" i="1"/>
  <c r="S3" i="1"/>
  <c r="T3" i="1"/>
  <c r="U3" i="1"/>
  <c r="A4" i="1"/>
  <c r="J4" i="1"/>
  <c r="Q4" i="1"/>
  <c r="R4" i="1"/>
  <c r="S4" i="1"/>
  <c r="T4" i="1"/>
  <c r="U4" i="1"/>
  <c r="A5" i="1"/>
  <c r="D5" i="1"/>
  <c r="T5" i="1" s="1"/>
  <c r="J5" i="1"/>
  <c r="S5" i="1"/>
  <c r="A6" i="1"/>
  <c r="D6" i="1"/>
  <c r="S6" i="1" s="1"/>
  <c r="J6" i="1"/>
  <c r="T6" i="1"/>
  <c r="A7" i="1"/>
  <c r="D7" i="1"/>
  <c r="J7" i="1"/>
  <c r="U7" i="1"/>
  <c r="A8" i="1"/>
  <c r="D8" i="1"/>
  <c r="S8" i="1" s="1"/>
  <c r="J8" i="1"/>
  <c r="Q8" i="1"/>
  <c r="A9" i="1"/>
  <c r="D9" i="1"/>
  <c r="T9" i="1" s="1"/>
  <c r="J9" i="1"/>
  <c r="R9" i="1"/>
  <c r="A10" i="1"/>
  <c r="D10" i="1"/>
  <c r="T10" i="1" s="1"/>
  <c r="J10" i="1"/>
  <c r="S10" i="1"/>
  <c r="A11" i="1"/>
  <c r="D11" i="1"/>
  <c r="S11" i="1" s="1"/>
  <c r="J11" i="1"/>
  <c r="T11" i="1"/>
  <c r="A12" i="1"/>
  <c r="D12" i="1"/>
  <c r="J12" i="1"/>
  <c r="U12" i="1"/>
  <c r="A13" i="1"/>
  <c r="D13" i="1"/>
  <c r="S13" i="1" s="1"/>
  <c r="J13" i="1"/>
  <c r="Q13" i="1"/>
  <c r="A14" i="1"/>
  <c r="D14" i="1"/>
  <c r="J14" i="1"/>
  <c r="R14" i="1"/>
  <c r="A15" i="1"/>
  <c r="D15" i="1"/>
  <c r="T15" i="1" s="1"/>
  <c r="J15" i="1"/>
  <c r="S15" i="1"/>
  <c r="A16" i="1"/>
  <c r="D16" i="1"/>
  <c r="S16" i="1" s="1"/>
  <c r="J16" i="1"/>
  <c r="T16" i="1"/>
  <c r="A17" i="1"/>
  <c r="D17" i="1"/>
  <c r="J17" i="1"/>
  <c r="U17" i="1"/>
  <c r="A18" i="1"/>
  <c r="D18" i="1"/>
  <c r="S18" i="1" s="1"/>
  <c r="J18" i="1"/>
  <c r="Q18" i="1"/>
  <c r="A19" i="1"/>
  <c r="D19" i="1"/>
  <c r="T19" i="1" s="1"/>
  <c r="J19" i="1"/>
  <c r="R19" i="1"/>
  <c r="A20" i="1"/>
  <c r="D20" i="1"/>
  <c r="T20" i="1" s="1"/>
  <c r="J20" i="1"/>
  <c r="S20" i="1"/>
  <c r="A21" i="1"/>
  <c r="D21" i="1"/>
  <c r="S21" i="1" s="1"/>
  <c r="J21" i="1"/>
  <c r="T21" i="1"/>
  <c r="A22" i="1"/>
  <c r="D22" i="1"/>
  <c r="J22" i="1"/>
  <c r="U22" i="1"/>
  <c r="A23" i="1"/>
  <c r="D23" i="1"/>
  <c r="S23" i="1" s="1"/>
  <c r="J23" i="1"/>
  <c r="Q23" i="1"/>
  <c r="A24" i="1"/>
  <c r="D24" i="1"/>
  <c r="T24" i="1" s="1"/>
  <c r="J24" i="1"/>
  <c r="R24" i="1"/>
  <c r="A25" i="1"/>
  <c r="D25" i="1"/>
  <c r="T25" i="1" s="1"/>
  <c r="J25" i="1"/>
  <c r="S25" i="1"/>
  <c r="A26" i="1"/>
  <c r="D26" i="1"/>
  <c r="S26" i="1" s="1"/>
  <c r="J26" i="1"/>
  <c r="T26" i="1"/>
  <c r="A27" i="1"/>
  <c r="D27" i="1"/>
  <c r="J27" i="1"/>
  <c r="U27" i="1"/>
  <c r="A28" i="1"/>
  <c r="D28" i="1"/>
  <c r="S28" i="1" s="1"/>
  <c r="J28" i="1"/>
  <c r="Q28" i="1"/>
  <c r="A29" i="1"/>
  <c r="J29" i="1"/>
  <c r="Q29" i="1"/>
  <c r="R29" i="1"/>
  <c r="S29" i="1"/>
  <c r="T29" i="1"/>
  <c r="U29" i="1"/>
  <c r="A30" i="1"/>
  <c r="R30" i="1"/>
  <c r="J30" i="1"/>
  <c r="Q30" i="1"/>
  <c r="S30" i="1"/>
  <c r="T30" i="1"/>
  <c r="A31" i="1"/>
  <c r="R31" i="1"/>
  <c r="J31" i="1"/>
  <c r="Q31" i="1"/>
  <c r="T31" i="1"/>
  <c r="A32" i="1"/>
  <c r="R32" i="1"/>
  <c r="J32" i="1"/>
  <c r="Q32" i="1"/>
  <c r="A33" i="1"/>
  <c r="J33" i="1"/>
  <c r="Q33" i="1"/>
  <c r="R33" i="1"/>
  <c r="S33" i="1"/>
  <c r="T33" i="1"/>
  <c r="U33" i="1"/>
  <c r="A34" i="1"/>
  <c r="R34" i="1"/>
  <c r="J34" i="1"/>
  <c r="Q34" i="1"/>
  <c r="S34" i="1"/>
  <c r="U34" i="1"/>
  <c r="A35" i="1"/>
  <c r="R35" i="1"/>
  <c r="J35" i="1"/>
  <c r="Q35" i="1"/>
  <c r="T35" i="1"/>
  <c r="A36" i="1"/>
  <c r="R36" i="1"/>
  <c r="J36" i="1"/>
  <c r="Q36" i="1"/>
  <c r="A37" i="1"/>
  <c r="J37" i="1"/>
  <c r="Q37" i="1"/>
  <c r="R37" i="1"/>
  <c r="S37" i="1"/>
  <c r="T37" i="1"/>
  <c r="U37" i="1"/>
  <c r="A38" i="1"/>
  <c r="J38" i="1"/>
  <c r="Q38" i="1"/>
  <c r="R38" i="1"/>
  <c r="S38" i="1"/>
  <c r="T38" i="1"/>
  <c r="U38" i="1"/>
  <c r="A39" i="1"/>
  <c r="D39" i="1"/>
  <c r="S39" i="1" s="1"/>
  <c r="J39" i="1"/>
  <c r="T39" i="1"/>
  <c r="A40" i="1"/>
  <c r="C40" i="1"/>
  <c r="D40" i="1"/>
  <c r="J40" i="1"/>
  <c r="A41" i="1"/>
  <c r="D41" i="1"/>
  <c r="J41" i="1"/>
  <c r="S41" i="1"/>
  <c r="A42" i="1"/>
  <c r="J42" i="1"/>
  <c r="R42" i="1"/>
  <c r="A43" i="1"/>
  <c r="D43" i="1"/>
  <c r="S43" i="1" s="1"/>
  <c r="J43" i="1"/>
  <c r="U43" i="1"/>
  <c r="A44" i="1"/>
  <c r="D44" i="1"/>
  <c r="J44" i="1"/>
  <c r="T44" i="1"/>
  <c r="A45" i="1"/>
  <c r="D45" i="1"/>
  <c r="R45" i="1" s="1"/>
  <c r="J45" i="1"/>
  <c r="Q45" i="1"/>
  <c r="A46" i="1"/>
  <c r="D46" i="1"/>
  <c r="J46" i="1"/>
  <c r="S46" i="1"/>
  <c r="A47" i="1"/>
  <c r="D47" i="1"/>
  <c r="S47" i="1" s="1"/>
  <c r="J47" i="1"/>
  <c r="R47" i="1"/>
  <c r="A48" i="1"/>
  <c r="D48" i="1"/>
  <c r="R48" i="1" s="1"/>
  <c r="J48" i="1"/>
  <c r="U48" i="1"/>
  <c r="A49" i="1"/>
  <c r="D49" i="1"/>
  <c r="J49" i="1"/>
  <c r="T49" i="1"/>
  <c r="A50" i="1"/>
  <c r="D50" i="1"/>
  <c r="T50" i="1" s="1"/>
  <c r="J50" i="1"/>
  <c r="Q50" i="1"/>
  <c r="A51" i="1"/>
  <c r="D51" i="1"/>
  <c r="T51" i="1" s="1"/>
  <c r="J51" i="1"/>
  <c r="S51" i="1"/>
  <c r="A52" i="1"/>
  <c r="D52" i="1"/>
  <c r="T52" i="1" s="1"/>
  <c r="J52" i="1"/>
  <c r="R52" i="1"/>
  <c r="A53" i="1"/>
  <c r="D53" i="1"/>
  <c r="T53" i="1" s="1"/>
  <c r="J53" i="1"/>
  <c r="U53" i="1"/>
  <c r="A54" i="1"/>
  <c r="D54" i="1"/>
  <c r="R54" i="1" s="1"/>
  <c r="J54" i="1"/>
  <c r="T54" i="1"/>
  <c r="A55" i="1"/>
  <c r="D55" i="1"/>
  <c r="T55" i="1" s="1"/>
  <c r="J55" i="1"/>
  <c r="Q55" i="1"/>
  <c r="A56" i="1"/>
  <c r="D56" i="1"/>
  <c r="T56" i="1" s="1"/>
  <c r="J56" i="1"/>
  <c r="S56" i="1"/>
  <c r="A57" i="1"/>
  <c r="D57" i="1"/>
  <c r="T57" i="1" s="1"/>
  <c r="J57" i="1"/>
  <c r="R57" i="1"/>
  <c r="A58" i="1"/>
  <c r="D58" i="1"/>
  <c r="T58" i="1" s="1"/>
  <c r="J58" i="1"/>
  <c r="U58" i="1"/>
  <c r="A59" i="1"/>
  <c r="D59" i="1"/>
  <c r="R59" i="1" s="1"/>
  <c r="J59" i="1"/>
  <c r="T59" i="1"/>
  <c r="A60" i="1"/>
  <c r="T60" i="1"/>
  <c r="J60" i="1"/>
  <c r="Q60" i="1"/>
  <c r="A61" i="1"/>
  <c r="T61" i="1"/>
  <c r="J61" i="1"/>
  <c r="S61" i="1"/>
  <c r="A62" i="1"/>
  <c r="T62" i="1"/>
  <c r="J62" i="1"/>
  <c r="R62" i="1"/>
  <c r="A63" i="1"/>
  <c r="T63" i="1"/>
  <c r="J63" i="1"/>
  <c r="U63" i="1"/>
  <c r="A64" i="1"/>
  <c r="R64" i="1"/>
  <c r="J64" i="1"/>
  <c r="Q64" i="1"/>
  <c r="T64" i="1"/>
  <c r="A65" i="1"/>
  <c r="T65" i="1"/>
  <c r="J65" i="1"/>
  <c r="A66" i="1"/>
  <c r="T66" i="1"/>
  <c r="J66" i="1"/>
  <c r="A67" i="1"/>
  <c r="T67" i="1"/>
  <c r="J67" i="1"/>
  <c r="R67" i="1"/>
  <c r="A68" i="1"/>
  <c r="T68" i="1"/>
  <c r="J68" i="1"/>
  <c r="U68" i="1"/>
  <c r="A69" i="1"/>
  <c r="R69" i="1"/>
  <c r="J69" i="1"/>
  <c r="A70" i="1"/>
  <c r="T70" i="1"/>
  <c r="J70" i="1"/>
  <c r="A71" i="1"/>
  <c r="T71" i="1"/>
  <c r="J71" i="1"/>
  <c r="S71" i="1"/>
  <c r="A72" i="1"/>
  <c r="T72" i="1"/>
  <c r="J72" i="1"/>
  <c r="R72" i="1"/>
  <c r="A73" i="1"/>
  <c r="T73" i="1"/>
  <c r="J73" i="1"/>
  <c r="U73" i="1"/>
  <c r="M8" i="3" l="1"/>
  <c r="L8" i="3"/>
  <c r="N8" i="3"/>
  <c r="D5" i="3" s="1" a="1"/>
  <c r="D5" i="3" s="1"/>
  <c r="K8" i="3"/>
  <c r="J8" i="3"/>
  <c r="G5" i="3"/>
  <c r="R6" i="3"/>
  <c r="F5" i="3"/>
  <c r="Q6" i="3"/>
  <c r="S6" i="3"/>
  <c r="O6" i="3"/>
  <c r="V4" i="3"/>
  <c r="H5" i="3"/>
  <c r="P6" i="3"/>
  <c r="E5" i="3"/>
  <c r="N7" i="3"/>
  <c r="J7" i="3"/>
  <c r="M7" i="3"/>
  <c r="K7" i="3"/>
  <c r="L7" i="3"/>
  <c r="S50" i="1"/>
  <c r="S48" i="1"/>
  <c r="Q58" i="1"/>
  <c r="U52" i="1"/>
  <c r="S52" i="1"/>
  <c r="S53" i="1"/>
  <c r="U59" i="1"/>
  <c r="R53" i="1"/>
  <c r="R50" i="1"/>
  <c r="Q59" i="1"/>
  <c r="Q53" i="1"/>
  <c r="S59" i="1"/>
  <c r="R43" i="1"/>
  <c r="S55" i="1"/>
  <c r="Q70" i="1"/>
  <c r="T69" i="1"/>
  <c r="S66" i="1"/>
  <c r="Q65" i="1"/>
  <c r="A8" i="3"/>
  <c r="B8" i="3" s="1"/>
  <c r="C9" i="3"/>
  <c r="Q54" i="1"/>
  <c r="T18" i="1"/>
  <c r="Q63" i="1"/>
  <c r="S70" i="1"/>
  <c r="S68" i="1"/>
  <c r="Q68" i="1"/>
  <c r="U62" i="1"/>
  <c r="T28" i="1"/>
  <c r="T23" i="1"/>
  <c r="T8" i="1"/>
  <c r="S63" i="1"/>
  <c r="S60" i="1"/>
  <c r="R40" i="1"/>
  <c r="T36" i="1"/>
  <c r="S65" i="1"/>
  <c r="R63" i="1"/>
  <c r="S62" i="1"/>
  <c r="R60" i="1"/>
  <c r="S58" i="1"/>
  <c r="S45" i="1"/>
  <c r="D42" i="1"/>
  <c r="S42" i="1" s="1"/>
  <c r="S40" i="1"/>
  <c r="U35" i="1"/>
  <c r="S35" i="1"/>
  <c r="T32" i="1"/>
  <c r="S73" i="1"/>
  <c r="Q73" i="1"/>
  <c r="R73" i="1"/>
  <c r="R68" i="1"/>
  <c r="U64" i="1"/>
  <c r="S64" i="1"/>
  <c r="U57" i="1"/>
  <c r="U54" i="1"/>
  <c r="S54" i="1"/>
  <c r="U36" i="1"/>
  <c r="S36" i="1"/>
  <c r="U31" i="1"/>
  <c r="S31" i="1"/>
  <c r="T13" i="1"/>
  <c r="U69" i="1"/>
  <c r="S69" i="1"/>
  <c r="Q69" i="1"/>
  <c r="U72" i="1"/>
  <c r="R70" i="1"/>
  <c r="U67" i="1"/>
  <c r="R65" i="1"/>
  <c r="R58" i="1"/>
  <c r="S57" i="1"/>
  <c r="R55" i="1"/>
  <c r="T34" i="1"/>
  <c r="U32" i="1"/>
  <c r="S32" i="1"/>
  <c r="U30" i="1"/>
  <c r="R56" i="1"/>
  <c r="R51" i="1"/>
  <c r="Q22" i="1"/>
  <c r="R22" i="1"/>
  <c r="Q17" i="1"/>
  <c r="R17" i="1"/>
  <c r="Q14" i="1"/>
  <c r="U14" i="1"/>
  <c r="Q12" i="1"/>
  <c r="R12" i="1"/>
  <c r="Q9" i="1"/>
  <c r="U9" i="1"/>
  <c r="Q7" i="1"/>
  <c r="R7" i="1"/>
  <c r="T47" i="1"/>
  <c r="Q47" i="1"/>
  <c r="U47" i="1"/>
  <c r="R61" i="1"/>
  <c r="Q49" i="1"/>
  <c r="U49" i="1"/>
  <c r="T46" i="1"/>
  <c r="Q46" i="1"/>
  <c r="U46" i="1"/>
  <c r="Q44" i="1"/>
  <c r="U44" i="1"/>
  <c r="T41" i="1"/>
  <c r="Q41" i="1"/>
  <c r="U41" i="1"/>
  <c r="Q27" i="1"/>
  <c r="R27" i="1"/>
  <c r="Q24" i="1"/>
  <c r="U24" i="1"/>
  <c r="Q19" i="1"/>
  <c r="U19" i="1"/>
  <c r="T14" i="1"/>
  <c r="Q71" i="1"/>
  <c r="U70" i="1"/>
  <c r="Q66" i="1"/>
  <c r="U65" i="1"/>
  <c r="Q61" i="1"/>
  <c r="U60" i="1"/>
  <c r="Q56" i="1"/>
  <c r="U55" i="1"/>
  <c r="Q51" i="1"/>
  <c r="U50" i="1"/>
  <c r="S49" i="1"/>
  <c r="S44" i="1"/>
  <c r="T27" i="1"/>
  <c r="Q26" i="1"/>
  <c r="U26" i="1"/>
  <c r="R26" i="1"/>
  <c r="S24" i="1"/>
  <c r="T22" i="1"/>
  <c r="Q21" i="1"/>
  <c r="U21" i="1"/>
  <c r="R21" i="1"/>
  <c r="S19" i="1"/>
  <c r="T17" i="1"/>
  <c r="Q16" i="1"/>
  <c r="U16" i="1"/>
  <c r="R16" i="1"/>
  <c r="S14" i="1"/>
  <c r="T12" i="1"/>
  <c r="Q11" i="1"/>
  <c r="U11" i="1"/>
  <c r="R11" i="1"/>
  <c r="S9" i="1"/>
  <c r="T7" i="1"/>
  <c r="Q6" i="1"/>
  <c r="U6" i="1"/>
  <c r="R6" i="1"/>
  <c r="T42" i="1"/>
  <c r="Q39" i="1"/>
  <c r="U39" i="1"/>
  <c r="R39" i="1"/>
  <c r="S72" i="1"/>
  <c r="R71" i="1"/>
  <c r="S67" i="1"/>
  <c r="R66" i="1"/>
  <c r="Q72" i="1"/>
  <c r="U71" i="1"/>
  <c r="Q67" i="1"/>
  <c r="U66" i="1"/>
  <c r="Q62" i="1"/>
  <c r="U61" i="1"/>
  <c r="Q57" i="1"/>
  <c r="U56" i="1"/>
  <c r="Q52" i="1"/>
  <c r="U51" i="1"/>
  <c r="R49" i="1"/>
  <c r="T48" i="1"/>
  <c r="Q48" i="1"/>
  <c r="R46" i="1"/>
  <c r="T45" i="1"/>
  <c r="U45" i="1"/>
  <c r="R44" i="1"/>
  <c r="T43" i="1"/>
  <c r="Q43" i="1"/>
  <c r="R41" i="1"/>
  <c r="T40" i="1"/>
  <c r="Q40" i="1"/>
  <c r="U40" i="1"/>
  <c r="U28" i="1"/>
  <c r="R28" i="1"/>
  <c r="S27" i="1"/>
  <c r="Q25" i="1"/>
  <c r="U25" i="1"/>
  <c r="R25" i="1"/>
  <c r="U23" i="1"/>
  <c r="R23" i="1"/>
  <c r="S22" i="1"/>
  <c r="Q20" i="1"/>
  <c r="U20" i="1"/>
  <c r="R20" i="1"/>
  <c r="U18" i="1"/>
  <c r="R18" i="1"/>
  <c r="S17" i="1"/>
  <c r="Q15" i="1"/>
  <c r="U15" i="1"/>
  <c r="R15" i="1"/>
  <c r="U13" i="1"/>
  <c r="R13" i="1"/>
  <c r="S12" i="1"/>
  <c r="Q10" i="1"/>
  <c r="U10" i="1"/>
  <c r="R10" i="1"/>
  <c r="U8" i="1"/>
  <c r="R8" i="1"/>
  <c r="S7" i="1"/>
  <c r="Q5" i="1"/>
  <c r="U5" i="1"/>
  <c r="R5" i="1"/>
  <c r="L9" i="3" l="1"/>
  <c r="K9" i="3"/>
  <c r="J9" i="3"/>
  <c r="N9" i="3"/>
  <c r="M9" i="3"/>
  <c r="F6" i="3"/>
  <c r="W4" i="3"/>
  <c r="Q7" i="3"/>
  <c r="P7" i="3"/>
  <c r="R7" i="3"/>
  <c r="O7" i="3"/>
  <c r="S7" i="3"/>
  <c r="G6" i="3"/>
  <c r="I6" i="3"/>
  <c r="E6" i="3"/>
  <c r="H6" i="3"/>
  <c r="C10" i="3"/>
  <c r="A9" i="3"/>
  <c r="B9" i="3" s="1"/>
  <c r="Q42" i="1"/>
  <c r="U42" i="1"/>
  <c r="K10" i="3" l="1"/>
  <c r="N10" i="3"/>
  <c r="J10" i="3"/>
  <c r="L10" i="3"/>
  <c r="M10" i="3"/>
  <c r="D6" i="3" a="1"/>
  <c r="D6" i="3" s="1"/>
  <c r="C11" i="3"/>
  <c r="A10" i="3"/>
  <c r="B10" i="3" s="1"/>
  <c r="N11" i="3" l="1"/>
  <c r="J11" i="3"/>
  <c r="M11" i="3"/>
  <c r="L11" i="3"/>
  <c r="K11" i="3"/>
  <c r="V5" i="3"/>
  <c r="P8" i="3"/>
  <c r="Q8" i="3"/>
  <c r="S8" i="3"/>
  <c r="O8" i="3"/>
  <c r="R8" i="3"/>
  <c r="H7" i="3"/>
  <c r="F7" i="3"/>
  <c r="E7" i="3"/>
  <c r="I7" i="3"/>
  <c r="G7" i="3"/>
  <c r="C12" i="3"/>
  <c r="A11" i="3"/>
  <c r="B11" i="3" s="1"/>
  <c r="M12" i="3" l="1"/>
  <c r="L12" i="3"/>
  <c r="J12" i="3"/>
  <c r="K12" i="3"/>
  <c r="N12" i="3"/>
  <c r="A12" i="3"/>
  <c r="B12" i="3" s="1"/>
  <c r="C13" i="3"/>
  <c r="L13" i="3" l="1"/>
  <c r="K13" i="3"/>
  <c r="M13" i="3"/>
  <c r="J13" i="3"/>
  <c r="N13" i="3"/>
  <c r="D7" i="3" a="1"/>
  <c r="D7" i="3" s="1"/>
  <c r="A13" i="3"/>
  <c r="B13" i="3" s="1"/>
  <c r="C14" i="3"/>
  <c r="K14" i="3" l="1"/>
  <c r="N14" i="3"/>
  <c r="J14" i="3"/>
  <c r="M14" i="3"/>
  <c r="L14" i="3"/>
  <c r="W5" i="3"/>
  <c r="S9" i="3"/>
  <c r="O9" i="3"/>
  <c r="R9" i="3"/>
  <c r="P9" i="3"/>
  <c r="Q9" i="3"/>
  <c r="I8" i="3"/>
  <c r="F8" i="3"/>
  <c r="E8" i="3"/>
  <c r="H8" i="3"/>
  <c r="G8" i="3"/>
  <c r="C15" i="3"/>
  <c r="A14" i="3"/>
  <c r="B14" i="3" s="1"/>
  <c r="N15" i="3" l="1"/>
  <c r="J15" i="3"/>
  <c r="M15" i="3"/>
  <c r="K15" i="3"/>
  <c r="L15" i="3"/>
  <c r="D8" i="3" a="1"/>
  <c r="D8" i="3" s="1"/>
  <c r="V6" i="3" s="1"/>
  <c r="A15" i="3"/>
  <c r="B15" i="3" s="1"/>
  <c r="C16" i="3"/>
  <c r="M16" i="3" l="1"/>
  <c r="L16" i="3"/>
  <c r="N16" i="3"/>
  <c r="K16" i="3"/>
  <c r="J16" i="3"/>
  <c r="O10" i="3"/>
  <c r="P10" i="3"/>
  <c r="R10" i="3"/>
  <c r="S10" i="3"/>
  <c r="Q10" i="3"/>
  <c r="C17" i="3"/>
  <c r="A16" i="3"/>
  <c r="B16" i="3" s="1"/>
  <c r="L17" i="3" l="1"/>
  <c r="K17" i="3"/>
  <c r="J17" i="3"/>
  <c r="N17" i="3"/>
  <c r="M17" i="3"/>
  <c r="E9" i="3"/>
  <c r="F9" i="3"/>
  <c r="I9" i="3"/>
  <c r="G9" i="3"/>
  <c r="H9" i="3"/>
  <c r="C18" i="3"/>
  <c r="A17" i="3"/>
  <c r="B17" i="3" s="1"/>
  <c r="K18" i="3" l="1"/>
  <c r="N18" i="3"/>
  <c r="J18" i="3"/>
  <c r="L18" i="3"/>
  <c r="M18" i="3"/>
  <c r="D9" i="3" a="1"/>
  <c r="D9" i="3" s="1"/>
  <c r="W6" i="3" s="1"/>
  <c r="C19" i="3"/>
  <c r="A18" i="3"/>
  <c r="B18" i="3" s="1"/>
  <c r="N19" i="3" l="1"/>
  <c r="J19" i="3"/>
  <c r="M19" i="3"/>
  <c r="L19" i="3"/>
  <c r="K19" i="3"/>
  <c r="P11" i="3"/>
  <c r="Q11" i="3"/>
  <c r="S11" i="3"/>
  <c r="O11" i="3"/>
  <c r="R11" i="3"/>
  <c r="C20" i="3"/>
  <c r="A19" i="3"/>
  <c r="B19" i="3" s="1"/>
  <c r="M20" i="3" l="1"/>
  <c r="L20" i="3"/>
  <c r="J20" i="3"/>
  <c r="K20" i="3"/>
  <c r="N20" i="3"/>
  <c r="F10" i="3"/>
  <c r="I10" i="3"/>
  <c r="E10" i="3"/>
  <c r="D10" i="3" s="1" a="1"/>
  <c r="D10" i="3" s="1"/>
  <c r="V7" i="3" s="1"/>
  <c r="H10" i="3"/>
  <c r="G10" i="3"/>
  <c r="C21" i="3"/>
  <c r="A20" i="3"/>
  <c r="B20" i="3" s="1"/>
  <c r="L21" i="3" l="1"/>
  <c r="K21" i="3"/>
  <c r="M21" i="3"/>
  <c r="J21" i="3"/>
  <c r="N21" i="3"/>
  <c r="P12" i="3"/>
  <c r="S12" i="3"/>
  <c r="R12" i="3"/>
  <c r="Q12" i="3"/>
  <c r="O12" i="3"/>
  <c r="A21" i="3"/>
  <c r="B21" i="3" s="1"/>
  <c r="C22" i="3"/>
  <c r="K22" i="3" l="1"/>
  <c r="N22" i="3"/>
  <c r="J22" i="3"/>
  <c r="M22" i="3"/>
  <c r="L22" i="3"/>
  <c r="G11" i="3"/>
  <c r="H11" i="3"/>
  <c r="I11" i="3"/>
  <c r="E11" i="3"/>
  <c r="F11" i="3"/>
  <c r="C23" i="3"/>
  <c r="A22" i="3"/>
  <c r="B22" i="3" s="1"/>
  <c r="N23" i="3" l="1"/>
  <c r="J23" i="3"/>
  <c r="M23" i="3"/>
  <c r="K23" i="3"/>
  <c r="L23" i="3"/>
  <c r="D11" i="3" a="1"/>
  <c r="D11" i="3" s="1"/>
  <c r="W7" i="3" s="1"/>
  <c r="C24" i="3"/>
  <c r="A23" i="3"/>
  <c r="B23" i="3" s="1"/>
  <c r="M24" i="3" l="1"/>
  <c r="L24" i="3"/>
  <c r="N24" i="3"/>
  <c r="K24" i="3"/>
  <c r="J24" i="3"/>
  <c r="P13" i="3"/>
  <c r="S13" i="3"/>
  <c r="Q13" i="3"/>
  <c r="O13" i="3"/>
  <c r="R13" i="3"/>
  <c r="C25" i="3"/>
  <c r="A24" i="3"/>
  <c r="B24" i="3" s="1"/>
  <c r="L25" i="3" l="1"/>
  <c r="K25" i="3"/>
  <c r="J25" i="3"/>
  <c r="N25" i="3"/>
  <c r="M25" i="3"/>
  <c r="E12" i="3"/>
  <c r="F12" i="3"/>
  <c r="I12" i="3"/>
  <c r="G12" i="3"/>
  <c r="H12" i="3"/>
  <c r="A25" i="3"/>
  <c r="B25" i="3" s="1"/>
  <c r="C26" i="3"/>
  <c r="K26" i="3" l="1"/>
  <c r="N26" i="3"/>
  <c r="J26" i="3"/>
  <c r="L26" i="3"/>
  <c r="M26" i="3"/>
  <c r="D12" i="3" a="1"/>
  <c r="D12" i="3" s="1"/>
  <c r="V8" i="3" s="1"/>
  <c r="C27" i="3"/>
  <c r="A26" i="3"/>
  <c r="B26" i="3" s="1"/>
  <c r="N27" i="3" l="1"/>
  <c r="J27" i="3"/>
  <c r="M27" i="3"/>
  <c r="L27" i="3"/>
  <c r="K27" i="3"/>
  <c r="S14" i="3"/>
  <c r="R14" i="3"/>
  <c r="Q14" i="3"/>
  <c r="P14" i="3"/>
  <c r="O14" i="3"/>
  <c r="I13" i="3"/>
  <c r="E13" i="3"/>
  <c r="H13" i="3"/>
  <c r="F13" i="3"/>
  <c r="G13" i="3"/>
  <c r="A27" i="3"/>
  <c r="B27" i="3" s="1"/>
  <c r="C28" i="3"/>
  <c r="M28" i="3" l="1"/>
  <c r="L28" i="3"/>
  <c r="K28" i="3"/>
  <c r="J28" i="3"/>
  <c r="N28" i="3"/>
  <c r="D13" i="3" a="1"/>
  <c r="D13" i="3" s="1"/>
  <c r="W8" i="3" s="1"/>
  <c r="C29" i="3"/>
  <c r="A28" i="3"/>
  <c r="B28" i="3" s="1"/>
  <c r="L29" i="3" l="1"/>
  <c r="K29" i="3"/>
  <c r="N29" i="3"/>
  <c r="M29" i="3"/>
  <c r="J29" i="3"/>
  <c r="Q15" i="3"/>
  <c r="S15" i="3"/>
  <c r="O15" i="3"/>
  <c r="R15" i="3"/>
  <c r="P15" i="3"/>
  <c r="C30" i="3"/>
  <c r="A29" i="3"/>
  <c r="B29" i="3" s="1"/>
  <c r="K30" i="3" l="1"/>
  <c r="M30" i="3"/>
  <c r="N30" i="3"/>
  <c r="J30" i="3"/>
  <c r="L30" i="3"/>
  <c r="F14" i="3"/>
  <c r="E14" i="3"/>
  <c r="H14" i="3"/>
  <c r="I14" i="3"/>
  <c r="G14" i="3"/>
  <c r="C31" i="3"/>
  <c r="A30" i="3"/>
  <c r="B30" i="3" s="1"/>
  <c r="N31" i="3" l="1"/>
  <c r="J31" i="3"/>
  <c r="M31" i="3"/>
  <c r="L31" i="3"/>
  <c r="K31" i="3"/>
  <c r="D14" i="3" a="1"/>
  <c r="D14" i="3" s="1"/>
  <c r="V9" i="3" s="1"/>
  <c r="C32" i="3"/>
  <c r="A31" i="3"/>
  <c r="B31" i="3" s="1"/>
  <c r="M32" i="3" l="1"/>
  <c r="L32" i="3"/>
  <c r="K32" i="3"/>
  <c r="N32" i="3"/>
  <c r="J32" i="3"/>
  <c r="R16" i="3"/>
  <c r="O16" i="3"/>
  <c r="P16" i="3"/>
  <c r="S16" i="3"/>
  <c r="Q16" i="3"/>
  <c r="C33" i="3"/>
  <c r="A32" i="3"/>
  <c r="B32" i="3" s="1"/>
  <c r="L33" i="3" l="1"/>
  <c r="N33" i="3"/>
  <c r="K33" i="3"/>
  <c r="J33" i="3"/>
  <c r="M33" i="3"/>
  <c r="I15" i="3"/>
  <c r="G15" i="3"/>
  <c r="H15" i="3"/>
  <c r="E15" i="3"/>
  <c r="F15" i="3"/>
  <c r="A33" i="3"/>
  <c r="B33" i="3" s="1"/>
  <c r="C34" i="3"/>
  <c r="K34" i="3" l="1"/>
  <c r="N34" i="3"/>
  <c r="J34" i="3"/>
  <c r="M34" i="3"/>
  <c r="L34" i="3"/>
  <c r="D15" i="3" a="1"/>
  <c r="D15" i="3" s="1"/>
  <c r="W9" i="3" s="1"/>
  <c r="C35" i="3"/>
  <c r="A34" i="3"/>
  <c r="B34" i="3" s="1"/>
  <c r="N35" i="3" l="1"/>
  <c r="J35" i="3"/>
  <c r="L35" i="3"/>
  <c r="M35" i="3"/>
  <c r="K35" i="3"/>
  <c r="S17" i="3"/>
  <c r="R17" i="3"/>
  <c r="Q17" i="3"/>
  <c r="P17" i="3"/>
  <c r="O17" i="3"/>
  <c r="E16" i="3"/>
  <c r="G16" i="3"/>
  <c r="I16" i="3"/>
  <c r="H16" i="3"/>
  <c r="F16" i="3"/>
  <c r="A35" i="3"/>
  <c r="B35" i="3" s="1"/>
  <c r="C36" i="3"/>
  <c r="M36" i="3" l="1"/>
  <c r="L36" i="3"/>
  <c r="K36" i="3"/>
  <c r="N36" i="3"/>
  <c r="J36" i="3"/>
  <c r="D16" i="3" a="1"/>
  <c r="D16" i="3" s="1"/>
  <c r="V10" i="3" s="1"/>
  <c r="C37" i="3"/>
  <c r="A36" i="3"/>
  <c r="B36" i="3" s="1"/>
  <c r="L37" i="3" l="1"/>
  <c r="N37" i="3"/>
  <c r="K37" i="3"/>
  <c r="J37" i="3"/>
  <c r="M37" i="3"/>
  <c r="O18" i="3"/>
  <c r="P18" i="3"/>
  <c r="R18" i="3"/>
  <c r="S18" i="3"/>
  <c r="Q18" i="3"/>
  <c r="A37" i="3"/>
  <c r="B37" i="3" s="1"/>
  <c r="C38" i="3"/>
  <c r="K38" i="3" l="1"/>
  <c r="M38" i="3"/>
  <c r="N38" i="3"/>
  <c r="J38" i="3"/>
  <c r="L38" i="3"/>
  <c r="I17" i="3"/>
  <c r="H17" i="3"/>
  <c r="E17" i="3"/>
  <c r="F17" i="3"/>
  <c r="G17" i="3"/>
  <c r="C39" i="3"/>
  <c r="A38" i="3"/>
  <c r="B38" i="3" s="1"/>
  <c r="N39" i="3" l="1"/>
  <c r="J39" i="3"/>
  <c r="M39" i="3"/>
  <c r="L39" i="3"/>
  <c r="K39" i="3"/>
  <c r="D17" i="3" a="1"/>
  <c r="D17" i="3" s="1"/>
  <c r="W10" i="3" s="1"/>
  <c r="C40" i="3"/>
  <c r="A39" i="3"/>
  <c r="B39" i="3" s="1"/>
  <c r="M40" i="3" l="1"/>
  <c r="K40" i="3"/>
  <c r="L40" i="3"/>
  <c r="J40" i="3"/>
  <c r="N40" i="3"/>
  <c r="R19" i="3"/>
  <c r="Q19" i="3"/>
  <c r="P19" i="3"/>
  <c r="O19" i="3"/>
  <c r="S19" i="3"/>
  <c r="C41" i="3"/>
  <c r="A40" i="3"/>
  <c r="B40" i="3" s="1"/>
  <c r="L41" i="3" l="1"/>
  <c r="K41" i="3"/>
  <c r="N41" i="3"/>
  <c r="J41" i="3"/>
  <c r="M41" i="3"/>
  <c r="F18" i="3"/>
  <c r="H18" i="3"/>
  <c r="E18" i="3"/>
  <c r="G18" i="3"/>
  <c r="I18" i="3"/>
  <c r="A41" i="3"/>
  <c r="B41" i="3" s="1"/>
  <c r="C42" i="3"/>
  <c r="K42" i="3" l="1"/>
  <c r="M42" i="3"/>
  <c r="N42" i="3"/>
  <c r="J42" i="3"/>
  <c r="L42" i="3"/>
  <c r="D18" i="3" a="1"/>
  <c r="D18" i="3" s="1"/>
  <c r="V11" i="3" s="1"/>
  <c r="C43" i="3"/>
  <c r="A42" i="3"/>
  <c r="B42" i="3" s="1"/>
  <c r="N43" i="3" l="1"/>
  <c r="J43" i="3"/>
  <c r="M43" i="3"/>
  <c r="L43" i="3"/>
  <c r="K43" i="3"/>
  <c r="P20" i="3"/>
  <c r="S20" i="3"/>
  <c r="R20" i="3"/>
  <c r="Q20" i="3"/>
  <c r="O20" i="3"/>
  <c r="C44" i="3"/>
  <c r="A43" i="3"/>
  <c r="B43" i="3" s="1"/>
  <c r="M44" i="3" l="1"/>
  <c r="K44" i="3"/>
  <c r="L44" i="3"/>
  <c r="J44" i="3"/>
  <c r="N44" i="3"/>
  <c r="I19" i="3"/>
  <c r="E19" i="3"/>
  <c r="G19" i="3"/>
  <c r="H19" i="3"/>
  <c r="F19" i="3"/>
  <c r="A44" i="3"/>
  <c r="B44" i="3" s="1"/>
  <c r="C45" i="3"/>
  <c r="L45" i="3" l="1"/>
  <c r="K45" i="3"/>
  <c r="N45" i="3"/>
  <c r="J45" i="3"/>
  <c r="M45" i="3"/>
  <c r="D19" i="3" a="1"/>
  <c r="D19" i="3" s="1"/>
  <c r="W11" i="3" s="1"/>
  <c r="A45" i="3"/>
  <c r="B45" i="3" s="1"/>
  <c r="C46" i="3"/>
  <c r="K46" i="3" l="1"/>
  <c r="M46" i="3"/>
  <c r="N46" i="3"/>
  <c r="J46" i="3"/>
  <c r="L46" i="3"/>
  <c r="P21" i="3"/>
  <c r="S21" i="3"/>
  <c r="O21" i="3"/>
  <c r="Q21" i="3"/>
  <c r="R21" i="3"/>
  <c r="I20" i="3"/>
  <c r="F20" i="3"/>
  <c r="H20" i="3"/>
  <c r="G20" i="3"/>
  <c r="E20" i="3"/>
  <c r="C47" i="3"/>
  <c r="A46" i="3"/>
  <c r="B46" i="3" s="1"/>
  <c r="N47" i="3" l="1"/>
  <c r="J47" i="3"/>
  <c r="M47" i="3"/>
  <c r="L47" i="3"/>
  <c r="K47" i="3"/>
  <c r="D20" i="3" a="1"/>
  <c r="D20" i="3" s="1"/>
  <c r="V12" i="3" s="1"/>
  <c r="C48" i="3"/>
  <c r="A47" i="3"/>
  <c r="B47" i="3" s="1"/>
  <c r="M48" i="3" l="1"/>
  <c r="K48" i="3"/>
  <c r="L48" i="3"/>
  <c r="N48" i="3"/>
  <c r="J48" i="3"/>
  <c r="S22" i="3"/>
  <c r="R22" i="3"/>
  <c r="Q22" i="3"/>
  <c r="P22" i="3"/>
  <c r="O22" i="3"/>
  <c r="I21" i="3"/>
  <c r="F21" i="3"/>
  <c r="H21" i="3"/>
  <c r="E21" i="3"/>
  <c r="G21" i="3"/>
  <c r="A48" i="3"/>
  <c r="B48" i="3" s="1"/>
  <c r="C49" i="3"/>
  <c r="L49" i="3" l="1"/>
  <c r="K49" i="3"/>
  <c r="J49" i="3"/>
  <c r="N49" i="3"/>
  <c r="M49" i="3"/>
  <c r="D21" i="3" a="1"/>
  <c r="D21" i="3" s="1"/>
  <c r="W12" i="3" s="1"/>
  <c r="A49" i="3"/>
  <c r="B49" i="3" s="1"/>
  <c r="C50" i="3"/>
  <c r="K50" i="3" l="1"/>
  <c r="M50" i="3"/>
  <c r="N50" i="3"/>
  <c r="J50" i="3"/>
  <c r="L50" i="3"/>
  <c r="S23" i="3"/>
  <c r="O23" i="3"/>
  <c r="R23" i="3"/>
  <c r="Q23" i="3"/>
  <c r="P23" i="3"/>
  <c r="C51" i="3"/>
  <c r="A50" i="3"/>
  <c r="B50" i="3" s="1"/>
  <c r="N51" i="3" l="1"/>
  <c r="J51" i="3"/>
  <c r="M51" i="3"/>
  <c r="L51" i="3"/>
  <c r="K51" i="3"/>
  <c r="E22" i="3"/>
  <c r="I22" i="3"/>
  <c r="H22" i="3"/>
  <c r="F22" i="3"/>
  <c r="G22" i="3"/>
  <c r="A51" i="3"/>
  <c r="B51" i="3" s="1"/>
  <c r="C52" i="3"/>
  <c r="M52" i="3" l="1"/>
  <c r="L52" i="3"/>
  <c r="K52" i="3"/>
  <c r="N52" i="3"/>
  <c r="J52" i="3"/>
  <c r="D22" i="3" a="1"/>
  <c r="D22" i="3" s="1"/>
  <c r="V13" i="3" s="1"/>
  <c r="C53" i="3"/>
  <c r="A52" i="3"/>
  <c r="B52" i="3" s="1"/>
  <c r="L53" i="3" l="1"/>
  <c r="J53" i="3"/>
  <c r="K53" i="3"/>
  <c r="N53" i="3"/>
  <c r="M53" i="3"/>
  <c r="Q24" i="3"/>
  <c r="P24" i="3"/>
  <c r="O24" i="3"/>
  <c r="R24" i="3"/>
  <c r="S24" i="3"/>
  <c r="A53" i="3"/>
  <c r="B53" i="3" s="1"/>
  <c r="C54" i="3"/>
  <c r="K54" i="3" l="1"/>
  <c r="M54" i="3"/>
  <c r="N54" i="3"/>
  <c r="J54" i="3"/>
  <c r="L54" i="3"/>
  <c r="E23" i="3"/>
  <c r="G23" i="3"/>
  <c r="I23" i="3"/>
  <c r="F23" i="3"/>
  <c r="H23" i="3"/>
  <c r="C55" i="3"/>
  <c r="A54" i="3"/>
  <c r="B54" i="3" s="1"/>
  <c r="N55" i="3" l="1"/>
  <c r="J55" i="3"/>
  <c r="M55" i="3"/>
  <c r="L55" i="3"/>
  <c r="K55" i="3"/>
  <c r="D23" i="3" a="1"/>
  <c r="D23" i="3" s="1"/>
  <c r="W13" i="3" s="1"/>
  <c r="A55" i="3"/>
  <c r="B55" i="3" s="1"/>
  <c r="C56" i="3"/>
  <c r="M56" i="3" l="1"/>
  <c r="L56" i="3"/>
  <c r="K56" i="3"/>
  <c r="J56" i="3"/>
  <c r="N56" i="3"/>
  <c r="S25" i="3"/>
  <c r="R25" i="3"/>
  <c r="O25" i="3"/>
  <c r="Q25" i="3"/>
  <c r="P25" i="3"/>
  <c r="I24" i="3"/>
  <c r="F24" i="3"/>
  <c r="G24" i="3"/>
  <c r="H24" i="3"/>
  <c r="E24" i="3"/>
  <c r="C57" i="3"/>
  <c r="A56" i="3"/>
  <c r="B56" i="3" s="1"/>
  <c r="L57" i="3" l="1"/>
  <c r="J57" i="3"/>
  <c r="K57" i="3"/>
  <c r="N57" i="3"/>
  <c r="M57" i="3"/>
  <c r="D24" i="3" a="1"/>
  <c r="D24" i="3" s="1"/>
  <c r="V14" i="3" s="1"/>
  <c r="A57" i="3"/>
  <c r="B57" i="3" s="1"/>
  <c r="C58" i="3"/>
  <c r="K58" i="3" l="1"/>
  <c r="M58" i="3"/>
  <c r="N58" i="3"/>
  <c r="J58" i="3"/>
  <c r="L58" i="3"/>
  <c r="O26" i="3"/>
  <c r="R26" i="3"/>
  <c r="S26" i="3"/>
  <c r="Q26" i="3"/>
  <c r="P26" i="3"/>
  <c r="A58" i="3"/>
  <c r="B58" i="3" s="1"/>
  <c r="C59" i="3"/>
  <c r="N59" i="3" l="1"/>
  <c r="J59" i="3"/>
  <c r="M59" i="3"/>
  <c r="L59" i="3"/>
  <c r="K59" i="3"/>
  <c r="G25" i="3"/>
  <c r="F25" i="3"/>
  <c r="I25" i="3"/>
  <c r="H25" i="3"/>
  <c r="E25" i="3"/>
  <c r="C60" i="3"/>
  <c r="A59" i="3"/>
  <c r="B59" i="3" s="1"/>
  <c r="M60" i="3" l="1"/>
  <c r="K60" i="3"/>
  <c r="L60" i="3"/>
  <c r="J60" i="3"/>
  <c r="N60" i="3"/>
  <c r="D25" i="3" a="1"/>
  <c r="D25" i="3" s="1"/>
  <c r="W14" i="3" s="1"/>
  <c r="A60" i="3"/>
  <c r="B60" i="3" s="1"/>
  <c r="C61" i="3"/>
  <c r="L61" i="3" l="1"/>
  <c r="K61" i="3"/>
  <c r="N61" i="3"/>
  <c r="J61" i="3"/>
  <c r="M61" i="3"/>
  <c r="R27" i="3"/>
  <c r="S27" i="3"/>
  <c r="Q27" i="3"/>
  <c r="P27" i="3"/>
  <c r="O27" i="3"/>
  <c r="A61" i="3"/>
  <c r="B61" i="3" s="1"/>
  <c r="C62" i="3"/>
  <c r="K62" i="3" l="1"/>
  <c r="M62" i="3"/>
  <c r="N62" i="3"/>
  <c r="J62" i="3"/>
  <c r="L62" i="3"/>
  <c r="H26" i="3"/>
  <c r="F26" i="3"/>
  <c r="E26" i="3"/>
  <c r="G26" i="3"/>
  <c r="I26" i="3"/>
  <c r="C63" i="3"/>
  <c r="A62" i="3"/>
  <c r="B62" i="3" s="1"/>
  <c r="N63" i="3" l="1"/>
  <c r="J63" i="3"/>
  <c r="M63" i="3"/>
  <c r="L63" i="3"/>
  <c r="K63" i="3"/>
  <c r="D26" i="3" a="1"/>
  <c r="D26" i="3" s="1"/>
  <c r="V15" i="3" s="1"/>
  <c r="C64" i="3"/>
  <c r="A63" i="3"/>
  <c r="B63" i="3" s="1"/>
  <c r="M64" i="3" l="1"/>
  <c r="K64" i="3"/>
  <c r="L64" i="3"/>
  <c r="N64" i="3"/>
  <c r="J64" i="3"/>
  <c r="P28" i="3"/>
  <c r="S28" i="3"/>
  <c r="R28" i="3"/>
  <c r="Q28" i="3"/>
  <c r="O28" i="3"/>
  <c r="F27" i="3"/>
  <c r="G27" i="3"/>
  <c r="I27" i="3"/>
  <c r="E27" i="3"/>
  <c r="H27" i="3"/>
  <c r="C65" i="3"/>
  <c r="A64" i="3"/>
  <c r="B64" i="3" s="1"/>
  <c r="L65" i="3" l="1"/>
  <c r="K65" i="3"/>
  <c r="N65" i="3"/>
  <c r="J65" i="3"/>
  <c r="M65" i="3"/>
  <c r="D27" i="3" a="1"/>
  <c r="D27" i="3" s="1"/>
  <c r="W15" i="3" s="1"/>
  <c r="C66" i="3"/>
  <c r="A65" i="3"/>
  <c r="B65" i="3" s="1"/>
  <c r="K66" i="3" l="1"/>
  <c r="M66" i="3"/>
  <c r="N66" i="3"/>
  <c r="J66" i="3"/>
  <c r="L66" i="3"/>
  <c r="R29" i="3"/>
  <c r="O29" i="3"/>
  <c r="S29" i="3"/>
  <c r="Q29" i="3"/>
  <c r="P29" i="3"/>
  <c r="F28" i="3"/>
  <c r="H28" i="3"/>
  <c r="I28" i="3"/>
  <c r="G28" i="3"/>
  <c r="E28" i="3"/>
  <c r="A66" i="3"/>
  <c r="B66" i="3" s="1"/>
  <c r="C67" i="3"/>
  <c r="N67" i="3" l="1"/>
  <c r="J67" i="3"/>
  <c r="L67" i="3"/>
  <c r="M67" i="3"/>
  <c r="K67" i="3"/>
  <c r="D28" i="3" a="1"/>
  <c r="D28" i="3" s="1"/>
  <c r="V16" i="3" s="1"/>
  <c r="C68" i="3"/>
  <c r="A67" i="3"/>
  <c r="B67" i="3" s="1"/>
  <c r="M68" i="3" l="1"/>
  <c r="L68" i="3"/>
  <c r="K68" i="3"/>
  <c r="N68" i="3"/>
  <c r="J68" i="3"/>
  <c r="S30" i="3"/>
  <c r="R30" i="3"/>
  <c r="Q30" i="3"/>
  <c r="P30" i="3"/>
  <c r="O30" i="3"/>
  <c r="E29" i="3"/>
  <c r="H29" i="3"/>
  <c r="F29" i="3"/>
  <c r="I29" i="3"/>
  <c r="G29" i="3"/>
  <c r="C69" i="3"/>
  <c r="A68" i="3"/>
  <c r="B68" i="3" s="1"/>
  <c r="L69" i="3" l="1"/>
  <c r="N69" i="3"/>
  <c r="K69" i="3"/>
  <c r="J69" i="3"/>
  <c r="M69" i="3"/>
  <c r="D29" i="3" a="1"/>
  <c r="D29" i="3" s="1"/>
  <c r="W16" i="3" s="1"/>
  <c r="C70" i="3"/>
  <c r="A69" i="3"/>
  <c r="B69" i="3" s="1"/>
  <c r="K70" i="3" l="1"/>
  <c r="N70" i="3"/>
  <c r="J70" i="3"/>
  <c r="M70" i="3"/>
  <c r="L70" i="3"/>
  <c r="S31" i="3"/>
  <c r="Q31" i="3"/>
  <c r="R31" i="3"/>
  <c r="O31" i="3"/>
  <c r="P31" i="3"/>
  <c r="F30" i="3"/>
  <c r="I30" i="3"/>
  <c r="H30" i="3"/>
  <c r="E30" i="3"/>
  <c r="G30" i="3"/>
  <c r="C71" i="3"/>
  <c r="A70" i="3"/>
  <c r="B70" i="3" s="1"/>
  <c r="N71" i="3" l="1"/>
  <c r="J71" i="3"/>
  <c r="M71" i="3"/>
  <c r="L71" i="3"/>
  <c r="K71" i="3"/>
  <c r="D30" i="3" a="1"/>
  <c r="D30" i="3" s="1"/>
  <c r="V17" i="3" s="1"/>
  <c r="C72" i="3"/>
  <c r="A71" i="3"/>
  <c r="B71" i="3" s="1"/>
  <c r="M72" i="3" l="1"/>
  <c r="K72" i="3"/>
  <c r="L72" i="3"/>
  <c r="J72" i="3"/>
  <c r="N72" i="3"/>
  <c r="E31" i="3"/>
  <c r="S32" i="3"/>
  <c r="I31" i="3"/>
  <c r="O32" i="3"/>
  <c r="H31" i="3"/>
  <c r="F31" i="3"/>
  <c r="P32" i="3"/>
  <c r="G31" i="3"/>
  <c r="R32" i="3"/>
  <c r="Q32" i="3"/>
  <c r="A72" i="3"/>
  <c r="B72" i="3" s="1"/>
  <c r="C73" i="3"/>
  <c r="L73" i="3" l="1"/>
  <c r="N73" i="3"/>
  <c r="K73" i="3"/>
  <c r="J73" i="3"/>
  <c r="M73" i="3"/>
  <c r="D31" i="3" a="1"/>
  <c r="D31" i="3" s="1"/>
  <c r="W17" i="3" s="1"/>
  <c r="A73" i="3"/>
  <c r="B73" i="3" s="1"/>
  <c r="C74" i="3"/>
  <c r="R33" i="3" l="1"/>
  <c r="P33" i="3"/>
  <c r="S33" i="3"/>
  <c r="Q33" i="3"/>
  <c r="N74" i="3"/>
  <c r="K74" i="3"/>
  <c r="J74" i="3"/>
  <c r="M74" i="3"/>
  <c r="L74" i="3"/>
  <c r="O33" i="3"/>
  <c r="I32" i="3"/>
  <c r="E32" i="3"/>
  <c r="F32" i="3"/>
  <c r="G32" i="3"/>
  <c r="H32" i="3"/>
  <c r="A74" i="3"/>
  <c r="B74" i="3" s="1"/>
  <c r="C75" i="3"/>
  <c r="N75" i="3" l="1"/>
  <c r="K75" i="3"/>
  <c r="J75" i="3"/>
  <c r="M75" i="3"/>
  <c r="L75" i="3"/>
  <c r="D32" i="3" a="1"/>
  <c r="D32" i="3" s="1"/>
  <c r="V18" i="3" s="1"/>
  <c r="A75" i="3"/>
  <c r="B75" i="3" s="1"/>
  <c r="C76" i="3"/>
  <c r="N76" i="3" l="1"/>
  <c r="K76" i="3"/>
  <c r="M76" i="3"/>
  <c r="J76" i="3"/>
  <c r="L76" i="3"/>
  <c r="O34" i="3"/>
  <c r="R34" i="3"/>
  <c r="S34" i="3"/>
  <c r="Q34" i="3"/>
  <c r="P34" i="3"/>
  <c r="E33" i="3"/>
  <c r="I33" i="3"/>
  <c r="G33" i="3"/>
  <c r="H33" i="3"/>
  <c r="F33" i="3"/>
  <c r="C77" i="3"/>
  <c r="A76" i="3"/>
  <c r="B76" i="3" s="1"/>
  <c r="N77" i="3" l="1"/>
  <c r="K77" i="3"/>
  <c r="J77" i="3"/>
  <c r="M77" i="3"/>
  <c r="L77" i="3"/>
  <c r="D33" i="3" a="1"/>
  <c r="D33" i="3" s="1"/>
  <c r="W18" i="3" s="1"/>
  <c r="A77" i="3"/>
  <c r="B77" i="3" s="1"/>
  <c r="C78" i="3"/>
  <c r="K78" i="3" l="1"/>
  <c r="M78" i="3"/>
  <c r="N78" i="3"/>
  <c r="J78" i="3"/>
  <c r="L78" i="3"/>
  <c r="R35" i="3"/>
  <c r="Q35" i="3"/>
  <c r="S35" i="3"/>
  <c r="P35" i="3"/>
  <c r="O35" i="3"/>
  <c r="C79" i="3"/>
  <c r="A78" i="3"/>
  <c r="B78" i="3" s="1"/>
  <c r="N79" i="3" l="1"/>
  <c r="J79" i="3"/>
  <c r="M79" i="3"/>
  <c r="L79" i="3"/>
  <c r="K79" i="3"/>
  <c r="H34" i="3"/>
  <c r="I34" i="3"/>
  <c r="G34" i="3"/>
  <c r="F34" i="3"/>
  <c r="E34" i="3"/>
  <c r="C80" i="3"/>
  <c r="A79" i="3"/>
  <c r="B79" i="3" s="1"/>
  <c r="M80" i="3" l="1"/>
  <c r="K80" i="3"/>
  <c r="L80" i="3"/>
  <c r="J80" i="3"/>
  <c r="N80" i="3"/>
  <c r="D34" i="3" a="1"/>
  <c r="D34" i="3" s="1"/>
  <c r="V19" i="3" s="1"/>
  <c r="C81" i="3"/>
  <c r="A80" i="3"/>
  <c r="B80" i="3" s="1"/>
  <c r="L81" i="3" l="1"/>
  <c r="K81" i="3"/>
  <c r="J81" i="3"/>
  <c r="N81" i="3"/>
  <c r="M81" i="3"/>
  <c r="R36" i="3"/>
  <c r="P36" i="3"/>
  <c r="S36" i="3"/>
  <c r="Q36" i="3"/>
  <c r="O36" i="3"/>
  <c r="A81" i="3"/>
  <c r="B81" i="3" s="1"/>
  <c r="C82" i="3"/>
  <c r="K82" i="3" l="1"/>
  <c r="M82" i="3"/>
  <c r="N82" i="3"/>
  <c r="J82" i="3"/>
  <c r="L82" i="3"/>
  <c r="H35" i="3"/>
  <c r="F35" i="3"/>
  <c r="E35" i="3"/>
  <c r="G35" i="3"/>
  <c r="I35" i="3"/>
  <c r="A82" i="3"/>
  <c r="B82" i="3" s="1"/>
  <c r="C83" i="3"/>
  <c r="N83" i="3" l="1"/>
  <c r="J83" i="3"/>
  <c r="M83" i="3"/>
  <c r="L83" i="3"/>
  <c r="K83" i="3"/>
  <c r="D35" i="3" a="1"/>
  <c r="D35" i="3" s="1"/>
  <c r="W19" i="3" s="1"/>
  <c r="C84" i="3"/>
  <c r="A83" i="3"/>
  <c r="B83" i="3" s="1"/>
  <c r="M84" i="3" l="1"/>
  <c r="L84" i="3"/>
  <c r="K84" i="3"/>
  <c r="N84" i="3"/>
  <c r="J84" i="3"/>
  <c r="Q37" i="3"/>
  <c r="P37" i="3"/>
  <c r="O37" i="3"/>
  <c r="R37" i="3"/>
  <c r="S37" i="3"/>
  <c r="C85" i="3"/>
  <c r="A84" i="3"/>
  <c r="B84" i="3" s="1"/>
  <c r="L85" i="3" l="1"/>
  <c r="J85" i="3"/>
  <c r="K85" i="3"/>
  <c r="N85" i="3"/>
  <c r="M85" i="3"/>
  <c r="I36" i="3"/>
  <c r="G36" i="3"/>
  <c r="E36" i="3"/>
  <c r="H36" i="3"/>
  <c r="F36" i="3"/>
  <c r="A85" i="3"/>
  <c r="B85" i="3" s="1"/>
  <c r="C86" i="3"/>
  <c r="K86" i="3" l="1"/>
  <c r="N86" i="3"/>
  <c r="J86" i="3"/>
  <c r="M86" i="3"/>
  <c r="L86" i="3"/>
  <c r="D36" i="3" a="1"/>
  <c r="D36" i="3" s="1"/>
  <c r="V20" i="3" s="1"/>
  <c r="C87" i="3"/>
  <c r="A86" i="3"/>
  <c r="B86" i="3" s="1"/>
  <c r="N87" i="3" l="1"/>
  <c r="J87" i="3"/>
  <c r="M87" i="3"/>
  <c r="L87" i="3"/>
  <c r="K87" i="3"/>
  <c r="S38" i="3"/>
  <c r="P38" i="3"/>
  <c r="O38" i="3"/>
  <c r="R38" i="3"/>
  <c r="Q38" i="3"/>
  <c r="G37" i="3"/>
  <c r="I37" i="3"/>
  <c r="H37" i="3"/>
  <c r="F37" i="3"/>
  <c r="E37" i="3"/>
  <c r="C88" i="3"/>
  <c r="A87" i="3"/>
  <c r="B87" i="3" s="1"/>
  <c r="M88" i="3" l="1"/>
  <c r="L88" i="3"/>
  <c r="K88" i="3"/>
  <c r="N88" i="3"/>
  <c r="J88" i="3"/>
  <c r="D37" i="3" a="1"/>
  <c r="D37" i="3" s="1"/>
  <c r="W20" i="3" s="1"/>
  <c r="C89" i="3"/>
  <c r="A88" i="3"/>
  <c r="B88" i="3" s="1"/>
  <c r="L89" i="3" l="1"/>
  <c r="K89" i="3"/>
  <c r="N89" i="3"/>
  <c r="J89" i="3"/>
  <c r="M89" i="3"/>
  <c r="Q39" i="3"/>
  <c r="R39" i="3"/>
  <c r="S39" i="3"/>
  <c r="P39" i="3"/>
  <c r="O39" i="3"/>
  <c r="F38" i="3"/>
  <c r="H38" i="3"/>
  <c r="G38" i="3"/>
  <c r="I38" i="3"/>
  <c r="E38" i="3"/>
  <c r="A89" i="3"/>
  <c r="B89" i="3" s="1"/>
  <c r="C90" i="3"/>
  <c r="K90" i="3" l="1"/>
  <c r="N90" i="3"/>
  <c r="J90" i="3"/>
  <c r="M90" i="3"/>
  <c r="L90" i="3"/>
  <c r="D38" i="3" a="1"/>
  <c r="D38" i="3" s="1"/>
  <c r="V21" i="3" s="1"/>
  <c r="C91" i="3"/>
  <c r="A90" i="3"/>
  <c r="B90" i="3" s="1"/>
  <c r="N91" i="3" l="1"/>
  <c r="J91" i="3"/>
  <c r="M91" i="3"/>
  <c r="L91" i="3"/>
  <c r="K91" i="3"/>
  <c r="R40" i="3"/>
  <c r="Q40" i="3"/>
  <c r="P40" i="3"/>
  <c r="O40" i="3"/>
  <c r="S40" i="3"/>
  <c r="E39" i="3"/>
  <c r="F39" i="3"/>
  <c r="G39" i="3"/>
  <c r="I39" i="3"/>
  <c r="H39" i="3"/>
  <c r="C92" i="3"/>
  <c r="A91" i="3"/>
  <c r="B91" i="3" s="1"/>
  <c r="M92" i="3" l="1"/>
  <c r="L92" i="3"/>
  <c r="K92" i="3"/>
  <c r="J92" i="3"/>
  <c r="N92" i="3"/>
  <c r="D39" i="3" a="1"/>
  <c r="D39" i="3" s="1"/>
  <c r="W21" i="3" s="1"/>
  <c r="C93" i="3"/>
  <c r="A92" i="3"/>
  <c r="B92" i="3" s="1"/>
  <c r="L93" i="3" l="1"/>
  <c r="K93" i="3"/>
  <c r="N93" i="3"/>
  <c r="J93" i="3"/>
  <c r="M93" i="3"/>
  <c r="S41" i="3"/>
  <c r="R41" i="3"/>
  <c r="Q41" i="3"/>
  <c r="P41" i="3"/>
  <c r="O41" i="3"/>
  <c r="F40" i="3"/>
  <c r="I40" i="3"/>
  <c r="G40" i="3"/>
  <c r="E40" i="3"/>
  <c r="H40" i="3"/>
  <c r="A93" i="3"/>
  <c r="B93" i="3" s="1"/>
  <c r="C94" i="3"/>
  <c r="K94" i="3" l="1"/>
  <c r="N94" i="3"/>
  <c r="J94" i="3"/>
  <c r="M94" i="3"/>
  <c r="L94" i="3"/>
  <c r="D40" i="3" a="1"/>
  <c r="D40" i="3" s="1"/>
  <c r="V22" i="3" s="1"/>
  <c r="C95" i="3"/>
  <c r="A94" i="3"/>
  <c r="B94" i="3" s="1"/>
  <c r="N95" i="3" l="1"/>
  <c r="J95" i="3"/>
  <c r="M95" i="3"/>
  <c r="L95" i="3"/>
  <c r="K95" i="3"/>
  <c r="P42" i="3"/>
  <c r="O42" i="3"/>
  <c r="S42" i="3"/>
  <c r="R42" i="3"/>
  <c r="Q42" i="3"/>
  <c r="C96" i="3"/>
  <c r="A95" i="3"/>
  <c r="B95" i="3" s="1"/>
  <c r="M96" i="3" l="1"/>
  <c r="L96" i="3"/>
  <c r="K96" i="3"/>
  <c r="J96" i="3"/>
  <c r="N96" i="3"/>
  <c r="H41" i="3"/>
  <c r="G41" i="3"/>
  <c r="I41" i="3"/>
  <c r="E41" i="3"/>
  <c r="F41" i="3"/>
  <c r="A96" i="3"/>
  <c r="B96" i="3" s="1"/>
  <c r="C97" i="3"/>
  <c r="N97" i="3" l="1"/>
  <c r="L97" i="3"/>
  <c r="J97" i="3"/>
  <c r="K97" i="3"/>
  <c r="M97" i="3"/>
  <c r="D41" i="3" a="1"/>
  <c r="D41" i="3" s="1"/>
  <c r="W22" i="3" s="1"/>
  <c r="A97" i="3"/>
  <c r="B97" i="3" s="1"/>
  <c r="C98" i="3"/>
  <c r="M98" i="3" l="1"/>
  <c r="L98" i="3"/>
  <c r="N98" i="3"/>
  <c r="K98" i="3"/>
  <c r="J98" i="3"/>
  <c r="S43" i="3"/>
  <c r="R43" i="3"/>
  <c r="Q43" i="3"/>
  <c r="P43" i="3"/>
  <c r="O43" i="3"/>
  <c r="F42" i="3"/>
  <c r="E42" i="3"/>
  <c r="I42" i="3"/>
  <c r="H42" i="3"/>
  <c r="G42" i="3"/>
  <c r="A98" i="3"/>
  <c r="B98" i="3" s="1"/>
  <c r="C99" i="3"/>
  <c r="L99" i="3" l="1"/>
  <c r="K99" i="3"/>
  <c r="N99" i="3"/>
  <c r="M99" i="3"/>
  <c r="J99" i="3"/>
  <c r="D42" i="3" a="1"/>
  <c r="D42" i="3" s="1"/>
  <c r="V23" i="3" s="1"/>
  <c r="C100" i="3"/>
  <c r="A99" i="3"/>
  <c r="B99" i="3" s="1"/>
  <c r="K100" i="3" l="1"/>
  <c r="N100" i="3"/>
  <c r="J100" i="3"/>
  <c r="L100" i="3"/>
  <c r="M100" i="3"/>
  <c r="S44" i="3"/>
  <c r="R44" i="3"/>
  <c r="Q44" i="3"/>
  <c r="P44" i="3"/>
  <c r="O44" i="3"/>
  <c r="F43" i="3"/>
  <c r="I43" i="3"/>
  <c r="H43" i="3"/>
  <c r="E43" i="3"/>
  <c r="G43" i="3"/>
  <c r="C101" i="3"/>
  <c r="A100" i="3"/>
  <c r="B100" i="3" s="1"/>
  <c r="N101" i="3" l="1"/>
  <c r="J101" i="3"/>
  <c r="M101" i="3"/>
  <c r="L101" i="3"/>
  <c r="K101" i="3"/>
  <c r="D43" i="3" a="1"/>
  <c r="D43" i="3" s="1"/>
  <c r="W23" i="3" s="1"/>
  <c r="A101" i="3"/>
  <c r="B101" i="3" s="1"/>
  <c r="C102" i="3"/>
  <c r="M102" i="3" l="1"/>
  <c r="L102" i="3"/>
  <c r="J102" i="3"/>
  <c r="N102" i="3"/>
  <c r="K102" i="3"/>
  <c r="S45" i="3"/>
  <c r="F44" i="3"/>
  <c r="H44" i="3"/>
  <c r="E44" i="3"/>
  <c r="P45" i="3"/>
  <c r="G44" i="3"/>
  <c r="O45" i="3"/>
  <c r="I44" i="3"/>
  <c r="R45" i="3"/>
  <c r="Q45" i="3"/>
  <c r="A102" i="3"/>
  <c r="B102" i="3" s="1"/>
  <c r="C103" i="3"/>
  <c r="L103" i="3" l="1"/>
  <c r="K103" i="3"/>
  <c r="M103" i="3"/>
  <c r="J103" i="3"/>
  <c r="N103" i="3"/>
  <c r="D44" i="3" a="1"/>
  <c r="D44" i="3" s="1"/>
  <c r="V24" i="3" s="1"/>
  <c r="C104" i="3"/>
  <c r="A103" i="3"/>
  <c r="B103" i="3" s="1"/>
  <c r="P46" i="3" l="1"/>
  <c r="K104" i="3"/>
  <c r="N104" i="3"/>
  <c r="J104" i="3"/>
  <c r="M104" i="3"/>
  <c r="L104" i="3"/>
  <c r="R46" i="3"/>
  <c r="O46" i="3"/>
  <c r="S46" i="3"/>
  <c r="Q46" i="3"/>
  <c r="E45" i="3"/>
  <c r="G45" i="3"/>
  <c r="F45" i="3"/>
  <c r="I45" i="3"/>
  <c r="H45" i="3"/>
  <c r="C105" i="3"/>
  <c r="A104" i="3"/>
  <c r="B104" i="3" s="1"/>
  <c r="N105" i="3" l="1"/>
  <c r="J105" i="3"/>
  <c r="M105" i="3"/>
  <c r="K105" i="3"/>
  <c r="L105" i="3"/>
  <c r="D45" i="3" a="1"/>
  <c r="D45" i="3" s="1"/>
  <c r="W24" i="3" s="1"/>
  <c r="A105" i="3"/>
  <c r="B105" i="3" s="1"/>
  <c r="C106" i="3"/>
  <c r="M106" i="3" l="1"/>
  <c r="L106" i="3"/>
  <c r="N106" i="3"/>
  <c r="K106" i="3"/>
  <c r="J106" i="3"/>
  <c r="O47" i="3"/>
  <c r="S47" i="3"/>
  <c r="R47" i="3"/>
  <c r="Q47" i="3"/>
  <c r="P47" i="3"/>
  <c r="H46" i="3"/>
  <c r="I46" i="3"/>
  <c r="G46" i="3"/>
  <c r="F46" i="3"/>
  <c r="E46" i="3"/>
  <c r="C107" i="3"/>
  <c r="A106" i="3"/>
  <c r="B106" i="3" s="1"/>
  <c r="L107" i="3" l="1"/>
  <c r="K107" i="3"/>
  <c r="N107" i="3"/>
  <c r="M107" i="3"/>
  <c r="J107" i="3"/>
  <c r="D46" i="3" a="1"/>
  <c r="D46" i="3" s="1"/>
  <c r="V25" i="3" s="1"/>
  <c r="C108" i="3"/>
  <c r="A107" i="3"/>
  <c r="B107" i="3" s="1"/>
  <c r="K108" i="3" l="1"/>
  <c r="N108" i="3"/>
  <c r="J108" i="3"/>
  <c r="L108" i="3"/>
  <c r="M108" i="3"/>
  <c r="R48" i="3"/>
  <c r="Q48" i="3"/>
  <c r="P48" i="3"/>
  <c r="O48" i="3"/>
  <c r="S48" i="3"/>
  <c r="E47" i="3"/>
  <c r="H47" i="3"/>
  <c r="I47" i="3"/>
  <c r="F47" i="3"/>
  <c r="G47" i="3"/>
  <c r="C109" i="3"/>
  <c r="A108" i="3"/>
  <c r="B108" i="3" s="1"/>
  <c r="N109" i="3" l="1"/>
  <c r="J109" i="3"/>
  <c r="M109" i="3"/>
  <c r="L109" i="3"/>
  <c r="K109" i="3"/>
  <c r="D47" i="3" a="1"/>
  <c r="D47" i="3" s="1"/>
  <c r="W25" i="3" s="1"/>
  <c r="C110" i="3"/>
  <c r="A109" i="3"/>
  <c r="B109" i="3" s="1"/>
  <c r="M110" i="3" l="1"/>
  <c r="L110" i="3"/>
  <c r="J110" i="3"/>
  <c r="N110" i="3"/>
  <c r="K110" i="3"/>
  <c r="S49" i="3"/>
  <c r="R49" i="3"/>
  <c r="Q49" i="3"/>
  <c r="P49" i="3"/>
  <c r="O49" i="3"/>
  <c r="F48" i="3"/>
  <c r="H48" i="3"/>
  <c r="I48" i="3"/>
  <c r="G48" i="3"/>
  <c r="E48" i="3"/>
  <c r="C111" i="3"/>
  <c r="A110" i="3"/>
  <c r="B110" i="3" s="1"/>
  <c r="L111" i="3" l="1"/>
  <c r="K111" i="3"/>
  <c r="M111" i="3"/>
  <c r="J111" i="3"/>
  <c r="N111" i="3"/>
  <c r="D48" i="3" a="1"/>
  <c r="D48" i="3" s="1"/>
  <c r="V26" i="3" s="1"/>
  <c r="C112" i="3"/>
  <c r="A111" i="3"/>
  <c r="B111" i="3" s="1"/>
  <c r="L112" i="3" l="1"/>
  <c r="K112" i="3"/>
  <c r="N112" i="3"/>
  <c r="J112" i="3"/>
  <c r="M112" i="3"/>
  <c r="P50" i="3"/>
  <c r="O50" i="3"/>
  <c r="S50" i="3"/>
  <c r="R50" i="3"/>
  <c r="Q50" i="3"/>
  <c r="I49" i="3"/>
  <c r="E49" i="3"/>
  <c r="G49" i="3"/>
  <c r="F49" i="3"/>
  <c r="H49" i="3"/>
  <c r="C113" i="3"/>
  <c r="A112" i="3"/>
  <c r="B112" i="3" s="1"/>
  <c r="K113" i="3" l="1"/>
  <c r="N113" i="3"/>
  <c r="J113" i="3"/>
  <c r="M113" i="3"/>
  <c r="L113" i="3"/>
  <c r="D49" i="3" a="1"/>
  <c r="D49" i="3" s="1"/>
  <c r="W26" i="3" s="1"/>
  <c r="A113" i="3"/>
  <c r="B113" i="3" s="1"/>
  <c r="C114" i="3"/>
  <c r="N114" i="3" l="1"/>
  <c r="J114" i="3"/>
  <c r="M114" i="3"/>
  <c r="L114" i="3"/>
  <c r="K114" i="3"/>
  <c r="S51" i="3"/>
  <c r="R51" i="3"/>
  <c r="Q51" i="3"/>
  <c r="P51" i="3"/>
  <c r="O51" i="3"/>
  <c r="H50" i="3"/>
  <c r="I50" i="3"/>
  <c r="E50" i="3"/>
  <c r="F50" i="3"/>
  <c r="G50" i="3"/>
  <c r="C115" i="3"/>
  <c r="A114" i="3"/>
  <c r="B114" i="3" s="1"/>
  <c r="M115" i="3" l="1"/>
  <c r="L115" i="3"/>
  <c r="K115" i="3"/>
  <c r="N115" i="3"/>
  <c r="J115" i="3"/>
  <c r="D50" i="3" a="1"/>
  <c r="D50" i="3" s="1"/>
  <c r="V27" i="3" s="1"/>
  <c r="C116" i="3"/>
  <c r="A115" i="3"/>
  <c r="B115" i="3" s="1"/>
  <c r="L116" i="3" l="1"/>
  <c r="K116" i="3"/>
  <c r="N116" i="3"/>
  <c r="J116" i="3"/>
  <c r="M116" i="3"/>
  <c r="S52" i="3"/>
  <c r="R52" i="3"/>
  <c r="Q52" i="3"/>
  <c r="P52" i="3"/>
  <c r="O52" i="3"/>
  <c r="I51" i="3"/>
  <c r="F51" i="3"/>
  <c r="E51" i="3"/>
  <c r="G51" i="3"/>
  <c r="H51" i="3"/>
  <c r="C117" i="3"/>
  <c r="A116" i="3"/>
  <c r="B116" i="3" s="1"/>
  <c r="K117" i="3" l="1"/>
  <c r="N117" i="3"/>
  <c r="J117" i="3"/>
  <c r="M117" i="3"/>
  <c r="L117" i="3"/>
  <c r="D51" i="3" a="1"/>
  <c r="D51" i="3" s="1"/>
  <c r="W27" i="3" s="1"/>
  <c r="A117" i="3"/>
  <c r="B117" i="3" s="1"/>
  <c r="C118" i="3"/>
  <c r="N118" i="3" l="1"/>
  <c r="J118" i="3"/>
  <c r="M118" i="3"/>
  <c r="L118" i="3"/>
  <c r="K118" i="3"/>
  <c r="Q53" i="3"/>
  <c r="P53" i="3"/>
  <c r="O53" i="3"/>
  <c r="S53" i="3"/>
  <c r="R53" i="3"/>
  <c r="G52" i="3"/>
  <c r="I52" i="3"/>
  <c r="F52" i="3"/>
  <c r="E52" i="3"/>
  <c r="H52" i="3"/>
  <c r="C119" i="3"/>
  <c r="A118" i="3"/>
  <c r="B118" i="3" s="1"/>
  <c r="M119" i="3" l="1"/>
  <c r="L119" i="3"/>
  <c r="K119" i="3"/>
  <c r="N119" i="3"/>
  <c r="J119" i="3"/>
  <c r="D52" i="3" a="1"/>
  <c r="D52" i="3" s="1"/>
  <c r="V28" i="3" s="1"/>
  <c r="C120" i="3"/>
  <c r="A119" i="3"/>
  <c r="B119" i="3" s="1"/>
  <c r="L120" i="3" l="1"/>
  <c r="K120" i="3"/>
  <c r="N120" i="3"/>
  <c r="J120" i="3"/>
  <c r="M120" i="3"/>
  <c r="S54" i="3"/>
  <c r="R54" i="3"/>
  <c r="Q54" i="3"/>
  <c r="P54" i="3"/>
  <c r="O54" i="3"/>
  <c r="A120" i="3"/>
  <c r="B120" i="3" s="1"/>
  <c r="C121" i="3"/>
  <c r="K121" i="3" l="1"/>
  <c r="N121" i="3"/>
  <c r="J121" i="3"/>
  <c r="M121" i="3"/>
  <c r="L121" i="3"/>
  <c r="H53" i="3"/>
  <c r="E53" i="3"/>
  <c r="I53" i="3"/>
  <c r="G53" i="3"/>
  <c r="F53" i="3"/>
  <c r="A121" i="3"/>
  <c r="B121" i="3" s="1"/>
  <c r="C122" i="3"/>
  <c r="N122" i="3" l="1"/>
  <c r="J122" i="3"/>
  <c r="M122" i="3"/>
  <c r="L122" i="3"/>
  <c r="K122" i="3"/>
  <c r="D53" i="3" a="1"/>
  <c r="D53" i="3" s="1"/>
  <c r="W28" i="3" s="1"/>
  <c r="C123" i="3"/>
  <c r="A122" i="3"/>
  <c r="B122" i="3" s="1"/>
  <c r="M123" i="3" l="1"/>
  <c r="L123" i="3"/>
  <c r="K123" i="3"/>
  <c r="N123" i="3"/>
  <c r="J123" i="3"/>
  <c r="O55" i="3"/>
  <c r="S55" i="3"/>
  <c r="R55" i="3"/>
  <c r="Q55" i="3"/>
  <c r="P55" i="3"/>
  <c r="C124" i="3"/>
  <c r="A123" i="3"/>
  <c r="B123" i="3" s="1"/>
  <c r="L124" i="3" l="1"/>
  <c r="K124" i="3"/>
  <c r="N124" i="3"/>
  <c r="J124" i="3"/>
  <c r="M124" i="3"/>
  <c r="G54" i="3"/>
  <c r="I54" i="3"/>
  <c r="H54" i="3"/>
  <c r="E54" i="3"/>
  <c r="F54" i="3"/>
  <c r="C125" i="3"/>
  <c r="A124" i="3"/>
  <c r="B124" i="3" s="1"/>
  <c r="K125" i="3" l="1"/>
  <c r="N125" i="3"/>
  <c r="J125" i="3"/>
  <c r="M125" i="3"/>
  <c r="L125" i="3"/>
  <c r="D54" i="3" a="1"/>
  <c r="D54" i="3" s="1"/>
  <c r="V29" i="3" s="1"/>
  <c r="A125" i="3"/>
  <c r="B125" i="3" s="1"/>
  <c r="C126" i="3"/>
  <c r="N126" i="3" l="1"/>
  <c r="J126" i="3"/>
  <c r="M126" i="3"/>
  <c r="L126" i="3"/>
  <c r="K126" i="3"/>
  <c r="R56" i="3"/>
  <c r="Q56" i="3"/>
  <c r="P56" i="3"/>
  <c r="O56" i="3"/>
  <c r="S56" i="3"/>
  <c r="A126" i="3"/>
  <c r="B126" i="3" s="1"/>
  <c r="C127" i="3"/>
  <c r="M127" i="3" l="1"/>
  <c r="L127" i="3"/>
  <c r="K127" i="3"/>
  <c r="J127" i="3"/>
  <c r="N127" i="3"/>
  <c r="H55" i="3"/>
  <c r="I55" i="3"/>
  <c r="F55" i="3"/>
  <c r="E55" i="3"/>
  <c r="G55" i="3"/>
  <c r="C128" i="3"/>
  <c r="A127" i="3"/>
  <c r="B127" i="3" s="1"/>
  <c r="L128" i="3" l="1"/>
  <c r="K128" i="3"/>
  <c r="N128" i="3"/>
  <c r="J128" i="3"/>
  <c r="M128" i="3"/>
  <c r="D55" i="3" a="1"/>
  <c r="D55" i="3" s="1"/>
  <c r="W29" i="3" s="1"/>
  <c r="C129" i="3"/>
  <c r="A128" i="3"/>
  <c r="B128" i="3" s="1"/>
  <c r="K129" i="3" l="1"/>
  <c r="N129" i="3"/>
  <c r="J129" i="3"/>
  <c r="M129" i="3"/>
  <c r="L129" i="3"/>
  <c r="S57" i="3"/>
  <c r="R57" i="3"/>
  <c r="Q57" i="3"/>
  <c r="P57" i="3"/>
  <c r="O57" i="3"/>
  <c r="G56" i="3"/>
  <c r="F56" i="3"/>
  <c r="I56" i="3"/>
  <c r="H56" i="3"/>
  <c r="E56" i="3"/>
  <c r="A129" i="3"/>
  <c r="B129" i="3" s="1"/>
  <c r="C130" i="3"/>
  <c r="N130" i="3" l="1"/>
  <c r="J130" i="3"/>
  <c r="M130" i="3"/>
  <c r="L130" i="3"/>
  <c r="K130" i="3"/>
  <c r="D56" i="3" a="1"/>
  <c r="D56" i="3" s="1"/>
  <c r="V30" i="3" s="1"/>
  <c r="C131" i="3"/>
  <c r="A130" i="3"/>
  <c r="B130" i="3" s="1"/>
  <c r="M131" i="3" l="1"/>
  <c r="L131" i="3"/>
  <c r="K131" i="3"/>
  <c r="N131" i="3"/>
  <c r="J131" i="3"/>
  <c r="P58" i="3"/>
  <c r="O58" i="3"/>
  <c r="S58" i="3"/>
  <c r="R58" i="3"/>
  <c r="Q58" i="3"/>
  <c r="E57" i="3"/>
  <c r="G57" i="3"/>
  <c r="F57" i="3"/>
  <c r="I57" i="3"/>
  <c r="H57" i="3"/>
  <c r="A131" i="3"/>
  <c r="B131" i="3" s="1"/>
  <c r="C132" i="3"/>
  <c r="N132" i="3" l="1"/>
  <c r="M132" i="3"/>
  <c r="L132" i="3"/>
  <c r="K132" i="3"/>
  <c r="J132" i="3"/>
  <c r="D57" i="3" a="1"/>
  <c r="D57" i="3" s="1"/>
  <c r="W30" i="3" s="1"/>
  <c r="A132" i="3"/>
  <c r="B132" i="3" s="1"/>
  <c r="C133" i="3"/>
  <c r="M133" i="3" l="1"/>
  <c r="L133" i="3"/>
  <c r="N133" i="3"/>
  <c r="K133" i="3"/>
  <c r="J133" i="3"/>
  <c r="S59" i="3"/>
  <c r="R59" i="3"/>
  <c r="Q59" i="3"/>
  <c r="P59" i="3"/>
  <c r="O59" i="3"/>
  <c r="H58" i="3"/>
  <c r="E58" i="3"/>
  <c r="G58" i="3"/>
  <c r="F58" i="3"/>
  <c r="I58" i="3"/>
  <c r="A133" i="3"/>
  <c r="B133" i="3" s="1"/>
  <c r="C134" i="3"/>
  <c r="L134" i="3" l="1"/>
  <c r="K134" i="3"/>
  <c r="J134" i="3"/>
  <c r="N134" i="3"/>
  <c r="M134" i="3"/>
  <c r="D58" i="3" a="1"/>
  <c r="D58" i="3" s="1"/>
  <c r="V31" i="3" s="1"/>
  <c r="C135" i="3"/>
  <c r="A134" i="3"/>
  <c r="B134" i="3" s="1"/>
  <c r="K135" i="3" l="1"/>
  <c r="N135" i="3"/>
  <c r="J135" i="3"/>
  <c r="M135" i="3"/>
  <c r="L135" i="3"/>
  <c r="S60" i="3"/>
  <c r="R60" i="3"/>
  <c r="Q60" i="3"/>
  <c r="P60" i="3"/>
  <c r="O60" i="3"/>
  <c r="H59" i="3"/>
  <c r="G59" i="3"/>
  <c r="I59" i="3"/>
  <c r="E59" i="3"/>
  <c r="F59" i="3"/>
  <c r="C136" i="3"/>
  <c r="A135" i="3"/>
  <c r="B135" i="3" s="1"/>
  <c r="N136" i="3" l="1"/>
  <c r="J136" i="3"/>
  <c r="M136" i="3"/>
  <c r="L136" i="3"/>
  <c r="K136" i="3"/>
  <c r="D59" i="3" a="1"/>
  <c r="D59" i="3" s="1"/>
  <c r="W31" i="3" s="1"/>
  <c r="C137" i="3"/>
  <c r="A136" i="3"/>
  <c r="B136" i="3" s="1"/>
  <c r="M137" i="3" l="1"/>
  <c r="L137" i="3"/>
  <c r="K137" i="3"/>
  <c r="J137" i="3"/>
  <c r="N137" i="3"/>
  <c r="Q61" i="3"/>
  <c r="P61" i="3"/>
  <c r="O61" i="3"/>
  <c r="S61" i="3"/>
  <c r="R61" i="3"/>
  <c r="F60" i="3"/>
  <c r="E60" i="3"/>
  <c r="G60" i="3"/>
  <c r="I60" i="3"/>
  <c r="H60" i="3"/>
  <c r="A137" i="3"/>
  <c r="B137" i="3" s="1"/>
  <c r="C138" i="3"/>
  <c r="L138" i="3" l="1"/>
  <c r="K138" i="3"/>
  <c r="N138" i="3"/>
  <c r="M138" i="3"/>
  <c r="J138" i="3"/>
  <c r="D60" i="3" a="1"/>
  <c r="D60" i="3" s="1"/>
  <c r="V32" i="3" s="1"/>
  <c r="C139" i="3"/>
  <c r="A138" i="3"/>
  <c r="B138" i="3" s="1"/>
  <c r="K139" i="3" l="1"/>
  <c r="N139" i="3"/>
  <c r="J139" i="3"/>
  <c r="M139" i="3"/>
  <c r="L139" i="3"/>
  <c r="P62" i="3"/>
  <c r="Q62" i="3"/>
  <c r="F61" i="3"/>
  <c r="R62" i="3"/>
  <c r="O62" i="3"/>
  <c r="S62" i="3"/>
  <c r="I61" i="3"/>
  <c r="H61" i="3"/>
  <c r="E61" i="3"/>
  <c r="G61" i="3"/>
  <c r="A139" i="3"/>
  <c r="B139" i="3" s="1"/>
  <c r="C140" i="3"/>
  <c r="N140" i="3" l="1"/>
  <c r="J140" i="3"/>
  <c r="M140" i="3"/>
  <c r="L140" i="3"/>
  <c r="K140" i="3"/>
  <c r="D61" i="3" a="1"/>
  <c r="D61" i="3" s="1"/>
  <c r="W32" i="3" s="1"/>
  <c r="A140" i="3"/>
  <c r="B140" i="3" s="1"/>
  <c r="C141" i="3"/>
  <c r="M141" i="3" l="1"/>
  <c r="L141" i="3"/>
  <c r="N141" i="3"/>
  <c r="K141" i="3"/>
  <c r="J141" i="3"/>
  <c r="O63" i="3"/>
  <c r="S63" i="3"/>
  <c r="R63" i="3"/>
  <c r="Q63" i="3"/>
  <c r="P63" i="3"/>
  <c r="I62" i="3"/>
  <c r="F62" i="3"/>
  <c r="H62" i="3"/>
  <c r="G62" i="3"/>
  <c r="E62" i="3"/>
  <c r="C142" i="3"/>
  <c r="A141" i="3"/>
  <c r="B141" i="3" s="1"/>
  <c r="L142" i="3" l="1"/>
  <c r="K142" i="3"/>
  <c r="J142" i="3"/>
  <c r="N142" i="3"/>
  <c r="M142" i="3"/>
  <c r="D62" i="3" a="1"/>
  <c r="D62" i="3" s="1"/>
  <c r="V33" i="3" s="1"/>
  <c r="A142" i="3"/>
  <c r="B142" i="3" s="1"/>
  <c r="C143" i="3"/>
  <c r="P64" i="3" l="1"/>
  <c r="K143" i="3"/>
  <c r="N143" i="3"/>
  <c r="J143" i="3"/>
  <c r="M143" i="3"/>
  <c r="L143" i="3"/>
  <c r="Q64" i="3"/>
  <c r="O64" i="3"/>
  <c r="S64" i="3"/>
  <c r="R64" i="3"/>
  <c r="E63" i="3"/>
  <c r="H63" i="3"/>
  <c r="F63" i="3"/>
  <c r="I63" i="3"/>
  <c r="G63" i="3"/>
  <c r="C144" i="3"/>
  <c r="A143" i="3"/>
  <c r="B143" i="3" s="1"/>
  <c r="N144" i="3" l="1"/>
  <c r="J144" i="3"/>
  <c r="M144" i="3"/>
  <c r="L144" i="3"/>
  <c r="K144" i="3"/>
  <c r="D63" i="3" a="1"/>
  <c r="D63" i="3" s="1"/>
  <c r="W33" i="3" s="1"/>
  <c r="A144" i="3"/>
  <c r="B144" i="3" s="1"/>
  <c r="C145" i="3"/>
  <c r="M145" i="3" l="1"/>
  <c r="L145" i="3"/>
  <c r="K145" i="3"/>
  <c r="J145" i="3"/>
  <c r="N145" i="3"/>
  <c r="S65" i="3"/>
  <c r="R65" i="3"/>
  <c r="Q65" i="3"/>
  <c r="P65" i="3"/>
  <c r="O65" i="3"/>
  <c r="I64" i="3"/>
  <c r="F64" i="3"/>
  <c r="E64" i="3"/>
  <c r="H64" i="3"/>
  <c r="G64" i="3"/>
  <c r="A145" i="3"/>
  <c r="B145" i="3" s="1"/>
  <c r="C146" i="3"/>
  <c r="L146" i="3" l="1"/>
  <c r="K146" i="3"/>
  <c r="N146" i="3"/>
  <c r="M146" i="3"/>
  <c r="J146" i="3"/>
  <c r="D64" i="3" a="1"/>
  <c r="D64" i="3" s="1"/>
  <c r="V34" i="3" s="1"/>
  <c r="C147" i="3"/>
  <c r="A146" i="3"/>
  <c r="B146" i="3" s="1"/>
  <c r="K147" i="3" l="1"/>
  <c r="N147" i="3"/>
  <c r="J147" i="3"/>
  <c r="M147" i="3"/>
  <c r="L147" i="3"/>
  <c r="R66" i="3"/>
  <c r="S66" i="3"/>
  <c r="O66" i="3"/>
  <c r="Q66" i="3"/>
  <c r="P66" i="3"/>
  <c r="H65" i="3"/>
  <c r="E65" i="3"/>
  <c r="I65" i="3"/>
  <c r="G65" i="3"/>
  <c r="F65" i="3"/>
  <c r="C148" i="3"/>
  <c r="A147" i="3"/>
  <c r="B147" i="3" s="1"/>
  <c r="N148" i="3" l="1"/>
  <c r="J148" i="3"/>
  <c r="M148" i="3"/>
  <c r="L148" i="3"/>
  <c r="K148" i="3"/>
  <c r="D65" i="3" a="1"/>
  <c r="D65" i="3" s="1"/>
  <c r="W34" i="3" s="1"/>
  <c r="C149" i="3"/>
  <c r="A148" i="3"/>
  <c r="B148" i="3" s="1"/>
  <c r="M149" i="3" l="1"/>
  <c r="L149" i="3"/>
  <c r="N149" i="3"/>
  <c r="K149" i="3"/>
  <c r="J149" i="3"/>
  <c r="S67" i="3"/>
  <c r="R67" i="3"/>
  <c r="Q67" i="3"/>
  <c r="P67" i="3"/>
  <c r="O67" i="3"/>
  <c r="E66" i="3"/>
  <c r="I66" i="3"/>
  <c r="F66" i="3"/>
  <c r="H66" i="3"/>
  <c r="G66" i="3"/>
  <c r="C150" i="3"/>
  <c r="A149" i="3"/>
  <c r="B149" i="3" s="1"/>
  <c r="L150" i="3" l="1"/>
  <c r="K150" i="3"/>
  <c r="J150" i="3"/>
  <c r="N150" i="3"/>
  <c r="M150" i="3"/>
  <c r="D66" i="3" a="1"/>
  <c r="D66" i="3" s="1"/>
  <c r="V35" i="3" s="1"/>
  <c r="A150" i="3"/>
  <c r="B150" i="3" s="1"/>
  <c r="C151" i="3"/>
  <c r="K151" i="3" l="1"/>
  <c r="N151" i="3"/>
  <c r="J151" i="3"/>
  <c r="M151" i="3"/>
  <c r="L151" i="3"/>
  <c r="S68" i="3"/>
  <c r="R68" i="3"/>
  <c r="Q68" i="3"/>
  <c r="P68" i="3"/>
  <c r="O68" i="3"/>
  <c r="C152" i="3"/>
  <c r="A151" i="3"/>
  <c r="B151" i="3" s="1"/>
  <c r="N152" i="3" l="1"/>
  <c r="J152" i="3"/>
  <c r="M152" i="3"/>
  <c r="L152" i="3"/>
  <c r="K152" i="3"/>
  <c r="H67" i="3"/>
  <c r="G67" i="3"/>
  <c r="F67" i="3"/>
  <c r="E67" i="3"/>
  <c r="I67" i="3"/>
  <c r="A152" i="3"/>
  <c r="B152" i="3" s="1"/>
  <c r="C153" i="3"/>
  <c r="M153" i="3" l="1"/>
  <c r="L153" i="3"/>
  <c r="K153" i="3"/>
  <c r="J153" i="3"/>
  <c r="N153" i="3"/>
  <c r="D67" i="3" a="1"/>
  <c r="D67" i="3" s="1"/>
  <c r="W35" i="3" s="1"/>
  <c r="A153" i="3"/>
  <c r="B153" i="3" s="1"/>
  <c r="C154" i="3"/>
  <c r="L154" i="3" l="1"/>
  <c r="K154" i="3"/>
  <c r="N154" i="3"/>
  <c r="M154" i="3"/>
  <c r="J154" i="3"/>
  <c r="Q69" i="3"/>
  <c r="P69" i="3"/>
  <c r="O69" i="3"/>
  <c r="S69" i="3"/>
  <c r="R69" i="3"/>
  <c r="C155" i="3"/>
  <c r="A154" i="3"/>
  <c r="B154" i="3" s="1"/>
  <c r="K155" i="3" l="1"/>
  <c r="N155" i="3"/>
  <c r="J155" i="3"/>
  <c r="M155" i="3"/>
  <c r="L155" i="3"/>
  <c r="F68" i="3"/>
  <c r="E68" i="3"/>
  <c r="I68" i="3"/>
  <c r="G68" i="3"/>
  <c r="H68" i="3"/>
  <c r="A155" i="3"/>
  <c r="B155" i="3" s="1"/>
  <c r="C156" i="3"/>
  <c r="N156" i="3" l="1"/>
  <c r="J156" i="3"/>
  <c r="M156" i="3"/>
  <c r="L156" i="3"/>
  <c r="K156" i="3"/>
  <c r="D68" i="3" a="1"/>
  <c r="D68" i="3" s="1"/>
  <c r="V36" i="3" s="1"/>
  <c r="C157" i="3"/>
  <c r="A156" i="3"/>
  <c r="B156" i="3" s="1"/>
  <c r="M157" i="3" l="1"/>
  <c r="L157" i="3"/>
  <c r="N157" i="3"/>
  <c r="K157" i="3"/>
  <c r="J157" i="3"/>
  <c r="S70" i="3"/>
  <c r="R70" i="3"/>
  <c r="Q70" i="3"/>
  <c r="P70" i="3"/>
  <c r="O70" i="3"/>
  <c r="F69" i="3"/>
  <c r="I69" i="3"/>
  <c r="G69" i="3"/>
  <c r="H69" i="3"/>
  <c r="E69" i="3"/>
  <c r="C158" i="3"/>
  <c r="A157" i="3"/>
  <c r="B157" i="3" s="1"/>
  <c r="L158" i="3" l="1"/>
  <c r="K158" i="3"/>
  <c r="J158" i="3"/>
  <c r="N158" i="3"/>
  <c r="M158" i="3"/>
  <c r="D69" i="3" a="1"/>
  <c r="D69" i="3" s="1"/>
  <c r="W36" i="3" s="1"/>
  <c r="C159" i="3"/>
  <c r="A158" i="3"/>
  <c r="B158" i="3" s="1"/>
  <c r="K159" i="3" l="1"/>
  <c r="N159" i="3"/>
  <c r="J159" i="3"/>
  <c r="M159" i="3"/>
  <c r="L159" i="3"/>
  <c r="S71" i="3"/>
  <c r="P71" i="3"/>
  <c r="O71" i="3"/>
  <c r="Q71" i="3"/>
  <c r="R71" i="3"/>
  <c r="G70" i="3"/>
  <c r="H70" i="3"/>
  <c r="E70" i="3"/>
  <c r="F70" i="3"/>
  <c r="I70" i="3"/>
  <c r="A159" i="3"/>
  <c r="B159" i="3" s="1"/>
  <c r="C160" i="3"/>
  <c r="N160" i="3" l="1"/>
  <c r="J160" i="3"/>
  <c r="M160" i="3"/>
  <c r="L160" i="3"/>
  <c r="K160" i="3"/>
  <c r="D70" i="3" a="1"/>
  <c r="D70" i="3" s="1"/>
  <c r="V37" i="3" s="1"/>
  <c r="A160" i="3"/>
  <c r="B160" i="3" s="1"/>
  <c r="C161" i="3"/>
  <c r="M161" i="3" l="1"/>
  <c r="L161" i="3"/>
  <c r="K161" i="3"/>
  <c r="J161" i="3"/>
  <c r="N161" i="3"/>
  <c r="F71" i="3"/>
  <c r="O72" i="3"/>
  <c r="H71" i="3"/>
  <c r="P72" i="3"/>
  <c r="E71" i="3"/>
  <c r="G71" i="3"/>
  <c r="Q72" i="3"/>
  <c r="I71" i="3"/>
  <c r="S72" i="3"/>
  <c r="R72" i="3"/>
  <c r="A161" i="3"/>
  <c r="B161" i="3" s="1"/>
  <c r="C162" i="3"/>
  <c r="L162" i="3" l="1"/>
  <c r="K162" i="3"/>
  <c r="N162" i="3"/>
  <c r="M162" i="3"/>
  <c r="J162" i="3"/>
  <c r="D71" i="3" a="1"/>
  <c r="D71" i="3" s="1"/>
  <c r="W37" i="3" s="1"/>
  <c r="C163" i="3"/>
  <c r="A162" i="3"/>
  <c r="B162" i="3" s="1"/>
  <c r="P73" i="3" l="1"/>
  <c r="K163" i="3"/>
  <c r="N163" i="3"/>
  <c r="J163" i="3"/>
  <c r="M163" i="3"/>
  <c r="L163" i="3"/>
  <c r="R73" i="3"/>
  <c r="O73" i="3"/>
  <c r="S73" i="3"/>
  <c r="Q73" i="3"/>
  <c r="F72" i="3"/>
  <c r="G72" i="3"/>
  <c r="I72" i="3"/>
  <c r="H72" i="3"/>
  <c r="E72" i="3"/>
  <c r="A163" i="3"/>
  <c r="B163" i="3" s="1"/>
  <c r="C164" i="3"/>
  <c r="N164" i="3" l="1"/>
  <c r="J164" i="3"/>
  <c r="M164" i="3"/>
  <c r="L164" i="3"/>
  <c r="K164" i="3"/>
  <c r="D72" i="3" a="1"/>
  <c r="D72" i="3" s="1"/>
  <c r="V38" i="3" s="1"/>
  <c r="C165" i="3"/>
  <c r="A164" i="3"/>
  <c r="B164" i="3" s="1"/>
  <c r="M165" i="3" l="1"/>
  <c r="L165" i="3"/>
  <c r="N165" i="3"/>
  <c r="K165" i="3"/>
  <c r="J165" i="3"/>
  <c r="S74" i="3"/>
  <c r="O74" i="3"/>
  <c r="R74" i="3"/>
  <c r="Q74" i="3"/>
  <c r="P74" i="3"/>
  <c r="I73" i="3"/>
  <c r="H73" i="3"/>
  <c r="G73" i="3"/>
  <c r="F73" i="3"/>
  <c r="E73" i="3"/>
  <c r="A165" i="3"/>
  <c r="B165" i="3" s="1"/>
  <c r="C166" i="3"/>
  <c r="L166" i="3" l="1"/>
  <c r="K166" i="3"/>
  <c r="J166" i="3"/>
  <c r="N166" i="3"/>
  <c r="M166" i="3"/>
  <c r="D73" i="3" a="1"/>
  <c r="D73" i="3" s="1"/>
  <c r="W38" i="3" s="1"/>
  <c r="A166" i="3"/>
  <c r="B166" i="3" s="1"/>
  <c r="C167" i="3"/>
  <c r="K167" i="3" l="1"/>
  <c r="N167" i="3"/>
  <c r="J167" i="3"/>
  <c r="M167" i="3"/>
  <c r="L167" i="3"/>
  <c r="S75" i="3"/>
  <c r="R75" i="3"/>
  <c r="Q75" i="3"/>
  <c r="P75" i="3"/>
  <c r="O75" i="3"/>
  <c r="G74" i="3"/>
  <c r="H74" i="3"/>
  <c r="F74" i="3"/>
  <c r="I74" i="3"/>
  <c r="E74" i="3"/>
  <c r="C168" i="3"/>
  <c r="A167" i="3"/>
  <c r="B167" i="3" s="1"/>
  <c r="N168" i="3" l="1"/>
  <c r="J168" i="3"/>
  <c r="M168" i="3"/>
  <c r="L168" i="3"/>
  <c r="K168" i="3"/>
  <c r="D74" i="3" a="1"/>
  <c r="D74" i="3" s="1"/>
  <c r="V39" i="3" s="1"/>
  <c r="C169" i="3"/>
  <c r="A168" i="3"/>
  <c r="B168" i="3" s="1"/>
  <c r="M169" i="3" l="1"/>
  <c r="L169" i="3"/>
  <c r="K169" i="3"/>
  <c r="J169" i="3"/>
  <c r="N169" i="3"/>
  <c r="S76" i="3"/>
  <c r="R76" i="3"/>
  <c r="Q76" i="3"/>
  <c r="P76" i="3"/>
  <c r="O76" i="3"/>
  <c r="G75" i="3"/>
  <c r="F75" i="3"/>
  <c r="E75" i="3"/>
  <c r="I75" i="3"/>
  <c r="H75" i="3"/>
  <c r="A169" i="3"/>
  <c r="B169" i="3" s="1"/>
  <c r="C170" i="3"/>
  <c r="L170" i="3" l="1"/>
  <c r="K170" i="3"/>
  <c r="N170" i="3"/>
  <c r="M170" i="3"/>
  <c r="J170" i="3"/>
  <c r="D75" i="3" a="1"/>
  <c r="D75" i="3" s="1"/>
  <c r="W39" i="3" s="1"/>
  <c r="C171" i="3"/>
  <c r="A170" i="3"/>
  <c r="B170" i="3" s="1"/>
  <c r="A171" i="3" l="1"/>
  <c r="B171" i="3" s="1"/>
  <c r="K171" i="3"/>
  <c r="N171" i="3"/>
  <c r="J171" i="3"/>
  <c r="M171" i="3"/>
  <c r="L171" i="3"/>
  <c r="W145" i="3"/>
  <c r="V135" i="3"/>
  <c r="V129" i="3"/>
  <c r="V106" i="3"/>
  <c r="W105" i="3"/>
  <c r="W139" i="3"/>
  <c r="W126" i="3"/>
  <c r="V169" i="3"/>
  <c r="W155" i="3"/>
  <c r="W156" i="3"/>
  <c r="V108" i="3"/>
  <c r="V159" i="3"/>
  <c r="V157" i="3"/>
  <c r="W141" i="3"/>
  <c r="V95" i="3"/>
  <c r="V153" i="3"/>
  <c r="W154" i="3"/>
  <c r="V138" i="3"/>
  <c r="W99" i="3"/>
  <c r="V127" i="3"/>
  <c r="W95" i="3"/>
  <c r="V98" i="3"/>
  <c r="W146" i="3"/>
  <c r="V94" i="3"/>
  <c r="W142" i="3"/>
  <c r="W121" i="3"/>
  <c r="V150" i="3"/>
  <c r="W171" i="3"/>
  <c r="V133" i="3"/>
  <c r="W164" i="3"/>
  <c r="V134" i="3"/>
  <c r="W90" i="3"/>
  <c r="V101" i="3"/>
  <c r="V130" i="3"/>
  <c r="V142" i="3"/>
  <c r="W104" i="3"/>
  <c r="V124" i="3"/>
  <c r="W137" i="3"/>
  <c r="W120" i="3"/>
  <c r="W93" i="3"/>
  <c r="V158" i="3"/>
  <c r="W111" i="3"/>
  <c r="W91" i="3"/>
  <c r="V97" i="3"/>
  <c r="V114" i="3"/>
  <c r="W112" i="3"/>
  <c r="W98" i="3"/>
  <c r="W89" i="3"/>
  <c r="W96" i="3"/>
  <c r="W88" i="3"/>
  <c r="W160" i="3"/>
  <c r="V90" i="3"/>
  <c r="V152" i="3"/>
  <c r="W168" i="3"/>
  <c r="W117" i="3"/>
  <c r="V143" i="3"/>
  <c r="W136" i="3"/>
  <c r="W165" i="3"/>
  <c r="W128" i="3"/>
  <c r="V118" i="3"/>
  <c r="V113" i="3"/>
  <c r="W144" i="3"/>
  <c r="V170" i="3"/>
  <c r="V92" i="3"/>
  <c r="W150" i="3"/>
  <c r="V88" i="3"/>
  <c r="W130" i="3"/>
  <c r="W92" i="3"/>
  <c r="W161" i="3"/>
  <c r="W123" i="3"/>
  <c r="V109" i="3"/>
  <c r="W159" i="3"/>
  <c r="W94" i="3"/>
  <c r="W110" i="3"/>
  <c r="W147" i="3"/>
  <c r="W101" i="3"/>
  <c r="W133" i="3"/>
  <c r="V122" i="3"/>
  <c r="V165" i="3"/>
  <c r="W106" i="3"/>
  <c r="W170" i="3"/>
  <c r="W124" i="3"/>
  <c r="V119" i="3"/>
  <c r="V126" i="3"/>
  <c r="V146" i="3"/>
  <c r="W122" i="3"/>
  <c r="V164" i="3"/>
  <c r="V125" i="3"/>
  <c r="V167" i="3"/>
  <c r="V141" i="3"/>
  <c r="W103" i="3"/>
  <c r="V111" i="3"/>
  <c r="V105" i="3"/>
  <c r="W115" i="3"/>
  <c r="W107" i="3"/>
  <c r="W163" i="3"/>
  <c r="W129" i="3"/>
  <c r="W138" i="3"/>
  <c r="V154" i="3"/>
  <c r="V110" i="3"/>
  <c r="W119" i="3"/>
  <c r="W125" i="3"/>
  <c r="W152" i="3"/>
  <c r="V103" i="3"/>
  <c r="V151" i="3"/>
  <c r="W100" i="3"/>
  <c r="V93" i="3"/>
  <c r="V166" i="3"/>
  <c r="V137" i="3"/>
  <c r="W131" i="3"/>
  <c r="W167" i="3"/>
  <c r="V155" i="3"/>
  <c r="W113" i="3"/>
  <c r="W162" i="3"/>
  <c r="V91" i="3"/>
  <c r="V149" i="3"/>
  <c r="W118" i="3"/>
  <c r="W140" i="3"/>
  <c r="V89" i="3"/>
  <c r="W153" i="3"/>
  <c r="V117" i="3"/>
  <c r="W132" i="3"/>
  <c r="W116" i="3"/>
  <c r="W114" i="3"/>
  <c r="W157" i="3"/>
  <c r="V96" i="3"/>
  <c r="V145" i="3"/>
  <c r="V102" i="3"/>
  <c r="W135" i="3"/>
  <c r="W109" i="3"/>
  <c r="V116" i="3"/>
  <c r="V156" i="3"/>
  <c r="V171" i="3"/>
  <c r="V161" i="3"/>
  <c r="V162" i="3"/>
  <c r="W151" i="3"/>
  <c r="W97" i="3"/>
  <c r="V163" i="3"/>
  <c r="V128" i="3"/>
  <c r="V112" i="3"/>
  <c r="V147" i="3"/>
  <c r="V104" i="3"/>
  <c r="W127" i="3"/>
  <c r="W143" i="3"/>
  <c r="W149" i="3"/>
  <c r="W108" i="3"/>
  <c r="V140" i="3"/>
  <c r="W134" i="3"/>
  <c r="V132" i="3"/>
  <c r="V131" i="3"/>
  <c r="V121" i="3"/>
  <c r="W148" i="3"/>
  <c r="V100" i="3"/>
  <c r="V160" i="3"/>
  <c r="W169" i="3"/>
  <c r="W158" i="3"/>
  <c r="V115" i="3"/>
  <c r="V144" i="3"/>
  <c r="W102" i="3"/>
  <c r="V148" i="3"/>
  <c r="V136" i="3"/>
  <c r="V168" i="3"/>
  <c r="V107" i="3"/>
  <c r="W166" i="3"/>
  <c r="V139" i="3"/>
  <c r="V120" i="3"/>
  <c r="V123" i="3"/>
  <c r="V99" i="3"/>
  <c r="S77" i="3"/>
  <c r="O77" i="3"/>
  <c r="P77" i="3"/>
  <c r="R77" i="3"/>
  <c r="Q77" i="3"/>
  <c r="I76" i="3"/>
  <c r="G76" i="3"/>
  <c r="F76" i="3"/>
  <c r="H76" i="3"/>
  <c r="E76" i="3"/>
  <c r="D76" i="3" l="1" a="1"/>
  <c r="D76" i="3" s="1"/>
  <c r="V40" i="3" s="1"/>
  <c r="S78" i="3" l="1"/>
  <c r="R78" i="3"/>
  <c r="Q78" i="3"/>
  <c r="P78" i="3"/>
  <c r="O78" i="3"/>
  <c r="H77" i="3"/>
  <c r="I77" i="3"/>
  <c r="F77" i="3"/>
  <c r="G77" i="3"/>
  <c r="E77" i="3"/>
  <c r="D77" i="3" l="1" a="1"/>
  <c r="D77" i="3" s="1"/>
  <c r="W40" i="3" s="1"/>
  <c r="O79" i="3" l="1"/>
  <c r="S79" i="3"/>
  <c r="R79" i="3"/>
  <c r="Q79" i="3"/>
  <c r="P79" i="3"/>
  <c r="I78" i="3"/>
  <c r="F78" i="3"/>
  <c r="G78" i="3"/>
  <c r="E78" i="3"/>
  <c r="H78" i="3"/>
  <c r="D78" i="3" l="1" a="1"/>
  <c r="D78" i="3" s="1"/>
  <c r="V41" i="3" s="1"/>
  <c r="E79" i="3" l="1"/>
  <c r="R80" i="3"/>
  <c r="Q80" i="3"/>
  <c r="P80" i="3"/>
  <c r="O80" i="3"/>
  <c r="S80" i="3"/>
  <c r="G79" i="3"/>
  <c r="I79" i="3"/>
  <c r="H79" i="3"/>
  <c r="F79" i="3"/>
  <c r="D79" i="3" l="1" a="1"/>
  <c r="D79" i="3" s="1"/>
  <c r="W41" i="3" s="1"/>
  <c r="P81" i="3" l="1"/>
  <c r="Q81" i="3"/>
  <c r="F80" i="3"/>
  <c r="H80" i="3"/>
  <c r="R81" i="3"/>
  <c r="E80" i="3"/>
  <c r="I80" i="3"/>
  <c r="G80" i="3"/>
  <c r="O81" i="3"/>
  <c r="S81" i="3"/>
  <c r="D80" i="3" l="1" a="1"/>
  <c r="D80" i="3" s="1"/>
  <c r="V42" i="3" s="1"/>
  <c r="E81" i="3"/>
  <c r="S82" i="3"/>
  <c r="R82" i="3"/>
  <c r="H81" i="3"/>
  <c r="F81" i="3"/>
  <c r="I81" i="3"/>
  <c r="O82" i="3" l="1"/>
  <c r="G81" i="3"/>
  <c r="D81" i="3" s="1" a="1"/>
  <c r="D81" i="3" s="1"/>
  <c r="W42" i="3" s="1"/>
  <c r="Q82" i="3"/>
  <c r="P82" i="3"/>
  <c r="G82" i="3" l="1"/>
  <c r="F82" i="3"/>
  <c r="P83" i="3"/>
  <c r="I82" i="3"/>
  <c r="Q83" i="3"/>
  <c r="R83" i="3"/>
  <c r="E82" i="3"/>
  <c r="H82" i="3"/>
  <c r="O83" i="3"/>
  <c r="S83" i="3"/>
  <c r="D82" i="3" l="1" a="1"/>
  <c r="D82" i="3" s="1"/>
  <c r="V43" i="3" s="1"/>
  <c r="G83" i="3" l="1"/>
  <c r="R84" i="3"/>
  <c r="H83" i="3"/>
  <c r="S84" i="3"/>
  <c r="Q84" i="3"/>
  <c r="I83" i="3"/>
  <c r="O84" i="3"/>
  <c r="F83" i="3"/>
  <c r="D83" i="3" s="1" a="1"/>
  <c r="D83" i="3" s="1"/>
  <c r="W43" i="3" s="1"/>
  <c r="P84" i="3"/>
  <c r="E83" i="3"/>
  <c r="Q85" i="3" l="1"/>
  <c r="P85" i="3"/>
  <c r="O85" i="3"/>
  <c r="S85" i="3"/>
  <c r="R85" i="3"/>
  <c r="E84" i="3"/>
  <c r="I84" i="3"/>
  <c r="F84" i="3"/>
  <c r="H84" i="3"/>
  <c r="G84" i="3"/>
  <c r="D84" i="3" l="1" a="1"/>
  <c r="D84" i="3" s="1"/>
  <c r="V44" i="3" s="1"/>
  <c r="G85" i="3" l="1"/>
  <c r="R86" i="3"/>
  <c r="O86" i="3"/>
  <c r="H85" i="3"/>
  <c r="D85" i="3" s="1" a="1"/>
  <c r="D85" i="3" s="1"/>
  <c r="I85" i="3"/>
  <c r="S86" i="3"/>
  <c r="F85" i="3"/>
  <c r="P86" i="3"/>
  <c r="E85" i="3"/>
  <c r="Q86" i="3"/>
  <c r="G86" i="3" l="1"/>
  <c r="W44" i="3"/>
  <c r="I86" i="3"/>
  <c r="H86" i="3"/>
  <c r="E86" i="3"/>
  <c r="F86" i="3"/>
  <c r="O87" i="3"/>
  <c r="S87" i="3"/>
  <c r="R87" i="3"/>
  <c r="Q87" i="3"/>
  <c r="P87" i="3"/>
  <c r="D86" i="3" l="1" a="1"/>
  <c r="D86" i="3" s="1"/>
  <c r="V45" i="3" s="1"/>
  <c r="P88" i="3" l="1"/>
  <c r="G87" i="3"/>
  <c r="Q88" i="3"/>
  <c r="S88" i="3"/>
  <c r="R88" i="3"/>
  <c r="F87" i="3"/>
  <c r="I87" i="3"/>
  <c r="H87" i="3"/>
  <c r="D87" i="3" s="1" a="1"/>
  <c r="D87" i="3" s="1"/>
  <c r="W45" i="3" s="1"/>
  <c r="O88" i="3"/>
  <c r="E87" i="3"/>
  <c r="G88" i="3" l="1"/>
  <c r="S89" i="3"/>
  <c r="R89" i="3"/>
  <c r="Q89" i="3"/>
  <c r="P89" i="3"/>
  <c r="O89" i="3"/>
  <c r="E88" i="3"/>
  <c r="H88" i="3"/>
  <c r="I88" i="3"/>
  <c r="F88" i="3"/>
  <c r="D88" i="3" l="1" a="1"/>
  <c r="D88" i="3" s="1"/>
  <c r="G89" i="3" l="1"/>
  <c r="V46" i="3"/>
  <c r="I89" i="3"/>
  <c r="H89" i="3"/>
  <c r="F89" i="3"/>
  <c r="E89" i="3"/>
  <c r="P90" i="3"/>
  <c r="O90" i="3"/>
  <c r="S90" i="3"/>
  <c r="R90" i="3"/>
  <c r="Q90" i="3"/>
  <c r="D89" i="3" l="1" a="1"/>
  <c r="D89" i="3" s="1"/>
  <c r="W46" i="3" s="1"/>
  <c r="E90" i="3" l="1"/>
  <c r="P91" i="3"/>
  <c r="I90" i="3"/>
  <c r="Q91" i="3"/>
  <c r="G90" i="3"/>
  <c r="F90" i="3"/>
  <c r="R91" i="3"/>
  <c r="H90" i="3"/>
  <c r="O91" i="3"/>
  <c r="S91" i="3"/>
  <c r="D90" i="3" l="1" a="1"/>
  <c r="D90" i="3" s="1"/>
  <c r="G91" i="3" s="1"/>
  <c r="V47" i="3" l="1"/>
  <c r="Q92" i="3"/>
  <c r="H91" i="3"/>
  <c r="P92" i="3"/>
  <c r="R92" i="3"/>
  <c r="E91" i="3"/>
  <c r="I91" i="3"/>
  <c r="S92" i="3"/>
  <c r="O92" i="3"/>
  <c r="F91" i="3"/>
  <c r="D91" i="3" l="1" a="1"/>
  <c r="D91" i="3" s="1"/>
  <c r="G92" i="3" l="1"/>
  <c r="W47" i="3"/>
  <c r="I92" i="3"/>
  <c r="Q93" i="3"/>
  <c r="R93" i="3"/>
  <c r="E92" i="3"/>
  <c r="P93" i="3"/>
  <c r="F92" i="3"/>
  <c r="O93" i="3"/>
  <c r="H92" i="3"/>
  <c r="S93" i="3"/>
  <c r="D92" i="3" l="1" a="1"/>
  <c r="D92" i="3" s="1"/>
  <c r="V48" i="3" l="1"/>
  <c r="P94" i="3"/>
  <c r="O94" i="3"/>
  <c r="S94" i="3"/>
  <c r="R94" i="3"/>
  <c r="Q94" i="3"/>
  <c r="H93" i="3"/>
  <c r="G93" i="3"/>
  <c r="I93" i="3"/>
  <c r="E93" i="3"/>
  <c r="F93" i="3"/>
  <c r="D93" i="3" l="1" a="1"/>
  <c r="D93" i="3" s="1"/>
  <c r="W48" i="3" l="1"/>
  <c r="S95" i="3"/>
  <c r="I94" i="3"/>
  <c r="E94" i="3"/>
  <c r="G94" i="3"/>
  <c r="Q95" i="3"/>
  <c r="F94" i="3"/>
  <c r="O95" i="3"/>
  <c r="H94" i="3"/>
  <c r="R95" i="3"/>
  <c r="P95" i="3"/>
  <c r="D94" i="3" l="1" a="1"/>
  <c r="D94" i="3" s="1"/>
  <c r="H95" i="3" s="1"/>
  <c r="F95" i="3" l="1"/>
  <c r="E95" i="3"/>
  <c r="I95" i="3"/>
  <c r="G95" i="3"/>
  <c r="V49" i="3"/>
  <c r="P96" i="3"/>
  <c r="O96" i="3"/>
  <c r="R96" i="3"/>
  <c r="S96" i="3"/>
  <c r="Q96" i="3"/>
  <c r="D95" i="3" l="1" a="1"/>
  <c r="D95" i="3" s="1"/>
  <c r="I96" i="3" l="1"/>
  <c r="W49" i="3"/>
  <c r="G96" i="3"/>
  <c r="Q97" i="3"/>
  <c r="H96" i="3"/>
  <c r="P97" i="3"/>
  <c r="F96" i="3"/>
  <c r="S97" i="3"/>
  <c r="O97" i="3"/>
  <c r="E96" i="3"/>
  <c r="R97" i="3"/>
  <c r="D96" i="3" l="1" a="1"/>
  <c r="D96" i="3" s="1"/>
  <c r="E97" i="3" s="1"/>
  <c r="V50" i="3" l="1"/>
  <c r="S98" i="3"/>
  <c r="O98" i="3"/>
  <c r="R98" i="3"/>
  <c r="P98" i="3"/>
  <c r="Q98" i="3"/>
  <c r="I97" i="3"/>
  <c r="G97" i="3"/>
  <c r="H97" i="3"/>
  <c r="F97" i="3"/>
  <c r="D97" i="3" l="1" a="1"/>
  <c r="D97" i="3" s="1"/>
  <c r="W50" i="3" s="1"/>
  <c r="E98" i="3" l="1"/>
  <c r="R99" i="3"/>
  <c r="F98" i="3"/>
  <c r="H98" i="3"/>
  <c r="S99" i="3"/>
  <c r="P99" i="3"/>
  <c r="Q99" i="3"/>
  <c r="I98" i="3"/>
  <c r="G98" i="3"/>
  <c r="O99" i="3"/>
  <c r="D98" i="3" l="1" a="1"/>
  <c r="D98" i="3" s="1"/>
  <c r="E99" i="3" s="1"/>
  <c r="O100" i="3" l="1"/>
  <c r="G99" i="3"/>
  <c r="P100" i="3"/>
  <c r="H99" i="3"/>
  <c r="S100" i="3"/>
  <c r="Q100" i="3"/>
  <c r="I99" i="3"/>
  <c r="R100" i="3"/>
  <c r="V51" i="3"/>
  <c r="F99" i="3"/>
  <c r="D99" i="3" l="1" a="1"/>
  <c r="D99" i="3" s="1"/>
  <c r="G100" i="3" s="1"/>
  <c r="E100" i="3" l="1"/>
  <c r="Q101" i="3"/>
  <c r="F100" i="3"/>
  <c r="O101" i="3"/>
  <c r="R101" i="3"/>
  <c r="P101" i="3"/>
  <c r="W51" i="3"/>
  <c r="H100" i="3"/>
  <c r="I100" i="3"/>
  <c r="S101" i="3"/>
  <c r="D100" i="3" l="1" a="1"/>
  <c r="D100" i="3" s="1"/>
  <c r="P102" i="3" l="1"/>
  <c r="G101" i="3"/>
  <c r="R102" i="3"/>
  <c r="E101" i="3"/>
  <c r="D101" i="3" s="1" a="1"/>
  <c r="D101" i="3" s="1"/>
  <c r="W52" i="3" s="1"/>
  <c r="F101" i="3"/>
  <c r="H101" i="3"/>
  <c r="V52" i="3"/>
  <c r="S102" i="3"/>
  <c r="O102" i="3"/>
  <c r="Q102" i="3"/>
  <c r="I101" i="3"/>
  <c r="H102" i="3" l="1"/>
  <c r="I102" i="3"/>
  <c r="G102" i="3"/>
  <c r="R103" i="3"/>
  <c r="Q103" i="3"/>
  <c r="S103" i="3"/>
  <c r="P103" i="3"/>
  <c r="F102" i="3"/>
  <c r="E102" i="3"/>
  <c r="D102" i="3" s="1" a="1"/>
  <c r="D102" i="3" s="1"/>
  <c r="E103" i="3" s="1"/>
  <c r="O103" i="3"/>
  <c r="G103" i="3" l="1"/>
  <c r="H103" i="3"/>
  <c r="V53" i="3"/>
  <c r="R104" i="3"/>
  <c r="Q104" i="3"/>
  <c r="P104" i="3"/>
  <c r="O104" i="3"/>
  <c r="S104" i="3"/>
  <c r="I103" i="3"/>
  <c r="F103" i="3"/>
  <c r="D103" i="3" l="1" a="1"/>
  <c r="D103" i="3" s="1"/>
  <c r="W53" i="3" s="1"/>
  <c r="Q105" i="3" l="1"/>
  <c r="R105" i="3"/>
  <c r="H104" i="3"/>
  <c r="F104" i="3"/>
  <c r="D104" i="3" s="1" a="1"/>
  <c r="D104" i="3" s="1"/>
  <c r="F105" i="3" s="1"/>
  <c r="E104" i="3"/>
  <c r="P105" i="3"/>
  <c r="G104" i="3"/>
  <c r="S105" i="3"/>
  <c r="O105" i="3"/>
  <c r="I104" i="3"/>
  <c r="V54" i="3" l="1"/>
  <c r="R106" i="3"/>
  <c r="Q106" i="3"/>
  <c r="P106" i="3"/>
  <c r="O106" i="3"/>
  <c r="S106" i="3"/>
  <c r="G105" i="3"/>
  <c r="H105" i="3"/>
  <c r="E105" i="3"/>
  <c r="I105" i="3"/>
  <c r="D105" i="3" l="1" a="1"/>
  <c r="D105" i="3" s="1"/>
  <c r="H106" i="3" s="1"/>
  <c r="O107" i="3" l="1"/>
  <c r="P107" i="3"/>
  <c r="G106" i="3"/>
  <c r="Q107" i="3"/>
  <c r="I106" i="3"/>
  <c r="F106" i="3"/>
  <c r="S107" i="3"/>
  <c r="W54" i="3"/>
  <c r="R107" i="3"/>
  <c r="E106" i="3"/>
  <c r="D106" i="3" s="1" a="1"/>
  <c r="D106" i="3" s="1"/>
  <c r="V55" i="3" l="1"/>
  <c r="R108" i="3"/>
  <c r="Q108" i="3"/>
  <c r="S108" i="3"/>
  <c r="O108" i="3"/>
  <c r="P108" i="3"/>
  <c r="F107" i="3"/>
  <c r="H107" i="3"/>
  <c r="I107" i="3"/>
  <c r="E107" i="3"/>
  <c r="G107" i="3"/>
  <c r="D107" i="3" l="1" a="1"/>
  <c r="D107" i="3" s="1"/>
  <c r="W55" i="3" l="1"/>
  <c r="P109" i="3"/>
  <c r="O109" i="3"/>
  <c r="E108" i="3"/>
  <c r="I108" i="3"/>
  <c r="S109" i="3"/>
  <c r="G108" i="3"/>
  <c r="Q109" i="3"/>
  <c r="R109" i="3"/>
  <c r="F108" i="3"/>
  <c r="H108" i="3"/>
  <c r="D108" i="3" l="1" a="1"/>
  <c r="D108" i="3" s="1"/>
  <c r="H109" i="3" s="1"/>
  <c r="E109" i="3" l="1"/>
  <c r="F109" i="3"/>
  <c r="G109" i="3"/>
  <c r="I109" i="3"/>
  <c r="V56" i="3"/>
  <c r="Q110" i="3"/>
  <c r="P110" i="3"/>
  <c r="R110" i="3"/>
  <c r="S110" i="3"/>
  <c r="O110" i="3"/>
  <c r="D109" i="3" l="1" a="1"/>
  <c r="D109" i="3" s="1"/>
  <c r="W56" i="3" s="1"/>
  <c r="I110" i="3" l="1"/>
  <c r="P111" i="3"/>
  <c r="R111" i="3"/>
  <c r="H110" i="3"/>
  <c r="O111" i="3"/>
  <c r="S111" i="3"/>
  <c r="Q111" i="3"/>
  <c r="F110" i="3"/>
  <c r="D110" i="3" s="1" a="1"/>
  <c r="D110" i="3" s="1"/>
  <c r="E111" i="3" s="1"/>
  <c r="E110" i="3"/>
  <c r="G110" i="3"/>
  <c r="H111" i="3" l="1"/>
  <c r="I111" i="3"/>
  <c r="G111" i="3"/>
  <c r="F111" i="3"/>
  <c r="D111" i="3" s="1" a="1"/>
  <c r="D111" i="3" s="1"/>
  <c r="V57" i="3"/>
  <c r="R112" i="3"/>
  <c r="S112" i="3"/>
  <c r="Q112" i="3"/>
  <c r="P112" i="3"/>
  <c r="O112" i="3"/>
  <c r="W57" i="3" l="1"/>
  <c r="Q113" i="3"/>
  <c r="H112" i="3"/>
  <c r="P113" i="3"/>
  <c r="S113" i="3"/>
  <c r="O113" i="3"/>
  <c r="E112" i="3"/>
  <c r="R113" i="3"/>
  <c r="G112" i="3"/>
  <c r="F112" i="3"/>
  <c r="I112" i="3"/>
  <c r="D112" i="3" l="1" a="1"/>
  <c r="D112" i="3" s="1"/>
  <c r="E113" i="3" s="1"/>
  <c r="H113" i="3" l="1"/>
  <c r="V58" i="3"/>
  <c r="R114" i="3"/>
  <c r="P114" i="3"/>
  <c r="Q114" i="3"/>
  <c r="O114" i="3"/>
  <c r="S114" i="3"/>
  <c r="I113" i="3"/>
  <c r="F113" i="3"/>
  <c r="G113" i="3"/>
  <c r="D113" i="3" l="1" a="1"/>
  <c r="D113" i="3" s="1"/>
  <c r="W58" i="3" s="1"/>
  <c r="R115" i="3" l="1"/>
  <c r="O115" i="3"/>
  <c r="P115" i="3"/>
  <c r="H114" i="3"/>
  <c r="S115" i="3"/>
  <c r="Q115" i="3"/>
  <c r="I114" i="3"/>
  <c r="G114" i="3"/>
  <c r="F114" i="3"/>
  <c r="E114" i="3"/>
  <c r="D114" i="3" l="1" a="1"/>
  <c r="D114" i="3" s="1"/>
  <c r="E115" i="3" s="1"/>
  <c r="O116" i="3" l="1"/>
  <c r="Q116" i="3"/>
  <c r="S116" i="3"/>
  <c r="P116" i="3"/>
  <c r="G115" i="3"/>
  <c r="V59" i="3"/>
  <c r="F115" i="3"/>
  <c r="H115" i="3"/>
  <c r="R116" i="3"/>
  <c r="I115" i="3"/>
  <c r="D115" i="3" l="1" a="1"/>
  <c r="D115" i="3" s="1"/>
  <c r="S117" i="3" l="1"/>
  <c r="O117" i="3"/>
  <c r="P117" i="3"/>
  <c r="H116" i="3"/>
  <c r="R117" i="3"/>
  <c r="W59" i="3"/>
  <c r="Q117" i="3"/>
  <c r="E116" i="3"/>
  <c r="D116" i="3" s="1" a="1"/>
  <c r="D116" i="3" s="1"/>
  <c r="R118" i="3" s="1"/>
  <c r="G116" i="3"/>
  <c r="F116" i="3"/>
  <c r="I116" i="3"/>
  <c r="H117" i="3" l="1"/>
  <c r="F117" i="3"/>
  <c r="P118" i="3"/>
  <c r="G117" i="3"/>
  <c r="Q118" i="3"/>
  <c r="V60" i="3"/>
  <c r="I117" i="3"/>
  <c r="S118" i="3"/>
  <c r="E117" i="3"/>
  <c r="O118" i="3"/>
  <c r="D117" i="3" l="1" a="1"/>
  <c r="D117" i="3" s="1"/>
  <c r="W60" i="3" s="1"/>
  <c r="Q119" i="3" l="1"/>
  <c r="P119" i="3"/>
  <c r="R119" i="3"/>
  <c r="O119" i="3"/>
  <c r="G118" i="3"/>
  <c r="F118" i="3"/>
  <c r="S119" i="3"/>
  <c r="E118" i="3"/>
  <c r="D118" i="3" s="1" a="1"/>
  <c r="D118" i="3" s="1"/>
  <c r="G119" i="3" s="1"/>
  <c r="H118" i="3"/>
  <c r="I118" i="3"/>
  <c r="E119" i="3" l="1"/>
  <c r="I119" i="3"/>
  <c r="F119" i="3"/>
  <c r="H119" i="3"/>
  <c r="V61" i="3"/>
  <c r="O120" i="3"/>
  <c r="P120" i="3"/>
  <c r="R120" i="3"/>
  <c r="S120" i="3"/>
  <c r="Q120" i="3"/>
  <c r="D119" i="3" l="1" a="1"/>
  <c r="D119" i="3" s="1"/>
  <c r="W61" i="3" s="1"/>
  <c r="R121" i="3" l="1"/>
  <c r="Q121" i="3"/>
  <c r="E120" i="3"/>
  <c r="F120" i="3"/>
  <c r="I120" i="3"/>
  <c r="P121" i="3"/>
  <c r="H120" i="3"/>
  <c r="O121" i="3"/>
  <c r="G120" i="3"/>
  <c r="S121" i="3"/>
  <c r="D120" i="3" l="1" a="1"/>
  <c r="D120" i="3" s="1"/>
  <c r="E121" i="3" s="1"/>
  <c r="V62" i="3" l="1"/>
  <c r="S122" i="3"/>
  <c r="F121" i="3"/>
  <c r="Q122" i="3"/>
  <c r="O122" i="3"/>
  <c r="P122" i="3"/>
  <c r="I121" i="3"/>
  <c r="H121" i="3"/>
  <c r="R122" i="3"/>
  <c r="G121" i="3"/>
  <c r="D121" i="3" s="1" a="1"/>
  <c r="D121" i="3" s="1"/>
  <c r="W62" i="3" s="1"/>
  <c r="O123" i="3" l="1"/>
  <c r="S123" i="3"/>
  <c r="E122" i="3"/>
  <c r="F122" i="3"/>
  <c r="H122" i="3"/>
  <c r="Q123" i="3"/>
  <c r="I122" i="3"/>
  <c r="G122" i="3"/>
  <c r="D122" i="3" s="1" a="1"/>
  <c r="D122" i="3" s="1"/>
  <c r="E123" i="3" s="1"/>
  <c r="P123" i="3"/>
  <c r="R123" i="3"/>
  <c r="I123" i="3" l="1"/>
  <c r="H123" i="3"/>
  <c r="F123" i="3"/>
  <c r="G123" i="3"/>
  <c r="V63" i="3"/>
  <c r="Q124" i="3"/>
  <c r="P124" i="3"/>
  <c r="R124" i="3"/>
  <c r="S124" i="3"/>
  <c r="O124" i="3"/>
  <c r="D123" i="3" l="1" a="1"/>
  <c r="D123" i="3" s="1"/>
  <c r="W63" i="3" s="1"/>
  <c r="Q125" i="3" l="1"/>
  <c r="P125" i="3"/>
  <c r="G124" i="3"/>
  <c r="I124" i="3"/>
  <c r="R125" i="3"/>
  <c r="E124" i="3"/>
  <c r="O125" i="3"/>
  <c r="S125" i="3"/>
  <c r="H124" i="3"/>
  <c r="F124" i="3"/>
  <c r="D124" i="3" l="1" a="1"/>
  <c r="D124" i="3" s="1"/>
  <c r="V64" i="3" s="1"/>
  <c r="Q126" i="3" l="1"/>
  <c r="I125" i="3"/>
  <c r="E125" i="3"/>
  <c r="S126" i="3"/>
  <c r="F125" i="3"/>
  <c r="O126" i="3"/>
  <c r="R126" i="3"/>
  <c r="H125" i="3"/>
  <c r="D125" i="3" s="1" a="1"/>
  <c r="D125" i="3" s="1"/>
  <c r="G125" i="3"/>
  <c r="P126" i="3"/>
  <c r="W64" i="3" l="1"/>
  <c r="Q127" i="3"/>
  <c r="I126" i="3"/>
  <c r="P127" i="3"/>
  <c r="G126" i="3"/>
  <c r="O127" i="3"/>
  <c r="S127" i="3"/>
  <c r="H126" i="3"/>
  <c r="E126" i="3"/>
  <c r="R127" i="3"/>
  <c r="F126" i="3"/>
  <c r="D126" i="3" l="1" a="1"/>
  <c r="D126" i="3" s="1"/>
  <c r="H127" i="3" s="1"/>
  <c r="F127" i="3" l="1"/>
  <c r="I127" i="3"/>
  <c r="E127" i="3"/>
  <c r="V65" i="3"/>
  <c r="S128" i="3"/>
  <c r="Q128" i="3"/>
  <c r="P128" i="3"/>
  <c r="O128" i="3"/>
  <c r="R128" i="3"/>
  <c r="G127" i="3"/>
  <c r="D127" i="3" l="1" a="1"/>
  <c r="D127" i="3" s="1"/>
  <c r="W65" i="3" s="1"/>
  <c r="H128" i="3" l="1"/>
  <c r="R129" i="3"/>
  <c r="P129" i="3"/>
  <c r="E128" i="3"/>
  <c r="D128" i="3" s="1" a="1"/>
  <c r="D128" i="3" s="1"/>
  <c r="E129" i="3" s="1"/>
  <c r="Q129" i="3"/>
  <c r="G128" i="3"/>
  <c r="F128" i="3"/>
  <c r="S129" i="3"/>
  <c r="O129" i="3"/>
  <c r="I128" i="3"/>
  <c r="I129" i="3" l="1"/>
  <c r="G129" i="3"/>
  <c r="V66" i="3"/>
  <c r="S130" i="3"/>
  <c r="R130" i="3"/>
  <c r="P130" i="3"/>
  <c r="Q130" i="3"/>
  <c r="O130" i="3"/>
  <c r="F129" i="3"/>
  <c r="H129" i="3"/>
  <c r="D129" i="3" l="1" a="1"/>
  <c r="D129" i="3" s="1"/>
  <c r="W66" i="3" s="1"/>
  <c r="G130" i="3" l="1"/>
  <c r="O131" i="3"/>
  <c r="Q131" i="3"/>
  <c r="I130" i="3"/>
  <c r="H130" i="3"/>
  <c r="R131" i="3"/>
  <c r="E130" i="3"/>
  <c r="F130" i="3"/>
  <c r="D130" i="3" s="1" a="1"/>
  <c r="D130" i="3" s="1"/>
  <c r="F131" i="3" s="1"/>
  <c r="P131" i="3"/>
  <c r="S131" i="3"/>
  <c r="E131" i="3" l="1"/>
  <c r="V67" i="3"/>
  <c r="O132" i="3"/>
  <c r="R132" i="3"/>
  <c r="Q132" i="3"/>
  <c r="P132" i="3"/>
  <c r="S132" i="3"/>
  <c r="H131" i="3"/>
  <c r="G131" i="3"/>
  <c r="I131" i="3"/>
  <c r="D131" i="3" l="1" a="1"/>
  <c r="D131" i="3" s="1"/>
  <c r="W67" i="3" s="1"/>
  <c r="P133" i="3" l="1"/>
  <c r="I132" i="3"/>
  <c r="E132" i="3"/>
  <c r="Q133" i="3"/>
  <c r="R133" i="3"/>
  <c r="G132" i="3"/>
  <c r="O133" i="3"/>
  <c r="S133" i="3"/>
  <c r="H132" i="3"/>
  <c r="D132" i="3" s="1" a="1"/>
  <c r="D132" i="3" s="1"/>
  <c r="I133" i="3" s="1"/>
  <c r="F132" i="3"/>
  <c r="E133" i="3" l="1"/>
  <c r="H133" i="3"/>
  <c r="G133" i="3"/>
  <c r="F133" i="3"/>
  <c r="V68" i="3"/>
  <c r="R134" i="3"/>
  <c r="Q134" i="3"/>
  <c r="O134" i="3"/>
  <c r="P134" i="3"/>
  <c r="S134" i="3"/>
  <c r="D133" i="3" l="1" a="1"/>
  <c r="D133" i="3" s="1"/>
  <c r="W68" i="3" l="1"/>
  <c r="P135" i="3"/>
  <c r="R135" i="3"/>
  <c r="I134" i="3"/>
  <c r="Q135" i="3"/>
  <c r="E134" i="3"/>
  <c r="O135" i="3"/>
  <c r="H134" i="3"/>
  <c r="S135" i="3"/>
  <c r="F134" i="3"/>
  <c r="G134" i="3"/>
  <c r="D134" i="3" l="1" a="1"/>
  <c r="D134" i="3" s="1"/>
  <c r="G135" i="3" s="1"/>
  <c r="F135" i="3" l="1"/>
  <c r="H135" i="3"/>
  <c r="V69" i="3"/>
  <c r="P136" i="3"/>
  <c r="R136" i="3"/>
  <c r="O136" i="3"/>
  <c r="S136" i="3"/>
  <c r="Q136" i="3"/>
  <c r="E135" i="3"/>
  <c r="I135" i="3"/>
  <c r="D135" i="3" l="1" a="1"/>
  <c r="D135" i="3" s="1"/>
  <c r="W69" i="3" s="1"/>
  <c r="P137" i="3" l="1"/>
  <c r="G136" i="3"/>
  <c r="F136" i="3"/>
  <c r="I136" i="3"/>
  <c r="R137" i="3"/>
  <c r="Q137" i="3"/>
  <c r="O137" i="3"/>
  <c r="S137" i="3"/>
  <c r="H136" i="3"/>
  <c r="E136" i="3"/>
  <c r="D136" i="3" s="1" a="1"/>
  <c r="D136" i="3" s="1"/>
  <c r="G137" i="3" s="1"/>
  <c r="E137" i="3" l="1"/>
  <c r="I137" i="3"/>
  <c r="F137" i="3"/>
  <c r="H137" i="3"/>
  <c r="V70" i="3"/>
  <c r="S138" i="3"/>
  <c r="R138" i="3"/>
  <c r="P138" i="3"/>
  <c r="Q138" i="3"/>
  <c r="O138" i="3"/>
  <c r="D137" i="3" l="1" a="1"/>
  <c r="D137" i="3" s="1"/>
  <c r="W70" i="3" s="1"/>
  <c r="R139" i="3" l="1"/>
  <c r="I138" i="3"/>
  <c r="G138" i="3"/>
  <c r="P139" i="3"/>
  <c r="Q139" i="3"/>
  <c r="S139" i="3"/>
  <c r="H138" i="3"/>
  <c r="F138" i="3"/>
  <c r="E138" i="3"/>
  <c r="O139" i="3"/>
  <c r="D138" i="3" l="1" a="1"/>
  <c r="D138" i="3" s="1"/>
  <c r="G139" i="3" s="1"/>
  <c r="P140" i="3" l="1"/>
  <c r="Q140" i="3"/>
  <c r="I139" i="3"/>
  <c r="R140" i="3"/>
  <c r="H139" i="3"/>
  <c r="V71" i="3"/>
  <c r="E139" i="3"/>
  <c r="O140" i="3"/>
  <c r="S140" i="3"/>
  <c r="F139" i="3"/>
  <c r="D139" i="3" s="1" a="1"/>
  <c r="D139" i="3" s="1"/>
  <c r="W71" i="3" s="1"/>
  <c r="F140" i="3" l="1"/>
  <c r="R141" i="3"/>
  <c r="E140" i="3"/>
  <c r="Q141" i="3"/>
  <c r="H140" i="3"/>
  <c r="G140" i="3"/>
  <c r="I140" i="3"/>
  <c r="O141" i="3"/>
  <c r="S141" i="3"/>
  <c r="P141" i="3"/>
  <c r="D140" i="3" l="1" a="1"/>
  <c r="D140" i="3" s="1"/>
  <c r="E141" i="3" s="1"/>
  <c r="Q142" i="3" l="1"/>
  <c r="R142" i="3"/>
  <c r="H141" i="3"/>
  <c r="S142" i="3"/>
  <c r="O142" i="3"/>
  <c r="G141" i="3"/>
  <c r="F141" i="3"/>
  <c r="P142" i="3"/>
  <c r="V72" i="3"/>
  <c r="I141" i="3"/>
  <c r="D141" i="3" l="1" a="1"/>
  <c r="D141" i="3" s="1"/>
  <c r="E142" i="3" l="1"/>
  <c r="G142" i="3"/>
  <c r="W72" i="3"/>
  <c r="Q143" i="3"/>
  <c r="R143" i="3"/>
  <c r="H142" i="3"/>
  <c r="F142" i="3"/>
  <c r="O143" i="3"/>
  <c r="I142" i="3"/>
  <c r="P143" i="3"/>
  <c r="S143" i="3"/>
  <c r="D142" i="3" l="1" a="1"/>
  <c r="D142" i="3" s="1"/>
  <c r="E143" i="3" l="1"/>
  <c r="V73" i="3"/>
  <c r="R144" i="3"/>
  <c r="S144" i="3"/>
  <c r="F143" i="3"/>
  <c r="G143" i="3"/>
  <c r="P144" i="3"/>
  <c r="Q144" i="3"/>
  <c r="H143" i="3"/>
  <c r="O144" i="3"/>
  <c r="I143" i="3"/>
  <c r="D143" i="3" l="1" a="1"/>
  <c r="D143" i="3" s="1"/>
  <c r="W73" i="3" l="1"/>
  <c r="E144" i="3"/>
  <c r="Q145" i="3"/>
  <c r="S145" i="3"/>
  <c r="G144" i="3"/>
  <c r="I144" i="3"/>
  <c r="R145" i="3"/>
  <c r="P145" i="3"/>
  <c r="O145" i="3"/>
  <c r="H144" i="3"/>
  <c r="F144" i="3"/>
  <c r="D144" i="3" l="1" a="1"/>
  <c r="D144" i="3" s="1"/>
  <c r="F145" i="3" s="1"/>
  <c r="G145" i="3" l="1"/>
  <c r="I145" i="3"/>
  <c r="H145" i="3"/>
  <c r="E145" i="3"/>
  <c r="V74" i="3"/>
  <c r="P146" i="3"/>
  <c r="S146" i="3"/>
  <c r="Q146" i="3"/>
  <c r="R146" i="3"/>
  <c r="O146" i="3"/>
  <c r="D145" i="3" l="1" a="1"/>
  <c r="D145" i="3" s="1"/>
  <c r="G146" i="3" l="1"/>
  <c r="Q147" i="3"/>
  <c r="W74" i="3"/>
  <c r="O147" i="3"/>
  <c r="R147" i="3"/>
  <c r="S147" i="3"/>
  <c r="F146" i="3"/>
  <c r="H146" i="3"/>
  <c r="E146" i="3"/>
  <c r="I146" i="3"/>
  <c r="P147" i="3"/>
  <c r="D146" i="3" l="1" a="1"/>
  <c r="D146" i="3" s="1"/>
  <c r="F147" i="3" s="1"/>
  <c r="I147" i="3" l="1"/>
  <c r="E147" i="3"/>
  <c r="S148" i="3"/>
  <c r="R148" i="3"/>
  <c r="P148" i="3"/>
  <c r="Q148" i="3"/>
  <c r="O148" i="3"/>
  <c r="V75" i="3"/>
  <c r="G147" i="3"/>
  <c r="H147" i="3"/>
  <c r="D147" i="3" l="1" a="1"/>
  <c r="D147" i="3" s="1"/>
  <c r="W75" i="3" l="1"/>
  <c r="P149" i="3"/>
  <c r="O149" i="3"/>
  <c r="F148" i="3"/>
  <c r="I148" i="3"/>
  <c r="Q149" i="3"/>
  <c r="S149" i="3"/>
  <c r="R149" i="3"/>
  <c r="E148" i="3"/>
  <c r="G148" i="3"/>
  <c r="H148" i="3"/>
  <c r="D148" i="3" l="1" a="1"/>
  <c r="D148" i="3" s="1"/>
  <c r="F149" i="3" s="1"/>
  <c r="I149" i="3" l="1"/>
  <c r="H149" i="3"/>
  <c r="G149" i="3"/>
  <c r="E149" i="3"/>
  <c r="D149" i="3" s="1" a="1"/>
  <c r="D149" i="3" s="1"/>
  <c r="Q150" i="3"/>
  <c r="O150" i="3"/>
  <c r="P150" i="3"/>
  <c r="S150" i="3"/>
  <c r="R150" i="3"/>
  <c r="V76" i="3"/>
  <c r="I150" i="3" l="1"/>
  <c r="Q151" i="3"/>
  <c r="S151" i="3"/>
  <c r="O151" i="3"/>
  <c r="P151" i="3"/>
  <c r="E150" i="3"/>
  <c r="G150" i="3"/>
  <c r="W76" i="3"/>
  <c r="H150" i="3"/>
  <c r="R151" i="3"/>
  <c r="F150" i="3"/>
  <c r="D150" i="3" l="1" a="1"/>
  <c r="D150" i="3" s="1"/>
  <c r="H151" i="3"/>
  <c r="E151" i="3" l="1"/>
  <c r="P152" i="3"/>
  <c r="V77" i="3"/>
  <c r="S152" i="3"/>
  <c r="O152" i="3"/>
  <c r="R152" i="3"/>
  <c r="Q152" i="3"/>
  <c r="G151" i="3"/>
  <c r="I151" i="3"/>
  <c r="F151" i="3"/>
  <c r="D151" i="3" l="1" a="1"/>
  <c r="D151" i="3" s="1"/>
  <c r="W77" i="3" l="1"/>
  <c r="Q153" i="3"/>
  <c r="G152" i="3"/>
  <c r="P153" i="3"/>
  <c r="F152" i="3"/>
  <c r="I152" i="3"/>
  <c r="O153" i="3"/>
  <c r="E152" i="3"/>
  <c r="S153" i="3"/>
  <c r="H152" i="3"/>
  <c r="R153" i="3"/>
  <c r="D152" i="3" l="1" a="1"/>
  <c r="D152" i="3" s="1"/>
  <c r="G153" i="3" s="1"/>
  <c r="I153" i="3" l="1"/>
  <c r="H153" i="3"/>
  <c r="E153" i="3"/>
  <c r="F153" i="3"/>
  <c r="O154" i="3"/>
  <c r="V78" i="3"/>
  <c r="R154" i="3"/>
  <c r="Q154" i="3"/>
  <c r="P154" i="3"/>
  <c r="S154" i="3"/>
  <c r="D153" i="3" l="1" a="1"/>
  <c r="D153" i="3" s="1"/>
  <c r="W78" i="3" l="1"/>
  <c r="I154" i="3"/>
  <c r="E154" i="3"/>
  <c r="O155" i="3"/>
  <c r="Q155" i="3"/>
  <c r="S155" i="3"/>
  <c r="R155" i="3"/>
  <c r="F154" i="3"/>
  <c r="G154" i="3"/>
  <c r="H154" i="3"/>
  <c r="P155" i="3"/>
  <c r="D154" i="3" l="1" a="1"/>
  <c r="D154" i="3" s="1"/>
  <c r="R156" i="3" l="1"/>
  <c r="Q156" i="3"/>
  <c r="V79" i="3"/>
  <c r="P156" i="3"/>
  <c r="S156" i="3"/>
  <c r="O156" i="3"/>
  <c r="H155" i="3"/>
  <c r="E155" i="3"/>
  <c r="D155" i="3" s="1" a="1"/>
  <c r="D155" i="3" s="1"/>
  <c r="G155" i="3"/>
  <c r="I155" i="3"/>
  <c r="F155" i="3"/>
  <c r="W79" i="3" l="1"/>
  <c r="Q157" i="3"/>
  <c r="G156" i="3"/>
  <c r="O157" i="3"/>
  <c r="R157" i="3"/>
  <c r="I156" i="3"/>
  <c r="S157" i="3"/>
  <c r="P157" i="3"/>
  <c r="H156" i="3"/>
  <c r="F156" i="3"/>
  <c r="E156" i="3"/>
  <c r="D156" i="3" l="1" a="1"/>
  <c r="D156" i="3" s="1"/>
  <c r="E157" i="3" s="1"/>
  <c r="F157" i="3" l="1"/>
  <c r="D157" i="3" s="1" a="1"/>
  <c r="D157" i="3" s="1"/>
  <c r="H157" i="3"/>
  <c r="I157" i="3"/>
  <c r="G157" i="3"/>
  <c r="P158" i="3"/>
  <c r="S158" i="3"/>
  <c r="Q158" i="3"/>
  <c r="O158" i="3"/>
  <c r="R158" i="3"/>
  <c r="V80" i="3"/>
  <c r="I158" i="3" l="1"/>
  <c r="F158" i="3"/>
  <c r="R159" i="3"/>
  <c r="Q159" i="3"/>
  <c r="O159" i="3"/>
  <c r="H158" i="3"/>
  <c r="S159" i="3"/>
  <c r="W80" i="3"/>
  <c r="G158" i="3"/>
  <c r="P159" i="3"/>
  <c r="E158" i="3"/>
  <c r="D158" i="3" l="1" a="1"/>
  <c r="D158" i="3" s="1"/>
  <c r="E159" i="3" s="1"/>
  <c r="F159" i="3" l="1"/>
  <c r="D159" i="3" s="1" a="1"/>
  <c r="D159" i="3" s="1"/>
  <c r="I159" i="3"/>
  <c r="G159" i="3"/>
  <c r="H159" i="3"/>
  <c r="R160" i="3"/>
  <c r="S160" i="3"/>
  <c r="V81" i="3"/>
  <c r="Q160" i="3"/>
  <c r="P160" i="3"/>
  <c r="O160" i="3"/>
  <c r="W81" i="3" l="1"/>
  <c r="P161" i="3"/>
  <c r="O161" i="3"/>
  <c r="E160" i="3"/>
  <c r="I160" i="3"/>
  <c r="S161" i="3"/>
  <c r="H160" i="3"/>
  <c r="R161" i="3"/>
  <c r="F160" i="3"/>
  <c r="Q161" i="3"/>
  <c r="G160" i="3"/>
  <c r="D160" i="3" l="1" a="1"/>
  <c r="D160" i="3" s="1"/>
  <c r="E161" i="3" s="1"/>
  <c r="I161" i="3" l="1"/>
  <c r="G161" i="3"/>
  <c r="F161" i="3"/>
  <c r="D161" i="3" s="1" a="1"/>
  <c r="D161" i="3" s="1"/>
  <c r="H161" i="3"/>
  <c r="S162" i="3"/>
  <c r="Q162" i="3"/>
  <c r="P162" i="3"/>
  <c r="O162" i="3"/>
  <c r="V82" i="3"/>
  <c r="R162" i="3"/>
  <c r="W82" i="3" l="1"/>
  <c r="E162" i="3"/>
  <c r="F162" i="3"/>
  <c r="R163" i="3"/>
  <c r="O163" i="3"/>
  <c r="G162" i="3"/>
  <c r="H162" i="3"/>
  <c r="I162" i="3"/>
  <c r="S163" i="3"/>
  <c r="Q163" i="3"/>
  <c r="P163" i="3"/>
  <c r="D162" i="3" l="1" a="1"/>
  <c r="D162" i="3" s="1"/>
  <c r="I163" i="3" s="1"/>
  <c r="E163" i="3" l="1"/>
  <c r="P164" i="3"/>
  <c r="Q164" i="3"/>
  <c r="O164" i="3"/>
  <c r="R164" i="3"/>
  <c r="S164" i="3"/>
  <c r="V83" i="3"/>
  <c r="F163" i="3"/>
  <c r="G163" i="3"/>
  <c r="H163" i="3"/>
  <c r="D163" i="3" l="1" a="1"/>
  <c r="D163" i="3" s="1"/>
  <c r="G164" i="3" l="1"/>
  <c r="S165" i="3"/>
  <c r="Q165" i="3"/>
  <c r="P165" i="3"/>
  <c r="E164" i="3"/>
  <c r="O165" i="3"/>
  <c r="R165" i="3"/>
  <c r="H164" i="3"/>
  <c r="F164" i="3"/>
  <c r="W83" i="3"/>
  <c r="I164" i="3"/>
  <c r="D164" i="3" l="1" a="1"/>
  <c r="D164" i="3" s="1"/>
  <c r="F165" i="3" s="1"/>
  <c r="E165" i="3" l="1"/>
  <c r="R166" i="3"/>
  <c r="O166" i="3"/>
  <c r="Q166" i="3"/>
  <c r="P166" i="3"/>
  <c r="V84" i="3"/>
  <c r="S166" i="3"/>
  <c r="I165" i="3"/>
  <c r="G165" i="3"/>
  <c r="H165" i="3"/>
  <c r="D165" i="3" l="1" a="1"/>
  <c r="D165" i="3" s="1"/>
  <c r="E166" i="3" l="1"/>
  <c r="F166" i="3"/>
  <c r="Q167" i="3"/>
  <c r="R167" i="3"/>
  <c r="W84" i="3"/>
  <c r="P167" i="3"/>
  <c r="H166" i="3"/>
  <c r="S167" i="3"/>
  <c r="O167" i="3"/>
  <c r="G166" i="3"/>
  <c r="I166" i="3"/>
  <c r="D166" i="3" l="1" a="1"/>
  <c r="D166" i="3" s="1"/>
  <c r="F167" i="3" l="1"/>
  <c r="Q168" i="3"/>
  <c r="S168" i="3"/>
  <c r="P168" i="3"/>
  <c r="V85" i="3"/>
  <c r="R168" i="3"/>
  <c r="O168" i="3"/>
  <c r="E167" i="3"/>
  <c r="G167" i="3"/>
  <c r="I167" i="3"/>
  <c r="H167" i="3"/>
  <c r="D167" i="3" l="1" a="1"/>
  <c r="D167" i="3" s="1"/>
  <c r="G168" i="3" l="1"/>
  <c r="W85" i="3"/>
  <c r="Q169" i="3"/>
  <c r="P169" i="3"/>
  <c r="I168" i="3"/>
  <c r="S169" i="3"/>
  <c r="F168" i="3"/>
  <c r="H168" i="3"/>
  <c r="R169" i="3"/>
  <c r="E168" i="3"/>
  <c r="O169" i="3"/>
  <c r="D168" i="3" l="1" a="1"/>
  <c r="D168" i="3" s="1"/>
  <c r="Q170" i="3" l="1"/>
  <c r="O170" i="3"/>
  <c r="P170" i="3"/>
  <c r="R170" i="3"/>
  <c r="V86" i="3"/>
  <c r="S170" i="3"/>
  <c r="F169" i="3"/>
  <c r="E169" i="3"/>
  <c r="G169" i="3"/>
  <c r="I169" i="3"/>
  <c r="H169" i="3"/>
  <c r="D169" i="3" l="1" a="1"/>
  <c r="D169" i="3" s="1"/>
  <c r="W86" i="3" l="1"/>
  <c r="O171" i="3"/>
  <c r="E170" i="3"/>
  <c r="G170" i="3"/>
  <c r="F170" i="3"/>
  <c r="P171" i="3"/>
  <c r="S171" i="3"/>
  <c r="Q171" i="3"/>
  <c r="H170" i="3"/>
  <c r="I170" i="3"/>
  <c r="R171" i="3"/>
  <c r="D170" i="3" l="1" a="1"/>
  <c r="D170" i="3" s="1"/>
  <c r="E171" i="3" s="1"/>
  <c r="I171" i="3" l="1"/>
  <c r="V87" i="3"/>
  <c r="F171" i="3"/>
  <c r="D171" i="3" s="1" a="1"/>
  <c r="D171" i="3" s="1"/>
  <c r="W87" i="3" s="1"/>
  <c r="H171" i="3"/>
  <c r="G1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privé</author>
  </authors>
  <commentList>
    <comment ref="D3" authorId="0" shapeId="0" xr:uid="{00000000-0006-0000-0000-000001000000}">
      <text>
        <r>
          <rPr>
            <b/>
            <sz val="9"/>
            <color indexed="81"/>
            <rFont val="Tahoma"/>
            <family val="2"/>
          </rPr>
          <t>à ajuster les formules pour qu'elles nous donne l'agent de permannence de ce debut de tableau, suivant la séquence en cours, sinon c pas grave (à tapper à la main)</t>
        </r>
      </text>
    </comment>
    <comment ref="D29" authorId="0" shapeId="0" xr:uid="{00000000-0006-0000-0000-000002000000}">
      <text>
        <r>
          <rPr>
            <b/>
            <sz val="9"/>
            <color indexed="81"/>
            <rFont val="Tahoma"/>
            <family val="2"/>
          </rPr>
          <t>e n'est pas là ! ; ne revient pas dans cette case, a qui a travailé hier le jour , va travaillé cette nuit: la sequence 4 continura comme çà</t>
        </r>
      </text>
    </comment>
    <comment ref="C38" authorId="0" shapeId="0" xr:uid="{00000000-0006-0000-0000-000003000000}">
      <text>
        <r>
          <rPr>
            <b/>
            <sz val="9"/>
            <color indexed="81"/>
            <rFont val="Tahoma"/>
            <family val="2"/>
          </rPr>
          <t>e revient le jour et décale c vers la nuit; la sequence à 5 devient e d a c b</t>
        </r>
      </text>
    </comment>
    <comment ref="D60" authorId="0" shapeId="0" xr:uid="{CF7441C7-0D21-4F38-8492-E520C4BD0EC6}">
      <text>
        <r>
          <rPr>
            <b/>
            <sz val="9"/>
            <color indexed="81"/>
            <rFont val="Tahoma"/>
            <family val="2"/>
          </rPr>
          <t>normalement qui est congé, alors on à la séquence jour-&gt;demain nuit et d assure alors cette nuit</t>
        </r>
      </text>
    </comment>
    <comment ref="C79" authorId="0" shapeId="0" xr:uid="{0F2076C0-95E5-4066-AB78-CFC6E744EB5A}">
      <text>
        <r>
          <rPr>
            <b/>
            <sz val="9"/>
            <color indexed="81"/>
            <rFont val="Tahoma"/>
            <family val="2"/>
          </rPr>
          <t>d en maladie, reste 3 personnes, comme on est weekend, s ne peut pas remplacer ici
a ne reposera q'une nuit</t>
        </r>
      </text>
    </comment>
    <comment ref="H79" authorId="0" shapeId="0" xr:uid="{FE1B552B-FB2B-4CEC-904C-24C97509FDB3}">
      <text>
        <r>
          <rPr>
            <b/>
            <sz val="9"/>
            <color indexed="81"/>
            <rFont val="Tahoma"/>
            <family val="2"/>
          </rPr>
          <t>d n'est pas la on passe au cas 3</t>
        </r>
      </text>
    </comment>
    <comment ref="J79" authorId="0" shapeId="0" xr:uid="{4EEBCA56-42A9-4FFA-A175-BBA407994DFB}">
      <text>
        <r>
          <rPr>
            <b/>
            <sz val="9"/>
            <color indexed="81"/>
            <rFont val="Tahoma"/>
            <family val="2"/>
          </rPr>
          <t>d n'est pas la on passe reste 3 personne</t>
        </r>
        <r>
          <rPr>
            <sz val="9"/>
            <color indexed="81"/>
            <rFont val="Tahoma"/>
            <family val="2"/>
          </rPr>
          <t xml:space="preserve">
</t>
        </r>
      </text>
    </comment>
    <comment ref="C98" authorId="0" shapeId="0" xr:uid="{139FCDF9-6E05-457A-9B24-233C16922B0D}">
      <text>
        <r>
          <rPr>
            <b/>
            <sz val="9"/>
            <color indexed="81"/>
            <rFont val="Tahoma"/>
            <family val="2"/>
          </rPr>
          <t>e revient</t>
        </r>
      </text>
    </comment>
    <comment ref="C108" authorId="0" shapeId="0" xr:uid="{8AFB6756-DE9D-4C34-92C3-7448DF40916E}">
      <text>
        <r>
          <rPr>
            <b/>
            <sz val="9"/>
            <color indexed="81"/>
            <rFont val="Tahoma"/>
            <family val="2"/>
          </rPr>
          <t>d rentre et décal a qui est prevu ici vers la nuit</t>
        </r>
      </text>
    </comment>
    <comment ref="C113" authorId="0" shapeId="0" xr:uid="{F1FF8253-13C5-4CE6-877F-E41BC43E7558}">
      <text>
        <r>
          <rPr>
            <b/>
            <sz val="9"/>
            <color indexed="81"/>
            <rFont val="Tahoma"/>
            <family val="2"/>
          </rPr>
          <t>d rentre et décal a qui est prevu ici vers la nuit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privé</author>
  </authors>
  <commentList>
    <comment ref="C22" authorId="0" shapeId="0" xr:uid="{00000000-0006-0000-0100-000001000000}">
      <text>
        <r>
          <rPr>
            <b/>
            <sz val="9"/>
            <color indexed="81"/>
            <rFont val="Tahoma"/>
            <family val="2"/>
          </rPr>
          <t>e n'est pas là ! ; ne revient pas dans cette case, a qui a travailé hier le jour , va travaillé cette nuit: la sequence 4 continura comme çà</t>
        </r>
      </text>
    </comment>
    <comment ref="C35" authorId="0" shapeId="0" xr:uid="{0A243DC6-EC84-4EBF-A6A5-CEC5AB3EF1BC}">
      <text>
        <r>
          <rPr>
            <b/>
            <sz val="9"/>
            <color indexed="81"/>
            <rFont val="Tahoma"/>
            <family val="2"/>
          </rPr>
          <t>d en maladie, reste 3 personnes, comme on est weekend, s ne peut pas remplacer ici
a ne reposera q'une nuit</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<sst xmlns="http://schemas.openxmlformats.org/spreadsheetml/2006/main" count="288" uniqueCount="71">
  <si>
    <t>a</t>
  </si>
  <si>
    <t>b</t>
  </si>
  <si>
    <t>c</t>
  </si>
  <si>
    <t>d</t>
  </si>
  <si>
    <t>e</t>
  </si>
  <si>
    <t>retour</t>
  </si>
  <si>
    <t>départ</t>
  </si>
  <si>
    <t>date</t>
  </si>
  <si>
    <t>présence</t>
  </si>
  <si>
    <t>s</t>
  </si>
  <si>
    <t>calcul heures suplémentaires</t>
  </si>
  <si>
    <t xml:space="preserve">b/Celui qui a travaillé la nuit va se reposer 2 journées , c'est dire que "a" ici va se reposer du 21/06/2023 07h30 au 23/06/2023 à 07h30 </t>
  </si>
  <si>
    <t>07h30 - 17h00</t>
  </si>
  <si>
    <t>17h00(j)-07h30(j+1)</t>
  </si>
  <si>
    <t>on distingue les cas suivants :</t>
  </si>
  <si>
    <t xml:space="preserve"> lorsqu'ils sont équipe complète (5) et personne n'est en congé : </t>
  </si>
  <si>
    <t>l'équipe est  composée de 5 personnes qui travillent comme suit:</t>
  </si>
  <si>
    <t xml:space="preserve">b/Celui qui a travaillé la nuit va se reposer toujours 2 journées , c'est dire que "a" ici va se reposer du 20/06/2023 07h30 au 22/06/2023 à 07h30 </t>
  </si>
  <si>
    <t>nbr  présents</t>
  </si>
  <si>
    <t>j/n</t>
  </si>
  <si>
    <r>
      <rPr>
        <b/>
        <sz val="11"/>
        <color theme="1"/>
        <rFont val="Century Gothic"/>
        <family val="2"/>
      </rPr>
      <t>cas_3 :</t>
    </r>
    <r>
      <rPr>
        <sz val="11"/>
        <color theme="1"/>
        <rFont val="Century Gothic"/>
        <family val="2"/>
      </rPr>
      <t xml:space="preserve"> lorsqu'ils sont à 3 (2 personnes en congé): </t>
    </r>
  </si>
  <si>
    <r>
      <rPr>
        <b/>
        <sz val="11"/>
        <color theme="1"/>
        <rFont val="Century Gothic"/>
        <family val="2"/>
      </rPr>
      <t>cas_2 :</t>
    </r>
    <r>
      <rPr>
        <sz val="11"/>
        <color theme="1"/>
        <rFont val="Century Gothic"/>
        <family val="2"/>
      </rPr>
      <t xml:space="preserve"> lorsqu'ils sont à 4 (1 personne en congé): </t>
    </r>
  </si>
  <si>
    <t>j</t>
  </si>
  <si>
    <t>transition (1)</t>
  </si>
  <si>
    <t>transition (2)</t>
  </si>
  <si>
    <t>transition (3)</t>
  </si>
  <si>
    <t>transition (4)</t>
  </si>
  <si>
    <t>a/pour les 3 spécialistes celui qui travail le jour travail la nuit du lendemain, celui qui a travaillé une nuit se repose 2 journée comme ci-dessus et l'équipe continue la rotation comme indiqué</t>
  </si>
  <si>
    <r>
      <t>cas_1 :</t>
    </r>
    <r>
      <rPr>
        <sz val="11"/>
        <color theme="1"/>
        <rFont val="Century Gothic"/>
        <family val="2"/>
      </rPr>
      <t xml:space="preserve"> </t>
    </r>
  </si>
  <si>
    <t>les transitions</t>
  </si>
  <si>
    <t>Regles générales</t>
  </si>
  <si>
    <t>nuit (j/j+1)</t>
  </si>
  <si>
    <t xml:space="preserve">3- à la reprise d'une personne aprè un congé elle peut être casé le jour ou la nuit de cette journée, ce qui aide le planning est le bienvenu </t>
  </si>
  <si>
    <t>5---&gt;4</t>
  </si>
  <si>
    <t xml:space="preserve">"f1" lignes 28 </t>
  </si>
  <si>
    <t>au deuxième jour de congé de "e" qui normalement travail la nuit alors: a qui a travailé hier le jour , va travaillé cette nuit: la sequence 4 continuracomme indiqué "f1"</t>
  </si>
  <si>
    <t>"f1" lignes 59</t>
  </si>
  <si>
    <t>a/celui qui travail le jour (exemple "a" le 18/06/2023 à 07h30 il va sortir à 17h00)  =&gt; alors il va revenir travailler la nuit de l'après demain c'eat à dire le 20/06/2023 à 17h00 (séquence jour--&gt; nuit de demain)</t>
  </si>
  <si>
    <t>4--&gt;5</t>
  </si>
  <si>
    <r>
      <t>Periodes travaillée (</t>
    </r>
    <r>
      <rPr>
        <b/>
        <sz val="10"/>
        <color theme="0" tint="-0.249977111117893"/>
        <rFont val="Century Gothic"/>
        <family val="2"/>
      </rPr>
      <t>nuit compatbilisée=2</t>
    </r>
    <r>
      <rPr>
        <sz val="10"/>
        <color theme="0" tint="-0.249977111117893"/>
        <rFont val="Century Gothic"/>
        <family val="2"/>
      </rPr>
      <t>; jour=1)</t>
    </r>
  </si>
  <si>
    <t>supléant</t>
  </si>
  <si>
    <t>5- un travail de deux jour (matin) successif est toléré lorque c'est la seul solution pourvu que les repos de travail de nuit soient respecté, quelcun dira pourquoi pas fixer une personne pour les jour c'est possible mais la rotation de ce poste doit être assurée pour toutes les personne, et cette solution est préferable de la laisser à part.</t>
  </si>
  <si>
    <t xml:space="preserve">4- une personne ne doit pas travailler bien sûr jour/nuit ou nuit/jour successives </t>
  </si>
  <si>
    <t>6- Ne pas propser le changement des tranches horraire:  simplement parceque pratiquement n'est pas possible à appliquer (pour des raisons….)</t>
  </si>
  <si>
    <t>4--&gt;3</t>
  </si>
  <si>
    <t>jour (j) de 07h30 à 17h00</t>
  </si>
  <si>
    <t>nuit 'J' 17h00 à 'J+1' 07h30</t>
  </si>
  <si>
    <t>3--&gt;4</t>
  </si>
  <si>
    <t>ce qui est demandé</t>
  </si>
  <si>
    <t>7- l'équipe de personne spécialistes ne peut pas être inferieur à 3 sinon "big problem"!</t>
  </si>
  <si>
    <t>on peut pour commodité de l'application des formules disposer ce planning avec n'importe quel autre format , comme en "f2" par exemple où j'ai sur une même colonne les periode jour et nuit mais il doit  être presenté à la fin au format de "f1"</t>
  </si>
  <si>
    <t>travaille 7j/7j 24h/24h (y compris jours ferié et week end)</t>
  </si>
  <si>
    <t>a/celui qui travail le jour (exemple ci dessous "a" le 18/06/2023 à 07h30 il va sortir à 17h00)  =&gt; alors il va revenir travailler la nuit du lendemain c'est à dire le 19/06/2023 à 17h00 (sequence jou--&gt; nuit de l'après demain)</t>
  </si>
  <si>
    <t>c/ l'équipecontinue la rotation comme indiqué ci-dessus a,b,c,d,e et ainsi de suite (mais cet ordre n'est pas important (peut être b,e,a,d,c…etc L'essenciel c'est de respecter les repos de ces travailleurs)</t>
  </si>
  <si>
    <t>c/ l'équipe continue la rotation comme indiqué ci-dessus a,b,c,d et ainsi de suite (mais cet ordre n'est pas important (peut être b,d,a,c…etc L'essenciel c'est de respecter les repos de ces travailleurs)</t>
  </si>
  <si>
    <t>1- après une nuit  il faut un repos de deux journées, sauf cas extrème où il peut être accepté voir feuille "f1" ligne 79 (transition (3)) a recupère une journée et revient travailler le jour</t>
  </si>
  <si>
    <t>2- le départ en congé d'une personne ne doit pas se faire juste après un travail de nuit mais apès l'écoulement des deux journée de recupération : par exemple qui sort du travail le 01/01/2023 à 07h30 son congé ne peut debuter qu'au plutôt le 03/01/2023</t>
  </si>
  <si>
    <t>tout le problème est là : lorsque l'équipe est fixe en nombre il y a pas de problème, mais les transitions sont difficiles à automatiser</t>
  </si>
  <si>
    <t>on distingue les cas suivants</t>
  </si>
  <si>
    <t>normalement la nuit c "e" mais il est en congé à cette  nuit du 27, alors on passe à la séquence à 4 (jour-&gt;nuit de demain) et d assure alors cette nuit</t>
  </si>
  <si>
    <t>"f1" ligne 38 "e" revient travailer le jour et décale "c" vers la nuit; la sequence de travail à 5  devient e d a c b (pour les jours)</t>
  </si>
  <si>
    <t>"f1" ligne 79:  e étant absent, d sort en congé de maladie, reste 3 personnes, , on fait appel au supléant , mais on est en weekend ce supléant  ne peut pas remplacer ici.
"a" ne se reposera q'une journée du 17/01/23 07h30 au 18/01/23 07h30 après une nuit travaillée (y a il un moyen de lui accorder plus ??)</t>
  </si>
  <si>
    <t>"f1" ligne 98:  "e" revient ce jeudi on l'a fait travaillé de nuit pour se donné un peu plus de liberté et en profiter du suppléant pour réorganiser l'équipe (peut-on faire autrement et l'integrer de jour ?)</t>
  </si>
  <si>
    <r>
      <rPr>
        <b/>
        <sz val="11"/>
        <color theme="1"/>
        <rFont val="Century Gothic"/>
        <family val="2"/>
      </rPr>
      <t>3 travailleurs specialistes ne suffisent pas pour assurer les 7/7j / 24/24h,</t>
    </r>
    <r>
      <rPr>
        <sz val="11"/>
        <color theme="1"/>
        <rFont val="Century Gothic"/>
        <family val="2"/>
      </rPr>
      <t xml:space="preserve"> on fait appel à un supléant qui n'est pas spécialiste qui travail le jour des journée ouvrables assisté par téléphone à distance, cette assistance n'étant disponible que les journées ouvrables de jour mais pas de nuit.</t>
    </r>
  </si>
  <si>
    <t>en donnant la sequence de travail actuelle, faire des formules ou code qui nous donne le planning jusqu'à plusieur mois et nous donne exactement pour n'importe quelle date, qui va travaillé tel journée de jour et de nuit,, et ce planning va être mis à jour à chaque changement de date future prevue de sortie/entrée pour chaque agent, et va nous interdire ou nous alerter si on tape des dates de sortie qui ne respectent pas les regles ci-dessus</t>
  </si>
  <si>
    <t>Repos requis</t>
  </si>
  <si>
    <t>Disponible</t>
  </si>
  <si>
    <t>Priorité poste</t>
  </si>
  <si>
    <t>sortie "e"</t>
  </si>
  <si>
    <t>entrée "e"</t>
  </si>
  <si>
    <t>sortie "d"; "e" étant absents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</si>
</sst>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entury Gothic"/>
      <family val="2"/>
    </font>
    <font>
      <sz val="11"/>
      <name val="Century Gothic"/>
      <family val="2"/>
    </font>
    <font>
      <b/>
      <sz val="11"/>
      <color rgb="FFFF0000"/>
      <name val="Century Gothic"/>
      <family val="2"/>
    </font>
    <font>
      <sz val="11"/>
      <color rgb="FFFF0000"/>
      <name val="Century Gothic"/>
      <family val="2"/>
    </font>
    <font>
      <b/>
      <sz val="9"/>
      <color indexed="81"/>
      <name val="Tahoma"/>
      <family val="2"/>
    </font>
    <font>
      <b/>
      <sz val="11"/>
      <color theme="1"/>
      <name val="Century Gothic"/>
      <family val="2"/>
    </font>
    <font>
      <b/>
      <sz val="11"/>
      <color theme="4" tint="-0.249977111117893"/>
      <name val="Century Gothic"/>
      <family val="2"/>
    </font>
    <font>
      <b/>
      <sz val="11"/>
      <color theme="5" tint="-0.249977111117893"/>
      <name val="Century Gothic"/>
      <family val="2"/>
    </font>
    <font>
      <sz val="9"/>
      <color indexed="81"/>
      <name val="Tahoma"/>
      <family val="2"/>
    </font>
    <font>
      <sz val="11"/>
      <color theme="0" tint="-0.249977111117893"/>
      <name val="Century Gothic"/>
      <family val="2"/>
    </font>
    <font>
      <sz val="10"/>
      <color theme="0" tint="-0.249977111117893"/>
      <name val="Century Gothic"/>
      <family val="2"/>
    </font>
    <font>
      <b/>
      <sz val="10"/>
      <color theme="0" tint="-0.249977111117893"/>
      <name val="Century Gothic"/>
      <family val="2"/>
    </font>
    <font>
      <b/>
      <sz val="14"/>
      <color rgb="FFFF0000"/>
      <name val="Century Gothic"/>
      <family val="2"/>
    </font>
  </fonts>
  <fills count="11">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5" tint="0.39997558519241921"/>
        <bgColor indexed="64"/>
      </patternFill>
    </fill>
  </fills>
  <borders count="28">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1">
    <xf numFmtId="0" fontId="0" fillId="0" borderId="0"/>
  </cellStyleXfs>
  <cellXfs count="94">
    <xf numFmtId="0" fontId="0" fillId="0" borderId="0" xfId="0"/>
    <xf numFmtId="0" fontId="1" fillId="0" borderId="0" xfId="0" applyFont="1" applyAlignment="1">
      <alignment horizontal="center"/>
    </xf>
    <xf numFmtId="0" fontId="0" fillId="0" borderId="0" xfId="0" applyAlignment="1">
      <alignment horizontal="center"/>
    </xf>
    <xf numFmtId="0" fontId="0" fillId="0" borderId="1" xfId="0" applyBorder="1" applyAlignment="1">
      <alignment horizontal="center"/>
    </xf>
    <xf numFmtId="0" fontId="0" fillId="2" borderId="2" xfId="0" applyFill="1" applyBorder="1" applyAlignment="1">
      <alignment horizontal="center"/>
    </xf>
    <xf numFmtId="0" fontId="0" fillId="3" borderId="0" xfId="0" applyFill="1"/>
    <xf numFmtId="0" fontId="0" fillId="2" borderId="3" xfId="0" applyFill="1" applyBorder="1" applyAlignment="1">
      <alignment horizontal="center"/>
    </xf>
    <xf numFmtId="0" fontId="0" fillId="2" borderId="4" xfId="0" applyFill="1" applyBorder="1" applyAlignment="1">
      <alignment horizontal="center"/>
    </xf>
    <xf numFmtId="14" fontId="0" fillId="0" borderId="0" xfId="0" applyNumberFormat="1"/>
    <xf numFmtId="0" fontId="0" fillId="2" borderId="5" xfId="0" applyFill="1" applyBorder="1" applyAlignment="1">
      <alignment horizontal="center"/>
    </xf>
    <xf numFmtId="0" fontId="0" fillId="2" borderId="1" xfId="0" applyFill="1" applyBorder="1" applyAlignment="1">
      <alignment horizontal="center"/>
    </xf>
    <xf numFmtId="0" fontId="0" fillId="2" borderId="6" xfId="0" applyFill="1" applyBorder="1" applyAlignment="1">
      <alignment horizontal="center"/>
    </xf>
    <xf numFmtId="0" fontId="0" fillId="0" borderId="2" xfId="0" applyBorder="1" applyAlignment="1">
      <alignment horizontal="center"/>
    </xf>
    <xf numFmtId="0" fontId="0" fillId="2" borderId="7" xfId="0" applyFill="1" applyBorder="1" applyAlignment="1">
      <alignment horizontal="center"/>
    </xf>
    <xf numFmtId="0" fontId="0" fillId="0" borderId="5" xfId="0" applyBorder="1" applyAlignment="1">
      <alignment horizontal="center"/>
    </xf>
    <xf numFmtId="0" fontId="0" fillId="2" borderId="8" xfId="0" applyFill="1" applyBorder="1" applyAlignment="1">
      <alignment horizontal="center"/>
    </xf>
    <xf numFmtId="0" fontId="0" fillId="0" borderId="4" xfId="0"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0" fillId="0" borderId="11" xfId="0"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2" borderId="16" xfId="0" applyFill="1" applyBorder="1" applyAlignment="1">
      <alignment horizontal="center"/>
    </xf>
    <xf numFmtId="0" fontId="0" fillId="4" borderId="17" xfId="0" applyFill="1" applyBorder="1"/>
    <xf numFmtId="0" fontId="3" fillId="2" borderId="0" xfId="0" applyFont="1" applyFill="1" applyAlignment="1">
      <alignment horizontal="center"/>
    </xf>
    <xf numFmtId="0" fontId="0" fillId="0" borderId="0" xfId="0" applyAlignment="1">
      <alignment horizontal="center" vertical="center" wrapText="1"/>
    </xf>
    <xf numFmtId="0" fontId="1" fillId="0" borderId="0" xfId="0" applyFont="1" applyAlignment="1">
      <alignment horizontal="center" vertical="center" textRotation="90" wrapText="1"/>
    </xf>
    <xf numFmtId="0" fontId="0" fillId="5" borderId="0" xfId="0" applyFill="1" applyAlignment="1">
      <alignment horizontal="center" vertical="center" wrapText="1"/>
    </xf>
    <xf numFmtId="0" fontId="0" fillId="6" borderId="0" xfId="0" applyFill="1" applyAlignment="1">
      <alignment horizontal="center" vertical="center" wrapText="1"/>
    </xf>
    <xf numFmtId="0" fontId="0" fillId="0" borderId="0" xfId="0" applyAlignment="1">
      <alignment vertical="center"/>
    </xf>
    <xf numFmtId="14" fontId="6" fillId="0" borderId="0" xfId="0" applyNumberFormat="1" applyFont="1"/>
    <xf numFmtId="14" fontId="7" fillId="0" borderId="0" xfId="0" applyNumberFormat="1" applyFont="1"/>
    <xf numFmtId="0" fontId="5" fillId="0" borderId="0" xfId="0" applyFont="1"/>
    <xf numFmtId="0" fontId="0" fillId="0" borderId="3" xfId="0" applyBorder="1" applyAlignment="1">
      <alignment horizontal="center"/>
    </xf>
    <xf numFmtId="0" fontId="0" fillId="0" borderId="18" xfId="0" applyBorder="1" applyAlignment="1">
      <alignment horizontal="center"/>
    </xf>
    <xf numFmtId="0" fontId="0" fillId="0" borderId="0" xfId="0" applyAlignment="1">
      <alignment horizontal="center" vertical="center"/>
    </xf>
    <xf numFmtId="0" fontId="0" fillId="8" borderId="0" xfId="0" applyFill="1"/>
    <xf numFmtId="0" fontId="0" fillId="0" borderId="0" xfId="0" applyAlignment="1">
      <alignment horizontal="right"/>
    </xf>
    <xf numFmtId="0" fontId="5" fillId="0" borderId="0" xfId="0" applyFont="1" applyAlignment="1">
      <alignment horizontal="center"/>
    </xf>
    <xf numFmtId="0" fontId="5" fillId="7" borderId="0" xfId="0" applyFont="1" applyFill="1" applyAlignment="1">
      <alignment horizontal="center"/>
    </xf>
    <xf numFmtId="0" fontId="9" fillId="0" borderId="0" xfId="0" applyFont="1" applyAlignment="1">
      <alignment horizontal="center"/>
    </xf>
    <xf numFmtId="0" fontId="9" fillId="0" borderId="0" xfId="0" applyFont="1" applyAlignment="1">
      <alignment horizontal="center" vertical="center" textRotation="90" wrapText="1"/>
    </xf>
    <xf numFmtId="0" fontId="9" fillId="0" borderId="0" xfId="0" applyFont="1" applyAlignment="1">
      <alignment horizontal="center" vertical="center" textRotation="91" wrapText="1"/>
    </xf>
    <xf numFmtId="0" fontId="2" fillId="0" borderId="0" xfId="0" applyFont="1"/>
    <xf numFmtId="0" fontId="0" fillId="2" borderId="0" xfId="0" applyFill="1" applyAlignment="1">
      <alignment horizontal="center"/>
    </xf>
    <xf numFmtId="0" fontId="2" fillId="0" borderId="0" xfId="0" applyFont="1" applyAlignment="1">
      <alignment horizontal="left"/>
    </xf>
    <xf numFmtId="0" fontId="0" fillId="9" borderId="0" xfId="0" applyFill="1" applyAlignment="1">
      <alignment horizontal="center" vertical="center"/>
    </xf>
    <xf numFmtId="0" fontId="5" fillId="9" borderId="0" xfId="0" applyFont="1" applyFill="1" applyAlignment="1">
      <alignment horizontal="center"/>
    </xf>
    <xf numFmtId="0" fontId="2" fillId="0" borderId="0" xfId="0" applyFont="1" applyAlignment="1">
      <alignment horizontal="center"/>
    </xf>
    <xf numFmtId="0" fontId="0" fillId="2" borderId="17" xfId="0" applyFill="1" applyBorder="1" applyAlignment="1">
      <alignment horizontal="center"/>
    </xf>
    <xf numFmtId="0" fontId="3" fillId="0" borderId="0" xfId="0" applyFont="1"/>
    <xf numFmtId="0" fontId="12" fillId="0" borderId="0" xfId="0" applyFont="1"/>
    <xf numFmtId="0" fontId="5" fillId="0" borderId="22" xfId="0" applyFont="1" applyBorder="1" applyAlignment="1">
      <alignment horizontal="center"/>
    </xf>
    <xf numFmtId="0" fontId="5" fillId="0" borderId="23" xfId="0" applyFont="1" applyBorder="1" applyAlignment="1">
      <alignment horizontal="center"/>
    </xf>
    <xf numFmtId="0" fontId="5" fillId="0" borderId="24" xfId="0" applyFont="1" applyBorder="1" applyAlignment="1">
      <alignment horizontal="center"/>
    </xf>
    <xf numFmtId="0" fontId="5" fillId="0" borderId="14" xfId="0" applyFont="1" applyBorder="1" applyAlignment="1">
      <alignment horizontal="center"/>
    </xf>
    <xf numFmtId="0" fontId="5" fillId="0" borderId="11" xfId="0" applyFont="1" applyBorder="1" applyAlignment="1">
      <alignment horizontal="center"/>
    </xf>
    <xf numFmtId="0" fontId="5" fillId="0" borderId="15" xfId="0" applyFont="1" applyBorder="1" applyAlignment="1">
      <alignment horizont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1" xfId="0" applyFont="1" applyBorder="1" applyAlignment="1">
      <alignment horizontal="center" vertical="center"/>
    </xf>
    <xf numFmtId="0" fontId="1" fillId="0" borderId="27" xfId="0" applyFont="1" applyBorder="1" applyAlignment="1">
      <alignment horizontal="center" vertical="center"/>
    </xf>
    <xf numFmtId="0" fontId="1" fillId="0" borderId="24" xfId="0" applyFont="1" applyBorder="1" applyAlignment="1">
      <alignment horizontal="center" vertical="center"/>
    </xf>
    <xf numFmtId="0" fontId="0" fillId="0" borderId="0" xfId="0" applyAlignment="1">
      <alignment horizontal="center"/>
    </xf>
    <xf numFmtId="0" fontId="10" fillId="0" borderId="0" xfId="0" applyFont="1" applyAlignment="1">
      <alignment horizontal="center" vertical="center" wrapText="1"/>
    </xf>
    <xf numFmtId="0" fontId="9" fillId="0" borderId="0" xfId="0" applyFont="1" applyAlignment="1">
      <alignment horizontal="center" vertical="center"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vertical="top"/>
    </xf>
    <xf numFmtId="0" fontId="0" fillId="0" borderId="0" xfId="0" applyAlignment="1">
      <alignment horizontal="left" vertic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0" fillId="0" borderId="0" xfId="0" applyBorder="1" applyAlignment="1">
      <alignment horizontal="center"/>
    </xf>
    <xf numFmtId="0" fontId="3" fillId="2" borderId="0" xfId="0" applyFont="1" applyFill="1" applyBorder="1" applyAlignment="1">
      <alignment horizontal="center"/>
    </xf>
    <xf numFmtId="0" fontId="0" fillId="2" borderId="0" xfId="0" applyFill="1" applyBorder="1" applyAlignment="1">
      <alignment horizontal="center"/>
    </xf>
    <xf numFmtId="14" fontId="0" fillId="0" borderId="0" xfId="0" applyNumberFormat="1" applyFill="1"/>
    <xf numFmtId="0" fontId="0" fillId="0" borderId="0" xfId="0" applyFill="1" applyBorder="1" applyAlignment="1">
      <alignment horizontal="center" vertical="center" wrapText="1"/>
    </xf>
    <xf numFmtId="0" fontId="0" fillId="0" borderId="0" xfId="0" applyFill="1" applyBorder="1" applyAlignment="1">
      <alignment horizontal="center"/>
    </xf>
    <xf numFmtId="0" fontId="3" fillId="0" borderId="0" xfId="0" applyFont="1" applyFill="1" applyBorder="1" applyAlignment="1">
      <alignment horizontal="center"/>
    </xf>
    <xf numFmtId="0" fontId="1" fillId="0" borderId="0" xfId="0" applyFont="1" applyBorder="1" applyAlignment="1">
      <alignment horizontal="center" vertical="center"/>
    </xf>
    <xf numFmtId="14" fontId="0" fillId="10" borderId="0" xfId="0" applyNumberFormat="1" applyFill="1"/>
    <xf numFmtId="0" fontId="0" fillId="10" borderId="0" xfId="0" applyFill="1"/>
    <xf numFmtId="0" fontId="5" fillId="0" borderId="0" xfId="0" applyFont="1" applyBorder="1" applyAlignment="1">
      <alignment horizontal="center"/>
    </xf>
    <xf numFmtId="0" fontId="0" fillId="10" borderId="0" xfId="0" applyFill="1" applyAlignment="1">
      <alignment horizontal="center"/>
    </xf>
    <xf numFmtId="0" fontId="1" fillId="10" borderId="0" xfId="0" applyFont="1" applyFill="1" applyBorder="1" applyAlignment="1">
      <alignment horizontal="center" vertical="center"/>
    </xf>
  </cellXfs>
  <cellStyles count="1">
    <cellStyle name="Normal" xfId="0" builtinId="0"/>
  </cellStyles>
  <dxfs count="44">
    <dxf>
      <fill>
        <patternFill>
          <bgColor rgb="FFFFC1C1"/>
        </patternFill>
      </fill>
    </dxf>
    <dxf>
      <fill>
        <patternFill>
          <bgColor rgb="FFFFC1C1"/>
        </patternFill>
      </fill>
    </dxf>
    <dxf>
      <fill>
        <patternFill>
          <bgColor rgb="FFFFC1C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theme="5" tint="0.79998168889431442"/>
        </patternFill>
      </fill>
    </dxf>
    <dxf>
      <fill>
        <patternFill>
          <bgColor rgb="FFFFC1C1"/>
        </patternFill>
      </fill>
    </dxf>
    <dxf>
      <fill>
        <patternFill>
          <bgColor rgb="FFFFC1C1"/>
        </patternFill>
      </fill>
    </dxf>
    <dxf>
      <fill>
        <patternFill>
          <bgColor theme="4" tint="0.39994506668294322"/>
        </patternFill>
      </fill>
    </dxf>
    <dxf>
      <fill>
        <patternFill>
          <bgColor theme="0" tint="-0.1499679555650502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theme="0" tint="-0.14996795556505021"/>
        </patternFill>
      </fill>
    </dxf>
    <dxf>
      <font>
        <b/>
        <i val="0"/>
        <color rgb="FFFF0000"/>
      </font>
      <fill>
        <patternFill>
          <bgColor theme="7" tint="0.59996337778862885"/>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theme="5" tint="0.79998168889431442"/>
        </patternFill>
      </fill>
    </dxf>
    <dxf>
      <fill>
        <patternFill>
          <bgColor rgb="FFFFC1C1"/>
        </patternFill>
      </fill>
    </dxf>
    <dxf>
      <fill>
        <patternFill>
          <bgColor rgb="FFFFC1C1"/>
        </patternFill>
      </fill>
    </dxf>
    <dxf>
      <fill>
        <patternFill>
          <bgColor theme="4" tint="0.39994506668294322"/>
        </patternFill>
      </fill>
    </dxf>
  </dxfs>
  <tableStyles count="0" defaultTableStyle="TableStyleMedium2" defaultPivotStyle="PivotStyleLight16"/>
  <colors>
    <mruColors>
      <color rgb="FFFFC1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714375</xdr:colOff>
      <xdr:row>6</xdr:row>
      <xdr:rowOff>76200</xdr:rowOff>
    </xdr:from>
    <xdr:to>
      <xdr:col>2</xdr:col>
      <xdr:colOff>438150</xdr:colOff>
      <xdr:row>8</xdr:row>
      <xdr:rowOff>123825</xdr:rowOff>
    </xdr:to>
    <xdr:cxnSp macro="">
      <xdr:nvCxnSpPr>
        <xdr:cNvPr id="3" name="Connecteur droit avec flèche 2">
          <a:extLst>
            <a:ext uri="{FF2B5EF4-FFF2-40B4-BE49-F238E27FC236}">
              <a16:creationId xmlns:a16="http://schemas.microsoft.com/office/drawing/2014/main" id="{00000000-0008-0000-0100-000003000000}"/>
            </a:ext>
          </a:extLst>
        </xdr:cNvPr>
        <xdr:cNvCxnSpPr/>
      </xdr:nvCxnSpPr>
      <xdr:spPr>
        <a:xfrm>
          <a:off x="1552575" y="3990975"/>
          <a:ext cx="95250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723900</xdr:colOff>
      <xdr:row>8</xdr:row>
      <xdr:rowOff>133350</xdr:rowOff>
    </xdr:from>
    <xdr:to>
      <xdr:col>2</xdr:col>
      <xdr:colOff>466725</xdr:colOff>
      <xdr:row>11</xdr:row>
      <xdr:rowOff>76200</xdr:rowOff>
    </xdr:to>
    <xdr:cxnSp macro="">
      <xdr:nvCxnSpPr>
        <xdr:cNvPr id="4" name="Connecteur droit avec flèche 3">
          <a:extLst>
            <a:ext uri="{FF2B5EF4-FFF2-40B4-BE49-F238E27FC236}">
              <a16:creationId xmlns:a16="http://schemas.microsoft.com/office/drawing/2014/main" id="{00000000-0008-0000-0100-000004000000}"/>
            </a:ext>
          </a:extLst>
        </xdr:cNvPr>
        <xdr:cNvCxnSpPr/>
      </xdr:nvCxnSpPr>
      <xdr:spPr>
        <a:xfrm flipH="1">
          <a:off x="1562100" y="4419600"/>
          <a:ext cx="971550" cy="571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809625</xdr:colOff>
      <xdr:row>20</xdr:row>
      <xdr:rowOff>123825</xdr:rowOff>
    </xdr:from>
    <xdr:to>
      <xdr:col>2</xdr:col>
      <xdr:colOff>323850</xdr:colOff>
      <xdr:row>21</xdr:row>
      <xdr:rowOff>114300</xdr:rowOff>
    </xdr:to>
    <xdr:cxnSp macro="">
      <xdr:nvCxnSpPr>
        <xdr:cNvPr id="9" name="Connecteur droit avec flèche 8">
          <a:extLst>
            <a:ext uri="{FF2B5EF4-FFF2-40B4-BE49-F238E27FC236}">
              <a16:creationId xmlns:a16="http://schemas.microsoft.com/office/drawing/2014/main" id="{00000000-0008-0000-0100-000009000000}"/>
            </a:ext>
          </a:extLst>
        </xdr:cNvPr>
        <xdr:cNvCxnSpPr/>
      </xdr:nvCxnSpPr>
      <xdr:spPr>
        <a:xfrm>
          <a:off x="1647825" y="8343900"/>
          <a:ext cx="742950" cy="2095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733425</xdr:colOff>
      <xdr:row>21</xdr:row>
      <xdr:rowOff>161925</xdr:rowOff>
    </xdr:from>
    <xdr:to>
      <xdr:col>2</xdr:col>
      <xdr:colOff>285751</xdr:colOff>
      <xdr:row>24</xdr:row>
      <xdr:rowOff>104775</xdr:rowOff>
    </xdr:to>
    <xdr:cxnSp macro="">
      <xdr:nvCxnSpPr>
        <xdr:cNvPr id="11" name="Connecteur droit avec flèche 10">
          <a:extLst>
            <a:ext uri="{FF2B5EF4-FFF2-40B4-BE49-F238E27FC236}">
              <a16:creationId xmlns:a16="http://schemas.microsoft.com/office/drawing/2014/main" id="{00000000-0008-0000-0100-00000B000000}"/>
            </a:ext>
          </a:extLst>
        </xdr:cNvPr>
        <xdr:cNvCxnSpPr/>
      </xdr:nvCxnSpPr>
      <xdr:spPr>
        <a:xfrm flipH="1">
          <a:off x="1571625" y="6315075"/>
          <a:ext cx="781051" cy="581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1028700</xdr:colOff>
      <xdr:row>35</xdr:row>
      <xdr:rowOff>114300</xdr:rowOff>
    </xdr:from>
    <xdr:to>
      <xdr:col>3</xdr:col>
      <xdr:colOff>266700</xdr:colOff>
      <xdr:row>36</xdr:row>
      <xdr:rowOff>152400</xdr:rowOff>
    </xdr:to>
    <xdr:cxnSp macro="">
      <xdr:nvCxnSpPr>
        <xdr:cNvPr id="2" name="Connecteur droit avec flèche 1">
          <a:extLst>
            <a:ext uri="{FF2B5EF4-FFF2-40B4-BE49-F238E27FC236}">
              <a16:creationId xmlns:a16="http://schemas.microsoft.com/office/drawing/2014/main" id="{DB8D69C9-1253-48F7-B0F3-8C9E446CD52B}"/>
            </a:ext>
          </a:extLst>
        </xdr:cNvPr>
        <xdr:cNvCxnSpPr/>
      </xdr:nvCxnSpPr>
      <xdr:spPr>
        <a:xfrm>
          <a:off x="3095625" y="11477625"/>
          <a:ext cx="409575" cy="2476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847725</xdr:colOff>
      <xdr:row>33</xdr:row>
      <xdr:rowOff>152400</xdr:rowOff>
    </xdr:from>
    <xdr:to>
      <xdr:col>3</xdr:col>
      <xdr:colOff>323850</xdr:colOff>
      <xdr:row>35</xdr:row>
      <xdr:rowOff>123825</xdr:rowOff>
    </xdr:to>
    <xdr:cxnSp macro="">
      <xdr:nvCxnSpPr>
        <xdr:cNvPr id="5" name="Connecteur droit avec flèche 4">
          <a:extLst>
            <a:ext uri="{FF2B5EF4-FFF2-40B4-BE49-F238E27FC236}">
              <a16:creationId xmlns:a16="http://schemas.microsoft.com/office/drawing/2014/main" id="{8A78412C-A6C4-4819-9765-A770A53E6064}"/>
            </a:ext>
          </a:extLst>
        </xdr:cNvPr>
        <xdr:cNvCxnSpPr/>
      </xdr:nvCxnSpPr>
      <xdr:spPr>
        <a:xfrm flipH="1">
          <a:off x="2914650" y="1107757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1019175</xdr:colOff>
      <xdr:row>34</xdr:row>
      <xdr:rowOff>95250</xdr:rowOff>
    </xdr:from>
    <xdr:to>
      <xdr:col>3</xdr:col>
      <xdr:colOff>285750</xdr:colOff>
      <xdr:row>35</xdr:row>
      <xdr:rowOff>123825</xdr:rowOff>
    </xdr:to>
    <xdr:cxnSp macro="">
      <xdr:nvCxnSpPr>
        <xdr:cNvPr id="19" name="Connecteur droit avec flèche 18">
          <a:extLst>
            <a:ext uri="{FF2B5EF4-FFF2-40B4-BE49-F238E27FC236}">
              <a16:creationId xmlns:a16="http://schemas.microsoft.com/office/drawing/2014/main" id="{D36009F7-D552-486F-97AB-6A1DFCECE297}"/>
            </a:ext>
          </a:extLst>
        </xdr:cNvPr>
        <xdr:cNvCxnSpPr/>
      </xdr:nvCxnSpPr>
      <xdr:spPr>
        <a:xfrm>
          <a:off x="3086100" y="11239500"/>
          <a:ext cx="438150" cy="2476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790575</xdr:colOff>
      <xdr:row>40</xdr:row>
      <xdr:rowOff>133350</xdr:rowOff>
    </xdr:from>
    <xdr:to>
      <xdr:col>3</xdr:col>
      <xdr:colOff>266700</xdr:colOff>
      <xdr:row>42</xdr:row>
      <xdr:rowOff>123825</xdr:rowOff>
    </xdr:to>
    <xdr:cxnSp macro="">
      <xdr:nvCxnSpPr>
        <xdr:cNvPr id="30" name="Connecteur droit avec flèche 29">
          <a:extLst>
            <a:ext uri="{FF2B5EF4-FFF2-40B4-BE49-F238E27FC236}">
              <a16:creationId xmlns:a16="http://schemas.microsoft.com/office/drawing/2014/main" id="{192B8A1E-043E-4643-80A1-684A27F0F390}"/>
            </a:ext>
          </a:extLst>
        </xdr:cNvPr>
        <xdr:cNvCxnSpPr/>
      </xdr:nvCxnSpPr>
      <xdr:spPr>
        <a:xfrm flipH="1">
          <a:off x="2857500" y="1256347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723900</xdr:colOff>
      <xdr:row>39</xdr:row>
      <xdr:rowOff>104775</xdr:rowOff>
    </xdr:from>
    <xdr:to>
      <xdr:col>3</xdr:col>
      <xdr:colOff>200025</xdr:colOff>
      <xdr:row>41</xdr:row>
      <xdr:rowOff>85725</xdr:rowOff>
    </xdr:to>
    <xdr:cxnSp macro="">
      <xdr:nvCxnSpPr>
        <xdr:cNvPr id="31" name="Connecteur droit avec flèche 30">
          <a:extLst>
            <a:ext uri="{FF2B5EF4-FFF2-40B4-BE49-F238E27FC236}">
              <a16:creationId xmlns:a16="http://schemas.microsoft.com/office/drawing/2014/main" id="{A6C1A951-EB99-407F-9071-72FB5E529DE2}"/>
            </a:ext>
          </a:extLst>
        </xdr:cNvPr>
        <xdr:cNvCxnSpPr/>
      </xdr:nvCxnSpPr>
      <xdr:spPr>
        <a:xfrm flipH="1">
          <a:off x="2790825" y="1231582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AG117"/>
  <sheetViews>
    <sheetView topLeftCell="A30" workbookViewId="0">
      <selection activeCell="I37" sqref="I37"/>
    </sheetView>
  </sheetViews>
  <sheetFormatPr baseColWidth="10" defaultRowHeight="16.5" x14ac:dyDescent="0.3"/>
  <cols>
    <col min="1" max="1" width="7.125" customWidth="1"/>
    <col min="3" max="3" width="10.375" style="2" customWidth="1"/>
    <col min="4" max="4" width="10.5" style="2" customWidth="1"/>
    <col min="5" max="9" width="5.25" style="2" customWidth="1"/>
    <col min="10" max="10" width="6.875" style="1" customWidth="1"/>
    <col min="11" max="16" width="3.125" style="44" customWidth="1"/>
    <col min="17" max="21" width="3" style="44" customWidth="1"/>
    <col min="22" max="22" width="14.25" customWidth="1"/>
  </cols>
  <sheetData>
    <row r="1" spans="1:33" ht="49.5" customHeight="1" x14ac:dyDescent="0.3">
      <c r="E1" s="71" t="s">
        <v>8</v>
      </c>
      <c r="F1" s="71"/>
      <c r="G1" s="71"/>
      <c r="H1" s="71"/>
      <c r="I1" s="71"/>
      <c r="K1" s="73" t="s">
        <v>10</v>
      </c>
      <c r="L1" s="73"/>
      <c r="M1" s="73"/>
      <c r="N1" s="73"/>
      <c r="O1" s="73"/>
      <c r="P1" s="73"/>
      <c r="Q1" s="72" t="s">
        <v>39</v>
      </c>
      <c r="R1" s="72"/>
      <c r="S1" s="72"/>
      <c r="T1" s="72"/>
      <c r="U1" s="72"/>
    </row>
    <row r="2" spans="1:33" ht="79.5" customHeight="1" thickBot="1" x14ac:dyDescent="0.35">
      <c r="A2" s="39"/>
      <c r="B2" s="39" t="s">
        <v>7</v>
      </c>
      <c r="C2" s="32" t="s">
        <v>45</v>
      </c>
      <c r="D2" s="31" t="s">
        <v>46</v>
      </c>
      <c r="E2" s="29" t="str">
        <f>CHAR(COLUMN()+92)</f>
        <v>a</v>
      </c>
      <c r="F2" s="29" t="str">
        <f>CHAR(COLUMN()+92)</f>
        <v>b</v>
      </c>
      <c r="G2" s="29" t="str">
        <f>CHAR(COLUMN()+92)</f>
        <v>c</v>
      </c>
      <c r="H2" s="29" t="str">
        <f>CHAR(COLUMN()+92)</f>
        <v>d</v>
      </c>
      <c r="I2" s="29" t="str">
        <f>CHAR(COLUMN()+92)</f>
        <v>e</v>
      </c>
      <c r="J2" s="30" t="s">
        <v>18</v>
      </c>
      <c r="K2" s="45" t="s">
        <v>0</v>
      </c>
      <c r="L2" s="45" t="s">
        <v>1</v>
      </c>
      <c r="M2" s="45" t="s">
        <v>2</v>
      </c>
      <c r="N2" s="45" t="s">
        <v>3</v>
      </c>
      <c r="O2" s="45" t="s">
        <v>4</v>
      </c>
      <c r="P2" s="45" t="s">
        <v>9</v>
      </c>
      <c r="Q2" s="46" t="s">
        <v>0</v>
      </c>
      <c r="R2" s="46" t="s">
        <v>1</v>
      </c>
      <c r="S2" s="46" t="s">
        <v>2</v>
      </c>
      <c r="T2" s="46" t="s">
        <v>3</v>
      </c>
      <c r="U2" s="46" t="s">
        <v>4</v>
      </c>
      <c r="AB2" s="29" t="str">
        <f>"date future congé  "&amp;E2</f>
        <v>date future congé  a</v>
      </c>
      <c r="AC2" s="29" t="str">
        <f>"date future congé  "&amp;F2</f>
        <v>date future congé  b</v>
      </c>
      <c r="AD2" s="29" t="str">
        <f>"date future congé  "&amp;G2</f>
        <v>date future congé  c</v>
      </c>
      <c r="AE2" s="29" t="str">
        <f>"date future congé  "&amp;H2</f>
        <v>date future congé  d</v>
      </c>
      <c r="AF2" s="29" t="str">
        <f>"date future congé  "&amp;I2</f>
        <v>date future congé  e</v>
      </c>
    </row>
    <row r="3" spans="1:33" ht="17.25" thickBot="1" x14ac:dyDescent="0.35">
      <c r="A3" t="str">
        <f t="shared" ref="A3:A34" si="0">TEXT(B3,"jjj")</f>
        <v>dim</v>
      </c>
      <c r="B3" s="8">
        <v>44927</v>
      </c>
      <c r="C3" s="25" t="s">
        <v>0</v>
      </c>
      <c r="D3" s="28" t="s">
        <v>3</v>
      </c>
      <c r="E3" s="2">
        <v>1</v>
      </c>
      <c r="F3" s="2">
        <v>1</v>
      </c>
      <c r="G3" s="2">
        <v>1</v>
      </c>
      <c r="H3" s="2">
        <v>1</v>
      </c>
      <c r="I3" s="2">
        <v>1</v>
      </c>
      <c r="J3" s="1">
        <f t="shared" ref="J3:J34" si="1">SUM(E3:I3)</f>
        <v>5</v>
      </c>
      <c r="Q3" s="44">
        <f t="shared" ref="Q3:U12" si="2">IF($C3=Q$2,1,IF($D3=Q$2,2,0))</f>
        <v>1</v>
      </c>
      <c r="R3" s="44">
        <f t="shared" si="2"/>
        <v>0</v>
      </c>
      <c r="S3" s="44">
        <f t="shared" si="2"/>
        <v>0</v>
      </c>
      <c r="T3" s="44">
        <f t="shared" si="2"/>
        <v>2</v>
      </c>
      <c r="U3" s="44">
        <f t="shared" si="2"/>
        <v>0</v>
      </c>
      <c r="AB3" s="27"/>
      <c r="AC3" s="27"/>
      <c r="AD3" s="27"/>
      <c r="AE3" s="27"/>
      <c r="AF3" s="27"/>
      <c r="AG3" t="s">
        <v>6</v>
      </c>
    </row>
    <row r="4" spans="1:33" ht="17.25" thickBot="1" x14ac:dyDescent="0.35">
      <c r="A4" t="str">
        <f t="shared" si="0"/>
        <v>lun</v>
      </c>
      <c r="B4" s="8">
        <v>44928</v>
      </c>
      <c r="C4" s="24" t="s">
        <v>1</v>
      </c>
      <c r="D4" s="28" t="s">
        <v>4</v>
      </c>
      <c r="E4" s="2">
        <v>1</v>
      </c>
      <c r="F4" s="2">
        <v>1</v>
      </c>
      <c r="G4" s="2">
        <v>1</v>
      </c>
      <c r="H4" s="2">
        <v>1</v>
      </c>
      <c r="I4" s="2">
        <v>1</v>
      </c>
      <c r="J4" s="1">
        <f t="shared" si="1"/>
        <v>5</v>
      </c>
      <c r="Q4" s="44">
        <f t="shared" si="2"/>
        <v>0</v>
      </c>
      <c r="R4" s="44">
        <f t="shared" si="2"/>
        <v>1</v>
      </c>
      <c r="S4" s="44">
        <f t="shared" si="2"/>
        <v>0</v>
      </c>
      <c r="T4" s="44">
        <f t="shared" si="2"/>
        <v>0</v>
      </c>
      <c r="U4" s="44">
        <f t="shared" si="2"/>
        <v>2</v>
      </c>
      <c r="AB4" s="27"/>
      <c r="AC4" s="27"/>
      <c r="AD4" s="27"/>
      <c r="AE4" s="27"/>
      <c r="AF4" s="27"/>
      <c r="AG4" t="s">
        <v>5</v>
      </c>
    </row>
    <row r="5" spans="1:33" x14ac:dyDescent="0.3">
      <c r="A5" t="str">
        <f t="shared" si="0"/>
        <v>mar</v>
      </c>
      <c r="B5" s="8">
        <v>44929</v>
      </c>
      <c r="C5" s="19" t="s">
        <v>2</v>
      </c>
      <c r="D5" s="20" t="str">
        <f t="shared" ref="D5:D28" si="3">IF(OR(C3="a",C3="b",C3="c",C3="d",C3="e"),C3," à taper ?")</f>
        <v>a</v>
      </c>
      <c r="E5" s="2">
        <v>1</v>
      </c>
      <c r="F5" s="2">
        <v>1</v>
      </c>
      <c r="G5" s="2">
        <v>1</v>
      </c>
      <c r="H5" s="2">
        <v>1</v>
      </c>
      <c r="I5" s="2">
        <v>1</v>
      </c>
      <c r="J5" s="1">
        <f t="shared" si="1"/>
        <v>5</v>
      </c>
      <c r="Q5" s="44">
        <f t="shared" si="2"/>
        <v>2</v>
      </c>
      <c r="R5" s="44">
        <f t="shared" si="2"/>
        <v>0</v>
      </c>
      <c r="S5" s="44">
        <f t="shared" si="2"/>
        <v>1</v>
      </c>
      <c r="T5" s="44">
        <f t="shared" si="2"/>
        <v>0</v>
      </c>
      <c r="U5" s="44">
        <f t="shared" si="2"/>
        <v>0</v>
      </c>
    </row>
    <row r="6" spans="1:33" x14ac:dyDescent="0.3">
      <c r="A6" t="str">
        <f t="shared" si="0"/>
        <v>mer</v>
      </c>
      <c r="B6" s="8">
        <v>44930</v>
      </c>
      <c r="C6" s="19" t="s">
        <v>3</v>
      </c>
      <c r="D6" s="18" t="str">
        <f t="shared" si="3"/>
        <v>b</v>
      </c>
      <c r="E6" s="2">
        <v>1</v>
      </c>
      <c r="F6" s="2">
        <v>1</v>
      </c>
      <c r="G6" s="2">
        <v>1</v>
      </c>
      <c r="H6" s="2">
        <v>1</v>
      </c>
      <c r="I6" s="2">
        <v>1</v>
      </c>
      <c r="J6" s="1">
        <f t="shared" si="1"/>
        <v>5</v>
      </c>
      <c r="Q6" s="44">
        <f t="shared" si="2"/>
        <v>0</v>
      </c>
      <c r="R6" s="44">
        <f t="shared" si="2"/>
        <v>2</v>
      </c>
      <c r="S6" s="44">
        <f t="shared" si="2"/>
        <v>0</v>
      </c>
      <c r="T6" s="44">
        <f t="shared" si="2"/>
        <v>1</v>
      </c>
      <c r="U6" s="44">
        <f t="shared" si="2"/>
        <v>0</v>
      </c>
    </row>
    <row r="7" spans="1:33" x14ac:dyDescent="0.3">
      <c r="A7" t="str">
        <f t="shared" si="0"/>
        <v>jeu</v>
      </c>
      <c r="B7" s="8">
        <v>44931</v>
      </c>
      <c r="C7" s="23" t="s">
        <v>4</v>
      </c>
      <c r="D7" s="18" t="str">
        <f t="shared" si="3"/>
        <v>c</v>
      </c>
      <c r="E7" s="2">
        <v>1</v>
      </c>
      <c r="F7" s="2">
        <v>1</v>
      </c>
      <c r="G7" s="2">
        <v>1</v>
      </c>
      <c r="H7" s="2">
        <v>1</v>
      </c>
      <c r="I7" s="2">
        <v>1</v>
      </c>
      <c r="J7" s="1">
        <f t="shared" si="1"/>
        <v>5</v>
      </c>
      <c r="Q7" s="44">
        <f t="shared" si="2"/>
        <v>0</v>
      </c>
      <c r="R7" s="44">
        <f t="shared" si="2"/>
        <v>0</v>
      </c>
      <c r="S7" s="44">
        <f t="shared" si="2"/>
        <v>2</v>
      </c>
      <c r="T7" s="44">
        <f t="shared" si="2"/>
        <v>0</v>
      </c>
      <c r="U7" s="44">
        <f t="shared" si="2"/>
        <v>1</v>
      </c>
    </row>
    <row r="8" spans="1:33" x14ac:dyDescent="0.3">
      <c r="A8" t="str">
        <f t="shared" si="0"/>
        <v>ven</v>
      </c>
      <c r="B8" s="8">
        <v>44932</v>
      </c>
      <c r="C8" s="25" t="s">
        <v>0</v>
      </c>
      <c r="D8" s="17" t="str">
        <f t="shared" si="3"/>
        <v>d</v>
      </c>
      <c r="E8" s="2">
        <v>1</v>
      </c>
      <c r="F8" s="2">
        <v>1</v>
      </c>
      <c r="G8" s="2">
        <v>1</v>
      </c>
      <c r="H8" s="2">
        <v>1</v>
      </c>
      <c r="I8" s="2">
        <v>1</v>
      </c>
      <c r="J8" s="1">
        <f t="shared" si="1"/>
        <v>5</v>
      </c>
      <c r="Q8" s="44">
        <f t="shared" si="2"/>
        <v>1</v>
      </c>
      <c r="R8" s="44">
        <f t="shared" si="2"/>
        <v>0</v>
      </c>
      <c r="S8" s="44">
        <f t="shared" si="2"/>
        <v>0</v>
      </c>
      <c r="T8" s="44">
        <f t="shared" si="2"/>
        <v>2</v>
      </c>
      <c r="U8" s="44">
        <f t="shared" si="2"/>
        <v>0</v>
      </c>
    </row>
    <row r="9" spans="1:33" x14ac:dyDescent="0.3">
      <c r="A9" t="str">
        <f t="shared" si="0"/>
        <v>sam</v>
      </c>
      <c r="B9" s="8">
        <v>44933</v>
      </c>
      <c r="C9" s="24" t="s">
        <v>1</v>
      </c>
      <c r="D9" s="26" t="str">
        <f t="shared" si="3"/>
        <v>e</v>
      </c>
      <c r="E9" s="2">
        <v>1</v>
      </c>
      <c r="F9" s="2">
        <v>1</v>
      </c>
      <c r="G9" s="2">
        <v>1</v>
      </c>
      <c r="H9" s="2">
        <v>1</v>
      </c>
      <c r="I9" s="2">
        <v>1</v>
      </c>
      <c r="J9" s="1">
        <f t="shared" si="1"/>
        <v>5</v>
      </c>
      <c r="Q9" s="44">
        <f t="shared" si="2"/>
        <v>0</v>
      </c>
      <c r="R9" s="44">
        <f t="shared" si="2"/>
        <v>1</v>
      </c>
      <c r="S9" s="44">
        <f t="shared" si="2"/>
        <v>0</v>
      </c>
      <c r="T9" s="44">
        <f t="shared" si="2"/>
        <v>0</v>
      </c>
      <c r="U9" s="44">
        <f t="shared" si="2"/>
        <v>2</v>
      </c>
    </row>
    <row r="10" spans="1:33" x14ac:dyDescent="0.3">
      <c r="A10" t="str">
        <f t="shared" si="0"/>
        <v>dim</v>
      </c>
      <c r="B10" s="8">
        <v>44934</v>
      </c>
      <c r="C10" s="19" t="s">
        <v>2</v>
      </c>
      <c r="D10" s="20" t="str">
        <f t="shared" si="3"/>
        <v>a</v>
      </c>
      <c r="E10" s="2">
        <v>1</v>
      </c>
      <c r="F10" s="2">
        <v>1</v>
      </c>
      <c r="G10" s="2">
        <v>1</v>
      </c>
      <c r="H10" s="2">
        <v>1</v>
      </c>
      <c r="I10" s="2">
        <v>1</v>
      </c>
      <c r="J10" s="1">
        <f t="shared" si="1"/>
        <v>5</v>
      </c>
      <c r="Q10" s="44">
        <f t="shared" si="2"/>
        <v>2</v>
      </c>
      <c r="R10" s="44">
        <f t="shared" si="2"/>
        <v>0</v>
      </c>
      <c r="S10" s="44">
        <f t="shared" si="2"/>
        <v>1</v>
      </c>
      <c r="T10" s="44">
        <f t="shared" si="2"/>
        <v>0</v>
      </c>
      <c r="U10" s="44">
        <f t="shared" si="2"/>
        <v>0</v>
      </c>
    </row>
    <row r="11" spans="1:33" x14ac:dyDescent="0.3">
      <c r="A11" t="str">
        <f t="shared" si="0"/>
        <v>lun</v>
      </c>
      <c r="B11" s="8">
        <v>44935</v>
      </c>
      <c r="C11" s="19" t="s">
        <v>3</v>
      </c>
      <c r="D11" s="18" t="str">
        <f t="shared" si="3"/>
        <v>b</v>
      </c>
      <c r="E11" s="2">
        <v>1</v>
      </c>
      <c r="F11" s="2">
        <v>1</v>
      </c>
      <c r="G11" s="2">
        <v>1</v>
      </c>
      <c r="H11" s="2">
        <v>1</v>
      </c>
      <c r="I11" s="2">
        <v>1</v>
      </c>
      <c r="J11" s="1">
        <f t="shared" si="1"/>
        <v>5</v>
      </c>
      <c r="Q11" s="44">
        <f t="shared" si="2"/>
        <v>0</v>
      </c>
      <c r="R11" s="44">
        <f t="shared" si="2"/>
        <v>2</v>
      </c>
      <c r="S11" s="44">
        <f t="shared" si="2"/>
        <v>0</v>
      </c>
      <c r="T11" s="44">
        <f t="shared" si="2"/>
        <v>1</v>
      </c>
      <c r="U11" s="44">
        <f t="shared" si="2"/>
        <v>0</v>
      </c>
    </row>
    <row r="12" spans="1:33" x14ac:dyDescent="0.3">
      <c r="A12" t="str">
        <f t="shared" si="0"/>
        <v>mar</v>
      </c>
      <c r="B12" s="8">
        <v>44936</v>
      </c>
      <c r="C12" s="23" t="s">
        <v>4</v>
      </c>
      <c r="D12" s="18" t="str">
        <f t="shared" si="3"/>
        <v>c</v>
      </c>
      <c r="E12" s="2">
        <v>1</v>
      </c>
      <c r="F12" s="2">
        <v>1</v>
      </c>
      <c r="G12" s="2">
        <v>1</v>
      </c>
      <c r="H12" s="2">
        <v>1</v>
      </c>
      <c r="I12" s="2">
        <v>1</v>
      </c>
      <c r="J12" s="1">
        <f t="shared" si="1"/>
        <v>5</v>
      </c>
      <c r="Q12" s="44">
        <f t="shared" si="2"/>
        <v>0</v>
      </c>
      <c r="R12" s="44">
        <f t="shared" si="2"/>
        <v>0</v>
      </c>
      <c r="S12" s="44">
        <f t="shared" si="2"/>
        <v>2</v>
      </c>
      <c r="T12" s="44">
        <f t="shared" si="2"/>
        <v>0</v>
      </c>
      <c r="U12" s="44">
        <f t="shared" si="2"/>
        <v>1</v>
      </c>
    </row>
    <row r="13" spans="1:33" x14ac:dyDescent="0.3">
      <c r="A13" t="str">
        <f t="shared" si="0"/>
        <v>mer</v>
      </c>
      <c r="B13" s="8">
        <v>44937</v>
      </c>
      <c r="C13" s="25" t="s">
        <v>0</v>
      </c>
      <c r="D13" s="17" t="str">
        <f t="shared" si="3"/>
        <v>d</v>
      </c>
      <c r="E13" s="2">
        <v>1</v>
      </c>
      <c r="F13" s="2">
        <v>1</v>
      </c>
      <c r="G13" s="2">
        <v>1</v>
      </c>
      <c r="H13" s="2">
        <v>1</v>
      </c>
      <c r="I13" s="2">
        <v>1</v>
      </c>
      <c r="J13" s="1">
        <f t="shared" si="1"/>
        <v>5</v>
      </c>
      <c r="Q13" s="44">
        <f t="shared" ref="Q13:U22" si="4">IF($C13=Q$2,1,IF($D13=Q$2,2,0))</f>
        <v>1</v>
      </c>
      <c r="R13" s="44">
        <f t="shared" si="4"/>
        <v>0</v>
      </c>
      <c r="S13" s="44">
        <f t="shared" si="4"/>
        <v>0</v>
      </c>
      <c r="T13" s="44">
        <f t="shared" si="4"/>
        <v>2</v>
      </c>
      <c r="U13" s="44">
        <f t="shared" si="4"/>
        <v>0</v>
      </c>
    </row>
    <row r="14" spans="1:33" x14ac:dyDescent="0.3">
      <c r="A14" t="str">
        <f t="shared" si="0"/>
        <v>jeu</v>
      </c>
      <c r="B14" s="8">
        <v>44938</v>
      </c>
      <c r="C14" s="24" t="s">
        <v>1</v>
      </c>
      <c r="D14" s="26" t="str">
        <f t="shared" si="3"/>
        <v>e</v>
      </c>
      <c r="E14" s="2">
        <v>1</v>
      </c>
      <c r="F14" s="2">
        <v>1</v>
      </c>
      <c r="G14" s="2">
        <v>1</v>
      </c>
      <c r="H14" s="2">
        <v>1</v>
      </c>
      <c r="I14" s="2">
        <v>1</v>
      </c>
      <c r="J14" s="1">
        <f t="shared" si="1"/>
        <v>5</v>
      </c>
      <c r="Q14" s="44">
        <f t="shared" si="4"/>
        <v>0</v>
      </c>
      <c r="R14" s="44">
        <f t="shared" si="4"/>
        <v>1</v>
      </c>
      <c r="S14" s="44">
        <f t="shared" si="4"/>
        <v>0</v>
      </c>
      <c r="T14" s="44">
        <f t="shared" si="4"/>
        <v>0</v>
      </c>
      <c r="U14" s="44">
        <f t="shared" si="4"/>
        <v>2</v>
      </c>
    </row>
    <row r="15" spans="1:33" x14ac:dyDescent="0.3">
      <c r="A15" t="str">
        <f t="shared" si="0"/>
        <v>ven</v>
      </c>
      <c r="B15" s="8">
        <v>44939</v>
      </c>
      <c r="C15" s="19" t="s">
        <v>2</v>
      </c>
      <c r="D15" s="20" t="str">
        <f t="shared" si="3"/>
        <v>a</v>
      </c>
      <c r="E15" s="2">
        <v>1</v>
      </c>
      <c r="F15" s="2">
        <v>1</v>
      </c>
      <c r="G15" s="2">
        <v>1</v>
      </c>
      <c r="H15" s="2">
        <v>1</v>
      </c>
      <c r="I15" s="2">
        <v>1</v>
      </c>
      <c r="J15" s="1">
        <f t="shared" si="1"/>
        <v>5</v>
      </c>
      <c r="Q15" s="44">
        <f t="shared" si="4"/>
        <v>2</v>
      </c>
      <c r="R15" s="44">
        <f t="shared" si="4"/>
        <v>0</v>
      </c>
      <c r="S15" s="44">
        <f t="shared" si="4"/>
        <v>1</v>
      </c>
      <c r="T15" s="44">
        <f t="shared" si="4"/>
        <v>0</v>
      </c>
      <c r="U15" s="44">
        <f t="shared" si="4"/>
        <v>0</v>
      </c>
    </row>
    <row r="16" spans="1:33" x14ac:dyDescent="0.3">
      <c r="A16" t="str">
        <f t="shared" si="0"/>
        <v>sam</v>
      </c>
      <c r="B16" s="8">
        <v>44940</v>
      </c>
      <c r="C16" s="19" t="s">
        <v>3</v>
      </c>
      <c r="D16" s="18" t="str">
        <f t="shared" si="3"/>
        <v>b</v>
      </c>
      <c r="E16" s="2">
        <v>1</v>
      </c>
      <c r="F16" s="2">
        <v>1</v>
      </c>
      <c r="G16" s="2">
        <v>1</v>
      </c>
      <c r="H16" s="2">
        <v>1</v>
      </c>
      <c r="I16" s="2">
        <v>1</v>
      </c>
      <c r="J16" s="1">
        <f t="shared" si="1"/>
        <v>5</v>
      </c>
      <c r="Q16" s="44">
        <f t="shared" si="4"/>
        <v>0</v>
      </c>
      <c r="R16" s="44">
        <f t="shared" si="4"/>
        <v>2</v>
      </c>
      <c r="S16" s="44">
        <f t="shared" si="4"/>
        <v>0</v>
      </c>
      <c r="T16" s="44">
        <f t="shared" si="4"/>
        <v>1</v>
      </c>
      <c r="U16" s="44">
        <f t="shared" si="4"/>
        <v>0</v>
      </c>
    </row>
    <row r="17" spans="1:21" x14ac:dyDescent="0.3">
      <c r="A17" t="str">
        <f t="shared" si="0"/>
        <v>dim</v>
      </c>
      <c r="B17" s="8">
        <v>44941</v>
      </c>
      <c r="C17" s="23" t="s">
        <v>4</v>
      </c>
      <c r="D17" s="18" t="str">
        <f t="shared" si="3"/>
        <v>c</v>
      </c>
      <c r="E17" s="2">
        <v>1</v>
      </c>
      <c r="F17" s="2">
        <v>1</v>
      </c>
      <c r="G17" s="2">
        <v>1</v>
      </c>
      <c r="H17" s="2">
        <v>1</v>
      </c>
      <c r="I17" s="2">
        <v>1</v>
      </c>
      <c r="J17" s="1">
        <f t="shared" si="1"/>
        <v>5</v>
      </c>
      <c r="Q17" s="44">
        <f t="shared" si="4"/>
        <v>0</v>
      </c>
      <c r="R17" s="44">
        <f t="shared" si="4"/>
        <v>0</v>
      </c>
      <c r="S17" s="44">
        <f t="shared" si="4"/>
        <v>2</v>
      </c>
      <c r="T17" s="44">
        <f t="shared" si="4"/>
        <v>0</v>
      </c>
      <c r="U17" s="44">
        <f t="shared" si="4"/>
        <v>1</v>
      </c>
    </row>
    <row r="18" spans="1:21" x14ac:dyDescent="0.3">
      <c r="A18" t="str">
        <f t="shared" si="0"/>
        <v>lun</v>
      </c>
      <c r="B18" s="8">
        <v>44942</v>
      </c>
      <c r="C18" s="25" t="s">
        <v>0</v>
      </c>
      <c r="D18" s="17" t="str">
        <f t="shared" si="3"/>
        <v>d</v>
      </c>
      <c r="E18" s="2">
        <v>1</v>
      </c>
      <c r="F18" s="2">
        <v>1</v>
      </c>
      <c r="G18" s="2">
        <v>1</v>
      </c>
      <c r="H18" s="2">
        <v>1</v>
      </c>
      <c r="I18" s="2">
        <v>1</v>
      </c>
      <c r="J18" s="1">
        <f t="shared" si="1"/>
        <v>5</v>
      </c>
      <c r="Q18" s="44">
        <f t="shared" si="4"/>
        <v>1</v>
      </c>
      <c r="R18" s="44">
        <f t="shared" si="4"/>
        <v>0</v>
      </c>
      <c r="S18" s="44">
        <f t="shared" si="4"/>
        <v>0</v>
      </c>
      <c r="T18" s="44">
        <f t="shared" si="4"/>
        <v>2</v>
      </c>
      <c r="U18" s="44">
        <f t="shared" si="4"/>
        <v>0</v>
      </c>
    </row>
    <row r="19" spans="1:21" x14ac:dyDescent="0.3">
      <c r="A19" t="str">
        <f t="shared" si="0"/>
        <v>mar</v>
      </c>
      <c r="B19" s="8">
        <v>44943</v>
      </c>
      <c r="C19" s="24" t="s">
        <v>1</v>
      </c>
      <c r="D19" s="17" t="str">
        <f t="shared" si="3"/>
        <v>e</v>
      </c>
      <c r="E19" s="2">
        <v>1</v>
      </c>
      <c r="F19" s="2">
        <v>1</v>
      </c>
      <c r="G19" s="2">
        <v>1</v>
      </c>
      <c r="H19" s="2">
        <v>1</v>
      </c>
      <c r="I19" s="2">
        <v>1</v>
      </c>
      <c r="J19" s="1">
        <f t="shared" si="1"/>
        <v>5</v>
      </c>
      <c r="Q19" s="44">
        <f t="shared" si="4"/>
        <v>0</v>
      </c>
      <c r="R19" s="44">
        <f t="shared" si="4"/>
        <v>1</v>
      </c>
      <c r="S19" s="44">
        <f t="shared" si="4"/>
        <v>0</v>
      </c>
      <c r="T19" s="44">
        <f t="shared" si="4"/>
        <v>0</v>
      </c>
      <c r="U19" s="44">
        <f t="shared" si="4"/>
        <v>2</v>
      </c>
    </row>
    <row r="20" spans="1:21" x14ac:dyDescent="0.3">
      <c r="A20" t="str">
        <f t="shared" si="0"/>
        <v>mer</v>
      </c>
      <c r="B20" s="8">
        <v>44944</v>
      </c>
      <c r="C20" s="19" t="s">
        <v>2</v>
      </c>
      <c r="D20" s="20" t="str">
        <f t="shared" si="3"/>
        <v>a</v>
      </c>
      <c r="E20" s="2">
        <v>1</v>
      </c>
      <c r="F20" s="2">
        <v>1</v>
      </c>
      <c r="G20" s="2">
        <v>1</v>
      </c>
      <c r="H20" s="2">
        <v>1</v>
      </c>
      <c r="I20" s="2">
        <v>1</v>
      </c>
      <c r="J20" s="1">
        <f t="shared" si="1"/>
        <v>5</v>
      </c>
      <c r="Q20" s="44">
        <f t="shared" si="4"/>
        <v>2</v>
      </c>
      <c r="R20" s="44">
        <f t="shared" si="4"/>
        <v>0</v>
      </c>
      <c r="S20" s="44">
        <f t="shared" si="4"/>
        <v>1</v>
      </c>
      <c r="T20" s="44">
        <f t="shared" si="4"/>
        <v>0</v>
      </c>
      <c r="U20" s="44">
        <f t="shared" si="4"/>
        <v>0</v>
      </c>
    </row>
    <row r="21" spans="1:21" x14ac:dyDescent="0.3">
      <c r="A21" t="str">
        <f t="shared" si="0"/>
        <v>jeu</v>
      </c>
      <c r="B21" s="8">
        <v>44945</v>
      </c>
      <c r="C21" s="19" t="s">
        <v>3</v>
      </c>
      <c r="D21" s="18" t="str">
        <f t="shared" si="3"/>
        <v>b</v>
      </c>
      <c r="E21" s="2">
        <v>1</v>
      </c>
      <c r="F21" s="2">
        <v>1</v>
      </c>
      <c r="G21" s="2">
        <v>1</v>
      </c>
      <c r="H21" s="2">
        <v>1</v>
      </c>
      <c r="I21" s="2">
        <v>1</v>
      </c>
      <c r="J21" s="1">
        <f t="shared" si="1"/>
        <v>5</v>
      </c>
      <c r="Q21" s="44">
        <f t="shared" si="4"/>
        <v>0</v>
      </c>
      <c r="R21" s="44">
        <f t="shared" si="4"/>
        <v>2</v>
      </c>
      <c r="S21" s="44">
        <f t="shared" si="4"/>
        <v>0</v>
      </c>
      <c r="T21" s="44">
        <f t="shared" si="4"/>
        <v>1</v>
      </c>
      <c r="U21" s="44">
        <f t="shared" si="4"/>
        <v>0</v>
      </c>
    </row>
    <row r="22" spans="1:21" x14ac:dyDescent="0.3">
      <c r="A22" t="str">
        <f t="shared" si="0"/>
        <v>ven</v>
      </c>
      <c r="B22" s="8">
        <v>44946</v>
      </c>
      <c r="C22" s="23" t="s">
        <v>4</v>
      </c>
      <c r="D22" s="18" t="str">
        <f t="shared" si="3"/>
        <v>c</v>
      </c>
      <c r="E22" s="2">
        <v>1</v>
      </c>
      <c r="F22" s="2">
        <v>1</v>
      </c>
      <c r="G22" s="2">
        <v>1</v>
      </c>
      <c r="H22" s="2">
        <v>1</v>
      </c>
      <c r="I22" s="2">
        <v>1</v>
      </c>
      <c r="J22" s="1">
        <f t="shared" si="1"/>
        <v>5</v>
      </c>
      <c r="Q22" s="44">
        <f t="shared" si="4"/>
        <v>0</v>
      </c>
      <c r="R22" s="44">
        <f t="shared" si="4"/>
        <v>0</v>
      </c>
      <c r="S22" s="44">
        <f t="shared" si="4"/>
        <v>2</v>
      </c>
      <c r="T22" s="44">
        <f t="shared" si="4"/>
        <v>0</v>
      </c>
      <c r="U22" s="44">
        <f t="shared" si="4"/>
        <v>1</v>
      </c>
    </row>
    <row r="23" spans="1:21" x14ac:dyDescent="0.3">
      <c r="A23" t="str">
        <f t="shared" si="0"/>
        <v>sam</v>
      </c>
      <c r="B23" s="8">
        <v>44947</v>
      </c>
      <c r="C23" s="22" t="s">
        <v>0</v>
      </c>
      <c r="D23" s="18" t="str">
        <f t="shared" si="3"/>
        <v>d</v>
      </c>
      <c r="E23" s="2">
        <v>1</v>
      </c>
      <c r="F23" s="2">
        <v>1</v>
      </c>
      <c r="G23" s="2">
        <v>1</v>
      </c>
      <c r="H23" s="2">
        <v>1</v>
      </c>
      <c r="I23" s="2">
        <v>1</v>
      </c>
      <c r="J23" s="1">
        <f t="shared" si="1"/>
        <v>5</v>
      </c>
      <c r="Q23" s="44">
        <f t="shared" ref="Q23:U32" si="5">IF($C23=Q$2,1,IF($D23=Q$2,2,0))</f>
        <v>1</v>
      </c>
      <c r="R23" s="44">
        <f t="shared" si="5"/>
        <v>0</v>
      </c>
      <c r="S23" s="44">
        <f t="shared" si="5"/>
        <v>0</v>
      </c>
      <c r="T23" s="44">
        <f t="shared" si="5"/>
        <v>2</v>
      </c>
      <c r="U23" s="44">
        <f t="shared" si="5"/>
        <v>0</v>
      </c>
    </row>
    <row r="24" spans="1:21" x14ac:dyDescent="0.3">
      <c r="A24" t="str">
        <f t="shared" si="0"/>
        <v>dim</v>
      </c>
      <c r="B24" s="8">
        <v>44948</v>
      </c>
      <c r="C24" s="19" t="s">
        <v>1</v>
      </c>
      <c r="D24" s="21" t="str">
        <f t="shared" si="3"/>
        <v>e</v>
      </c>
      <c r="E24" s="2">
        <v>1</v>
      </c>
      <c r="F24" s="2">
        <v>1</v>
      </c>
      <c r="G24" s="2">
        <v>1</v>
      </c>
      <c r="H24" s="2">
        <v>1</v>
      </c>
      <c r="I24" s="2">
        <v>1</v>
      </c>
      <c r="J24" s="1">
        <f t="shared" si="1"/>
        <v>5</v>
      </c>
      <c r="Q24" s="44">
        <f t="shared" si="5"/>
        <v>0</v>
      </c>
      <c r="R24" s="44">
        <f t="shared" si="5"/>
        <v>1</v>
      </c>
      <c r="S24" s="44">
        <f t="shared" si="5"/>
        <v>0</v>
      </c>
      <c r="T24" s="44">
        <f t="shared" si="5"/>
        <v>0</v>
      </c>
      <c r="U24" s="44">
        <f t="shared" si="5"/>
        <v>2</v>
      </c>
    </row>
    <row r="25" spans="1:21" x14ac:dyDescent="0.3">
      <c r="A25" t="str">
        <f t="shared" si="0"/>
        <v>lun</v>
      </c>
      <c r="B25" s="8">
        <v>44949</v>
      </c>
      <c r="C25" s="19" t="s">
        <v>2</v>
      </c>
      <c r="D25" s="20" t="str">
        <f t="shared" si="3"/>
        <v>a</v>
      </c>
      <c r="E25" s="2">
        <v>1</v>
      </c>
      <c r="F25" s="2">
        <v>1</v>
      </c>
      <c r="G25" s="2">
        <v>1</v>
      </c>
      <c r="H25" s="2">
        <v>1</v>
      </c>
      <c r="I25" s="2">
        <v>1</v>
      </c>
      <c r="J25" s="1">
        <f t="shared" si="1"/>
        <v>5</v>
      </c>
      <c r="Q25" s="44">
        <f t="shared" si="5"/>
        <v>2</v>
      </c>
      <c r="R25" s="44">
        <f t="shared" si="5"/>
        <v>0</v>
      </c>
      <c r="S25" s="44">
        <f t="shared" si="5"/>
        <v>1</v>
      </c>
      <c r="T25" s="44">
        <f t="shared" si="5"/>
        <v>0</v>
      </c>
      <c r="U25" s="44">
        <f t="shared" si="5"/>
        <v>0</v>
      </c>
    </row>
    <row r="26" spans="1:21" x14ac:dyDescent="0.3">
      <c r="A26" t="str">
        <f t="shared" si="0"/>
        <v>mar</v>
      </c>
      <c r="B26" s="8">
        <v>44950</v>
      </c>
      <c r="C26" s="19" t="s">
        <v>3</v>
      </c>
      <c r="D26" s="18" t="str">
        <f t="shared" si="3"/>
        <v>b</v>
      </c>
      <c r="E26" s="2">
        <v>1</v>
      </c>
      <c r="F26" s="2">
        <v>1</v>
      </c>
      <c r="G26" s="2">
        <v>1</v>
      </c>
      <c r="H26" s="2">
        <v>1</v>
      </c>
      <c r="I26" s="2">
        <v>1</v>
      </c>
      <c r="J26" s="1">
        <f t="shared" si="1"/>
        <v>5</v>
      </c>
      <c r="Q26" s="44">
        <f t="shared" si="5"/>
        <v>0</v>
      </c>
      <c r="R26" s="44">
        <f t="shared" si="5"/>
        <v>2</v>
      </c>
      <c r="S26" s="44">
        <f t="shared" si="5"/>
        <v>0</v>
      </c>
      <c r="T26" s="44">
        <f t="shared" si="5"/>
        <v>1</v>
      </c>
      <c r="U26" s="44">
        <f t="shared" si="5"/>
        <v>0</v>
      </c>
    </row>
    <row r="27" spans="1:21" ht="17.25" thickBot="1" x14ac:dyDescent="0.35">
      <c r="A27" t="str">
        <f t="shared" si="0"/>
        <v>mer</v>
      </c>
      <c r="B27" s="8">
        <v>44951</v>
      </c>
      <c r="C27" s="19" t="s">
        <v>4</v>
      </c>
      <c r="D27" s="18" t="str">
        <f t="shared" si="3"/>
        <v>c</v>
      </c>
      <c r="E27" s="2">
        <v>1</v>
      </c>
      <c r="F27" s="2">
        <v>1</v>
      </c>
      <c r="G27" s="2">
        <v>1</v>
      </c>
      <c r="H27" s="2">
        <v>1</v>
      </c>
      <c r="I27" s="2">
        <v>1</v>
      </c>
      <c r="J27" s="1">
        <f t="shared" si="1"/>
        <v>5</v>
      </c>
      <c r="Q27" s="44">
        <f t="shared" si="5"/>
        <v>0</v>
      </c>
      <c r="R27" s="44">
        <f t="shared" si="5"/>
        <v>0</v>
      </c>
      <c r="S27" s="44">
        <f t="shared" si="5"/>
        <v>2</v>
      </c>
      <c r="T27" s="44">
        <f t="shared" si="5"/>
        <v>0</v>
      </c>
      <c r="U27" s="44">
        <f t="shared" si="5"/>
        <v>1</v>
      </c>
    </row>
    <row r="28" spans="1:21" ht="17.25" thickBot="1" x14ac:dyDescent="0.35">
      <c r="A28" t="str">
        <f t="shared" si="0"/>
        <v>jeu</v>
      </c>
      <c r="B28" s="8">
        <v>44952</v>
      </c>
      <c r="C28" s="14" t="s">
        <v>0</v>
      </c>
      <c r="D28" s="17" t="str">
        <f t="shared" si="3"/>
        <v>d</v>
      </c>
      <c r="E28" s="1">
        <v>1</v>
      </c>
      <c r="F28" s="1">
        <v>1</v>
      </c>
      <c r="G28" s="1">
        <v>1</v>
      </c>
      <c r="H28" s="1">
        <v>1</v>
      </c>
      <c r="I28" s="52">
        <v>0</v>
      </c>
      <c r="J28" s="1">
        <f t="shared" si="1"/>
        <v>4</v>
      </c>
      <c r="K28" s="49" t="s">
        <v>23</v>
      </c>
      <c r="Q28" s="44">
        <f t="shared" si="5"/>
        <v>1</v>
      </c>
      <c r="R28" s="44">
        <f t="shared" si="5"/>
        <v>0</v>
      </c>
      <c r="S28" s="44">
        <f t="shared" si="5"/>
        <v>0</v>
      </c>
      <c r="T28" s="44">
        <f t="shared" si="5"/>
        <v>2</v>
      </c>
      <c r="U28" s="44">
        <f t="shared" si="5"/>
        <v>0</v>
      </c>
    </row>
    <row r="29" spans="1:21" x14ac:dyDescent="0.3">
      <c r="A29" t="str">
        <f t="shared" si="0"/>
        <v>ven</v>
      </c>
      <c r="B29" s="8">
        <v>44953</v>
      </c>
      <c r="C29" s="12" t="s">
        <v>1</v>
      </c>
      <c r="D29" s="13" t="str">
        <f>C28</f>
        <v>a</v>
      </c>
      <c r="E29" s="1">
        <v>1</v>
      </c>
      <c r="F29" s="1">
        <v>1</v>
      </c>
      <c r="G29" s="1">
        <v>1</v>
      </c>
      <c r="H29" s="1">
        <v>1</v>
      </c>
      <c r="I29" s="52">
        <v>0</v>
      </c>
      <c r="J29" s="1">
        <f t="shared" si="1"/>
        <v>4</v>
      </c>
      <c r="Q29" s="44">
        <f t="shared" si="5"/>
        <v>2</v>
      </c>
      <c r="R29" s="44">
        <f t="shared" si="5"/>
        <v>1</v>
      </c>
      <c r="S29" s="44">
        <f t="shared" si="5"/>
        <v>0</v>
      </c>
      <c r="T29" s="44">
        <f t="shared" si="5"/>
        <v>0</v>
      </c>
      <c r="U29" s="44">
        <f t="shared" si="5"/>
        <v>0</v>
      </c>
    </row>
    <row r="30" spans="1:21" x14ac:dyDescent="0.3">
      <c r="A30" t="str">
        <f t="shared" si="0"/>
        <v>sam</v>
      </c>
      <c r="B30" s="8">
        <v>44954</v>
      </c>
      <c r="C30" s="12" t="s">
        <v>2</v>
      </c>
      <c r="D30" s="11" t="str">
        <f t="shared" ref="D30:D37" si="6">C29</f>
        <v>b</v>
      </c>
      <c r="E30" s="1">
        <v>1</v>
      </c>
      <c r="F30" s="1">
        <v>1</v>
      </c>
      <c r="G30" s="1">
        <v>1</v>
      </c>
      <c r="H30" s="1">
        <v>1</v>
      </c>
      <c r="I30" s="52">
        <v>0</v>
      </c>
      <c r="J30" s="1">
        <f t="shared" si="1"/>
        <v>4</v>
      </c>
      <c r="Q30" s="44">
        <f t="shared" si="5"/>
        <v>0</v>
      </c>
      <c r="R30" s="44">
        <f t="shared" si="5"/>
        <v>2</v>
      </c>
      <c r="S30" s="44">
        <f t="shared" si="5"/>
        <v>1</v>
      </c>
      <c r="T30" s="44">
        <f t="shared" si="5"/>
        <v>0</v>
      </c>
      <c r="U30" s="44">
        <f t="shared" si="5"/>
        <v>0</v>
      </c>
    </row>
    <row r="31" spans="1:21" ht="17.25" thickBot="1" x14ac:dyDescent="0.35">
      <c r="A31" t="str">
        <f t="shared" si="0"/>
        <v>dim</v>
      </c>
      <c r="B31" s="8">
        <v>44955</v>
      </c>
      <c r="C31" s="3" t="s">
        <v>3</v>
      </c>
      <c r="D31" s="11" t="str">
        <f t="shared" si="6"/>
        <v>c</v>
      </c>
      <c r="E31" s="1">
        <v>1</v>
      </c>
      <c r="F31" s="1">
        <v>1</v>
      </c>
      <c r="G31" s="1">
        <v>1</v>
      </c>
      <c r="H31" s="1">
        <v>1</v>
      </c>
      <c r="I31" s="52">
        <v>0</v>
      </c>
      <c r="J31" s="1">
        <f t="shared" si="1"/>
        <v>4</v>
      </c>
      <c r="Q31" s="44">
        <f t="shared" si="5"/>
        <v>0</v>
      </c>
      <c r="R31" s="44">
        <f t="shared" si="5"/>
        <v>0</v>
      </c>
      <c r="S31" s="44">
        <f t="shared" si="5"/>
        <v>2</v>
      </c>
      <c r="T31" s="44">
        <f t="shared" si="5"/>
        <v>1</v>
      </c>
      <c r="U31" s="44">
        <f t="shared" si="5"/>
        <v>0</v>
      </c>
    </row>
    <row r="32" spans="1:21" ht="17.25" thickBot="1" x14ac:dyDescent="0.35">
      <c r="A32" t="str">
        <f t="shared" si="0"/>
        <v>lun</v>
      </c>
      <c r="B32" s="8">
        <v>44956</v>
      </c>
      <c r="C32" s="14" t="s">
        <v>0</v>
      </c>
      <c r="D32" s="10" t="str">
        <f t="shared" si="6"/>
        <v>d</v>
      </c>
      <c r="E32" s="1">
        <v>1</v>
      </c>
      <c r="F32" s="1">
        <v>1</v>
      </c>
      <c r="G32" s="1">
        <v>1</v>
      </c>
      <c r="H32" s="1">
        <v>1</v>
      </c>
      <c r="I32" s="52">
        <v>0</v>
      </c>
      <c r="J32" s="1">
        <f t="shared" si="1"/>
        <v>4</v>
      </c>
      <c r="Q32" s="44">
        <f t="shared" si="5"/>
        <v>1</v>
      </c>
      <c r="R32" s="44">
        <f t="shared" si="5"/>
        <v>0</v>
      </c>
      <c r="S32" s="44">
        <f t="shared" si="5"/>
        <v>0</v>
      </c>
      <c r="T32" s="44">
        <f t="shared" si="5"/>
        <v>2</v>
      </c>
      <c r="U32" s="44">
        <f t="shared" si="5"/>
        <v>0</v>
      </c>
    </row>
    <row r="33" spans="1:21" x14ac:dyDescent="0.3">
      <c r="A33" t="str">
        <f t="shared" si="0"/>
        <v>mar</v>
      </c>
      <c r="B33" s="8">
        <v>44957</v>
      </c>
      <c r="C33" s="16" t="s">
        <v>1</v>
      </c>
      <c r="D33" s="9" t="str">
        <f t="shared" si="6"/>
        <v>a</v>
      </c>
      <c r="E33" s="1">
        <v>1</v>
      </c>
      <c r="F33" s="1">
        <v>1</v>
      </c>
      <c r="G33" s="1">
        <v>1</v>
      </c>
      <c r="H33" s="1">
        <v>1</v>
      </c>
      <c r="I33" s="52">
        <v>0</v>
      </c>
      <c r="J33" s="1">
        <f t="shared" si="1"/>
        <v>4</v>
      </c>
      <c r="Q33" s="44">
        <f t="shared" ref="Q33:U42" si="7">IF($C33=Q$2,1,IF($D33=Q$2,2,0))</f>
        <v>2</v>
      </c>
      <c r="R33" s="44">
        <f t="shared" si="7"/>
        <v>1</v>
      </c>
      <c r="S33" s="44">
        <f t="shared" si="7"/>
        <v>0</v>
      </c>
      <c r="T33" s="44">
        <f t="shared" si="7"/>
        <v>0</v>
      </c>
      <c r="U33" s="44">
        <f t="shared" si="7"/>
        <v>0</v>
      </c>
    </row>
    <row r="34" spans="1:21" x14ac:dyDescent="0.3">
      <c r="A34" t="str">
        <f t="shared" si="0"/>
        <v>mer</v>
      </c>
      <c r="B34" s="8">
        <v>44958</v>
      </c>
      <c r="C34" s="16" t="s">
        <v>2</v>
      </c>
      <c r="D34" s="4" t="str">
        <f t="shared" si="6"/>
        <v>b</v>
      </c>
      <c r="E34" s="1">
        <v>1</v>
      </c>
      <c r="F34" s="1">
        <v>1</v>
      </c>
      <c r="G34" s="1">
        <v>1</v>
      </c>
      <c r="H34" s="1">
        <v>1</v>
      </c>
      <c r="I34" s="52">
        <v>0</v>
      </c>
      <c r="J34" s="1">
        <f t="shared" si="1"/>
        <v>4</v>
      </c>
      <c r="Q34" s="44">
        <f t="shared" si="7"/>
        <v>0</v>
      </c>
      <c r="R34" s="44">
        <f t="shared" si="7"/>
        <v>2</v>
      </c>
      <c r="S34" s="44">
        <f t="shared" si="7"/>
        <v>1</v>
      </c>
      <c r="T34" s="44">
        <f t="shared" si="7"/>
        <v>0</v>
      </c>
      <c r="U34" s="44">
        <f t="shared" si="7"/>
        <v>0</v>
      </c>
    </row>
    <row r="35" spans="1:21" ht="17.25" thickBot="1" x14ac:dyDescent="0.35">
      <c r="A35" t="str">
        <f t="shared" ref="A35:A66" si="8">TEXT(B35,"jjj")</f>
        <v>jeu</v>
      </c>
      <c r="B35" s="8">
        <v>44959</v>
      </c>
      <c r="C35" s="16" t="s">
        <v>3</v>
      </c>
      <c r="D35" s="4" t="str">
        <f t="shared" si="6"/>
        <v>c</v>
      </c>
      <c r="E35" s="1">
        <v>1</v>
      </c>
      <c r="F35" s="1">
        <v>1</v>
      </c>
      <c r="G35" s="1">
        <v>1</v>
      </c>
      <c r="H35" s="1">
        <v>1</v>
      </c>
      <c r="I35" s="52">
        <v>0</v>
      </c>
      <c r="J35" s="1">
        <f t="shared" ref="J35:J66" si="9">SUM(E35:I35)</f>
        <v>4</v>
      </c>
      <c r="Q35" s="44">
        <f t="shared" si="7"/>
        <v>0</v>
      </c>
      <c r="R35" s="44">
        <f t="shared" si="7"/>
        <v>0</v>
      </c>
      <c r="S35" s="44">
        <f t="shared" si="7"/>
        <v>2</v>
      </c>
      <c r="T35" s="44">
        <f t="shared" si="7"/>
        <v>1</v>
      </c>
      <c r="U35" s="44">
        <f t="shared" si="7"/>
        <v>0</v>
      </c>
    </row>
    <row r="36" spans="1:21" ht="17.25" thickBot="1" x14ac:dyDescent="0.35">
      <c r="A36" t="str">
        <f t="shared" si="8"/>
        <v>ven</v>
      </c>
      <c r="B36" s="8">
        <v>44960</v>
      </c>
      <c r="C36" s="14" t="s">
        <v>0</v>
      </c>
      <c r="D36" s="15" t="str">
        <f t="shared" si="6"/>
        <v>d</v>
      </c>
      <c r="E36" s="1">
        <v>1</v>
      </c>
      <c r="F36" s="1">
        <v>1</v>
      </c>
      <c r="G36" s="1">
        <v>1</v>
      </c>
      <c r="H36" s="1">
        <v>1</v>
      </c>
      <c r="I36" s="52">
        <v>0</v>
      </c>
      <c r="J36" s="1">
        <f t="shared" si="9"/>
        <v>4</v>
      </c>
      <c r="Q36" s="44">
        <f t="shared" si="7"/>
        <v>1</v>
      </c>
      <c r="R36" s="44">
        <f t="shared" si="7"/>
        <v>0</v>
      </c>
      <c r="S36" s="44">
        <f t="shared" si="7"/>
        <v>0</v>
      </c>
      <c r="T36" s="44">
        <f t="shared" si="7"/>
        <v>2</v>
      </c>
      <c r="U36" s="44">
        <f t="shared" si="7"/>
        <v>0</v>
      </c>
    </row>
    <row r="37" spans="1:21" ht="17.25" thickBot="1" x14ac:dyDescent="0.35">
      <c r="A37" t="str">
        <f t="shared" si="8"/>
        <v>sam</v>
      </c>
      <c r="B37" s="8">
        <v>44961</v>
      </c>
      <c r="C37" s="12" t="s">
        <v>1</v>
      </c>
      <c r="D37" s="13" t="str">
        <f t="shared" si="6"/>
        <v>a</v>
      </c>
      <c r="E37" s="1">
        <v>1</v>
      </c>
      <c r="F37" s="1">
        <v>1</v>
      </c>
      <c r="G37" s="1">
        <v>1</v>
      </c>
      <c r="H37" s="1">
        <v>1</v>
      </c>
      <c r="I37" s="52">
        <v>0</v>
      </c>
      <c r="J37" s="1">
        <f t="shared" si="9"/>
        <v>4</v>
      </c>
      <c r="Q37" s="44">
        <f t="shared" si="7"/>
        <v>2</v>
      </c>
      <c r="R37" s="44">
        <f t="shared" si="7"/>
        <v>1</v>
      </c>
      <c r="S37" s="44">
        <f t="shared" si="7"/>
        <v>0</v>
      </c>
      <c r="T37" s="44">
        <f t="shared" si="7"/>
        <v>0</v>
      </c>
      <c r="U37" s="44">
        <f t="shared" si="7"/>
        <v>0</v>
      </c>
    </row>
    <row r="38" spans="1:21" x14ac:dyDescent="0.3">
      <c r="A38" t="str">
        <f t="shared" si="8"/>
        <v>dim</v>
      </c>
      <c r="B38" s="8">
        <v>44962</v>
      </c>
      <c r="C38" s="14" t="s">
        <v>4</v>
      </c>
      <c r="D38" s="11" t="s">
        <v>2</v>
      </c>
      <c r="E38" s="1">
        <v>1</v>
      </c>
      <c r="F38" s="1">
        <v>1</v>
      </c>
      <c r="G38" s="1">
        <v>1</v>
      </c>
      <c r="H38" s="1">
        <v>1</v>
      </c>
      <c r="I38" s="2">
        <v>1</v>
      </c>
      <c r="J38" s="1">
        <f t="shared" si="9"/>
        <v>5</v>
      </c>
      <c r="K38" s="49" t="s">
        <v>24</v>
      </c>
      <c r="Q38" s="44">
        <f t="shared" si="7"/>
        <v>0</v>
      </c>
      <c r="R38" s="44">
        <f t="shared" si="7"/>
        <v>0</v>
      </c>
      <c r="S38" s="44">
        <f t="shared" si="7"/>
        <v>2</v>
      </c>
      <c r="T38" s="44">
        <f t="shared" si="7"/>
        <v>0</v>
      </c>
      <c r="U38" s="44">
        <f t="shared" si="7"/>
        <v>1</v>
      </c>
    </row>
    <row r="39" spans="1:21" ht="17.25" thickBot="1" x14ac:dyDescent="0.35">
      <c r="A39" t="str">
        <f t="shared" si="8"/>
        <v>lun</v>
      </c>
      <c r="B39" s="8">
        <v>44963</v>
      </c>
      <c r="C39" s="12" t="s">
        <v>3</v>
      </c>
      <c r="D39" s="11" t="str">
        <f t="shared" ref="D39:D50" si="10">C37</f>
        <v>b</v>
      </c>
      <c r="E39" s="2">
        <v>1</v>
      </c>
      <c r="F39" s="2">
        <v>1</v>
      </c>
      <c r="G39" s="2">
        <v>1</v>
      </c>
      <c r="H39" s="2">
        <v>1</v>
      </c>
      <c r="I39" s="2">
        <v>1</v>
      </c>
      <c r="J39" s="1">
        <f t="shared" si="9"/>
        <v>5</v>
      </c>
      <c r="Q39" s="44">
        <f t="shared" si="7"/>
        <v>0</v>
      </c>
      <c r="R39" s="44">
        <f t="shared" si="7"/>
        <v>2</v>
      </c>
      <c r="S39" s="44">
        <f t="shared" si="7"/>
        <v>0</v>
      </c>
      <c r="T39" s="44">
        <f t="shared" si="7"/>
        <v>1</v>
      </c>
      <c r="U39" s="44">
        <f t="shared" si="7"/>
        <v>0</v>
      </c>
    </row>
    <row r="40" spans="1:21" x14ac:dyDescent="0.3">
      <c r="A40" t="str">
        <f t="shared" si="8"/>
        <v>mar</v>
      </c>
      <c r="B40" s="8">
        <v>44964</v>
      </c>
      <c r="C40" s="12" t="str">
        <f>D37</f>
        <v>a</v>
      </c>
      <c r="D40" s="13" t="str">
        <f t="shared" si="10"/>
        <v>e</v>
      </c>
      <c r="E40" s="2">
        <v>1</v>
      </c>
      <c r="F40" s="2">
        <v>1</v>
      </c>
      <c r="G40" s="2">
        <v>1</v>
      </c>
      <c r="H40" s="2">
        <v>1</v>
      </c>
      <c r="I40" s="2">
        <v>1</v>
      </c>
      <c r="J40" s="1">
        <f t="shared" si="9"/>
        <v>5</v>
      </c>
      <c r="Q40" s="44">
        <f t="shared" si="7"/>
        <v>1</v>
      </c>
      <c r="R40" s="44">
        <f t="shared" si="7"/>
        <v>0</v>
      </c>
      <c r="S40" s="44">
        <f t="shared" si="7"/>
        <v>0</v>
      </c>
      <c r="T40" s="44">
        <f t="shared" si="7"/>
        <v>0</v>
      </c>
      <c r="U40" s="44">
        <f t="shared" si="7"/>
        <v>2</v>
      </c>
    </row>
    <row r="41" spans="1:21" x14ac:dyDescent="0.3">
      <c r="A41" t="str">
        <f t="shared" si="8"/>
        <v>mer</v>
      </c>
      <c r="B41" s="8">
        <v>44965</v>
      </c>
      <c r="C41" s="12" t="s">
        <v>2</v>
      </c>
      <c r="D41" s="11" t="str">
        <f t="shared" si="10"/>
        <v>d</v>
      </c>
      <c r="E41" s="2">
        <v>1</v>
      </c>
      <c r="F41" s="2">
        <v>1</v>
      </c>
      <c r="G41" s="2">
        <v>1</v>
      </c>
      <c r="H41" s="2">
        <v>1</v>
      </c>
      <c r="I41" s="2">
        <v>1</v>
      </c>
      <c r="J41" s="1">
        <f t="shared" si="9"/>
        <v>5</v>
      </c>
      <c r="Q41" s="44">
        <f t="shared" si="7"/>
        <v>0</v>
      </c>
      <c r="R41" s="44">
        <f t="shared" si="7"/>
        <v>0</v>
      </c>
      <c r="S41" s="44">
        <f t="shared" si="7"/>
        <v>1</v>
      </c>
      <c r="T41" s="44">
        <f t="shared" si="7"/>
        <v>2</v>
      </c>
      <c r="U41" s="44">
        <f t="shared" si="7"/>
        <v>0</v>
      </c>
    </row>
    <row r="42" spans="1:21" ht="17.25" thickBot="1" x14ac:dyDescent="0.35">
      <c r="A42" t="str">
        <f t="shared" si="8"/>
        <v>jeu</v>
      </c>
      <c r="B42" s="8">
        <v>44966</v>
      </c>
      <c r="C42" s="3" t="s">
        <v>1</v>
      </c>
      <c r="D42" s="11" t="str">
        <f t="shared" si="10"/>
        <v>a</v>
      </c>
      <c r="E42" s="2">
        <v>1</v>
      </c>
      <c r="F42" s="2">
        <v>1</v>
      </c>
      <c r="G42" s="2">
        <v>1</v>
      </c>
      <c r="H42" s="2">
        <v>1</v>
      </c>
      <c r="I42" s="2">
        <v>1</v>
      </c>
      <c r="J42" s="1">
        <f t="shared" si="9"/>
        <v>5</v>
      </c>
      <c r="Q42" s="44">
        <f t="shared" si="7"/>
        <v>2</v>
      </c>
      <c r="R42" s="44">
        <f t="shared" si="7"/>
        <v>1</v>
      </c>
      <c r="S42" s="44">
        <f t="shared" si="7"/>
        <v>0</v>
      </c>
      <c r="T42" s="44">
        <f t="shared" si="7"/>
        <v>0</v>
      </c>
      <c r="U42" s="44">
        <f t="shared" si="7"/>
        <v>0</v>
      </c>
    </row>
    <row r="43" spans="1:21" x14ac:dyDescent="0.3">
      <c r="A43" t="str">
        <f t="shared" si="8"/>
        <v>ven</v>
      </c>
      <c r="B43" s="8">
        <v>44967</v>
      </c>
      <c r="C43" s="4" t="s">
        <v>4</v>
      </c>
      <c r="D43" s="4" t="str">
        <f t="shared" si="10"/>
        <v>c</v>
      </c>
      <c r="E43" s="2">
        <v>1</v>
      </c>
      <c r="F43" s="2">
        <v>1</v>
      </c>
      <c r="G43" s="2">
        <v>1</v>
      </c>
      <c r="H43" s="2">
        <v>1</v>
      </c>
      <c r="I43" s="2">
        <v>1</v>
      </c>
      <c r="J43" s="1">
        <f t="shared" si="9"/>
        <v>5</v>
      </c>
      <c r="Q43" s="44">
        <f t="shared" ref="Q43:U52" si="11">IF($C43=Q$2,1,IF($D43=Q$2,2,0))</f>
        <v>0</v>
      </c>
      <c r="R43" s="44">
        <f t="shared" si="11"/>
        <v>0</v>
      </c>
      <c r="S43" s="44">
        <f t="shared" si="11"/>
        <v>2</v>
      </c>
      <c r="T43" s="44">
        <f t="shared" si="11"/>
        <v>0</v>
      </c>
      <c r="U43" s="44">
        <f t="shared" si="11"/>
        <v>1</v>
      </c>
    </row>
    <row r="44" spans="1:21" ht="17.25" thickBot="1" x14ac:dyDescent="0.35">
      <c r="A44" t="str">
        <f t="shared" si="8"/>
        <v>sam</v>
      </c>
      <c r="B44" s="8">
        <v>44968</v>
      </c>
      <c r="C44" s="4" t="s">
        <v>3</v>
      </c>
      <c r="D44" s="10" t="str">
        <f t="shared" si="10"/>
        <v>b</v>
      </c>
      <c r="E44" s="2">
        <v>1</v>
      </c>
      <c r="F44" s="2">
        <v>1</v>
      </c>
      <c r="G44" s="2">
        <v>1</v>
      </c>
      <c r="H44" s="2">
        <v>1</v>
      </c>
      <c r="I44" s="2">
        <v>1</v>
      </c>
      <c r="J44" s="1">
        <f t="shared" si="9"/>
        <v>5</v>
      </c>
      <c r="Q44" s="44">
        <f t="shared" si="11"/>
        <v>0</v>
      </c>
      <c r="R44" s="44">
        <f t="shared" si="11"/>
        <v>2</v>
      </c>
      <c r="S44" s="44">
        <f t="shared" si="11"/>
        <v>0</v>
      </c>
      <c r="T44" s="44">
        <f t="shared" si="11"/>
        <v>1</v>
      </c>
      <c r="U44" s="44">
        <f t="shared" si="11"/>
        <v>0</v>
      </c>
    </row>
    <row r="45" spans="1:21" x14ac:dyDescent="0.3">
      <c r="A45" t="str">
        <f t="shared" si="8"/>
        <v>dim</v>
      </c>
      <c r="B45" s="8">
        <v>44969</v>
      </c>
      <c r="C45" s="4" t="s">
        <v>0</v>
      </c>
      <c r="D45" s="9" t="str">
        <f t="shared" si="10"/>
        <v>e</v>
      </c>
      <c r="E45" s="2">
        <v>1</v>
      </c>
      <c r="F45" s="2">
        <v>1</v>
      </c>
      <c r="G45" s="2">
        <v>1</v>
      </c>
      <c r="H45" s="2">
        <v>1</v>
      </c>
      <c r="I45" s="2">
        <v>1</v>
      </c>
      <c r="J45" s="1">
        <f t="shared" si="9"/>
        <v>5</v>
      </c>
      <c r="Q45" s="44">
        <f t="shared" si="11"/>
        <v>1</v>
      </c>
      <c r="R45" s="44">
        <f t="shared" si="11"/>
        <v>0</v>
      </c>
      <c r="S45" s="44">
        <f t="shared" si="11"/>
        <v>0</v>
      </c>
      <c r="T45" s="44">
        <f t="shared" si="11"/>
        <v>0</v>
      </c>
      <c r="U45" s="44">
        <f t="shared" si="11"/>
        <v>2</v>
      </c>
    </row>
    <row r="46" spans="1:21" x14ac:dyDescent="0.3">
      <c r="A46" t="str">
        <f t="shared" si="8"/>
        <v>lun</v>
      </c>
      <c r="B46" s="8">
        <v>44970</v>
      </c>
      <c r="C46" s="4" t="s">
        <v>2</v>
      </c>
      <c r="D46" s="4" t="str">
        <f t="shared" si="10"/>
        <v>d</v>
      </c>
      <c r="E46" s="2">
        <v>1</v>
      </c>
      <c r="F46" s="2">
        <v>1</v>
      </c>
      <c r="G46" s="2">
        <v>1</v>
      </c>
      <c r="H46" s="2">
        <v>1</v>
      </c>
      <c r="I46" s="2">
        <v>1</v>
      </c>
      <c r="J46" s="1">
        <f t="shared" si="9"/>
        <v>5</v>
      </c>
      <c r="Q46" s="44">
        <f t="shared" si="11"/>
        <v>0</v>
      </c>
      <c r="R46" s="44">
        <f t="shared" si="11"/>
        <v>0</v>
      </c>
      <c r="S46" s="44">
        <f t="shared" si="11"/>
        <v>1</v>
      </c>
      <c r="T46" s="44">
        <f t="shared" si="11"/>
        <v>2</v>
      </c>
      <c r="U46" s="44">
        <f t="shared" si="11"/>
        <v>0</v>
      </c>
    </row>
    <row r="47" spans="1:21" ht="17.25" thickBot="1" x14ac:dyDescent="0.35">
      <c r="A47" t="str">
        <f t="shared" si="8"/>
        <v>mar</v>
      </c>
      <c r="B47" s="8">
        <v>44971</v>
      </c>
      <c r="C47" s="10" t="s">
        <v>1</v>
      </c>
      <c r="D47" s="4" t="str">
        <f t="shared" si="10"/>
        <v>a</v>
      </c>
      <c r="E47" s="2">
        <v>1</v>
      </c>
      <c r="F47" s="2">
        <v>1</v>
      </c>
      <c r="G47" s="2">
        <v>1</v>
      </c>
      <c r="H47" s="2">
        <v>1</v>
      </c>
      <c r="I47" s="2">
        <v>1</v>
      </c>
      <c r="J47" s="1">
        <f t="shared" si="9"/>
        <v>5</v>
      </c>
      <c r="Q47" s="44">
        <f t="shared" si="11"/>
        <v>2</v>
      </c>
      <c r="R47" s="44">
        <f t="shared" si="11"/>
        <v>1</v>
      </c>
      <c r="S47" s="44">
        <f t="shared" si="11"/>
        <v>0</v>
      </c>
      <c r="T47" s="44">
        <f t="shared" si="11"/>
        <v>0</v>
      </c>
      <c r="U47" s="44">
        <f t="shared" si="11"/>
        <v>0</v>
      </c>
    </row>
    <row r="48" spans="1:21" x14ac:dyDescent="0.3">
      <c r="A48" t="str">
        <f t="shared" si="8"/>
        <v>mer</v>
      </c>
      <c r="B48" s="8">
        <v>44972</v>
      </c>
      <c r="C48" s="4" t="s">
        <v>4</v>
      </c>
      <c r="D48" s="4" t="str">
        <f t="shared" si="10"/>
        <v>c</v>
      </c>
      <c r="E48" s="2">
        <v>1</v>
      </c>
      <c r="F48" s="2">
        <v>1</v>
      </c>
      <c r="G48" s="2">
        <v>1</v>
      </c>
      <c r="H48" s="2">
        <v>1</v>
      </c>
      <c r="I48" s="2">
        <v>1</v>
      </c>
      <c r="J48" s="1">
        <f t="shared" si="9"/>
        <v>5</v>
      </c>
      <c r="Q48" s="44">
        <f t="shared" si="11"/>
        <v>0</v>
      </c>
      <c r="R48" s="44">
        <f t="shared" si="11"/>
        <v>0</v>
      </c>
      <c r="S48" s="44">
        <f t="shared" si="11"/>
        <v>2</v>
      </c>
      <c r="T48" s="44">
        <f t="shared" si="11"/>
        <v>0</v>
      </c>
      <c r="U48" s="44">
        <f t="shared" si="11"/>
        <v>1</v>
      </c>
    </row>
    <row r="49" spans="1:21" ht="17.25" thickBot="1" x14ac:dyDescent="0.35">
      <c r="A49" t="str">
        <f t="shared" si="8"/>
        <v>jeu</v>
      </c>
      <c r="B49" s="8">
        <v>44973</v>
      </c>
      <c r="C49" s="4" t="s">
        <v>3</v>
      </c>
      <c r="D49" s="10" t="str">
        <f t="shared" si="10"/>
        <v>b</v>
      </c>
      <c r="E49" s="2">
        <v>1</v>
      </c>
      <c r="F49" s="2">
        <v>1</v>
      </c>
      <c r="G49" s="2">
        <v>1</v>
      </c>
      <c r="H49" s="2">
        <v>1</v>
      </c>
      <c r="I49" s="2">
        <v>1</v>
      </c>
      <c r="J49" s="1">
        <f t="shared" si="9"/>
        <v>5</v>
      </c>
      <c r="Q49" s="44">
        <f t="shared" si="11"/>
        <v>0</v>
      </c>
      <c r="R49" s="44">
        <f t="shared" si="11"/>
        <v>2</v>
      </c>
      <c r="S49" s="44">
        <f t="shared" si="11"/>
        <v>0</v>
      </c>
      <c r="T49" s="44">
        <f t="shared" si="11"/>
        <v>1</v>
      </c>
      <c r="U49" s="44">
        <f t="shared" si="11"/>
        <v>0</v>
      </c>
    </row>
    <row r="50" spans="1:21" x14ac:dyDescent="0.3">
      <c r="A50" t="str">
        <f t="shared" si="8"/>
        <v>ven</v>
      </c>
      <c r="B50" s="8">
        <v>44974</v>
      </c>
      <c r="C50" s="4" t="s">
        <v>0</v>
      </c>
      <c r="D50" s="9" t="str">
        <f t="shared" si="10"/>
        <v>e</v>
      </c>
      <c r="E50" s="2">
        <v>1</v>
      </c>
      <c r="F50" s="2">
        <v>1</v>
      </c>
      <c r="G50" s="2">
        <v>1</v>
      </c>
      <c r="H50" s="2">
        <v>1</v>
      </c>
      <c r="I50" s="2">
        <v>1</v>
      </c>
      <c r="J50" s="1">
        <f t="shared" si="9"/>
        <v>5</v>
      </c>
      <c r="Q50" s="44">
        <f t="shared" si="11"/>
        <v>1</v>
      </c>
      <c r="R50" s="44">
        <f t="shared" si="11"/>
        <v>0</v>
      </c>
      <c r="S50" s="44">
        <f t="shared" si="11"/>
        <v>0</v>
      </c>
      <c r="T50" s="44">
        <f t="shared" si="11"/>
        <v>0</v>
      </c>
      <c r="U50" s="44">
        <f t="shared" si="11"/>
        <v>2</v>
      </c>
    </row>
    <row r="51" spans="1:21" x14ac:dyDescent="0.3">
      <c r="A51" t="str">
        <f t="shared" si="8"/>
        <v>sam</v>
      </c>
      <c r="B51" s="8">
        <v>44975</v>
      </c>
      <c r="C51" s="4" t="s">
        <v>2</v>
      </c>
      <c r="D51" s="4" t="str">
        <f t="shared" ref="D51:D59" si="12">IF(OR(C49="a",C49="b",C49="c",C49="d",C49="e"),C49," à taper ?")</f>
        <v>d</v>
      </c>
      <c r="E51" s="2">
        <v>1</v>
      </c>
      <c r="F51" s="2">
        <v>1</v>
      </c>
      <c r="G51" s="2">
        <v>1</v>
      </c>
      <c r="H51" s="2">
        <v>1</v>
      </c>
      <c r="I51" s="2">
        <v>1</v>
      </c>
      <c r="J51" s="1">
        <f t="shared" si="9"/>
        <v>5</v>
      </c>
      <c r="Q51" s="44">
        <f t="shared" si="11"/>
        <v>0</v>
      </c>
      <c r="R51" s="44">
        <f t="shared" si="11"/>
        <v>0</v>
      </c>
      <c r="S51" s="44">
        <f t="shared" si="11"/>
        <v>1</v>
      </c>
      <c r="T51" s="44">
        <f t="shared" si="11"/>
        <v>2</v>
      </c>
      <c r="U51" s="44">
        <f t="shared" si="11"/>
        <v>0</v>
      </c>
    </row>
    <row r="52" spans="1:21" ht="17.25" thickBot="1" x14ac:dyDescent="0.35">
      <c r="A52" t="str">
        <f t="shared" si="8"/>
        <v>dim</v>
      </c>
      <c r="B52" s="8">
        <v>44976</v>
      </c>
      <c r="C52" s="10" t="s">
        <v>1</v>
      </c>
      <c r="D52" s="4" t="str">
        <f t="shared" si="12"/>
        <v>a</v>
      </c>
      <c r="E52" s="2">
        <v>1</v>
      </c>
      <c r="F52" s="2">
        <v>1</v>
      </c>
      <c r="G52" s="2">
        <v>1</v>
      </c>
      <c r="H52" s="2">
        <v>1</v>
      </c>
      <c r="I52" s="2">
        <v>1</v>
      </c>
      <c r="J52" s="1">
        <f t="shared" si="9"/>
        <v>5</v>
      </c>
      <c r="Q52" s="44">
        <f t="shared" si="11"/>
        <v>2</v>
      </c>
      <c r="R52" s="44">
        <f t="shared" si="11"/>
        <v>1</v>
      </c>
      <c r="S52" s="44">
        <f t="shared" si="11"/>
        <v>0</v>
      </c>
      <c r="T52" s="44">
        <f t="shared" si="11"/>
        <v>0</v>
      </c>
      <c r="U52" s="44">
        <f t="shared" si="11"/>
        <v>0</v>
      </c>
    </row>
    <row r="53" spans="1:21" x14ac:dyDescent="0.3">
      <c r="A53" t="str">
        <f t="shared" si="8"/>
        <v>lun</v>
      </c>
      <c r="B53" s="8">
        <v>44977</v>
      </c>
      <c r="C53" s="4" t="s">
        <v>4</v>
      </c>
      <c r="D53" s="4" t="str">
        <f t="shared" si="12"/>
        <v>c</v>
      </c>
      <c r="E53" s="2">
        <v>1</v>
      </c>
      <c r="F53" s="2">
        <v>1</v>
      </c>
      <c r="G53" s="2">
        <v>1</v>
      </c>
      <c r="H53" s="2">
        <v>1</v>
      </c>
      <c r="I53" s="2">
        <v>1</v>
      </c>
      <c r="J53" s="1">
        <f t="shared" si="9"/>
        <v>5</v>
      </c>
      <c r="Q53" s="44">
        <f t="shared" ref="Q53:U62" si="13">IF($C53=Q$2,1,IF($D53=Q$2,2,0))</f>
        <v>0</v>
      </c>
      <c r="R53" s="44">
        <f t="shared" si="13"/>
        <v>0</v>
      </c>
      <c r="S53" s="44">
        <f t="shared" si="13"/>
        <v>2</v>
      </c>
      <c r="T53" s="44">
        <f t="shared" si="13"/>
        <v>0</v>
      </c>
      <c r="U53" s="44">
        <f t="shared" si="13"/>
        <v>1</v>
      </c>
    </row>
    <row r="54" spans="1:21" ht="17.25" thickBot="1" x14ac:dyDescent="0.35">
      <c r="A54" t="str">
        <f t="shared" si="8"/>
        <v>mar</v>
      </c>
      <c r="B54" s="8">
        <v>44978</v>
      </c>
      <c r="C54" s="4" t="s">
        <v>3</v>
      </c>
      <c r="D54" s="10" t="str">
        <f t="shared" si="12"/>
        <v>b</v>
      </c>
      <c r="E54" s="2">
        <v>1</v>
      </c>
      <c r="F54" s="2">
        <v>1</v>
      </c>
      <c r="G54" s="2">
        <v>1</v>
      </c>
      <c r="H54" s="2">
        <v>1</v>
      </c>
      <c r="I54" s="2">
        <v>1</v>
      </c>
      <c r="J54" s="1">
        <f t="shared" si="9"/>
        <v>5</v>
      </c>
      <c r="Q54" s="44">
        <f t="shared" si="13"/>
        <v>0</v>
      </c>
      <c r="R54" s="44">
        <f t="shared" si="13"/>
        <v>2</v>
      </c>
      <c r="S54" s="44">
        <f t="shared" si="13"/>
        <v>0</v>
      </c>
      <c r="T54" s="44">
        <f t="shared" si="13"/>
        <v>1</v>
      </c>
      <c r="U54" s="44">
        <f t="shared" si="13"/>
        <v>0</v>
      </c>
    </row>
    <row r="55" spans="1:21" x14ac:dyDescent="0.3">
      <c r="A55" t="str">
        <f t="shared" si="8"/>
        <v>mer</v>
      </c>
      <c r="B55" s="8">
        <v>44979</v>
      </c>
      <c r="C55" s="4" t="s">
        <v>0</v>
      </c>
      <c r="D55" s="9" t="str">
        <f t="shared" si="12"/>
        <v>e</v>
      </c>
      <c r="E55" s="2">
        <v>1</v>
      </c>
      <c r="F55" s="2">
        <v>1</v>
      </c>
      <c r="G55" s="2">
        <v>1</v>
      </c>
      <c r="H55" s="2">
        <v>1</v>
      </c>
      <c r="I55" s="2">
        <v>1</v>
      </c>
      <c r="J55" s="1">
        <f t="shared" si="9"/>
        <v>5</v>
      </c>
      <c r="Q55" s="44">
        <f t="shared" si="13"/>
        <v>1</v>
      </c>
      <c r="R55" s="44">
        <f t="shared" si="13"/>
        <v>0</v>
      </c>
      <c r="S55" s="44">
        <f t="shared" si="13"/>
        <v>0</v>
      </c>
      <c r="T55" s="44">
        <f t="shared" si="13"/>
        <v>0</v>
      </c>
      <c r="U55" s="44">
        <f t="shared" si="13"/>
        <v>2</v>
      </c>
    </row>
    <row r="56" spans="1:21" x14ac:dyDescent="0.3">
      <c r="A56" t="str">
        <f t="shared" si="8"/>
        <v>jeu</v>
      </c>
      <c r="B56" s="8">
        <v>44980</v>
      </c>
      <c r="C56" s="4" t="s">
        <v>2</v>
      </c>
      <c r="D56" s="4" t="str">
        <f t="shared" si="12"/>
        <v>d</v>
      </c>
      <c r="E56" s="2">
        <v>1</v>
      </c>
      <c r="F56" s="2">
        <v>1</v>
      </c>
      <c r="G56" s="2">
        <v>1</v>
      </c>
      <c r="H56" s="2">
        <v>1</v>
      </c>
      <c r="I56" s="2">
        <v>1</v>
      </c>
      <c r="J56" s="1">
        <f t="shared" si="9"/>
        <v>5</v>
      </c>
      <c r="Q56" s="44">
        <f t="shared" si="13"/>
        <v>0</v>
      </c>
      <c r="R56" s="44">
        <f t="shared" si="13"/>
        <v>0</v>
      </c>
      <c r="S56" s="44">
        <f t="shared" si="13"/>
        <v>1</v>
      </c>
      <c r="T56" s="44">
        <f t="shared" si="13"/>
        <v>2</v>
      </c>
      <c r="U56" s="44">
        <f t="shared" si="13"/>
        <v>0</v>
      </c>
    </row>
    <row r="57" spans="1:21" ht="17.25" thickBot="1" x14ac:dyDescent="0.35">
      <c r="A57" t="str">
        <f t="shared" si="8"/>
        <v>ven</v>
      </c>
      <c r="B57" s="8">
        <v>44981</v>
      </c>
      <c r="C57" s="10" t="s">
        <v>1</v>
      </c>
      <c r="D57" s="4" t="str">
        <f t="shared" si="12"/>
        <v>a</v>
      </c>
      <c r="E57" s="2">
        <v>1</v>
      </c>
      <c r="F57" s="2">
        <v>1</v>
      </c>
      <c r="G57" s="2">
        <v>1</v>
      </c>
      <c r="H57" s="2">
        <v>1</v>
      </c>
      <c r="I57" s="2">
        <v>1</v>
      </c>
      <c r="J57" s="1">
        <f t="shared" si="9"/>
        <v>5</v>
      </c>
      <c r="Q57" s="44">
        <f t="shared" si="13"/>
        <v>2</v>
      </c>
      <c r="R57" s="44">
        <f t="shared" si="13"/>
        <v>1</v>
      </c>
      <c r="S57" s="44">
        <f t="shared" si="13"/>
        <v>0</v>
      </c>
      <c r="T57" s="44">
        <f t="shared" si="13"/>
        <v>0</v>
      </c>
      <c r="U57" s="44">
        <f t="shared" si="13"/>
        <v>0</v>
      </c>
    </row>
    <row r="58" spans="1:21" ht="17.25" thickBot="1" x14ac:dyDescent="0.35">
      <c r="A58" t="str">
        <f t="shared" si="8"/>
        <v>sam</v>
      </c>
      <c r="B58" s="8">
        <v>44982</v>
      </c>
      <c r="C58" s="4" t="s">
        <v>4</v>
      </c>
      <c r="D58" s="4" t="str">
        <f t="shared" si="12"/>
        <v>c</v>
      </c>
      <c r="E58" s="2">
        <v>1</v>
      </c>
      <c r="F58" s="2">
        <v>1</v>
      </c>
      <c r="G58" s="2">
        <v>1</v>
      </c>
      <c r="H58" s="2">
        <v>1</v>
      </c>
      <c r="I58" s="2">
        <v>1</v>
      </c>
      <c r="J58" s="1">
        <f t="shared" si="9"/>
        <v>5</v>
      </c>
      <c r="Q58" s="44">
        <f t="shared" si="13"/>
        <v>0</v>
      </c>
      <c r="R58" s="44">
        <f t="shared" si="13"/>
        <v>0</v>
      </c>
      <c r="S58" s="44">
        <f t="shared" si="13"/>
        <v>2</v>
      </c>
      <c r="T58" s="44">
        <f t="shared" si="13"/>
        <v>0</v>
      </c>
      <c r="U58" s="44">
        <f t="shared" si="13"/>
        <v>1</v>
      </c>
    </row>
    <row r="59" spans="1:21" ht="17.25" thickBot="1" x14ac:dyDescent="0.35">
      <c r="A59" t="str">
        <f t="shared" si="8"/>
        <v>dim</v>
      </c>
      <c r="B59" s="8">
        <v>44983</v>
      </c>
      <c r="C59" s="9" t="s">
        <v>3</v>
      </c>
      <c r="D59" s="11" t="str">
        <f t="shared" si="12"/>
        <v>b</v>
      </c>
      <c r="E59" s="2">
        <v>1</v>
      </c>
      <c r="F59" s="2">
        <v>1</v>
      </c>
      <c r="G59" s="2">
        <v>1</v>
      </c>
      <c r="H59" s="2">
        <v>1</v>
      </c>
      <c r="I59" s="2">
        <v>0</v>
      </c>
      <c r="J59" s="1">
        <f t="shared" si="9"/>
        <v>4</v>
      </c>
      <c r="K59" s="49" t="s">
        <v>23</v>
      </c>
      <c r="Q59" s="44">
        <f t="shared" si="13"/>
        <v>0</v>
      </c>
      <c r="R59" s="44">
        <f t="shared" si="13"/>
        <v>2</v>
      </c>
      <c r="S59" s="44">
        <f t="shared" si="13"/>
        <v>0</v>
      </c>
      <c r="T59" s="44">
        <f t="shared" si="13"/>
        <v>1</v>
      </c>
      <c r="U59" s="44">
        <f t="shared" si="13"/>
        <v>0</v>
      </c>
    </row>
    <row r="60" spans="1:21" x14ac:dyDescent="0.3">
      <c r="A60" t="str">
        <f t="shared" si="8"/>
        <v>lun</v>
      </c>
      <c r="B60" s="8">
        <v>44984</v>
      </c>
      <c r="C60" s="4" t="s">
        <v>0</v>
      </c>
      <c r="D60" s="9" t="str">
        <f>C59</f>
        <v>d</v>
      </c>
      <c r="E60" s="2">
        <v>1</v>
      </c>
      <c r="F60" s="2">
        <v>1</v>
      </c>
      <c r="G60" s="2">
        <v>1</v>
      </c>
      <c r="H60" s="2">
        <v>1</v>
      </c>
      <c r="I60" s="2">
        <v>0</v>
      </c>
      <c r="J60" s="1">
        <f t="shared" si="9"/>
        <v>4</v>
      </c>
      <c r="Q60" s="44">
        <f t="shared" si="13"/>
        <v>1</v>
      </c>
      <c r="R60" s="44">
        <f t="shared" si="13"/>
        <v>0</v>
      </c>
      <c r="S60" s="44">
        <f t="shared" si="13"/>
        <v>0</v>
      </c>
      <c r="T60" s="44">
        <f t="shared" si="13"/>
        <v>2</v>
      </c>
      <c r="U60" s="44">
        <f t="shared" si="13"/>
        <v>0</v>
      </c>
    </row>
    <row r="61" spans="1:21" x14ac:dyDescent="0.3">
      <c r="A61" t="str">
        <f t="shared" si="8"/>
        <v>mar</v>
      </c>
      <c r="B61" s="8">
        <v>44985</v>
      </c>
      <c r="C61" s="4" t="s">
        <v>2</v>
      </c>
      <c r="D61" s="4" t="str">
        <f>C60</f>
        <v>a</v>
      </c>
      <c r="E61" s="2">
        <v>1</v>
      </c>
      <c r="F61" s="2">
        <v>1</v>
      </c>
      <c r="G61" s="2">
        <v>1</v>
      </c>
      <c r="H61" s="2">
        <v>1</v>
      </c>
      <c r="I61" s="2">
        <v>0</v>
      </c>
      <c r="J61" s="1">
        <f t="shared" si="9"/>
        <v>4</v>
      </c>
      <c r="Q61" s="44">
        <f t="shared" si="13"/>
        <v>2</v>
      </c>
      <c r="R61" s="44">
        <f t="shared" si="13"/>
        <v>0</v>
      </c>
      <c r="S61" s="44">
        <f t="shared" si="13"/>
        <v>1</v>
      </c>
      <c r="T61" s="44">
        <f t="shared" si="13"/>
        <v>0</v>
      </c>
      <c r="U61" s="44">
        <f t="shared" si="13"/>
        <v>0</v>
      </c>
    </row>
    <row r="62" spans="1:21" ht="17.25" thickBot="1" x14ac:dyDescent="0.35">
      <c r="A62" t="str">
        <f t="shared" si="8"/>
        <v>mer</v>
      </c>
      <c r="B62" s="8">
        <v>44986</v>
      </c>
      <c r="C62" s="10" t="s">
        <v>1</v>
      </c>
      <c r="D62" s="4" t="str">
        <f t="shared" ref="D62:D79" si="14">C61</f>
        <v>c</v>
      </c>
      <c r="E62" s="2">
        <v>1</v>
      </c>
      <c r="F62" s="2">
        <v>1</v>
      </c>
      <c r="G62" s="2">
        <v>1</v>
      </c>
      <c r="H62" s="2">
        <v>1</v>
      </c>
      <c r="I62" s="2">
        <v>0</v>
      </c>
      <c r="J62" s="1">
        <f t="shared" si="9"/>
        <v>4</v>
      </c>
      <c r="Q62" s="44">
        <f t="shared" si="13"/>
        <v>0</v>
      </c>
      <c r="R62" s="44">
        <f t="shared" si="13"/>
        <v>1</v>
      </c>
      <c r="S62" s="44">
        <f t="shared" si="13"/>
        <v>2</v>
      </c>
      <c r="T62" s="44">
        <f t="shared" si="13"/>
        <v>0</v>
      </c>
      <c r="U62" s="44">
        <f t="shared" si="13"/>
        <v>0</v>
      </c>
    </row>
    <row r="63" spans="1:21" ht="17.25" thickBot="1" x14ac:dyDescent="0.35">
      <c r="A63" t="str">
        <f t="shared" si="8"/>
        <v>jeu</v>
      </c>
      <c r="B63" s="8">
        <v>44987</v>
      </c>
      <c r="C63" s="9" t="s">
        <v>3</v>
      </c>
      <c r="D63" s="15" t="str">
        <f t="shared" si="14"/>
        <v>b</v>
      </c>
      <c r="E63" s="2">
        <v>1</v>
      </c>
      <c r="F63" s="2">
        <v>1</v>
      </c>
      <c r="G63" s="2">
        <v>1</v>
      </c>
      <c r="H63" s="2">
        <v>1</v>
      </c>
      <c r="I63" s="2">
        <v>0</v>
      </c>
      <c r="J63" s="1">
        <f t="shared" si="9"/>
        <v>4</v>
      </c>
      <c r="Q63" s="44">
        <f t="shared" ref="Q63:U78" si="15">IF($C63=Q$2,1,IF($D63=Q$2,2,0))</f>
        <v>0</v>
      </c>
      <c r="R63" s="44">
        <f t="shared" si="15"/>
        <v>2</v>
      </c>
      <c r="S63" s="44">
        <f t="shared" si="15"/>
        <v>0</v>
      </c>
      <c r="T63" s="44">
        <f t="shared" si="15"/>
        <v>1</v>
      </c>
      <c r="U63" s="44">
        <f t="shared" si="15"/>
        <v>0</v>
      </c>
    </row>
    <row r="64" spans="1:21" x14ac:dyDescent="0.3">
      <c r="A64" t="str">
        <f t="shared" si="8"/>
        <v>ven</v>
      </c>
      <c r="B64" s="8">
        <v>44988</v>
      </c>
      <c r="C64" s="4" t="s">
        <v>0</v>
      </c>
      <c r="D64" s="9" t="str">
        <f t="shared" si="14"/>
        <v>d</v>
      </c>
      <c r="E64" s="2">
        <v>1</v>
      </c>
      <c r="F64" s="2">
        <v>1</v>
      </c>
      <c r="G64" s="2">
        <v>1</v>
      </c>
      <c r="H64" s="2">
        <v>1</v>
      </c>
      <c r="I64" s="2">
        <v>0</v>
      </c>
      <c r="J64" s="1">
        <f t="shared" si="9"/>
        <v>4</v>
      </c>
      <c r="Q64" s="44">
        <f t="shared" si="15"/>
        <v>1</v>
      </c>
      <c r="R64" s="44">
        <f t="shared" si="15"/>
        <v>0</v>
      </c>
      <c r="S64" s="44">
        <f t="shared" si="15"/>
        <v>0</v>
      </c>
      <c r="T64" s="44">
        <f t="shared" si="15"/>
        <v>2</v>
      </c>
      <c r="U64" s="44">
        <f t="shared" si="15"/>
        <v>0</v>
      </c>
    </row>
    <row r="65" spans="1:21" x14ac:dyDescent="0.3">
      <c r="A65" t="str">
        <f t="shared" si="8"/>
        <v>sam</v>
      </c>
      <c r="B65" s="8">
        <v>44989</v>
      </c>
      <c r="C65" s="4" t="s">
        <v>2</v>
      </c>
      <c r="D65" s="4" t="str">
        <f t="shared" si="14"/>
        <v>a</v>
      </c>
      <c r="E65" s="2">
        <v>1</v>
      </c>
      <c r="F65" s="2">
        <v>1</v>
      </c>
      <c r="G65" s="2">
        <v>1</v>
      </c>
      <c r="H65" s="2">
        <v>1</v>
      </c>
      <c r="I65" s="2">
        <v>0</v>
      </c>
      <c r="J65" s="1">
        <f t="shared" si="9"/>
        <v>4</v>
      </c>
      <c r="Q65" s="44">
        <f t="shared" si="15"/>
        <v>2</v>
      </c>
      <c r="R65" s="44">
        <f t="shared" si="15"/>
        <v>0</v>
      </c>
      <c r="S65" s="44">
        <f t="shared" si="15"/>
        <v>1</v>
      </c>
      <c r="T65" s="44">
        <f t="shared" si="15"/>
        <v>0</v>
      </c>
      <c r="U65" s="44">
        <f t="shared" si="15"/>
        <v>0</v>
      </c>
    </row>
    <row r="66" spans="1:21" ht="17.25" thickBot="1" x14ac:dyDescent="0.35">
      <c r="A66" t="str">
        <f t="shared" si="8"/>
        <v>dim</v>
      </c>
      <c r="B66" s="8">
        <v>44990</v>
      </c>
      <c r="C66" s="10" t="s">
        <v>1</v>
      </c>
      <c r="D66" s="4" t="str">
        <f t="shared" si="14"/>
        <v>c</v>
      </c>
      <c r="E66" s="2">
        <v>1</v>
      </c>
      <c r="F66" s="2">
        <v>1</v>
      </c>
      <c r="G66" s="2">
        <v>1</v>
      </c>
      <c r="H66" s="2">
        <v>1</v>
      </c>
      <c r="I66" s="2">
        <v>0</v>
      </c>
      <c r="J66" s="1">
        <f t="shared" si="9"/>
        <v>4</v>
      </c>
      <c r="Q66" s="44">
        <f t="shared" si="15"/>
        <v>0</v>
      </c>
      <c r="R66" s="44">
        <f t="shared" si="15"/>
        <v>1</v>
      </c>
      <c r="S66" s="44">
        <f t="shared" si="15"/>
        <v>2</v>
      </c>
      <c r="T66" s="44">
        <f t="shared" si="15"/>
        <v>0</v>
      </c>
      <c r="U66" s="44">
        <f t="shared" si="15"/>
        <v>0</v>
      </c>
    </row>
    <row r="67" spans="1:21" ht="17.25" thickBot="1" x14ac:dyDescent="0.35">
      <c r="A67" t="str">
        <f t="shared" ref="A67:A117" si="16">TEXT(B67,"jjj")</f>
        <v>lun</v>
      </c>
      <c r="B67" s="8">
        <v>44991</v>
      </c>
      <c r="C67" s="4" t="s">
        <v>3</v>
      </c>
      <c r="D67" s="10" t="str">
        <f t="shared" si="14"/>
        <v>b</v>
      </c>
      <c r="E67" s="2">
        <v>1</v>
      </c>
      <c r="F67" s="2">
        <v>1</v>
      </c>
      <c r="G67" s="2">
        <v>1</v>
      </c>
      <c r="H67" s="2">
        <v>1</v>
      </c>
      <c r="I67" s="2">
        <v>0</v>
      </c>
      <c r="J67" s="1">
        <f t="shared" ref="J67:J98" si="17">SUM(E67:I67)</f>
        <v>4</v>
      </c>
      <c r="Q67" s="44">
        <f t="shared" si="15"/>
        <v>0</v>
      </c>
      <c r="R67" s="44">
        <f t="shared" si="15"/>
        <v>2</v>
      </c>
      <c r="S67" s="44">
        <f t="shared" si="15"/>
        <v>0</v>
      </c>
      <c r="T67" s="44">
        <f t="shared" si="15"/>
        <v>1</v>
      </c>
      <c r="U67" s="44">
        <f t="shared" si="15"/>
        <v>0</v>
      </c>
    </row>
    <row r="68" spans="1:21" x14ac:dyDescent="0.3">
      <c r="A68" t="str">
        <f t="shared" si="16"/>
        <v>mar</v>
      </c>
      <c r="B68" s="8">
        <v>44992</v>
      </c>
      <c r="C68" s="7" t="s">
        <v>0</v>
      </c>
      <c r="D68" s="9" t="str">
        <f t="shared" si="14"/>
        <v>d</v>
      </c>
      <c r="E68" s="2">
        <v>1</v>
      </c>
      <c r="F68" s="2">
        <v>1</v>
      </c>
      <c r="G68" s="2">
        <v>1</v>
      </c>
      <c r="H68" s="2">
        <v>1</v>
      </c>
      <c r="I68" s="2">
        <v>0</v>
      </c>
      <c r="J68" s="1">
        <f t="shared" si="17"/>
        <v>4</v>
      </c>
      <c r="Q68" s="44">
        <f t="shared" si="15"/>
        <v>1</v>
      </c>
      <c r="R68" s="44">
        <f t="shared" si="15"/>
        <v>0</v>
      </c>
      <c r="S68" s="44">
        <f t="shared" si="15"/>
        <v>0</v>
      </c>
      <c r="T68" s="44">
        <f t="shared" si="15"/>
        <v>2</v>
      </c>
      <c r="U68" s="44">
        <f t="shared" si="15"/>
        <v>0</v>
      </c>
    </row>
    <row r="69" spans="1:21" x14ac:dyDescent="0.3">
      <c r="A69" t="str">
        <f t="shared" si="16"/>
        <v>mer</v>
      </c>
      <c r="B69" s="8">
        <v>44993</v>
      </c>
      <c r="C69" s="7" t="s">
        <v>2</v>
      </c>
      <c r="D69" s="4" t="str">
        <f t="shared" si="14"/>
        <v>a</v>
      </c>
      <c r="E69" s="2">
        <v>1</v>
      </c>
      <c r="F69" s="2">
        <v>1</v>
      </c>
      <c r="G69" s="2">
        <v>1</v>
      </c>
      <c r="H69" s="2">
        <v>1</v>
      </c>
      <c r="I69" s="2">
        <v>0</v>
      </c>
      <c r="J69" s="1">
        <f t="shared" si="17"/>
        <v>4</v>
      </c>
      <c r="Q69" s="44">
        <f t="shared" si="15"/>
        <v>2</v>
      </c>
      <c r="R69" s="44">
        <f t="shared" si="15"/>
        <v>0</v>
      </c>
      <c r="S69" s="44">
        <f t="shared" si="15"/>
        <v>1</v>
      </c>
      <c r="T69" s="44">
        <f t="shared" si="15"/>
        <v>0</v>
      </c>
      <c r="U69" s="44">
        <f t="shared" si="15"/>
        <v>0</v>
      </c>
    </row>
    <row r="70" spans="1:21" ht="17.25" thickBot="1" x14ac:dyDescent="0.35">
      <c r="A70" t="str">
        <f t="shared" si="16"/>
        <v>jeu</v>
      </c>
      <c r="B70" s="8">
        <v>44994</v>
      </c>
      <c r="C70" s="6" t="s">
        <v>1</v>
      </c>
      <c r="D70" s="4" t="str">
        <f t="shared" si="14"/>
        <v>c</v>
      </c>
      <c r="E70" s="2">
        <v>1</v>
      </c>
      <c r="F70" s="2">
        <v>1</v>
      </c>
      <c r="G70" s="2">
        <v>1</v>
      </c>
      <c r="H70" s="2">
        <v>1</v>
      </c>
      <c r="I70" s="2">
        <v>0</v>
      </c>
      <c r="J70" s="1">
        <f t="shared" si="17"/>
        <v>4</v>
      </c>
      <c r="Q70" s="44">
        <f t="shared" si="15"/>
        <v>0</v>
      </c>
      <c r="R70" s="44">
        <f t="shared" si="15"/>
        <v>1</v>
      </c>
      <c r="S70" s="44">
        <f t="shared" si="15"/>
        <v>2</v>
      </c>
      <c r="T70" s="44">
        <f t="shared" si="15"/>
        <v>0</v>
      </c>
      <c r="U70" s="44">
        <f t="shared" si="15"/>
        <v>0</v>
      </c>
    </row>
    <row r="71" spans="1:21" ht="17.25" thickBot="1" x14ac:dyDescent="0.35">
      <c r="A71" t="str">
        <f t="shared" si="16"/>
        <v>ven</v>
      </c>
      <c r="B71" s="8">
        <v>44995</v>
      </c>
      <c r="C71" s="7" t="s">
        <v>3</v>
      </c>
      <c r="D71" s="10" t="str">
        <f t="shared" si="14"/>
        <v>b</v>
      </c>
      <c r="E71" s="2">
        <v>1</v>
      </c>
      <c r="F71" s="2">
        <v>1</v>
      </c>
      <c r="G71" s="2">
        <v>1</v>
      </c>
      <c r="H71" s="2">
        <v>1</v>
      </c>
      <c r="I71" s="2">
        <v>0</v>
      </c>
      <c r="J71" s="1">
        <f t="shared" si="17"/>
        <v>4</v>
      </c>
      <c r="Q71" s="44">
        <f t="shared" si="15"/>
        <v>0</v>
      </c>
      <c r="R71" s="44">
        <f t="shared" si="15"/>
        <v>2</v>
      </c>
      <c r="S71" s="44">
        <f t="shared" si="15"/>
        <v>0</v>
      </c>
      <c r="T71" s="44">
        <f t="shared" si="15"/>
        <v>1</v>
      </c>
      <c r="U71" s="44">
        <f t="shared" si="15"/>
        <v>0</v>
      </c>
    </row>
    <row r="72" spans="1:21" x14ac:dyDescent="0.3">
      <c r="A72" t="str">
        <f t="shared" si="16"/>
        <v>sam</v>
      </c>
      <c r="B72" s="8">
        <v>44996</v>
      </c>
      <c r="C72" s="7" t="s">
        <v>0</v>
      </c>
      <c r="D72" s="9" t="str">
        <f t="shared" si="14"/>
        <v>d</v>
      </c>
      <c r="E72" s="2">
        <v>1</v>
      </c>
      <c r="F72" s="2">
        <v>1</v>
      </c>
      <c r="G72" s="2">
        <v>1</v>
      </c>
      <c r="H72" s="2">
        <v>1</v>
      </c>
      <c r="I72" s="2">
        <v>0</v>
      </c>
      <c r="J72" s="1">
        <f t="shared" si="17"/>
        <v>4</v>
      </c>
      <c r="Q72" s="44">
        <f t="shared" si="15"/>
        <v>1</v>
      </c>
      <c r="R72" s="44">
        <f t="shared" si="15"/>
        <v>0</v>
      </c>
      <c r="S72" s="44">
        <f t="shared" si="15"/>
        <v>0</v>
      </c>
      <c r="T72" s="44">
        <f t="shared" si="15"/>
        <v>2</v>
      </c>
      <c r="U72" s="44">
        <f t="shared" si="15"/>
        <v>0</v>
      </c>
    </row>
    <row r="73" spans="1:21" x14ac:dyDescent="0.3">
      <c r="A73" t="str">
        <f t="shared" si="16"/>
        <v>dim</v>
      </c>
      <c r="B73" s="8">
        <v>44997</v>
      </c>
      <c r="C73" s="7" t="s">
        <v>2</v>
      </c>
      <c r="D73" s="4" t="str">
        <f t="shared" si="14"/>
        <v>a</v>
      </c>
      <c r="E73" s="2">
        <v>1</v>
      </c>
      <c r="F73" s="2">
        <v>1</v>
      </c>
      <c r="G73" s="2">
        <v>1</v>
      </c>
      <c r="H73" s="2">
        <v>1</v>
      </c>
      <c r="I73" s="2">
        <v>0</v>
      </c>
      <c r="J73" s="1">
        <f t="shared" si="17"/>
        <v>4</v>
      </c>
      <c r="Q73" s="44">
        <f t="shared" si="15"/>
        <v>2</v>
      </c>
      <c r="R73" s="44">
        <f t="shared" si="15"/>
        <v>0</v>
      </c>
      <c r="S73" s="44">
        <f t="shared" si="15"/>
        <v>1</v>
      </c>
      <c r="T73" s="44">
        <f t="shared" si="15"/>
        <v>0</v>
      </c>
      <c r="U73" s="44">
        <f t="shared" si="15"/>
        <v>0</v>
      </c>
    </row>
    <row r="74" spans="1:21" ht="17.25" thickBot="1" x14ac:dyDescent="0.35">
      <c r="A74" t="str">
        <f t="shared" si="16"/>
        <v>lun</v>
      </c>
      <c r="B74" s="8">
        <v>44998</v>
      </c>
      <c r="C74" s="6" t="s">
        <v>1</v>
      </c>
      <c r="D74" s="4" t="str">
        <f t="shared" si="14"/>
        <v>c</v>
      </c>
      <c r="E74" s="2">
        <v>1</v>
      </c>
      <c r="F74" s="2">
        <v>1</v>
      </c>
      <c r="G74" s="2">
        <v>1</v>
      </c>
      <c r="H74" s="2">
        <v>1</v>
      </c>
      <c r="I74" s="2">
        <v>0</v>
      </c>
      <c r="J74" s="1">
        <f t="shared" si="17"/>
        <v>4</v>
      </c>
      <c r="Q74" s="44">
        <f t="shared" si="15"/>
        <v>0</v>
      </c>
      <c r="R74" s="44">
        <f t="shared" si="15"/>
        <v>1</v>
      </c>
      <c r="S74" s="44">
        <f t="shared" si="15"/>
        <v>2</v>
      </c>
      <c r="T74" s="44">
        <f t="shared" si="15"/>
        <v>0</v>
      </c>
      <c r="U74" s="44">
        <f t="shared" si="15"/>
        <v>0</v>
      </c>
    </row>
    <row r="75" spans="1:21" ht="17.25" thickBot="1" x14ac:dyDescent="0.35">
      <c r="A75" t="str">
        <f t="shared" si="16"/>
        <v>mar</v>
      </c>
      <c r="B75" s="8">
        <v>44999</v>
      </c>
      <c r="C75" s="7" t="s">
        <v>3</v>
      </c>
      <c r="D75" s="10" t="str">
        <f t="shared" si="14"/>
        <v>b</v>
      </c>
      <c r="E75" s="2">
        <v>1</v>
      </c>
      <c r="F75" s="2">
        <v>1</v>
      </c>
      <c r="G75" s="2">
        <v>1</v>
      </c>
      <c r="H75" s="2">
        <v>1</v>
      </c>
      <c r="I75" s="2">
        <v>0</v>
      </c>
      <c r="J75" s="1">
        <f t="shared" si="17"/>
        <v>4</v>
      </c>
      <c r="Q75" s="44">
        <f t="shared" si="15"/>
        <v>0</v>
      </c>
      <c r="R75" s="44">
        <f t="shared" si="15"/>
        <v>2</v>
      </c>
      <c r="S75" s="44">
        <f t="shared" si="15"/>
        <v>0</v>
      </c>
      <c r="T75" s="44">
        <f t="shared" si="15"/>
        <v>1</v>
      </c>
      <c r="U75" s="44">
        <f t="shared" si="15"/>
        <v>0</v>
      </c>
    </row>
    <row r="76" spans="1:21" x14ac:dyDescent="0.3">
      <c r="A76" t="str">
        <f t="shared" si="16"/>
        <v>mer</v>
      </c>
      <c r="B76" s="8">
        <v>45000</v>
      </c>
      <c r="C76" s="7" t="s">
        <v>0</v>
      </c>
      <c r="D76" s="9" t="str">
        <f t="shared" si="14"/>
        <v>d</v>
      </c>
      <c r="E76" s="2">
        <v>1</v>
      </c>
      <c r="F76" s="2">
        <v>1</v>
      </c>
      <c r="G76" s="2">
        <v>1</v>
      </c>
      <c r="H76" s="2">
        <v>1</v>
      </c>
      <c r="I76" s="2">
        <v>0</v>
      </c>
      <c r="J76" s="1">
        <f t="shared" si="17"/>
        <v>4</v>
      </c>
      <c r="Q76" s="44">
        <f t="shared" si="15"/>
        <v>1</v>
      </c>
      <c r="R76" s="44">
        <f t="shared" si="15"/>
        <v>0</v>
      </c>
      <c r="S76" s="44">
        <f t="shared" si="15"/>
        <v>0</v>
      </c>
      <c r="T76" s="44">
        <f t="shared" si="15"/>
        <v>2</v>
      </c>
      <c r="U76" s="44">
        <f t="shared" si="15"/>
        <v>0</v>
      </c>
    </row>
    <row r="77" spans="1:21" x14ac:dyDescent="0.3">
      <c r="A77" t="str">
        <f t="shared" si="16"/>
        <v>jeu</v>
      </c>
      <c r="B77" s="8">
        <v>45001</v>
      </c>
      <c r="C77" s="7" t="s">
        <v>2</v>
      </c>
      <c r="D77" s="4" t="str">
        <f t="shared" si="14"/>
        <v>a</v>
      </c>
      <c r="E77" s="2">
        <v>1</v>
      </c>
      <c r="F77" s="2">
        <v>1</v>
      </c>
      <c r="G77" s="2">
        <v>1</v>
      </c>
      <c r="H77" s="2">
        <v>1</v>
      </c>
      <c r="I77" s="2">
        <v>0</v>
      </c>
      <c r="J77" s="1">
        <f t="shared" si="17"/>
        <v>4</v>
      </c>
      <c r="Q77" s="44">
        <f t="shared" si="15"/>
        <v>2</v>
      </c>
      <c r="R77" s="44">
        <f t="shared" si="15"/>
        <v>0</v>
      </c>
      <c r="S77" s="44">
        <f t="shared" si="15"/>
        <v>1</v>
      </c>
      <c r="T77" s="44">
        <f t="shared" si="15"/>
        <v>0</v>
      </c>
      <c r="U77" s="44">
        <f t="shared" si="15"/>
        <v>0</v>
      </c>
    </row>
    <row r="78" spans="1:21" ht="17.25" thickBot="1" x14ac:dyDescent="0.35">
      <c r="A78" t="str">
        <f t="shared" si="16"/>
        <v>ven</v>
      </c>
      <c r="B78" s="8">
        <v>45002</v>
      </c>
      <c r="C78" s="7" t="s">
        <v>1</v>
      </c>
      <c r="D78" s="4" t="str">
        <f t="shared" si="14"/>
        <v>c</v>
      </c>
      <c r="E78" s="2">
        <v>1</v>
      </c>
      <c r="F78" s="2">
        <v>1</v>
      </c>
      <c r="G78" s="2">
        <v>1</v>
      </c>
      <c r="H78" s="2">
        <v>1</v>
      </c>
      <c r="I78" s="2">
        <v>0</v>
      </c>
      <c r="J78" s="1">
        <f t="shared" si="17"/>
        <v>4</v>
      </c>
      <c r="Q78" s="44">
        <f t="shared" si="15"/>
        <v>0</v>
      </c>
      <c r="R78" s="44">
        <f t="shared" si="15"/>
        <v>1</v>
      </c>
      <c r="S78" s="44">
        <f t="shared" si="15"/>
        <v>2</v>
      </c>
      <c r="T78" s="44">
        <f t="shared" si="15"/>
        <v>0</v>
      </c>
      <c r="U78" s="44">
        <f t="shared" si="15"/>
        <v>0</v>
      </c>
    </row>
    <row r="79" spans="1:21" ht="17.25" thickBot="1" x14ac:dyDescent="0.35">
      <c r="A79" t="str">
        <f t="shared" si="16"/>
        <v>sam</v>
      </c>
      <c r="B79" s="8">
        <v>45003</v>
      </c>
      <c r="C79" s="48" t="s">
        <v>0</v>
      </c>
      <c r="D79" s="53" t="str">
        <f t="shared" si="14"/>
        <v>b</v>
      </c>
      <c r="E79" s="2">
        <v>1</v>
      </c>
      <c r="F79" s="2">
        <v>1</v>
      </c>
      <c r="G79" s="2">
        <v>1</v>
      </c>
      <c r="H79" s="2">
        <v>0</v>
      </c>
      <c r="I79" s="2">
        <v>0</v>
      </c>
      <c r="J79" s="1">
        <f t="shared" si="17"/>
        <v>3</v>
      </c>
      <c r="K79" s="49" t="s">
        <v>25</v>
      </c>
      <c r="Q79" s="44">
        <f t="shared" ref="Q79:U117" si="18">IF($C79=Q$2,1,IF($D79=Q$2,2,0))</f>
        <v>1</v>
      </c>
      <c r="R79" s="44">
        <f t="shared" si="18"/>
        <v>2</v>
      </c>
      <c r="S79" s="44">
        <f t="shared" si="18"/>
        <v>0</v>
      </c>
      <c r="T79" s="44">
        <f t="shared" si="18"/>
        <v>0</v>
      </c>
      <c r="U79" s="44">
        <f t="shared" si="18"/>
        <v>0</v>
      </c>
    </row>
    <row r="80" spans="1:21" x14ac:dyDescent="0.3">
      <c r="A80" t="str">
        <f t="shared" si="16"/>
        <v>dim</v>
      </c>
      <c r="B80" s="8">
        <v>45004</v>
      </c>
      <c r="C80" s="48" t="s">
        <v>2</v>
      </c>
      <c r="D80" s="4" t="s">
        <v>0</v>
      </c>
      <c r="E80" s="2">
        <v>1</v>
      </c>
      <c r="F80" s="2">
        <v>1</v>
      </c>
      <c r="G80" s="2">
        <v>1</v>
      </c>
      <c r="H80" s="2">
        <v>0</v>
      </c>
      <c r="I80" s="2">
        <v>0</v>
      </c>
      <c r="J80" s="1">
        <f t="shared" si="17"/>
        <v>3</v>
      </c>
      <c r="Q80" s="44">
        <f t="shared" si="18"/>
        <v>2</v>
      </c>
      <c r="R80" s="44">
        <f t="shared" si="18"/>
        <v>0</v>
      </c>
      <c r="S80" s="44">
        <f t="shared" si="18"/>
        <v>1</v>
      </c>
      <c r="T80" s="44">
        <f t="shared" si="18"/>
        <v>0</v>
      </c>
      <c r="U80" s="44">
        <f t="shared" si="18"/>
        <v>0</v>
      </c>
    </row>
    <row r="81" spans="1:21" ht="17.25" thickBot="1" x14ac:dyDescent="0.35">
      <c r="A81" t="str">
        <f t="shared" si="16"/>
        <v>lun</v>
      </c>
      <c r="B81" s="8">
        <v>45005</v>
      </c>
      <c r="C81" s="48" t="s">
        <v>40</v>
      </c>
      <c r="D81" s="10" t="s">
        <v>2</v>
      </c>
      <c r="E81" s="2">
        <v>1</v>
      </c>
      <c r="F81" s="2">
        <v>1</v>
      </c>
      <c r="G81" s="2">
        <v>1</v>
      </c>
      <c r="H81" s="2">
        <v>0</v>
      </c>
      <c r="I81" s="2">
        <v>0</v>
      </c>
      <c r="J81" s="1">
        <f t="shared" si="17"/>
        <v>3</v>
      </c>
      <c r="Q81" s="44">
        <f t="shared" si="18"/>
        <v>0</v>
      </c>
      <c r="R81" s="44">
        <f t="shared" si="18"/>
        <v>0</v>
      </c>
      <c r="S81" s="44">
        <f t="shared" si="18"/>
        <v>2</v>
      </c>
      <c r="T81" s="44">
        <f t="shared" si="18"/>
        <v>0</v>
      </c>
      <c r="U81" s="44">
        <f t="shared" si="18"/>
        <v>0</v>
      </c>
    </row>
    <row r="82" spans="1:21" x14ac:dyDescent="0.3">
      <c r="A82" t="str">
        <f t="shared" si="16"/>
        <v>mar</v>
      </c>
      <c r="B82" s="8">
        <v>45006</v>
      </c>
      <c r="C82" s="48" t="s">
        <v>40</v>
      </c>
      <c r="D82" s="9" t="s">
        <v>1</v>
      </c>
      <c r="E82" s="2">
        <v>1</v>
      </c>
      <c r="F82" s="2">
        <v>1</v>
      </c>
      <c r="G82" s="2">
        <v>1</v>
      </c>
      <c r="H82" s="2">
        <v>0</v>
      </c>
      <c r="I82" s="2">
        <v>0</v>
      </c>
      <c r="J82" s="1">
        <f t="shared" si="17"/>
        <v>3</v>
      </c>
      <c r="Q82" s="44">
        <f t="shared" si="18"/>
        <v>0</v>
      </c>
      <c r="R82" s="44">
        <f t="shared" si="18"/>
        <v>2</v>
      </c>
      <c r="S82" s="44">
        <f t="shared" si="18"/>
        <v>0</v>
      </c>
      <c r="T82" s="44">
        <f t="shared" si="18"/>
        <v>0</v>
      </c>
      <c r="U82" s="44">
        <f t="shared" si="18"/>
        <v>0</v>
      </c>
    </row>
    <row r="83" spans="1:21" x14ac:dyDescent="0.3">
      <c r="A83" t="str">
        <f t="shared" si="16"/>
        <v>mer</v>
      </c>
      <c r="B83" s="8">
        <v>45007</v>
      </c>
      <c r="C83" s="48" t="s">
        <v>40</v>
      </c>
      <c r="D83" s="4" t="s">
        <v>0</v>
      </c>
      <c r="E83" s="2">
        <v>1</v>
      </c>
      <c r="F83" s="2">
        <v>1</v>
      </c>
      <c r="G83" s="2">
        <v>1</v>
      </c>
      <c r="H83" s="2">
        <v>0</v>
      </c>
      <c r="I83" s="2">
        <v>0</v>
      </c>
      <c r="J83" s="1">
        <f t="shared" si="17"/>
        <v>3</v>
      </c>
      <c r="Q83" s="44">
        <f t="shared" si="18"/>
        <v>2</v>
      </c>
      <c r="R83" s="44">
        <f t="shared" si="18"/>
        <v>0</v>
      </c>
      <c r="S83" s="44">
        <f t="shared" si="18"/>
        <v>0</v>
      </c>
      <c r="T83" s="44">
        <f t="shared" si="18"/>
        <v>0</v>
      </c>
      <c r="U83" s="44">
        <f t="shared" si="18"/>
        <v>0</v>
      </c>
    </row>
    <row r="84" spans="1:21" ht="17.25" thickBot="1" x14ac:dyDescent="0.35">
      <c r="A84" t="str">
        <f t="shared" si="16"/>
        <v>jeu</v>
      </c>
      <c r="B84" s="8">
        <v>45008</v>
      </c>
      <c r="C84" s="48" t="s">
        <v>40</v>
      </c>
      <c r="D84" s="10" t="s">
        <v>2</v>
      </c>
      <c r="E84" s="2">
        <v>1</v>
      </c>
      <c r="F84" s="2">
        <v>1</v>
      </c>
      <c r="G84" s="2">
        <v>1</v>
      </c>
      <c r="H84" s="2">
        <v>0</v>
      </c>
      <c r="I84" s="2">
        <v>0</v>
      </c>
      <c r="J84" s="1">
        <f t="shared" si="17"/>
        <v>3</v>
      </c>
      <c r="Q84" s="44">
        <f t="shared" si="18"/>
        <v>0</v>
      </c>
      <c r="R84" s="44">
        <f t="shared" si="18"/>
        <v>0</v>
      </c>
      <c r="S84" s="44">
        <f t="shared" si="18"/>
        <v>2</v>
      </c>
      <c r="T84" s="44">
        <f t="shared" si="18"/>
        <v>0</v>
      </c>
      <c r="U84" s="44">
        <f t="shared" si="18"/>
        <v>0</v>
      </c>
    </row>
    <row r="85" spans="1:21" x14ac:dyDescent="0.3">
      <c r="A85" t="str">
        <f t="shared" si="16"/>
        <v>ven</v>
      </c>
      <c r="B85" s="8">
        <v>45009</v>
      </c>
      <c r="C85" s="48" t="s">
        <v>40</v>
      </c>
      <c r="D85" s="9" t="s">
        <v>1</v>
      </c>
      <c r="E85" s="2">
        <v>1</v>
      </c>
      <c r="F85" s="2">
        <v>1</v>
      </c>
      <c r="G85" s="2">
        <v>1</v>
      </c>
      <c r="H85" s="2">
        <v>0</v>
      </c>
      <c r="I85" s="2">
        <v>0</v>
      </c>
      <c r="J85" s="1">
        <f t="shared" si="17"/>
        <v>3</v>
      </c>
      <c r="Q85" s="44">
        <f t="shared" si="18"/>
        <v>0</v>
      </c>
      <c r="R85" s="44">
        <f t="shared" si="18"/>
        <v>2</v>
      </c>
      <c r="S85" s="44">
        <f t="shared" si="18"/>
        <v>0</v>
      </c>
      <c r="T85" s="44">
        <f t="shared" si="18"/>
        <v>0</v>
      </c>
      <c r="U85" s="44">
        <f t="shared" si="18"/>
        <v>0</v>
      </c>
    </row>
    <row r="86" spans="1:21" x14ac:dyDescent="0.3">
      <c r="A86" t="str">
        <f t="shared" si="16"/>
        <v>sam</v>
      </c>
      <c r="B86" s="8">
        <v>45010</v>
      </c>
      <c r="C86" s="48" t="s">
        <v>2</v>
      </c>
      <c r="D86" s="4" t="s">
        <v>0</v>
      </c>
      <c r="E86" s="2">
        <v>1</v>
      </c>
      <c r="F86" s="2">
        <v>1</v>
      </c>
      <c r="G86" s="2">
        <v>1</v>
      </c>
      <c r="H86" s="2">
        <v>0</v>
      </c>
      <c r="I86" s="2">
        <v>0</v>
      </c>
      <c r="J86" s="1">
        <f t="shared" si="17"/>
        <v>3</v>
      </c>
      <c r="Q86" s="44">
        <f t="shared" si="18"/>
        <v>2</v>
      </c>
      <c r="R86" s="44">
        <f t="shared" si="18"/>
        <v>0</v>
      </c>
      <c r="S86" s="44">
        <f t="shared" si="18"/>
        <v>1</v>
      </c>
      <c r="T86" s="44">
        <f t="shared" si="18"/>
        <v>0</v>
      </c>
      <c r="U86" s="44">
        <f t="shared" si="18"/>
        <v>0</v>
      </c>
    </row>
    <row r="87" spans="1:21" ht="17.25" thickBot="1" x14ac:dyDescent="0.35">
      <c r="A87" t="str">
        <f t="shared" si="16"/>
        <v>dim</v>
      </c>
      <c r="B87" s="8">
        <v>45011</v>
      </c>
      <c r="C87" s="48" t="s">
        <v>1</v>
      </c>
      <c r="D87" s="10" t="s">
        <v>2</v>
      </c>
      <c r="E87" s="2">
        <v>1</v>
      </c>
      <c r="F87" s="2">
        <v>1</v>
      </c>
      <c r="G87" s="2">
        <v>1</v>
      </c>
      <c r="H87" s="2">
        <v>0</v>
      </c>
      <c r="I87" s="2">
        <v>0</v>
      </c>
      <c r="J87" s="1">
        <f t="shared" si="17"/>
        <v>3</v>
      </c>
      <c r="Q87" s="44">
        <f t="shared" si="18"/>
        <v>0</v>
      </c>
      <c r="R87" s="44">
        <f t="shared" si="18"/>
        <v>1</v>
      </c>
      <c r="S87" s="44">
        <f t="shared" si="18"/>
        <v>2</v>
      </c>
      <c r="T87" s="44">
        <f t="shared" si="18"/>
        <v>0</v>
      </c>
      <c r="U87" s="44">
        <f t="shared" si="18"/>
        <v>0</v>
      </c>
    </row>
    <row r="88" spans="1:21" x14ac:dyDescent="0.3">
      <c r="A88" t="str">
        <f t="shared" si="16"/>
        <v>lun</v>
      </c>
      <c r="B88" s="8">
        <v>45012</v>
      </c>
      <c r="C88" s="48" t="s">
        <v>40</v>
      </c>
      <c r="D88" s="9" t="s">
        <v>1</v>
      </c>
      <c r="E88" s="2">
        <v>1</v>
      </c>
      <c r="F88" s="2">
        <v>1</v>
      </c>
      <c r="G88" s="2">
        <v>1</v>
      </c>
      <c r="H88" s="2">
        <v>0</v>
      </c>
      <c r="I88" s="2">
        <v>0</v>
      </c>
      <c r="J88" s="1">
        <f t="shared" si="17"/>
        <v>3</v>
      </c>
      <c r="Q88" s="44">
        <f t="shared" si="18"/>
        <v>0</v>
      </c>
      <c r="R88" s="44">
        <f t="shared" si="18"/>
        <v>2</v>
      </c>
      <c r="S88" s="44">
        <f t="shared" si="18"/>
        <v>0</v>
      </c>
      <c r="T88" s="44">
        <f t="shared" si="18"/>
        <v>0</v>
      </c>
      <c r="U88" s="44">
        <f t="shared" si="18"/>
        <v>0</v>
      </c>
    </row>
    <row r="89" spans="1:21" x14ac:dyDescent="0.3">
      <c r="A89" t="str">
        <f t="shared" si="16"/>
        <v>mar</v>
      </c>
      <c r="B89" s="8">
        <v>45013</v>
      </c>
      <c r="C89" s="48" t="s">
        <v>40</v>
      </c>
      <c r="D89" s="4" t="s">
        <v>0</v>
      </c>
      <c r="E89" s="2">
        <v>1</v>
      </c>
      <c r="F89" s="2">
        <v>1</v>
      </c>
      <c r="G89" s="2">
        <v>1</v>
      </c>
      <c r="H89" s="2">
        <v>0</v>
      </c>
      <c r="I89" s="2">
        <v>0</v>
      </c>
      <c r="J89" s="1">
        <f t="shared" si="17"/>
        <v>3</v>
      </c>
      <c r="Q89" s="44">
        <f t="shared" si="18"/>
        <v>2</v>
      </c>
      <c r="R89" s="44">
        <f t="shared" si="18"/>
        <v>0</v>
      </c>
      <c r="S89" s="44">
        <f t="shared" si="18"/>
        <v>0</v>
      </c>
      <c r="T89" s="44">
        <f t="shared" si="18"/>
        <v>0</v>
      </c>
      <c r="U89" s="44">
        <f t="shared" si="18"/>
        <v>0</v>
      </c>
    </row>
    <row r="90" spans="1:21" ht="17.25" thickBot="1" x14ac:dyDescent="0.35">
      <c r="A90" t="str">
        <f t="shared" si="16"/>
        <v>mer</v>
      </c>
      <c r="B90" s="8">
        <v>45014</v>
      </c>
      <c r="C90" s="48" t="s">
        <v>40</v>
      </c>
      <c r="D90" s="10" t="s">
        <v>2</v>
      </c>
      <c r="E90" s="2">
        <v>1</v>
      </c>
      <c r="F90" s="2">
        <v>1</v>
      </c>
      <c r="G90" s="2">
        <v>1</v>
      </c>
      <c r="H90" s="2">
        <v>0</v>
      </c>
      <c r="I90" s="2">
        <v>0</v>
      </c>
      <c r="J90" s="1">
        <f t="shared" si="17"/>
        <v>3</v>
      </c>
      <c r="Q90" s="44">
        <f t="shared" si="18"/>
        <v>0</v>
      </c>
      <c r="R90" s="44">
        <f t="shared" si="18"/>
        <v>0</v>
      </c>
      <c r="S90" s="44">
        <f t="shared" si="18"/>
        <v>2</v>
      </c>
      <c r="T90" s="44">
        <f t="shared" si="18"/>
        <v>0</v>
      </c>
      <c r="U90" s="44">
        <f t="shared" si="18"/>
        <v>0</v>
      </c>
    </row>
    <row r="91" spans="1:21" x14ac:dyDescent="0.3">
      <c r="A91" t="str">
        <f t="shared" si="16"/>
        <v>jeu</v>
      </c>
      <c r="B91" s="8">
        <v>45015</v>
      </c>
      <c r="C91" s="48" t="s">
        <v>40</v>
      </c>
      <c r="D91" s="9" t="s">
        <v>1</v>
      </c>
      <c r="E91" s="2">
        <v>1</v>
      </c>
      <c r="F91" s="2">
        <v>1</v>
      </c>
      <c r="G91" s="2">
        <v>1</v>
      </c>
      <c r="H91" s="2">
        <v>0</v>
      </c>
      <c r="I91" s="2">
        <v>0</v>
      </c>
      <c r="J91" s="1">
        <f t="shared" si="17"/>
        <v>3</v>
      </c>
      <c r="Q91" s="44">
        <f t="shared" si="18"/>
        <v>0</v>
      </c>
      <c r="R91" s="44">
        <f t="shared" si="18"/>
        <v>2</v>
      </c>
      <c r="S91" s="44">
        <f t="shared" si="18"/>
        <v>0</v>
      </c>
      <c r="T91" s="44">
        <f t="shared" si="18"/>
        <v>0</v>
      </c>
      <c r="U91" s="44">
        <f t="shared" si="18"/>
        <v>0</v>
      </c>
    </row>
    <row r="92" spans="1:21" x14ac:dyDescent="0.3">
      <c r="A92" t="str">
        <f t="shared" si="16"/>
        <v>ven</v>
      </c>
      <c r="B92" s="8">
        <v>45016</v>
      </c>
      <c r="C92" s="48" t="s">
        <v>40</v>
      </c>
      <c r="D92" s="4" t="s">
        <v>0</v>
      </c>
      <c r="E92" s="2">
        <v>1</v>
      </c>
      <c r="F92" s="2">
        <v>1</v>
      </c>
      <c r="G92" s="2">
        <v>1</v>
      </c>
      <c r="H92" s="2">
        <v>0</v>
      </c>
      <c r="I92" s="2">
        <v>0</v>
      </c>
      <c r="J92" s="1">
        <f t="shared" si="17"/>
        <v>3</v>
      </c>
      <c r="Q92" s="44">
        <f t="shared" si="18"/>
        <v>2</v>
      </c>
      <c r="R92" s="44">
        <f t="shared" si="18"/>
        <v>0</v>
      </c>
      <c r="S92" s="44">
        <f t="shared" si="18"/>
        <v>0</v>
      </c>
      <c r="T92" s="44">
        <f t="shared" si="18"/>
        <v>0</v>
      </c>
      <c r="U92" s="44">
        <f t="shared" si="18"/>
        <v>0</v>
      </c>
    </row>
    <row r="93" spans="1:21" ht="17.25" thickBot="1" x14ac:dyDescent="0.35">
      <c r="A93" t="str">
        <f t="shared" si="16"/>
        <v>sam</v>
      </c>
      <c r="B93" s="8">
        <v>45017</v>
      </c>
      <c r="C93" s="48" t="s">
        <v>1</v>
      </c>
      <c r="D93" s="10" t="s">
        <v>2</v>
      </c>
      <c r="E93" s="2">
        <v>1</v>
      </c>
      <c r="F93" s="2">
        <v>1</v>
      </c>
      <c r="G93" s="2">
        <v>1</v>
      </c>
      <c r="H93" s="2">
        <v>0</v>
      </c>
      <c r="I93" s="2">
        <v>0</v>
      </c>
      <c r="J93" s="1">
        <f t="shared" si="17"/>
        <v>3</v>
      </c>
      <c r="Q93" s="44">
        <f t="shared" si="18"/>
        <v>0</v>
      </c>
      <c r="R93" s="44">
        <f t="shared" si="18"/>
        <v>1</v>
      </c>
      <c r="S93" s="44">
        <f t="shared" si="18"/>
        <v>2</v>
      </c>
      <c r="T93" s="44">
        <f t="shared" si="18"/>
        <v>0</v>
      </c>
      <c r="U93" s="44">
        <f t="shared" si="18"/>
        <v>0</v>
      </c>
    </row>
    <row r="94" spans="1:21" x14ac:dyDescent="0.3">
      <c r="A94" t="str">
        <f t="shared" si="16"/>
        <v>dim</v>
      </c>
      <c r="B94" s="8">
        <v>45018</v>
      </c>
      <c r="C94" s="48" t="s">
        <v>0</v>
      </c>
      <c r="D94" s="9" t="s">
        <v>1</v>
      </c>
      <c r="E94" s="2">
        <v>1</v>
      </c>
      <c r="F94" s="2">
        <v>1</v>
      </c>
      <c r="G94" s="2">
        <v>1</v>
      </c>
      <c r="H94" s="2">
        <v>0</v>
      </c>
      <c r="I94" s="2">
        <v>0</v>
      </c>
      <c r="J94" s="1">
        <f t="shared" si="17"/>
        <v>3</v>
      </c>
      <c r="Q94" s="44">
        <f t="shared" si="18"/>
        <v>1</v>
      </c>
      <c r="R94" s="44">
        <f t="shared" si="18"/>
        <v>2</v>
      </c>
      <c r="S94" s="44">
        <f t="shared" si="18"/>
        <v>0</v>
      </c>
      <c r="T94" s="44">
        <f t="shared" si="18"/>
        <v>0</v>
      </c>
      <c r="U94" s="44">
        <f t="shared" si="18"/>
        <v>0</v>
      </c>
    </row>
    <row r="95" spans="1:21" x14ac:dyDescent="0.3">
      <c r="A95" t="str">
        <f t="shared" si="16"/>
        <v>lun</v>
      </c>
      <c r="B95" s="8">
        <v>45019</v>
      </c>
      <c r="C95" s="48" t="s">
        <v>40</v>
      </c>
      <c r="D95" s="4" t="s">
        <v>0</v>
      </c>
      <c r="E95" s="2">
        <v>1</v>
      </c>
      <c r="F95" s="2">
        <v>1</v>
      </c>
      <c r="G95" s="2">
        <v>1</v>
      </c>
      <c r="H95" s="2">
        <v>0</v>
      </c>
      <c r="I95" s="2">
        <v>0</v>
      </c>
      <c r="J95" s="1">
        <f t="shared" si="17"/>
        <v>3</v>
      </c>
      <c r="Q95" s="44">
        <f t="shared" si="18"/>
        <v>2</v>
      </c>
      <c r="R95" s="44">
        <f t="shared" si="18"/>
        <v>0</v>
      </c>
      <c r="S95" s="44">
        <f t="shared" si="18"/>
        <v>0</v>
      </c>
      <c r="T95" s="44">
        <f t="shared" si="18"/>
        <v>0</v>
      </c>
      <c r="U95" s="44">
        <f t="shared" si="18"/>
        <v>0</v>
      </c>
    </row>
    <row r="96" spans="1:21" ht="17.25" thickBot="1" x14ac:dyDescent="0.35">
      <c r="A96" t="str">
        <f t="shared" si="16"/>
        <v>mar</v>
      </c>
      <c r="B96" s="8">
        <v>45020</v>
      </c>
      <c r="C96" s="48" t="s">
        <v>40</v>
      </c>
      <c r="D96" s="10" t="s">
        <v>2</v>
      </c>
      <c r="E96" s="2">
        <v>1</v>
      </c>
      <c r="F96" s="2">
        <v>1</v>
      </c>
      <c r="G96" s="2">
        <v>1</v>
      </c>
      <c r="H96" s="2">
        <v>0</v>
      </c>
      <c r="I96" s="2">
        <v>0</v>
      </c>
      <c r="J96" s="1">
        <f t="shared" si="17"/>
        <v>3</v>
      </c>
      <c r="Q96" s="44">
        <f t="shared" si="18"/>
        <v>0</v>
      </c>
      <c r="R96" s="44">
        <f t="shared" si="18"/>
        <v>0</v>
      </c>
      <c r="S96" s="44">
        <f t="shared" si="18"/>
        <v>2</v>
      </c>
      <c r="T96" s="44">
        <f t="shared" si="18"/>
        <v>0</v>
      </c>
      <c r="U96" s="44">
        <f t="shared" si="18"/>
        <v>0</v>
      </c>
    </row>
    <row r="97" spans="1:21" x14ac:dyDescent="0.3">
      <c r="A97" t="str">
        <f t="shared" si="16"/>
        <v>mer</v>
      </c>
      <c r="B97" s="8">
        <v>45021</v>
      </c>
      <c r="C97" s="48" t="s">
        <v>40</v>
      </c>
      <c r="D97" s="9" t="s">
        <v>1</v>
      </c>
      <c r="E97" s="2">
        <v>1</v>
      </c>
      <c r="F97" s="2">
        <v>1</v>
      </c>
      <c r="G97" s="2">
        <v>1</v>
      </c>
      <c r="H97" s="2">
        <v>0</v>
      </c>
      <c r="I97" s="2">
        <v>0</v>
      </c>
      <c r="J97" s="1">
        <f t="shared" si="17"/>
        <v>3</v>
      </c>
      <c r="Q97" s="44">
        <f t="shared" si="18"/>
        <v>0</v>
      </c>
      <c r="R97" s="44">
        <f t="shared" si="18"/>
        <v>2</v>
      </c>
      <c r="S97" s="44">
        <f t="shared" si="18"/>
        <v>0</v>
      </c>
      <c r="T97" s="44">
        <f t="shared" si="18"/>
        <v>0</v>
      </c>
      <c r="U97" s="44">
        <f t="shared" si="18"/>
        <v>0</v>
      </c>
    </row>
    <row r="98" spans="1:21" x14ac:dyDescent="0.3">
      <c r="A98" t="str">
        <f t="shared" si="16"/>
        <v>jeu</v>
      </c>
      <c r="B98" s="8">
        <v>45022</v>
      </c>
      <c r="C98" s="48" t="s">
        <v>40</v>
      </c>
      <c r="D98" s="4" t="s">
        <v>4</v>
      </c>
      <c r="E98" s="2">
        <v>1</v>
      </c>
      <c r="F98" s="2">
        <v>1</v>
      </c>
      <c r="G98" s="2">
        <v>1</v>
      </c>
      <c r="H98" s="2">
        <v>0</v>
      </c>
      <c r="I98" s="2">
        <v>1</v>
      </c>
      <c r="J98" s="1">
        <f t="shared" si="17"/>
        <v>4</v>
      </c>
      <c r="K98" s="49" t="s">
        <v>26</v>
      </c>
      <c r="Q98" s="44">
        <f t="shared" si="18"/>
        <v>0</v>
      </c>
      <c r="R98" s="44">
        <f t="shared" si="18"/>
        <v>0</v>
      </c>
      <c r="S98" s="44">
        <f t="shared" si="18"/>
        <v>0</v>
      </c>
      <c r="T98" s="44">
        <f t="shared" si="18"/>
        <v>0</v>
      </c>
      <c r="U98" s="44">
        <f t="shared" si="18"/>
        <v>2</v>
      </c>
    </row>
    <row r="99" spans="1:21" ht="17.25" thickBot="1" x14ac:dyDescent="0.35">
      <c r="A99" t="str">
        <f t="shared" si="16"/>
        <v>ven</v>
      </c>
      <c r="B99" s="8">
        <v>45023</v>
      </c>
      <c r="C99" s="48" t="str">
        <f>D100</f>
        <v>c</v>
      </c>
      <c r="D99" s="4" t="s">
        <v>0</v>
      </c>
      <c r="E99" s="2">
        <v>1</v>
      </c>
      <c r="F99" s="2">
        <v>1</v>
      </c>
      <c r="G99" s="2">
        <v>1</v>
      </c>
      <c r="H99" s="2">
        <v>0</v>
      </c>
      <c r="I99" s="2">
        <v>1</v>
      </c>
      <c r="J99" s="1">
        <f t="shared" ref="J99:J117" si="19">SUM(E99:I99)</f>
        <v>4</v>
      </c>
      <c r="Q99" s="44">
        <f t="shared" si="18"/>
        <v>2</v>
      </c>
      <c r="R99" s="44">
        <f t="shared" si="18"/>
        <v>0</v>
      </c>
      <c r="S99" s="44">
        <f t="shared" si="18"/>
        <v>1</v>
      </c>
      <c r="T99" s="44">
        <f t="shared" si="18"/>
        <v>0</v>
      </c>
      <c r="U99" s="44">
        <f t="shared" si="18"/>
        <v>0</v>
      </c>
    </row>
    <row r="100" spans="1:21" ht="17.25" thickBot="1" x14ac:dyDescent="0.35">
      <c r="A100" t="str">
        <f t="shared" si="16"/>
        <v>sam</v>
      </c>
      <c r="B100" s="8">
        <v>45024</v>
      </c>
      <c r="C100" s="9" t="str">
        <f>D101</f>
        <v>b</v>
      </c>
      <c r="D100" s="10" t="s">
        <v>2</v>
      </c>
      <c r="E100" s="2">
        <v>1</v>
      </c>
      <c r="F100" s="2">
        <v>1</v>
      </c>
      <c r="G100" s="2">
        <v>1</v>
      </c>
      <c r="H100" s="2">
        <v>0</v>
      </c>
      <c r="I100" s="2">
        <v>1</v>
      </c>
      <c r="J100" s="1">
        <f t="shared" si="19"/>
        <v>4</v>
      </c>
      <c r="Q100" s="44">
        <f t="shared" si="18"/>
        <v>0</v>
      </c>
      <c r="R100" s="44">
        <f t="shared" si="18"/>
        <v>1</v>
      </c>
      <c r="S100" s="44">
        <f t="shared" si="18"/>
        <v>2</v>
      </c>
      <c r="T100" s="44">
        <f t="shared" si="18"/>
        <v>0</v>
      </c>
      <c r="U100" s="44">
        <f t="shared" si="18"/>
        <v>0</v>
      </c>
    </row>
    <row r="101" spans="1:21" x14ac:dyDescent="0.3">
      <c r="A101" t="str">
        <f t="shared" si="16"/>
        <v>dim</v>
      </c>
      <c r="B101" s="8">
        <v>45025</v>
      </c>
      <c r="C101" s="4" t="str">
        <f t="shared" ref="C101:C103" si="20">D102</f>
        <v>e</v>
      </c>
      <c r="D101" s="9" t="s">
        <v>1</v>
      </c>
      <c r="E101" s="2">
        <v>1</v>
      </c>
      <c r="F101" s="2">
        <v>1</v>
      </c>
      <c r="G101" s="2">
        <v>1</v>
      </c>
      <c r="H101" s="2">
        <v>0</v>
      </c>
      <c r="I101" s="2">
        <v>1</v>
      </c>
      <c r="J101" s="1">
        <f t="shared" si="19"/>
        <v>4</v>
      </c>
      <c r="Q101" s="44">
        <f t="shared" si="18"/>
        <v>0</v>
      </c>
      <c r="R101" s="44">
        <f t="shared" si="18"/>
        <v>2</v>
      </c>
      <c r="S101" s="44">
        <f t="shared" si="18"/>
        <v>0</v>
      </c>
      <c r="T101" s="44">
        <f t="shared" si="18"/>
        <v>0</v>
      </c>
      <c r="U101" s="44">
        <f t="shared" si="18"/>
        <v>1</v>
      </c>
    </row>
    <row r="102" spans="1:21" x14ac:dyDescent="0.3">
      <c r="A102" t="str">
        <f t="shared" si="16"/>
        <v>lun</v>
      </c>
      <c r="B102" s="8">
        <v>45026</v>
      </c>
      <c r="C102" s="4" t="str">
        <f t="shared" si="20"/>
        <v>a</v>
      </c>
      <c r="D102" s="4" t="s">
        <v>4</v>
      </c>
      <c r="E102" s="2">
        <v>1</v>
      </c>
      <c r="F102" s="2">
        <v>1</v>
      </c>
      <c r="G102" s="2">
        <v>1</v>
      </c>
      <c r="H102" s="2">
        <v>0</v>
      </c>
      <c r="I102" s="2">
        <v>1</v>
      </c>
      <c r="J102" s="1">
        <f t="shared" si="19"/>
        <v>4</v>
      </c>
      <c r="Q102" s="44">
        <f t="shared" si="18"/>
        <v>1</v>
      </c>
      <c r="R102" s="44">
        <f t="shared" si="18"/>
        <v>0</v>
      </c>
      <c r="S102" s="44">
        <f t="shared" si="18"/>
        <v>0</v>
      </c>
      <c r="T102" s="44">
        <f t="shared" si="18"/>
        <v>0</v>
      </c>
      <c r="U102" s="44">
        <f t="shared" si="18"/>
        <v>2</v>
      </c>
    </row>
    <row r="103" spans="1:21" ht="17.25" thickBot="1" x14ac:dyDescent="0.35">
      <c r="A103" t="str">
        <f t="shared" si="16"/>
        <v>mar</v>
      </c>
      <c r="B103" s="8">
        <v>45027</v>
      </c>
      <c r="C103" s="10" t="str">
        <f t="shared" si="20"/>
        <v>c</v>
      </c>
      <c r="D103" s="4" t="s">
        <v>0</v>
      </c>
      <c r="E103" s="2">
        <v>1</v>
      </c>
      <c r="F103" s="2">
        <v>1</v>
      </c>
      <c r="G103" s="2">
        <v>1</v>
      </c>
      <c r="H103" s="2">
        <v>0</v>
      </c>
      <c r="I103" s="2">
        <v>1</v>
      </c>
      <c r="J103" s="1">
        <f t="shared" si="19"/>
        <v>4</v>
      </c>
      <c r="Q103" s="44">
        <f t="shared" si="18"/>
        <v>2</v>
      </c>
      <c r="R103" s="44">
        <f t="shared" si="18"/>
        <v>0</v>
      </c>
      <c r="S103" s="44">
        <f t="shared" si="18"/>
        <v>1</v>
      </c>
      <c r="T103" s="44">
        <f t="shared" si="18"/>
        <v>0</v>
      </c>
      <c r="U103" s="44">
        <f t="shared" si="18"/>
        <v>0</v>
      </c>
    </row>
    <row r="104" spans="1:21" ht="17.25" thickBot="1" x14ac:dyDescent="0.35">
      <c r="A104" t="str">
        <f t="shared" si="16"/>
        <v>mer</v>
      </c>
      <c r="B104" s="8">
        <v>45028</v>
      </c>
      <c r="C104" s="9" t="s">
        <v>1</v>
      </c>
      <c r="D104" s="11" t="s">
        <v>2</v>
      </c>
      <c r="E104" s="2">
        <v>1</v>
      </c>
      <c r="F104" s="2">
        <v>1</v>
      </c>
      <c r="G104" s="2">
        <v>1</v>
      </c>
      <c r="H104" s="2">
        <v>0</v>
      </c>
      <c r="I104" s="2">
        <v>1</v>
      </c>
      <c r="J104" s="1">
        <f t="shared" si="19"/>
        <v>4</v>
      </c>
      <c r="Q104" s="44">
        <f t="shared" si="18"/>
        <v>0</v>
      </c>
      <c r="R104" s="44">
        <f t="shared" si="18"/>
        <v>1</v>
      </c>
      <c r="S104" s="44">
        <f t="shared" si="18"/>
        <v>2</v>
      </c>
      <c r="T104" s="44">
        <f t="shared" si="18"/>
        <v>0</v>
      </c>
      <c r="U104" s="44">
        <f t="shared" si="18"/>
        <v>0</v>
      </c>
    </row>
    <row r="105" spans="1:21" x14ac:dyDescent="0.3">
      <c r="A105" t="str">
        <f t="shared" si="16"/>
        <v>jeu</v>
      </c>
      <c r="B105" s="8">
        <v>45029</v>
      </c>
      <c r="C105" s="7" t="s">
        <v>4</v>
      </c>
      <c r="D105" s="9" t="s">
        <v>1</v>
      </c>
      <c r="E105" s="2">
        <v>1</v>
      </c>
      <c r="F105" s="2">
        <v>1</v>
      </c>
      <c r="G105" s="2">
        <v>1</v>
      </c>
      <c r="H105" s="2">
        <v>0</v>
      </c>
      <c r="I105" s="2">
        <v>1</v>
      </c>
      <c r="J105" s="1">
        <f t="shared" si="19"/>
        <v>4</v>
      </c>
      <c r="Q105" s="44">
        <f t="shared" si="18"/>
        <v>0</v>
      </c>
      <c r="R105" s="44">
        <f t="shared" si="18"/>
        <v>2</v>
      </c>
      <c r="S105" s="44">
        <f t="shared" si="18"/>
        <v>0</v>
      </c>
      <c r="T105" s="44">
        <f t="shared" si="18"/>
        <v>0</v>
      </c>
      <c r="U105" s="44">
        <f t="shared" si="18"/>
        <v>1</v>
      </c>
    </row>
    <row r="106" spans="1:21" x14ac:dyDescent="0.3">
      <c r="A106" t="str">
        <f t="shared" si="16"/>
        <v>ven</v>
      </c>
      <c r="B106" s="8">
        <v>45030</v>
      </c>
      <c r="C106" s="7" t="s">
        <v>0</v>
      </c>
      <c r="D106" s="4" t="s">
        <v>4</v>
      </c>
      <c r="E106" s="2">
        <v>1</v>
      </c>
      <c r="F106" s="2">
        <v>1</v>
      </c>
      <c r="G106" s="2">
        <v>1</v>
      </c>
      <c r="H106" s="2">
        <v>0</v>
      </c>
      <c r="I106" s="2">
        <v>1</v>
      </c>
      <c r="J106" s="1">
        <f t="shared" si="19"/>
        <v>4</v>
      </c>
      <c r="Q106" s="44">
        <f t="shared" si="18"/>
        <v>1</v>
      </c>
      <c r="R106" s="44">
        <f t="shared" si="18"/>
        <v>0</v>
      </c>
      <c r="S106" s="44">
        <f t="shared" si="18"/>
        <v>0</v>
      </c>
      <c r="T106" s="44">
        <f t="shared" si="18"/>
        <v>0</v>
      </c>
      <c r="U106" s="44">
        <f t="shared" si="18"/>
        <v>2</v>
      </c>
    </row>
    <row r="107" spans="1:21" ht="17.25" thickBot="1" x14ac:dyDescent="0.35">
      <c r="A107" t="str">
        <f t="shared" si="16"/>
        <v>sam</v>
      </c>
      <c r="B107" s="8">
        <v>45031</v>
      </c>
      <c r="C107" s="7" t="s">
        <v>2</v>
      </c>
      <c r="D107" s="4" t="s">
        <v>0</v>
      </c>
      <c r="E107" s="2">
        <v>1</v>
      </c>
      <c r="F107" s="2">
        <v>1</v>
      </c>
      <c r="G107" s="2">
        <v>1</v>
      </c>
      <c r="H107" s="2">
        <v>0</v>
      </c>
      <c r="I107" s="2">
        <v>1</v>
      </c>
      <c r="J107" s="1">
        <f t="shared" si="19"/>
        <v>4</v>
      </c>
      <c r="Q107" s="44">
        <f t="shared" si="18"/>
        <v>2</v>
      </c>
      <c r="R107" s="44">
        <f t="shared" si="18"/>
        <v>0</v>
      </c>
      <c r="S107" s="44">
        <f t="shared" si="18"/>
        <v>1</v>
      </c>
      <c r="T107" s="44">
        <f t="shared" si="18"/>
        <v>0</v>
      </c>
      <c r="U107" s="44">
        <f t="shared" si="18"/>
        <v>0</v>
      </c>
    </row>
    <row r="108" spans="1:21" ht="17.25" thickBot="1" x14ac:dyDescent="0.35">
      <c r="A108" t="str">
        <f t="shared" si="16"/>
        <v>dim</v>
      </c>
      <c r="B108" s="8">
        <v>45032</v>
      </c>
      <c r="C108" s="9" t="s">
        <v>3</v>
      </c>
      <c r="D108" s="53" t="s">
        <v>1</v>
      </c>
      <c r="E108" s="2">
        <v>1</v>
      </c>
      <c r="F108" s="2">
        <v>1</v>
      </c>
      <c r="G108" s="2">
        <v>1</v>
      </c>
      <c r="H108" s="2">
        <v>1</v>
      </c>
      <c r="I108" s="2">
        <v>1</v>
      </c>
      <c r="J108" s="1">
        <f t="shared" si="19"/>
        <v>5</v>
      </c>
      <c r="K108" s="49" t="s">
        <v>24</v>
      </c>
      <c r="Q108" s="44">
        <f t="shared" si="18"/>
        <v>0</v>
      </c>
      <c r="R108" s="44">
        <f t="shared" si="18"/>
        <v>2</v>
      </c>
      <c r="S108" s="44">
        <f t="shared" si="18"/>
        <v>0</v>
      </c>
      <c r="T108" s="44">
        <f t="shared" si="18"/>
        <v>1</v>
      </c>
      <c r="U108" s="44">
        <f t="shared" si="18"/>
        <v>0</v>
      </c>
    </row>
    <row r="109" spans="1:21" ht="17.25" thickBot="1" x14ac:dyDescent="0.35">
      <c r="A109" t="str">
        <f t="shared" si="16"/>
        <v>lun</v>
      </c>
      <c r="B109" s="8">
        <v>45033</v>
      </c>
      <c r="C109" s="4" t="s">
        <v>4</v>
      </c>
      <c r="D109" s="10" t="str">
        <f>C107</f>
        <v>c</v>
      </c>
      <c r="E109" s="2">
        <v>1</v>
      </c>
      <c r="F109" s="2">
        <v>1</v>
      </c>
      <c r="G109" s="2">
        <v>1</v>
      </c>
      <c r="H109" s="2">
        <v>1</v>
      </c>
      <c r="I109" s="2">
        <v>1</v>
      </c>
      <c r="J109" s="1">
        <f t="shared" si="19"/>
        <v>5</v>
      </c>
      <c r="Q109" s="44">
        <f t="shared" si="18"/>
        <v>0</v>
      </c>
      <c r="R109" s="44">
        <f t="shared" si="18"/>
        <v>0</v>
      </c>
      <c r="S109" s="44">
        <f t="shared" si="18"/>
        <v>2</v>
      </c>
      <c r="T109" s="44">
        <f t="shared" si="18"/>
        <v>0</v>
      </c>
      <c r="U109" s="44">
        <f t="shared" si="18"/>
        <v>1</v>
      </c>
    </row>
    <row r="110" spans="1:21" x14ac:dyDescent="0.3">
      <c r="A110" t="str">
        <f t="shared" si="16"/>
        <v>mar</v>
      </c>
      <c r="B110" s="8">
        <v>45034</v>
      </c>
      <c r="C110" s="4" t="s">
        <v>0</v>
      </c>
      <c r="D110" s="4" t="str">
        <f t="shared" ref="D110:D113" si="21">C108</f>
        <v>d</v>
      </c>
      <c r="E110" s="2">
        <v>1</v>
      </c>
      <c r="F110" s="2">
        <v>1</v>
      </c>
      <c r="G110" s="2">
        <v>1</v>
      </c>
      <c r="H110" s="2">
        <v>1</v>
      </c>
      <c r="I110" s="2">
        <v>1</v>
      </c>
      <c r="J110" s="1">
        <f t="shared" si="19"/>
        <v>5</v>
      </c>
      <c r="Q110" s="44">
        <f t="shared" si="18"/>
        <v>1</v>
      </c>
      <c r="R110" s="44">
        <f t="shared" si="18"/>
        <v>0</v>
      </c>
      <c r="S110" s="44">
        <f t="shared" si="18"/>
        <v>0</v>
      </c>
      <c r="T110" s="44">
        <f t="shared" si="18"/>
        <v>2</v>
      </c>
      <c r="U110" s="44">
        <f t="shared" si="18"/>
        <v>0</v>
      </c>
    </row>
    <row r="111" spans="1:21" x14ac:dyDescent="0.3">
      <c r="A111" t="str">
        <f t="shared" si="16"/>
        <v>mer</v>
      </c>
      <c r="B111" s="8">
        <v>45035</v>
      </c>
      <c r="C111" s="4" t="s">
        <v>1</v>
      </c>
      <c r="D111" s="4" t="str">
        <f t="shared" si="21"/>
        <v>e</v>
      </c>
      <c r="E111" s="2">
        <v>1</v>
      </c>
      <c r="F111" s="2">
        <v>1</v>
      </c>
      <c r="G111" s="2">
        <v>1</v>
      </c>
      <c r="H111" s="2">
        <v>1</v>
      </c>
      <c r="I111" s="2">
        <v>1</v>
      </c>
      <c r="J111" s="1">
        <f t="shared" si="19"/>
        <v>5</v>
      </c>
      <c r="Q111" s="44">
        <f t="shared" si="18"/>
        <v>0</v>
      </c>
      <c r="R111" s="44">
        <f t="shared" si="18"/>
        <v>1</v>
      </c>
      <c r="S111" s="44">
        <f t="shared" si="18"/>
        <v>0</v>
      </c>
      <c r="T111" s="44">
        <f t="shared" si="18"/>
        <v>0</v>
      </c>
      <c r="U111" s="44">
        <f t="shared" si="18"/>
        <v>2</v>
      </c>
    </row>
    <row r="112" spans="1:21" ht="17.25" thickBot="1" x14ac:dyDescent="0.35">
      <c r="A112" t="str">
        <f t="shared" si="16"/>
        <v>jeu</v>
      </c>
      <c r="B112" s="8">
        <v>45036</v>
      </c>
      <c r="C112" s="10" t="s">
        <v>2</v>
      </c>
      <c r="D112" s="4" t="str">
        <f t="shared" si="21"/>
        <v>a</v>
      </c>
      <c r="E112" s="2">
        <v>1</v>
      </c>
      <c r="F112" s="2">
        <v>1</v>
      </c>
      <c r="G112" s="2">
        <v>1</v>
      </c>
      <c r="H112" s="2">
        <v>1</v>
      </c>
      <c r="I112" s="2">
        <v>1</v>
      </c>
      <c r="J112" s="1">
        <f t="shared" si="19"/>
        <v>5</v>
      </c>
      <c r="Q112" s="44">
        <f t="shared" si="18"/>
        <v>2</v>
      </c>
      <c r="R112" s="44">
        <f t="shared" si="18"/>
        <v>0</v>
      </c>
      <c r="S112" s="44">
        <f t="shared" si="18"/>
        <v>1</v>
      </c>
      <c r="T112" s="44">
        <f t="shared" si="18"/>
        <v>0</v>
      </c>
      <c r="U112" s="44">
        <f t="shared" si="18"/>
        <v>0</v>
      </c>
    </row>
    <row r="113" spans="1:21" x14ac:dyDescent="0.3">
      <c r="A113" t="str">
        <f t="shared" si="16"/>
        <v>ven</v>
      </c>
      <c r="B113" s="8">
        <v>45037</v>
      </c>
      <c r="C113" s="9" t="s">
        <v>3</v>
      </c>
      <c r="D113" s="4" t="str">
        <f t="shared" si="21"/>
        <v>b</v>
      </c>
      <c r="E113" s="2">
        <v>1</v>
      </c>
      <c r="F113" s="2">
        <v>1</v>
      </c>
      <c r="G113" s="2">
        <v>1</v>
      </c>
      <c r="H113" s="2">
        <v>1</v>
      </c>
      <c r="I113" s="2">
        <v>1</v>
      </c>
      <c r="J113" s="1">
        <f t="shared" si="19"/>
        <v>5</v>
      </c>
      <c r="Q113" s="44">
        <f t="shared" si="18"/>
        <v>0</v>
      </c>
      <c r="R113" s="44">
        <f t="shared" si="18"/>
        <v>2</v>
      </c>
      <c r="S113" s="44">
        <f t="shared" si="18"/>
        <v>0</v>
      </c>
      <c r="T113" s="44">
        <f t="shared" si="18"/>
        <v>1</v>
      </c>
      <c r="U113" s="44">
        <f t="shared" si="18"/>
        <v>0</v>
      </c>
    </row>
    <row r="114" spans="1:21" ht="17.25" thickBot="1" x14ac:dyDescent="0.35">
      <c r="A114" t="str">
        <f t="shared" si="16"/>
        <v>sam</v>
      </c>
      <c r="B114" s="8">
        <v>45038</v>
      </c>
      <c r="C114" s="4" t="s">
        <v>4</v>
      </c>
      <c r="D114" s="4" t="s">
        <v>2</v>
      </c>
      <c r="E114" s="2">
        <v>1</v>
      </c>
      <c r="F114" s="2">
        <v>1</v>
      </c>
      <c r="G114" s="2">
        <v>1</v>
      </c>
      <c r="H114" s="2">
        <v>1</v>
      </c>
      <c r="I114" s="2">
        <v>1</v>
      </c>
      <c r="J114" s="1">
        <f t="shared" si="19"/>
        <v>5</v>
      </c>
      <c r="Q114" s="44">
        <f t="shared" si="18"/>
        <v>0</v>
      </c>
      <c r="R114" s="44">
        <f t="shared" si="18"/>
        <v>0</v>
      </c>
      <c r="S114" s="44">
        <f t="shared" si="18"/>
        <v>2</v>
      </c>
      <c r="T114" s="44">
        <f t="shared" si="18"/>
        <v>0</v>
      </c>
      <c r="U114" s="44">
        <f t="shared" si="18"/>
        <v>1</v>
      </c>
    </row>
    <row r="115" spans="1:21" x14ac:dyDescent="0.3">
      <c r="A115" t="str">
        <f t="shared" si="16"/>
        <v>dim</v>
      </c>
      <c r="B115" s="8">
        <v>45039</v>
      </c>
      <c r="C115" s="7" t="s">
        <v>0</v>
      </c>
      <c r="D115" s="9" t="s">
        <v>3</v>
      </c>
      <c r="E115" s="2">
        <v>1</v>
      </c>
      <c r="F115" s="2">
        <v>1</v>
      </c>
      <c r="G115" s="2">
        <v>1</v>
      </c>
      <c r="H115" s="2">
        <v>1</v>
      </c>
      <c r="I115" s="2">
        <v>1</v>
      </c>
      <c r="J115" s="1">
        <f t="shared" si="19"/>
        <v>5</v>
      </c>
      <c r="Q115" s="44">
        <f t="shared" si="18"/>
        <v>1</v>
      </c>
      <c r="R115" s="44">
        <f t="shared" si="18"/>
        <v>0</v>
      </c>
      <c r="S115" s="44">
        <f t="shared" si="18"/>
        <v>0</v>
      </c>
      <c r="T115" s="44">
        <f t="shared" si="18"/>
        <v>2</v>
      </c>
      <c r="U115" s="44">
        <f t="shared" si="18"/>
        <v>0</v>
      </c>
    </row>
    <row r="116" spans="1:21" x14ac:dyDescent="0.3">
      <c r="A116" t="str">
        <f t="shared" si="16"/>
        <v>lun</v>
      </c>
      <c r="B116" s="8">
        <v>45040</v>
      </c>
      <c r="C116" s="7" t="s">
        <v>1</v>
      </c>
      <c r="D116" s="4" t="str">
        <f t="shared" ref="D116:D117" si="22">C114</f>
        <v>e</v>
      </c>
      <c r="E116" s="2">
        <v>1</v>
      </c>
      <c r="F116" s="2">
        <v>1</v>
      </c>
      <c r="G116" s="2">
        <v>1</v>
      </c>
      <c r="H116" s="2">
        <v>1</v>
      </c>
      <c r="I116" s="2">
        <v>1</v>
      </c>
      <c r="J116" s="1">
        <f t="shared" si="19"/>
        <v>5</v>
      </c>
      <c r="Q116" s="44">
        <f t="shared" si="18"/>
        <v>0</v>
      </c>
      <c r="R116" s="44">
        <f t="shared" si="18"/>
        <v>1</v>
      </c>
      <c r="S116" s="44">
        <f t="shared" si="18"/>
        <v>0</v>
      </c>
      <c r="T116" s="44">
        <f t="shared" si="18"/>
        <v>0</v>
      </c>
      <c r="U116" s="44">
        <f t="shared" si="18"/>
        <v>2</v>
      </c>
    </row>
    <row r="117" spans="1:21" ht="17.25" thickBot="1" x14ac:dyDescent="0.35">
      <c r="A117" t="str">
        <f t="shared" si="16"/>
        <v>mar</v>
      </c>
      <c r="B117" s="8">
        <v>45041</v>
      </c>
      <c r="C117" s="6" t="s">
        <v>2</v>
      </c>
      <c r="D117" s="4" t="str">
        <f t="shared" si="22"/>
        <v>a</v>
      </c>
      <c r="E117" s="2">
        <v>1</v>
      </c>
      <c r="F117" s="2">
        <v>1</v>
      </c>
      <c r="G117" s="2">
        <v>1</v>
      </c>
      <c r="H117" s="2">
        <v>1</v>
      </c>
      <c r="I117" s="2">
        <v>1</v>
      </c>
      <c r="J117" s="1">
        <f t="shared" si="19"/>
        <v>5</v>
      </c>
      <c r="Q117" s="44">
        <f t="shared" si="18"/>
        <v>2</v>
      </c>
      <c r="R117" s="44">
        <f t="shared" si="18"/>
        <v>0</v>
      </c>
      <c r="S117" s="44">
        <f t="shared" si="18"/>
        <v>1</v>
      </c>
      <c r="T117" s="44">
        <f t="shared" si="18"/>
        <v>0</v>
      </c>
      <c r="U117" s="44">
        <f t="shared" si="18"/>
        <v>0</v>
      </c>
    </row>
  </sheetData>
  <mergeCells count="3">
    <mergeCell ref="E1:I1"/>
    <mergeCell ref="Q1:U1"/>
    <mergeCell ref="K1:P1"/>
  </mergeCells>
  <conditionalFormatting sqref="C1:D1048576">
    <cfRule type="cellIs" dxfId="34" priority="3" operator="equal">
      <formula>"e"</formula>
    </cfRule>
    <cfRule type="cellIs" dxfId="33" priority="4" operator="equal">
      <formula>"d"</formula>
    </cfRule>
    <cfRule type="cellIs" dxfId="32" priority="5" operator="equal">
      <formula>"c"</formula>
    </cfRule>
    <cfRule type="cellIs" dxfId="31" priority="6" operator="equal">
      <formula>"b"</formula>
    </cfRule>
    <cfRule type="cellIs" dxfId="30" priority="7" operator="equal">
      <formula>"a"</formula>
    </cfRule>
  </conditionalFormatting>
  <conditionalFormatting sqref="E1:I1048576">
    <cfRule type="cellIs" dxfId="29" priority="2" operator="equal">
      <formula>0</formula>
    </cfRule>
  </conditionalFormatting>
  <conditionalFormatting sqref="A1:B1048576">
    <cfRule type="expression" dxfId="28" priority="1">
      <formula>OR($A1="sam",$A1="dim")</formula>
    </cfRule>
  </conditionalFormatting>
  <pageMargins left="0.7" right="0.7" top="0.75" bottom="0.75" header="0.3" footer="0.3"/>
  <pageSetup paperSize="9" orientation="portrait" r:id="rId1"/>
  <ignoredErrors>
    <ignoredError sqref="J3:J16 J17:J107 J108:J117" formulaRange="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K78"/>
  <sheetViews>
    <sheetView topLeftCell="A47" workbookViewId="0">
      <selection activeCell="B60" sqref="B60"/>
    </sheetView>
  </sheetViews>
  <sheetFormatPr baseColWidth="10" defaultRowHeight="16.5" x14ac:dyDescent="0.3"/>
  <cols>
    <col min="1" max="1" width="12.125" customWidth="1"/>
    <col min="2" max="2" width="16.125" customWidth="1"/>
    <col min="3" max="3" width="15.375" customWidth="1"/>
    <col min="5" max="5" width="25.875" customWidth="1"/>
  </cols>
  <sheetData>
    <row r="1" spans="1:5" x14ac:dyDescent="0.3">
      <c r="A1" t="s">
        <v>16</v>
      </c>
    </row>
    <row r="2" spans="1:5" x14ac:dyDescent="0.3">
      <c r="A2" t="s">
        <v>51</v>
      </c>
    </row>
    <row r="3" spans="1:5" x14ac:dyDescent="0.3">
      <c r="A3" t="s">
        <v>14</v>
      </c>
    </row>
    <row r="4" spans="1:5" x14ac:dyDescent="0.3">
      <c r="A4" s="36" t="s">
        <v>28</v>
      </c>
    </row>
    <row r="5" spans="1:5" x14ac:dyDescent="0.3">
      <c r="B5" s="2" t="s">
        <v>22</v>
      </c>
      <c r="C5" t="s">
        <v>31</v>
      </c>
    </row>
    <row r="6" spans="1:5" x14ac:dyDescent="0.3">
      <c r="B6" t="s">
        <v>12</v>
      </c>
      <c r="C6" t="s">
        <v>13</v>
      </c>
    </row>
    <row r="7" spans="1:5" x14ac:dyDescent="0.3">
      <c r="A7" s="35">
        <v>45095</v>
      </c>
      <c r="B7" s="25" t="s">
        <v>0</v>
      </c>
      <c r="C7" s="17" t="s">
        <v>3</v>
      </c>
    </row>
    <row r="8" spans="1:5" x14ac:dyDescent="0.3">
      <c r="A8" s="8">
        <v>45096</v>
      </c>
      <c r="B8" s="24" t="s">
        <v>1</v>
      </c>
      <c r="C8" s="26" t="s">
        <v>4</v>
      </c>
    </row>
    <row r="9" spans="1:5" x14ac:dyDescent="0.3">
      <c r="A9" s="34">
        <v>45097</v>
      </c>
      <c r="B9" s="19" t="s">
        <v>2</v>
      </c>
      <c r="C9" s="20" t="s">
        <v>0</v>
      </c>
    </row>
    <row r="10" spans="1:5" x14ac:dyDescent="0.3">
      <c r="A10" s="8">
        <v>45098</v>
      </c>
      <c r="B10" s="19" t="s">
        <v>3</v>
      </c>
      <c r="C10" s="18" t="s">
        <v>1</v>
      </c>
    </row>
    <row r="11" spans="1:5" x14ac:dyDescent="0.3">
      <c r="A11" s="8">
        <v>45099</v>
      </c>
      <c r="B11" s="23" t="s">
        <v>4</v>
      </c>
      <c r="C11" s="18" t="s">
        <v>2</v>
      </c>
    </row>
    <row r="12" spans="1:5" x14ac:dyDescent="0.3">
      <c r="A12" s="35">
        <v>45100</v>
      </c>
      <c r="B12" s="25" t="s">
        <v>0</v>
      </c>
      <c r="C12" s="17" t="s">
        <v>3</v>
      </c>
    </row>
    <row r="13" spans="1:5" x14ac:dyDescent="0.3">
      <c r="B13" s="24" t="s">
        <v>1</v>
      </c>
      <c r="C13" s="17" t="s">
        <v>4</v>
      </c>
    </row>
    <row r="14" spans="1:5" s="33" customFormat="1" ht="33" customHeight="1" x14ac:dyDescent="0.3">
      <c r="A14" s="33" t="s">
        <v>15</v>
      </c>
    </row>
    <row r="15" spans="1:5" ht="54.75" customHeight="1" x14ac:dyDescent="0.3">
      <c r="A15" s="74" t="s">
        <v>52</v>
      </c>
      <c r="B15" s="74"/>
      <c r="C15" s="74"/>
      <c r="D15" s="74"/>
      <c r="E15" s="74"/>
    </row>
    <row r="16" spans="1:5" ht="58.5" customHeight="1" x14ac:dyDescent="0.3">
      <c r="A16" s="74" t="s">
        <v>17</v>
      </c>
      <c r="B16" s="74"/>
      <c r="C16" s="74"/>
      <c r="D16" s="74"/>
      <c r="E16" s="74"/>
    </row>
    <row r="17" spans="1:5" ht="72" customHeight="1" x14ac:dyDescent="0.3">
      <c r="A17" s="74" t="s">
        <v>53</v>
      </c>
      <c r="B17" s="74"/>
      <c r="C17" s="74"/>
      <c r="D17" s="74"/>
      <c r="E17" s="74"/>
    </row>
    <row r="19" spans="1:5" x14ac:dyDescent="0.3">
      <c r="A19" s="33" t="s">
        <v>21</v>
      </c>
    </row>
    <row r="20" spans="1:5" ht="17.25" thickBot="1" x14ac:dyDescent="0.35">
      <c r="A20" s="33"/>
      <c r="B20" s="2" t="s">
        <v>22</v>
      </c>
      <c r="C20" t="s">
        <v>31</v>
      </c>
    </row>
    <row r="21" spans="1:5" ht="17.25" thickBot="1" x14ac:dyDescent="0.35">
      <c r="A21" s="35">
        <v>45095</v>
      </c>
      <c r="B21" s="14" t="s">
        <v>0</v>
      </c>
      <c r="C21" s="38" t="s">
        <v>3</v>
      </c>
    </row>
    <row r="22" spans="1:5" x14ac:dyDescent="0.3">
      <c r="A22" s="34">
        <v>45096</v>
      </c>
      <c r="B22" s="16" t="s">
        <v>1</v>
      </c>
      <c r="C22" s="9" t="str">
        <f>B21</f>
        <v>a</v>
      </c>
    </row>
    <row r="23" spans="1:5" x14ac:dyDescent="0.3">
      <c r="A23" s="8">
        <v>45097</v>
      </c>
      <c r="B23" s="16" t="s">
        <v>2</v>
      </c>
      <c r="C23" s="4" t="str">
        <f t="shared" ref="C23:C25" si="0">B22</f>
        <v>b</v>
      </c>
    </row>
    <row r="24" spans="1:5" ht="17.25" thickBot="1" x14ac:dyDescent="0.35">
      <c r="A24" s="8">
        <v>45098</v>
      </c>
      <c r="B24" s="37" t="s">
        <v>3</v>
      </c>
      <c r="C24" s="4" t="str">
        <f t="shared" si="0"/>
        <v>c</v>
      </c>
    </row>
    <row r="25" spans="1:5" ht="17.25" thickBot="1" x14ac:dyDescent="0.35">
      <c r="A25" s="8">
        <v>45099</v>
      </c>
      <c r="B25" s="23" t="s">
        <v>0</v>
      </c>
      <c r="C25" s="10" t="str">
        <f t="shared" si="0"/>
        <v>d</v>
      </c>
    </row>
    <row r="26" spans="1:5" x14ac:dyDescent="0.3">
      <c r="A26" s="35"/>
    </row>
    <row r="28" spans="1:5" ht="66.75" customHeight="1" x14ac:dyDescent="0.3">
      <c r="A28" s="74" t="s">
        <v>37</v>
      </c>
      <c r="B28" s="74"/>
      <c r="C28" s="74"/>
      <c r="D28" s="74"/>
      <c r="E28" s="74"/>
    </row>
    <row r="29" spans="1:5" ht="48" customHeight="1" x14ac:dyDescent="0.3">
      <c r="A29" s="74" t="s">
        <v>11</v>
      </c>
      <c r="B29" s="74"/>
      <c r="C29" s="74"/>
      <c r="D29" s="74"/>
      <c r="E29" s="74"/>
    </row>
    <row r="30" spans="1:5" ht="75" customHeight="1" x14ac:dyDescent="0.3">
      <c r="A30" s="74" t="s">
        <v>54</v>
      </c>
      <c r="B30" s="74"/>
      <c r="C30" s="74"/>
      <c r="D30" s="74"/>
      <c r="E30" s="74"/>
    </row>
    <row r="32" spans="1:5" x14ac:dyDescent="0.3">
      <c r="A32" s="33" t="s">
        <v>20</v>
      </c>
    </row>
    <row r="33" spans="1:6" x14ac:dyDescent="0.3">
      <c r="A33" s="33"/>
      <c r="C33" s="2" t="s">
        <v>22</v>
      </c>
      <c r="D33" t="s">
        <v>31</v>
      </c>
    </row>
    <row r="34" spans="1:6" ht="17.25" thickBot="1" x14ac:dyDescent="0.35">
      <c r="A34" t="str">
        <f t="shared" ref="A34:A45" si="1">TEXT(B34,"jjj")</f>
        <v>ven</v>
      </c>
      <c r="B34" s="8">
        <v>45002</v>
      </c>
      <c r="C34" s="7" t="s">
        <v>1</v>
      </c>
      <c r="D34" s="4" t="s">
        <v>2</v>
      </c>
    </row>
    <row r="35" spans="1:6" ht="17.25" thickBot="1" x14ac:dyDescent="0.35">
      <c r="A35" t="str">
        <f t="shared" si="1"/>
        <v>sam</v>
      </c>
      <c r="B35" s="8">
        <v>45003</v>
      </c>
      <c r="C35" s="48" t="s">
        <v>0</v>
      </c>
      <c r="D35" s="53" t="str">
        <f t="shared" ref="D35" si="2">C34</f>
        <v>b</v>
      </c>
    </row>
    <row r="36" spans="1:6" x14ac:dyDescent="0.3">
      <c r="A36" t="str">
        <f t="shared" si="1"/>
        <v>dim</v>
      </c>
      <c r="B36" s="8">
        <v>45004</v>
      </c>
      <c r="C36" s="48" t="s">
        <v>2</v>
      </c>
      <c r="D36" s="4" t="s">
        <v>0</v>
      </c>
    </row>
    <row r="37" spans="1:6" ht="17.25" thickBot="1" x14ac:dyDescent="0.35">
      <c r="A37" t="str">
        <f t="shared" si="1"/>
        <v>lun</v>
      </c>
      <c r="B37" s="8">
        <v>45005</v>
      </c>
      <c r="C37" s="48" t="s">
        <v>9</v>
      </c>
      <c r="D37" s="10" t="s">
        <v>2</v>
      </c>
    </row>
    <row r="38" spans="1:6" x14ac:dyDescent="0.3">
      <c r="A38" t="str">
        <f t="shared" si="1"/>
        <v>mar</v>
      </c>
      <c r="B38" s="8">
        <v>45006</v>
      </c>
      <c r="C38" s="48" t="s">
        <v>9</v>
      </c>
      <c r="D38" s="9" t="s">
        <v>1</v>
      </c>
    </row>
    <row r="39" spans="1:6" x14ac:dyDescent="0.3">
      <c r="A39" t="str">
        <f t="shared" si="1"/>
        <v>mer</v>
      </c>
      <c r="B39" s="8">
        <v>45007</v>
      </c>
      <c r="C39" s="48" t="s">
        <v>9</v>
      </c>
      <c r="D39" s="4" t="s">
        <v>0</v>
      </c>
    </row>
    <row r="40" spans="1:6" ht="17.25" thickBot="1" x14ac:dyDescent="0.35">
      <c r="A40" t="str">
        <f t="shared" si="1"/>
        <v>jeu</v>
      </c>
      <c r="B40" s="8">
        <v>45008</v>
      </c>
      <c r="C40" s="48" t="s">
        <v>9</v>
      </c>
      <c r="D40" s="10" t="s">
        <v>2</v>
      </c>
    </row>
    <row r="41" spans="1:6" x14ac:dyDescent="0.3">
      <c r="A41" t="str">
        <f t="shared" si="1"/>
        <v>ven</v>
      </c>
      <c r="B41" s="8">
        <v>45009</v>
      </c>
      <c r="C41" s="48" t="s">
        <v>9</v>
      </c>
      <c r="D41" s="9" t="s">
        <v>1</v>
      </c>
    </row>
    <row r="42" spans="1:6" x14ac:dyDescent="0.3">
      <c r="A42" t="str">
        <f t="shared" si="1"/>
        <v>sam</v>
      </c>
      <c r="B42" s="8">
        <v>45010</v>
      </c>
      <c r="C42" s="48" t="s">
        <v>2</v>
      </c>
      <c r="D42" s="4" t="s">
        <v>0</v>
      </c>
    </row>
    <row r="43" spans="1:6" ht="17.25" thickBot="1" x14ac:dyDescent="0.35">
      <c r="A43" t="str">
        <f t="shared" si="1"/>
        <v>dim</v>
      </c>
      <c r="B43" s="8">
        <v>45011</v>
      </c>
      <c r="C43" s="48" t="s">
        <v>1</v>
      </c>
      <c r="D43" s="10" t="s">
        <v>2</v>
      </c>
    </row>
    <row r="44" spans="1:6" x14ac:dyDescent="0.3">
      <c r="A44" t="str">
        <f t="shared" si="1"/>
        <v>lun</v>
      </c>
      <c r="B44" s="8">
        <v>45012</v>
      </c>
      <c r="C44" s="48" t="s">
        <v>9</v>
      </c>
      <c r="D44" s="9" t="s">
        <v>1</v>
      </c>
    </row>
    <row r="45" spans="1:6" x14ac:dyDescent="0.3">
      <c r="A45" t="str">
        <f t="shared" si="1"/>
        <v>mar</v>
      </c>
      <c r="B45" s="8">
        <v>45013</v>
      </c>
      <c r="C45" s="48" t="s">
        <v>9</v>
      </c>
      <c r="D45" s="4" t="s">
        <v>0</v>
      </c>
    </row>
    <row r="46" spans="1:6" x14ac:dyDescent="0.3">
      <c r="A46" s="35"/>
    </row>
    <row r="47" spans="1:6" ht="81.75" customHeight="1" x14ac:dyDescent="0.3">
      <c r="A47" s="75" t="s">
        <v>63</v>
      </c>
      <c r="B47" s="75"/>
      <c r="C47" s="75"/>
      <c r="D47" s="75"/>
      <c r="E47" s="75"/>
      <c r="F47" s="75"/>
    </row>
    <row r="48" spans="1:6" ht="57" customHeight="1" x14ac:dyDescent="0.3">
      <c r="A48" s="74" t="s">
        <v>27</v>
      </c>
      <c r="B48" s="74"/>
      <c r="C48" s="74"/>
      <c r="D48" s="74"/>
      <c r="E48" s="74"/>
    </row>
    <row r="50" spans="1:11" x14ac:dyDescent="0.3">
      <c r="A50" s="47" t="s">
        <v>30</v>
      </c>
    </row>
    <row r="52" spans="1:11" ht="54" customHeight="1" x14ac:dyDescent="0.3">
      <c r="A52" s="74" t="s">
        <v>55</v>
      </c>
      <c r="B52" s="76"/>
      <c r="C52" s="76"/>
      <c r="D52" s="76"/>
      <c r="E52" s="76"/>
      <c r="F52" s="76"/>
      <c r="G52" s="76"/>
      <c r="H52" s="76"/>
      <c r="I52" s="76"/>
      <c r="J52" s="76"/>
      <c r="K52" s="76"/>
    </row>
    <row r="53" spans="1:11" ht="44.25" customHeight="1" x14ac:dyDescent="0.3">
      <c r="A53" s="74" t="s">
        <v>56</v>
      </c>
      <c r="B53" s="76"/>
      <c r="C53" s="76"/>
      <c r="D53" s="76"/>
      <c r="E53" s="76"/>
      <c r="F53" s="76"/>
      <c r="G53" s="76"/>
      <c r="H53" s="76"/>
      <c r="I53" s="76"/>
      <c r="J53" s="76"/>
      <c r="K53" s="76"/>
    </row>
    <row r="54" spans="1:11" x14ac:dyDescent="0.3">
      <c r="A54" s="74" t="s">
        <v>32</v>
      </c>
      <c r="B54" s="76"/>
      <c r="C54" s="76"/>
      <c r="D54" s="76"/>
      <c r="E54" s="76"/>
      <c r="F54" s="76"/>
      <c r="G54" s="76"/>
      <c r="H54" s="76"/>
      <c r="I54" s="76"/>
      <c r="J54" s="76"/>
      <c r="K54" s="76"/>
    </row>
    <row r="55" spans="1:11" ht="31.5" customHeight="1" x14ac:dyDescent="0.3">
      <c r="A55" s="75" t="s">
        <v>42</v>
      </c>
      <c r="B55" s="77"/>
      <c r="C55" s="77"/>
      <c r="D55" s="77"/>
      <c r="E55" s="77"/>
      <c r="F55" s="77"/>
      <c r="G55" s="77"/>
      <c r="H55" s="77"/>
      <c r="I55" s="77"/>
      <c r="J55" s="77"/>
      <c r="K55" s="77"/>
    </row>
    <row r="56" spans="1:11" ht="51.75" customHeight="1" x14ac:dyDescent="0.3">
      <c r="A56" s="74" t="s">
        <v>41</v>
      </c>
      <c r="B56" s="74"/>
      <c r="C56" s="74"/>
      <c r="D56" s="74"/>
      <c r="E56" s="74"/>
      <c r="F56" s="74"/>
      <c r="G56" s="74"/>
      <c r="H56" s="74"/>
      <c r="I56" s="74"/>
      <c r="J56" s="74"/>
      <c r="K56" s="74"/>
    </row>
    <row r="57" spans="1:11" x14ac:dyDescent="0.3">
      <c r="A57" t="s">
        <v>43</v>
      </c>
    </row>
    <row r="58" spans="1:11" x14ac:dyDescent="0.3">
      <c r="A58" t="s">
        <v>49</v>
      </c>
    </row>
    <row r="60" spans="1:11" x14ac:dyDescent="0.3">
      <c r="A60" s="47" t="s">
        <v>29</v>
      </c>
    </row>
    <row r="61" spans="1:11" x14ac:dyDescent="0.3">
      <c r="A61" t="s">
        <v>57</v>
      </c>
    </row>
    <row r="62" spans="1:11" x14ac:dyDescent="0.3">
      <c r="A62" t="s">
        <v>58</v>
      </c>
    </row>
    <row r="63" spans="1:11" x14ac:dyDescent="0.3">
      <c r="A63" s="47" t="s">
        <v>23</v>
      </c>
      <c r="B63" s="36" t="s">
        <v>33</v>
      </c>
    </row>
    <row r="64" spans="1:11" x14ac:dyDescent="0.3">
      <c r="A64" t="s">
        <v>34</v>
      </c>
    </row>
    <row r="65" spans="1:11" ht="38.25" customHeight="1" x14ac:dyDescent="0.3">
      <c r="A65" s="74" t="s">
        <v>35</v>
      </c>
      <c r="B65" s="74"/>
      <c r="C65" s="74"/>
      <c r="D65" s="74"/>
      <c r="E65" s="74"/>
      <c r="F65" s="74"/>
      <c r="G65" s="74"/>
      <c r="H65" s="74"/>
      <c r="I65" s="74"/>
      <c r="J65" s="74"/>
      <c r="K65" s="74"/>
    </row>
    <row r="66" spans="1:11" x14ac:dyDescent="0.3">
      <c r="A66" t="s">
        <v>36</v>
      </c>
    </row>
    <row r="67" spans="1:11" ht="26.25" customHeight="1" x14ac:dyDescent="0.3">
      <c r="A67" s="74" t="s">
        <v>59</v>
      </c>
      <c r="B67" s="74"/>
      <c r="C67" s="74"/>
      <c r="D67" s="74"/>
      <c r="E67" s="74"/>
      <c r="F67" s="74"/>
      <c r="G67" s="74"/>
      <c r="H67" s="74"/>
      <c r="I67" s="74"/>
      <c r="J67" s="74"/>
      <c r="K67" s="74"/>
    </row>
    <row r="68" spans="1:11" x14ac:dyDescent="0.3">
      <c r="A68" s="47" t="s">
        <v>24</v>
      </c>
      <c r="B68" s="36" t="s">
        <v>38</v>
      </c>
    </row>
    <row r="69" spans="1:11" x14ac:dyDescent="0.3">
      <c r="A69" t="s">
        <v>60</v>
      </c>
    </row>
    <row r="70" spans="1:11" ht="21" customHeight="1" x14ac:dyDescent="0.3">
      <c r="A70" s="47" t="s">
        <v>25</v>
      </c>
      <c r="B70" s="36" t="s">
        <v>44</v>
      </c>
    </row>
    <row r="71" spans="1:11" ht="84.75" customHeight="1" x14ac:dyDescent="0.3">
      <c r="A71" s="75" t="s">
        <v>61</v>
      </c>
      <c r="B71" s="75"/>
      <c r="C71" s="75"/>
      <c r="D71" s="75"/>
      <c r="E71" s="75"/>
      <c r="F71" s="75"/>
      <c r="G71" s="75"/>
    </row>
    <row r="72" spans="1:11" x14ac:dyDescent="0.3">
      <c r="A72" s="47" t="s">
        <v>26</v>
      </c>
      <c r="B72" s="36" t="s">
        <v>47</v>
      </c>
    </row>
    <row r="73" spans="1:11" ht="52.5" customHeight="1" x14ac:dyDescent="0.3">
      <c r="A73" s="75" t="s">
        <v>62</v>
      </c>
      <c r="B73" s="75"/>
      <c r="C73" s="75"/>
      <c r="D73" s="75"/>
      <c r="E73" s="75"/>
      <c r="F73" s="75"/>
      <c r="G73" s="75"/>
    </row>
    <row r="75" spans="1:11" ht="18.75" x14ac:dyDescent="0.3">
      <c r="A75" s="55" t="s">
        <v>48</v>
      </c>
    </row>
    <row r="76" spans="1:11" ht="81.75" customHeight="1" x14ac:dyDescent="0.3">
      <c r="A76" s="75" t="s">
        <v>64</v>
      </c>
      <c r="B76" s="75"/>
      <c r="C76" s="75"/>
      <c r="D76" s="75"/>
      <c r="E76" s="75"/>
      <c r="F76" s="75"/>
      <c r="G76" s="75"/>
      <c r="H76" s="75"/>
      <c r="I76" s="75"/>
      <c r="J76" s="75"/>
      <c r="K76" s="75"/>
    </row>
    <row r="78" spans="1:11" x14ac:dyDescent="0.3">
      <c r="A78" s="54" t="s">
        <v>50</v>
      </c>
    </row>
  </sheetData>
  <mergeCells count="18">
    <mergeCell ref="A48:E48"/>
    <mergeCell ref="A47:F47"/>
    <mergeCell ref="A52:K52"/>
    <mergeCell ref="A30:E30"/>
    <mergeCell ref="A15:E15"/>
    <mergeCell ref="A16:E16"/>
    <mergeCell ref="A17:E17"/>
    <mergeCell ref="A28:E28"/>
    <mergeCell ref="A29:E29"/>
    <mergeCell ref="A67:K67"/>
    <mergeCell ref="A71:G71"/>
    <mergeCell ref="A73:G73"/>
    <mergeCell ref="A76:K76"/>
    <mergeCell ref="A53:K53"/>
    <mergeCell ref="A54:K54"/>
    <mergeCell ref="A55:K55"/>
    <mergeCell ref="A56:K56"/>
    <mergeCell ref="A65:K65"/>
  </mergeCells>
  <conditionalFormatting sqref="B7:C13">
    <cfRule type="cellIs" dxfId="27" priority="22" operator="equal">
      <formula>"e"</formula>
    </cfRule>
    <cfRule type="cellIs" dxfId="26" priority="23" operator="equal">
      <formula>"d"</formula>
    </cfRule>
    <cfRule type="cellIs" dxfId="25" priority="24" operator="equal">
      <formula>"c"</formula>
    </cfRule>
    <cfRule type="cellIs" dxfId="24" priority="25" operator="equal">
      <formula>"b"</formula>
    </cfRule>
    <cfRule type="cellIs" dxfId="23" priority="26" operator="equal">
      <formula>"a"</formula>
    </cfRule>
  </conditionalFormatting>
  <conditionalFormatting sqref="B21:C25">
    <cfRule type="cellIs" dxfId="22" priority="17" operator="equal">
      <formula>"e"</formula>
    </cfRule>
    <cfRule type="cellIs" dxfId="21" priority="18" operator="equal">
      <formula>"d"</formula>
    </cfRule>
    <cfRule type="cellIs" dxfId="20" priority="19" operator="equal">
      <formula>"c"</formula>
    </cfRule>
    <cfRule type="cellIs" dxfId="19" priority="20" operator="equal">
      <formula>"b"</formula>
    </cfRule>
    <cfRule type="cellIs" dxfId="18" priority="21" operator="equal">
      <formula>"a"</formula>
    </cfRule>
  </conditionalFormatting>
  <conditionalFormatting sqref="C34:D45">
    <cfRule type="cellIs" dxfId="17" priority="2" operator="equal">
      <formula>"e"</formula>
    </cfRule>
    <cfRule type="cellIs" dxfId="16" priority="3" operator="equal">
      <formula>"d"</formula>
    </cfRule>
    <cfRule type="cellIs" dxfId="15" priority="4" operator="equal">
      <formula>"c"</formula>
    </cfRule>
    <cfRule type="cellIs" dxfId="14" priority="5" operator="equal">
      <formula>"b"</formula>
    </cfRule>
    <cfRule type="cellIs" dxfId="13" priority="6" operator="equal">
      <formula>"a"</formula>
    </cfRule>
  </conditionalFormatting>
  <conditionalFormatting sqref="A34:B45">
    <cfRule type="expression" dxfId="12" priority="1">
      <formula>OR($A34="sam",$A34="dim")</formula>
    </cfRule>
  </conditionalFormatting>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6D90E-9CA3-46F2-B1C0-3DD4764C5BEE}">
  <sheetPr codeName="Feuil3"/>
  <dimension ref="A1:X171"/>
  <sheetViews>
    <sheetView tabSelected="1" workbookViewId="0">
      <pane xSplit="4" ySplit="3" topLeftCell="E58" activePane="bottomRight" state="frozen"/>
      <selection pane="topRight" activeCell="E1" sqref="E1"/>
      <selection pane="bottomLeft" activeCell="A3" sqref="A3"/>
      <selection pane="bottomRight" activeCell="W29" sqref="W29"/>
    </sheetView>
  </sheetViews>
  <sheetFormatPr baseColWidth="10" defaultRowHeight="16.5" x14ac:dyDescent="0.3"/>
  <cols>
    <col min="1" max="1" width="8" customWidth="1"/>
    <col min="2" max="2" width="6.75" customWidth="1"/>
    <col min="4" max="4" width="9.875" style="42" bestFit="1" customWidth="1"/>
    <col min="5" max="5" width="4.75" style="42" customWidth="1"/>
    <col min="6" max="7" width="4.75" style="41" customWidth="1"/>
    <col min="8" max="8" width="4.75" style="2" customWidth="1"/>
    <col min="9" max="19" width="4.75" customWidth="1"/>
    <col min="20" max="20" width="6.75" customWidth="1"/>
    <col min="21" max="21" width="11" style="8"/>
    <col min="22" max="22" width="10.375" style="81" customWidth="1"/>
    <col min="23" max="23" width="10.5" style="81" customWidth="1"/>
    <col min="24" max="24" width="18.875" customWidth="1"/>
  </cols>
  <sheetData>
    <row r="1" spans="1:23" ht="17.25" thickBot="1" x14ac:dyDescent="0.35">
      <c r="J1">
        <v>4</v>
      </c>
      <c r="K1">
        <v>5</v>
      </c>
      <c r="L1">
        <v>6</v>
      </c>
      <c r="M1">
        <v>7</v>
      </c>
      <c r="N1">
        <v>8</v>
      </c>
    </row>
    <row r="2" spans="1:23" x14ac:dyDescent="0.3">
      <c r="E2" s="78" t="s">
        <v>65</v>
      </c>
      <c r="F2" s="79"/>
      <c r="G2" s="79"/>
      <c r="H2" s="79"/>
      <c r="I2" s="80"/>
      <c r="J2" s="78" t="s">
        <v>66</v>
      </c>
      <c r="K2" s="79"/>
      <c r="L2" s="79"/>
      <c r="M2" s="79"/>
      <c r="N2" s="80"/>
      <c r="O2" s="78" t="s">
        <v>67</v>
      </c>
      <c r="P2" s="79"/>
      <c r="Q2" s="79"/>
      <c r="R2" s="79"/>
      <c r="S2" s="80"/>
      <c r="T2" s="91"/>
      <c r="U2" s="84"/>
      <c r="V2" s="85"/>
      <c r="W2" s="85"/>
    </row>
    <row r="3" spans="1:23" ht="17.25" thickBot="1" x14ac:dyDescent="0.35">
      <c r="A3" s="50"/>
      <c r="B3" s="50" t="s">
        <v>19</v>
      </c>
      <c r="C3" s="50" t="s">
        <v>7</v>
      </c>
      <c r="D3" s="51"/>
      <c r="E3" s="56" t="s">
        <v>0</v>
      </c>
      <c r="F3" s="57" t="s">
        <v>1</v>
      </c>
      <c r="G3" s="57" t="s">
        <v>2</v>
      </c>
      <c r="H3" s="57" t="s">
        <v>3</v>
      </c>
      <c r="I3" s="58" t="s">
        <v>4</v>
      </c>
      <c r="J3" s="56" t="s">
        <v>0</v>
      </c>
      <c r="K3" s="57" t="s">
        <v>1</v>
      </c>
      <c r="L3" s="57" t="s">
        <v>2</v>
      </c>
      <c r="M3" s="57" t="s">
        <v>3</v>
      </c>
      <c r="N3" s="58" t="s">
        <v>4</v>
      </c>
      <c r="O3" s="56" t="s">
        <v>0</v>
      </c>
      <c r="P3" s="57" t="s">
        <v>1</v>
      </c>
      <c r="Q3" s="57" t="s">
        <v>2</v>
      </c>
      <c r="R3" s="57" t="s">
        <v>3</v>
      </c>
      <c r="S3" s="58" t="s">
        <v>4</v>
      </c>
      <c r="T3" s="91"/>
      <c r="U3" s="84"/>
      <c r="V3" s="86"/>
      <c r="W3" s="87"/>
    </row>
    <row r="4" spans="1:23" x14ac:dyDescent="0.3">
      <c r="A4" t="str">
        <f t="shared" ref="A4:A35" si="0">TEXT(C4,"jjj")</f>
        <v>dim</v>
      </c>
      <c r="B4" t="str">
        <f>IF(A4=A3,"nuit","jour")</f>
        <v>jour</v>
      </c>
      <c r="C4" s="8">
        <v>44927</v>
      </c>
      <c r="D4" s="59" t="str" cm="1">
        <f t="array" ref="D4">INDEX($E$3:$I$3,1,MATCH(MAX((2-E4:I4)*(O4:S4+IF((J4:N4=1)*(J6:N6=0),10,0))*J4:N4),(2-E4:I4)*(O4:S4+IF((J4:N4=1)*(J6:N6=0),10,0))*J4:N4,0))</f>
        <v>a</v>
      </c>
      <c r="E4" s="62">
        <v>0</v>
      </c>
      <c r="F4" s="63">
        <v>0</v>
      </c>
      <c r="G4" s="63">
        <v>0</v>
      </c>
      <c r="H4" s="63">
        <v>0</v>
      </c>
      <c r="I4" s="68">
        <v>0</v>
      </c>
      <c r="J4" s="62">
        <f>VLOOKUP($C4,'f1'!$B$3:$I$117,'f2'!J$1,FALSE)</f>
        <v>1</v>
      </c>
      <c r="K4" s="63">
        <f>VLOOKUP($C4,'f1'!$B$3:$I$117,'f2'!K$1,FALSE)</f>
        <v>1</v>
      </c>
      <c r="L4" s="63">
        <f>VLOOKUP($C4,'f1'!$B$3:$I$117,'f2'!L$1,FALSE)</f>
        <v>1</v>
      </c>
      <c r="M4" s="63">
        <f>VLOOKUP($C4,'f1'!$B$3:$I$117,'f2'!M$1,FALSE)</f>
        <v>1</v>
      </c>
      <c r="N4" s="68">
        <f>VLOOKUP($C4,'f1'!$B$3:$I$117,'f2'!N$1,FALSE)</f>
        <v>1</v>
      </c>
      <c r="O4" s="62">
        <v>1</v>
      </c>
      <c r="P4" s="63">
        <v>1</v>
      </c>
      <c r="Q4" s="63">
        <v>1</v>
      </c>
      <c r="R4" s="63">
        <v>1</v>
      </c>
      <c r="S4" s="68">
        <v>1</v>
      </c>
      <c r="T4" s="88" t="str">
        <f>TEXT(U4,"jjj")</f>
        <v>dim</v>
      </c>
      <c r="U4" s="8">
        <v>44927</v>
      </c>
      <c r="V4" s="81" t="str">
        <f>INDEX($C$4:$D$171,MATCH(U4,$C$4:$C$171,0),2)</f>
        <v>a</v>
      </c>
      <c r="W4" s="82" t="str">
        <f>INDEX($C$4:$D$171,MATCH(U4,$C$4:$C$171,0)+1,2)</f>
        <v>b</v>
      </c>
    </row>
    <row r="5" spans="1:23" x14ac:dyDescent="0.3">
      <c r="A5" t="str">
        <f t="shared" si="0"/>
        <v>dim</v>
      </c>
      <c r="B5" t="str">
        <f t="shared" ref="B5:B68" si="1">IF(A5=A4,"nuit","jour")</f>
        <v>nuit</v>
      </c>
      <c r="C5" s="8">
        <f>IF(C4=C3,C4+1,C4)</f>
        <v>44927</v>
      </c>
      <c r="D5" s="60" t="str" cm="1">
        <f t="array" ref="D5">INDEX($E$3:$I$3,1,MATCH(MAX((2-E5:I5)*O5:S5*J5:N5*IF(COUNTIF(J8:N8,1)&gt;0,J8:N8,1)*IF($E$3:$I$3=D4,0,1)),(2-E5:I5)*O5:S5*J5:N5*IF(COUNTIF(J8:N8,1)&gt;0,J8:N8,1)*IF($E$3:$I$3=D4,0,1),0))</f>
        <v>b</v>
      </c>
      <c r="E5" s="64">
        <f>E4+IF($D4=E$3,1,0)</f>
        <v>1</v>
      </c>
      <c r="F5" s="65">
        <f t="shared" ref="F5:I5" si="2">F4+IF($D4=F$3,1,0)</f>
        <v>0</v>
      </c>
      <c r="G5" s="65">
        <f t="shared" si="2"/>
        <v>0</v>
      </c>
      <c r="H5" s="65">
        <f t="shared" si="2"/>
        <v>0</v>
      </c>
      <c r="I5" s="69">
        <f t="shared" si="2"/>
        <v>0</v>
      </c>
      <c r="J5" s="64">
        <f>VLOOKUP($C5,'f1'!$B$3:$I$117,'f2'!J$1,FALSE)</f>
        <v>1</v>
      </c>
      <c r="K5" s="65">
        <f>VLOOKUP($C5,'f1'!$B$3:$I$117,'f2'!K$1,FALSE)</f>
        <v>1</v>
      </c>
      <c r="L5" s="65">
        <f>VLOOKUP($C5,'f1'!$B$3:$I$117,'f2'!L$1,FALSE)</f>
        <v>1</v>
      </c>
      <c r="M5" s="65">
        <f>VLOOKUP($C5,'f1'!$B$3:$I$117,'f2'!M$1,FALSE)</f>
        <v>1</v>
      </c>
      <c r="N5" s="69">
        <f>VLOOKUP($C5,'f1'!$B$3:$I$117,'f2'!N$1,FALSE)</f>
        <v>1</v>
      </c>
      <c r="O5" s="64">
        <v>1</v>
      </c>
      <c r="P5" s="65">
        <v>1</v>
      </c>
      <c r="Q5" s="65">
        <v>1</v>
      </c>
      <c r="R5" s="65">
        <v>1</v>
      </c>
      <c r="S5" s="69">
        <v>1</v>
      </c>
      <c r="T5" s="88" t="str">
        <f t="shared" ref="T5:T68" si="3">TEXT(U5,"jjj")</f>
        <v>lun</v>
      </c>
      <c r="U5" s="8">
        <v>44928</v>
      </c>
      <c r="V5" s="81" t="str">
        <f t="shared" ref="V5:V68" si="4">INDEX($C$4:$D$171,MATCH(U5,$C$4:$C$171,0),2)</f>
        <v>c</v>
      </c>
      <c r="W5" s="83" t="str">
        <f t="shared" ref="W5:W68" si="5">INDEX($C$4:$D$171,MATCH(U5,$C$4:$C$171,0)+1,2)</f>
        <v>a</v>
      </c>
    </row>
    <row r="6" spans="1:23" x14ac:dyDescent="0.3">
      <c r="A6" t="str">
        <f t="shared" si="0"/>
        <v>lun</v>
      </c>
      <c r="B6" t="str">
        <f t="shared" si="1"/>
        <v>jour</v>
      </c>
      <c r="C6" s="8">
        <f>IF(C5=C4,C5+1,C5)</f>
        <v>44928</v>
      </c>
      <c r="D6" s="60" t="str" cm="1">
        <f t="array" ref="D6">INDEX($E$3:$I$3,1,MATCH(MAX((2-E6:I6)*(O6:S6+IF((J6:N6=1)*(J8:N8=0),10,0))*J6:N6),(2-E6:I6)*(O6:S6+IF((J6:N6=1)*(J8:N8=0),10,0))*J6:N6,0))</f>
        <v>c</v>
      </c>
      <c r="E6" s="64">
        <f>MAX(0,IF($D5=E$3,2,E5-1))</f>
        <v>0</v>
      </c>
      <c r="F6" s="65">
        <f t="shared" ref="F6:I6" si="6">MAX(0,IF($D5=F$3,2,F5-1))</f>
        <v>2</v>
      </c>
      <c r="G6" s="65">
        <f t="shared" si="6"/>
        <v>0</v>
      </c>
      <c r="H6" s="65">
        <f t="shared" si="6"/>
        <v>0</v>
      </c>
      <c r="I6" s="69">
        <f t="shared" si="6"/>
        <v>0</v>
      </c>
      <c r="J6" s="64">
        <f>VLOOKUP($C6,'f1'!$B$3:$I$117,'f2'!J$1,FALSE)</f>
        <v>1</v>
      </c>
      <c r="K6" s="65">
        <f>VLOOKUP($C6,'f1'!$B$3:$I$117,'f2'!K$1,FALSE)</f>
        <v>1</v>
      </c>
      <c r="L6" s="65">
        <f>VLOOKUP($C6,'f1'!$B$3:$I$117,'f2'!L$1,FALSE)</f>
        <v>1</v>
      </c>
      <c r="M6" s="65">
        <f>VLOOKUP($C6,'f1'!$B$3:$I$117,'f2'!M$1,FALSE)</f>
        <v>1</v>
      </c>
      <c r="N6" s="69">
        <f>VLOOKUP($C6,'f1'!$B$3:$I$117,'f2'!N$1,FALSE)</f>
        <v>1</v>
      </c>
      <c r="O6" s="64">
        <f>IF(COUNTIF($D4,O$3)&gt;0,1,O4+1)</f>
        <v>1</v>
      </c>
      <c r="P6" s="65">
        <f t="shared" ref="P6:S6" si="7">IF(COUNTIF($D4,P$3)&gt;0,1,P4+1)</f>
        <v>2</v>
      </c>
      <c r="Q6" s="65">
        <f t="shared" si="7"/>
        <v>2</v>
      </c>
      <c r="R6" s="65">
        <f t="shared" si="7"/>
        <v>2</v>
      </c>
      <c r="S6" s="69">
        <f t="shared" si="7"/>
        <v>2</v>
      </c>
      <c r="T6" s="88" t="str">
        <f t="shared" si="3"/>
        <v>mar</v>
      </c>
      <c r="U6" s="8">
        <v>44929</v>
      </c>
      <c r="V6" s="81" t="str">
        <f t="shared" si="4"/>
        <v>d</v>
      </c>
      <c r="W6" s="83" t="str">
        <f t="shared" si="5"/>
        <v>c</v>
      </c>
    </row>
    <row r="7" spans="1:23" x14ac:dyDescent="0.3">
      <c r="A7" t="str">
        <f t="shared" si="0"/>
        <v>lun</v>
      </c>
      <c r="B7" t="str">
        <f t="shared" si="1"/>
        <v>nuit</v>
      </c>
      <c r="C7" s="8">
        <f t="shared" ref="C7:C70" si="8">IF(C6=C5,C6+1,C6)</f>
        <v>44928</v>
      </c>
      <c r="D7" s="60" t="str" cm="1">
        <f t="array" ref="D7">INDEX($E$3:$I$3,1,MATCH(MAX((2-E7:I7)*O7:S7*J7:N7*IF(COUNTIF(J10:N10,1)&gt;0,J10:N10,1)*IF($E$3:$I$3=D6,0,1)),(2-E7:I7)*O7:S7*J7:N7*IF(COUNTIF(J10:N10,1)&gt;0,J10:N10,1)*IF($E$3:$I$3=D6,0,1),0))</f>
        <v>a</v>
      </c>
      <c r="E7" s="64">
        <f>E6+IF($D6=E$3,1,0)</f>
        <v>0</v>
      </c>
      <c r="F7" s="65">
        <f t="shared" ref="F7" si="9">F6+IF($D6=F$3,1,0)</f>
        <v>2</v>
      </c>
      <c r="G7" s="65">
        <f t="shared" ref="G7" si="10">G6+IF($D6=G$3,1,0)</f>
        <v>1</v>
      </c>
      <c r="H7" s="65">
        <f t="shared" ref="H7" si="11">H6+IF($D6=H$3,1,0)</f>
        <v>0</v>
      </c>
      <c r="I7" s="69">
        <f t="shared" ref="I7" si="12">I6+IF($D6=I$3,1,0)</f>
        <v>0</v>
      </c>
      <c r="J7" s="64">
        <f>VLOOKUP($C7,'f1'!$B$3:$I$117,'f2'!J$1,FALSE)</f>
        <v>1</v>
      </c>
      <c r="K7" s="65">
        <f>VLOOKUP($C7,'f1'!$B$3:$I$117,'f2'!K$1,FALSE)</f>
        <v>1</v>
      </c>
      <c r="L7" s="65">
        <f>VLOOKUP($C7,'f1'!$B$3:$I$117,'f2'!L$1,FALSE)</f>
        <v>1</v>
      </c>
      <c r="M7" s="65">
        <f>VLOOKUP($C7,'f1'!$B$3:$I$117,'f2'!M$1,FALSE)</f>
        <v>1</v>
      </c>
      <c r="N7" s="69">
        <f>VLOOKUP($C7,'f1'!$B$3:$I$117,'f2'!N$1,FALSE)</f>
        <v>1</v>
      </c>
      <c r="O7" s="64">
        <f t="shared" ref="O7:S7" si="13">IF(COUNTIF($D5,O$3)&gt;0,1,O5+1)</f>
        <v>2</v>
      </c>
      <c r="P7" s="65">
        <f t="shared" si="13"/>
        <v>1</v>
      </c>
      <c r="Q7" s="65">
        <f t="shared" si="13"/>
        <v>2</v>
      </c>
      <c r="R7" s="65">
        <f t="shared" si="13"/>
        <v>2</v>
      </c>
      <c r="S7" s="69">
        <f t="shared" si="13"/>
        <v>2</v>
      </c>
      <c r="T7" s="88" t="str">
        <f t="shared" si="3"/>
        <v>mer</v>
      </c>
      <c r="U7" s="8">
        <v>44930</v>
      </c>
      <c r="V7" s="81" t="str">
        <f t="shared" si="4"/>
        <v>b</v>
      </c>
      <c r="W7" s="83" t="str">
        <f t="shared" si="5"/>
        <v>d</v>
      </c>
    </row>
    <row r="8" spans="1:23" x14ac:dyDescent="0.3">
      <c r="A8" t="str">
        <f t="shared" si="0"/>
        <v>mar</v>
      </c>
      <c r="B8" t="str">
        <f t="shared" si="1"/>
        <v>jour</v>
      </c>
      <c r="C8" s="8">
        <f t="shared" si="8"/>
        <v>44929</v>
      </c>
      <c r="D8" s="61" t="str" cm="1">
        <f t="array" ref="D8">INDEX($E$3:$I$3,1,MATCH(MAX((2-E8:I8)*(O8:S8+IF((J8:N8=1)*(J10:N10=0),10,0))*J8:N8),(2-E8:I8)*(O8:S8+IF((J8:N8=1)*(J10:N10=0),10,0))*J8:N8,0))</f>
        <v>d</v>
      </c>
      <c r="E8" s="64">
        <f t="shared" ref="E8" si="14">MAX(0,IF($D7=E$3,2,E7-1))</f>
        <v>2</v>
      </c>
      <c r="F8" s="65">
        <f t="shared" ref="F8" si="15">MAX(0,IF($D7=F$3,2,F7-1))</f>
        <v>1</v>
      </c>
      <c r="G8" s="65">
        <f t="shared" ref="G8" si="16">MAX(0,IF($D7=G$3,2,G7-1))</f>
        <v>0</v>
      </c>
      <c r="H8" s="65">
        <f t="shared" ref="H8" si="17">MAX(0,IF($D7=H$3,2,H7-1))</f>
        <v>0</v>
      </c>
      <c r="I8" s="69">
        <f t="shared" ref="I8" si="18">MAX(0,IF($D7=I$3,2,I7-1))</f>
        <v>0</v>
      </c>
      <c r="J8" s="64">
        <f>VLOOKUP($C8,'f1'!$B$3:$I$117,'f2'!J$1,FALSE)</f>
        <v>1</v>
      </c>
      <c r="K8" s="65">
        <f>VLOOKUP($C8,'f1'!$B$3:$I$117,'f2'!K$1,FALSE)</f>
        <v>1</v>
      </c>
      <c r="L8" s="65">
        <f>VLOOKUP($C8,'f1'!$B$3:$I$117,'f2'!L$1,FALSE)</f>
        <v>1</v>
      </c>
      <c r="M8" s="65">
        <f>VLOOKUP($C8,'f1'!$B$3:$I$117,'f2'!M$1,FALSE)</f>
        <v>1</v>
      </c>
      <c r="N8" s="69">
        <f>VLOOKUP($C8,'f1'!$B$3:$I$117,'f2'!N$1,FALSE)</f>
        <v>1</v>
      </c>
      <c r="O8" s="64">
        <f t="shared" ref="O8:S8" si="19">IF(COUNTIF($D6,O$3)&gt;0,1,O6+1)</f>
        <v>2</v>
      </c>
      <c r="P8" s="65">
        <f t="shared" si="19"/>
        <v>3</v>
      </c>
      <c r="Q8" s="65">
        <f t="shared" si="19"/>
        <v>1</v>
      </c>
      <c r="R8" s="65">
        <f t="shared" si="19"/>
        <v>3</v>
      </c>
      <c r="S8" s="69">
        <f t="shared" si="19"/>
        <v>3</v>
      </c>
      <c r="T8" s="88" t="str">
        <f t="shared" si="3"/>
        <v>jeu</v>
      </c>
      <c r="U8" s="8">
        <v>44931</v>
      </c>
      <c r="V8" s="81" t="str">
        <f t="shared" si="4"/>
        <v>e</v>
      </c>
      <c r="W8" s="83" t="str">
        <f t="shared" si="5"/>
        <v>b</v>
      </c>
    </row>
    <row r="9" spans="1:23" x14ac:dyDescent="0.3">
      <c r="A9" t="str">
        <f t="shared" si="0"/>
        <v>mar</v>
      </c>
      <c r="B9" t="str">
        <f t="shared" si="1"/>
        <v>nuit</v>
      </c>
      <c r="C9" s="8">
        <f t="shared" si="8"/>
        <v>44929</v>
      </c>
      <c r="D9" s="59" t="str" cm="1">
        <f t="array" ref="D9">INDEX($E$3:$I$3,1,MATCH(MAX((2-E9:I9)*O9:S9*J9:N9*IF(COUNTIF(J12:N12,1)&gt;0,J12:N12,1)*IF($E$3:$I$3=D8,0,1)),(2-E9:I9)*O9:S9*J9:N9*IF(COUNTIF(J12:N12,1)&gt;0,J12:N12,1)*IF($E$3:$I$3=D8,0,1),0))</f>
        <v>c</v>
      </c>
      <c r="E9" s="64">
        <f t="shared" ref="E9" si="20">E8+IF($D8=E$3,1,0)</f>
        <v>2</v>
      </c>
      <c r="F9" s="65">
        <f t="shared" ref="F9" si="21">F8+IF($D8=F$3,1,0)</f>
        <v>1</v>
      </c>
      <c r="G9" s="65">
        <f t="shared" ref="G9" si="22">G8+IF($D8=G$3,1,0)</f>
        <v>0</v>
      </c>
      <c r="H9" s="65">
        <f t="shared" ref="H9" si="23">H8+IF($D8=H$3,1,0)</f>
        <v>1</v>
      </c>
      <c r="I9" s="69">
        <f t="shared" ref="I9" si="24">I8+IF($D8=I$3,1,0)</f>
        <v>0</v>
      </c>
      <c r="J9" s="64">
        <f>VLOOKUP($C9,'f1'!$B$3:$I$117,'f2'!J$1,FALSE)</f>
        <v>1</v>
      </c>
      <c r="K9" s="65">
        <f>VLOOKUP($C9,'f1'!$B$3:$I$117,'f2'!K$1,FALSE)</f>
        <v>1</v>
      </c>
      <c r="L9" s="65">
        <f>VLOOKUP($C9,'f1'!$B$3:$I$117,'f2'!L$1,FALSE)</f>
        <v>1</v>
      </c>
      <c r="M9" s="65">
        <f>VLOOKUP($C9,'f1'!$B$3:$I$117,'f2'!M$1,FALSE)</f>
        <v>1</v>
      </c>
      <c r="N9" s="69">
        <f>VLOOKUP($C9,'f1'!$B$3:$I$117,'f2'!N$1,FALSE)</f>
        <v>1</v>
      </c>
      <c r="O9" s="64">
        <f t="shared" ref="O9:S9" si="25">IF(COUNTIF($D7,O$3)&gt;0,1,O7+1)</f>
        <v>1</v>
      </c>
      <c r="P9" s="65">
        <f t="shared" si="25"/>
        <v>2</v>
      </c>
      <c r="Q9" s="65">
        <f t="shared" si="25"/>
        <v>3</v>
      </c>
      <c r="R9" s="65">
        <f t="shared" si="25"/>
        <v>3</v>
      </c>
      <c r="S9" s="69">
        <f t="shared" si="25"/>
        <v>3</v>
      </c>
      <c r="T9" s="88" t="str">
        <f t="shared" si="3"/>
        <v>ven</v>
      </c>
      <c r="U9" s="8">
        <v>44932</v>
      </c>
      <c r="V9" s="81" t="str">
        <f t="shared" si="4"/>
        <v>a</v>
      </c>
      <c r="W9" s="83" t="str">
        <f t="shared" si="5"/>
        <v>e</v>
      </c>
    </row>
    <row r="10" spans="1:23" x14ac:dyDescent="0.3">
      <c r="A10" s="5" t="str">
        <f t="shared" si="0"/>
        <v>mer</v>
      </c>
      <c r="B10" t="str">
        <f t="shared" si="1"/>
        <v>jour</v>
      </c>
      <c r="C10" s="8">
        <f t="shared" si="8"/>
        <v>44930</v>
      </c>
      <c r="D10" s="60" t="str" cm="1">
        <f t="array" ref="D10">INDEX($E$3:$I$3,1,MATCH(MAX((2-E10:I10)*(O10:S10+IF((J10:N10=1)*(J12:N12=0),10,0))*J10:N10),(2-E10:I10)*(O10:S10+IF((J10:N10=1)*(J12:N12=0),10,0))*J10:N10,0))</f>
        <v>b</v>
      </c>
      <c r="E10" s="64">
        <f t="shared" ref="E10" si="26">MAX(0,IF($D9=E$3,2,E9-1))</f>
        <v>1</v>
      </c>
      <c r="F10" s="65">
        <f t="shared" ref="F10" si="27">MAX(0,IF($D9=F$3,2,F9-1))</f>
        <v>0</v>
      </c>
      <c r="G10" s="65">
        <f t="shared" ref="G10" si="28">MAX(0,IF($D9=G$3,2,G9-1))</f>
        <v>2</v>
      </c>
      <c r="H10" s="65">
        <f t="shared" ref="H10" si="29">MAX(0,IF($D9=H$3,2,H9-1))</f>
        <v>0</v>
      </c>
      <c r="I10" s="69">
        <f t="shared" ref="I10" si="30">MAX(0,IF($D9=I$3,2,I9-1))</f>
        <v>0</v>
      </c>
      <c r="J10" s="64">
        <f>VLOOKUP($C10,'f1'!$B$3:$I$117,'f2'!J$1,FALSE)</f>
        <v>1</v>
      </c>
      <c r="K10" s="65">
        <f>VLOOKUP($C10,'f1'!$B$3:$I$117,'f2'!K$1,FALSE)</f>
        <v>1</v>
      </c>
      <c r="L10" s="65">
        <f>VLOOKUP($C10,'f1'!$B$3:$I$117,'f2'!L$1,FALSE)</f>
        <v>1</v>
      </c>
      <c r="M10" s="65">
        <f>VLOOKUP($C10,'f1'!$B$3:$I$117,'f2'!M$1,FALSE)</f>
        <v>1</v>
      </c>
      <c r="N10" s="69">
        <f>VLOOKUP($C10,'f1'!$B$3:$I$117,'f2'!N$1,FALSE)</f>
        <v>1</v>
      </c>
      <c r="O10" s="64">
        <f t="shared" ref="O10:S10" si="31">IF(COUNTIF($D8,O$3)&gt;0,1,O8+1)</f>
        <v>3</v>
      </c>
      <c r="P10" s="65">
        <f t="shared" si="31"/>
        <v>4</v>
      </c>
      <c r="Q10" s="65">
        <f t="shared" si="31"/>
        <v>2</v>
      </c>
      <c r="R10" s="65">
        <f t="shared" si="31"/>
        <v>1</v>
      </c>
      <c r="S10" s="69">
        <f t="shared" si="31"/>
        <v>4</v>
      </c>
      <c r="T10" s="88" t="str">
        <f t="shared" si="3"/>
        <v>sam</v>
      </c>
      <c r="U10" s="8">
        <v>44933</v>
      </c>
      <c r="V10" s="81" t="str">
        <f t="shared" si="4"/>
        <v>c</v>
      </c>
      <c r="W10" s="83" t="str">
        <f t="shared" si="5"/>
        <v>a</v>
      </c>
    </row>
    <row r="11" spans="1:23" x14ac:dyDescent="0.3">
      <c r="A11" s="5" t="str">
        <f t="shared" si="0"/>
        <v>mer</v>
      </c>
      <c r="B11" t="str">
        <f t="shared" si="1"/>
        <v>nuit</v>
      </c>
      <c r="C11" s="8">
        <f t="shared" si="8"/>
        <v>44930</v>
      </c>
      <c r="D11" s="60" t="str" cm="1">
        <f t="array" ref="D11">INDEX($E$3:$I$3,1,MATCH(MAX((2-E11:I11)*O11:S11*J11:N11*IF(COUNTIF(J14:N14,1)&gt;0,J14:N14,1)*IF($E$3:$I$3=D10,0,1)),(2-E11:I11)*O11:S11*J11:N11*IF(COUNTIF(J14:N14,1)&gt;0,J14:N14,1)*IF($E$3:$I$3=D10,0,1),0))</f>
        <v>d</v>
      </c>
      <c r="E11" s="64">
        <f t="shared" ref="E11" si="32">E10+IF($D10=E$3,1,0)</f>
        <v>1</v>
      </c>
      <c r="F11" s="65">
        <f t="shared" ref="F11" si="33">F10+IF($D10=F$3,1,0)</f>
        <v>1</v>
      </c>
      <c r="G11" s="65">
        <f t="shared" ref="G11" si="34">G10+IF($D10=G$3,1,0)</f>
        <v>2</v>
      </c>
      <c r="H11" s="65">
        <f t="shared" ref="H11" si="35">H10+IF($D10=H$3,1,0)</f>
        <v>0</v>
      </c>
      <c r="I11" s="69">
        <f t="shared" ref="I11" si="36">I10+IF($D10=I$3,1,0)</f>
        <v>0</v>
      </c>
      <c r="J11" s="64">
        <f>VLOOKUP($C11,'f1'!$B$3:$I$117,'f2'!J$1,FALSE)</f>
        <v>1</v>
      </c>
      <c r="K11" s="65">
        <f>VLOOKUP($C11,'f1'!$B$3:$I$117,'f2'!K$1,FALSE)</f>
        <v>1</v>
      </c>
      <c r="L11" s="65">
        <f>VLOOKUP($C11,'f1'!$B$3:$I$117,'f2'!L$1,FALSE)</f>
        <v>1</v>
      </c>
      <c r="M11" s="65">
        <f>VLOOKUP($C11,'f1'!$B$3:$I$117,'f2'!M$1,FALSE)</f>
        <v>1</v>
      </c>
      <c r="N11" s="69">
        <f>VLOOKUP($C11,'f1'!$B$3:$I$117,'f2'!N$1,FALSE)</f>
        <v>1</v>
      </c>
      <c r="O11" s="64">
        <f t="shared" ref="O11:S11" si="37">IF(COUNTIF($D9,O$3)&gt;0,1,O9+1)</f>
        <v>2</v>
      </c>
      <c r="P11" s="65">
        <f t="shared" si="37"/>
        <v>3</v>
      </c>
      <c r="Q11" s="65">
        <f t="shared" si="37"/>
        <v>1</v>
      </c>
      <c r="R11" s="65">
        <f t="shared" si="37"/>
        <v>4</v>
      </c>
      <c r="S11" s="69">
        <f t="shared" si="37"/>
        <v>4</v>
      </c>
      <c r="T11" s="88" t="str">
        <f t="shared" si="3"/>
        <v>dim</v>
      </c>
      <c r="U11" s="8">
        <v>44934</v>
      </c>
      <c r="V11" s="81" t="str">
        <f t="shared" si="4"/>
        <v>d</v>
      </c>
      <c r="W11" s="83" t="str">
        <f t="shared" si="5"/>
        <v>c</v>
      </c>
    </row>
    <row r="12" spans="1:23" x14ac:dyDescent="0.3">
      <c r="A12" t="str">
        <f t="shared" si="0"/>
        <v>jeu</v>
      </c>
      <c r="B12" t="str">
        <f t="shared" si="1"/>
        <v>jour</v>
      </c>
      <c r="C12" s="8">
        <f t="shared" si="8"/>
        <v>44931</v>
      </c>
      <c r="D12" s="60" t="str" cm="1">
        <f t="array" ref="D12">INDEX($E$3:$I$3,1,MATCH(MAX((2-E12:I12)*(O12:S12+IF((J12:N12=1)*(J14:N14=0),10,0))*J12:N12),(2-E12:I12)*(O12:S12+IF((J12:N12=1)*(J14:N14=0),10,0))*J12:N12,0))</f>
        <v>e</v>
      </c>
      <c r="E12" s="64">
        <f t="shared" ref="E12" si="38">MAX(0,IF($D11=E$3,2,E11-1))</f>
        <v>0</v>
      </c>
      <c r="F12" s="65">
        <f t="shared" ref="F12" si="39">MAX(0,IF($D11=F$3,2,F11-1))</f>
        <v>0</v>
      </c>
      <c r="G12" s="65">
        <f t="shared" ref="G12" si="40">MAX(0,IF($D11=G$3,2,G11-1))</f>
        <v>1</v>
      </c>
      <c r="H12" s="65">
        <f t="shared" ref="H12" si="41">MAX(0,IF($D11=H$3,2,H11-1))</f>
        <v>2</v>
      </c>
      <c r="I12" s="69">
        <f t="shared" ref="I12" si="42">MAX(0,IF($D11=I$3,2,I11-1))</f>
        <v>0</v>
      </c>
      <c r="J12" s="64">
        <f>VLOOKUP($C12,'f1'!$B$3:$I$117,'f2'!J$1,FALSE)</f>
        <v>1</v>
      </c>
      <c r="K12" s="65">
        <f>VLOOKUP($C12,'f1'!$B$3:$I$117,'f2'!K$1,FALSE)</f>
        <v>1</v>
      </c>
      <c r="L12" s="65">
        <f>VLOOKUP($C12,'f1'!$B$3:$I$117,'f2'!L$1,FALSE)</f>
        <v>1</v>
      </c>
      <c r="M12" s="65">
        <f>VLOOKUP($C12,'f1'!$B$3:$I$117,'f2'!M$1,FALSE)</f>
        <v>1</v>
      </c>
      <c r="N12" s="69">
        <f>VLOOKUP($C12,'f1'!$B$3:$I$117,'f2'!N$1,FALSE)</f>
        <v>1</v>
      </c>
      <c r="O12" s="64">
        <f t="shared" ref="O12:S12" si="43">IF(COUNTIF($D10,O$3)&gt;0,1,O10+1)</f>
        <v>4</v>
      </c>
      <c r="P12" s="65">
        <f t="shared" si="43"/>
        <v>1</v>
      </c>
      <c r="Q12" s="65">
        <f t="shared" si="43"/>
        <v>3</v>
      </c>
      <c r="R12" s="65">
        <f t="shared" si="43"/>
        <v>2</v>
      </c>
      <c r="S12" s="69">
        <f t="shared" si="43"/>
        <v>5</v>
      </c>
      <c r="T12" s="88" t="str">
        <f t="shared" si="3"/>
        <v>lun</v>
      </c>
      <c r="U12" s="8">
        <v>44935</v>
      </c>
      <c r="V12" s="81" t="str">
        <f t="shared" si="4"/>
        <v>b</v>
      </c>
      <c r="W12" s="83" t="str">
        <f t="shared" si="5"/>
        <v>d</v>
      </c>
    </row>
    <row r="13" spans="1:23" x14ac:dyDescent="0.3">
      <c r="A13" t="str">
        <f t="shared" si="0"/>
        <v>jeu</v>
      </c>
      <c r="B13" t="str">
        <f t="shared" si="1"/>
        <v>nuit</v>
      </c>
      <c r="C13" s="8">
        <f t="shared" si="8"/>
        <v>44931</v>
      </c>
      <c r="D13" s="61" t="str" cm="1">
        <f t="array" ref="D13">INDEX($E$3:$I$3,1,MATCH(MAX((2-E13:I13)*O13:S13*J13:N13*IF(COUNTIF(J16:N16,1)&gt;0,J16:N16,1)*IF($E$3:$I$3=D12,0,1)),(2-E13:I13)*O13:S13*J13:N13*IF(COUNTIF(J16:N16,1)&gt;0,J16:N16,1)*IF($E$3:$I$3=D12,0,1),0))</f>
        <v>b</v>
      </c>
      <c r="E13" s="64">
        <f t="shared" ref="E13" si="44">E12+IF($D12=E$3,1,0)</f>
        <v>0</v>
      </c>
      <c r="F13" s="65">
        <f t="shared" ref="F13" si="45">F12+IF($D12=F$3,1,0)</f>
        <v>0</v>
      </c>
      <c r="G13" s="65">
        <f t="shared" ref="G13" si="46">G12+IF($D12=G$3,1,0)</f>
        <v>1</v>
      </c>
      <c r="H13" s="65">
        <f t="shared" ref="H13" si="47">H12+IF($D12=H$3,1,0)</f>
        <v>2</v>
      </c>
      <c r="I13" s="69">
        <f t="shared" ref="I13" si="48">I12+IF($D12=I$3,1,0)</f>
        <v>1</v>
      </c>
      <c r="J13" s="64">
        <f>VLOOKUP($C13,'f1'!$B$3:$I$117,'f2'!J$1,FALSE)</f>
        <v>1</v>
      </c>
      <c r="K13" s="65">
        <f>VLOOKUP($C13,'f1'!$B$3:$I$117,'f2'!K$1,FALSE)</f>
        <v>1</v>
      </c>
      <c r="L13" s="65">
        <f>VLOOKUP($C13,'f1'!$B$3:$I$117,'f2'!L$1,FALSE)</f>
        <v>1</v>
      </c>
      <c r="M13" s="65">
        <f>VLOOKUP($C13,'f1'!$B$3:$I$117,'f2'!M$1,FALSE)</f>
        <v>1</v>
      </c>
      <c r="N13" s="69">
        <f>VLOOKUP($C13,'f1'!$B$3:$I$117,'f2'!N$1,FALSE)</f>
        <v>1</v>
      </c>
      <c r="O13" s="64">
        <f t="shared" ref="O13:S13" si="49">IF(COUNTIF($D11,O$3)&gt;0,1,O11+1)</f>
        <v>3</v>
      </c>
      <c r="P13" s="65">
        <f t="shared" si="49"/>
        <v>4</v>
      </c>
      <c r="Q13" s="65">
        <f t="shared" si="49"/>
        <v>2</v>
      </c>
      <c r="R13" s="65">
        <f t="shared" si="49"/>
        <v>1</v>
      </c>
      <c r="S13" s="69">
        <f t="shared" si="49"/>
        <v>5</v>
      </c>
      <c r="T13" s="88" t="str">
        <f t="shared" si="3"/>
        <v>mar</v>
      </c>
      <c r="U13" s="8">
        <v>44936</v>
      </c>
      <c r="V13" s="81" t="str">
        <f t="shared" si="4"/>
        <v>e</v>
      </c>
      <c r="W13" s="83" t="str">
        <f t="shared" si="5"/>
        <v>b</v>
      </c>
    </row>
    <row r="14" spans="1:23" x14ac:dyDescent="0.3">
      <c r="A14" t="str">
        <f t="shared" si="0"/>
        <v>ven</v>
      </c>
      <c r="B14" t="str">
        <f t="shared" si="1"/>
        <v>jour</v>
      </c>
      <c r="C14" s="8">
        <f t="shared" si="8"/>
        <v>44932</v>
      </c>
      <c r="D14" s="59" t="str" cm="1">
        <f t="array" ref="D14">INDEX($E$3:$I$3,1,MATCH(MAX((2-E14:I14)*(O14:S14+IF((J14:N14=1)*(J16:N16=0),10,0))*J14:N14),(2-E14:I14)*(O14:S14+IF((J14:N14=1)*(J16:N16=0),10,0))*J14:N14,0))</f>
        <v>a</v>
      </c>
      <c r="E14" s="64">
        <f t="shared" ref="E14" si="50">MAX(0,IF($D13=E$3,2,E13-1))</f>
        <v>0</v>
      </c>
      <c r="F14" s="65">
        <f t="shared" ref="F14" si="51">MAX(0,IF($D13=F$3,2,F13-1))</f>
        <v>2</v>
      </c>
      <c r="G14" s="65">
        <f t="shared" ref="G14" si="52">MAX(0,IF($D13=G$3,2,G13-1))</f>
        <v>0</v>
      </c>
      <c r="H14" s="65">
        <f t="shared" ref="H14" si="53">MAX(0,IF($D13=H$3,2,H13-1))</f>
        <v>1</v>
      </c>
      <c r="I14" s="69">
        <f t="shared" ref="I14" si="54">MAX(0,IF($D13=I$3,2,I13-1))</f>
        <v>0</v>
      </c>
      <c r="J14" s="64">
        <f>VLOOKUP($C14,'f1'!$B$3:$I$117,'f2'!J$1,FALSE)</f>
        <v>1</v>
      </c>
      <c r="K14" s="65">
        <f>VLOOKUP($C14,'f1'!$B$3:$I$117,'f2'!K$1,FALSE)</f>
        <v>1</v>
      </c>
      <c r="L14" s="65">
        <f>VLOOKUP($C14,'f1'!$B$3:$I$117,'f2'!L$1,FALSE)</f>
        <v>1</v>
      </c>
      <c r="M14" s="65">
        <f>VLOOKUP($C14,'f1'!$B$3:$I$117,'f2'!M$1,FALSE)</f>
        <v>1</v>
      </c>
      <c r="N14" s="69">
        <f>VLOOKUP($C14,'f1'!$B$3:$I$117,'f2'!N$1,FALSE)</f>
        <v>1</v>
      </c>
      <c r="O14" s="64">
        <f t="shared" ref="O14:S14" si="55">IF(COUNTIF($D12,O$3)&gt;0,1,O12+1)</f>
        <v>5</v>
      </c>
      <c r="P14" s="65">
        <f t="shared" si="55"/>
        <v>2</v>
      </c>
      <c r="Q14" s="65">
        <f t="shared" si="55"/>
        <v>4</v>
      </c>
      <c r="R14" s="65">
        <f t="shared" si="55"/>
        <v>3</v>
      </c>
      <c r="S14" s="69">
        <f t="shared" si="55"/>
        <v>1</v>
      </c>
      <c r="T14" s="88" t="str">
        <f t="shared" si="3"/>
        <v>mer</v>
      </c>
      <c r="U14" s="8">
        <v>44937</v>
      </c>
      <c r="V14" s="81" t="str">
        <f t="shared" si="4"/>
        <v>a</v>
      </c>
      <c r="W14" s="83" t="str">
        <f t="shared" si="5"/>
        <v>e</v>
      </c>
    </row>
    <row r="15" spans="1:23" x14ac:dyDescent="0.3">
      <c r="A15" t="str">
        <f t="shared" si="0"/>
        <v>ven</v>
      </c>
      <c r="B15" t="str">
        <f t="shared" si="1"/>
        <v>nuit</v>
      </c>
      <c r="C15" s="8">
        <f t="shared" si="8"/>
        <v>44932</v>
      </c>
      <c r="D15" s="60" t="str" cm="1">
        <f t="array" ref="D15">INDEX($E$3:$I$3,1,MATCH(MAX((2-E15:I15)*O15:S15*J15:N15*IF(COUNTIF(J18:N18,1)&gt;0,J18:N18,1)*IF($E$3:$I$3=D14,0,1)),(2-E15:I15)*O15:S15*J15:N15*IF(COUNTIF(J18:N18,1)&gt;0,J18:N18,1)*IF($E$3:$I$3=D14,0,1),0))</f>
        <v>e</v>
      </c>
      <c r="E15" s="64">
        <f t="shared" ref="E15" si="56">E14+IF($D14=E$3,1,0)</f>
        <v>1</v>
      </c>
      <c r="F15" s="65">
        <f t="shared" ref="F15" si="57">F14+IF($D14=F$3,1,0)</f>
        <v>2</v>
      </c>
      <c r="G15" s="65">
        <f t="shared" ref="G15" si="58">G14+IF($D14=G$3,1,0)</f>
        <v>0</v>
      </c>
      <c r="H15" s="65">
        <f t="shared" ref="H15" si="59">H14+IF($D14=H$3,1,0)</f>
        <v>1</v>
      </c>
      <c r="I15" s="69">
        <f t="shared" ref="I15" si="60">I14+IF($D14=I$3,1,0)</f>
        <v>0</v>
      </c>
      <c r="J15" s="64">
        <f>VLOOKUP($C15,'f1'!$B$3:$I$117,'f2'!J$1,FALSE)</f>
        <v>1</v>
      </c>
      <c r="K15" s="65">
        <f>VLOOKUP($C15,'f1'!$B$3:$I$117,'f2'!K$1,FALSE)</f>
        <v>1</v>
      </c>
      <c r="L15" s="65">
        <f>VLOOKUP($C15,'f1'!$B$3:$I$117,'f2'!L$1,FALSE)</f>
        <v>1</v>
      </c>
      <c r="M15" s="65">
        <f>VLOOKUP($C15,'f1'!$B$3:$I$117,'f2'!M$1,FALSE)</f>
        <v>1</v>
      </c>
      <c r="N15" s="69">
        <f>VLOOKUP($C15,'f1'!$B$3:$I$117,'f2'!N$1,FALSE)</f>
        <v>1</v>
      </c>
      <c r="O15" s="64">
        <f t="shared" ref="O15:S15" si="61">IF(COUNTIF($D13,O$3)&gt;0,1,O13+1)</f>
        <v>4</v>
      </c>
      <c r="P15" s="65">
        <f t="shared" si="61"/>
        <v>1</v>
      </c>
      <c r="Q15" s="65">
        <f t="shared" si="61"/>
        <v>3</v>
      </c>
      <c r="R15" s="65">
        <f t="shared" si="61"/>
        <v>2</v>
      </c>
      <c r="S15" s="69">
        <f t="shared" si="61"/>
        <v>6</v>
      </c>
      <c r="T15" s="88" t="str">
        <f t="shared" si="3"/>
        <v>jeu</v>
      </c>
      <c r="U15" s="8">
        <v>44938</v>
      </c>
      <c r="V15" s="81" t="str">
        <f t="shared" si="4"/>
        <v>c</v>
      </c>
      <c r="W15" s="83" t="str">
        <f t="shared" si="5"/>
        <v>a</v>
      </c>
    </row>
    <row r="16" spans="1:23" x14ac:dyDescent="0.3">
      <c r="A16" t="str">
        <f t="shared" si="0"/>
        <v>sam</v>
      </c>
      <c r="B16" t="str">
        <f t="shared" si="1"/>
        <v>jour</v>
      </c>
      <c r="C16" s="8">
        <f t="shared" si="8"/>
        <v>44933</v>
      </c>
      <c r="D16" s="60" t="str" cm="1">
        <f t="array" ref="D16">INDEX($E$3:$I$3,1,MATCH(MAX((2-E16:I16)*(O16:S16+IF((J16:N16=1)*(J18:N18=0),10,0))*J16:N16),(2-E16:I16)*(O16:S16+IF((J16:N16=1)*(J18:N18=0),10,0))*J16:N16,0))</f>
        <v>c</v>
      </c>
      <c r="E16" s="64">
        <f t="shared" ref="E16" si="62">MAX(0,IF($D15=E$3,2,E15-1))</f>
        <v>0</v>
      </c>
      <c r="F16" s="65">
        <f t="shared" ref="F16" si="63">MAX(0,IF($D15=F$3,2,F15-1))</f>
        <v>1</v>
      </c>
      <c r="G16" s="65">
        <f t="shared" ref="G16" si="64">MAX(0,IF($D15=G$3,2,G15-1))</f>
        <v>0</v>
      </c>
      <c r="H16" s="65">
        <f t="shared" ref="H16" si="65">MAX(0,IF($D15=H$3,2,H15-1))</f>
        <v>0</v>
      </c>
      <c r="I16" s="69">
        <f t="shared" ref="I16" si="66">MAX(0,IF($D15=I$3,2,I15-1))</f>
        <v>2</v>
      </c>
      <c r="J16" s="64">
        <f>VLOOKUP($C16,'f1'!$B$3:$I$117,'f2'!J$1,FALSE)</f>
        <v>1</v>
      </c>
      <c r="K16" s="65">
        <f>VLOOKUP($C16,'f1'!$B$3:$I$117,'f2'!K$1,FALSE)</f>
        <v>1</v>
      </c>
      <c r="L16" s="65">
        <f>VLOOKUP($C16,'f1'!$B$3:$I$117,'f2'!L$1,FALSE)</f>
        <v>1</v>
      </c>
      <c r="M16" s="65">
        <f>VLOOKUP($C16,'f1'!$B$3:$I$117,'f2'!M$1,FALSE)</f>
        <v>1</v>
      </c>
      <c r="N16" s="69">
        <f>VLOOKUP($C16,'f1'!$B$3:$I$117,'f2'!N$1,FALSE)</f>
        <v>1</v>
      </c>
      <c r="O16" s="64">
        <f t="shared" ref="O16:S16" si="67">IF(COUNTIF($D14,O$3)&gt;0,1,O14+1)</f>
        <v>1</v>
      </c>
      <c r="P16" s="65">
        <f t="shared" si="67"/>
        <v>3</v>
      </c>
      <c r="Q16" s="65">
        <f t="shared" si="67"/>
        <v>5</v>
      </c>
      <c r="R16" s="65">
        <f t="shared" si="67"/>
        <v>4</v>
      </c>
      <c r="S16" s="69">
        <f t="shared" si="67"/>
        <v>2</v>
      </c>
      <c r="T16" s="88" t="str">
        <f t="shared" si="3"/>
        <v>ven</v>
      </c>
      <c r="U16" s="8">
        <v>44939</v>
      </c>
      <c r="V16" s="81" t="str">
        <f t="shared" si="4"/>
        <v>d</v>
      </c>
      <c r="W16" s="83" t="str">
        <f t="shared" si="5"/>
        <v>c</v>
      </c>
    </row>
    <row r="17" spans="1:24" x14ac:dyDescent="0.3">
      <c r="A17" s="5" t="str">
        <f t="shared" si="0"/>
        <v>sam</v>
      </c>
      <c r="B17" t="str">
        <f t="shared" si="1"/>
        <v>nuit</v>
      </c>
      <c r="C17" s="8">
        <f t="shared" si="8"/>
        <v>44933</v>
      </c>
      <c r="D17" s="60" t="str" cm="1">
        <f t="array" ref="D17">INDEX($E$3:$I$3,1,MATCH(MAX((2-E17:I17)*O17:S17*J17:N17*IF(COUNTIF(J20:N20,1)&gt;0,J20:N20,1)*IF($E$3:$I$3=D16,0,1)),(2-E17:I17)*O17:S17*J17:N17*IF(COUNTIF(J20:N20,1)&gt;0,J20:N20,1)*IF($E$3:$I$3=D16,0,1),0))</f>
        <v>a</v>
      </c>
      <c r="E17" s="64">
        <f t="shared" ref="E17" si="68">E16+IF($D16=E$3,1,0)</f>
        <v>0</v>
      </c>
      <c r="F17" s="65">
        <f t="shared" ref="F17" si="69">F16+IF($D16=F$3,1,0)</f>
        <v>1</v>
      </c>
      <c r="G17" s="65">
        <f t="shared" ref="G17" si="70">G16+IF($D16=G$3,1,0)</f>
        <v>1</v>
      </c>
      <c r="H17" s="65">
        <f t="shared" ref="H17" si="71">H16+IF($D16=H$3,1,0)</f>
        <v>0</v>
      </c>
      <c r="I17" s="69">
        <f t="shared" ref="I17" si="72">I16+IF($D16=I$3,1,0)</f>
        <v>2</v>
      </c>
      <c r="J17" s="64">
        <f>VLOOKUP($C17,'f1'!$B$3:$I$117,'f2'!J$1,FALSE)</f>
        <v>1</v>
      </c>
      <c r="K17" s="65">
        <f>VLOOKUP($C17,'f1'!$B$3:$I$117,'f2'!K$1,FALSE)</f>
        <v>1</v>
      </c>
      <c r="L17" s="65">
        <f>VLOOKUP($C17,'f1'!$B$3:$I$117,'f2'!L$1,FALSE)</f>
        <v>1</v>
      </c>
      <c r="M17" s="65">
        <f>VLOOKUP($C17,'f1'!$B$3:$I$117,'f2'!M$1,FALSE)</f>
        <v>1</v>
      </c>
      <c r="N17" s="69">
        <f>VLOOKUP($C17,'f1'!$B$3:$I$117,'f2'!N$1,FALSE)</f>
        <v>1</v>
      </c>
      <c r="O17" s="64">
        <f t="shared" ref="O17:S17" si="73">IF(COUNTIF($D15,O$3)&gt;0,1,O15+1)</f>
        <v>5</v>
      </c>
      <c r="P17" s="65">
        <f t="shared" si="73"/>
        <v>2</v>
      </c>
      <c r="Q17" s="65">
        <f t="shared" si="73"/>
        <v>4</v>
      </c>
      <c r="R17" s="65">
        <f t="shared" si="73"/>
        <v>3</v>
      </c>
      <c r="S17" s="69">
        <f t="shared" si="73"/>
        <v>1</v>
      </c>
      <c r="T17" s="88" t="str">
        <f t="shared" si="3"/>
        <v>sam</v>
      </c>
      <c r="U17" s="8">
        <v>44940</v>
      </c>
      <c r="V17" s="81" t="str">
        <f t="shared" si="4"/>
        <v>b</v>
      </c>
      <c r="W17" s="83" t="str">
        <f t="shared" si="5"/>
        <v>d</v>
      </c>
    </row>
    <row r="18" spans="1:24" x14ac:dyDescent="0.3">
      <c r="A18" s="5" t="str">
        <f t="shared" si="0"/>
        <v>dim</v>
      </c>
      <c r="B18" t="str">
        <f t="shared" si="1"/>
        <v>jour</v>
      </c>
      <c r="C18" s="8">
        <f t="shared" si="8"/>
        <v>44934</v>
      </c>
      <c r="D18" s="61" t="str" cm="1">
        <f t="array" ref="D18">INDEX($E$3:$I$3,1,MATCH(MAX((2-E18:I18)*(O18:S18+IF((J18:N18=1)*(J20:N20=0),10,0))*J18:N18),(2-E18:I18)*(O18:S18+IF((J18:N18=1)*(J20:N20=0),10,0))*J18:N18,0))</f>
        <v>d</v>
      </c>
      <c r="E18" s="64">
        <f t="shared" ref="E18" si="74">MAX(0,IF($D17=E$3,2,E17-1))</f>
        <v>2</v>
      </c>
      <c r="F18" s="65">
        <f t="shared" ref="F18" si="75">MAX(0,IF($D17=F$3,2,F17-1))</f>
        <v>0</v>
      </c>
      <c r="G18" s="65">
        <f t="shared" ref="G18" si="76">MAX(0,IF($D17=G$3,2,G17-1))</f>
        <v>0</v>
      </c>
      <c r="H18" s="65">
        <f t="shared" ref="H18" si="77">MAX(0,IF($D17=H$3,2,H17-1))</f>
        <v>0</v>
      </c>
      <c r="I18" s="69">
        <f t="shared" ref="I18" si="78">MAX(0,IF($D17=I$3,2,I17-1))</f>
        <v>1</v>
      </c>
      <c r="J18" s="64">
        <f>VLOOKUP($C18,'f1'!$B$3:$I$117,'f2'!J$1,FALSE)</f>
        <v>1</v>
      </c>
      <c r="K18" s="65">
        <f>VLOOKUP($C18,'f1'!$B$3:$I$117,'f2'!K$1,FALSE)</f>
        <v>1</v>
      </c>
      <c r="L18" s="65">
        <f>VLOOKUP($C18,'f1'!$B$3:$I$117,'f2'!L$1,FALSE)</f>
        <v>1</v>
      </c>
      <c r="M18" s="65">
        <f>VLOOKUP($C18,'f1'!$B$3:$I$117,'f2'!M$1,FALSE)</f>
        <v>1</v>
      </c>
      <c r="N18" s="69">
        <f>VLOOKUP($C18,'f1'!$B$3:$I$117,'f2'!N$1,FALSE)</f>
        <v>1</v>
      </c>
      <c r="O18" s="64">
        <f t="shared" ref="O18:S18" si="79">IF(COUNTIF($D16,O$3)&gt;0,1,O16+1)</f>
        <v>2</v>
      </c>
      <c r="P18" s="65">
        <f t="shared" si="79"/>
        <v>4</v>
      </c>
      <c r="Q18" s="65">
        <f t="shared" si="79"/>
        <v>1</v>
      </c>
      <c r="R18" s="65">
        <f t="shared" si="79"/>
        <v>5</v>
      </c>
      <c r="S18" s="69">
        <f t="shared" si="79"/>
        <v>3</v>
      </c>
      <c r="T18" s="88" t="str">
        <f t="shared" si="3"/>
        <v>dim</v>
      </c>
      <c r="U18" s="8">
        <v>44941</v>
      </c>
      <c r="V18" s="81" t="str">
        <f t="shared" si="4"/>
        <v>e</v>
      </c>
      <c r="W18" s="83" t="str">
        <f t="shared" si="5"/>
        <v>b</v>
      </c>
    </row>
    <row r="19" spans="1:24" x14ac:dyDescent="0.3">
      <c r="A19" t="str">
        <f t="shared" si="0"/>
        <v>dim</v>
      </c>
      <c r="B19" t="str">
        <f t="shared" si="1"/>
        <v>nuit</v>
      </c>
      <c r="C19" s="8">
        <f t="shared" si="8"/>
        <v>44934</v>
      </c>
      <c r="D19" s="59" t="str" cm="1">
        <f t="array" ref="D19">INDEX($E$3:$I$3,1,MATCH(MAX((2-E19:I19)*O19:S19*J19:N19*IF(COUNTIF(J22:N22,1)&gt;0,J22:N22,1)*IF($E$3:$I$3=D18,0,1)),(2-E19:I19)*O19:S19*J19:N19*IF(COUNTIF(J22:N22,1)&gt;0,J22:N22,1)*IF($E$3:$I$3=D18,0,1),0))</f>
        <v>c</v>
      </c>
      <c r="E19" s="64">
        <f t="shared" ref="E19" si="80">E18+IF($D18=E$3,1,0)</f>
        <v>2</v>
      </c>
      <c r="F19" s="65">
        <f t="shared" ref="F19" si="81">F18+IF($D18=F$3,1,0)</f>
        <v>0</v>
      </c>
      <c r="G19" s="65">
        <f t="shared" ref="G19" si="82">G18+IF($D18=G$3,1,0)</f>
        <v>0</v>
      </c>
      <c r="H19" s="65">
        <f t="shared" ref="H19" si="83">H18+IF($D18=H$3,1,0)</f>
        <v>1</v>
      </c>
      <c r="I19" s="69">
        <f t="shared" ref="I19" si="84">I18+IF($D18=I$3,1,0)</f>
        <v>1</v>
      </c>
      <c r="J19" s="64">
        <f>VLOOKUP($C19,'f1'!$B$3:$I$117,'f2'!J$1,FALSE)</f>
        <v>1</v>
      </c>
      <c r="K19" s="65">
        <f>VLOOKUP($C19,'f1'!$B$3:$I$117,'f2'!K$1,FALSE)</f>
        <v>1</v>
      </c>
      <c r="L19" s="65">
        <f>VLOOKUP($C19,'f1'!$B$3:$I$117,'f2'!L$1,FALSE)</f>
        <v>1</v>
      </c>
      <c r="M19" s="65">
        <f>VLOOKUP($C19,'f1'!$B$3:$I$117,'f2'!M$1,FALSE)</f>
        <v>1</v>
      </c>
      <c r="N19" s="69">
        <f>VLOOKUP($C19,'f1'!$B$3:$I$117,'f2'!N$1,FALSE)</f>
        <v>1</v>
      </c>
      <c r="O19" s="64">
        <f t="shared" ref="O19:S19" si="85">IF(COUNTIF($D17,O$3)&gt;0,1,O17+1)</f>
        <v>1</v>
      </c>
      <c r="P19" s="65">
        <f t="shared" si="85"/>
        <v>3</v>
      </c>
      <c r="Q19" s="65">
        <f t="shared" si="85"/>
        <v>5</v>
      </c>
      <c r="R19" s="65">
        <f t="shared" si="85"/>
        <v>4</v>
      </c>
      <c r="S19" s="69">
        <f t="shared" si="85"/>
        <v>2</v>
      </c>
      <c r="T19" s="88" t="str">
        <f t="shared" si="3"/>
        <v>lun</v>
      </c>
      <c r="U19" s="8">
        <v>44942</v>
      </c>
      <c r="V19" s="81" t="str">
        <f t="shared" si="4"/>
        <v>a</v>
      </c>
      <c r="W19" s="83" t="str">
        <f t="shared" si="5"/>
        <v>e</v>
      </c>
    </row>
    <row r="20" spans="1:24" x14ac:dyDescent="0.3">
      <c r="A20" t="str">
        <f t="shared" si="0"/>
        <v>lun</v>
      </c>
      <c r="B20" t="str">
        <f t="shared" si="1"/>
        <v>jour</v>
      </c>
      <c r="C20" s="8">
        <f t="shared" si="8"/>
        <v>44935</v>
      </c>
      <c r="D20" s="60" t="str" cm="1">
        <f t="array" ref="D20">INDEX($E$3:$I$3,1,MATCH(MAX((2-E20:I20)*(O20:S20+IF((J20:N20=1)*(J22:N22=0),10,0))*J20:N20),(2-E20:I20)*(O20:S20+IF((J20:N20=1)*(J22:N22=0),10,0))*J20:N20,0))</f>
        <v>b</v>
      </c>
      <c r="E20" s="64">
        <f t="shared" ref="E20" si="86">MAX(0,IF($D19=E$3,2,E19-1))</f>
        <v>1</v>
      </c>
      <c r="F20" s="65">
        <f t="shared" ref="F20" si="87">MAX(0,IF($D19=F$3,2,F19-1))</f>
        <v>0</v>
      </c>
      <c r="G20" s="65">
        <f t="shared" ref="G20" si="88">MAX(0,IF($D19=G$3,2,G19-1))</f>
        <v>2</v>
      </c>
      <c r="H20" s="65">
        <f t="shared" ref="H20" si="89">MAX(0,IF($D19=H$3,2,H19-1))</f>
        <v>0</v>
      </c>
      <c r="I20" s="69">
        <f t="shared" ref="I20" si="90">MAX(0,IF($D19=I$3,2,I19-1))</f>
        <v>0</v>
      </c>
      <c r="J20" s="64">
        <f>VLOOKUP($C20,'f1'!$B$3:$I$117,'f2'!J$1,FALSE)</f>
        <v>1</v>
      </c>
      <c r="K20" s="65">
        <f>VLOOKUP($C20,'f1'!$B$3:$I$117,'f2'!K$1,FALSE)</f>
        <v>1</v>
      </c>
      <c r="L20" s="65">
        <f>VLOOKUP($C20,'f1'!$B$3:$I$117,'f2'!L$1,FALSE)</f>
        <v>1</v>
      </c>
      <c r="M20" s="65">
        <f>VLOOKUP($C20,'f1'!$B$3:$I$117,'f2'!M$1,FALSE)</f>
        <v>1</v>
      </c>
      <c r="N20" s="69">
        <f>VLOOKUP($C20,'f1'!$B$3:$I$117,'f2'!N$1,FALSE)</f>
        <v>1</v>
      </c>
      <c r="O20" s="64">
        <f t="shared" ref="O20:S20" si="91">IF(COUNTIF($D18,O$3)&gt;0,1,O18+1)</f>
        <v>3</v>
      </c>
      <c r="P20" s="65">
        <f t="shared" si="91"/>
        <v>5</v>
      </c>
      <c r="Q20" s="65">
        <f t="shared" si="91"/>
        <v>2</v>
      </c>
      <c r="R20" s="65">
        <f t="shared" si="91"/>
        <v>1</v>
      </c>
      <c r="S20" s="69">
        <f t="shared" si="91"/>
        <v>4</v>
      </c>
      <c r="T20" s="88" t="str">
        <f t="shared" si="3"/>
        <v>mar</v>
      </c>
      <c r="U20" s="8">
        <v>44943</v>
      </c>
      <c r="V20" s="81" t="str">
        <f t="shared" si="4"/>
        <v>c</v>
      </c>
      <c r="W20" s="83" t="str">
        <f t="shared" si="5"/>
        <v>a</v>
      </c>
    </row>
    <row r="21" spans="1:24" x14ac:dyDescent="0.3">
      <c r="A21" t="str">
        <f t="shared" si="0"/>
        <v>lun</v>
      </c>
      <c r="B21" t="str">
        <f t="shared" si="1"/>
        <v>nuit</v>
      </c>
      <c r="C21" s="8">
        <f t="shared" si="8"/>
        <v>44935</v>
      </c>
      <c r="D21" s="60" t="str" cm="1">
        <f t="array" ref="D21">INDEX($E$3:$I$3,1,MATCH(MAX((2-E21:I21)*O21:S21*J21:N21*IF(COUNTIF(J24:N24,1)&gt;0,J24:N24,1)*IF($E$3:$I$3=D20,0,1)),(2-E21:I21)*O21:S21*J21:N21*IF(COUNTIF(J24:N24,1)&gt;0,J24:N24,1)*IF($E$3:$I$3=D20,0,1),0))</f>
        <v>d</v>
      </c>
      <c r="E21" s="64">
        <f t="shared" ref="E21" si="92">E20+IF($D20=E$3,1,0)</f>
        <v>1</v>
      </c>
      <c r="F21" s="65">
        <f t="shared" ref="F21" si="93">F20+IF($D20=F$3,1,0)</f>
        <v>1</v>
      </c>
      <c r="G21" s="65">
        <f t="shared" ref="G21" si="94">G20+IF($D20=G$3,1,0)</f>
        <v>2</v>
      </c>
      <c r="H21" s="65">
        <f t="shared" ref="H21" si="95">H20+IF($D20=H$3,1,0)</f>
        <v>0</v>
      </c>
      <c r="I21" s="69">
        <f t="shared" ref="I21" si="96">I20+IF($D20=I$3,1,0)</f>
        <v>0</v>
      </c>
      <c r="J21" s="64">
        <f>VLOOKUP($C21,'f1'!$B$3:$I$117,'f2'!J$1,FALSE)</f>
        <v>1</v>
      </c>
      <c r="K21" s="65">
        <f>VLOOKUP($C21,'f1'!$B$3:$I$117,'f2'!K$1,FALSE)</f>
        <v>1</v>
      </c>
      <c r="L21" s="65">
        <f>VLOOKUP($C21,'f1'!$B$3:$I$117,'f2'!L$1,FALSE)</f>
        <v>1</v>
      </c>
      <c r="M21" s="65">
        <f>VLOOKUP($C21,'f1'!$B$3:$I$117,'f2'!M$1,FALSE)</f>
        <v>1</v>
      </c>
      <c r="N21" s="69">
        <f>VLOOKUP($C21,'f1'!$B$3:$I$117,'f2'!N$1,FALSE)</f>
        <v>1</v>
      </c>
      <c r="O21" s="64">
        <f t="shared" ref="O21:S21" si="97">IF(COUNTIF($D19,O$3)&gt;0,1,O19+1)</f>
        <v>2</v>
      </c>
      <c r="P21" s="65">
        <f t="shared" si="97"/>
        <v>4</v>
      </c>
      <c r="Q21" s="65">
        <f t="shared" si="97"/>
        <v>1</v>
      </c>
      <c r="R21" s="65">
        <f t="shared" si="97"/>
        <v>5</v>
      </c>
      <c r="S21" s="69">
        <f t="shared" si="97"/>
        <v>3</v>
      </c>
      <c r="T21" s="88" t="str">
        <f t="shared" si="3"/>
        <v>mer</v>
      </c>
      <c r="U21" s="8">
        <v>44944</v>
      </c>
      <c r="V21" s="81" t="str">
        <f t="shared" si="4"/>
        <v>d</v>
      </c>
      <c r="W21" s="83" t="str">
        <f t="shared" si="5"/>
        <v>c</v>
      </c>
    </row>
    <row r="22" spans="1:24" x14ac:dyDescent="0.3">
      <c r="A22" t="str">
        <f t="shared" si="0"/>
        <v>mar</v>
      </c>
      <c r="B22" t="str">
        <f t="shared" si="1"/>
        <v>jour</v>
      </c>
      <c r="C22" s="8">
        <f t="shared" si="8"/>
        <v>44936</v>
      </c>
      <c r="D22" s="60" t="str" cm="1">
        <f t="array" ref="D22">INDEX($E$3:$I$3,1,MATCH(MAX((2-E22:I22)*(O22:S22+IF((J22:N22=1)*(J24:N24=0),10,0))*J22:N22),(2-E22:I22)*(O22:S22+IF((J22:N22=1)*(J24:N24=0),10,0))*J22:N22,0))</f>
        <v>e</v>
      </c>
      <c r="E22" s="64">
        <f t="shared" ref="E22" si="98">MAX(0,IF($D21=E$3,2,E21-1))</f>
        <v>0</v>
      </c>
      <c r="F22" s="65">
        <f t="shared" ref="F22" si="99">MAX(0,IF($D21=F$3,2,F21-1))</f>
        <v>0</v>
      </c>
      <c r="G22" s="65">
        <f t="shared" ref="G22" si="100">MAX(0,IF($D21=G$3,2,G21-1))</f>
        <v>1</v>
      </c>
      <c r="H22" s="65">
        <f t="shared" ref="H22" si="101">MAX(0,IF($D21=H$3,2,H21-1))</f>
        <v>2</v>
      </c>
      <c r="I22" s="69">
        <f t="shared" ref="I22" si="102">MAX(0,IF($D21=I$3,2,I21-1))</f>
        <v>0</v>
      </c>
      <c r="J22" s="64">
        <f>VLOOKUP($C22,'f1'!$B$3:$I$117,'f2'!J$1,FALSE)</f>
        <v>1</v>
      </c>
      <c r="K22" s="65">
        <f>VLOOKUP($C22,'f1'!$B$3:$I$117,'f2'!K$1,FALSE)</f>
        <v>1</v>
      </c>
      <c r="L22" s="65">
        <f>VLOOKUP($C22,'f1'!$B$3:$I$117,'f2'!L$1,FALSE)</f>
        <v>1</v>
      </c>
      <c r="M22" s="65">
        <f>VLOOKUP($C22,'f1'!$B$3:$I$117,'f2'!M$1,FALSE)</f>
        <v>1</v>
      </c>
      <c r="N22" s="69">
        <f>VLOOKUP($C22,'f1'!$B$3:$I$117,'f2'!N$1,FALSE)</f>
        <v>1</v>
      </c>
      <c r="O22" s="64">
        <f t="shared" ref="O22:S22" si="103">IF(COUNTIF($D20,O$3)&gt;0,1,O20+1)</f>
        <v>4</v>
      </c>
      <c r="P22" s="65">
        <f t="shared" si="103"/>
        <v>1</v>
      </c>
      <c r="Q22" s="65">
        <f t="shared" si="103"/>
        <v>3</v>
      </c>
      <c r="R22" s="65">
        <f t="shared" si="103"/>
        <v>2</v>
      </c>
      <c r="S22" s="69">
        <f t="shared" si="103"/>
        <v>5</v>
      </c>
      <c r="T22" s="88" t="str">
        <f t="shared" si="3"/>
        <v>jeu</v>
      </c>
      <c r="U22" s="8">
        <v>44945</v>
      </c>
      <c r="V22" s="81" t="str">
        <f t="shared" si="4"/>
        <v>b</v>
      </c>
      <c r="W22" s="83" t="str">
        <f t="shared" si="5"/>
        <v>d</v>
      </c>
    </row>
    <row r="23" spans="1:24" x14ac:dyDescent="0.3">
      <c r="A23" t="str">
        <f t="shared" si="0"/>
        <v>mar</v>
      </c>
      <c r="B23" t="str">
        <f t="shared" si="1"/>
        <v>nuit</v>
      </c>
      <c r="C23" s="8">
        <f t="shared" si="8"/>
        <v>44936</v>
      </c>
      <c r="D23" s="61" t="str" cm="1">
        <f t="array" ref="D23">INDEX($E$3:$I$3,1,MATCH(MAX((2-E23:I23)*O23:S23*J23:N23*IF(COUNTIF(J26:N26,1)&gt;0,J26:N26,1)*IF($E$3:$I$3=D22,0,1)),(2-E23:I23)*O23:S23*J23:N23*IF(COUNTIF(J26:N26,1)&gt;0,J26:N26,1)*IF($E$3:$I$3=D22,0,1),0))</f>
        <v>b</v>
      </c>
      <c r="E23" s="64">
        <f t="shared" ref="E23" si="104">E22+IF($D22=E$3,1,0)</f>
        <v>0</v>
      </c>
      <c r="F23" s="65">
        <f t="shared" ref="F23" si="105">F22+IF($D22=F$3,1,0)</f>
        <v>0</v>
      </c>
      <c r="G23" s="65">
        <f t="shared" ref="G23" si="106">G22+IF($D22=G$3,1,0)</f>
        <v>1</v>
      </c>
      <c r="H23" s="65">
        <f t="shared" ref="H23" si="107">H22+IF($D22=H$3,1,0)</f>
        <v>2</v>
      </c>
      <c r="I23" s="69">
        <f t="shared" ref="I23" si="108">I22+IF($D22=I$3,1,0)</f>
        <v>1</v>
      </c>
      <c r="J23" s="64">
        <f>VLOOKUP($C23,'f1'!$B$3:$I$117,'f2'!J$1,FALSE)</f>
        <v>1</v>
      </c>
      <c r="K23" s="65">
        <f>VLOOKUP($C23,'f1'!$B$3:$I$117,'f2'!K$1,FALSE)</f>
        <v>1</v>
      </c>
      <c r="L23" s="65">
        <f>VLOOKUP($C23,'f1'!$B$3:$I$117,'f2'!L$1,FALSE)</f>
        <v>1</v>
      </c>
      <c r="M23" s="65">
        <f>VLOOKUP($C23,'f1'!$B$3:$I$117,'f2'!M$1,FALSE)</f>
        <v>1</v>
      </c>
      <c r="N23" s="69">
        <f>VLOOKUP($C23,'f1'!$B$3:$I$117,'f2'!N$1,FALSE)</f>
        <v>1</v>
      </c>
      <c r="O23" s="64">
        <f t="shared" ref="O23:S23" si="109">IF(COUNTIF($D21,O$3)&gt;0,1,O21+1)</f>
        <v>3</v>
      </c>
      <c r="P23" s="65">
        <f t="shared" si="109"/>
        <v>5</v>
      </c>
      <c r="Q23" s="65">
        <f t="shared" si="109"/>
        <v>2</v>
      </c>
      <c r="R23" s="65">
        <f t="shared" si="109"/>
        <v>1</v>
      </c>
      <c r="S23" s="69">
        <f t="shared" si="109"/>
        <v>4</v>
      </c>
      <c r="T23" s="88" t="str">
        <f t="shared" si="3"/>
        <v>ven</v>
      </c>
      <c r="U23" s="8">
        <v>44946</v>
      </c>
      <c r="V23" s="81" t="str">
        <f t="shared" si="4"/>
        <v>e</v>
      </c>
      <c r="W23" s="83" t="str">
        <f t="shared" si="5"/>
        <v>b</v>
      </c>
    </row>
    <row r="24" spans="1:24" x14ac:dyDescent="0.3">
      <c r="A24" s="5" t="str">
        <f t="shared" si="0"/>
        <v>mer</v>
      </c>
      <c r="B24" t="str">
        <f t="shared" si="1"/>
        <v>jour</v>
      </c>
      <c r="C24" s="8">
        <f t="shared" si="8"/>
        <v>44937</v>
      </c>
      <c r="D24" s="59" t="str" cm="1">
        <f t="array" ref="D24">INDEX($E$3:$I$3,1,MATCH(MAX((2-E24:I24)*(O24:S24+IF((J24:N24=1)*(J26:N26=0),10,0))*J24:N24),(2-E24:I24)*(O24:S24+IF((J24:N24=1)*(J26:N26=0),10,0))*J24:N24,0))</f>
        <v>a</v>
      </c>
      <c r="E24" s="64">
        <f t="shared" ref="E24" si="110">MAX(0,IF($D23=E$3,2,E23-1))</f>
        <v>0</v>
      </c>
      <c r="F24" s="65">
        <f t="shared" ref="F24" si="111">MAX(0,IF($D23=F$3,2,F23-1))</f>
        <v>2</v>
      </c>
      <c r="G24" s="65">
        <f t="shared" ref="G24" si="112">MAX(0,IF($D23=G$3,2,G23-1))</f>
        <v>0</v>
      </c>
      <c r="H24" s="65">
        <f t="shared" ref="H24" si="113">MAX(0,IF($D23=H$3,2,H23-1))</f>
        <v>1</v>
      </c>
      <c r="I24" s="69">
        <f t="shared" ref="I24" si="114">MAX(0,IF($D23=I$3,2,I23-1))</f>
        <v>0</v>
      </c>
      <c r="J24" s="64">
        <f>VLOOKUP($C24,'f1'!$B$3:$I$117,'f2'!J$1,FALSE)</f>
        <v>1</v>
      </c>
      <c r="K24" s="65">
        <f>VLOOKUP($C24,'f1'!$B$3:$I$117,'f2'!K$1,FALSE)</f>
        <v>1</v>
      </c>
      <c r="L24" s="65">
        <f>VLOOKUP($C24,'f1'!$B$3:$I$117,'f2'!L$1,FALSE)</f>
        <v>1</v>
      </c>
      <c r="M24" s="65">
        <f>VLOOKUP($C24,'f1'!$B$3:$I$117,'f2'!M$1,FALSE)</f>
        <v>1</v>
      </c>
      <c r="N24" s="69">
        <f>VLOOKUP($C24,'f1'!$B$3:$I$117,'f2'!N$1,FALSE)</f>
        <v>1</v>
      </c>
      <c r="O24" s="64">
        <f t="shared" ref="O24:S24" si="115">IF(COUNTIF($D22,O$3)&gt;0,1,O22+1)</f>
        <v>5</v>
      </c>
      <c r="P24" s="65">
        <f t="shared" si="115"/>
        <v>2</v>
      </c>
      <c r="Q24" s="65">
        <f t="shared" si="115"/>
        <v>4</v>
      </c>
      <c r="R24" s="65">
        <f t="shared" si="115"/>
        <v>3</v>
      </c>
      <c r="S24" s="69">
        <f t="shared" si="115"/>
        <v>1</v>
      </c>
      <c r="T24" s="88" t="str">
        <f t="shared" si="3"/>
        <v>sam</v>
      </c>
      <c r="U24" s="8">
        <v>44947</v>
      </c>
      <c r="V24" s="81" t="str">
        <f t="shared" si="4"/>
        <v>a</v>
      </c>
      <c r="W24" s="83" t="str">
        <f t="shared" si="5"/>
        <v>e</v>
      </c>
    </row>
    <row r="25" spans="1:24" x14ac:dyDescent="0.3">
      <c r="A25" s="5" t="str">
        <f t="shared" si="0"/>
        <v>mer</v>
      </c>
      <c r="B25" t="str">
        <f t="shared" si="1"/>
        <v>nuit</v>
      </c>
      <c r="C25" s="8">
        <f t="shared" si="8"/>
        <v>44937</v>
      </c>
      <c r="D25" s="60" t="str" cm="1">
        <f t="array" ref="D25">INDEX($E$3:$I$3,1,MATCH(MAX((2-E25:I25)*O25:S25*J25:N25*IF(COUNTIF(J28:N28,1)&gt;0,J28:N28,1)*IF($E$3:$I$3=D24,0,1)),(2-E25:I25)*O25:S25*J25:N25*IF(COUNTIF(J28:N28,1)&gt;0,J28:N28,1)*IF($E$3:$I$3=D24,0,1),0))</f>
        <v>e</v>
      </c>
      <c r="E25" s="64">
        <f t="shared" ref="E25" si="116">E24+IF($D24=E$3,1,0)</f>
        <v>1</v>
      </c>
      <c r="F25" s="65">
        <f t="shared" ref="F25" si="117">F24+IF($D24=F$3,1,0)</f>
        <v>2</v>
      </c>
      <c r="G25" s="65">
        <f t="shared" ref="G25" si="118">G24+IF($D24=G$3,1,0)</f>
        <v>0</v>
      </c>
      <c r="H25" s="65">
        <f t="shared" ref="H25" si="119">H24+IF($D24=H$3,1,0)</f>
        <v>1</v>
      </c>
      <c r="I25" s="69">
        <f t="shared" ref="I25" si="120">I24+IF($D24=I$3,1,0)</f>
        <v>0</v>
      </c>
      <c r="J25" s="64">
        <f>VLOOKUP($C25,'f1'!$B$3:$I$117,'f2'!J$1,FALSE)</f>
        <v>1</v>
      </c>
      <c r="K25" s="65">
        <f>VLOOKUP($C25,'f1'!$B$3:$I$117,'f2'!K$1,FALSE)</f>
        <v>1</v>
      </c>
      <c r="L25" s="65">
        <f>VLOOKUP($C25,'f1'!$B$3:$I$117,'f2'!L$1,FALSE)</f>
        <v>1</v>
      </c>
      <c r="M25" s="65">
        <f>VLOOKUP($C25,'f1'!$B$3:$I$117,'f2'!M$1,FALSE)</f>
        <v>1</v>
      </c>
      <c r="N25" s="69">
        <f>VLOOKUP($C25,'f1'!$B$3:$I$117,'f2'!N$1,FALSE)</f>
        <v>1</v>
      </c>
      <c r="O25" s="64">
        <f t="shared" ref="O25:S25" si="121">IF(COUNTIF($D23,O$3)&gt;0,1,O23+1)</f>
        <v>4</v>
      </c>
      <c r="P25" s="65">
        <f t="shared" si="121"/>
        <v>1</v>
      </c>
      <c r="Q25" s="65">
        <f t="shared" si="121"/>
        <v>3</v>
      </c>
      <c r="R25" s="65">
        <f t="shared" si="121"/>
        <v>2</v>
      </c>
      <c r="S25" s="69">
        <f t="shared" si="121"/>
        <v>5</v>
      </c>
      <c r="T25" s="88" t="str">
        <f t="shared" si="3"/>
        <v>dim</v>
      </c>
      <c r="U25" s="8">
        <v>44948</v>
      </c>
      <c r="V25" s="81" t="str">
        <f t="shared" si="4"/>
        <v>c</v>
      </c>
      <c r="W25" s="83" t="str">
        <f t="shared" si="5"/>
        <v>a</v>
      </c>
    </row>
    <row r="26" spans="1:24" x14ac:dyDescent="0.3">
      <c r="A26" t="str">
        <f t="shared" si="0"/>
        <v>jeu</v>
      </c>
      <c r="B26" t="str">
        <f t="shared" si="1"/>
        <v>jour</v>
      </c>
      <c r="C26" s="8">
        <f t="shared" si="8"/>
        <v>44938</v>
      </c>
      <c r="D26" s="60" t="str" cm="1">
        <f t="array" ref="D26">INDEX($E$3:$I$3,1,MATCH(MAX((2-E26:I26)*(O26:S26+IF((J26:N26=1)*(J28:N28=0),10,0))*J26:N26),(2-E26:I26)*(O26:S26+IF((J26:N26=1)*(J28:N28=0),10,0))*J26:N26,0))</f>
        <v>c</v>
      </c>
      <c r="E26" s="64">
        <f t="shared" ref="E26" si="122">MAX(0,IF($D25=E$3,2,E25-1))</f>
        <v>0</v>
      </c>
      <c r="F26" s="65">
        <f t="shared" ref="F26" si="123">MAX(0,IF($D25=F$3,2,F25-1))</f>
        <v>1</v>
      </c>
      <c r="G26" s="65">
        <f t="shared" ref="G26" si="124">MAX(0,IF($D25=G$3,2,G25-1))</f>
        <v>0</v>
      </c>
      <c r="H26" s="65">
        <f t="shared" ref="H26" si="125">MAX(0,IF($D25=H$3,2,H25-1))</f>
        <v>0</v>
      </c>
      <c r="I26" s="69">
        <f t="shared" ref="I26" si="126">MAX(0,IF($D25=I$3,2,I25-1))</f>
        <v>2</v>
      </c>
      <c r="J26" s="64">
        <f>VLOOKUP($C26,'f1'!$B$3:$I$117,'f2'!J$1,FALSE)</f>
        <v>1</v>
      </c>
      <c r="K26" s="65">
        <f>VLOOKUP($C26,'f1'!$B$3:$I$117,'f2'!K$1,FALSE)</f>
        <v>1</v>
      </c>
      <c r="L26" s="65">
        <f>VLOOKUP($C26,'f1'!$B$3:$I$117,'f2'!L$1,FALSE)</f>
        <v>1</v>
      </c>
      <c r="M26" s="65">
        <f>VLOOKUP($C26,'f1'!$B$3:$I$117,'f2'!M$1,FALSE)</f>
        <v>1</v>
      </c>
      <c r="N26" s="69">
        <f>VLOOKUP($C26,'f1'!$B$3:$I$117,'f2'!N$1,FALSE)</f>
        <v>1</v>
      </c>
      <c r="O26" s="64">
        <f t="shared" ref="O26:S26" si="127">IF(COUNTIF($D24,O$3)&gt;0,1,O24+1)</f>
        <v>1</v>
      </c>
      <c r="P26" s="65">
        <f t="shared" si="127"/>
        <v>3</v>
      </c>
      <c r="Q26" s="65">
        <f t="shared" si="127"/>
        <v>5</v>
      </c>
      <c r="R26" s="65">
        <f t="shared" si="127"/>
        <v>4</v>
      </c>
      <c r="S26" s="69">
        <f t="shared" si="127"/>
        <v>2</v>
      </c>
      <c r="T26" s="88" t="str">
        <f t="shared" si="3"/>
        <v>lun</v>
      </c>
      <c r="U26" s="8">
        <v>44949</v>
      </c>
      <c r="V26" s="81" t="str">
        <f t="shared" si="4"/>
        <v>d</v>
      </c>
      <c r="W26" s="83" t="str">
        <f t="shared" si="5"/>
        <v>c</v>
      </c>
    </row>
    <row r="27" spans="1:24" x14ac:dyDescent="0.3">
      <c r="A27" t="str">
        <f t="shared" si="0"/>
        <v>jeu</v>
      </c>
      <c r="B27" t="str">
        <f t="shared" si="1"/>
        <v>nuit</v>
      </c>
      <c r="C27" s="8">
        <f t="shared" si="8"/>
        <v>44938</v>
      </c>
      <c r="D27" s="60" t="str" cm="1">
        <f t="array" ref="D27">INDEX($E$3:$I$3,1,MATCH(MAX((2-E27:I27)*O27:S27*J27:N27*IF(COUNTIF(J30:N30,1)&gt;0,J30:N30,1)*IF($E$3:$I$3=D26,0,1)),(2-E27:I27)*O27:S27*J27:N27*IF(COUNTIF(J30:N30,1)&gt;0,J30:N30,1)*IF($E$3:$I$3=D26,0,1),0))</f>
        <v>a</v>
      </c>
      <c r="E27" s="64">
        <f t="shared" ref="E27" si="128">E26+IF($D26=E$3,1,0)</f>
        <v>0</v>
      </c>
      <c r="F27" s="65">
        <f t="shared" ref="F27" si="129">F26+IF($D26=F$3,1,0)</f>
        <v>1</v>
      </c>
      <c r="G27" s="65">
        <f t="shared" ref="G27" si="130">G26+IF($D26=G$3,1,0)</f>
        <v>1</v>
      </c>
      <c r="H27" s="65">
        <f t="shared" ref="H27" si="131">H26+IF($D26=H$3,1,0)</f>
        <v>0</v>
      </c>
      <c r="I27" s="69">
        <f t="shared" ref="I27" si="132">I26+IF($D26=I$3,1,0)</f>
        <v>2</v>
      </c>
      <c r="J27" s="64">
        <f>VLOOKUP($C27,'f1'!$B$3:$I$117,'f2'!J$1,FALSE)</f>
        <v>1</v>
      </c>
      <c r="K27" s="65">
        <f>VLOOKUP($C27,'f1'!$B$3:$I$117,'f2'!K$1,FALSE)</f>
        <v>1</v>
      </c>
      <c r="L27" s="65">
        <f>VLOOKUP($C27,'f1'!$B$3:$I$117,'f2'!L$1,FALSE)</f>
        <v>1</v>
      </c>
      <c r="M27" s="65">
        <f>VLOOKUP($C27,'f1'!$B$3:$I$117,'f2'!M$1,FALSE)</f>
        <v>1</v>
      </c>
      <c r="N27" s="69">
        <f>VLOOKUP($C27,'f1'!$B$3:$I$117,'f2'!N$1,FALSE)</f>
        <v>1</v>
      </c>
      <c r="O27" s="64">
        <f t="shared" ref="O27:S27" si="133">IF(COUNTIF($D25,O$3)&gt;0,1,O25+1)</f>
        <v>5</v>
      </c>
      <c r="P27" s="65">
        <f t="shared" si="133"/>
        <v>2</v>
      </c>
      <c r="Q27" s="65">
        <f t="shared" si="133"/>
        <v>4</v>
      </c>
      <c r="R27" s="65">
        <f t="shared" si="133"/>
        <v>3</v>
      </c>
      <c r="S27" s="69">
        <f t="shared" si="133"/>
        <v>1</v>
      </c>
      <c r="T27" s="88" t="str">
        <f t="shared" si="3"/>
        <v>mar</v>
      </c>
      <c r="U27" s="8">
        <v>44950</v>
      </c>
      <c r="V27" s="81" t="str">
        <f t="shared" si="4"/>
        <v>b</v>
      </c>
      <c r="W27" s="83" t="str">
        <f t="shared" si="5"/>
        <v>d</v>
      </c>
    </row>
    <row r="28" spans="1:24" x14ac:dyDescent="0.3">
      <c r="A28" t="str">
        <f t="shared" si="0"/>
        <v>ven</v>
      </c>
      <c r="B28" t="str">
        <f t="shared" si="1"/>
        <v>jour</v>
      </c>
      <c r="C28" s="8">
        <f t="shared" si="8"/>
        <v>44939</v>
      </c>
      <c r="D28" s="61" t="str" cm="1">
        <f t="array" ref="D28">INDEX($E$3:$I$3,1,MATCH(MAX((2-E28:I28)*(O28:S28+IF((J28:N28=1)*(J30:N30=0),10,0))*J28:N28),(2-E28:I28)*(O28:S28+IF((J28:N28=1)*(J30:N30=0),10,0))*J28:N28,0))</f>
        <v>d</v>
      </c>
      <c r="E28" s="64">
        <f t="shared" ref="E28" si="134">MAX(0,IF($D27=E$3,2,E27-1))</f>
        <v>2</v>
      </c>
      <c r="F28" s="65">
        <f t="shared" ref="F28" si="135">MAX(0,IF($D27=F$3,2,F27-1))</f>
        <v>0</v>
      </c>
      <c r="G28" s="65">
        <f t="shared" ref="G28" si="136">MAX(0,IF($D27=G$3,2,G27-1))</f>
        <v>0</v>
      </c>
      <c r="H28" s="65">
        <f t="shared" ref="H28" si="137">MAX(0,IF($D27=H$3,2,H27-1))</f>
        <v>0</v>
      </c>
      <c r="I28" s="69">
        <f t="shared" ref="I28" si="138">MAX(0,IF($D27=I$3,2,I27-1))</f>
        <v>1</v>
      </c>
      <c r="J28" s="64">
        <f>VLOOKUP($C28,'f1'!$B$3:$I$117,'f2'!J$1,FALSE)</f>
        <v>1</v>
      </c>
      <c r="K28" s="65">
        <f>VLOOKUP($C28,'f1'!$B$3:$I$117,'f2'!K$1,FALSE)</f>
        <v>1</v>
      </c>
      <c r="L28" s="65">
        <f>VLOOKUP($C28,'f1'!$B$3:$I$117,'f2'!L$1,FALSE)</f>
        <v>1</v>
      </c>
      <c r="M28" s="65">
        <f>VLOOKUP($C28,'f1'!$B$3:$I$117,'f2'!M$1,FALSE)</f>
        <v>1</v>
      </c>
      <c r="N28" s="69">
        <f>VLOOKUP($C28,'f1'!$B$3:$I$117,'f2'!N$1,FALSE)</f>
        <v>1</v>
      </c>
      <c r="O28" s="64">
        <f t="shared" ref="O28:S28" si="139">IF(COUNTIF($D26,O$3)&gt;0,1,O26+1)</f>
        <v>2</v>
      </c>
      <c r="P28" s="65">
        <f t="shared" si="139"/>
        <v>4</v>
      </c>
      <c r="Q28" s="65">
        <f t="shared" si="139"/>
        <v>1</v>
      </c>
      <c r="R28" s="65">
        <f t="shared" si="139"/>
        <v>5</v>
      </c>
      <c r="S28" s="69">
        <f t="shared" si="139"/>
        <v>3</v>
      </c>
      <c r="T28" s="88" t="str">
        <f t="shared" si="3"/>
        <v>mer</v>
      </c>
      <c r="U28" s="8">
        <v>44951</v>
      </c>
      <c r="V28" s="81" t="str">
        <f t="shared" si="4"/>
        <v>e</v>
      </c>
      <c r="W28" s="83" t="str">
        <f t="shared" si="5"/>
        <v>b</v>
      </c>
    </row>
    <row r="29" spans="1:24" x14ac:dyDescent="0.3">
      <c r="A29" t="str">
        <f t="shared" si="0"/>
        <v>ven</v>
      </c>
      <c r="B29" t="str">
        <f t="shared" si="1"/>
        <v>nuit</v>
      </c>
      <c r="C29" s="8">
        <f t="shared" si="8"/>
        <v>44939</v>
      </c>
      <c r="D29" s="59" t="str" cm="1">
        <f t="array" ref="D29">INDEX($E$3:$I$3,1,MATCH(MAX((2-E29:I29)*O29:S29*J29:N29*IF(COUNTIF(J32:N32,1)&gt;0,J32:N32,1)*IF($E$3:$I$3=D28,0,1)),(2-E29:I29)*O29:S29*J29:N29*IF(COUNTIF(J32:N32,1)&gt;0,J32:N32,1)*IF($E$3:$I$3=D28,0,1),0))</f>
        <v>c</v>
      </c>
      <c r="E29" s="64">
        <f t="shared" ref="E29" si="140">E28+IF($D28=E$3,1,0)</f>
        <v>2</v>
      </c>
      <c r="F29" s="65">
        <f t="shared" ref="F29" si="141">F28+IF($D28=F$3,1,0)</f>
        <v>0</v>
      </c>
      <c r="G29" s="65">
        <f t="shared" ref="G29" si="142">G28+IF($D28=G$3,1,0)</f>
        <v>0</v>
      </c>
      <c r="H29" s="65">
        <f t="shared" ref="H29" si="143">H28+IF($D28=H$3,1,0)</f>
        <v>1</v>
      </c>
      <c r="I29" s="69">
        <f t="shared" ref="I29" si="144">I28+IF($D28=I$3,1,0)</f>
        <v>1</v>
      </c>
      <c r="J29" s="64">
        <f>VLOOKUP($C29,'f1'!$B$3:$I$117,'f2'!J$1,FALSE)</f>
        <v>1</v>
      </c>
      <c r="K29" s="65">
        <f>VLOOKUP($C29,'f1'!$B$3:$I$117,'f2'!K$1,FALSE)</f>
        <v>1</v>
      </c>
      <c r="L29" s="65">
        <f>VLOOKUP($C29,'f1'!$B$3:$I$117,'f2'!L$1,FALSE)</f>
        <v>1</v>
      </c>
      <c r="M29" s="65">
        <f>VLOOKUP($C29,'f1'!$B$3:$I$117,'f2'!M$1,FALSE)</f>
        <v>1</v>
      </c>
      <c r="N29" s="69">
        <f>VLOOKUP($C29,'f1'!$B$3:$I$117,'f2'!N$1,FALSE)</f>
        <v>1</v>
      </c>
      <c r="O29" s="64">
        <f t="shared" ref="O29:S29" si="145">IF(COUNTIF($D27,O$3)&gt;0,1,O27+1)</f>
        <v>1</v>
      </c>
      <c r="P29" s="65">
        <f t="shared" si="145"/>
        <v>3</v>
      </c>
      <c r="Q29" s="65">
        <f t="shared" si="145"/>
        <v>5</v>
      </c>
      <c r="R29" s="65">
        <f t="shared" si="145"/>
        <v>4</v>
      </c>
      <c r="S29" s="69">
        <f t="shared" si="145"/>
        <v>2</v>
      </c>
      <c r="T29" s="88" t="str">
        <f t="shared" si="3"/>
        <v>jeu</v>
      </c>
      <c r="U29" s="89">
        <v>44952</v>
      </c>
      <c r="V29" s="81" t="str">
        <f t="shared" si="4"/>
        <v>a</v>
      </c>
      <c r="W29" s="83" t="str">
        <f t="shared" si="5"/>
        <v>c</v>
      </c>
      <c r="X29" s="92" t="s">
        <v>68</v>
      </c>
    </row>
    <row r="30" spans="1:24" x14ac:dyDescent="0.3">
      <c r="A30" t="str">
        <f t="shared" si="0"/>
        <v>sam</v>
      </c>
      <c r="B30" t="str">
        <f t="shared" si="1"/>
        <v>jour</v>
      </c>
      <c r="C30" s="8">
        <f t="shared" si="8"/>
        <v>44940</v>
      </c>
      <c r="D30" s="60" t="str" cm="1">
        <f t="array" ref="D30">INDEX($E$3:$I$3,1,MATCH(MAX((2-E30:I30)*(O30:S30+IF((J30:N30=1)*(J32:N32=0),10,0))*J30:N30),(2-E30:I30)*(O30:S30+IF((J30:N30=1)*(J32:N32=0),10,0))*J30:N30,0))</f>
        <v>b</v>
      </c>
      <c r="E30" s="64">
        <f t="shared" ref="E30" si="146">MAX(0,IF($D29=E$3,2,E29-1))</f>
        <v>1</v>
      </c>
      <c r="F30" s="65">
        <f t="shared" ref="F30" si="147">MAX(0,IF($D29=F$3,2,F29-1))</f>
        <v>0</v>
      </c>
      <c r="G30" s="65">
        <f t="shared" ref="G30" si="148">MAX(0,IF($D29=G$3,2,G29-1))</f>
        <v>2</v>
      </c>
      <c r="H30" s="65">
        <f t="shared" ref="H30" si="149">MAX(0,IF($D29=H$3,2,H29-1))</f>
        <v>0</v>
      </c>
      <c r="I30" s="69">
        <f t="shared" ref="I30" si="150">MAX(0,IF($D29=I$3,2,I29-1))</f>
        <v>0</v>
      </c>
      <c r="J30" s="64">
        <f>VLOOKUP($C30,'f1'!$B$3:$I$117,'f2'!J$1,FALSE)</f>
        <v>1</v>
      </c>
      <c r="K30" s="65">
        <f>VLOOKUP($C30,'f1'!$B$3:$I$117,'f2'!K$1,FALSE)</f>
        <v>1</v>
      </c>
      <c r="L30" s="65">
        <f>VLOOKUP($C30,'f1'!$B$3:$I$117,'f2'!L$1,FALSE)</f>
        <v>1</v>
      </c>
      <c r="M30" s="65">
        <f>VLOOKUP($C30,'f1'!$B$3:$I$117,'f2'!M$1,FALSE)</f>
        <v>1</v>
      </c>
      <c r="N30" s="69">
        <f>VLOOKUP($C30,'f1'!$B$3:$I$117,'f2'!N$1,FALSE)</f>
        <v>1</v>
      </c>
      <c r="O30" s="64">
        <f t="shared" ref="O30:S30" si="151">IF(COUNTIF($D28,O$3)&gt;0,1,O28+1)</f>
        <v>3</v>
      </c>
      <c r="P30" s="65">
        <f t="shared" si="151"/>
        <v>5</v>
      </c>
      <c r="Q30" s="65">
        <f t="shared" si="151"/>
        <v>2</v>
      </c>
      <c r="R30" s="65">
        <f t="shared" si="151"/>
        <v>1</v>
      </c>
      <c r="S30" s="69">
        <f t="shared" si="151"/>
        <v>4</v>
      </c>
      <c r="T30" s="88" t="str">
        <f t="shared" si="3"/>
        <v>ven</v>
      </c>
      <c r="U30" s="8">
        <v>44953</v>
      </c>
      <c r="V30" s="81" t="str">
        <f t="shared" si="4"/>
        <v>d</v>
      </c>
      <c r="W30" s="83" t="str">
        <f t="shared" si="5"/>
        <v>a</v>
      </c>
    </row>
    <row r="31" spans="1:24" x14ac:dyDescent="0.3">
      <c r="A31" s="5" t="str">
        <f t="shared" si="0"/>
        <v>sam</v>
      </c>
      <c r="B31" t="str">
        <f t="shared" si="1"/>
        <v>nuit</v>
      </c>
      <c r="C31" s="8">
        <f t="shared" si="8"/>
        <v>44940</v>
      </c>
      <c r="D31" s="60" t="str" cm="1">
        <f t="array" ref="D31">INDEX($E$3:$I$3,1,MATCH(MAX((2-E31:I31)*O31:S31*J31:N31*IF(COUNTIF(J34:N34,1)&gt;0,J34:N34,1)*IF($E$3:$I$3=D30,0,1)),(2-E31:I31)*O31:S31*J31:N31*IF(COUNTIF(J34:N34,1)&gt;0,J34:N34,1)*IF($E$3:$I$3=D30,0,1),0))</f>
        <v>d</v>
      </c>
      <c r="E31" s="64">
        <f t="shared" ref="E31" si="152">E30+IF($D30=E$3,1,0)</f>
        <v>1</v>
      </c>
      <c r="F31" s="65">
        <f t="shared" ref="F31" si="153">F30+IF($D30=F$3,1,0)</f>
        <v>1</v>
      </c>
      <c r="G31" s="65">
        <f t="shared" ref="G31" si="154">G30+IF($D30=G$3,1,0)</f>
        <v>2</v>
      </c>
      <c r="H31" s="65">
        <f t="shared" ref="H31" si="155">H30+IF($D30=H$3,1,0)</f>
        <v>0</v>
      </c>
      <c r="I31" s="69">
        <f t="shared" ref="I31" si="156">I30+IF($D30=I$3,1,0)</f>
        <v>0</v>
      </c>
      <c r="J31" s="64">
        <f>VLOOKUP($C31,'f1'!$B$3:$I$117,'f2'!J$1,FALSE)</f>
        <v>1</v>
      </c>
      <c r="K31" s="65">
        <f>VLOOKUP($C31,'f1'!$B$3:$I$117,'f2'!K$1,FALSE)</f>
        <v>1</v>
      </c>
      <c r="L31" s="65">
        <f>VLOOKUP($C31,'f1'!$B$3:$I$117,'f2'!L$1,FALSE)</f>
        <v>1</v>
      </c>
      <c r="M31" s="65">
        <f>VLOOKUP($C31,'f1'!$B$3:$I$117,'f2'!M$1,FALSE)</f>
        <v>1</v>
      </c>
      <c r="N31" s="69">
        <f>VLOOKUP($C31,'f1'!$B$3:$I$117,'f2'!N$1,FALSE)</f>
        <v>1</v>
      </c>
      <c r="O31" s="64">
        <f t="shared" ref="O31:S31" si="157">IF(COUNTIF($D29,O$3)&gt;0,1,O29+1)</f>
        <v>2</v>
      </c>
      <c r="P31" s="65">
        <f t="shared" si="157"/>
        <v>4</v>
      </c>
      <c r="Q31" s="65">
        <f t="shared" si="157"/>
        <v>1</v>
      </c>
      <c r="R31" s="65">
        <f t="shared" si="157"/>
        <v>5</v>
      </c>
      <c r="S31" s="69">
        <f t="shared" si="157"/>
        <v>3</v>
      </c>
      <c r="T31" s="88" t="str">
        <f t="shared" si="3"/>
        <v>sam</v>
      </c>
      <c r="U31" s="8">
        <v>44954</v>
      </c>
      <c r="V31" s="81" t="str">
        <f t="shared" si="4"/>
        <v>b</v>
      </c>
      <c r="W31" s="83" t="str">
        <f t="shared" si="5"/>
        <v>d</v>
      </c>
    </row>
    <row r="32" spans="1:24" x14ac:dyDescent="0.3">
      <c r="A32" s="5" t="str">
        <f t="shared" si="0"/>
        <v>dim</v>
      </c>
      <c r="B32" t="str">
        <f t="shared" si="1"/>
        <v>jour</v>
      </c>
      <c r="C32" s="8">
        <f t="shared" si="8"/>
        <v>44941</v>
      </c>
      <c r="D32" s="60" t="str" cm="1">
        <f t="array" ref="D32">INDEX($E$3:$I$3,1,MATCH(MAX((2-E32:I32)*(O32:S32+IF((J32:N32=1)*(J34:N34=0),10,0))*J32:N32),(2-E32:I32)*(O32:S32+IF((J32:N32=1)*(J34:N34=0),10,0))*J32:N32,0))</f>
        <v>e</v>
      </c>
      <c r="E32" s="64">
        <f t="shared" ref="E32" si="158">MAX(0,IF($D31=E$3,2,E31-1))</f>
        <v>0</v>
      </c>
      <c r="F32" s="65">
        <f t="shared" ref="F32" si="159">MAX(0,IF($D31=F$3,2,F31-1))</f>
        <v>0</v>
      </c>
      <c r="G32" s="65">
        <f t="shared" ref="G32" si="160">MAX(0,IF($D31=G$3,2,G31-1))</f>
        <v>1</v>
      </c>
      <c r="H32" s="65">
        <f t="shared" ref="H32" si="161">MAX(0,IF($D31=H$3,2,H31-1))</f>
        <v>2</v>
      </c>
      <c r="I32" s="69">
        <f t="shared" ref="I32" si="162">MAX(0,IF($D31=I$3,2,I31-1))</f>
        <v>0</v>
      </c>
      <c r="J32" s="64">
        <f>VLOOKUP($C32,'f1'!$B$3:$I$117,'f2'!J$1,FALSE)</f>
        <v>1</v>
      </c>
      <c r="K32" s="65">
        <f>VLOOKUP($C32,'f1'!$B$3:$I$117,'f2'!K$1,FALSE)</f>
        <v>1</v>
      </c>
      <c r="L32" s="65">
        <f>VLOOKUP($C32,'f1'!$B$3:$I$117,'f2'!L$1,FALSE)</f>
        <v>1</v>
      </c>
      <c r="M32" s="65">
        <f>VLOOKUP($C32,'f1'!$B$3:$I$117,'f2'!M$1,FALSE)</f>
        <v>1</v>
      </c>
      <c r="N32" s="69">
        <f>VLOOKUP($C32,'f1'!$B$3:$I$117,'f2'!N$1,FALSE)</f>
        <v>1</v>
      </c>
      <c r="O32" s="64">
        <f t="shared" ref="O32:S32" si="163">IF(COUNTIF($D30,O$3)&gt;0,1,O30+1)</f>
        <v>4</v>
      </c>
      <c r="P32" s="65">
        <f t="shared" si="163"/>
        <v>1</v>
      </c>
      <c r="Q32" s="65">
        <f t="shared" si="163"/>
        <v>3</v>
      </c>
      <c r="R32" s="65">
        <f t="shared" si="163"/>
        <v>2</v>
      </c>
      <c r="S32" s="69">
        <f t="shared" si="163"/>
        <v>5</v>
      </c>
      <c r="T32" s="88" t="str">
        <f t="shared" si="3"/>
        <v>dim</v>
      </c>
      <c r="U32" s="8">
        <v>44955</v>
      </c>
      <c r="V32" s="81" t="str">
        <f t="shared" si="4"/>
        <v>c</v>
      </c>
      <c r="W32" s="83" t="str">
        <f t="shared" si="5"/>
        <v>b</v>
      </c>
    </row>
    <row r="33" spans="1:24" x14ac:dyDescent="0.3">
      <c r="A33" t="str">
        <f t="shared" si="0"/>
        <v>dim</v>
      </c>
      <c r="B33" t="str">
        <f t="shared" si="1"/>
        <v>nuit</v>
      </c>
      <c r="C33" s="8">
        <f t="shared" si="8"/>
        <v>44941</v>
      </c>
      <c r="D33" s="61" t="str" cm="1">
        <f t="array" ref="D33">INDEX($E$3:$I$3,1,MATCH(MAX((2-E33:I33)*O33:S33*J33:N33*IF(COUNTIF(J36:N36,1)&gt;0,J36:N36,1)*IF($E$3:$I$3=D32,0,1)),(2-E33:I33)*O33:S33*J33:N33*IF(COUNTIF(J36:N36,1)&gt;0,J36:N36,1)*IF($E$3:$I$3=D32,0,1),0))</f>
        <v>b</v>
      </c>
      <c r="E33" s="64">
        <f t="shared" ref="E33" si="164">E32+IF($D32=E$3,1,0)</f>
        <v>0</v>
      </c>
      <c r="F33" s="65">
        <f t="shared" ref="F33" si="165">F32+IF($D32=F$3,1,0)</f>
        <v>0</v>
      </c>
      <c r="G33" s="65">
        <f t="shared" ref="G33" si="166">G32+IF($D32=G$3,1,0)</f>
        <v>1</v>
      </c>
      <c r="H33" s="65">
        <f t="shared" ref="H33" si="167">H32+IF($D32=H$3,1,0)</f>
        <v>2</v>
      </c>
      <c r="I33" s="69">
        <f t="shared" ref="I33" si="168">I32+IF($D32=I$3,1,0)</f>
        <v>1</v>
      </c>
      <c r="J33" s="64">
        <f>VLOOKUP($C33,'f1'!$B$3:$I$117,'f2'!J$1,FALSE)</f>
        <v>1</v>
      </c>
      <c r="K33" s="65">
        <f>VLOOKUP($C33,'f1'!$B$3:$I$117,'f2'!K$1,FALSE)</f>
        <v>1</v>
      </c>
      <c r="L33" s="65">
        <f>VLOOKUP($C33,'f1'!$B$3:$I$117,'f2'!L$1,FALSE)</f>
        <v>1</v>
      </c>
      <c r="M33" s="65">
        <f>VLOOKUP($C33,'f1'!$B$3:$I$117,'f2'!M$1,FALSE)</f>
        <v>1</v>
      </c>
      <c r="N33" s="69">
        <f>VLOOKUP($C33,'f1'!$B$3:$I$117,'f2'!N$1,FALSE)</f>
        <v>1</v>
      </c>
      <c r="O33" s="64">
        <f t="shared" ref="O33:S33" si="169">IF(COUNTIF($D31,O$3)&gt;0,1,O31+1)</f>
        <v>3</v>
      </c>
      <c r="P33" s="65">
        <f t="shared" si="169"/>
        <v>5</v>
      </c>
      <c r="Q33" s="65">
        <f t="shared" si="169"/>
        <v>2</v>
      </c>
      <c r="R33" s="65">
        <f t="shared" si="169"/>
        <v>1</v>
      </c>
      <c r="S33" s="69">
        <f t="shared" si="169"/>
        <v>4</v>
      </c>
      <c r="T33" s="88" t="str">
        <f t="shared" si="3"/>
        <v>lun</v>
      </c>
      <c r="U33" s="8">
        <v>44956</v>
      </c>
      <c r="V33" s="81" t="str">
        <f t="shared" si="4"/>
        <v>a</v>
      </c>
      <c r="W33" s="83" t="str">
        <f t="shared" si="5"/>
        <v>c</v>
      </c>
    </row>
    <row r="34" spans="1:24" x14ac:dyDescent="0.3">
      <c r="A34" t="str">
        <f t="shared" si="0"/>
        <v>lun</v>
      </c>
      <c r="B34" t="str">
        <f t="shared" si="1"/>
        <v>jour</v>
      </c>
      <c r="C34" s="8">
        <f t="shared" si="8"/>
        <v>44942</v>
      </c>
      <c r="D34" s="59" t="str" cm="1">
        <f t="array" ref="D34">INDEX($E$3:$I$3,1,MATCH(MAX((2-E34:I34)*(O34:S34+IF((J34:N34=1)*(J36:N36=0),10,0))*J34:N34),(2-E34:I34)*(O34:S34+IF((J34:N34=1)*(J36:N36=0),10,0))*J34:N34,0))</f>
        <v>a</v>
      </c>
      <c r="E34" s="64">
        <f t="shared" ref="E34" si="170">MAX(0,IF($D33=E$3,2,E33-1))</f>
        <v>0</v>
      </c>
      <c r="F34" s="65">
        <f t="shared" ref="F34" si="171">MAX(0,IF($D33=F$3,2,F33-1))</f>
        <v>2</v>
      </c>
      <c r="G34" s="65">
        <f t="shared" ref="G34" si="172">MAX(0,IF($D33=G$3,2,G33-1))</f>
        <v>0</v>
      </c>
      <c r="H34" s="65">
        <f t="shared" ref="H34" si="173">MAX(0,IF($D33=H$3,2,H33-1))</f>
        <v>1</v>
      </c>
      <c r="I34" s="69">
        <f t="shared" ref="I34" si="174">MAX(0,IF($D33=I$3,2,I33-1))</f>
        <v>0</v>
      </c>
      <c r="J34" s="64">
        <f>VLOOKUP($C34,'f1'!$B$3:$I$117,'f2'!J$1,FALSE)</f>
        <v>1</v>
      </c>
      <c r="K34" s="65">
        <f>VLOOKUP($C34,'f1'!$B$3:$I$117,'f2'!K$1,FALSE)</f>
        <v>1</v>
      </c>
      <c r="L34" s="65">
        <f>VLOOKUP($C34,'f1'!$B$3:$I$117,'f2'!L$1,FALSE)</f>
        <v>1</v>
      </c>
      <c r="M34" s="65">
        <f>VLOOKUP($C34,'f1'!$B$3:$I$117,'f2'!M$1,FALSE)</f>
        <v>1</v>
      </c>
      <c r="N34" s="69">
        <f>VLOOKUP($C34,'f1'!$B$3:$I$117,'f2'!N$1,FALSE)</f>
        <v>1</v>
      </c>
      <c r="O34" s="64">
        <f t="shared" ref="O34:S34" si="175">IF(COUNTIF($D32,O$3)&gt;0,1,O32+1)</f>
        <v>5</v>
      </c>
      <c r="P34" s="65">
        <f t="shared" si="175"/>
        <v>2</v>
      </c>
      <c r="Q34" s="65">
        <f t="shared" si="175"/>
        <v>4</v>
      </c>
      <c r="R34" s="65">
        <f t="shared" si="175"/>
        <v>3</v>
      </c>
      <c r="S34" s="69">
        <f t="shared" si="175"/>
        <v>1</v>
      </c>
      <c r="T34" s="88" t="str">
        <f t="shared" si="3"/>
        <v>mar</v>
      </c>
      <c r="U34" s="8">
        <v>44957</v>
      </c>
      <c r="V34" s="81" t="str">
        <f t="shared" si="4"/>
        <v>d</v>
      </c>
      <c r="W34" s="83" t="str">
        <f t="shared" si="5"/>
        <v>a</v>
      </c>
    </row>
    <row r="35" spans="1:24" x14ac:dyDescent="0.3">
      <c r="A35" t="str">
        <f t="shared" si="0"/>
        <v>lun</v>
      </c>
      <c r="B35" t="str">
        <f t="shared" si="1"/>
        <v>nuit</v>
      </c>
      <c r="C35" s="8">
        <f t="shared" si="8"/>
        <v>44942</v>
      </c>
      <c r="D35" s="60" t="str" cm="1">
        <f t="array" ref="D35">INDEX($E$3:$I$3,1,MATCH(MAX((2-E35:I35)*O35:S35*J35:N35*IF(COUNTIF(J38:N38,1)&gt;0,J38:N38,1)*IF($E$3:$I$3=D34,0,1)),(2-E35:I35)*O35:S35*J35:N35*IF(COUNTIF(J38:N38,1)&gt;0,J38:N38,1)*IF($E$3:$I$3=D34,0,1),0))</f>
        <v>e</v>
      </c>
      <c r="E35" s="64">
        <f t="shared" ref="E35" si="176">E34+IF($D34=E$3,1,0)</f>
        <v>1</v>
      </c>
      <c r="F35" s="65">
        <f t="shared" ref="F35" si="177">F34+IF($D34=F$3,1,0)</f>
        <v>2</v>
      </c>
      <c r="G35" s="65">
        <f t="shared" ref="G35" si="178">G34+IF($D34=G$3,1,0)</f>
        <v>0</v>
      </c>
      <c r="H35" s="65">
        <f t="shared" ref="H35" si="179">H34+IF($D34=H$3,1,0)</f>
        <v>1</v>
      </c>
      <c r="I35" s="69">
        <f t="shared" ref="I35" si="180">I34+IF($D34=I$3,1,0)</f>
        <v>0</v>
      </c>
      <c r="J35" s="64">
        <f>VLOOKUP($C35,'f1'!$B$3:$I$117,'f2'!J$1,FALSE)</f>
        <v>1</v>
      </c>
      <c r="K35" s="65">
        <f>VLOOKUP($C35,'f1'!$B$3:$I$117,'f2'!K$1,FALSE)</f>
        <v>1</v>
      </c>
      <c r="L35" s="65">
        <f>VLOOKUP($C35,'f1'!$B$3:$I$117,'f2'!L$1,FALSE)</f>
        <v>1</v>
      </c>
      <c r="M35" s="65">
        <f>VLOOKUP($C35,'f1'!$B$3:$I$117,'f2'!M$1,FALSE)</f>
        <v>1</v>
      </c>
      <c r="N35" s="69">
        <f>VLOOKUP($C35,'f1'!$B$3:$I$117,'f2'!N$1,FALSE)</f>
        <v>1</v>
      </c>
      <c r="O35" s="64">
        <f t="shared" ref="O35:S35" si="181">IF(COUNTIF($D33,O$3)&gt;0,1,O33+1)</f>
        <v>4</v>
      </c>
      <c r="P35" s="65">
        <f t="shared" si="181"/>
        <v>1</v>
      </c>
      <c r="Q35" s="65">
        <f t="shared" si="181"/>
        <v>3</v>
      </c>
      <c r="R35" s="65">
        <f t="shared" si="181"/>
        <v>2</v>
      </c>
      <c r="S35" s="69">
        <f t="shared" si="181"/>
        <v>5</v>
      </c>
      <c r="T35" s="88" t="str">
        <f t="shared" si="3"/>
        <v>mer</v>
      </c>
      <c r="U35" s="8">
        <v>44958</v>
      </c>
      <c r="V35" s="81" t="str">
        <f t="shared" si="4"/>
        <v>b</v>
      </c>
      <c r="W35" s="83" t="str">
        <f t="shared" si="5"/>
        <v>d</v>
      </c>
    </row>
    <row r="36" spans="1:24" x14ac:dyDescent="0.3">
      <c r="A36" t="str">
        <f t="shared" ref="A36:A67" si="182">TEXT(C36,"jjj")</f>
        <v>mar</v>
      </c>
      <c r="B36" t="str">
        <f t="shared" si="1"/>
        <v>jour</v>
      </c>
      <c r="C36" s="8">
        <f t="shared" si="8"/>
        <v>44943</v>
      </c>
      <c r="D36" s="60" t="str" cm="1">
        <f t="array" ref="D36">INDEX($E$3:$I$3,1,MATCH(MAX((2-E36:I36)*(O36:S36+IF((J36:N36=1)*(J38:N38=0),10,0))*J36:N36),(2-E36:I36)*(O36:S36+IF((J36:N36=1)*(J38:N38=0),10,0))*J36:N36,0))</f>
        <v>c</v>
      </c>
      <c r="E36" s="64">
        <f t="shared" ref="E36" si="183">MAX(0,IF($D35=E$3,2,E35-1))</f>
        <v>0</v>
      </c>
      <c r="F36" s="65">
        <f t="shared" ref="F36" si="184">MAX(0,IF($D35=F$3,2,F35-1))</f>
        <v>1</v>
      </c>
      <c r="G36" s="65">
        <f t="shared" ref="G36" si="185">MAX(0,IF($D35=G$3,2,G35-1))</f>
        <v>0</v>
      </c>
      <c r="H36" s="65">
        <f t="shared" ref="H36" si="186">MAX(0,IF($D35=H$3,2,H35-1))</f>
        <v>0</v>
      </c>
      <c r="I36" s="69">
        <f t="shared" ref="I36" si="187">MAX(0,IF($D35=I$3,2,I35-1))</f>
        <v>2</v>
      </c>
      <c r="J36" s="64">
        <f>VLOOKUP($C36,'f1'!$B$3:$I$117,'f2'!J$1,FALSE)</f>
        <v>1</v>
      </c>
      <c r="K36" s="65">
        <f>VLOOKUP($C36,'f1'!$B$3:$I$117,'f2'!K$1,FALSE)</f>
        <v>1</v>
      </c>
      <c r="L36" s="65">
        <f>VLOOKUP($C36,'f1'!$B$3:$I$117,'f2'!L$1,FALSE)</f>
        <v>1</v>
      </c>
      <c r="M36" s="65">
        <f>VLOOKUP($C36,'f1'!$B$3:$I$117,'f2'!M$1,FALSE)</f>
        <v>1</v>
      </c>
      <c r="N36" s="69">
        <f>VLOOKUP($C36,'f1'!$B$3:$I$117,'f2'!N$1,FALSE)</f>
        <v>1</v>
      </c>
      <c r="O36" s="64">
        <f t="shared" ref="O36:S36" si="188">IF(COUNTIF($D34,O$3)&gt;0,1,O34+1)</f>
        <v>1</v>
      </c>
      <c r="P36" s="65">
        <f t="shared" si="188"/>
        <v>3</v>
      </c>
      <c r="Q36" s="65">
        <f t="shared" si="188"/>
        <v>5</v>
      </c>
      <c r="R36" s="65">
        <f t="shared" si="188"/>
        <v>4</v>
      </c>
      <c r="S36" s="69">
        <f t="shared" si="188"/>
        <v>2</v>
      </c>
      <c r="T36" s="88" t="str">
        <f t="shared" si="3"/>
        <v>jeu</v>
      </c>
      <c r="U36" s="8">
        <v>44959</v>
      </c>
      <c r="V36" s="81" t="str">
        <f t="shared" si="4"/>
        <v>c</v>
      </c>
      <c r="W36" s="83" t="str">
        <f t="shared" si="5"/>
        <v>b</v>
      </c>
    </row>
    <row r="37" spans="1:24" x14ac:dyDescent="0.3">
      <c r="A37" t="str">
        <f t="shared" si="182"/>
        <v>mar</v>
      </c>
      <c r="B37" t="str">
        <f t="shared" si="1"/>
        <v>nuit</v>
      </c>
      <c r="C37" s="8">
        <f t="shared" si="8"/>
        <v>44943</v>
      </c>
      <c r="D37" s="60" t="str" cm="1">
        <f t="array" ref="D37">INDEX($E$3:$I$3,1,MATCH(MAX((2-E37:I37)*O37:S37*J37:N37*IF(COUNTIF(J40:N40,1)&gt;0,J40:N40,1)*IF($E$3:$I$3=D36,0,1)),(2-E37:I37)*O37:S37*J37:N37*IF(COUNTIF(J40:N40,1)&gt;0,J40:N40,1)*IF($E$3:$I$3=D36,0,1),0))</f>
        <v>a</v>
      </c>
      <c r="E37" s="64">
        <f t="shared" ref="E37" si="189">E36+IF($D36=E$3,1,0)</f>
        <v>0</v>
      </c>
      <c r="F37" s="65">
        <f t="shared" ref="F37" si="190">F36+IF($D36=F$3,1,0)</f>
        <v>1</v>
      </c>
      <c r="G37" s="65">
        <f t="shared" ref="G37" si="191">G36+IF($D36=G$3,1,0)</f>
        <v>1</v>
      </c>
      <c r="H37" s="65">
        <f t="shared" ref="H37" si="192">H36+IF($D36=H$3,1,0)</f>
        <v>0</v>
      </c>
      <c r="I37" s="69">
        <f t="shared" ref="I37" si="193">I36+IF($D36=I$3,1,0)</f>
        <v>2</v>
      </c>
      <c r="J37" s="64">
        <f>VLOOKUP($C37,'f1'!$B$3:$I$117,'f2'!J$1,FALSE)</f>
        <v>1</v>
      </c>
      <c r="K37" s="65">
        <f>VLOOKUP($C37,'f1'!$B$3:$I$117,'f2'!K$1,FALSE)</f>
        <v>1</v>
      </c>
      <c r="L37" s="65">
        <f>VLOOKUP($C37,'f1'!$B$3:$I$117,'f2'!L$1,FALSE)</f>
        <v>1</v>
      </c>
      <c r="M37" s="65">
        <f>VLOOKUP($C37,'f1'!$B$3:$I$117,'f2'!M$1,FALSE)</f>
        <v>1</v>
      </c>
      <c r="N37" s="69">
        <f>VLOOKUP($C37,'f1'!$B$3:$I$117,'f2'!N$1,FALSE)</f>
        <v>1</v>
      </c>
      <c r="O37" s="64">
        <f t="shared" ref="O37:S37" si="194">IF(COUNTIF($D35,O$3)&gt;0,1,O35+1)</f>
        <v>5</v>
      </c>
      <c r="P37" s="65">
        <f t="shared" si="194"/>
        <v>2</v>
      </c>
      <c r="Q37" s="65">
        <f t="shared" si="194"/>
        <v>4</v>
      </c>
      <c r="R37" s="65">
        <f t="shared" si="194"/>
        <v>3</v>
      </c>
      <c r="S37" s="69">
        <f t="shared" si="194"/>
        <v>1</v>
      </c>
      <c r="T37" s="88" t="str">
        <f t="shared" si="3"/>
        <v>ven</v>
      </c>
      <c r="U37" s="8">
        <v>44960</v>
      </c>
      <c r="V37" s="81" t="str">
        <f t="shared" si="4"/>
        <v>a</v>
      </c>
      <c r="W37" s="83" t="str">
        <f t="shared" si="5"/>
        <v>c</v>
      </c>
    </row>
    <row r="38" spans="1:24" x14ac:dyDescent="0.3">
      <c r="A38" s="5" t="str">
        <f t="shared" si="182"/>
        <v>mer</v>
      </c>
      <c r="B38" t="str">
        <f t="shared" si="1"/>
        <v>jour</v>
      </c>
      <c r="C38" s="8">
        <f t="shared" si="8"/>
        <v>44944</v>
      </c>
      <c r="D38" s="61" t="str" cm="1">
        <f t="array" ref="D38">INDEX($E$3:$I$3,1,MATCH(MAX((2-E38:I38)*(O38:S38+IF((J38:N38=1)*(J40:N40=0),10,0))*J38:N38),(2-E38:I38)*(O38:S38+IF((J38:N38=1)*(J40:N40=0),10,0))*J38:N38,0))</f>
        <v>d</v>
      </c>
      <c r="E38" s="64">
        <f t="shared" ref="E38" si="195">MAX(0,IF($D37=E$3,2,E37-1))</f>
        <v>2</v>
      </c>
      <c r="F38" s="65">
        <f t="shared" ref="F38" si="196">MAX(0,IF($D37=F$3,2,F37-1))</f>
        <v>0</v>
      </c>
      <c r="G38" s="65">
        <f t="shared" ref="G38" si="197">MAX(0,IF($D37=G$3,2,G37-1))</f>
        <v>0</v>
      </c>
      <c r="H38" s="65">
        <f t="shared" ref="H38" si="198">MAX(0,IF($D37=H$3,2,H37-1))</f>
        <v>0</v>
      </c>
      <c r="I38" s="69">
        <f t="shared" ref="I38" si="199">MAX(0,IF($D37=I$3,2,I37-1))</f>
        <v>1</v>
      </c>
      <c r="J38" s="64">
        <f>VLOOKUP($C38,'f1'!$B$3:$I$117,'f2'!J$1,FALSE)</f>
        <v>1</v>
      </c>
      <c r="K38" s="65">
        <f>VLOOKUP($C38,'f1'!$B$3:$I$117,'f2'!K$1,FALSE)</f>
        <v>1</v>
      </c>
      <c r="L38" s="65">
        <f>VLOOKUP($C38,'f1'!$B$3:$I$117,'f2'!L$1,FALSE)</f>
        <v>1</v>
      </c>
      <c r="M38" s="65">
        <f>VLOOKUP($C38,'f1'!$B$3:$I$117,'f2'!M$1,FALSE)</f>
        <v>1</v>
      </c>
      <c r="N38" s="69">
        <f>VLOOKUP($C38,'f1'!$B$3:$I$117,'f2'!N$1,FALSE)</f>
        <v>1</v>
      </c>
      <c r="O38" s="64">
        <f t="shared" ref="O38:S38" si="200">IF(COUNTIF($D36,O$3)&gt;0,1,O36+1)</f>
        <v>2</v>
      </c>
      <c r="P38" s="65">
        <f t="shared" si="200"/>
        <v>4</v>
      </c>
      <c r="Q38" s="65">
        <f t="shared" si="200"/>
        <v>1</v>
      </c>
      <c r="R38" s="65">
        <f t="shared" si="200"/>
        <v>5</v>
      </c>
      <c r="S38" s="69">
        <f t="shared" si="200"/>
        <v>3</v>
      </c>
      <c r="T38" s="88" t="str">
        <f t="shared" si="3"/>
        <v>sam</v>
      </c>
      <c r="U38" s="8">
        <v>44961</v>
      </c>
      <c r="V38" s="81" t="str">
        <f t="shared" si="4"/>
        <v>d</v>
      </c>
      <c r="W38" s="83" t="str">
        <f t="shared" si="5"/>
        <v>a</v>
      </c>
    </row>
    <row r="39" spans="1:24" x14ac:dyDescent="0.3">
      <c r="A39" s="5" t="str">
        <f t="shared" si="182"/>
        <v>mer</v>
      </c>
      <c r="B39" t="str">
        <f t="shared" si="1"/>
        <v>nuit</v>
      </c>
      <c r="C39" s="8">
        <f t="shared" si="8"/>
        <v>44944</v>
      </c>
      <c r="D39" s="59" t="str" cm="1">
        <f t="array" ref="D39">INDEX($E$3:$I$3,1,MATCH(MAX((2-E39:I39)*O39:S39*J39:N39*IF(COUNTIF(J42:N42,1)&gt;0,J42:N42,1)*IF($E$3:$I$3=D38,0,1)),(2-E39:I39)*O39:S39*J39:N39*IF(COUNTIF(J42:N42,1)&gt;0,J42:N42,1)*IF($E$3:$I$3=D38,0,1),0))</f>
        <v>c</v>
      </c>
      <c r="E39" s="64">
        <f t="shared" ref="E39" si="201">E38+IF($D38=E$3,1,0)</f>
        <v>2</v>
      </c>
      <c r="F39" s="65">
        <f t="shared" ref="F39" si="202">F38+IF($D38=F$3,1,0)</f>
        <v>0</v>
      </c>
      <c r="G39" s="65">
        <f t="shared" ref="G39" si="203">G38+IF($D38=G$3,1,0)</f>
        <v>0</v>
      </c>
      <c r="H39" s="65">
        <f t="shared" ref="H39" si="204">H38+IF($D38=H$3,1,0)</f>
        <v>1</v>
      </c>
      <c r="I39" s="69">
        <f t="shared" ref="I39" si="205">I38+IF($D38=I$3,1,0)</f>
        <v>1</v>
      </c>
      <c r="J39" s="64">
        <f>VLOOKUP($C39,'f1'!$B$3:$I$117,'f2'!J$1,FALSE)</f>
        <v>1</v>
      </c>
      <c r="K39" s="65">
        <f>VLOOKUP($C39,'f1'!$B$3:$I$117,'f2'!K$1,FALSE)</f>
        <v>1</v>
      </c>
      <c r="L39" s="65">
        <f>VLOOKUP($C39,'f1'!$B$3:$I$117,'f2'!L$1,FALSE)</f>
        <v>1</v>
      </c>
      <c r="M39" s="65">
        <f>VLOOKUP($C39,'f1'!$B$3:$I$117,'f2'!M$1,FALSE)</f>
        <v>1</v>
      </c>
      <c r="N39" s="69">
        <f>VLOOKUP($C39,'f1'!$B$3:$I$117,'f2'!N$1,FALSE)</f>
        <v>1</v>
      </c>
      <c r="O39" s="64">
        <f t="shared" ref="O39:S39" si="206">IF(COUNTIF($D37,O$3)&gt;0,1,O37+1)</f>
        <v>1</v>
      </c>
      <c r="P39" s="65">
        <f t="shared" si="206"/>
        <v>3</v>
      </c>
      <c r="Q39" s="65">
        <f t="shared" si="206"/>
        <v>5</v>
      </c>
      <c r="R39" s="65">
        <f t="shared" si="206"/>
        <v>4</v>
      </c>
      <c r="S39" s="69">
        <f t="shared" si="206"/>
        <v>2</v>
      </c>
      <c r="T39" s="88" t="str">
        <f t="shared" si="3"/>
        <v>dim</v>
      </c>
      <c r="U39" s="89">
        <v>44962</v>
      </c>
      <c r="V39" s="81" t="str">
        <f t="shared" si="4"/>
        <v>e</v>
      </c>
      <c r="W39" s="83" t="str">
        <f t="shared" si="5"/>
        <v>d</v>
      </c>
      <c r="X39" s="92" t="s">
        <v>69</v>
      </c>
    </row>
    <row r="40" spans="1:24" x14ac:dyDescent="0.3">
      <c r="A40" t="str">
        <f t="shared" si="182"/>
        <v>jeu</v>
      </c>
      <c r="B40" t="str">
        <f t="shared" si="1"/>
        <v>jour</v>
      </c>
      <c r="C40" s="8">
        <f t="shared" si="8"/>
        <v>44945</v>
      </c>
      <c r="D40" s="60" t="str" cm="1">
        <f t="array" ref="D40">INDEX($E$3:$I$3,1,MATCH(MAX((2-E40:I40)*(O40:S40+IF((J40:N40=1)*(J42:N42=0),10,0))*J40:N40),(2-E40:I40)*(O40:S40+IF((J40:N40=1)*(J42:N42=0),10,0))*J40:N40,0))</f>
        <v>b</v>
      </c>
      <c r="E40" s="64">
        <f t="shared" ref="E40" si="207">MAX(0,IF($D39=E$3,2,E39-1))</f>
        <v>1</v>
      </c>
      <c r="F40" s="65">
        <f t="shared" ref="F40" si="208">MAX(0,IF($D39=F$3,2,F39-1))</f>
        <v>0</v>
      </c>
      <c r="G40" s="65">
        <f t="shared" ref="G40" si="209">MAX(0,IF($D39=G$3,2,G39-1))</f>
        <v>2</v>
      </c>
      <c r="H40" s="65">
        <f t="shared" ref="H40" si="210">MAX(0,IF($D39=H$3,2,H39-1))</f>
        <v>0</v>
      </c>
      <c r="I40" s="69">
        <f t="shared" ref="I40" si="211">MAX(0,IF($D39=I$3,2,I39-1))</f>
        <v>0</v>
      </c>
      <c r="J40" s="64">
        <f>VLOOKUP($C40,'f1'!$B$3:$I$117,'f2'!J$1,FALSE)</f>
        <v>1</v>
      </c>
      <c r="K40" s="65">
        <f>VLOOKUP($C40,'f1'!$B$3:$I$117,'f2'!K$1,FALSE)</f>
        <v>1</v>
      </c>
      <c r="L40" s="65">
        <f>VLOOKUP($C40,'f1'!$B$3:$I$117,'f2'!L$1,FALSE)</f>
        <v>1</v>
      </c>
      <c r="M40" s="65">
        <f>VLOOKUP($C40,'f1'!$B$3:$I$117,'f2'!M$1,FALSE)</f>
        <v>1</v>
      </c>
      <c r="N40" s="69">
        <f>VLOOKUP($C40,'f1'!$B$3:$I$117,'f2'!N$1,FALSE)</f>
        <v>1</v>
      </c>
      <c r="O40" s="64">
        <f t="shared" ref="O40:S40" si="212">IF(COUNTIF($D38,O$3)&gt;0,1,O38+1)</f>
        <v>3</v>
      </c>
      <c r="P40" s="65">
        <f t="shared" si="212"/>
        <v>5</v>
      </c>
      <c r="Q40" s="65">
        <f t="shared" si="212"/>
        <v>2</v>
      </c>
      <c r="R40" s="65">
        <f t="shared" si="212"/>
        <v>1</v>
      </c>
      <c r="S40" s="69">
        <f t="shared" si="212"/>
        <v>4</v>
      </c>
      <c r="T40" s="88" t="str">
        <f t="shared" si="3"/>
        <v>lun</v>
      </c>
      <c r="U40" s="8">
        <v>44963</v>
      </c>
      <c r="V40" s="81" t="str">
        <f t="shared" si="4"/>
        <v>b</v>
      </c>
      <c r="W40" s="83" t="str">
        <f t="shared" si="5"/>
        <v>e</v>
      </c>
    </row>
    <row r="41" spans="1:24" x14ac:dyDescent="0.3">
      <c r="A41" t="str">
        <f t="shared" si="182"/>
        <v>jeu</v>
      </c>
      <c r="B41" t="str">
        <f t="shared" si="1"/>
        <v>nuit</v>
      </c>
      <c r="C41" s="8">
        <f t="shared" si="8"/>
        <v>44945</v>
      </c>
      <c r="D41" s="60" t="str" cm="1">
        <f t="array" ref="D41">INDEX($E$3:$I$3,1,MATCH(MAX((2-E41:I41)*O41:S41*J41:N41*IF(COUNTIF(J44:N44,1)&gt;0,J44:N44,1)*IF($E$3:$I$3=D40,0,1)),(2-E41:I41)*O41:S41*J41:N41*IF(COUNTIF(J44:N44,1)&gt;0,J44:N44,1)*IF($E$3:$I$3=D40,0,1),0))</f>
        <v>d</v>
      </c>
      <c r="E41" s="64">
        <f t="shared" ref="E41" si="213">E40+IF($D40=E$3,1,0)</f>
        <v>1</v>
      </c>
      <c r="F41" s="65">
        <f t="shared" ref="F41" si="214">F40+IF($D40=F$3,1,0)</f>
        <v>1</v>
      </c>
      <c r="G41" s="65">
        <f t="shared" ref="G41" si="215">G40+IF($D40=G$3,1,0)</f>
        <v>2</v>
      </c>
      <c r="H41" s="65">
        <f t="shared" ref="H41" si="216">H40+IF($D40=H$3,1,0)</f>
        <v>0</v>
      </c>
      <c r="I41" s="69">
        <f t="shared" ref="I41" si="217">I40+IF($D40=I$3,1,0)</f>
        <v>0</v>
      </c>
      <c r="J41" s="64">
        <f>VLOOKUP($C41,'f1'!$B$3:$I$117,'f2'!J$1,FALSE)</f>
        <v>1</v>
      </c>
      <c r="K41" s="65">
        <f>VLOOKUP($C41,'f1'!$B$3:$I$117,'f2'!K$1,FALSE)</f>
        <v>1</v>
      </c>
      <c r="L41" s="65">
        <f>VLOOKUP($C41,'f1'!$B$3:$I$117,'f2'!L$1,FALSE)</f>
        <v>1</v>
      </c>
      <c r="M41" s="65">
        <f>VLOOKUP($C41,'f1'!$B$3:$I$117,'f2'!M$1,FALSE)</f>
        <v>1</v>
      </c>
      <c r="N41" s="69">
        <f>VLOOKUP($C41,'f1'!$B$3:$I$117,'f2'!N$1,FALSE)</f>
        <v>1</v>
      </c>
      <c r="O41" s="64">
        <f t="shared" ref="O41:S41" si="218">IF(COUNTIF($D39,O$3)&gt;0,1,O39+1)</f>
        <v>2</v>
      </c>
      <c r="P41" s="65">
        <f t="shared" si="218"/>
        <v>4</v>
      </c>
      <c r="Q41" s="65">
        <f t="shared" si="218"/>
        <v>1</v>
      </c>
      <c r="R41" s="65">
        <f t="shared" si="218"/>
        <v>5</v>
      </c>
      <c r="S41" s="69">
        <f t="shared" si="218"/>
        <v>3</v>
      </c>
      <c r="T41" s="88" t="str">
        <f t="shared" si="3"/>
        <v>mar</v>
      </c>
      <c r="U41" s="8">
        <v>44964</v>
      </c>
      <c r="V41" s="81" t="str">
        <f t="shared" si="4"/>
        <v>c</v>
      </c>
      <c r="W41" s="83" t="str">
        <f t="shared" si="5"/>
        <v>b</v>
      </c>
    </row>
    <row r="42" spans="1:24" x14ac:dyDescent="0.3">
      <c r="A42" t="str">
        <f t="shared" si="182"/>
        <v>ven</v>
      </c>
      <c r="B42" t="str">
        <f t="shared" si="1"/>
        <v>jour</v>
      </c>
      <c r="C42" s="8">
        <f t="shared" si="8"/>
        <v>44946</v>
      </c>
      <c r="D42" s="60" t="str" cm="1">
        <f t="array" ref="D42">INDEX($E$3:$I$3,1,MATCH(MAX((2-E42:I42)*(O42:S42+IF((J42:N42=1)*(J44:N44=0),10,0))*J42:N42),(2-E42:I42)*(O42:S42+IF((J42:N42=1)*(J44:N44=0),10,0))*J42:N42,0))</f>
        <v>e</v>
      </c>
      <c r="E42" s="64">
        <f t="shared" ref="E42" si="219">MAX(0,IF($D41=E$3,2,E41-1))</f>
        <v>0</v>
      </c>
      <c r="F42" s="65">
        <f t="shared" ref="F42" si="220">MAX(0,IF($D41=F$3,2,F41-1))</f>
        <v>0</v>
      </c>
      <c r="G42" s="65">
        <f t="shared" ref="G42" si="221">MAX(0,IF($D41=G$3,2,G41-1))</f>
        <v>1</v>
      </c>
      <c r="H42" s="65">
        <f t="shared" ref="H42" si="222">MAX(0,IF($D41=H$3,2,H41-1))</f>
        <v>2</v>
      </c>
      <c r="I42" s="69">
        <f t="shared" ref="I42" si="223">MAX(0,IF($D41=I$3,2,I41-1))</f>
        <v>0</v>
      </c>
      <c r="J42" s="64">
        <f>VLOOKUP($C42,'f1'!$B$3:$I$117,'f2'!J$1,FALSE)</f>
        <v>1</v>
      </c>
      <c r="K42" s="65">
        <f>VLOOKUP($C42,'f1'!$B$3:$I$117,'f2'!K$1,FALSE)</f>
        <v>1</v>
      </c>
      <c r="L42" s="65">
        <f>VLOOKUP($C42,'f1'!$B$3:$I$117,'f2'!L$1,FALSE)</f>
        <v>1</v>
      </c>
      <c r="M42" s="65">
        <f>VLOOKUP($C42,'f1'!$B$3:$I$117,'f2'!M$1,FALSE)</f>
        <v>1</v>
      </c>
      <c r="N42" s="69">
        <f>VLOOKUP($C42,'f1'!$B$3:$I$117,'f2'!N$1,FALSE)</f>
        <v>1</v>
      </c>
      <c r="O42" s="64">
        <f t="shared" ref="O42:S42" si="224">IF(COUNTIF($D40,O$3)&gt;0,1,O40+1)</f>
        <v>4</v>
      </c>
      <c r="P42" s="65">
        <f t="shared" si="224"/>
        <v>1</v>
      </c>
      <c r="Q42" s="65">
        <f t="shared" si="224"/>
        <v>3</v>
      </c>
      <c r="R42" s="65">
        <f t="shared" si="224"/>
        <v>2</v>
      </c>
      <c r="S42" s="69">
        <f t="shared" si="224"/>
        <v>5</v>
      </c>
      <c r="T42" s="88" t="str">
        <f t="shared" si="3"/>
        <v>mer</v>
      </c>
      <c r="U42" s="8">
        <v>44965</v>
      </c>
      <c r="V42" s="81" t="str">
        <f t="shared" si="4"/>
        <v>a</v>
      </c>
      <c r="W42" s="83" t="str">
        <f t="shared" si="5"/>
        <v>c</v>
      </c>
    </row>
    <row r="43" spans="1:24" x14ac:dyDescent="0.3">
      <c r="A43" t="str">
        <f t="shared" si="182"/>
        <v>ven</v>
      </c>
      <c r="B43" t="str">
        <f t="shared" si="1"/>
        <v>nuit</v>
      </c>
      <c r="C43" s="8">
        <f t="shared" si="8"/>
        <v>44946</v>
      </c>
      <c r="D43" s="61" t="str" cm="1">
        <f t="array" ref="D43">INDEX($E$3:$I$3,1,MATCH(MAX((2-E43:I43)*O43:S43*J43:N43*IF(COUNTIF(J46:N46,1)&gt;0,J46:N46,1)*IF($E$3:$I$3=D42,0,1)),(2-E43:I43)*O43:S43*J43:N43*IF(COUNTIF(J46:N46,1)&gt;0,J46:N46,1)*IF($E$3:$I$3=D42,0,1),0))</f>
        <v>b</v>
      </c>
      <c r="E43" s="64">
        <f t="shared" ref="E43" si="225">E42+IF($D42=E$3,1,0)</f>
        <v>0</v>
      </c>
      <c r="F43" s="65">
        <f t="shared" ref="F43" si="226">F42+IF($D42=F$3,1,0)</f>
        <v>0</v>
      </c>
      <c r="G43" s="65">
        <f t="shared" ref="G43" si="227">G42+IF($D42=G$3,1,0)</f>
        <v>1</v>
      </c>
      <c r="H43" s="65">
        <f t="shared" ref="H43" si="228">H42+IF($D42=H$3,1,0)</f>
        <v>2</v>
      </c>
      <c r="I43" s="69">
        <f t="shared" ref="I43" si="229">I42+IF($D42=I$3,1,0)</f>
        <v>1</v>
      </c>
      <c r="J43" s="64">
        <f>VLOOKUP($C43,'f1'!$B$3:$I$117,'f2'!J$1,FALSE)</f>
        <v>1</v>
      </c>
      <c r="K43" s="65">
        <f>VLOOKUP($C43,'f1'!$B$3:$I$117,'f2'!K$1,FALSE)</f>
        <v>1</v>
      </c>
      <c r="L43" s="65">
        <f>VLOOKUP($C43,'f1'!$B$3:$I$117,'f2'!L$1,FALSE)</f>
        <v>1</v>
      </c>
      <c r="M43" s="65">
        <f>VLOOKUP($C43,'f1'!$B$3:$I$117,'f2'!M$1,FALSE)</f>
        <v>1</v>
      </c>
      <c r="N43" s="69">
        <f>VLOOKUP($C43,'f1'!$B$3:$I$117,'f2'!N$1,FALSE)</f>
        <v>1</v>
      </c>
      <c r="O43" s="64">
        <f t="shared" ref="O43:S43" si="230">IF(COUNTIF($D41,O$3)&gt;0,1,O41+1)</f>
        <v>3</v>
      </c>
      <c r="P43" s="65">
        <f t="shared" si="230"/>
        <v>5</v>
      </c>
      <c r="Q43" s="65">
        <f t="shared" si="230"/>
        <v>2</v>
      </c>
      <c r="R43" s="65">
        <f t="shared" si="230"/>
        <v>1</v>
      </c>
      <c r="S43" s="69">
        <f t="shared" si="230"/>
        <v>4</v>
      </c>
      <c r="T43" s="88" t="str">
        <f t="shared" si="3"/>
        <v>jeu</v>
      </c>
      <c r="U43" s="8">
        <v>44966</v>
      </c>
      <c r="V43" s="83" t="str">
        <f t="shared" si="4"/>
        <v>d</v>
      </c>
      <c r="W43" s="83" t="str">
        <f t="shared" si="5"/>
        <v>a</v>
      </c>
    </row>
    <row r="44" spans="1:24" x14ac:dyDescent="0.3">
      <c r="A44" t="str">
        <f t="shared" si="182"/>
        <v>sam</v>
      </c>
      <c r="B44" t="str">
        <f t="shared" si="1"/>
        <v>jour</v>
      </c>
      <c r="C44" s="8">
        <f t="shared" si="8"/>
        <v>44947</v>
      </c>
      <c r="D44" s="59" t="str" cm="1">
        <f t="array" ref="D44">INDEX($E$3:$I$3,1,MATCH(MAX((2-E44:I44)*(O44:S44+IF((J44:N44=1)*(J46:N46=0),10,0))*J44:N44),(2-E44:I44)*(O44:S44+IF((J44:N44=1)*(J46:N46=0),10,0))*J44:N44,0))</f>
        <v>a</v>
      </c>
      <c r="E44" s="64">
        <f t="shared" ref="E44" si="231">MAX(0,IF($D43=E$3,2,E43-1))</f>
        <v>0</v>
      </c>
      <c r="F44" s="65">
        <f t="shared" ref="F44" si="232">MAX(0,IF($D43=F$3,2,F43-1))</f>
        <v>2</v>
      </c>
      <c r="G44" s="65">
        <f t="shared" ref="G44" si="233">MAX(0,IF($D43=G$3,2,G43-1))</f>
        <v>0</v>
      </c>
      <c r="H44" s="65">
        <f t="shared" ref="H44" si="234">MAX(0,IF($D43=H$3,2,H43-1))</f>
        <v>1</v>
      </c>
      <c r="I44" s="69">
        <f t="shared" ref="I44" si="235">MAX(0,IF($D43=I$3,2,I43-1))</f>
        <v>0</v>
      </c>
      <c r="J44" s="64">
        <f>VLOOKUP($C44,'f1'!$B$3:$I$117,'f2'!J$1,FALSE)</f>
        <v>1</v>
      </c>
      <c r="K44" s="65">
        <f>VLOOKUP($C44,'f1'!$B$3:$I$117,'f2'!K$1,FALSE)</f>
        <v>1</v>
      </c>
      <c r="L44" s="65">
        <f>VLOOKUP($C44,'f1'!$B$3:$I$117,'f2'!L$1,FALSE)</f>
        <v>1</v>
      </c>
      <c r="M44" s="65">
        <f>VLOOKUP($C44,'f1'!$B$3:$I$117,'f2'!M$1,FALSE)</f>
        <v>1</v>
      </c>
      <c r="N44" s="69">
        <f>VLOOKUP($C44,'f1'!$B$3:$I$117,'f2'!N$1,FALSE)</f>
        <v>1</v>
      </c>
      <c r="O44" s="64">
        <f t="shared" ref="O44:S44" si="236">IF(COUNTIF($D42,O$3)&gt;0,1,O42+1)</f>
        <v>5</v>
      </c>
      <c r="P44" s="65">
        <f t="shared" si="236"/>
        <v>2</v>
      </c>
      <c r="Q44" s="65">
        <f t="shared" si="236"/>
        <v>4</v>
      </c>
      <c r="R44" s="65">
        <f t="shared" si="236"/>
        <v>3</v>
      </c>
      <c r="S44" s="69">
        <f t="shared" si="236"/>
        <v>1</v>
      </c>
      <c r="T44" s="88" t="str">
        <f t="shared" si="3"/>
        <v>ven</v>
      </c>
      <c r="U44" s="8">
        <v>44967</v>
      </c>
      <c r="V44" s="83" t="str">
        <f t="shared" si="4"/>
        <v>e</v>
      </c>
      <c r="W44" s="83" t="str">
        <f t="shared" si="5"/>
        <v>d</v>
      </c>
    </row>
    <row r="45" spans="1:24" x14ac:dyDescent="0.3">
      <c r="A45" s="5" t="str">
        <f t="shared" si="182"/>
        <v>sam</v>
      </c>
      <c r="B45" t="str">
        <f t="shared" si="1"/>
        <v>nuit</v>
      </c>
      <c r="C45" s="8">
        <f t="shared" si="8"/>
        <v>44947</v>
      </c>
      <c r="D45" s="60" t="str" cm="1">
        <f t="array" ref="D45">INDEX($E$3:$I$3,1,MATCH(MAX((2-E45:I45)*O45:S45*J45:N45*IF(COUNTIF(J48:N48,1)&gt;0,J48:N48,1)*IF($E$3:$I$3=D44,0,1)),(2-E45:I45)*O45:S45*J45:N45*IF(COUNTIF(J48:N48,1)&gt;0,J48:N48,1)*IF($E$3:$I$3=D44,0,1),0))</f>
        <v>e</v>
      </c>
      <c r="E45" s="64">
        <f t="shared" ref="E45" si="237">E44+IF($D44=E$3,1,0)</f>
        <v>1</v>
      </c>
      <c r="F45" s="65">
        <f t="shared" ref="F45" si="238">F44+IF($D44=F$3,1,0)</f>
        <v>2</v>
      </c>
      <c r="G45" s="65">
        <f t="shared" ref="G45" si="239">G44+IF($D44=G$3,1,0)</f>
        <v>0</v>
      </c>
      <c r="H45" s="65">
        <f t="shared" ref="H45" si="240">H44+IF($D44=H$3,1,0)</f>
        <v>1</v>
      </c>
      <c r="I45" s="69">
        <f t="shared" ref="I45" si="241">I44+IF($D44=I$3,1,0)</f>
        <v>0</v>
      </c>
      <c r="J45" s="64">
        <f>VLOOKUP($C45,'f1'!$B$3:$I$117,'f2'!J$1,FALSE)</f>
        <v>1</v>
      </c>
      <c r="K45" s="65">
        <f>VLOOKUP($C45,'f1'!$B$3:$I$117,'f2'!K$1,FALSE)</f>
        <v>1</v>
      </c>
      <c r="L45" s="65">
        <f>VLOOKUP($C45,'f1'!$B$3:$I$117,'f2'!L$1,FALSE)</f>
        <v>1</v>
      </c>
      <c r="M45" s="65">
        <f>VLOOKUP($C45,'f1'!$B$3:$I$117,'f2'!M$1,FALSE)</f>
        <v>1</v>
      </c>
      <c r="N45" s="69">
        <f>VLOOKUP($C45,'f1'!$B$3:$I$117,'f2'!N$1,FALSE)</f>
        <v>1</v>
      </c>
      <c r="O45" s="64">
        <f t="shared" ref="O45:S45" si="242">IF(COUNTIF($D43,O$3)&gt;0,1,O43+1)</f>
        <v>4</v>
      </c>
      <c r="P45" s="65">
        <f t="shared" si="242"/>
        <v>1</v>
      </c>
      <c r="Q45" s="65">
        <f t="shared" si="242"/>
        <v>3</v>
      </c>
      <c r="R45" s="65">
        <f t="shared" si="242"/>
        <v>2</v>
      </c>
      <c r="S45" s="69">
        <f t="shared" si="242"/>
        <v>5</v>
      </c>
      <c r="T45" s="88" t="str">
        <f t="shared" si="3"/>
        <v>sam</v>
      </c>
      <c r="U45" s="8">
        <v>44968</v>
      </c>
      <c r="V45" s="83" t="str">
        <f t="shared" si="4"/>
        <v>b</v>
      </c>
      <c r="W45" s="83" t="str">
        <f t="shared" si="5"/>
        <v>e</v>
      </c>
    </row>
    <row r="46" spans="1:24" x14ac:dyDescent="0.3">
      <c r="A46" s="5" t="str">
        <f t="shared" si="182"/>
        <v>dim</v>
      </c>
      <c r="B46" t="str">
        <f t="shared" si="1"/>
        <v>jour</v>
      </c>
      <c r="C46" s="8">
        <f t="shared" si="8"/>
        <v>44948</v>
      </c>
      <c r="D46" s="60" t="str" cm="1">
        <f t="array" ref="D46">INDEX($E$3:$I$3,1,MATCH(MAX((2-E46:I46)*(O46:S46+IF((J46:N46=1)*(J48:N48=0),10,0))*J46:N46),(2-E46:I46)*(O46:S46+IF((J46:N46=1)*(J48:N48=0),10,0))*J46:N46,0))</f>
        <v>c</v>
      </c>
      <c r="E46" s="64">
        <f t="shared" ref="E46" si="243">MAX(0,IF($D45=E$3,2,E45-1))</f>
        <v>0</v>
      </c>
      <c r="F46" s="65">
        <f t="shared" ref="F46" si="244">MAX(0,IF($D45=F$3,2,F45-1))</f>
        <v>1</v>
      </c>
      <c r="G46" s="65">
        <f t="shared" ref="G46" si="245">MAX(0,IF($D45=G$3,2,G45-1))</f>
        <v>0</v>
      </c>
      <c r="H46" s="65">
        <f t="shared" ref="H46" si="246">MAX(0,IF($D45=H$3,2,H45-1))</f>
        <v>0</v>
      </c>
      <c r="I46" s="69">
        <f t="shared" ref="I46" si="247">MAX(0,IF($D45=I$3,2,I45-1))</f>
        <v>2</v>
      </c>
      <c r="J46" s="64">
        <f>VLOOKUP($C46,'f1'!$B$3:$I$117,'f2'!J$1,FALSE)</f>
        <v>1</v>
      </c>
      <c r="K46" s="65">
        <f>VLOOKUP($C46,'f1'!$B$3:$I$117,'f2'!K$1,FALSE)</f>
        <v>1</v>
      </c>
      <c r="L46" s="65">
        <f>VLOOKUP($C46,'f1'!$B$3:$I$117,'f2'!L$1,FALSE)</f>
        <v>1</v>
      </c>
      <c r="M46" s="65">
        <f>VLOOKUP($C46,'f1'!$B$3:$I$117,'f2'!M$1,FALSE)</f>
        <v>1</v>
      </c>
      <c r="N46" s="69">
        <f>VLOOKUP($C46,'f1'!$B$3:$I$117,'f2'!N$1,FALSE)</f>
        <v>1</v>
      </c>
      <c r="O46" s="64">
        <f t="shared" ref="O46:S46" si="248">IF(COUNTIF($D44,O$3)&gt;0,1,O44+1)</f>
        <v>1</v>
      </c>
      <c r="P46" s="65">
        <f t="shared" si="248"/>
        <v>3</v>
      </c>
      <c r="Q46" s="65">
        <f t="shared" si="248"/>
        <v>5</v>
      </c>
      <c r="R46" s="65">
        <f t="shared" si="248"/>
        <v>4</v>
      </c>
      <c r="S46" s="69">
        <f t="shared" si="248"/>
        <v>2</v>
      </c>
      <c r="T46" s="88" t="str">
        <f t="shared" si="3"/>
        <v>dim</v>
      </c>
      <c r="U46" s="8">
        <v>44969</v>
      </c>
      <c r="V46" s="83" t="str">
        <f t="shared" si="4"/>
        <v>c</v>
      </c>
      <c r="W46" s="83" t="str">
        <f t="shared" si="5"/>
        <v>b</v>
      </c>
    </row>
    <row r="47" spans="1:24" x14ac:dyDescent="0.3">
      <c r="A47" t="str">
        <f t="shared" si="182"/>
        <v>dim</v>
      </c>
      <c r="B47" t="str">
        <f t="shared" si="1"/>
        <v>nuit</v>
      </c>
      <c r="C47" s="8">
        <f t="shared" si="8"/>
        <v>44948</v>
      </c>
      <c r="D47" s="60" t="str" cm="1">
        <f t="array" ref="D47">INDEX($E$3:$I$3,1,MATCH(MAX((2-E47:I47)*O47:S47*J47:N47*IF(COUNTIF(J50:N50,1)&gt;0,J50:N50,1)*IF($E$3:$I$3=D46,0,1)),(2-E47:I47)*O47:S47*J47:N47*IF(COUNTIF(J50:N50,1)&gt;0,J50:N50,1)*IF($E$3:$I$3=D46,0,1),0))</f>
        <v>a</v>
      </c>
      <c r="E47" s="64">
        <f t="shared" ref="E47" si="249">E46+IF($D46=E$3,1,0)</f>
        <v>0</v>
      </c>
      <c r="F47" s="65">
        <f t="shared" ref="F47" si="250">F46+IF($D46=F$3,1,0)</f>
        <v>1</v>
      </c>
      <c r="G47" s="65">
        <f t="shared" ref="G47" si="251">G46+IF($D46=G$3,1,0)</f>
        <v>1</v>
      </c>
      <c r="H47" s="65">
        <f t="shared" ref="H47" si="252">H46+IF($D46=H$3,1,0)</f>
        <v>0</v>
      </c>
      <c r="I47" s="69">
        <f t="shared" ref="I47" si="253">I46+IF($D46=I$3,1,0)</f>
        <v>2</v>
      </c>
      <c r="J47" s="64">
        <f>VLOOKUP($C47,'f1'!$B$3:$I$117,'f2'!J$1,FALSE)</f>
        <v>1</v>
      </c>
      <c r="K47" s="65">
        <f>VLOOKUP($C47,'f1'!$B$3:$I$117,'f2'!K$1,FALSE)</f>
        <v>1</v>
      </c>
      <c r="L47" s="65">
        <f>VLOOKUP($C47,'f1'!$B$3:$I$117,'f2'!L$1,FALSE)</f>
        <v>1</v>
      </c>
      <c r="M47" s="65">
        <f>VLOOKUP($C47,'f1'!$B$3:$I$117,'f2'!M$1,FALSE)</f>
        <v>1</v>
      </c>
      <c r="N47" s="69">
        <f>VLOOKUP($C47,'f1'!$B$3:$I$117,'f2'!N$1,FALSE)</f>
        <v>1</v>
      </c>
      <c r="O47" s="64">
        <f t="shared" ref="O47:S47" si="254">IF(COUNTIF($D45,O$3)&gt;0,1,O45+1)</f>
        <v>5</v>
      </c>
      <c r="P47" s="65">
        <f t="shared" si="254"/>
        <v>2</v>
      </c>
      <c r="Q47" s="65">
        <f t="shared" si="254"/>
        <v>4</v>
      </c>
      <c r="R47" s="65">
        <f t="shared" si="254"/>
        <v>3</v>
      </c>
      <c r="S47" s="69">
        <f t="shared" si="254"/>
        <v>1</v>
      </c>
      <c r="T47" s="88" t="str">
        <f t="shared" si="3"/>
        <v>lun</v>
      </c>
      <c r="U47" s="8">
        <v>44970</v>
      </c>
      <c r="V47" s="83" t="str">
        <f t="shared" si="4"/>
        <v>a</v>
      </c>
      <c r="W47" s="83" t="str">
        <f t="shared" si="5"/>
        <v>c</v>
      </c>
    </row>
    <row r="48" spans="1:24" x14ac:dyDescent="0.3">
      <c r="A48" t="str">
        <f t="shared" si="182"/>
        <v>lun</v>
      </c>
      <c r="B48" t="str">
        <f t="shared" si="1"/>
        <v>jour</v>
      </c>
      <c r="C48" s="8">
        <f t="shared" si="8"/>
        <v>44949</v>
      </c>
      <c r="D48" s="61" t="str" cm="1">
        <f t="array" ref="D48">INDEX($E$3:$I$3,1,MATCH(MAX((2-E48:I48)*(O48:S48+IF((J48:N48=1)*(J50:N50=0),10,0))*J48:N48),(2-E48:I48)*(O48:S48+IF((J48:N48=1)*(J50:N50=0),10,0))*J48:N48,0))</f>
        <v>d</v>
      </c>
      <c r="E48" s="64">
        <f t="shared" ref="E48" si="255">MAX(0,IF($D47=E$3,2,E47-1))</f>
        <v>2</v>
      </c>
      <c r="F48" s="65">
        <f t="shared" ref="F48" si="256">MAX(0,IF($D47=F$3,2,F47-1))</f>
        <v>0</v>
      </c>
      <c r="G48" s="65">
        <f t="shared" ref="G48" si="257">MAX(0,IF($D47=G$3,2,G47-1))</f>
        <v>0</v>
      </c>
      <c r="H48" s="65">
        <f t="shared" ref="H48" si="258">MAX(0,IF($D47=H$3,2,H47-1))</f>
        <v>0</v>
      </c>
      <c r="I48" s="69">
        <f t="shared" ref="I48" si="259">MAX(0,IF($D47=I$3,2,I47-1))</f>
        <v>1</v>
      </c>
      <c r="J48" s="64">
        <f>VLOOKUP($C48,'f1'!$B$3:$I$117,'f2'!J$1,FALSE)</f>
        <v>1</v>
      </c>
      <c r="K48" s="65">
        <f>VLOOKUP($C48,'f1'!$B$3:$I$117,'f2'!K$1,FALSE)</f>
        <v>1</v>
      </c>
      <c r="L48" s="65">
        <f>VLOOKUP($C48,'f1'!$B$3:$I$117,'f2'!L$1,FALSE)</f>
        <v>1</v>
      </c>
      <c r="M48" s="65">
        <f>VLOOKUP($C48,'f1'!$B$3:$I$117,'f2'!M$1,FALSE)</f>
        <v>1</v>
      </c>
      <c r="N48" s="69">
        <f>VLOOKUP($C48,'f1'!$B$3:$I$117,'f2'!N$1,FALSE)</f>
        <v>1</v>
      </c>
      <c r="O48" s="64">
        <f t="shared" ref="O48:S48" si="260">IF(COUNTIF($D46,O$3)&gt;0,1,O46+1)</f>
        <v>2</v>
      </c>
      <c r="P48" s="65">
        <f t="shared" si="260"/>
        <v>4</v>
      </c>
      <c r="Q48" s="65">
        <f t="shared" si="260"/>
        <v>1</v>
      </c>
      <c r="R48" s="65">
        <f t="shared" si="260"/>
        <v>5</v>
      </c>
      <c r="S48" s="69">
        <f t="shared" si="260"/>
        <v>3</v>
      </c>
      <c r="T48" s="88" t="str">
        <f t="shared" si="3"/>
        <v>mar</v>
      </c>
      <c r="U48" s="8">
        <v>44971</v>
      </c>
      <c r="V48" s="83" t="str">
        <f t="shared" si="4"/>
        <v>d</v>
      </c>
      <c r="W48" s="83" t="str">
        <f t="shared" si="5"/>
        <v>a</v>
      </c>
    </row>
    <row r="49" spans="1:24" x14ac:dyDescent="0.3">
      <c r="A49" t="str">
        <f t="shared" si="182"/>
        <v>lun</v>
      </c>
      <c r="B49" t="str">
        <f t="shared" si="1"/>
        <v>nuit</v>
      </c>
      <c r="C49" s="8">
        <f t="shared" si="8"/>
        <v>44949</v>
      </c>
      <c r="D49" s="59" t="str" cm="1">
        <f t="array" ref="D49">INDEX($E$3:$I$3,1,MATCH(MAX((2-E49:I49)*O49:S49*J49:N49*IF(COUNTIF(J52:N52,1)&gt;0,J52:N52,1)*IF($E$3:$I$3=D48,0,1)),(2-E49:I49)*O49:S49*J49:N49*IF(COUNTIF(J52:N52,1)&gt;0,J52:N52,1)*IF($E$3:$I$3=D48,0,1),0))</f>
        <v>c</v>
      </c>
      <c r="E49" s="64">
        <f t="shared" ref="E49" si="261">E48+IF($D48=E$3,1,0)</f>
        <v>2</v>
      </c>
      <c r="F49" s="65">
        <f t="shared" ref="F49" si="262">F48+IF($D48=F$3,1,0)</f>
        <v>0</v>
      </c>
      <c r="G49" s="65">
        <f t="shared" ref="G49" si="263">G48+IF($D48=G$3,1,0)</f>
        <v>0</v>
      </c>
      <c r="H49" s="65">
        <f t="shared" ref="H49" si="264">H48+IF($D48=H$3,1,0)</f>
        <v>1</v>
      </c>
      <c r="I49" s="69">
        <f t="shared" ref="I49" si="265">I48+IF($D48=I$3,1,0)</f>
        <v>1</v>
      </c>
      <c r="J49" s="64">
        <f>VLOOKUP($C49,'f1'!$B$3:$I$117,'f2'!J$1,FALSE)</f>
        <v>1</v>
      </c>
      <c r="K49" s="65">
        <f>VLOOKUP($C49,'f1'!$B$3:$I$117,'f2'!K$1,FALSE)</f>
        <v>1</v>
      </c>
      <c r="L49" s="65">
        <f>VLOOKUP($C49,'f1'!$B$3:$I$117,'f2'!L$1,FALSE)</f>
        <v>1</v>
      </c>
      <c r="M49" s="65">
        <f>VLOOKUP($C49,'f1'!$B$3:$I$117,'f2'!M$1,FALSE)</f>
        <v>1</v>
      </c>
      <c r="N49" s="69">
        <f>VLOOKUP($C49,'f1'!$B$3:$I$117,'f2'!N$1,FALSE)</f>
        <v>1</v>
      </c>
      <c r="O49" s="64">
        <f t="shared" ref="O49:S49" si="266">IF(COUNTIF($D47,O$3)&gt;0,1,O47+1)</f>
        <v>1</v>
      </c>
      <c r="P49" s="65">
        <f t="shared" si="266"/>
        <v>3</v>
      </c>
      <c r="Q49" s="65">
        <f t="shared" si="266"/>
        <v>5</v>
      </c>
      <c r="R49" s="65">
        <f t="shared" si="266"/>
        <v>4</v>
      </c>
      <c r="S49" s="69">
        <f t="shared" si="266"/>
        <v>2</v>
      </c>
      <c r="T49" s="88" t="str">
        <f t="shared" si="3"/>
        <v>mer</v>
      </c>
      <c r="U49" s="8">
        <v>44972</v>
      </c>
      <c r="V49" s="83" t="str">
        <f t="shared" si="4"/>
        <v>e</v>
      </c>
      <c r="W49" s="83" t="str">
        <f t="shared" si="5"/>
        <v>d</v>
      </c>
    </row>
    <row r="50" spans="1:24" x14ac:dyDescent="0.3">
      <c r="A50" t="str">
        <f t="shared" si="182"/>
        <v>mar</v>
      </c>
      <c r="B50" t="str">
        <f t="shared" si="1"/>
        <v>jour</v>
      </c>
      <c r="C50" s="8">
        <f t="shared" si="8"/>
        <v>44950</v>
      </c>
      <c r="D50" s="60" t="str" cm="1">
        <f t="array" ref="D50">INDEX($E$3:$I$3,1,MATCH(MAX((2-E50:I50)*(O50:S50+IF((J50:N50=1)*(J52:N52=0),10,0))*J50:N50),(2-E50:I50)*(O50:S50+IF((J50:N50=1)*(J52:N52=0),10,0))*J50:N50,0))</f>
        <v>b</v>
      </c>
      <c r="E50" s="64">
        <f t="shared" ref="E50" si="267">MAX(0,IF($D49=E$3,2,E49-1))</f>
        <v>1</v>
      </c>
      <c r="F50" s="65">
        <f t="shared" ref="F50" si="268">MAX(0,IF($D49=F$3,2,F49-1))</f>
        <v>0</v>
      </c>
      <c r="G50" s="65">
        <f t="shared" ref="G50" si="269">MAX(0,IF($D49=G$3,2,G49-1))</f>
        <v>2</v>
      </c>
      <c r="H50" s="65">
        <f t="shared" ref="H50" si="270">MAX(0,IF($D49=H$3,2,H49-1))</f>
        <v>0</v>
      </c>
      <c r="I50" s="69">
        <f t="shared" ref="I50" si="271">MAX(0,IF($D49=I$3,2,I49-1))</f>
        <v>0</v>
      </c>
      <c r="J50" s="64">
        <f>VLOOKUP($C50,'f1'!$B$3:$I$117,'f2'!J$1,FALSE)</f>
        <v>1</v>
      </c>
      <c r="K50" s="65">
        <f>VLOOKUP($C50,'f1'!$B$3:$I$117,'f2'!K$1,FALSE)</f>
        <v>1</v>
      </c>
      <c r="L50" s="65">
        <f>VLOOKUP($C50,'f1'!$B$3:$I$117,'f2'!L$1,FALSE)</f>
        <v>1</v>
      </c>
      <c r="M50" s="65">
        <f>VLOOKUP($C50,'f1'!$B$3:$I$117,'f2'!M$1,FALSE)</f>
        <v>1</v>
      </c>
      <c r="N50" s="69">
        <f>VLOOKUP($C50,'f1'!$B$3:$I$117,'f2'!N$1,FALSE)</f>
        <v>1</v>
      </c>
      <c r="O50" s="64">
        <f t="shared" ref="O50:S50" si="272">IF(COUNTIF($D48,O$3)&gt;0,1,O48+1)</f>
        <v>3</v>
      </c>
      <c r="P50" s="65">
        <f t="shared" si="272"/>
        <v>5</v>
      </c>
      <c r="Q50" s="65">
        <f t="shared" si="272"/>
        <v>2</v>
      </c>
      <c r="R50" s="65">
        <f t="shared" si="272"/>
        <v>1</v>
      </c>
      <c r="S50" s="69">
        <f t="shared" si="272"/>
        <v>4</v>
      </c>
      <c r="T50" s="88" t="str">
        <f t="shared" si="3"/>
        <v>jeu</v>
      </c>
      <c r="U50" s="8">
        <v>44973</v>
      </c>
      <c r="V50" s="83" t="str">
        <f t="shared" si="4"/>
        <v>b</v>
      </c>
      <c r="W50" s="83" t="str">
        <f t="shared" si="5"/>
        <v>e</v>
      </c>
    </row>
    <row r="51" spans="1:24" x14ac:dyDescent="0.3">
      <c r="A51" t="str">
        <f t="shared" si="182"/>
        <v>mar</v>
      </c>
      <c r="B51" t="str">
        <f t="shared" si="1"/>
        <v>nuit</v>
      </c>
      <c r="C51" s="8">
        <f t="shared" si="8"/>
        <v>44950</v>
      </c>
      <c r="D51" s="60" t="str" cm="1">
        <f t="array" ref="D51">INDEX($E$3:$I$3,1,MATCH(MAX((2-E51:I51)*O51:S51*J51:N51*IF(COUNTIF(J54:N54,1)&gt;0,J54:N54,1)*IF($E$3:$I$3=D50,0,1)),(2-E51:I51)*O51:S51*J51:N51*IF(COUNTIF(J54:N54,1)&gt;0,J54:N54,1)*IF($E$3:$I$3=D50,0,1),0))</f>
        <v>d</v>
      </c>
      <c r="E51" s="64">
        <f t="shared" ref="E51" si="273">E50+IF($D50=E$3,1,0)</f>
        <v>1</v>
      </c>
      <c r="F51" s="65">
        <f t="shared" ref="F51" si="274">F50+IF($D50=F$3,1,0)</f>
        <v>1</v>
      </c>
      <c r="G51" s="65">
        <f t="shared" ref="G51" si="275">G50+IF($D50=G$3,1,0)</f>
        <v>2</v>
      </c>
      <c r="H51" s="65">
        <f t="shared" ref="H51" si="276">H50+IF($D50=H$3,1,0)</f>
        <v>0</v>
      </c>
      <c r="I51" s="69">
        <f t="shared" ref="I51" si="277">I50+IF($D50=I$3,1,0)</f>
        <v>0</v>
      </c>
      <c r="J51" s="64">
        <f>VLOOKUP($C51,'f1'!$B$3:$I$117,'f2'!J$1,FALSE)</f>
        <v>1</v>
      </c>
      <c r="K51" s="65">
        <f>VLOOKUP($C51,'f1'!$B$3:$I$117,'f2'!K$1,FALSE)</f>
        <v>1</v>
      </c>
      <c r="L51" s="65">
        <f>VLOOKUP($C51,'f1'!$B$3:$I$117,'f2'!L$1,FALSE)</f>
        <v>1</v>
      </c>
      <c r="M51" s="65">
        <f>VLOOKUP($C51,'f1'!$B$3:$I$117,'f2'!M$1,FALSE)</f>
        <v>1</v>
      </c>
      <c r="N51" s="69">
        <f>VLOOKUP($C51,'f1'!$B$3:$I$117,'f2'!N$1,FALSE)</f>
        <v>1</v>
      </c>
      <c r="O51" s="64">
        <f t="shared" ref="O51:S51" si="278">IF(COUNTIF($D49,O$3)&gt;0,1,O49+1)</f>
        <v>2</v>
      </c>
      <c r="P51" s="65">
        <f t="shared" si="278"/>
        <v>4</v>
      </c>
      <c r="Q51" s="65">
        <f t="shared" si="278"/>
        <v>1</v>
      </c>
      <c r="R51" s="65">
        <f t="shared" si="278"/>
        <v>5</v>
      </c>
      <c r="S51" s="69">
        <f t="shared" si="278"/>
        <v>3</v>
      </c>
      <c r="T51" s="88" t="str">
        <f t="shared" si="3"/>
        <v>ven</v>
      </c>
      <c r="U51" s="8">
        <v>44974</v>
      </c>
      <c r="V51" s="83" t="str">
        <f t="shared" si="4"/>
        <v>c</v>
      </c>
      <c r="W51" s="83" t="str">
        <f t="shared" si="5"/>
        <v>b</v>
      </c>
    </row>
    <row r="52" spans="1:24" x14ac:dyDescent="0.3">
      <c r="A52" s="5" t="str">
        <f t="shared" si="182"/>
        <v>mer</v>
      </c>
      <c r="B52" t="str">
        <f t="shared" si="1"/>
        <v>jour</v>
      </c>
      <c r="C52" s="8">
        <f t="shared" si="8"/>
        <v>44951</v>
      </c>
      <c r="D52" s="60" t="str" cm="1">
        <f t="array" ref="D52">INDEX($E$3:$I$3,1,MATCH(MAX((2-E52:I52)*(O52:S52+IF((J52:N52=1)*(J54:N54=0),10,0))*J52:N52),(2-E52:I52)*(O52:S52+IF((J52:N52=1)*(J54:N54=0),10,0))*J52:N52,0))</f>
        <v>e</v>
      </c>
      <c r="E52" s="64">
        <f t="shared" ref="E52" si="279">MAX(0,IF($D51=E$3,2,E51-1))</f>
        <v>0</v>
      </c>
      <c r="F52" s="65">
        <f t="shared" ref="F52" si="280">MAX(0,IF($D51=F$3,2,F51-1))</f>
        <v>0</v>
      </c>
      <c r="G52" s="65">
        <f t="shared" ref="G52" si="281">MAX(0,IF($D51=G$3,2,G51-1))</f>
        <v>1</v>
      </c>
      <c r="H52" s="65">
        <f t="shared" ref="H52" si="282">MAX(0,IF($D51=H$3,2,H51-1))</f>
        <v>2</v>
      </c>
      <c r="I52" s="69">
        <f t="shared" ref="I52" si="283">MAX(0,IF($D51=I$3,2,I51-1))</f>
        <v>0</v>
      </c>
      <c r="J52" s="64">
        <f>VLOOKUP($C52,'f1'!$B$3:$I$117,'f2'!J$1,FALSE)</f>
        <v>1</v>
      </c>
      <c r="K52" s="65">
        <f>VLOOKUP($C52,'f1'!$B$3:$I$117,'f2'!K$1,FALSE)</f>
        <v>1</v>
      </c>
      <c r="L52" s="65">
        <f>VLOOKUP($C52,'f1'!$B$3:$I$117,'f2'!L$1,FALSE)</f>
        <v>1</v>
      </c>
      <c r="M52" s="65">
        <f>VLOOKUP($C52,'f1'!$B$3:$I$117,'f2'!M$1,FALSE)</f>
        <v>1</v>
      </c>
      <c r="N52" s="69">
        <f>VLOOKUP($C52,'f1'!$B$3:$I$117,'f2'!N$1,FALSE)</f>
        <v>1</v>
      </c>
      <c r="O52" s="64">
        <f t="shared" ref="O52:S52" si="284">IF(COUNTIF($D50,O$3)&gt;0,1,O50+1)</f>
        <v>4</v>
      </c>
      <c r="P52" s="65">
        <f t="shared" si="284"/>
        <v>1</v>
      </c>
      <c r="Q52" s="65">
        <f t="shared" si="284"/>
        <v>3</v>
      </c>
      <c r="R52" s="65">
        <f t="shared" si="284"/>
        <v>2</v>
      </c>
      <c r="S52" s="69">
        <f t="shared" si="284"/>
        <v>5</v>
      </c>
      <c r="T52" s="88" t="str">
        <f t="shared" si="3"/>
        <v>sam</v>
      </c>
      <c r="U52" s="8">
        <v>44975</v>
      </c>
      <c r="V52" s="83" t="str">
        <f t="shared" si="4"/>
        <v>a</v>
      </c>
      <c r="W52" s="83" t="str">
        <f t="shared" si="5"/>
        <v>c</v>
      </c>
    </row>
    <row r="53" spans="1:24" x14ac:dyDescent="0.3">
      <c r="A53" s="5" t="str">
        <f t="shared" si="182"/>
        <v>mer</v>
      </c>
      <c r="B53" t="str">
        <f t="shared" si="1"/>
        <v>nuit</v>
      </c>
      <c r="C53" s="8">
        <f t="shared" si="8"/>
        <v>44951</v>
      </c>
      <c r="D53" s="61" t="str" cm="1">
        <f t="array" ref="D53">INDEX($E$3:$I$3,1,MATCH(MAX((2-E53:I53)*O53:S53*J53:N53*IF(COUNTIF(J56:N56,1)&gt;0,J56:N56,1)*IF($E$3:$I$3=D52,0,1)),(2-E53:I53)*O53:S53*J53:N53*IF(COUNTIF(J56:N56,1)&gt;0,J56:N56,1)*IF($E$3:$I$3=D52,0,1),0))</f>
        <v>b</v>
      </c>
      <c r="E53" s="64">
        <f t="shared" ref="E53" si="285">E52+IF($D52=E$3,1,0)</f>
        <v>0</v>
      </c>
      <c r="F53" s="65">
        <f t="shared" ref="F53" si="286">F52+IF($D52=F$3,1,0)</f>
        <v>0</v>
      </c>
      <c r="G53" s="65">
        <f t="shared" ref="G53" si="287">G52+IF($D52=G$3,1,0)</f>
        <v>1</v>
      </c>
      <c r="H53" s="65">
        <f t="shared" ref="H53" si="288">H52+IF($D52=H$3,1,0)</f>
        <v>2</v>
      </c>
      <c r="I53" s="69">
        <f t="shared" ref="I53" si="289">I52+IF($D52=I$3,1,0)</f>
        <v>1</v>
      </c>
      <c r="J53" s="64">
        <f>VLOOKUP($C53,'f1'!$B$3:$I$117,'f2'!J$1,FALSE)</f>
        <v>1</v>
      </c>
      <c r="K53" s="65">
        <f>VLOOKUP($C53,'f1'!$B$3:$I$117,'f2'!K$1,FALSE)</f>
        <v>1</v>
      </c>
      <c r="L53" s="65">
        <f>VLOOKUP($C53,'f1'!$B$3:$I$117,'f2'!L$1,FALSE)</f>
        <v>1</v>
      </c>
      <c r="M53" s="65">
        <f>VLOOKUP($C53,'f1'!$B$3:$I$117,'f2'!M$1,FALSE)</f>
        <v>1</v>
      </c>
      <c r="N53" s="69">
        <f>VLOOKUP($C53,'f1'!$B$3:$I$117,'f2'!N$1,FALSE)</f>
        <v>1</v>
      </c>
      <c r="O53" s="64">
        <f t="shared" ref="O53:S53" si="290">IF(COUNTIF($D51,O$3)&gt;0,1,O51+1)</f>
        <v>3</v>
      </c>
      <c r="P53" s="65">
        <f t="shared" si="290"/>
        <v>5</v>
      </c>
      <c r="Q53" s="65">
        <f t="shared" si="290"/>
        <v>2</v>
      </c>
      <c r="R53" s="65">
        <f t="shared" si="290"/>
        <v>1</v>
      </c>
      <c r="S53" s="69">
        <f t="shared" si="290"/>
        <v>4</v>
      </c>
      <c r="T53" s="88" t="str">
        <f t="shared" si="3"/>
        <v>dim</v>
      </c>
      <c r="U53" s="8">
        <v>44976</v>
      </c>
      <c r="V53" s="83" t="str">
        <f t="shared" si="4"/>
        <v>d</v>
      </c>
      <c r="W53" s="83" t="str">
        <f t="shared" si="5"/>
        <v>a</v>
      </c>
    </row>
    <row r="54" spans="1:24" x14ac:dyDescent="0.3">
      <c r="A54" t="str">
        <f t="shared" si="182"/>
        <v>jeu</v>
      </c>
      <c r="B54" t="str">
        <f t="shared" si="1"/>
        <v>jour</v>
      </c>
      <c r="C54" s="8">
        <f t="shared" si="8"/>
        <v>44952</v>
      </c>
      <c r="D54" s="43" t="str" cm="1">
        <f t="array" ref="D54">INDEX($E$3:$I$3,1,MATCH(MAX((2-E54:I54)*(O54:S54+IF((J54:N54=1)*(J56:N56=0),10,0))*J54:N54),(2-E54:I54)*(O54:S54+IF((J54:N54=1)*(J56:N56=0),10,0))*J54:N54,0))</f>
        <v>a</v>
      </c>
      <c r="E54" s="64">
        <f t="shared" ref="E54" si="291">MAX(0,IF($D53=E$3,2,E53-1))</f>
        <v>0</v>
      </c>
      <c r="F54" s="65">
        <f t="shared" ref="F54" si="292">MAX(0,IF($D53=F$3,2,F53-1))</f>
        <v>2</v>
      </c>
      <c r="G54" s="65">
        <f t="shared" ref="G54" si="293">MAX(0,IF($D53=G$3,2,G53-1))</f>
        <v>0</v>
      </c>
      <c r="H54" s="65">
        <f t="shared" ref="H54" si="294">MAX(0,IF($D53=H$3,2,H53-1))</f>
        <v>1</v>
      </c>
      <c r="I54" s="69">
        <f t="shared" ref="I54" si="295">MAX(0,IF($D53=I$3,2,I53-1))</f>
        <v>0</v>
      </c>
      <c r="J54" s="64">
        <f>VLOOKUP($C54,'f1'!$B$3:$I$117,'f2'!J$1,FALSE)</f>
        <v>1</v>
      </c>
      <c r="K54" s="65">
        <f>VLOOKUP($C54,'f1'!$B$3:$I$117,'f2'!K$1,FALSE)</f>
        <v>1</v>
      </c>
      <c r="L54" s="65">
        <f>VLOOKUP($C54,'f1'!$B$3:$I$117,'f2'!L$1,FALSE)</f>
        <v>1</v>
      </c>
      <c r="M54" s="65">
        <f>VLOOKUP($C54,'f1'!$B$3:$I$117,'f2'!M$1,FALSE)</f>
        <v>1</v>
      </c>
      <c r="N54" s="69">
        <f>VLOOKUP($C54,'f1'!$B$3:$I$117,'f2'!N$1,FALSE)</f>
        <v>0</v>
      </c>
      <c r="O54" s="64">
        <f t="shared" ref="O54:S54" si="296">IF(COUNTIF($D52,O$3)&gt;0,1,O52+1)</f>
        <v>5</v>
      </c>
      <c r="P54" s="65">
        <f t="shared" si="296"/>
        <v>2</v>
      </c>
      <c r="Q54" s="65">
        <f t="shared" si="296"/>
        <v>4</v>
      </c>
      <c r="R54" s="65">
        <f t="shared" si="296"/>
        <v>3</v>
      </c>
      <c r="S54" s="69">
        <f t="shared" si="296"/>
        <v>1</v>
      </c>
      <c r="T54" s="88" t="str">
        <f t="shared" si="3"/>
        <v>lun</v>
      </c>
      <c r="U54" s="8">
        <v>44977</v>
      </c>
      <c r="V54" s="83" t="str">
        <f t="shared" si="4"/>
        <v>e</v>
      </c>
      <c r="W54" s="83" t="str">
        <f t="shared" si="5"/>
        <v>d</v>
      </c>
    </row>
    <row r="55" spans="1:24" x14ac:dyDescent="0.3">
      <c r="A55" t="str">
        <f t="shared" si="182"/>
        <v>jeu</v>
      </c>
      <c r="B55" s="40" t="str">
        <f t="shared" si="1"/>
        <v>nuit</v>
      </c>
      <c r="C55" s="8">
        <f t="shared" si="8"/>
        <v>44952</v>
      </c>
      <c r="D55" s="43" t="str" cm="1">
        <f t="array" ref="D55">INDEX($E$3:$I$3,1,MATCH(MAX((2-E55:I55)*O55:S55*J55:N55*IF(COUNTIF(J58:N58,1)&gt;0,J58:N58,1)*IF($E$3:$I$3=D54,0,1)),(2-E55:I55)*O55:S55*J55:N55*IF(COUNTIF(J58:N58,1)&gt;0,J58:N58,1)*IF($E$3:$I$3=D54,0,1),0))</f>
        <v>c</v>
      </c>
      <c r="E55" s="64">
        <f t="shared" ref="E55" si="297">E54+IF($D54=E$3,1,0)</f>
        <v>1</v>
      </c>
      <c r="F55" s="65">
        <f t="shared" ref="F55" si="298">F54+IF($D54=F$3,1,0)</f>
        <v>2</v>
      </c>
      <c r="G55" s="65">
        <f t="shared" ref="G55" si="299">G54+IF($D54=G$3,1,0)</f>
        <v>0</v>
      </c>
      <c r="H55" s="65">
        <f t="shared" ref="H55" si="300">H54+IF($D54=H$3,1,0)</f>
        <v>1</v>
      </c>
      <c r="I55" s="69">
        <f t="shared" ref="I55" si="301">I54+IF($D54=I$3,1,0)</f>
        <v>0</v>
      </c>
      <c r="J55" s="64">
        <f>VLOOKUP($C55,'f1'!$B$3:$I$117,'f2'!J$1,FALSE)</f>
        <v>1</v>
      </c>
      <c r="K55" s="65">
        <f>VLOOKUP($C55,'f1'!$B$3:$I$117,'f2'!K$1,FALSE)</f>
        <v>1</v>
      </c>
      <c r="L55" s="65">
        <f>VLOOKUP($C55,'f1'!$B$3:$I$117,'f2'!L$1,FALSE)</f>
        <v>1</v>
      </c>
      <c r="M55" s="65">
        <f>VLOOKUP($C55,'f1'!$B$3:$I$117,'f2'!M$1,FALSE)</f>
        <v>1</v>
      </c>
      <c r="N55" s="69">
        <f>VLOOKUP($C55,'f1'!$B$3:$I$117,'f2'!N$1,FALSE)</f>
        <v>0</v>
      </c>
      <c r="O55" s="64">
        <f t="shared" ref="O55:S55" si="302">IF(COUNTIF($D53,O$3)&gt;0,1,O53+1)</f>
        <v>4</v>
      </c>
      <c r="P55" s="65">
        <f t="shared" si="302"/>
        <v>1</v>
      </c>
      <c r="Q55" s="65">
        <f t="shared" si="302"/>
        <v>3</v>
      </c>
      <c r="R55" s="65">
        <f t="shared" si="302"/>
        <v>2</v>
      </c>
      <c r="S55" s="69">
        <f t="shared" si="302"/>
        <v>5</v>
      </c>
      <c r="T55" s="88" t="str">
        <f t="shared" si="3"/>
        <v>mar</v>
      </c>
      <c r="U55" s="8">
        <v>44978</v>
      </c>
      <c r="V55" s="83" t="str">
        <f t="shared" si="4"/>
        <v>b</v>
      </c>
      <c r="W55" s="83" t="str">
        <f t="shared" si="5"/>
        <v>e</v>
      </c>
    </row>
    <row r="56" spans="1:24" x14ac:dyDescent="0.3">
      <c r="A56" t="str">
        <f t="shared" si="182"/>
        <v>ven</v>
      </c>
      <c r="B56" t="str">
        <f t="shared" si="1"/>
        <v>jour</v>
      </c>
      <c r="C56" s="8">
        <f t="shared" si="8"/>
        <v>44953</v>
      </c>
      <c r="D56" s="43" t="str" cm="1">
        <f t="array" ref="D56">INDEX($E$3:$I$3,1,MATCH(MAX((2-E56:I56)*(O56:S56+IF((J56:N56=1)*(J58:N58=0),10,0))*J56:N56),(2-E56:I56)*(O56:S56+IF((J56:N56=1)*(J58:N58=0),10,0))*J56:N56,0))</f>
        <v>d</v>
      </c>
      <c r="E56" s="64">
        <f t="shared" ref="E56" si="303">MAX(0,IF($D55=E$3,2,E55-1))</f>
        <v>0</v>
      </c>
      <c r="F56" s="65">
        <f t="shared" ref="F56" si="304">MAX(0,IF($D55=F$3,2,F55-1))</f>
        <v>1</v>
      </c>
      <c r="G56" s="65">
        <f t="shared" ref="G56" si="305">MAX(0,IF($D55=G$3,2,G55-1))</f>
        <v>2</v>
      </c>
      <c r="H56" s="65">
        <f t="shared" ref="H56" si="306">MAX(0,IF($D55=H$3,2,H55-1))</f>
        <v>0</v>
      </c>
      <c r="I56" s="69">
        <f t="shared" ref="I56" si="307">MAX(0,IF($D55=I$3,2,I55-1))</f>
        <v>0</v>
      </c>
      <c r="J56" s="64">
        <f>VLOOKUP($C56,'f1'!$B$3:$I$117,'f2'!J$1,FALSE)</f>
        <v>1</v>
      </c>
      <c r="K56" s="65">
        <f>VLOOKUP($C56,'f1'!$B$3:$I$117,'f2'!K$1,FALSE)</f>
        <v>1</v>
      </c>
      <c r="L56" s="65">
        <f>VLOOKUP($C56,'f1'!$B$3:$I$117,'f2'!L$1,FALSE)</f>
        <v>1</v>
      </c>
      <c r="M56" s="65">
        <f>VLOOKUP($C56,'f1'!$B$3:$I$117,'f2'!M$1,FALSE)</f>
        <v>1</v>
      </c>
      <c r="N56" s="69">
        <f>VLOOKUP($C56,'f1'!$B$3:$I$117,'f2'!N$1,FALSE)</f>
        <v>0</v>
      </c>
      <c r="O56" s="64">
        <f t="shared" ref="O56:S56" si="308">IF(COUNTIF($D54,O$3)&gt;0,1,O54+1)</f>
        <v>1</v>
      </c>
      <c r="P56" s="65">
        <f t="shared" si="308"/>
        <v>3</v>
      </c>
      <c r="Q56" s="65">
        <f t="shared" si="308"/>
        <v>5</v>
      </c>
      <c r="R56" s="65">
        <f t="shared" si="308"/>
        <v>4</v>
      </c>
      <c r="S56" s="69">
        <f t="shared" si="308"/>
        <v>2</v>
      </c>
      <c r="T56" s="88" t="str">
        <f t="shared" si="3"/>
        <v>mer</v>
      </c>
      <c r="U56" s="8">
        <v>44979</v>
      </c>
      <c r="V56" s="83" t="str">
        <f t="shared" si="4"/>
        <v>c</v>
      </c>
      <c r="W56" s="83" t="str">
        <f t="shared" si="5"/>
        <v>b</v>
      </c>
    </row>
    <row r="57" spans="1:24" x14ac:dyDescent="0.3">
      <c r="A57" t="str">
        <f t="shared" si="182"/>
        <v>ven</v>
      </c>
      <c r="B57" s="40" t="str">
        <f t="shared" si="1"/>
        <v>nuit</v>
      </c>
      <c r="C57" s="8">
        <f t="shared" si="8"/>
        <v>44953</v>
      </c>
      <c r="D57" s="43" t="str" cm="1">
        <f t="array" ref="D57">INDEX($E$3:$I$3,1,MATCH(MAX((2-E57:I57)*O57:S57*J57:N57*IF(COUNTIF(J60:N60,1)&gt;0,J60:N60,1)*IF($E$3:$I$3=D56,0,1)),(2-E57:I57)*O57:S57*J57:N57*IF(COUNTIF(J60:N60,1)&gt;0,J60:N60,1)*IF($E$3:$I$3=D56,0,1),0))</f>
        <v>a</v>
      </c>
      <c r="E57" s="64">
        <f t="shared" ref="E57" si="309">E56+IF($D56=E$3,1,0)</f>
        <v>0</v>
      </c>
      <c r="F57" s="65">
        <f t="shared" ref="F57" si="310">F56+IF($D56=F$3,1,0)</f>
        <v>1</v>
      </c>
      <c r="G57" s="65">
        <f t="shared" ref="G57" si="311">G56+IF($D56=G$3,1,0)</f>
        <v>2</v>
      </c>
      <c r="H57" s="65">
        <f t="shared" ref="H57" si="312">H56+IF($D56=H$3,1,0)</f>
        <v>1</v>
      </c>
      <c r="I57" s="69">
        <f t="shared" ref="I57" si="313">I56+IF($D56=I$3,1,0)</f>
        <v>0</v>
      </c>
      <c r="J57" s="64">
        <f>VLOOKUP($C57,'f1'!$B$3:$I$117,'f2'!J$1,FALSE)</f>
        <v>1</v>
      </c>
      <c r="K57" s="65">
        <f>VLOOKUP($C57,'f1'!$B$3:$I$117,'f2'!K$1,FALSE)</f>
        <v>1</v>
      </c>
      <c r="L57" s="65">
        <f>VLOOKUP($C57,'f1'!$B$3:$I$117,'f2'!L$1,FALSE)</f>
        <v>1</v>
      </c>
      <c r="M57" s="65">
        <f>VLOOKUP($C57,'f1'!$B$3:$I$117,'f2'!M$1,FALSE)</f>
        <v>1</v>
      </c>
      <c r="N57" s="69">
        <f>VLOOKUP($C57,'f1'!$B$3:$I$117,'f2'!N$1,FALSE)</f>
        <v>0</v>
      </c>
      <c r="O57" s="64">
        <f t="shared" ref="O57:S57" si="314">IF(COUNTIF($D55,O$3)&gt;0,1,O55+1)</f>
        <v>5</v>
      </c>
      <c r="P57" s="65">
        <f t="shared" si="314"/>
        <v>2</v>
      </c>
      <c r="Q57" s="65">
        <f t="shared" si="314"/>
        <v>1</v>
      </c>
      <c r="R57" s="65">
        <f t="shared" si="314"/>
        <v>3</v>
      </c>
      <c r="S57" s="69">
        <f t="shared" si="314"/>
        <v>6</v>
      </c>
      <c r="T57" s="88" t="str">
        <f t="shared" si="3"/>
        <v>jeu</v>
      </c>
      <c r="U57" s="8">
        <v>44980</v>
      </c>
      <c r="V57" s="83" t="str">
        <f t="shared" si="4"/>
        <v>a</v>
      </c>
      <c r="W57" s="83" t="str">
        <f t="shared" si="5"/>
        <v>c</v>
      </c>
    </row>
    <row r="58" spans="1:24" x14ac:dyDescent="0.3">
      <c r="A58" t="str">
        <f t="shared" si="182"/>
        <v>sam</v>
      </c>
      <c r="B58" t="str">
        <f t="shared" si="1"/>
        <v>jour</v>
      </c>
      <c r="C58" s="8">
        <f t="shared" si="8"/>
        <v>44954</v>
      </c>
      <c r="D58" s="43" t="str" cm="1">
        <f t="array" ref="D58">INDEX($E$3:$I$3,1,MATCH(MAX((2-E58:I58)*(O58:S58+IF((J58:N58=1)*(J60:N60=0),10,0))*J58:N58),(2-E58:I58)*(O58:S58+IF((J58:N58=1)*(J60:N60=0),10,0))*J58:N58,0))</f>
        <v>b</v>
      </c>
      <c r="E58" s="64">
        <f t="shared" ref="E58" si="315">MAX(0,IF($D57=E$3,2,E57-1))</f>
        <v>2</v>
      </c>
      <c r="F58" s="65">
        <f t="shared" ref="F58" si="316">MAX(0,IF($D57=F$3,2,F57-1))</f>
        <v>0</v>
      </c>
      <c r="G58" s="65">
        <f t="shared" ref="G58" si="317">MAX(0,IF($D57=G$3,2,G57-1))</f>
        <v>1</v>
      </c>
      <c r="H58" s="65">
        <f t="shared" ref="H58" si="318">MAX(0,IF($D57=H$3,2,H57-1))</f>
        <v>0</v>
      </c>
      <c r="I58" s="69">
        <f t="shared" ref="I58" si="319">MAX(0,IF($D57=I$3,2,I57-1))</f>
        <v>0</v>
      </c>
      <c r="J58" s="64">
        <f>VLOOKUP($C58,'f1'!$B$3:$I$117,'f2'!J$1,FALSE)</f>
        <v>1</v>
      </c>
      <c r="K58" s="65">
        <f>VLOOKUP($C58,'f1'!$B$3:$I$117,'f2'!K$1,FALSE)</f>
        <v>1</v>
      </c>
      <c r="L58" s="65">
        <f>VLOOKUP($C58,'f1'!$B$3:$I$117,'f2'!L$1,FALSE)</f>
        <v>1</v>
      </c>
      <c r="M58" s="65">
        <f>VLOOKUP($C58,'f1'!$B$3:$I$117,'f2'!M$1,FALSE)</f>
        <v>1</v>
      </c>
      <c r="N58" s="69">
        <f>VLOOKUP($C58,'f1'!$B$3:$I$117,'f2'!N$1,FALSE)</f>
        <v>0</v>
      </c>
      <c r="O58" s="64">
        <f t="shared" ref="O58:S58" si="320">IF(COUNTIF($D56,O$3)&gt;0,1,O56+1)</f>
        <v>2</v>
      </c>
      <c r="P58" s="65">
        <f t="shared" si="320"/>
        <v>4</v>
      </c>
      <c r="Q58" s="65">
        <f t="shared" si="320"/>
        <v>6</v>
      </c>
      <c r="R58" s="65">
        <f t="shared" si="320"/>
        <v>1</v>
      </c>
      <c r="S58" s="69">
        <f t="shared" si="320"/>
        <v>3</v>
      </c>
      <c r="T58" s="88" t="str">
        <f t="shared" si="3"/>
        <v>ven</v>
      </c>
      <c r="U58" s="8">
        <v>44981</v>
      </c>
      <c r="V58" s="83" t="str">
        <f t="shared" si="4"/>
        <v>d</v>
      </c>
      <c r="W58" s="83" t="str">
        <f t="shared" si="5"/>
        <v>a</v>
      </c>
    </row>
    <row r="59" spans="1:24" x14ac:dyDescent="0.3">
      <c r="A59" s="5" t="str">
        <f t="shared" si="182"/>
        <v>sam</v>
      </c>
      <c r="B59" s="40" t="str">
        <f t="shared" si="1"/>
        <v>nuit</v>
      </c>
      <c r="C59" s="8">
        <f t="shared" si="8"/>
        <v>44954</v>
      </c>
      <c r="D59" s="43" t="str" cm="1">
        <f t="array" ref="D59">INDEX($E$3:$I$3,1,MATCH(MAX((2-E59:I59)*O59:S59*J59:N59*IF(COUNTIF(J62:N62,1)&gt;0,J62:N62,1)*IF($E$3:$I$3=D58,0,1)),(2-E59:I59)*O59:S59*J59:N59*IF(COUNTIF(J62:N62,1)&gt;0,J62:N62,1)*IF($E$3:$I$3=D58,0,1),0))</f>
        <v>d</v>
      </c>
      <c r="E59" s="64">
        <f t="shared" ref="E59" si="321">E58+IF($D58=E$3,1,0)</f>
        <v>2</v>
      </c>
      <c r="F59" s="65">
        <f t="shared" ref="F59" si="322">F58+IF($D58=F$3,1,0)</f>
        <v>1</v>
      </c>
      <c r="G59" s="65">
        <f t="shared" ref="G59" si="323">G58+IF($D58=G$3,1,0)</f>
        <v>1</v>
      </c>
      <c r="H59" s="65">
        <f t="shared" ref="H59" si="324">H58+IF($D58=H$3,1,0)</f>
        <v>0</v>
      </c>
      <c r="I59" s="69">
        <f t="shared" ref="I59" si="325">I58+IF($D58=I$3,1,0)</f>
        <v>0</v>
      </c>
      <c r="J59" s="64">
        <f>VLOOKUP($C59,'f1'!$B$3:$I$117,'f2'!J$1,FALSE)</f>
        <v>1</v>
      </c>
      <c r="K59" s="65">
        <f>VLOOKUP($C59,'f1'!$B$3:$I$117,'f2'!K$1,FALSE)</f>
        <v>1</v>
      </c>
      <c r="L59" s="65">
        <f>VLOOKUP($C59,'f1'!$B$3:$I$117,'f2'!L$1,FALSE)</f>
        <v>1</v>
      </c>
      <c r="M59" s="65">
        <f>VLOOKUP($C59,'f1'!$B$3:$I$117,'f2'!M$1,FALSE)</f>
        <v>1</v>
      </c>
      <c r="N59" s="69">
        <f>VLOOKUP($C59,'f1'!$B$3:$I$117,'f2'!N$1,FALSE)</f>
        <v>0</v>
      </c>
      <c r="O59" s="64">
        <f t="shared" ref="O59:S59" si="326">IF(COUNTIF($D57,O$3)&gt;0,1,O57+1)</f>
        <v>1</v>
      </c>
      <c r="P59" s="65">
        <f t="shared" si="326"/>
        <v>3</v>
      </c>
      <c r="Q59" s="65">
        <f t="shared" si="326"/>
        <v>2</v>
      </c>
      <c r="R59" s="65">
        <f t="shared" si="326"/>
        <v>4</v>
      </c>
      <c r="S59" s="69">
        <f t="shared" si="326"/>
        <v>7</v>
      </c>
      <c r="T59" s="88" t="str">
        <f t="shared" si="3"/>
        <v>sam</v>
      </c>
      <c r="U59" s="8">
        <v>44982</v>
      </c>
      <c r="V59" s="83" t="str">
        <f t="shared" si="4"/>
        <v>e</v>
      </c>
      <c r="W59" s="83" t="str">
        <f t="shared" si="5"/>
        <v>d</v>
      </c>
    </row>
    <row r="60" spans="1:24" x14ac:dyDescent="0.3">
      <c r="A60" s="5" t="str">
        <f t="shared" si="182"/>
        <v>dim</v>
      </c>
      <c r="B60" t="str">
        <f t="shared" si="1"/>
        <v>jour</v>
      </c>
      <c r="C60" s="8">
        <f t="shared" si="8"/>
        <v>44955</v>
      </c>
      <c r="D60" s="43" t="str" cm="1">
        <f t="array" ref="D60">INDEX($E$3:$I$3,1,MATCH(MAX((2-E60:I60)*(O60:S60+IF((J60:N60=1)*(J62:N62=0),10,0))*J60:N60),(2-E60:I60)*(O60:S60+IF((J60:N60=1)*(J62:N62=0),10,0))*J60:N60,0))</f>
        <v>c</v>
      </c>
      <c r="E60" s="64">
        <f t="shared" ref="E60" si="327">MAX(0,IF($D59=E$3,2,E59-1))</f>
        <v>1</v>
      </c>
      <c r="F60" s="65">
        <f t="shared" ref="F60" si="328">MAX(0,IF($D59=F$3,2,F59-1))</f>
        <v>0</v>
      </c>
      <c r="G60" s="65">
        <f t="shared" ref="G60" si="329">MAX(0,IF($D59=G$3,2,G59-1))</f>
        <v>0</v>
      </c>
      <c r="H60" s="65">
        <f t="shared" ref="H60" si="330">MAX(0,IF($D59=H$3,2,H59-1))</f>
        <v>2</v>
      </c>
      <c r="I60" s="69">
        <f t="shared" ref="I60" si="331">MAX(0,IF($D59=I$3,2,I59-1))</f>
        <v>0</v>
      </c>
      <c r="J60" s="64">
        <f>VLOOKUP($C60,'f1'!$B$3:$I$117,'f2'!J$1,FALSE)</f>
        <v>1</v>
      </c>
      <c r="K60" s="65">
        <f>VLOOKUP($C60,'f1'!$B$3:$I$117,'f2'!K$1,FALSE)</f>
        <v>1</v>
      </c>
      <c r="L60" s="65">
        <f>VLOOKUP($C60,'f1'!$B$3:$I$117,'f2'!L$1,FALSE)</f>
        <v>1</v>
      </c>
      <c r="M60" s="65">
        <f>VLOOKUP($C60,'f1'!$B$3:$I$117,'f2'!M$1,FALSE)</f>
        <v>1</v>
      </c>
      <c r="N60" s="69">
        <f>VLOOKUP($C60,'f1'!$B$3:$I$117,'f2'!N$1,FALSE)</f>
        <v>0</v>
      </c>
      <c r="O60" s="64">
        <f t="shared" ref="O60:S60" si="332">IF(COUNTIF($D58,O$3)&gt;0,1,O58+1)</f>
        <v>3</v>
      </c>
      <c r="P60" s="65">
        <f t="shared" si="332"/>
        <v>1</v>
      </c>
      <c r="Q60" s="65">
        <f t="shared" si="332"/>
        <v>7</v>
      </c>
      <c r="R60" s="65">
        <f t="shared" si="332"/>
        <v>2</v>
      </c>
      <c r="S60" s="69">
        <f t="shared" si="332"/>
        <v>4</v>
      </c>
      <c r="T60" s="88" t="str">
        <f t="shared" si="3"/>
        <v>dim</v>
      </c>
      <c r="U60" s="89">
        <v>44983</v>
      </c>
      <c r="V60" s="83" t="str">
        <f t="shared" si="4"/>
        <v>b</v>
      </c>
      <c r="W60" s="83" t="str">
        <f t="shared" si="5"/>
        <v>c</v>
      </c>
      <c r="X60" s="93" t="s">
        <v>68</v>
      </c>
    </row>
    <row r="61" spans="1:24" x14ac:dyDescent="0.3">
      <c r="A61" t="str">
        <f t="shared" si="182"/>
        <v>dim</v>
      </c>
      <c r="B61" s="40" t="str">
        <f t="shared" si="1"/>
        <v>nuit</v>
      </c>
      <c r="C61" s="8">
        <f t="shared" si="8"/>
        <v>44955</v>
      </c>
      <c r="D61" s="43" t="str" cm="1">
        <f t="array" ref="D61">INDEX($E$3:$I$3,1,MATCH(MAX((2-E61:I61)*O61:S61*J61:N61*IF(COUNTIF(J64:N64,1)&gt;0,J64:N64,1)*IF($E$3:$I$3=D60,0,1)),(2-E61:I61)*O61:S61*J61:N61*IF(COUNTIF(J64:N64,1)&gt;0,J64:N64,1)*IF($E$3:$I$3=D60,0,1),0))</f>
        <v>b</v>
      </c>
      <c r="E61" s="64">
        <f t="shared" ref="E61" si="333">E60+IF($D60=E$3,1,0)</f>
        <v>1</v>
      </c>
      <c r="F61" s="65">
        <f t="shared" ref="F61" si="334">F60+IF($D60=F$3,1,0)</f>
        <v>0</v>
      </c>
      <c r="G61" s="65">
        <f t="shared" ref="G61" si="335">G60+IF($D60=G$3,1,0)</f>
        <v>1</v>
      </c>
      <c r="H61" s="65">
        <f t="shared" ref="H61" si="336">H60+IF($D60=H$3,1,0)</f>
        <v>2</v>
      </c>
      <c r="I61" s="69">
        <f t="shared" ref="I61" si="337">I60+IF($D60=I$3,1,0)</f>
        <v>0</v>
      </c>
      <c r="J61" s="64">
        <f>VLOOKUP($C61,'f1'!$B$3:$I$117,'f2'!J$1,FALSE)</f>
        <v>1</v>
      </c>
      <c r="K61" s="65">
        <f>VLOOKUP($C61,'f1'!$B$3:$I$117,'f2'!K$1,FALSE)</f>
        <v>1</v>
      </c>
      <c r="L61" s="65">
        <f>VLOOKUP($C61,'f1'!$B$3:$I$117,'f2'!L$1,FALSE)</f>
        <v>1</v>
      </c>
      <c r="M61" s="65">
        <f>VLOOKUP($C61,'f1'!$B$3:$I$117,'f2'!M$1,FALSE)</f>
        <v>1</v>
      </c>
      <c r="N61" s="69">
        <f>VLOOKUP($C61,'f1'!$B$3:$I$117,'f2'!N$1,FALSE)</f>
        <v>0</v>
      </c>
      <c r="O61" s="64">
        <f t="shared" ref="O61:S61" si="338">IF(COUNTIF($D59,O$3)&gt;0,1,O59+1)</f>
        <v>2</v>
      </c>
      <c r="P61" s="65">
        <f t="shared" si="338"/>
        <v>4</v>
      </c>
      <c r="Q61" s="65">
        <f t="shared" si="338"/>
        <v>3</v>
      </c>
      <c r="R61" s="65">
        <f t="shared" si="338"/>
        <v>1</v>
      </c>
      <c r="S61" s="69">
        <f t="shared" si="338"/>
        <v>8</v>
      </c>
      <c r="T61" s="88" t="str">
        <f t="shared" si="3"/>
        <v>lun</v>
      </c>
      <c r="U61" s="8">
        <v>44984</v>
      </c>
      <c r="V61" s="83" t="str">
        <f t="shared" si="4"/>
        <v>a</v>
      </c>
      <c r="W61" s="83" t="str">
        <f t="shared" si="5"/>
        <v>b</v>
      </c>
    </row>
    <row r="62" spans="1:24" x14ac:dyDescent="0.3">
      <c r="A62" t="str">
        <f t="shared" si="182"/>
        <v>lun</v>
      </c>
      <c r="B62" t="str">
        <f t="shared" si="1"/>
        <v>jour</v>
      </c>
      <c r="C62" s="8">
        <f t="shared" si="8"/>
        <v>44956</v>
      </c>
      <c r="D62" s="43" t="str" cm="1">
        <f t="array" ref="D62">INDEX($E$3:$I$3,1,MATCH(MAX((2-E62:I62)*(O62:S62+IF((J62:N62=1)*(J64:N64=0),10,0))*J62:N62),(2-E62:I62)*(O62:S62+IF((J62:N62=1)*(J64:N64=0),10,0))*J62:N62,0))</f>
        <v>a</v>
      </c>
      <c r="E62" s="64">
        <f t="shared" ref="E62" si="339">MAX(0,IF($D61=E$3,2,E61-1))</f>
        <v>0</v>
      </c>
      <c r="F62" s="65">
        <f t="shared" ref="F62" si="340">MAX(0,IF($D61=F$3,2,F61-1))</f>
        <v>2</v>
      </c>
      <c r="G62" s="65">
        <f t="shared" ref="G62" si="341">MAX(0,IF($D61=G$3,2,G61-1))</f>
        <v>0</v>
      </c>
      <c r="H62" s="65">
        <f t="shared" ref="H62" si="342">MAX(0,IF($D61=H$3,2,H61-1))</f>
        <v>1</v>
      </c>
      <c r="I62" s="69">
        <f t="shared" ref="I62" si="343">MAX(0,IF($D61=I$3,2,I61-1))</f>
        <v>0</v>
      </c>
      <c r="J62" s="64">
        <f>VLOOKUP($C62,'f1'!$B$3:$I$117,'f2'!J$1,FALSE)</f>
        <v>1</v>
      </c>
      <c r="K62" s="65">
        <f>VLOOKUP($C62,'f1'!$B$3:$I$117,'f2'!K$1,FALSE)</f>
        <v>1</v>
      </c>
      <c r="L62" s="65">
        <f>VLOOKUP($C62,'f1'!$B$3:$I$117,'f2'!L$1,FALSE)</f>
        <v>1</v>
      </c>
      <c r="M62" s="65">
        <f>VLOOKUP($C62,'f1'!$B$3:$I$117,'f2'!M$1,FALSE)</f>
        <v>1</v>
      </c>
      <c r="N62" s="69">
        <f>VLOOKUP($C62,'f1'!$B$3:$I$117,'f2'!N$1,FALSE)</f>
        <v>0</v>
      </c>
      <c r="O62" s="64">
        <f t="shared" ref="O62:S62" si="344">IF(COUNTIF($D60,O$3)&gt;0,1,O60+1)</f>
        <v>4</v>
      </c>
      <c r="P62" s="65">
        <f t="shared" si="344"/>
        <v>2</v>
      </c>
      <c r="Q62" s="65">
        <f t="shared" si="344"/>
        <v>1</v>
      </c>
      <c r="R62" s="65">
        <f t="shared" si="344"/>
        <v>3</v>
      </c>
      <c r="S62" s="69">
        <f t="shared" si="344"/>
        <v>5</v>
      </c>
      <c r="T62" s="88" t="str">
        <f t="shared" si="3"/>
        <v>mar</v>
      </c>
      <c r="U62" s="8">
        <v>44985</v>
      </c>
      <c r="V62" s="83" t="str">
        <f t="shared" si="4"/>
        <v>d</v>
      </c>
      <c r="W62" s="83" t="str">
        <f t="shared" si="5"/>
        <v>a</v>
      </c>
    </row>
    <row r="63" spans="1:24" x14ac:dyDescent="0.3">
      <c r="A63" t="str">
        <f t="shared" si="182"/>
        <v>lun</v>
      </c>
      <c r="B63" t="str">
        <f t="shared" si="1"/>
        <v>nuit</v>
      </c>
      <c r="C63" s="8">
        <f t="shared" si="8"/>
        <v>44956</v>
      </c>
      <c r="D63" s="43" t="str" cm="1">
        <f t="array" ref="D63">INDEX($E$3:$I$3,1,MATCH(MAX((2-E63:I63)*O63:S63*J63:N63*IF(COUNTIF(J66:N66,1)&gt;0,J66:N66,1)*IF($E$3:$I$3=D62,0,1)),(2-E63:I63)*O63:S63*J63:N63*IF(COUNTIF(J66:N66,1)&gt;0,J66:N66,1)*IF($E$3:$I$3=D62,0,1),0))</f>
        <v>c</v>
      </c>
      <c r="E63" s="64">
        <f t="shared" ref="E63" si="345">E62+IF($D62=E$3,1,0)</f>
        <v>1</v>
      </c>
      <c r="F63" s="65">
        <f t="shared" ref="F63" si="346">F62+IF($D62=F$3,1,0)</f>
        <v>2</v>
      </c>
      <c r="G63" s="65">
        <f t="shared" ref="G63" si="347">G62+IF($D62=G$3,1,0)</f>
        <v>0</v>
      </c>
      <c r="H63" s="65">
        <f t="shared" ref="H63" si="348">H62+IF($D62=H$3,1,0)</f>
        <v>1</v>
      </c>
      <c r="I63" s="69">
        <f t="shared" ref="I63" si="349">I62+IF($D62=I$3,1,0)</f>
        <v>0</v>
      </c>
      <c r="J63" s="64">
        <f>VLOOKUP($C63,'f1'!$B$3:$I$117,'f2'!J$1,FALSE)</f>
        <v>1</v>
      </c>
      <c r="K63" s="65">
        <f>VLOOKUP($C63,'f1'!$B$3:$I$117,'f2'!K$1,FALSE)</f>
        <v>1</v>
      </c>
      <c r="L63" s="65">
        <f>VLOOKUP($C63,'f1'!$B$3:$I$117,'f2'!L$1,FALSE)</f>
        <v>1</v>
      </c>
      <c r="M63" s="65">
        <f>VLOOKUP($C63,'f1'!$B$3:$I$117,'f2'!M$1,FALSE)</f>
        <v>1</v>
      </c>
      <c r="N63" s="69">
        <f>VLOOKUP($C63,'f1'!$B$3:$I$117,'f2'!N$1,FALSE)</f>
        <v>0</v>
      </c>
      <c r="O63" s="64">
        <f t="shared" ref="O63:S63" si="350">IF(COUNTIF($D61,O$3)&gt;0,1,O61+1)</f>
        <v>3</v>
      </c>
      <c r="P63" s="65">
        <f t="shared" si="350"/>
        <v>1</v>
      </c>
      <c r="Q63" s="65">
        <f t="shared" si="350"/>
        <v>4</v>
      </c>
      <c r="R63" s="65">
        <f t="shared" si="350"/>
        <v>2</v>
      </c>
      <c r="S63" s="69">
        <f t="shared" si="350"/>
        <v>9</v>
      </c>
      <c r="T63" s="88" t="str">
        <f t="shared" si="3"/>
        <v>mer</v>
      </c>
      <c r="U63" s="8">
        <v>44986</v>
      </c>
      <c r="V63" s="83" t="str">
        <f t="shared" si="4"/>
        <v>c</v>
      </c>
      <c r="W63" s="83" t="str">
        <f t="shared" si="5"/>
        <v>d</v>
      </c>
    </row>
    <row r="64" spans="1:24" x14ac:dyDescent="0.3">
      <c r="A64" t="str">
        <f t="shared" si="182"/>
        <v>mar</v>
      </c>
      <c r="B64" t="str">
        <f t="shared" si="1"/>
        <v>jour</v>
      </c>
      <c r="C64" s="8">
        <f t="shared" si="8"/>
        <v>44957</v>
      </c>
      <c r="D64" s="43" t="str" cm="1">
        <f t="array" ref="D64">INDEX($E$3:$I$3,1,MATCH(MAX((2-E64:I64)*(O64:S64+IF((J64:N64=1)*(J66:N66=0),10,0))*J64:N64),(2-E64:I64)*(O64:S64+IF((J64:N64=1)*(J66:N66=0),10,0))*J64:N64,0))</f>
        <v>d</v>
      </c>
      <c r="E64" s="64">
        <f t="shared" ref="E64" si="351">MAX(0,IF($D63=E$3,2,E63-1))</f>
        <v>0</v>
      </c>
      <c r="F64" s="65">
        <f t="shared" ref="F64" si="352">MAX(0,IF($D63=F$3,2,F63-1))</f>
        <v>1</v>
      </c>
      <c r="G64" s="65">
        <f t="shared" ref="G64" si="353">MAX(0,IF($D63=G$3,2,G63-1))</f>
        <v>2</v>
      </c>
      <c r="H64" s="65">
        <f t="shared" ref="H64" si="354">MAX(0,IF($D63=H$3,2,H63-1))</f>
        <v>0</v>
      </c>
      <c r="I64" s="69">
        <f t="shared" ref="I64" si="355">MAX(0,IF($D63=I$3,2,I63-1))</f>
        <v>0</v>
      </c>
      <c r="J64" s="64">
        <f>VLOOKUP($C64,'f1'!$B$3:$I$117,'f2'!J$1,FALSE)</f>
        <v>1</v>
      </c>
      <c r="K64" s="65">
        <f>VLOOKUP($C64,'f1'!$B$3:$I$117,'f2'!K$1,FALSE)</f>
        <v>1</v>
      </c>
      <c r="L64" s="65">
        <f>VLOOKUP($C64,'f1'!$B$3:$I$117,'f2'!L$1,FALSE)</f>
        <v>1</v>
      </c>
      <c r="M64" s="65">
        <f>VLOOKUP($C64,'f1'!$B$3:$I$117,'f2'!M$1,FALSE)</f>
        <v>1</v>
      </c>
      <c r="N64" s="69">
        <f>VLOOKUP($C64,'f1'!$B$3:$I$117,'f2'!N$1,FALSE)</f>
        <v>0</v>
      </c>
      <c r="O64" s="64">
        <f t="shared" ref="O64:S64" si="356">IF(COUNTIF($D62,O$3)&gt;0,1,O62+1)</f>
        <v>1</v>
      </c>
      <c r="P64" s="65">
        <f t="shared" si="356"/>
        <v>3</v>
      </c>
      <c r="Q64" s="65">
        <f t="shared" si="356"/>
        <v>2</v>
      </c>
      <c r="R64" s="65">
        <f t="shared" si="356"/>
        <v>4</v>
      </c>
      <c r="S64" s="69">
        <f t="shared" si="356"/>
        <v>6</v>
      </c>
      <c r="T64" s="88" t="str">
        <f t="shared" si="3"/>
        <v>jeu</v>
      </c>
      <c r="U64" s="8">
        <v>44987</v>
      </c>
      <c r="V64" s="83" t="str">
        <f t="shared" si="4"/>
        <v>b</v>
      </c>
      <c r="W64" s="83" t="str">
        <f t="shared" si="5"/>
        <v>c</v>
      </c>
    </row>
    <row r="65" spans="1:24" x14ac:dyDescent="0.3">
      <c r="A65" t="str">
        <f t="shared" si="182"/>
        <v>mar</v>
      </c>
      <c r="B65" t="str">
        <f t="shared" si="1"/>
        <v>nuit</v>
      </c>
      <c r="C65" s="8">
        <f t="shared" si="8"/>
        <v>44957</v>
      </c>
      <c r="D65" s="43" t="str" cm="1">
        <f t="array" ref="D65">INDEX($E$3:$I$3,1,MATCH(MAX((2-E65:I65)*O65:S65*J65:N65*IF(COUNTIF(J68:N68,1)&gt;0,J68:N68,1)*IF($E$3:$I$3=D64,0,1)),(2-E65:I65)*O65:S65*J65:N65*IF(COUNTIF(J68:N68,1)&gt;0,J68:N68,1)*IF($E$3:$I$3=D64,0,1),0))</f>
        <v>a</v>
      </c>
      <c r="E65" s="64">
        <f t="shared" ref="E65" si="357">E64+IF($D64=E$3,1,0)</f>
        <v>0</v>
      </c>
      <c r="F65" s="65">
        <f t="shared" ref="F65" si="358">F64+IF($D64=F$3,1,0)</f>
        <v>1</v>
      </c>
      <c r="G65" s="65">
        <f t="shared" ref="G65" si="359">G64+IF($D64=G$3,1,0)</f>
        <v>2</v>
      </c>
      <c r="H65" s="65">
        <f t="shared" ref="H65" si="360">H64+IF($D64=H$3,1,0)</f>
        <v>1</v>
      </c>
      <c r="I65" s="69">
        <f t="shared" ref="I65" si="361">I64+IF($D64=I$3,1,0)</f>
        <v>0</v>
      </c>
      <c r="J65" s="64">
        <f>VLOOKUP($C65,'f1'!$B$3:$I$117,'f2'!J$1,FALSE)</f>
        <v>1</v>
      </c>
      <c r="K65" s="65">
        <f>VLOOKUP($C65,'f1'!$B$3:$I$117,'f2'!K$1,FALSE)</f>
        <v>1</v>
      </c>
      <c r="L65" s="65">
        <f>VLOOKUP($C65,'f1'!$B$3:$I$117,'f2'!L$1,FALSE)</f>
        <v>1</v>
      </c>
      <c r="M65" s="65">
        <f>VLOOKUP($C65,'f1'!$B$3:$I$117,'f2'!M$1,FALSE)</f>
        <v>1</v>
      </c>
      <c r="N65" s="69">
        <f>VLOOKUP($C65,'f1'!$B$3:$I$117,'f2'!N$1,FALSE)</f>
        <v>0</v>
      </c>
      <c r="O65" s="64">
        <f t="shared" ref="O65:S65" si="362">IF(COUNTIF($D63,O$3)&gt;0,1,O63+1)</f>
        <v>4</v>
      </c>
      <c r="P65" s="65">
        <f t="shared" si="362"/>
        <v>2</v>
      </c>
      <c r="Q65" s="65">
        <f t="shared" si="362"/>
        <v>1</v>
      </c>
      <c r="R65" s="65">
        <f t="shared" si="362"/>
        <v>3</v>
      </c>
      <c r="S65" s="69">
        <f t="shared" si="362"/>
        <v>10</v>
      </c>
      <c r="T65" s="88" t="str">
        <f t="shared" si="3"/>
        <v>ven</v>
      </c>
      <c r="U65" s="8">
        <v>44988</v>
      </c>
      <c r="V65" s="83" t="str">
        <f t="shared" si="4"/>
        <v>a</v>
      </c>
      <c r="W65" s="83" t="str">
        <f t="shared" si="5"/>
        <v>b</v>
      </c>
    </row>
    <row r="66" spans="1:24" x14ac:dyDescent="0.3">
      <c r="A66" s="5" t="str">
        <f t="shared" si="182"/>
        <v>mer</v>
      </c>
      <c r="B66" t="str">
        <f t="shared" si="1"/>
        <v>jour</v>
      </c>
      <c r="C66" s="8">
        <f t="shared" si="8"/>
        <v>44958</v>
      </c>
      <c r="D66" s="43" t="str" cm="1">
        <f t="array" ref="D66">INDEX($E$3:$I$3,1,MATCH(MAX((2-E66:I66)*(O66:S66+IF((J66:N66=1)*(J68:N68=0),10,0))*J66:N66),(2-E66:I66)*(O66:S66+IF((J66:N66=1)*(J68:N68=0),10,0))*J66:N66,0))</f>
        <v>b</v>
      </c>
      <c r="E66" s="64">
        <f t="shared" ref="E66" si="363">MAX(0,IF($D65=E$3,2,E65-1))</f>
        <v>2</v>
      </c>
      <c r="F66" s="65">
        <f t="shared" ref="F66" si="364">MAX(0,IF($D65=F$3,2,F65-1))</f>
        <v>0</v>
      </c>
      <c r="G66" s="65">
        <f t="shared" ref="G66" si="365">MAX(0,IF($D65=G$3,2,G65-1))</f>
        <v>1</v>
      </c>
      <c r="H66" s="65">
        <f t="shared" ref="H66" si="366">MAX(0,IF($D65=H$3,2,H65-1))</f>
        <v>0</v>
      </c>
      <c r="I66" s="69">
        <f t="shared" ref="I66" si="367">MAX(0,IF($D65=I$3,2,I65-1))</f>
        <v>0</v>
      </c>
      <c r="J66" s="64">
        <f>VLOOKUP($C66,'f1'!$B$3:$I$117,'f2'!J$1,FALSE)</f>
        <v>1</v>
      </c>
      <c r="K66" s="65">
        <f>VLOOKUP($C66,'f1'!$B$3:$I$117,'f2'!K$1,FALSE)</f>
        <v>1</v>
      </c>
      <c r="L66" s="65">
        <f>VLOOKUP($C66,'f1'!$B$3:$I$117,'f2'!L$1,FALSE)</f>
        <v>1</v>
      </c>
      <c r="M66" s="65">
        <f>VLOOKUP($C66,'f1'!$B$3:$I$117,'f2'!M$1,FALSE)</f>
        <v>1</v>
      </c>
      <c r="N66" s="69">
        <f>VLOOKUP($C66,'f1'!$B$3:$I$117,'f2'!N$1,FALSE)</f>
        <v>0</v>
      </c>
      <c r="O66" s="64">
        <f t="shared" ref="O66:S66" si="368">IF(COUNTIF($D64,O$3)&gt;0,1,O64+1)</f>
        <v>2</v>
      </c>
      <c r="P66" s="65">
        <f t="shared" si="368"/>
        <v>4</v>
      </c>
      <c r="Q66" s="65">
        <f t="shared" si="368"/>
        <v>3</v>
      </c>
      <c r="R66" s="65">
        <f t="shared" si="368"/>
        <v>1</v>
      </c>
      <c r="S66" s="69">
        <f t="shared" si="368"/>
        <v>7</v>
      </c>
      <c r="T66" s="88" t="str">
        <f t="shared" si="3"/>
        <v>sam</v>
      </c>
      <c r="U66" s="8">
        <v>44989</v>
      </c>
      <c r="V66" s="83" t="str">
        <f t="shared" si="4"/>
        <v>d</v>
      </c>
      <c r="W66" s="83" t="str">
        <f t="shared" si="5"/>
        <v>a</v>
      </c>
    </row>
    <row r="67" spans="1:24" x14ac:dyDescent="0.3">
      <c r="A67" s="5" t="str">
        <f t="shared" si="182"/>
        <v>mer</v>
      </c>
      <c r="B67" t="str">
        <f t="shared" si="1"/>
        <v>nuit</v>
      </c>
      <c r="C67" s="8">
        <f t="shared" si="8"/>
        <v>44958</v>
      </c>
      <c r="D67" s="43" t="str" cm="1">
        <f t="array" ref="D67">INDEX($E$3:$I$3,1,MATCH(MAX((2-E67:I67)*O67:S67*J67:N67*IF(COUNTIF(J70:N70,1)&gt;0,J70:N70,1)*IF($E$3:$I$3=D66,0,1)),(2-E67:I67)*O67:S67*J67:N67*IF(COUNTIF(J70:N70,1)&gt;0,J70:N70,1)*IF($E$3:$I$3=D66,0,1),0))</f>
        <v>d</v>
      </c>
      <c r="E67" s="64">
        <f t="shared" ref="E67" si="369">E66+IF($D66=E$3,1,0)</f>
        <v>2</v>
      </c>
      <c r="F67" s="65">
        <f t="shared" ref="F67" si="370">F66+IF($D66=F$3,1,0)</f>
        <v>1</v>
      </c>
      <c r="G67" s="65">
        <f t="shared" ref="G67" si="371">G66+IF($D66=G$3,1,0)</f>
        <v>1</v>
      </c>
      <c r="H67" s="65">
        <f t="shared" ref="H67" si="372">H66+IF($D66=H$3,1,0)</f>
        <v>0</v>
      </c>
      <c r="I67" s="69">
        <f t="shared" ref="I67" si="373">I66+IF($D66=I$3,1,0)</f>
        <v>0</v>
      </c>
      <c r="J67" s="64">
        <f>VLOOKUP($C67,'f1'!$B$3:$I$117,'f2'!J$1,FALSE)</f>
        <v>1</v>
      </c>
      <c r="K67" s="65">
        <f>VLOOKUP($C67,'f1'!$B$3:$I$117,'f2'!K$1,FALSE)</f>
        <v>1</v>
      </c>
      <c r="L67" s="65">
        <f>VLOOKUP($C67,'f1'!$B$3:$I$117,'f2'!L$1,FALSE)</f>
        <v>1</v>
      </c>
      <c r="M67" s="65">
        <f>VLOOKUP($C67,'f1'!$B$3:$I$117,'f2'!M$1,FALSE)</f>
        <v>1</v>
      </c>
      <c r="N67" s="69">
        <f>VLOOKUP($C67,'f1'!$B$3:$I$117,'f2'!N$1,FALSE)</f>
        <v>0</v>
      </c>
      <c r="O67" s="64">
        <f t="shared" ref="O67:S67" si="374">IF(COUNTIF($D65,O$3)&gt;0,1,O65+1)</f>
        <v>1</v>
      </c>
      <c r="P67" s="65">
        <f t="shared" si="374"/>
        <v>3</v>
      </c>
      <c r="Q67" s="65">
        <f t="shared" si="374"/>
        <v>2</v>
      </c>
      <c r="R67" s="65">
        <f t="shared" si="374"/>
        <v>4</v>
      </c>
      <c r="S67" s="69">
        <f t="shared" si="374"/>
        <v>11</v>
      </c>
      <c r="T67" s="88" t="str">
        <f t="shared" si="3"/>
        <v>dim</v>
      </c>
      <c r="U67" s="8">
        <v>44990</v>
      </c>
      <c r="V67" s="83" t="str">
        <f t="shared" si="4"/>
        <v>c</v>
      </c>
      <c r="W67" s="83" t="str">
        <f t="shared" si="5"/>
        <v>d</v>
      </c>
    </row>
    <row r="68" spans="1:24" x14ac:dyDescent="0.3">
      <c r="A68" t="str">
        <f t="shared" ref="A68:A129" si="375">TEXT(C68,"jjj")</f>
        <v>jeu</v>
      </c>
      <c r="B68" t="str">
        <f t="shared" si="1"/>
        <v>jour</v>
      </c>
      <c r="C68" s="8">
        <f t="shared" si="8"/>
        <v>44959</v>
      </c>
      <c r="D68" s="43" t="str" cm="1">
        <f t="array" ref="D68">INDEX($E$3:$I$3,1,MATCH(MAX((2-E68:I68)*(O68:S68+IF((J68:N68=1)*(J70:N70=0),10,0))*J68:N68),(2-E68:I68)*(O68:S68+IF((J68:N68=1)*(J70:N70=0),10,0))*J68:N68,0))</f>
        <v>c</v>
      </c>
      <c r="E68" s="64">
        <f t="shared" ref="E68" si="376">MAX(0,IF($D67=E$3,2,E67-1))</f>
        <v>1</v>
      </c>
      <c r="F68" s="65">
        <f t="shared" ref="F68" si="377">MAX(0,IF($D67=F$3,2,F67-1))</f>
        <v>0</v>
      </c>
      <c r="G68" s="65">
        <f t="shared" ref="G68" si="378">MAX(0,IF($D67=G$3,2,G67-1))</f>
        <v>0</v>
      </c>
      <c r="H68" s="65">
        <f t="shared" ref="H68" si="379">MAX(0,IF($D67=H$3,2,H67-1))</f>
        <v>2</v>
      </c>
      <c r="I68" s="69">
        <f t="shared" ref="I68" si="380">MAX(0,IF($D67=I$3,2,I67-1))</f>
        <v>0</v>
      </c>
      <c r="J68" s="64">
        <f>VLOOKUP($C68,'f1'!$B$3:$I$117,'f2'!J$1,FALSE)</f>
        <v>1</v>
      </c>
      <c r="K68" s="65">
        <f>VLOOKUP($C68,'f1'!$B$3:$I$117,'f2'!K$1,FALSE)</f>
        <v>1</v>
      </c>
      <c r="L68" s="65">
        <f>VLOOKUP($C68,'f1'!$B$3:$I$117,'f2'!L$1,FALSE)</f>
        <v>1</v>
      </c>
      <c r="M68" s="65">
        <f>VLOOKUP($C68,'f1'!$B$3:$I$117,'f2'!M$1,FALSE)</f>
        <v>1</v>
      </c>
      <c r="N68" s="69">
        <f>VLOOKUP($C68,'f1'!$B$3:$I$117,'f2'!N$1,FALSE)</f>
        <v>0</v>
      </c>
      <c r="O68" s="64">
        <f t="shared" ref="O68:S68" si="381">IF(COUNTIF($D66,O$3)&gt;0,1,O66+1)</f>
        <v>3</v>
      </c>
      <c r="P68" s="65">
        <f t="shared" si="381"/>
        <v>1</v>
      </c>
      <c r="Q68" s="65">
        <f t="shared" si="381"/>
        <v>4</v>
      </c>
      <c r="R68" s="65">
        <f t="shared" si="381"/>
        <v>2</v>
      </c>
      <c r="S68" s="69">
        <f t="shared" si="381"/>
        <v>8</v>
      </c>
      <c r="T68" s="88" t="str">
        <f t="shared" si="3"/>
        <v>lun</v>
      </c>
      <c r="U68" s="8">
        <v>44991</v>
      </c>
      <c r="V68" s="83" t="str">
        <f t="shared" si="4"/>
        <v>b</v>
      </c>
      <c r="W68" s="83" t="str">
        <f t="shared" si="5"/>
        <v>c</v>
      </c>
    </row>
    <row r="69" spans="1:24" x14ac:dyDescent="0.3">
      <c r="A69" t="str">
        <f t="shared" si="375"/>
        <v>jeu</v>
      </c>
      <c r="B69" t="str">
        <f t="shared" ref="B69:B129" si="382">IF(A69=A68,"nuit","jour")</f>
        <v>nuit</v>
      </c>
      <c r="C69" s="8">
        <f t="shared" si="8"/>
        <v>44959</v>
      </c>
      <c r="D69" s="43" t="str" cm="1">
        <f t="array" ref="D69">INDEX($E$3:$I$3,1,MATCH(MAX((2-E69:I69)*O69:S69*J69:N69*IF(COUNTIF(J72:N72,1)&gt;0,J72:N72,1)*IF($E$3:$I$3=D68,0,1)),(2-E69:I69)*O69:S69*J69:N69*IF(COUNTIF(J72:N72,1)&gt;0,J72:N72,1)*IF($E$3:$I$3=D68,0,1),0))</f>
        <v>b</v>
      </c>
      <c r="E69" s="64">
        <f t="shared" ref="E69" si="383">E68+IF($D68=E$3,1,0)</f>
        <v>1</v>
      </c>
      <c r="F69" s="65">
        <f t="shared" ref="F69" si="384">F68+IF($D68=F$3,1,0)</f>
        <v>0</v>
      </c>
      <c r="G69" s="65">
        <f t="shared" ref="G69" si="385">G68+IF($D68=G$3,1,0)</f>
        <v>1</v>
      </c>
      <c r="H69" s="65">
        <f t="shared" ref="H69" si="386">H68+IF($D68=H$3,1,0)</f>
        <v>2</v>
      </c>
      <c r="I69" s="69">
        <f t="shared" ref="I69" si="387">I68+IF($D68=I$3,1,0)</f>
        <v>0</v>
      </c>
      <c r="J69" s="64">
        <f>VLOOKUP($C69,'f1'!$B$3:$I$117,'f2'!J$1,FALSE)</f>
        <v>1</v>
      </c>
      <c r="K69" s="65">
        <f>VLOOKUP($C69,'f1'!$B$3:$I$117,'f2'!K$1,FALSE)</f>
        <v>1</v>
      </c>
      <c r="L69" s="65">
        <f>VLOOKUP($C69,'f1'!$B$3:$I$117,'f2'!L$1,FALSE)</f>
        <v>1</v>
      </c>
      <c r="M69" s="65">
        <f>VLOOKUP($C69,'f1'!$B$3:$I$117,'f2'!M$1,FALSE)</f>
        <v>1</v>
      </c>
      <c r="N69" s="69">
        <f>VLOOKUP($C69,'f1'!$B$3:$I$117,'f2'!N$1,FALSE)</f>
        <v>0</v>
      </c>
      <c r="O69" s="64">
        <f t="shared" ref="O69:S69" si="388">IF(COUNTIF($D67,O$3)&gt;0,1,O67+1)</f>
        <v>2</v>
      </c>
      <c r="P69" s="65">
        <f t="shared" si="388"/>
        <v>4</v>
      </c>
      <c r="Q69" s="65">
        <f t="shared" si="388"/>
        <v>3</v>
      </c>
      <c r="R69" s="65">
        <f t="shared" si="388"/>
        <v>1</v>
      </c>
      <c r="S69" s="69">
        <f t="shared" si="388"/>
        <v>12</v>
      </c>
      <c r="T69" s="88" t="str">
        <f t="shared" ref="T69:T132" si="389">TEXT(U69,"jjj")</f>
        <v>mar</v>
      </c>
      <c r="U69" s="8">
        <v>44992</v>
      </c>
      <c r="V69" s="83" t="str">
        <f t="shared" ref="V69:V132" si="390">INDEX($C$4:$D$171,MATCH(U69,$C$4:$C$171,0),2)</f>
        <v>a</v>
      </c>
      <c r="W69" s="83" t="str">
        <f t="shared" ref="W69:W132" si="391">INDEX($C$4:$D$171,MATCH(U69,$C$4:$C$171,0)+1,2)</f>
        <v>b</v>
      </c>
    </row>
    <row r="70" spans="1:24" x14ac:dyDescent="0.3">
      <c r="A70" t="str">
        <f t="shared" si="375"/>
        <v>ven</v>
      </c>
      <c r="B70" t="str">
        <f t="shared" si="382"/>
        <v>jour</v>
      </c>
      <c r="C70" s="8">
        <f t="shared" si="8"/>
        <v>44960</v>
      </c>
      <c r="D70" s="43" t="str" cm="1">
        <f t="array" ref="D70">INDEX($E$3:$I$3,1,MATCH(MAX((2-E70:I70)*(O70:S70+IF((J70:N70=1)*(J72:N72=0),10,0))*J70:N70),(2-E70:I70)*(O70:S70+IF((J70:N70=1)*(J72:N72=0),10,0))*J70:N70,0))</f>
        <v>a</v>
      </c>
      <c r="E70" s="64">
        <f t="shared" ref="E70" si="392">MAX(0,IF($D69=E$3,2,E69-1))</f>
        <v>0</v>
      </c>
      <c r="F70" s="65">
        <f t="shared" ref="F70" si="393">MAX(0,IF($D69=F$3,2,F69-1))</f>
        <v>2</v>
      </c>
      <c r="G70" s="65">
        <f t="shared" ref="G70" si="394">MAX(0,IF($D69=G$3,2,G69-1))</f>
        <v>0</v>
      </c>
      <c r="H70" s="65">
        <f t="shared" ref="H70" si="395">MAX(0,IF($D69=H$3,2,H69-1))</f>
        <v>1</v>
      </c>
      <c r="I70" s="69">
        <f t="shared" ref="I70" si="396">MAX(0,IF($D69=I$3,2,I69-1))</f>
        <v>0</v>
      </c>
      <c r="J70" s="64">
        <f>VLOOKUP($C70,'f1'!$B$3:$I$117,'f2'!J$1,FALSE)</f>
        <v>1</v>
      </c>
      <c r="K70" s="65">
        <f>VLOOKUP($C70,'f1'!$B$3:$I$117,'f2'!K$1,FALSE)</f>
        <v>1</v>
      </c>
      <c r="L70" s="65">
        <f>VLOOKUP($C70,'f1'!$B$3:$I$117,'f2'!L$1,FALSE)</f>
        <v>1</v>
      </c>
      <c r="M70" s="65">
        <f>VLOOKUP($C70,'f1'!$B$3:$I$117,'f2'!M$1,FALSE)</f>
        <v>1</v>
      </c>
      <c r="N70" s="69">
        <f>VLOOKUP($C70,'f1'!$B$3:$I$117,'f2'!N$1,FALSE)</f>
        <v>0</v>
      </c>
      <c r="O70" s="64">
        <f t="shared" ref="O70:S70" si="397">IF(COUNTIF($D68,O$3)&gt;0,1,O68+1)</f>
        <v>4</v>
      </c>
      <c r="P70" s="65">
        <f t="shared" si="397"/>
        <v>2</v>
      </c>
      <c r="Q70" s="65">
        <f t="shared" si="397"/>
        <v>1</v>
      </c>
      <c r="R70" s="65">
        <f t="shared" si="397"/>
        <v>3</v>
      </c>
      <c r="S70" s="69">
        <f t="shared" si="397"/>
        <v>9</v>
      </c>
      <c r="T70" s="88" t="str">
        <f t="shared" si="389"/>
        <v>mer</v>
      </c>
      <c r="U70" s="8">
        <v>44993</v>
      </c>
      <c r="V70" s="83" t="str">
        <f t="shared" si="390"/>
        <v>d</v>
      </c>
      <c r="W70" s="83" t="str">
        <f t="shared" si="391"/>
        <v>a</v>
      </c>
    </row>
    <row r="71" spans="1:24" x14ac:dyDescent="0.3">
      <c r="A71" t="str">
        <f t="shared" si="375"/>
        <v>ven</v>
      </c>
      <c r="B71" t="str">
        <f t="shared" si="382"/>
        <v>nuit</v>
      </c>
      <c r="C71" s="8">
        <f t="shared" ref="C71:C134" si="398">IF(C70=C69,C70+1,C70)</f>
        <v>44960</v>
      </c>
      <c r="D71" s="43" t="str" cm="1">
        <f t="array" ref="D71">INDEX($E$3:$I$3,1,MATCH(MAX((2-E71:I71)*O71:S71*J71:N71*IF(COUNTIF(J74:N74,1)&gt;0,J74:N74,1)*IF($E$3:$I$3=D70,0,1)),(2-E71:I71)*O71:S71*J71:N71*IF(COUNTIF(J74:N74,1)&gt;0,J74:N74,1)*IF($E$3:$I$3=D70,0,1),0))</f>
        <v>c</v>
      </c>
      <c r="E71" s="64">
        <f t="shared" ref="E71" si="399">E70+IF($D70=E$3,1,0)</f>
        <v>1</v>
      </c>
      <c r="F71" s="65">
        <f t="shared" ref="F71" si="400">F70+IF($D70=F$3,1,0)</f>
        <v>2</v>
      </c>
      <c r="G71" s="65">
        <f t="shared" ref="G71" si="401">G70+IF($D70=G$3,1,0)</f>
        <v>0</v>
      </c>
      <c r="H71" s="65">
        <f t="shared" ref="H71" si="402">H70+IF($D70=H$3,1,0)</f>
        <v>1</v>
      </c>
      <c r="I71" s="69">
        <f t="shared" ref="I71" si="403">I70+IF($D70=I$3,1,0)</f>
        <v>0</v>
      </c>
      <c r="J71" s="64">
        <f>VLOOKUP($C71,'f1'!$B$3:$I$117,'f2'!J$1,FALSE)</f>
        <v>1</v>
      </c>
      <c r="K71" s="65">
        <f>VLOOKUP($C71,'f1'!$B$3:$I$117,'f2'!K$1,FALSE)</f>
        <v>1</v>
      </c>
      <c r="L71" s="65">
        <f>VLOOKUP($C71,'f1'!$B$3:$I$117,'f2'!L$1,FALSE)</f>
        <v>1</v>
      </c>
      <c r="M71" s="65">
        <f>VLOOKUP($C71,'f1'!$B$3:$I$117,'f2'!M$1,FALSE)</f>
        <v>1</v>
      </c>
      <c r="N71" s="69">
        <f>VLOOKUP($C71,'f1'!$B$3:$I$117,'f2'!N$1,FALSE)</f>
        <v>0</v>
      </c>
      <c r="O71" s="64">
        <f t="shared" ref="O71:S71" si="404">IF(COUNTIF($D69,O$3)&gt;0,1,O69+1)</f>
        <v>3</v>
      </c>
      <c r="P71" s="65">
        <f t="shared" si="404"/>
        <v>1</v>
      </c>
      <c r="Q71" s="65">
        <f t="shared" si="404"/>
        <v>4</v>
      </c>
      <c r="R71" s="65">
        <f t="shared" si="404"/>
        <v>2</v>
      </c>
      <c r="S71" s="69">
        <f t="shared" si="404"/>
        <v>13</v>
      </c>
      <c r="T71" s="88" t="str">
        <f t="shared" si="389"/>
        <v>jeu</v>
      </c>
      <c r="U71" s="8">
        <v>44994</v>
      </c>
      <c r="V71" s="83" t="str">
        <f t="shared" si="390"/>
        <v>c</v>
      </c>
      <c r="W71" s="83" t="str">
        <f t="shared" si="391"/>
        <v>d</v>
      </c>
    </row>
    <row r="72" spans="1:24" x14ac:dyDescent="0.3">
      <c r="A72" t="str">
        <f t="shared" si="375"/>
        <v>sam</v>
      </c>
      <c r="B72" t="str">
        <f t="shared" si="382"/>
        <v>jour</v>
      </c>
      <c r="C72" s="8">
        <f t="shared" si="398"/>
        <v>44961</v>
      </c>
      <c r="D72" s="42" t="str" cm="1">
        <f t="array" ref="D72">INDEX($E$3:$I$3,1,MATCH(MAX((2-E72:I72)*(O72:S72+IF((J72:N72=1)*(J74:N74=0),10,0))*J72:N72),(2-E72:I72)*(O72:S72+IF((J72:N72=1)*(J74:N74=0),10,0))*J72:N72,0))</f>
        <v>d</v>
      </c>
      <c r="E72" s="64">
        <f t="shared" ref="E72" si="405">MAX(0,IF($D71=E$3,2,E71-1))</f>
        <v>0</v>
      </c>
      <c r="F72" s="65">
        <f t="shared" ref="F72" si="406">MAX(0,IF($D71=F$3,2,F71-1))</f>
        <v>1</v>
      </c>
      <c r="G72" s="65">
        <f t="shared" ref="G72" si="407">MAX(0,IF($D71=G$3,2,G71-1))</f>
        <v>2</v>
      </c>
      <c r="H72" s="65">
        <f t="shared" ref="H72" si="408">MAX(0,IF($D71=H$3,2,H71-1))</f>
        <v>0</v>
      </c>
      <c r="I72" s="69">
        <f t="shared" ref="I72" si="409">MAX(0,IF($D71=I$3,2,I71-1))</f>
        <v>0</v>
      </c>
      <c r="J72" s="64">
        <f>VLOOKUP($C72,'f1'!$B$3:$I$117,'f2'!J$1,FALSE)</f>
        <v>1</v>
      </c>
      <c r="K72" s="65">
        <f>VLOOKUP($C72,'f1'!$B$3:$I$117,'f2'!K$1,FALSE)</f>
        <v>1</v>
      </c>
      <c r="L72" s="65">
        <f>VLOOKUP($C72,'f1'!$B$3:$I$117,'f2'!L$1,FALSE)</f>
        <v>1</v>
      </c>
      <c r="M72" s="65">
        <f>VLOOKUP($C72,'f1'!$B$3:$I$117,'f2'!M$1,FALSE)</f>
        <v>1</v>
      </c>
      <c r="N72" s="69">
        <f>VLOOKUP($C72,'f1'!$B$3:$I$117,'f2'!N$1,FALSE)</f>
        <v>0</v>
      </c>
      <c r="O72" s="64">
        <f t="shared" ref="O72:S72" si="410">IF(COUNTIF($D70,O$3)&gt;0,1,O70+1)</f>
        <v>1</v>
      </c>
      <c r="P72" s="65">
        <f t="shared" si="410"/>
        <v>3</v>
      </c>
      <c r="Q72" s="65">
        <f t="shared" si="410"/>
        <v>2</v>
      </c>
      <c r="R72" s="65">
        <f t="shared" si="410"/>
        <v>4</v>
      </c>
      <c r="S72" s="69">
        <f t="shared" si="410"/>
        <v>10</v>
      </c>
      <c r="T72" s="88" t="str">
        <f t="shared" si="389"/>
        <v>ven</v>
      </c>
      <c r="U72" s="8">
        <v>44995</v>
      </c>
      <c r="V72" s="83" t="str">
        <f t="shared" si="390"/>
        <v>b</v>
      </c>
      <c r="W72" s="83" t="str">
        <f t="shared" si="391"/>
        <v>c</v>
      </c>
    </row>
    <row r="73" spans="1:24" x14ac:dyDescent="0.3">
      <c r="A73" s="5" t="str">
        <f t="shared" si="375"/>
        <v>sam</v>
      </c>
      <c r="B73" t="str">
        <f t="shared" si="382"/>
        <v>nuit</v>
      </c>
      <c r="C73" s="8">
        <f t="shared" si="398"/>
        <v>44961</v>
      </c>
      <c r="D73" s="42" t="str" cm="1">
        <f t="array" ref="D73">INDEX($E$3:$I$3,1,MATCH(MAX((2-E73:I73)*O73:S73*J73:N73*IF(COUNTIF(J76:N76,1)&gt;0,J76:N76,1)*IF($E$3:$I$3=D72,0,1)),(2-E73:I73)*O73:S73*J73:N73*IF(COUNTIF(J76:N76,1)&gt;0,J76:N76,1)*IF($E$3:$I$3=D72,0,1),0))</f>
        <v>a</v>
      </c>
      <c r="E73" s="64">
        <f t="shared" ref="E73" si="411">E72+IF($D72=E$3,1,0)</f>
        <v>0</v>
      </c>
      <c r="F73" s="65">
        <f t="shared" ref="F73" si="412">F72+IF($D72=F$3,1,0)</f>
        <v>1</v>
      </c>
      <c r="G73" s="65">
        <f t="shared" ref="G73" si="413">G72+IF($D72=G$3,1,0)</f>
        <v>2</v>
      </c>
      <c r="H73" s="65">
        <f t="shared" ref="H73" si="414">H72+IF($D72=H$3,1,0)</f>
        <v>1</v>
      </c>
      <c r="I73" s="69">
        <f t="shared" ref="I73" si="415">I72+IF($D72=I$3,1,0)</f>
        <v>0</v>
      </c>
      <c r="J73" s="64">
        <f>VLOOKUP($C73,'f1'!$B$3:$I$117,'f2'!J$1,FALSE)</f>
        <v>1</v>
      </c>
      <c r="K73" s="65">
        <f>VLOOKUP($C73,'f1'!$B$3:$I$117,'f2'!K$1,FALSE)</f>
        <v>1</v>
      </c>
      <c r="L73" s="65">
        <f>VLOOKUP($C73,'f1'!$B$3:$I$117,'f2'!L$1,FALSE)</f>
        <v>1</v>
      </c>
      <c r="M73" s="65">
        <f>VLOOKUP($C73,'f1'!$B$3:$I$117,'f2'!M$1,FALSE)</f>
        <v>1</v>
      </c>
      <c r="N73" s="69">
        <f>VLOOKUP($C73,'f1'!$B$3:$I$117,'f2'!N$1,FALSE)</f>
        <v>0</v>
      </c>
      <c r="O73" s="64">
        <f t="shared" ref="O73:S73" si="416">IF(COUNTIF($D71,O$3)&gt;0,1,O71+1)</f>
        <v>4</v>
      </c>
      <c r="P73" s="65">
        <f t="shared" si="416"/>
        <v>2</v>
      </c>
      <c r="Q73" s="65">
        <f t="shared" si="416"/>
        <v>1</v>
      </c>
      <c r="R73" s="65">
        <f t="shared" si="416"/>
        <v>3</v>
      </c>
      <c r="S73" s="69">
        <f t="shared" si="416"/>
        <v>14</v>
      </c>
      <c r="T73" s="88" t="str">
        <f t="shared" si="389"/>
        <v>sam</v>
      </c>
      <c r="U73" s="8">
        <v>44996</v>
      </c>
      <c r="V73" s="83" t="str">
        <f t="shared" si="390"/>
        <v>a</v>
      </c>
      <c r="W73" s="83" t="str">
        <f t="shared" si="391"/>
        <v>b</v>
      </c>
    </row>
    <row r="74" spans="1:24" x14ac:dyDescent="0.3">
      <c r="A74" s="5" t="str">
        <f t="shared" si="375"/>
        <v>dim</v>
      </c>
      <c r="B74" t="str">
        <f t="shared" si="382"/>
        <v>jour</v>
      </c>
      <c r="C74" s="8">
        <f t="shared" si="398"/>
        <v>44962</v>
      </c>
      <c r="D74" s="42" t="str" cm="1">
        <f t="array" ref="D74">INDEX($E$3:$I$3,1,MATCH(MAX((2-E74:I74)*(O74:S74+IF((J74:N74=1)*(J76:N76=0),10,0))*J74:N74),(2-E74:I74)*(O74:S74+IF((J74:N74=1)*(J76:N76=0),10,0))*J74:N74,0))</f>
        <v>e</v>
      </c>
      <c r="E74" s="64">
        <f t="shared" ref="E74" si="417">MAX(0,IF($D73=E$3,2,E73-1))</f>
        <v>2</v>
      </c>
      <c r="F74" s="65">
        <f t="shared" ref="F74" si="418">MAX(0,IF($D73=F$3,2,F73-1))</f>
        <v>0</v>
      </c>
      <c r="G74" s="65">
        <f t="shared" ref="G74" si="419">MAX(0,IF($D73=G$3,2,G73-1))</f>
        <v>1</v>
      </c>
      <c r="H74" s="65">
        <f t="shared" ref="H74" si="420">MAX(0,IF($D73=H$3,2,H73-1))</f>
        <v>0</v>
      </c>
      <c r="I74" s="69">
        <f t="shared" ref="I74" si="421">MAX(0,IF($D73=I$3,2,I73-1))</f>
        <v>0</v>
      </c>
      <c r="J74" s="64">
        <f>VLOOKUP($C74,'f1'!$B$3:$I$117,'f2'!J$1,FALSE)</f>
        <v>1</v>
      </c>
      <c r="K74" s="65">
        <f>VLOOKUP($C74,'f1'!$B$3:$I$117,'f2'!K$1,FALSE)</f>
        <v>1</v>
      </c>
      <c r="L74" s="65">
        <f>VLOOKUP($C74,'f1'!$B$3:$I$117,'f2'!L$1,FALSE)</f>
        <v>1</v>
      </c>
      <c r="M74" s="65">
        <f>VLOOKUP($C74,'f1'!$B$3:$I$117,'f2'!M$1,FALSE)</f>
        <v>1</v>
      </c>
      <c r="N74" s="69">
        <f>VLOOKUP($C74,'f1'!$B$3:$I$117,'f2'!N$1,FALSE)</f>
        <v>1</v>
      </c>
      <c r="O74" s="64">
        <f t="shared" ref="O74:S74" si="422">IF(COUNTIF($D72,O$3)&gt;0,1,O72+1)</f>
        <v>2</v>
      </c>
      <c r="P74" s="65">
        <f t="shared" si="422"/>
        <v>4</v>
      </c>
      <c r="Q74" s="65">
        <f t="shared" si="422"/>
        <v>3</v>
      </c>
      <c r="R74" s="65">
        <f t="shared" si="422"/>
        <v>1</v>
      </c>
      <c r="S74" s="69">
        <f t="shared" si="422"/>
        <v>11</v>
      </c>
      <c r="T74" s="88" t="str">
        <f t="shared" si="389"/>
        <v>dim</v>
      </c>
      <c r="U74" s="8">
        <v>44997</v>
      </c>
      <c r="V74" s="83" t="str">
        <f t="shared" si="390"/>
        <v>d</v>
      </c>
      <c r="W74" s="83" t="str">
        <f t="shared" si="391"/>
        <v>a</v>
      </c>
    </row>
    <row r="75" spans="1:24" x14ac:dyDescent="0.3">
      <c r="A75" s="5" t="str">
        <f t="shared" si="375"/>
        <v>dim</v>
      </c>
      <c r="B75" t="str">
        <f t="shared" si="382"/>
        <v>nuit</v>
      </c>
      <c r="C75" s="8">
        <f t="shared" si="398"/>
        <v>44962</v>
      </c>
      <c r="D75" s="42" t="str" cm="1">
        <f t="array" ref="D75">INDEX($E$3:$I$3,1,MATCH(MAX((2-E75:I75)*O75:S75*J75:N75*IF(COUNTIF(J78:N78,1)&gt;0,J78:N78,1)*IF($E$3:$I$3=D74,0,1)),(2-E75:I75)*O75:S75*J75:N75*IF(COUNTIF(J78:N78,1)&gt;0,J78:N78,1)*IF($E$3:$I$3=D74,0,1),0))</f>
        <v>d</v>
      </c>
      <c r="E75" s="64">
        <f t="shared" ref="E75" si="423">E74+IF($D74=E$3,1,0)</f>
        <v>2</v>
      </c>
      <c r="F75" s="65">
        <f t="shared" ref="F75" si="424">F74+IF($D74=F$3,1,0)</f>
        <v>0</v>
      </c>
      <c r="G75" s="65">
        <f t="shared" ref="G75" si="425">G74+IF($D74=G$3,1,0)</f>
        <v>1</v>
      </c>
      <c r="H75" s="65">
        <f t="shared" ref="H75" si="426">H74+IF($D74=H$3,1,0)</f>
        <v>0</v>
      </c>
      <c r="I75" s="69">
        <f t="shared" ref="I75" si="427">I74+IF($D74=I$3,1,0)</f>
        <v>1</v>
      </c>
      <c r="J75" s="64">
        <f>VLOOKUP($C75,'f1'!$B$3:$I$117,'f2'!J$1,FALSE)</f>
        <v>1</v>
      </c>
      <c r="K75" s="65">
        <f>VLOOKUP($C75,'f1'!$B$3:$I$117,'f2'!K$1,FALSE)</f>
        <v>1</v>
      </c>
      <c r="L75" s="65">
        <f>VLOOKUP($C75,'f1'!$B$3:$I$117,'f2'!L$1,FALSE)</f>
        <v>1</v>
      </c>
      <c r="M75" s="65">
        <f>VLOOKUP($C75,'f1'!$B$3:$I$117,'f2'!M$1,FALSE)</f>
        <v>1</v>
      </c>
      <c r="N75" s="69">
        <f>VLOOKUP($C75,'f1'!$B$3:$I$117,'f2'!N$1,FALSE)</f>
        <v>1</v>
      </c>
      <c r="O75" s="64">
        <f t="shared" ref="O75:S75" si="428">IF(COUNTIF($D73,O$3)&gt;0,1,O73+1)</f>
        <v>1</v>
      </c>
      <c r="P75" s="65">
        <f t="shared" si="428"/>
        <v>3</v>
      </c>
      <c r="Q75" s="65">
        <f t="shared" si="428"/>
        <v>2</v>
      </c>
      <c r="R75" s="65">
        <f t="shared" si="428"/>
        <v>4</v>
      </c>
      <c r="S75" s="69">
        <f t="shared" si="428"/>
        <v>15</v>
      </c>
      <c r="T75" s="88" t="str">
        <f t="shared" si="389"/>
        <v>lun</v>
      </c>
      <c r="U75" s="8">
        <v>44998</v>
      </c>
      <c r="V75" s="83" t="str">
        <f t="shared" si="390"/>
        <v>c</v>
      </c>
      <c r="W75" s="83" t="str">
        <f t="shared" si="391"/>
        <v>d</v>
      </c>
    </row>
    <row r="76" spans="1:24" x14ac:dyDescent="0.3">
      <c r="A76" s="5" t="str">
        <f t="shared" si="375"/>
        <v>lun</v>
      </c>
      <c r="B76" t="str">
        <f t="shared" si="382"/>
        <v>jour</v>
      </c>
      <c r="C76" s="8">
        <f t="shared" si="398"/>
        <v>44963</v>
      </c>
      <c r="D76" s="42" t="str" cm="1">
        <f t="array" ref="D76">INDEX($E$3:$I$3,1,MATCH(MAX((2-E76:I76)*(O76:S76+IF((J76:N76=1)*(J78:N78=0),10,0))*J76:N76),(2-E76:I76)*(O76:S76+IF((J76:N76=1)*(J78:N78=0),10,0))*J76:N76,0))</f>
        <v>b</v>
      </c>
      <c r="E76" s="64">
        <f t="shared" ref="E76" si="429">MAX(0,IF($D75=E$3,2,E75-1))</f>
        <v>1</v>
      </c>
      <c r="F76" s="65">
        <f t="shared" ref="F76" si="430">MAX(0,IF($D75=F$3,2,F75-1))</f>
        <v>0</v>
      </c>
      <c r="G76" s="65">
        <f t="shared" ref="G76" si="431">MAX(0,IF($D75=G$3,2,G75-1))</f>
        <v>0</v>
      </c>
      <c r="H76" s="65">
        <f t="shared" ref="H76" si="432">MAX(0,IF($D75=H$3,2,H75-1))</f>
        <v>2</v>
      </c>
      <c r="I76" s="69">
        <f t="shared" ref="I76" si="433">MAX(0,IF($D75=I$3,2,I75-1))</f>
        <v>0</v>
      </c>
      <c r="J76" s="64">
        <f>VLOOKUP($C76,'f1'!$B$3:$I$117,'f2'!J$1,FALSE)</f>
        <v>1</v>
      </c>
      <c r="K76" s="65">
        <f>VLOOKUP($C76,'f1'!$B$3:$I$117,'f2'!K$1,FALSE)</f>
        <v>1</v>
      </c>
      <c r="L76" s="65">
        <f>VLOOKUP($C76,'f1'!$B$3:$I$117,'f2'!L$1,FALSE)</f>
        <v>1</v>
      </c>
      <c r="M76" s="65">
        <f>VLOOKUP($C76,'f1'!$B$3:$I$117,'f2'!M$1,FALSE)</f>
        <v>1</v>
      </c>
      <c r="N76" s="69">
        <f>VLOOKUP($C76,'f1'!$B$3:$I$117,'f2'!N$1,FALSE)</f>
        <v>1</v>
      </c>
      <c r="O76" s="64">
        <f t="shared" ref="O76:S76" si="434">IF(COUNTIF($D74,O$3)&gt;0,1,O74+1)</f>
        <v>3</v>
      </c>
      <c r="P76" s="65">
        <f t="shared" si="434"/>
        <v>5</v>
      </c>
      <c r="Q76" s="65">
        <f t="shared" si="434"/>
        <v>4</v>
      </c>
      <c r="R76" s="65">
        <f t="shared" si="434"/>
        <v>2</v>
      </c>
      <c r="S76" s="69">
        <f t="shared" si="434"/>
        <v>1</v>
      </c>
      <c r="T76" s="88" t="str">
        <f t="shared" si="389"/>
        <v>mar</v>
      </c>
      <c r="U76" s="8">
        <v>44999</v>
      </c>
      <c r="V76" s="83" t="str">
        <f t="shared" si="390"/>
        <v>b</v>
      </c>
      <c r="W76" s="83" t="str">
        <f t="shared" si="391"/>
        <v>c</v>
      </c>
    </row>
    <row r="77" spans="1:24" x14ac:dyDescent="0.3">
      <c r="A77" s="5" t="str">
        <f t="shared" si="375"/>
        <v>lun</v>
      </c>
      <c r="B77" t="str">
        <f t="shared" si="382"/>
        <v>nuit</v>
      </c>
      <c r="C77" s="8">
        <f t="shared" si="398"/>
        <v>44963</v>
      </c>
      <c r="D77" s="42" t="str" cm="1">
        <f t="array" ref="D77">INDEX($E$3:$I$3,1,MATCH(MAX((2-E77:I77)*O77:S77*J77:N77*IF(COUNTIF(J80:N80,1)&gt;0,J80:N80,1)*IF($E$3:$I$3=D76,0,1)),(2-E77:I77)*O77:S77*J77:N77*IF(COUNTIF(J80:N80,1)&gt;0,J80:N80,1)*IF($E$3:$I$3=D76,0,1),0))</f>
        <v>e</v>
      </c>
      <c r="E77" s="64">
        <f t="shared" ref="E77" si="435">E76+IF($D76=E$3,1,0)</f>
        <v>1</v>
      </c>
      <c r="F77" s="65">
        <f t="shared" ref="F77" si="436">F76+IF($D76=F$3,1,0)</f>
        <v>1</v>
      </c>
      <c r="G77" s="65">
        <f t="shared" ref="G77" si="437">G76+IF($D76=G$3,1,0)</f>
        <v>0</v>
      </c>
      <c r="H77" s="65">
        <f t="shared" ref="H77" si="438">H76+IF($D76=H$3,1,0)</f>
        <v>2</v>
      </c>
      <c r="I77" s="69">
        <f t="shared" ref="I77" si="439">I76+IF($D76=I$3,1,0)</f>
        <v>0</v>
      </c>
      <c r="J77" s="64">
        <f>VLOOKUP($C77,'f1'!$B$3:$I$117,'f2'!J$1,FALSE)</f>
        <v>1</v>
      </c>
      <c r="K77" s="65">
        <f>VLOOKUP($C77,'f1'!$B$3:$I$117,'f2'!K$1,FALSE)</f>
        <v>1</v>
      </c>
      <c r="L77" s="65">
        <f>VLOOKUP($C77,'f1'!$B$3:$I$117,'f2'!L$1,FALSE)</f>
        <v>1</v>
      </c>
      <c r="M77" s="65">
        <f>VLOOKUP($C77,'f1'!$B$3:$I$117,'f2'!M$1,FALSE)</f>
        <v>1</v>
      </c>
      <c r="N77" s="69">
        <f>VLOOKUP($C77,'f1'!$B$3:$I$117,'f2'!N$1,FALSE)</f>
        <v>1</v>
      </c>
      <c r="O77" s="64">
        <f t="shared" ref="O77:S77" si="440">IF(COUNTIF($D75,O$3)&gt;0,1,O75+1)</f>
        <v>2</v>
      </c>
      <c r="P77" s="65">
        <f t="shared" si="440"/>
        <v>4</v>
      </c>
      <c r="Q77" s="65">
        <f t="shared" si="440"/>
        <v>3</v>
      </c>
      <c r="R77" s="65">
        <f t="shared" si="440"/>
        <v>1</v>
      </c>
      <c r="S77" s="69">
        <f t="shared" si="440"/>
        <v>16</v>
      </c>
      <c r="T77" s="88" t="str">
        <f t="shared" si="389"/>
        <v>mer</v>
      </c>
      <c r="U77" s="8">
        <v>45000</v>
      </c>
      <c r="V77" s="83" t="str">
        <f t="shared" si="390"/>
        <v>a</v>
      </c>
      <c r="W77" s="83" t="str">
        <f t="shared" si="391"/>
        <v>b</v>
      </c>
    </row>
    <row r="78" spans="1:24" x14ac:dyDescent="0.3">
      <c r="A78" s="5" t="str">
        <f t="shared" si="375"/>
        <v>mar</v>
      </c>
      <c r="B78" t="str">
        <f t="shared" si="382"/>
        <v>jour</v>
      </c>
      <c r="C78" s="8">
        <f t="shared" si="398"/>
        <v>44964</v>
      </c>
      <c r="D78" s="42" t="str" cm="1">
        <f t="array" ref="D78">INDEX($E$3:$I$3,1,MATCH(MAX((2-E78:I78)*(O78:S78+IF((J78:N78=1)*(J80:N80=0),10,0))*J78:N78),(2-E78:I78)*(O78:S78+IF((J78:N78=1)*(J80:N80=0),10,0))*J78:N78,0))</f>
        <v>c</v>
      </c>
      <c r="E78" s="64">
        <f t="shared" ref="E78" si="441">MAX(0,IF($D77=E$3,2,E77-1))</f>
        <v>0</v>
      </c>
      <c r="F78" s="65">
        <f t="shared" ref="F78" si="442">MAX(0,IF($D77=F$3,2,F77-1))</f>
        <v>0</v>
      </c>
      <c r="G78" s="65">
        <f t="shared" ref="G78" si="443">MAX(0,IF($D77=G$3,2,G77-1))</f>
        <v>0</v>
      </c>
      <c r="H78" s="65">
        <f t="shared" ref="H78" si="444">MAX(0,IF($D77=H$3,2,H77-1))</f>
        <v>1</v>
      </c>
      <c r="I78" s="69">
        <f t="shared" ref="I78" si="445">MAX(0,IF($D77=I$3,2,I77-1))</f>
        <v>2</v>
      </c>
      <c r="J78" s="64">
        <f>VLOOKUP($C78,'f1'!$B$3:$I$117,'f2'!J$1,FALSE)</f>
        <v>1</v>
      </c>
      <c r="K78" s="65">
        <f>VLOOKUP($C78,'f1'!$B$3:$I$117,'f2'!K$1,FALSE)</f>
        <v>1</v>
      </c>
      <c r="L78" s="65">
        <f>VLOOKUP($C78,'f1'!$B$3:$I$117,'f2'!L$1,FALSE)</f>
        <v>1</v>
      </c>
      <c r="M78" s="65">
        <f>VLOOKUP($C78,'f1'!$B$3:$I$117,'f2'!M$1,FALSE)</f>
        <v>1</v>
      </c>
      <c r="N78" s="69">
        <f>VLOOKUP($C78,'f1'!$B$3:$I$117,'f2'!N$1,FALSE)</f>
        <v>1</v>
      </c>
      <c r="O78" s="64">
        <f t="shared" ref="O78:S78" si="446">IF(COUNTIF($D76,O$3)&gt;0,1,O76+1)</f>
        <v>4</v>
      </c>
      <c r="P78" s="65">
        <f t="shared" si="446"/>
        <v>1</v>
      </c>
      <c r="Q78" s="65">
        <f t="shared" si="446"/>
        <v>5</v>
      </c>
      <c r="R78" s="65">
        <f t="shared" si="446"/>
        <v>3</v>
      </c>
      <c r="S78" s="69">
        <f t="shared" si="446"/>
        <v>2</v>
      </c>
      <c r="T78" s="88" t="str">
        <f t="shared" si="389"/>
        <v>jeu</v>
      </c>
      <c r="U78" s="8">
        <v>45001</v>
      </c>
      <c r="V78" s="83" t="str">
        <f t="shared" si="390"/>
        <v>d</v>
      </c>
      <c r="W78" s="83" t="str">
        <f t="shared" si="391"/>
        <v>a</v>
      </c>
    </row>
    <row r="79" spans="1:24" x14ac:dyDescent="0.3">
      <c r="A79" s="5" t="str">
        <f t="shared" si="375"/>
        <v>mar</v>
      </c>
      <c r="B79" t="str">
        <f t="shared" si="382"/>
        <v>nuit</v>
      </c>
      <c r="C79" s="8">
        <f t="shared" si="398"/>
        <v>44964</v>
      </c>
      <c r="D79" s="42" t="str" cm="1">
        <f t="array" ref="D79">INDEX($E$3:$I$3,1,MATCH(MAX((2-E79:I79)*O79:S79*J79:N79*IF(COUNTIF(J82:N82,1)&gt;0,J82:N82,1)*IF($E$3:$I$3=D78,0,1)),(2-E79:I79)*O79:S79*J79:N79*IF(COUNTIF(J82:N82,1)&gt;0,J82:N82,1)*IF($E$3:$I$3=D78,0,1),0))</f>
        <v>b</v>
      </c>
      <c r="E79" s="64">
        <f t="shared" ref="E79" si="447">E78+IF($D78=E$3,1,0)</f>
        <v>0</v>
      </c>
      <c r="F79" s="65">
        <f t="shared" ref="F79" si="448">F78+IF($D78=F$3,1,0)</f>
        <v>0</v>
      </c>
      <c r="G79" s="65">
        <f t="shared" ref="G79" si="449">G78+IF($D78=G$3,1,0)</f>
        <v>1</v>
      </c>
      <c r="H79" s="65">
        <f t="shared" ref="H79" si="450">H78+IF($D78=H$3,1,0)</f>
        <v>1</v>
      </c>
      <c r="I79" s="69">
        <f t="shared" ref="I79" si="451">I78+IF($D78=I$3,1,0)</f>
        <v>2</v>
      </c>
      <c r="J79" s="64">
        <f>VLOOKUP($C79,'f1'!$B$3:$I$117,'f2'!J$1,FALSE)</f>
        <v>1</v>
      </c>
      <c r="K79" s="65">
        <f>VLOOKUP($C79,'f1'!$B$3:$I$117,'f2'!K$1,FALSE)</f>
        <v>1</v>
      </c>
      <c r="L79" s="65">
        <f>VLOOKUP($C79,'f1'!$B$3:$I$117,'f2'!L$1,FALSE)</f>
        <v>1</v>
      </c>
      <c r="M79" s="65">
        <f>VLOOKUP($C79,'f1'!$B$3:$I$117,'f2'!M$1,FALSE)</f>
        <v>1</v>
      </c>
      <c r="N79" s="69">
        <f>VLOOKUP($C79,'f1'!$B$3:$I$117,'f2'!N$1,FALSE)</f>
        <v>1</v>
      </c>
      <c r="O79" s="64">
        <f t="shared" ref="O79:S79" si="452">IF(COUNTIF($D77,O$3)&gt;0,1,O77+1)</f>
        <v>3</v>
      </c>
      <c r="P79" s="65">
        <f t="shared" si="452"/>
        <v>5</v>
      </c>
      <c r="Q79" s="65">
        <f t="shared" si="452"/>
        <v>4</v>
      </c>
      <c r="R79" s="65">
        <f t="shared" si="452"/>
        <v>2</v>
      </c>
      <c r="S79" s="69">
        <f t="shared" si="452"/>
        <v>1</v>
      </c>
      <c r="T79" s="88" t="str">
        <f t="shared" si="389"/>
        <v>ven</v>
      </c>
      <c r="U79" s="8">
        <v>45002</v>
      </c>
      <c r="V79" s="83" t="str">
        <f t="shared" si="390"/>
        <v>d</v>
      </c>
      <c r="W79" s="83" t="str">
        <f t="shared" si="391"/>
        <v>c</v>
      </c>
    </row>
    <row r="80" spans="1:24" x14ac:dyDescent="0.3">
      <c r="A80" s="5" t="str">
        <f t="shared" si="375"/>
        <v>mer</v>
      </c>
      <c r="B80" t="str">
        <f t="shared" si="382"/>
        <v>jour</v>
      </c>
      <c r="C80" s="8">
        <f t="shared" si="398"/>
        <v>44965</v>
      </c>
      <c r="D80" s="42" t="str" cm="1">
        <f t="array" ref="D80">INDEX($E$3:$I$3,1,MATCH(MAX((2-E80:I80)*(O80:S80+IF((J80:N80=1)*(J82:N82=0),10,0))*J80:N80),(2-E80:I80)*(O80:S80+IF((J80:N80=1)*(J82:N82=0),10,0))*J80:N80,0))</f>
        <v>a</v>
      </c>
      <c r="E80" s="64">
        <f t="shared" ref="E80" si="453">MAX(0,IF($D79=E$3,2,E79-1))</f>
        <v>0</v>
      </c>
      <c r="F80" s="65">
        <f t="shared" ref="F80" si="454">MAX(0,IF($D79=F$3,2,F79-1))</f>
        <v>2</v>
      </c>
      <c r="G80" s="65">
        <f t="shared" ref="G80" si="455">MAX(0,IF($D79=G$3,2,G79-1))</f>
        <v>0</v>
      </c>
      <c r="H80" s="65">
        <f t="shared" ref="H80" si="456">MAX(0,IF($D79=H$3,2,H79-1))</f>
        <v>0</v>
      </c>
      <c r="I80" s="69">
        <f t="shared" ref="I80" si="457">MAX(0,IF($D79=I$3,2,I79-1))</f>
        <v>1</v>
      </c>
      <c r="J80" s="64">
        <f>VLOOKUP($C80,'f1'!$B$3:$I$117,'f2'!J$1,FALSE)</f>
        <v>1</v>
      </c>
      <c r="K80" s="65">
        <f>VLOOKUP($C80,'f1'!$B$3:$I$117,'f2'!K$1,FALSE)</f>
        <v>1</v>
      </c>
      <c r="L80" s="65">
        <f>VLOOKUP($C80,'f1'!$B$3:$I$117,'f2'!L$1,FALSE)</f>
        <v>1</v>
      </c>
      <c r="M80" s="65">
        <f>VLOOKUP($C80,'f1'!$B$3:$I$117,'f2'!M$1,FALSE)</f>
        <v>1</v>
      </c>
      <c r="N80" s="69">
        <f>VLOOKUP($C80,'f1'!$B$3:$I$117,'f2'!N$1,FALSE)</f>
        <v>1</v>
      </c>
      <c r="O80" s="64">
        <f t="shared" ref="O80:S80" si="458">IF(COUNTIF($D78,O$3)&gt;0,1,O78+1)</f>
        <v>5</v>
      </c>
      <c r="P80" s="65">
        <f t="shared" si="458"/>
        <v>2</v>
      </c>
      <c r="Q80" s="65">
        <f t="shared" si="458"/>
        <v>1</v>
      </c>
      <c r="R80" s="65">
        <f t="shared" si="458"/>
        <v>4</v>
      </c>
      <c r="S80" s="69">
        <f t="shared" si="458"/>
        <v>3</v>
      </c>
      <c r="T80" s="88" t="str">
        <f t="shared" si="389"/>
        <v>sam</v>
      </c>
      <c r="U80" s="89">
        <v>45003</v>
      </c>
      <c r="V80" s="83" t="str">
        <f t="shared" si="390"/>
        <v>b</v>
      </c>
      <c r="W80" s="83" t="str">
        <f t="shared" si="391"/>
        <v>a</v>
      </c>
      <c r="X80" s="90" t="s">
        <v>70</v>
      </c>
    </row>
    <row r="81" spans="1:23" x14ac:dyDescent="0.3">
      <c r="A81" s="5" t="str">
        <f t="shared" si="375"/>
        <v>mer</v>
      </c>
      <c r="B81" t="str">
        <f t="shared" si="382"/>
        <v>nuit</v>
      </c>
      <c r="C81" s="8">
        <f t="shared" si="398"/>
        <v>44965</v>
      </c>
      <c r="D81" s="42" t="str" cm="1">
        <f t="array" ref="D81">INDEX($E$3:$I$3,1,MATCH(MAX((2-E81:I81)*O81:S81*J81:N81*IF(COUNTIF(J84:N84,1)&gt;0,J84:N84,1)*IF($E$3:$I$3=D80,0,1)),(2-E81:I81)*O81:S81*J81:N81*IF(COUNTIF(J84:N84,1)&gt;0,J84:N84,1)*IF($E$3:$I$3=D80,0,1),0))</f>
        <v>c</v>
      </c>
      <c r="E81" s="64">
        <f t="shared" ref="E81" si="459">E80+IF($D80=E$3,1,0)</f>
        <v>1</v>
      </c>
      <c r="F81" s="65">
        <f t="shared" ref="F81" si="460">F80+IF($D80=F$3,1,0)</f>
        <v>2</v>
      </c>
      <c r="G81" s="65">
        <f t="shared" ref="G81" si="461">G80+IF($D80=G$3,1,0)</f>
        <v>0</v>
      </c>
      <c r="H81" s="65">
        <f t="shared" ref="H81" si="462">H80+IF($D80=H$3,1,0)</f>
        <v>0</v>
      </c>
      <c r="I81" s="69">
        <f t="shared" ref="I81" si="463">I80+IF($D80=I$3,1,0)</f>
        <v>1</v>
      </c>
      <c r="J81" s="64">
        <f>VLOOKUP($C81,'f1'!$B$3:$I$117,'f2'!J$1,FALSE)</f>
        <v>1</v>
      </c>
      <c r="K81" s="65">
        <f>VLOOKUP($C81,'f1'!$B$3:$I$117,'f2'!K$1,FALSE)</f>
        <v>1</v>
      </c>
      <c r="L81" s="65">
        <f>VLOOKUP($C81,'f1'!$B$3:$I$117,'f2'!L$1,FALSE)</f>
        <v>1</v>
      </c>
      <c r="M81" s="65">
        <f>VLOOKUP($C81,'f1'!$B$3:$I$117,'f2'!M$1,FALSE)</f>
        <v>1</v>
      </c>
      <c r="N81" s="69">
        <f>VLOOKUP($C81,'f1'!$B$3:$I$117,'f2'!N$1,FALSE)</f>
        <v>1</v>
      </c>
      <c r="O81" s="64">
        <f t="shared" ref="O81:S81" si="464">IF(COUNTIF($D79,O$3)&gt;0,1,O79+1)</f>
        <v>4</v>
      </c>
      <c r="P81" s="65">
        <f t="shared" si="464"/>
        <v>1</v>
      </c>
      <c r="Q81" s="65">
        <f t="shared" si="464"/>
        <v>5</v>
      </c>
      <c r="R81" s="65">
        <f t="shared" si="464"/>
        <v>3</v>
      </c>
      <c r="S81" s="69">
        <f t="shared" si="464"/>
        <v>2</v>
      </c>
      <c r="T81" s="88" t="str">
        <f t="shared" si="389"/>
        <v>dim</v>
      </c>
      <c r="U81" s="8">
        <v>45004</v>
      </c>
      <c r="V81" s="83" t="str">
        <f t="shared" si="390"/>
        <v>c</v>
      </c>
      <c r="W81" s="83" t="str">
        <f t="shared" si="391"/>
        <v>b</v>
      </c>
    </row>
    <row r="82" spans="1:23" x14ac:dyDescent="0.3">
      <c r="A82" s="5" t="str">
        <f t="shared" si="375"/>
        <v>jeu</v>
      </c>
      <c r="B82" t="str">
        <f t="shared" si="382"/>
        <v>jour</v>
      </c>
      <c r="C82" s="8">
        <f t="shared" si="398"/>
        <v>44966</v>
      </c>
      <c r="D82" s="42" t="str" cm="1">
        <f t="array" ref="D82">INDEX($E$3:$I$3,1,MATCH(MAX((2-E82:I82)*(O82:S82+IF((J82:N82=1)*(J84:N84=0),10,0))*J82:N82),(2-E82:I82)*(O82:S82+IF((J82:N82=1)*(J84:N84=0),10,0))*J82:N82,0))</f>
        <v>d</v>
      </c>
      <c r="E82" s="64">
        <f t="shared" ref="E82" si="465">MAX(0,IF($D81=E$3,2,E81-1))</f>
        <v>0</v>
      </c>
      <c r="F82" s="65">
        <f t="shared" ref="F82" si="466">MAX(0,IF($D81=F$3,2,F81-1))</f>
        <v>1</v>
      </c>
      <c r="G82" s="65">
        <f t="shared" ref="G82" si="467">MAX(0,IF($D81=G$3,2,G81-1))</f>
        <v>2</v>
      </c>
      <c r="H82" s="65">
        <f t="shared" ref="H82" si="468">MAX(0,IF($D81=H$3,2,H81-1))</f>
        <v>0</v>
      </c>
      <c r="I82" s="69">
        <f t="shared" ref="I82" si="469">MAX(0,IF($D81=I$3,2,I81-1))</f>
        <v>0</v>
      </c>
      <c r="J82" s="64">
        <f>VLOOKUP($C82,'f1'!$B$3:$I$117,'f2'!J$1,FALSE)</f>
        <v>1</v>
      </c>
      <c r="K82" s="65">
        <f>VLOOKUP($C82,'f1'!$B$3:$I$117,'f2'!K$1,FALSE)</f>
        <v>1</v>
      </c>
      <c r="L82" s="65">
        <f>VLOOKUP($C82,'f1'!$B$3:$I$117,'f2'!L$1,FALSE)</f>
        <v>1</v>
      </c>
      <c r="M82" s="65">
        <f>VLOOKUP($C82,'f1'!$B$3:$I$117,'f2'!M$1,FALSE)</f>
        <v>1</v>
      </c>
      <c r="N82" s="69">
        <f>VLOOKUP($C82,'f1'!$B$3:$I$117,'f2'!N$1,FALSE)</f>
        <v>1</v>
      </c>
      <c r="O82" s="64">
        <f t="shared" ref="O82:S82" si="470">IF(COUNTIF($D80,O$3)&gt;0,1,O80+1)</f>
        <v>1</v>
      </c>
      <c r="P82" s="65">
        <f t="shared" si="470"/>
        <v>3</v>
      </c>
      <c r="Q82" s="65">
        <f t="shared" si="470"/>
        <v>2</v>
      </c>
      <c r="R82" s="65">
        <f t="shared" si="470"/>
        <v>5</v>
      </c>
      <c r="S82" s="69">
        <f t="shared" si="470"/>
        <v>4</v>
      </c>
      <c r="T82" s="88" t="str">
        <f t="shared" si="389"/>
        <v>lun</v>
      </c>
      <c r="U82" s="8">
        <v>45005</v>
      </c>
      <c r="V82" s="83" t="str">
        <f t="shared" si="390"/>
        <v>a</v>
      </c>
      <c r="W82" s="83" t="str">
        <f t="shared" si="391"/>
        <v>c</v>
      </c>
    </row>
    <row r="83" spans="1:23" x14ac:dyDescent="0.3">
      <c r="A83" s="5" t="str">
        <f t="shared" si="375"/>
        <v>jeu</v>
      </c>
      <c r="B83" t="str">
        <f t="shared" si="382"/>
        <v>nuit</v>
      </c>
      <c r="C83" s="8">
        <f t="shared" si="398"/>
        <v>44966</v>
      </c>
      <c r="D83" s="42" t="str" cm="1">
        <f t="array" ref="D83">INDEX($E$3:$I$3,1,MATCH(MAX((2-E83:I83)*O83:S83*J83:N83*IF(COUNTIF(J86:N86,1)&gt;0,J86:N86,1)*IF($E$3:$I$3=D82,0,1)),(2-E83:I83)*O83:S83*J83:N83*IF(COUNTIF(J86:N86,1)&gt;0,J86:N86,1)*IF($E$3:$I$3=D82,0,1),0))</f>
        <v>a</v>
      </c>
      <c r="E83" s="64">
        <f t="shared" ref="E83" si="471">E82+IF($D82=E$3,1,0)</f>
        <v>0</v>
      </c>
      <c r="F83" s="65">
        <f t="shared" ref="F83" si="472">F82+IF($D82=F$3,1,0)</f>
        <v>1</v>
      </c>
      <c r="G83" s="65">
        <f t="shared" ref="G83" si="473">G82+IF($D82=G$3,1,0)</f>
        <v>2</v>
      </c>
      <c r="H83" s="65">
        <f t="shared" ref="H83" si="474">H82+IF($D82=H$3,1,0)</f>
        <v>1</v>
      </c>
      <c r="I83" s="69">
        <f t="shared" ref="I83" si="475">I82+IF($D82=I$3,1,0)</f>
        <v>0</v>
      </c>
      <c r="J83" s="64">
        <f>VLOOKUP($C83,'f1'!$B$3:$I$117,'f2'!J$1,FALSE)</f>
        <v>1</v>
      </c>
      <c r="K83" s="65">
        <f>VLOOKUP($C83,'f1'!$B$3:$I$117,'f2'!K$1,FALSE)</f>
        <v>1</v>
      </c>
      <c r="L83" s="65">
        <f>VLOOKUP($C83,'f1'!$B$3:$I$117,'f2'!L$1,FALSE)</f>
        <v>1</v>
      </c>
      <c r="M83" s="65">
        <f>VLOOKUP($C83,'f1'!$B$3:$I$117,'f2'!M$1,FALSE)</f>
        <v>1</v>
      </c>
      <c r="N83" s="69">
        <f>VLOOKUP($C83,'f1'!$B$3:$I$117,'f2'!N$1,FALSE)</f>
        <v>1</v>
      </c>
      <c r="O83" s="64">
        <f t="shared" ref="O83:S83" si="476">IF(COUNTIF($D81,O$3)&gt;0,1,O81+1)</f>
        <v>5</v>
      </c>
      <c r="P83" s="65">
        <f t="shared" si="476"/>
        <v>2</v>
      </c>
      <c r="Q83" s="65">
        <f t="shared" si="476"/>
        <v>1</v>
      </c>
      <c r="R83" s="65">
        <f t="shared" si="476"/>
        <v>4</v>
      </c>
      <c r="S83" s="69">
        <f t="shared" si="476"/>
        <v>3</v>
      </c>
      <c r="T83" s="88" t="str">
        <f t="shared" si="389"/>
        <v>mar</v>
      </c>
      <c r="U83" s="8">
        <v>45006</v>
      </c>
      <c r="V83" s="83" t="str">
        <f t="shared" si="390"/>
        <v>b</v>
      </c>
      <c r="W83" s="83" t="str">
        <f t="shared" si="391"/>
        <v>a</v>
      </c>
    </row>
    <row r="84" spans="1:23" x14ac:dyDescent="0.3">
      <c r="A84" s="5" t="str">
        <f t="shared" si="375"/>
        <v>ven</v>
      </c>
      <c r="B84" t="str">
        <f t="shared" si="382"/>
        <v>jour</v>
      </c>
      <c r="C84" s="8">
        <f t="shared" si="398"/>
        <v>44967</v>
      </c>
      <c r="D84" s="42" t="str" cm="1">
        <f t="array" ref="D84">INDEX($E$3:$I$3,1,MATCH(MAX((2-E84:I84)*(O84:S84+IF((J84:N84=1)*(J86:N86=0),10,0))*J84:N84),(2-E84:I84)*(O84:S84+IF((J84:N84=1)*(J86:N86=0),10,0))*J84:N84,0))</f>
        <v>e</v>
      </c>
      <c r="E84" s="64">
        <f t="shared" ref="E84" si="477">MAX(0,IF($D83=E$3,2,E83-1))</f>
        <v>2</v>
      </c>
      <c r="F84" s="65">
        <f t="shared" ref="F84" si="478">MAX(0,IF($D83=F$3,2,F83-1))</f>
        <v>0</v>
      </c>
      <c r="G84" s="65">
        <f t="shared" ref="G84" si="479">MAX(0,IF($D83=G$3,2,G83-1))</f>
        <v>1</v>
      </c>
      <c r="H84" s="65">
        <f t="shared" ref="H84" si="480">MAX(0,IF($D83=H$3,2,H83-1))</f>
        <v>0</v>
      </c>
      <c r="I84" s="69">
        <f t="shared" ref="I84" si="481">MAX(0,IF($D83=I$3,2,I83-1))</f>
        <v>0</v>
      </c>
      <c r="J84" s="64">
        <f>VLOOKUP($C84,'f1'!$B$3:$I$117,'f2'!J$1,FALSE)</f>
        <v>1</v>
      </c>
      <c r="K84" s="65">
        <f>VLOOKUP($C84,'f1'!$B$3:$I$117,'f2'!K$1,FALSE)</f>
        <v>1</v>
      </c>
      <c r="L84" s="65">
        <f>VLOOKUP($C84,'f1'!$B$3:$I$117,'f2'!L$1,FALSE)</f>
        <v>1</v>
      </c>
      <c r="M84" s="65">
        <f>VLOOKUP($C84,'f1'!$B$3:$I$117,'f2'!M$1,FALSE)</f>
        <v>1</v>
      </c>
      <c r="N84" s="69">
        <f>VLOOKUP($C84,'f1'!$B$3:$I$117,'f2'!N$1,FALSE)</f>
        <v>1</v>
      </c>
      <c r="O84" s="64">
        <f t="shared" ref="O84:S84" si="482">IF(COUNTIF($D82,O$3)&gt;0,1,O82+1)</f>
        <v>2</v>
      </c>
      <c r="P84" s="65">
        <f t="shared" si="482"/>
        <v>4</v>
      </c>
      <c r="Q84" s="65">
        <f t="shared" si="482"/>
        <v>3</v>
      </c>
      <c r="R84" s="65">
        <f t="shared" si="482"/>
        <v>1</v>
      </c>
      <c r="S84" s="69">
        <f t="shared" si="482"/>
        <v>5</v>
      </c>
      <c r="T84" s="88" t="str">
        <f t="shared" si="389"/>
        <v>mer</v>
      </c>
      <c r="U84" s="8">
        <v>45007</v>
      </c>
      <c r="V84" s="83" t="str">
        <f t="shared" si="390"/>
        <v>c</v>
      </c>
      <c r="W84" s="83" t="str">
        <f t="shared" si="391"/>
        <v>b</v>
      </c>
    </row>
    <row r="85" spans="1:23" x14ac:dyDescent="0.3">
      <c r="A85" s="5" t="str">
        <f t="shared" si="375"/>
        <v>ven</v>
      </c>
      <c r="B85" t="str">
        <f t="shared" si="382"/>
        <v>nuit</v>
      </c>
      <c r="C85" s="8">
        <f t="shared" si="398"/>
        <v>44967</v>
      </c>
      <c r="D85" s="42" t="str" cm="1">
        <f t="array" ref="D85">INDEX($E$3:$I$3,1,MATCH(MAX((2-E85:I85)*O85:S85*J85:N85*IF(COUNTIF(J88:N88,1)&gt;0,J88:N88,1)*IF($E$3:$I$3=D84,0,1)),(2-E85:I85)*O85:S85*J85:N85*IF(COUNTIF(J88:N88,1)&gt;0,J88:N88,1)*IF($E$3:$I$3=D84,0,1),0))</f>
        <v>d</v>
      </c>
      <c r="E85" s="64">
        <f t="shared" ref="E85" si="483">E84+IF($D84=E$3,1,0)</f>
        <v>2</v>
      </c>
      <c r="F85" s="65">
        <f t="shared" ref="F85" si="484">F84+IF($D84=F$3,1,0)</f>
        <v>0</v>
      </c>
      <c r="G85" s="65">
        <f t="shared" ref="G85" si="485">G84+IF($D84=G$3,1,0)</f>
        <v>1</v>
      </c>
      <c r="H85" s="65">
        <f t="shared" ref="H85" si="486">H84+IF($D84=H$3,1,0)</f>
        <v>0</v>
      </c>
      <c r="I85" s="69">
        <f t="shared" ref="I85" si="487">I84+IF($D84=I$3,1,0)</f>
        <v>1</v>
      </c>
      <c r="J85" s="64">
        <f>VLOOKUP($C85,'f1'!$B$3:$I$117,'f2'!J$1,FALSE)</f>
        <v>1</v>
      </c>
      <c r="K85" s="65">
        <f>VLOOKUP($C85,'f1'!$B$3:$I$117,'f2'!K$1,FALSE)</f>
        <v>1</v>
      </c>
      <c r="L85" s="65">
        <f>VLOOKUP($C85,'f1'!$B$3:$I$117,'f2'!L$1,FALSE)</f>
        <v>1</v>
      </c>
      <c r="M85" s="65">
        <f>VLOOKUP($C85,'f1'!$B$3:$I$117,'f2'!M$1,FALSE)</f>
        <v>1</v>
      </c>
      <c r="N85" s="69">
        <f>VLOOKUP($C85,'f1'!$B$3:$I$117,'f2'!N$1,FALSE)</f>
        <v>1</v>
      </c>
      <c r="O85" s="64">
        <f t="shared" ref="O85:S85" si="488">IF(COUNTIF($D83,O$3)&gt;0,1,O83+1)</f>
        <v>1</v>
      </c>
      <c r="P85" s="65">
        <f t="shared" si="488"/>
        <v>3</v>
      </c>
      <c r="Q85" s="65">
        <f t="shared" si="488"/>
        <v>2</v>
      </c>
      <c r="R85" s="65">
        <f t="shared" si="488"/>
        <v>5</v>
      </c>
      <c r="S85" s="69">
        <f t="shared" si="488"/>
        <v>4</v>
      </c>
      <c r="T85" s="88" t="str">
        <f t="shared" si="389"/>
        <v>jeu</v>
      </c>
      <c r="U85" s="8">
        <v>45008</v>
      </c>
      <c r="V85" s="83" t="str">
        <f t="shared" si="390"/>
        <v>a</v>
      </c>
      <c r="W85" s="83" t="str">
        <f t="shared" si="391"/>
        <v>c</v>
      </c>
    </row>
    <row r="86" spans="1:23" x14ac:dyDescent="0.3">
      <c r="A86" s="5" t="str">
        <f t="shared" si="375"/>
        <v>sam</v>
      </c>
      <c r="B86" t="str">
        <f t="shared" si="382"/>
        <v>jour</v>
      </c>
      <c r="C86" s="8">
        <f t="shared" si="398"/>
        <v>44968</v>
      </c>
      <c r="D86" s="42" t="str" cm="1">
        <f t="array" ref="D86">INDEX($E$3:$I$3,1,MATCH(MAX((2-E86:I86)*(O86:S86+IF((J86:N86=1)*(J88:N88=0),10,0))*J86:N86),(2-E86:I86)*(O86:S86+IF((J86:N86=1)*(J88:N88=0),10,0))*J86:N86,0))</f>
        <v>b</v>
      </c>
      <c r="E86" s="64">
        <f t="shared" ref="E86" si="489">MAX(0,IF($D85=E$3,2,E85-1))</f>
        <v>1</v>
      </c>
      <c r="F86" s="65">
        <f t="shared" ref="F86" si="490">MAX(0,IF($D85=F$3,2,F85-1))</f>
        <v>0</v>
      </c>
      <c r="G86" s="65">
        <f t="shared" ref="G86" si="491">MAX(0,IF($D85=G$3,2,G85-1))</f>
        <v>0</v>
      </c>
      <c r="H86" s="65">
        <f t="shared" ref="H86" si="492">MAX(0,IF($D85=H$3,2,H85-1))</f>
        <v>2</v>
      </c>
      <c r="I86" s="69">
        <f t="shared" ref="I86" si="493">MAX(0,IF($D85=I$3,2,I85-1))</f>
        <v>0</v>
      </c>
      <c r="J86" s="64">
        <f>VLOOKUP($C86,'f1'!$B$3:$I$117,'f2'!J$1,FALSE)</f>
        <v>1</v>
      </c>
      <c r="K86" s="65">
        <f>VLOOKUP($C86,'f1'!$B$3:$I$117,'f2'!K$1,FALSE)</f>
        <v>1</v>
      </c>
      <c r="L86" s="65">
        <f>VLOOKUP($C86,'f1'!$B$3:$I$117,'f2'!L$1,FALSE)</f>
        <v>1</v>
      </c>
      <c r="M86" s="65">
        <f>VLOOKUP($C86,'f1'!$B$3:$I$117,'f2'!M$1,FALSE)</f>
        <v>1</v>
      </c>
      <c r="N86" s="69">
        <f>VLOOKUP($C86,'f1'!$B$3:$I$117,'f2'!N$1,FALSE)</f>
        <v>1</v>
      </c>
      <c r="O86" s="64">
        <f t="shared" ref="O86:S86" si="494">IF(COUNTIF($D84,O$3)&gt;0,1,O84+1)</f>
        <v>3</v>
      </c>
      <c r="P86" s="65">
        <f t="shared" si="494"/>
        <v>5</v>
      </c>
      <c r="Q86" s="65">
        <f t="shared" si="494"/>
        <v>4</v>
      </c>
      <c r="R86" s="65">
        <f t="shared" si="494"/>
        <v>2</v>
      </c>
      <c r="S86" s="69">
        <f t="shared" si="494"/>
        <v>1</v>
      </c>
      <c r="T86" s="88" t="str">
        <f t="shared" si="389"/>
        <v>ven</v>
      </c>
      <c r="U86" s="8">
        <v>45009</v>
      </c>
      <c r="V86" s="83" t="str">
        <f t="shared" si="390"/>
        <v>b</v>
      </c>
      <c r="W86" s="83" t="str">
        <f t="shared" si="391"/>
        <v>a</v>
      </c>
    </row>
    <row r="87" spans="1:23" x14ac:dyDescent="0.3">
      <c r="A87" s="5" t="str">
        <f t="shared" si="375"/>
        <v>sam</v>
      </c>
      <c r="B87" t="str">
        <f t="shared" si="382"/>
        <v>nuit</v>
      </c>
      <c r="C87" s="8">
        <f t="shared" si="398"/>
        <v>44968</v>
      </c>
      <c r="D87" s="42" t="str" cm="1">
        <f t="array" ref="D87">INDEX($E$3:$I$3,1,MATCH(MAX((2-E87:I87)*O87:S87*J87:N87*IF(COUNTIF(J90:N90,1)&gt;0,J90:N90,1)*IF($E$3:$I$3=D86,0,1)),(2-E87:I87)*O87:S87*J87:N87*IF(COUNTIF(J90:N90,1)&gt;0,J90:N90,1)*IF($E$3:$I$3=D86,0,1),0))</f>
        <v>e</v>
      </c>
      <c r="E87" s="64">
        <f t="shared" ref="E87" si="495">E86+IF($D86=E$3,1,0)</f>
        <v>1</v>
      </c>
      <c r="F87" s="65">
        <f t="shared" ref="F87" si="496">F86+IF($D86=F$3,1,0)</f>
        <v>1</v>
      </c>
      <c r="G87" s="65">
        <f t="shared" ref="G87" si="497">G86+IF($D86=G$3,1,0)</f>
        <v>0</v>
      </c>
      <c r="H87" s="65">
        <f t="shared" ref="H87" si="498">H86+IF($D86=H$3,1,0)</f>
        <v>2</v>
      </c>
      <c r="I87" s="69">
        <f t="shared" ref="I87" si="499">I86+IF($D86=I$3,1,0)</f>
        <v>0</v>
      </c>
      <c r="J87" s="64">
        <f>VLOOKUP($C87,'f1'!$B$3:$I$117,'f2'!J$1,FALSE)</f>
        <v>1</v>
      </c>
      <c r="K87" s="65">
        <f>VLOOKUP($C87,'f1'!$B$3:$I$117,'f2'!K$1,FALSE)</f>
        <v>1</v>
      </c>
      <c r="L87" s="65">
        <f>VLOOKUP($C87,'f1'!$B$3:$I$117,'f2'!L$1,FALSE)</f>
        <v>1</v>
      </c>
      <c r="M87" s="65">
        <f>VLOOKUP($C87,'f1'!$B$3:$I$117,'f2'!M$1,FALSE)</f>
        <v>1</v>
      </c>
      <c r="N87" s="69">
        <f>VLOOKUP($C87,'f1'!$B$3:$I$117,'f2'!N$1,FALSE)</f>
        <v>1</v>
      </c>
      <c r="O87" s="64">
        <f t="shared" ref="O87:S87" si="500">IF(COUNTIF($D85,O$3)&gt;0,1,O85+1)</f>
        <v>2</v>
      </c>
      <c r="P87" s="65">
        <f t="shared" si="500"/>
        <v>4</v>
      </c>
      <c r="Q87" s="65">
        <f t="shared" si="500"/>
        <v>3</v>
      </c>
      <c r="R87" s="65">
        <f t="shared" si="500"/>
        <v>1</v>
      </c>
      <c r="S87" s="69">
        <f t="shared" si="500"/>
        <v>5</v>
      </c>
      <c r="T87" s="88" t="str">
        <f t="shared" si="389"/>
        <v>sam</v>
      </c>
      <c r="U87" s="8">
        <v>45010</v>
      </c>
      <c r="V87" s="83" t="str">
        <f t="shared" si="390"/>
        <v>c</v>
      </c>
      <c r="W87" s="83" t="str">
        <f t="shared" si="391"/>
        <v>b</v>
      </c>
    </row>
    <row r="88" spans="1:23" x14ac:dyDescent="0.3">
      <c r="A88" s="5" t="str">
        <f t="shared" si="375"/>
        <v>dim</v>
      </c>
      <c r="B88" t="str">
        <f t="shared" si="382"/>
        <v>jour</v>
      </c>
      <c r="C88" s="8">
        <f t="shared" si="398"/>
        <v>44969</v>
      </c>
      <c r="D88" s="42" t="str" cm="1">
        <f t="array" ref="D88">INDEX($E$3:$I$3,1,MATCH(MAX((2-E88:I88)*(O88:S88+IF((J88:N88=1)*(J90:N90=0),10,0))*J88:N88),(2-E88:I88)*(O88:S88+IF((J88:N88=1)*(J90:N90=0),10,0))*J88:N88,0))</f>
        <v>c</v>
      </c>
      <c r="E88" s="64">
        <f t="shared" ref="E88" si="501">MAX(0,IF($D87=E$3,2,E87-1))</f>
        <v>0</v>
      </c>
      <c r="F88" s="65">
        <f t="shared" ref="F88" si="502">MAX(0,IF($D87=F$3,2,F87-1))</f>
        <v>0</v>
      </c>
      <c r="G88" s="65">
        <f t="shared" ref="G88" si="503">MAX(0,IF($D87=G$3,2,G87-1))</f>
        <v>0</v>
      </c>
      <c r="H88" s="65">
        <f t="shared" ref="H88" si="504">MAX(0,IF($D87=H$3,2,H87-1))</f>
        <v>1</v>
      </c>
      <c r="I88" s="69">
        <f t="shared" ref="I88" si="505">MAX(0,IF($D87=I$3,2,I87-1))</f>
        <v>2</v>
      </c>
      <c r="J88" s="64">
        <f>VLOOKUP($C88,'f1'!$B$3:$I$117,'f2'!J$1,FALSE)</f>
        <v>1</v>
      </c>
      <c r="K88" s="65">
        <f>VLOOKUP($C88,'f1'!$B$3:$I$117,'f2'!K$1,FALSE)</f>
        <v>1</v>
      </c>
      <c r="L88" s="65">
        <f>VLOOKUP($C88,'f1'!$B$3:$I$117,'f2'!L$1,FALSE)</f>
        <v>1</v>
      </c>
      <c r="M88" s="65">
        <f>VLOOKUP($C88,'f1'!$B$3:$I$117,'f2'!M$1,FALSE)</f>
        <v>1</v>
      </c>
      <c r="N88" s="69">
        <f>VLOOKUP($C88,'f1'!$B$3:$I$117,'f2'!N$1,FALSE)</f>
        <v>1</v>
      </c>
      <c r="O88" s="64">
        <f t="shared" ref="O88:S88" si="506">IF(COUNTIF($D86,O$3)&gt;0,1,O86+1)</f>
        <v>4</v>
      </c>
      <c r="P88" s="65">
        <f t="shared" si="506"/>
        <v>1</v>
      </c>
      <c r="Q88" s="65">
        <f t="shared" si="506"/>
        <v>5</v>
      </c>
      <c r="R88" s="65">
        <f t="shared" si="506"/>
        <v>3</v>
      </c>
      <c r="S88" s="69">
        <f t="shared" si="506"/>
        <v>2</v>
      </c>
      <c r="T88" s="88" t="str">
        <f t="shared" si="389"/>
        <v>dim</v>
      </c>
      <c r="U88" s="8">
        <v>45011</v>
      </c>
      <c r="V88" s="83" t="e">
        <f t="shared" si="390"/>
        <v>#N/A</v>
      </c>
      <c r="W88" s="83" t="e">
        <f t="shared" si="391"/>
        <v>#N/A</v>
      </c>
    </row>
    <row r="89" spans="1:23" x14ac:dyDescent="0.3">
      <c r="A89" s="5" t="str">
        <f t="shared" si="375"/>
        <v>dim</v>
      </c>
      <c r="B89" t="str">
        <f t="shared" si="382"/>
        <v>nuit</v>
      </c>
      <c r="C89" s="8">
        <f t="shared" si="398"/>
        <v>44969</v>
      </c>
      <c r="D89" s="42" t="str" cm="1">
        <f t="array" ref="D89">INDEX($E$3:$I$3,1,MATCH(MAX((2-E89:I89)*O89:S89*J89:N89*IF(COUNTIF(J92:N92,1)&gt;0,J92:N92,1)*IF($E$3:$I$3=D88,0,1)),(2-E89:I89)*O89:S89*J89:N89*IF(COUNTIF(J92:N92,1)&gt;0,J92:N92,1)*IF($E$3:$I$3=D88,0,1),0))</f>
        <v>b</v>
      </c>
      <c r="E89" s="64">
        <f t="shared" ref="E89" si="507">E88+IF($D88=E$3,1,0)</f>
        <v>0</v>
      </c>
      <c r="F89" s="65">
        <f t="shared" ref="F89" si="508">F88+IF($D88=F$3,1,0)</f>
        <v>0</v>
      </c>
      <c r="G89" s="65">
        <f t="shared" ref="G89" si="509">G88+IF($D88=G$3,1,0)</f>
        <v>1</v>
      </c>
      <c r="H89" s="65">
        <f t="shared" ref="H89" si="510">H88+IF($D88=H$3,1,0)</f>
        <v>1</v>
      </c>
      <c r="I89" s="69">
        <f t="shared" ref="I89" si="511">I88+IF($D88=I$3,1,0)</f>
        <v>2</v>
      </c>
      <c r="J89" s="64">
        <f>VLOOKUP($C89,'f1'!$B$3:$I$117,'f2'!J$1,FALSE)</f>
        <v>1</v>
      </c>
      <c r="K89" s="65">
        <f>VLOOKUP($C89,'f1'!$B$3:$I$117,'f2'!K$1,FALSE)</f>
        <v>1</v>
      </c>
      <c r="L89" s="65">
        <f>VLOOKUP($C89,'f1'!$B$3:$I$117,'f2'!L$1,FALSE)</f>
        <v>1</v>
      </c>
      <c r="M89" s="65">
        <f>VLOOKUP($C89,'f1'!$B$3:$I$117,'f2'!M$1,FALSE)</f>
        <v>1</v>
      </c>
      <c r="N89" s="69">
        <f>VLOOKUP($C89,'f1'!$B$3:$I$117,'f2'!N$1,FALSE)</f>
        <v>1</v>
      </c>
      <c r="O89" s="64">
        <f t="shared" ref="O89:S89" si="512">IF(COUNTIF($D87,O$3)&gt;0,1,O87+1)</f>
        <v>3</v>
      </c>
      <c r="P89" s="65">
        <f t="shared" si="512"/>
        <v>5</v>
      </c>
      <c r="Q89" s="65">
        <f t="shared" si="512"/>
        <v>4</v>
      </c>
      <c r="R89" s="65">
        <f t="shared" si="512"/>
        <v>2</v>
      </c>
      <c r="S89" s="69">
        <f t="shared" si="512"/>
        <v>1</v>
      </c>
      <c r="T89" s="88" t="str">
        <f t="shared" si="389"/>
        <v>lun</v>
      </c>
      <c r="U89" s="8">
        <v>45012</v>
      </c>
      <c r="V89" s="83" t="e">
        <f t="shared" si="390"/>
        <v>#N/A</v>
      </c>
      <c r="W89" s="83" t="e">
        <f t="shared" si="391"/>
        <v>#N/A</v>
      </c>
    </row>
    <row r="90" spans="1:23" x14ac:dyDescent="0.3">
      <c r="A90" s="5" t="str">
        <f t="shared" si="375"/>
        <v>lun</v>
      </c>
      <c r="B90" t="str">
        <f t="shared" si="382"/>
        <v>jour</v>
      </c>
      <c r="C90" s="8">
        <f t="shared" si="398"/>
        <v>44970</v>
      </c>
      <c r="D90" s="42" t="str" cm="1">
        <f t="array" ref="D90">INDEX($E$3:$I$3,1,MATCH(MAX((2-E90:I90)*(O90:S90+IF((J90:N90=1)*(J92:N92=0),10,0))*J90:N90),(2-E90:I90)*(O90:S90+IF((J90:N90=1)*(J92:N92=0),10,0))*J90:N90,0))</f>
        <v>a</v>
      </c>
      <c r="E90" s="64">
        <f t="shared" ref="E90" si="513">MAX(0,IF($D89=E$3,2,E89-1))</f>
        <v>0</v>
      </c>
      <c r="F90" s="65">
        <f t="shared" ref="F90" si="514">MAX(0,IF($D89=F$3,2,F89-1))</f>
        <v>2</v>
      </c>
      <c r="G90" s="65">
        <f t="shared" ref="G90" si="515">MAX(0,IF($D89=G$3,2,G89-1))</f>
        <v>0</v>
      </c>
      <c r="H90" s="65">
        <f t="shared" ref="H90" si="516">MAX(0,IF($D89=H$3,2,H89-1))</f>
        <v>0</v>
      </c>
      <c r="I90" s="69">
        <f t="shared" ref="I90" si="517">MAX(0,IF($D89=I$3,2,I89-1))</f>
        <v>1</v>
      </c>
      <c r="J90" s="64">
        <f>VLOOKUP($C90,'f1'!$B$3:$I$117,'f2'!J$1,FALSE)</f>
        <v>1</v>
      </c>
      <c r="K90" s="65">
        <f>VLOOKUP($C90,'f1'!$B$3:$I$117,'f2'!K$1,FALSE)</f>
        <v>1</v>
      </c>
      <c r="L90" s="65">
        <f>VLOOKUP($C90,'f1'!$B$3:$I$117,'f2'!L$1,FALSE)</f>
        <v>1</v>
      </c>
      <c r="M90" s="65">
        <f>VLOOKUP($C90,'f1'!$B$3:$I$117,'f2'!M$1,FALSE)</f>
        <v>1</v>
      </c>
      <c r="N90" s="69">
        <f>VLOOKUP($C90,'f1'!$B$3:$I$117,'f2'!N$1,FALSE)</f>
        <v>1</v>
      </c>
      <c r="O90" s="64">
        <f t="shared" ref="O90:S90" si="518">IF(COUNTIF($D88,O$3)&gt;0,1,O88+1)</f>
        <v>5</v>
      </c>
      <c r="P90" s="65">
        <f t="shared" si="518"/>
        <v>2</v>
      </c>
      <c r="Q90" s="65">
        <f t="shared" si="518"/>
        <v>1</v>
      </c>
      <c r="R90" s="65">
        <f t="shared" si="518"/>
        <v>4</v>
      </c>
      <c r="S90" s="69">
        <f t="shared" si="518"/>
        <v>3</v>
      </c>
      <c r="T90" s="88" t="str">
        <f t="shared" si="389"/>
        <v>mar</v>
      </c>
      <c r="U90" s="8">
        <v>45013</v>
      </c>
      <c r="V90" s="83" t="e">
        <f t="shared" si="390"/>
        <v>#N/A</v>
      </c>
      <c r="W90" s="83" t="e">
        <f t="shared" si="391"/>
        <v>#N/A</v>
      </c>
    </row>
    <row r="91" spans="1:23" x14ac:dyDescent="0.3">
      <c r="A91" s="5" t="str">
        <f t="shared" si="375"/>
        <v>lun</v>
      </c>
      <c r="B91" t="str">
        <f t="shared" si="382"/>
        <v>nuit</v>
      </c>
      <c r="C91" s="8">
        <f t="shared" si="398"/>
        <v>44970</v>
      </c>
      <c r="D91" s="42" t="str" cm="1">
        <f t="array" ref="D91">INDEX($E$3:$I$3,1,MATCH(MAX((2-E91:I91)*O91:S91*J91:N91*IF(COUNTIF(J94:N94,1)&gt;0,J94:N94,1)*IF($E$3:$I$3=D90,0,1)),(2-E91:I91)*O91:S91*J91:N91*IF(COUNTIF(J94:N94,1)&gt;0,J94:N94,1)*IF($E$3:$I$3=D90,0,1),0))</f>
        <v>c</v>
      </c>
      <c r="E91" s="64">
        <f t="shared" ref="E91" si="519">E90+IF($D90=E$3,1,0)</f>
        <v>1</v>
      </c>
      <c r="F91" s="65">
        <f t="shared" ref="F91" si="520">F90+IF($D90=F$3,1,0)</f>
        <v>2</v>
      </c>
      <c r="G91" s="65">
        <f t="shared" ref="G91" si="521">G90+IF($D90=G$3,1,0)</f>
        <v>0</v>
      </c>
      <c r="H91" s="65">
        <f t="shared" ref="H91" si="522">H90+IF($D90=H$3,1,0)</f>
        <v>0</v>
      </c>
      <c r="I91" s="69">
        <f t="shared" ref="I91" si="523">I90+IF($D90=I$3,1,0)</f>
        <v>1</v>
      </c>
      <c r="J91" s="64">
        <f>VLOOKUP($C91,'f1'!$B$3:$I$117,'f2'!J$1,FALSE)</f>
        <v>1</v>
      </c>
      <c r="K91" s="65">
        <f>VLOOKUP($C91,'f1'!$B$3:$I$117,'f2'!K$1,FALSE)</f>
        <v>1</v>
      </c>
      <c r="L91" s="65">
        <f>VLOOKUP($C91,'f1'!$B$3:$I$117,'f2'!L$1,FALSE)</f>
        <v>1</v>
      </c>
      <c r="M91" s="65">
        <f>VLOOKUP($C91,'f1'!$B$3:$I$117,'f2'!M$1,FALSE)</f>
        <v>1</v>
      </c>
      <c r="N91" s="69">
        <f>VLOOKUP($C91,'f1'!$B$3:$I$117,'f2'!N$1,FALSE)</f>
        <v>1</v>
      </c>
      <c r="O91" s="64">
        <f t="shared" ref="O91:S91" si="524">IF(COUNTIF($D89,O$3)&gt;0,1,O89+1)</f>
        <v>4</v>
      </c>
      <c r="P91" s="65">
        <f t="shared" si="524"/>
        <v>1</v>
      </c>
      <c r="Q91" s="65">
        <f t="shared" si="524"/>
        <v>5</v>
      </c>
      <c r="R91" s="65">
        <f t="shared" si="524"/>
        <v>3</v>
      </c>
      <c r="S91" s="69">
        <f t="shared" si="524"/>
        <v>2</v>
      </c>
      <c r="T91" s="88" t="str">
        <f t="shared" si="389"/>
        <v>mer</v>
      </c>
      <c r="U91" s="8">
        <v>45014</v>
      </c>
      <c r="V91" s="83" t="e">
        <f t="shared" si="390"/>
        <v>#N/A</v>
      </c>
      <c r="W91" s="83" t="e">
        <f t="shared" si="391"/>
        <v>#N/A</v>
      </c>
    </row>
    <row r="92" spans="1:23" x14ac:dyDescent="0.3">
      <c r="A92" s="5" t="str">
        <f t="shared" si="375"/>
        <v>mar</v>
      </c>
      <c r="B92" t="str">
        <f t="shared" si="382"/>
        <v>jour</v>
      </c>
      <c r="C92" s="8">
        <f t="shared" si="398"/>
        <v>44971</v>
      </c>
      <c r="D92" s="42" t="str" cm="1">
        <f t="array" ref="D92">INDEX($E$3:$I$3,1,MATCH(MAX((2-E92:I92)*(O92:S92+IF((J92:N92=1)*(J94:N94=0),10,0))*J92:N92),(2-E92:I92)*(O92:S92+IF((J92:N92=1)*(J94:N94=0),10,0))*J92:N92,0))</f>
        <v>d</v>
      </c>
      <c r="E92" s="64">
        <f t="shared" ref="E92" si="525">MAX(0,IF($D91=E$3,2,E91-1))</f>
        <v>0</v>
      </c>
      <c r="F92" s="65">
        <f t="shared" ref="F92" si="526">MAX(0,IF($D91=F$3,2,F91-1))</f>
        <v>1</v>
      </c>
      <c r="G92" s="65">
        <f t="shared" ref="G92" si="527">MAX(0,IF($D91=G$3,2,G91-1))</f>
        <v>2</v>
      </c>
      <c r="H92" s="65">
        <f t="shared" ref="H92" si="528">MAX(0,IF($D91=H$3,2,H91-1))</f>
        <v>0</v>
      </c>
      <c r="I92" s="69">
        <f t="shared" ref="I92" si="529">MAX(0,IF($D91=I$3,2,I91-1))</f>
        <v>0</v>
      </c>
      <c r="J92" s="64">
        <f>VLOOKUP($C92,'f1'!$B$3:$I$117,'f2'!J$1,FALSE)</f>
        <v>1</v>
      </c>
      <c r="K92" s="65">
        <f>VLOOKUP($C92,'f1'!$B$3:$I$117,'f2'!K$1,FALSE)</f>
        <v>1</v>
      </c>
      <c r="L92" s="65">
        <f>VLOOKUP($C92,'f1'!$B$3:$I$117,'f2'!L$1,FALSE)</f>
        <v>1</v>
      </c>
      <c r="M92" s="65">
        <f>VLOOKUP($C92,'f1'!$B$3:$I$117,'f2'!M$1,FALSE)</f>
        <v>1</v>
      </c>
      <c r="N92" s="69">
        <f>VLOOKUP($C92,'f1'!$B$3:$I$117,'f2'!N$1,FALSE)</f>
        <v>1</v>
      </c>
      <c r="O92" s="64">
        <f t="shared" ref="O92:S92" si="530">IF(COUNTIF($D90,O$3)&gt;0,1,O90+1)</f>
        <v>1</v>
      </c>
      <c r="P92" s="65">
        <f t="shared" si="530"/>
        <v>3</v>
      </c>
      <c r="Q92" s="65">
        <f t="shared" si="530"/>
        <v>2</v>
      </c>
      <c r="R92" s="65">
        <f t="shared" si="530"/>
        <v>5</v>
      </c>
      <c r="S92" s="69">
        <f t="shared" si="530"/>
        <v>4</v>
      </c>
      <c r="T92" s="88" t="str">
        <f t="shared" si="389"/>
        <v>jeu</v>
      </c>
      <c r="U92" s="8">
        <v>45015</v>
      </c>
      <c r="V92" s="83" t="e">
        <f t="shared" si="390"/>
        <v>#N/A</v>
      </c>
      <c r="W92" s="83" t="e">
        <f t="shared" si="391"/>
        <v>#N/A</v>
      </c>
    </row>
    <row r="93" spans="1:23" x14ac:dyDescent="0.3">
      <c r="A93" s="5" t="str">
        <f t="shared" si="375"/>
        <v>mar</v>
      </c>
      <c r="B93" t="str">
        <f t="shared" si="382"/>
        <v>nuit</v>
      </c>
      <c r="C93" s="8">
        <f t="shared" si="398"/>
        <v>44971</v>
      </c>
      <c r="D93" s="42" t="str" cm="1">
        <f t="array" ref="D93">INDEX($E$3:$I$3,1,MATCH(MAX((2-E93:I93)*O93:S93*J93:N93*IF(COUNTIF(J96:N96,1)&gt;0,J96:N96,1)*IF($E$3:$I$3=D92,0,1)),(2-E93:I93)*O93:S93*J93:N93*IF(COUNTIF(J96:N96,1)&gt;0,J96:N96,1)*IF($E$3:$I$3=D92,0,1),0))</f>
        <v>a</v>
      </c>
      <c r="E93" s="64">
        <f t="shared" ref="E93" si="531">E92+IF($D92=E$3,1,0)</f>
        <v>0</v>
      </c>
      <c r="F93" s="65">
        <f t="shared" ref="F93" si="532">F92+IF($D92=F$3,1,0)</f>
        <v>1</v>
      </c>
      <c r="G93" s="65">
        <f t="shared" ref="G93" si="533">G92+IF($D92=G$3,1,0)</f>
        <v>2</v>
      </c>
      <c r="H93" s="65">
        <f t="shared" ref="H93" si="534">H92+IF($D92=H$3,1,0)</f>
        <v>1</v>
      </c>
      <c r="I93" s="69">
        <f t="shared" ref="I93" si="535">I92+IF($D92=I$3,1,0)</f>
        <v>0</v>
      </c>
      <c r="J93" s="64">
        <f>VLOOKUP($C93,'f1'!$B$3:$I$117,'f2'!J$1,FALSE)</f>
        <v>1</v>
      </c>
      <c r="K93" s="65">
        <f>VLOOKUP($C93,'f1'!$B$3:$I$117,'f2'!K$1,FALSE)</f>
        <v>1</v>
      </c>
      <c r="L93" s="65">
        <f>VLOOKUP($C93,'f1'!$B$3:$I$117,'f2'!L$1,FALSE)</f>
        <v>1</v>
      </c>
      <c r="M93" s="65">
        <f>VLOOKUP($C93,'f1'!$B$3:$I$117,'f2'!M$1,FALSE)</f>
        <v>1</v>
      </c>
      <c r="N93" s="69">
        <f>VLOOKUP($C93,'f1'!$B$3:$I$117,'f2'!N$1,FALSE)</f>
        <v>1</v>
      </c>
      <c r="O93" s="64">
        <f t="shared" ref="O93:S93" si="536">IF(COUNTIF($D91,O$3)&gt;0,1,O91+1)</f>
        <v>5</v>
      </c>
      <c r="P93" s="65">
        <f t="shared" si="536"/>
        <v>2</v>
      </c>
      <c r="Q93" s="65">
        <f t="shared" si="536"/>
        <v>1</v>
      </c>
      <c r="R93" s="65">
        <f t="shared" si="536"/>
        <v>4</v>
      </c>
      <c r="S93" s="69">
        <f t="shared" si="536"/>
        <v>3</v>
      </c>
      <c r="T93" s="88" t="str">
        <f t="shared" si="389"/>
        <v>ven</v>
      </c>
      <c r="U93" s="8">
        <v>45016</v>
      </c>
      <c r="V93" s="83" t="e">
        <f t="shared" si="390"/>
        <v>#N/A</v>
      </c>
      <c r="W93" s="83" t="e">
        <f t="shared" si="391"/>
        <v>#N/A</v>
      </c>
    </row>
    <row r="94" spans="1:23" x14ac:dyDescent="0.3">
      <c r="A94" s="5" t="str">
        <f t="shared" si="375"/>
        <v>mer</v>
      </c>
      <c r="B94" t="str">
        <f t="shared" si="382"/>
        <v>jour</v>
      </c>
      <c r="C94" s="8">
        <f t="shared" si="398"/>
        <v>44972</v>
      </c>
      <c r="D94" s="42" t="str" cm="1">
        <f t="array" ref="D94">INDEX($E$3:$I$3,1,MATCH(MAX((2-E94:I94)*(O94:S94+IF((J94:N94=1)*(J96:N96=0),10,0))*J94:N94),(2-E94:I94)*(O94:S94+IF((J94:N94=1)*(J96:N96=0),10,0))*J94:N94,0))</f>
        <v>e</v>
      </c>
      <c r="E94" s="64">
        <f t="shared" ref="E94" si="537">MAX(0,IF($D93=E$3,2,E93-1))</f>
        <v>2</v>
      </c>
      <c r="F94" s="65">
        <f t="shared" ref="F94" si="538">MAX(0,IF($D93=F$3,2,F93-1))</f>
        <v>0</v>
      </c>
      <c r="G94" s="65">
        <f t="shared" ref="G94" si="539">MAX(0,IF($D93=G$3,2,G93-1))</f>
        <v>1</v>
      </c>
      <c r="H94" s="65">
        <f t="shared" ref="H94" si="540">MAX(0,IF($D93=H$3,2,H93-1))</f>
        <v>0</v>
      </c>
      <c r="I94" s="69">
        <f t="shared" ref="I94" si="541">MAX(0,IF($D93=I$3,2,I93-1))</f>
        <v>0</v>
      </c>
      <c r="J94" s="64">
        <f>VLOOKUP($C94,'f1'!$B$3:$I$117,'f2'!J$1,FALSE)</f>
        <v>1</v>
      </c>
      <c r="K94" s="65">
        <f>VLOOKUP($C94,'f1'!$B$3:$I$117,'f2'!K$1,FALSE)</f>
        <v>1</v>
      </c>
      <c r="L94" s="65">
        <f>VLOOKUP($C94,'f1'!$B$3:$I$117,'f2'!L$1,FALSE)</f>
        <v>1</v>
      </c>
      <c r="M94" s="65">
        <f>VLOOKUP($C94,'f1'!$B$3:$I$117,'f2'!M$1,FALSE)</f>
        <v>1</v>
      </c>
      <c r="N94" s="69">
        <f>VLOOKUP($C94,'f1'!$B$3:$I$117,'f2'!N$1,FALSE)</f>
        <v>1</v>
      </c>
      <c r="O94" s="64">
        <f t="shared" ref="O94:S94" si="542">IF(COUNTIF($D92,O$3)&gt;0,1,O92+1)</f>
        <v>2</v>
      </c>
      <c r="P94" s="65">
        <f t="shared" si="542"/>
        <v>4</v>
      </c>
      <c r="Q94" s="65">
        <f t="shared" si="542"/>
        <v>3</v>
      </c>
      <c r="R94" s="65">
        <f t="shared" si="542"/>
        <v>1</v>
      </c>
      <c r="S94" s="69">
        <f t="shared" si="542"/>
        <v>5</v>
      </c>
      <c r="T94" s="88" t="str">
        <f t="shared" si="389"/>
        <v>sam</v>
      </c>
      <c r="U94" s="8">
        <v>45017</v>
      </c>
      <c r="V94" s="83" t="e">
        <f t="shared" si="390"/>
        <v>#N/A</v>
      </c>
      <c r="W94" s="83" t="e">
        <f t="shared" si="391"/>
        <v>#N/A</v>
      </c>
    </row>
    <row r="95" spans="1:23" x14ac:dyDescent="0.3">
      <c r="A95" s="5" t="str">
        <f t="shared" si="375"/>
        <v>mer</v>
      </c>
      <c r="B95" t="str">
        <f t="shared" si="382"/>
        <v>nuit</v>
      </c>
      <c r="C95" s="8">
        <f t="shared" si="398"/>
        <v>44972</v>
      </c>
      <c r="D95" s="42" t="str" cm="1">
        <f t="array" ref="D95">INDEX($E$3:$I$3,1,MATCH(MAX((2-E95:I95)*O95:S95*J95:N95*IF(COUNTIF(J98:N98,1)&gt;0,J98:N98,1)*IF($E$3:$I$3=D94,0,1)),(2-E95:I95)*O95:S95*J95:N95*IF(COUNTIF(J98:N98,1)&gt;0,J98:N98,1)*IF($E$3:$I$3=D94,0,1),0))</f>
        <v>d</v>
      </c>
      <c r="E95" s="64">
        <f t="shared" ref="E95" si="543">E94+IF($D94=E$3,1,0)</f>
        <v>2</v>
      </c>
      <c r="F95" s="65">
        <f t="shared" ref="F95" si="544">F94+IF($D94=F$3,1,0)</f>
        <v>0</v>
      </c>
      <c r="G95" s="65">
        <f t="shared" ref="G95" si="545">G94+IF($D94=G$3,1,0)</f>
        <v>1</v>
      </c>
      <c r="H95" s="65">
        <f t="shared" ref="H95" si="546">H94+IF($D94=H$3,1,0)</f>
        <v>0</v>
      </c>
      <c r="I95" s="69">
        <f t="shared" ref="I95" si="547">I94+IF($D94=I$3,1,0)</f>
        <v>1</v>
      </c>
      <c r="J95" s="64">
        <f>VLOOKUP($C95,'f1'!$B$3:$I$117,'f2'!J$1,FALSE)</f>
        <v>1</v>
      </c>
      <c r="K95" s="65">
        <f>VLOOKUP($C95,'f1'!$B$3:$I$117,'f2'!K$1,FALSE)</f>
        <v>1</v>
      </c>
      <c r="L95" s="65">
        <f>VLOOKUP($C95,'f1'!$B$3:$I$117,'f2'!L$1,FALSE)</f>
        <v>1</v>
      </c>
      <c r="M95" s="65">
        <f>VLOOKUP($C95,'f1'!$B$3:$I$117,'f2'!M$1,FALSE)</f>
        <v>1</v>
      </c>
      <c r="N95" s="69">
        <f>VLOOKUP($C95,'f1'!$B$3:$I$117,'f2'!N$1,FALSE)</f>
        <v>1</v>
      </c>
      <c r="O95" s="64">
        <f t="shared" ref="O95:S95" si="548">IF(COUNTIF($D93,O$3)&gt;0,1,O93+1)</f>
        <v>1</v>
      </c>
      <c r="P95" s="65">
        <f t="shared" si="548"/>
        <v>3</v>
      </c>
      <c r="Q95" s="65">
        <f t="shared" si="548"/>
        <v>2</v>
      </c>
      <c r="R95" s="65">
        <f t="shared" si="548"/>
        <v>5</v>
      </c>
      <c r="S95" s="69">
        <f t="shared" si="548"/>
        <v>4</v>
      </c>
      <c r="T95" s="88" t="str">
        <f t="shared" si="389"/>
        <v>dim</v>
      </c>
      <c r="U95" s="8">
        <v>45018</v>
      </c>
      <c r="V95" s="83" t="e">
        <f t="shared" si="390"/>
        <v>#N/A</v>
      </c>
      <c r="W95" s="83" t="e">
        <f t="shared" si="391"/>
        <v>#N/A</v>
      </c>
    </row>
    <row r="96" spans="1:23" x14ac:dyDescent="0.3">
      <c r="A96" s="5" t="str">
        <f t="shared" si="375"/>
        <v>jeu</v>
      </c>
      <c r="B96" t="str">
        <f t="shared" si="382"/>
        <v>jour</v>
      </c>
      <c r="C96" s="8">
        <f t="shared" si="398"/>
        <v>44973</v>
      </c>
      <c r="D96" s="42" t="str" cm="1">
        <f t="array" ref="D96">INDEX($E$3:$I$3,1,MATCH(MAX((2-E96:I96)*(O96:S96+IF((J96:N96=1)*(J98:N98=0),10,0))*J96:N96),(2-E96:I96)*(O96:S96+IF((J96:N96=1)*(J98:N98=0),10,0))*J96:N96,0))</f>
        <v>b</v>
      </c>
      <c r="E96" s="64">
        <f t="shared" ref="E96" si="549">MAX(0,IF($D95=E$3,2,E95-1))</f>
        <v>1</v>
      </c>
      <c r="F96" s="65">
        <f t="shared" ref="F96" si="550">MAX(0,IF($D95=F$3,2,F95-1))</f>
        <v>0</v>
      </c>
      <c r="G96" s="65">
        <f t="shared" ref="G96" si="551">MAX(0,IF($D95=G$3,2,G95-1))</f>
        <v>0</v>
      </c>
      <c r="H96" s="65">
        <f t="shared" ref="H96" si="552">MAX(0,IF($D95=H$3,2,H95-1))</f>
        <v>2</v>
      </c>
      <c r="I96" s="69">
        <f t="shared" ref="I96" si="553">MAX(0,IF($D95=I$3,2,I95-1))</f>
        <v>0</v>
      </c>
      <c r="J96" s="64">
        <f>VLOOKUP($C96,'f1'!$B$3:$I$117,'f2'!J$1,FALSE)</f>
        <v>1</v>
      </c>
      <c r="K96" s="65">
        <f>VLOOKUP($C96,'f1'!$B$3:$I$117,'f2'!K$1,FALSE)</f>
        <v>1</v>
      </c>
      <c r="L96" s="65">
        <f>VLOOKUP($C96,'f1'!$B$3:$I$117,'f2'!L$1,FALSE)</f>
        <v>1</v>
      </c>
      <c r="M96" s="65">
        <f>VLOOKUP($C96,'f1'!$B$3:$I$117,'f2'!M$1,FALSE)</f>
        <v>1</v>
      </c>
      <c r="N96" s="69">
        <f>VLOOKUP($C96,'f1'!$B$3:$I$117,'f2'!N$1,FALSE)</f>
        <v>1</v>
      </c>
      <c r="O96" s="64">
        <f t="shared" ref="O96:S96" si="554">IF(COUNTIF($D94,O$3)&gt;0,1,O94+1)</f>
        <v>3</v>
      </c>
      <c r="P96" s="65">
        <f t="shared" si="554"/>
        <v>5</v>
      </c>
      <c r="Q96" s="65">
        <f t="shared" si="554"/>
        <v>4</v>
      </c>
      <c r="R96" s="65">
        <f t="shared" si="554"/>
        <v>2</v>
      </c>
      <c r="S96" s="69">
        <f t="shared" si="554"/>
        <v>1</v>
      </c>
      <c r="T96" s="88" t="str">
        <f t="shared" si="389"/>
        <v>lun</v>
      </c>
      <c r="U96" s="8">
        <v>45019</v>
      </c>
      <c r="V96" s="83" t="e">
        <f t="shared" si="390"/>
        <v>#N/A</v>
      </c>
      <c r="W96" s="83" t="e">
        <f t="shared" si="391"/>
        <v>#N/A</v>
      </c>
    </row>
    <row r="97" spans="1:23" x14ac:dyDescent="0.3">
      <c r="A97" s="5" t="str">
        <f t="shared" si="375"/>
        <v>jeu</v>
      </c>
      <c r="B97" t="str">
        <f t="shared" si="382"/>
        <v>nuit</v>
      </c>
      <c r="C97" s="8">
        <f t="shared" si="398"/>
        <v>44973</v>
      </c>
      <c r="D97" s="42" t="str" cm="1">
        <f t="array" ref="D97">INDEX($E$3:$I$3,1,MATCH(MAX((2-E97:I97)*O97:S97*J97:N97*IF(COUNTIF(J100:N100,1)&gt;0,J100:N100,1)*IF($E$3:$I$3=D96,0,1)),(2-E97:I97)*O97:S97*J97:N97*IF(COUNTIF(J100:N100,1)&gt;0,J100:N100,1)*IF($E$3:$I$3=D96,0,1),0))</f>
        <v>e</v>
      </c>
      <c r="E97" s="64">
        <f t="shared" ref="E97" si="555">E96+IF($D96=E$3,1,0)</f>
        <v>1</v>
      </c>
      <c r="F97" s="65">
        <f t="shared" ref="F97" si="556">F96+IF($D96=F$3,1,0)</f>
        <v>1</v>
      </c>
      <c r="G97" s="65">
        <f t="shared" ref="G97" si="557">G96+IF($D96=G$3,1,0)</f>
        <v>0</v>
      </c>
      <c r="H97" s="65">
        <f t="shared" ref="H97" si="558">H96+IF($D96=H$3,1,0)</f>
        <v>2</v>
      </c>
      <c r="I97" s="69">
        <f t="shared" ref="I97" si="559">I96+IF($D96=I$3,1,0)</f>
        <v>0</v>
      </c>
      <c r="J97" s="64">
        <f>VLOOKUP($C97,'f1'!$B$3:$I$117,'f2'!J$1,FALSE)</f>
        <v>1</v>
      </c>
      <c r="K97" s="65">
        <f>VLOOKUP($C97,'f1'!$B$3:$I$117,'f2'!K$1,FALSE)</f>
        <v>1</v>
      </c>
      <c r="L97" s="65">
        <f>VLOOKUP($C97,'f1'!$B$3:$I$117,'f2'!L$1,FALSE)</f>
        <v>1</v>
      </c>
      <c r="M97" s="65">
        <f>VLOOKUP($C97,'f1'!$B$3:$I$117,'f2'!M$1,FALSE)</f>
        <v>1</v>
      </c>
      <c r="N97" s="69">
        <f>VLOOKUP($C97,'f1'!$B$3:$I$117,'f2'!N$1,FALSE)</f>
        <v>1</v>
      </c>
      <c r="O97" s="64">
        <f t="shared" ref="O97:S97" si="560">IF(COUNTIF($D95,O$3)&gt;0,1,O95+1)</f>
        <v>2</v>
      </c>
      <c r="P97" s="65">
        <f t="shared" si="560"/>
        <v>4</v>
      </c>
      <c r="Q97" s="65">
        <f t="shared" si="560"/>
        <v>3</v>
      </c>
      <c r="R97" s="65">
        <f t="shared" si="560"/>
        <v>1</v>
      </c>
      <c r="S97" s="69">
        <f t="shared" si="560"/>
        <v>5</v>
      </c>
      <c r="T97" s="88" t="str">
        <f t="shared" si="389"/>
        <v>mar</v>
      </c>
      <c r="U97" s="8">
        <v>45020</v>
      </c>
      <c r="V97" s="83" t="e">
        <f t="shared" si="390"/>
        <v>#N/A</v>
      </c>
      <c r="W97" s="83" t="e">
        <f t="shared" si="391"/>
        <v>#N/A</v>
      </c>
    </row>
    <row r="98" spans="1:23" x14ac:dyDescent="0.3">
      <c r="A98" s="5" t="str">
        <f t="shared" si="375"/>
        <v>ven</v>
      </c>
      <c r="B98" t="str">
        <f t="shared" si="382"/>
        <v>jour</v>
      </c>
      <c r="C98" s="8">
        <f t="shared" si="398"/>
        <v>44974</v>
      </c>
      <c r="D98" s="42" t="str" cm="1">
        <f t="array" ref="D98">INDEX($E$3:$I$3,1,MATCH(MAX((2-E98:I98)*(O98:S98+IF((J98:N98=1)*(J100:N100=0),10,0))*J98:N98),(2-E98:I98)*(O98:S98+IF((J98:N98=1)*(J100:N100=0),10,0))*J98:N98,0))</f>
        <v>c</v>
      </c>
      <c r="E98" s="64">
        <f t="shared" ref="E98" si="561">MAX(0,IF($D97=E$3,2,E97-1))</f>
        <v>0</v>
      </c>
      <c r="F98" s="65">
        <f t="shared" ref="F98" si="562">MAX(0,IF($D97=F$3,2,F97-1))</f>
        <v>0</v>
      </c>
      <c r="G98" s="65">
        <f t="shared" ref="G98" si="563">MAX(0,IF($D97=G$3,2,G97-1))</f>
        <v>0</v>
      </c>
      <c r="H98" s="65">
        <f t="shared" ref="H98" si="564">MAX(0,IF($D97=H$3,2,H97-1))</f>
        <v>1</v>
      </c>
      <c r="I98" s="69">
        <f t="shared" ref="I98" si="565">MAX(0,IF($D97=I$3,2,I97-1))</f>
        <v>2</v>
      </c>
      <c r="J98" s="64">
        <f>VLOOKUP($C98,'f1'!$B$3:$I$117,'f2'!J$1,FALSE)</f>
        <v>1</v>
      </c>
      <c r="K98" s="65">
        <f>VLOOKUP($C98,'f1'!$B$3:$I$117,'f2'!K$1,FALSE)</f>
        <v>1</v>
      </c>
      <c r="L98" s="65">
        <f>VLOOKUP($C98,'f1'!$B$3:$I$117,'f2'!L$1,FALSE)</f>
        <v>1</v>
      </c>
      <c r="M98" s="65">
        <f>VLOOKUP($C98,'f1'!$B$3:$I$117,'f2'!M$1,FALSE)</f>
        <v>1</v>
      </c>
      <c r="N98" s="69">
        <f>VLOOKUP($C98,'f1'!$B$3:$I$117,'f2'!N$1,FALSE)</f>
        <v>1</v>
      </c>
      <c r="O98" s="64">
        <f t="shared" ref="O98:S98" si="566">IF(COUNTIF($D96,O$3)&gt;0,1,O96+1)</f>
        <v>4</v>
      </c>
      <c r="P98" s="65">
        <f t="shared" si="566"/>
        <v>1</v>
      </c>
      <c r="Q98" s="65">
        <f t="shared" si="566"/>
        <v>5</v>
      </c>
      <c r="R98" s="65">
        <f t="shared" si="566"/>
        <v>3</v>
      </c>
      <c r="S98" s="69">
        <f t="shared" si="566"/>
        <v>2</v>
      </c>
      <c r="T98" s="88" t="str">
        <f t="shared" si="389"/>
        <v>mer</v>
      </c>
      <c r="U98" s="8">
        <v>45021</v>
      </c>
      <c r="V98" s="83" t="e">
        <f t="shared" si="390"/>
        <v>#N/A</v>
      </c>
      <c r="W98" s="83" t="e">
        <f t="shared" si="391"/>
        <v>#N/A</v>
      </c>
    </row>
    <row r="99" spans="1:23" x14ac:dyDescent="0.3">
      <c r="A99" s="5" t="str">
        <f t="shared" si="375"/>
        <v>ven</v>
      </c>
      <c r="B99" t="str">
        <f t="shared" si="382"/>
        <v>nuit</v>
      </c>
      <c r="C99" s="8">
        <f t="shared" si="398"/>
        <v>44974</v>
      </c>
      <c r="D99" s="42" t="str" cm="1">
        <f t="array" ref="D99">INDEX($E$3:$I$3,1,MATCH(MAX((2-E99:I99)*O99:S99*J99:N99*IF(COUNTIF(J102:N102,1)&gt;0,J102:N102,1)*IF($E$3:$I$3=D98,0,1)),(2-E99:I99)*O99:S99*J99:N99*IF(COUNTIF(J102:N102,1)&gt;0,J102:N102,1)*IF($E$3:$I$3=D98,0,1),0))</f>
        <v>b</v>
      </c>
      <c r="E99" s="64">
        <f t="shared" ref="E99" si="567">E98+IF($D98=E$3,1,0)</f>
        <v>0</v>
      </c>
      <c r="F99" s="65">
        <f t="shared" ref="F99" si="568">F98+IF($D98=F$3,1,0)</f>
        <v>0</v>
      </c>
      <c r="G99" s="65">
        <f t="shared" ref="G99" si="569">G98+IF($D98=G$3,1,0)</f>
        <v>1</v>
      </c>
      <c r="H99" s="65">
        <f t="shared" ref="H99" si="570">H98+IF($D98=H$3,1,0)</f>
        <v>1</v>
      </c>
      <c r="I99" s="69">
        <f t="shared" ref="I99" si="571">I98+IF($D98=I$3,1,0)</f>
        <v>2</v>
      </c>
      <c r="J99" s="64">
        <f>VLOOKUP($C99,'f1'!$B$3:$I$117,'f2'!J$1,FALSE)</f>
        <v>1</v>
      </c>
      <c r="K99" s="65">
        <f>VLOOKUP($C99,'f1'!$B$3:$I$117,'f2'!K$1,FALSE)</f>
        <v>1</v>
      </c>
      <c r="L99" s="65">
        <f>VLOOKUP($C99,'f1'!$B$3:$I$117,'f2'!L$1,FALSE)</f>
        <v>1</v>
      </c>
      <c r="M99" s="65">
        <f>VLOOKUP($C99,'f1'!$B$3:$I$117,'f2'!M$1,FALSE)</f>
        <v>1</v>
      </c>
      <c r="N99" s="69">
        <f>VLOOKUP($C99,'f1'!$B$3:$I$117,'f2'!N$1,FALSE)</f>
        <v>1</v>
      </c>
      <c r="O99" s="64">
        <f t="shared" ref="O99:S99" si="572">IF(COUNTIF($D97,O$3)&gt;0,1,O97+1)</f>
        <v>3</v>
      </c>
      <c r="P99" s="65">
        <f t="shared" si="572"/>
        <v>5</v>
      </c>
      <c r="Q99" s="65">
        <f t="shared" si="572"/>
        <v>4</v>
      </c>
      <c r="R99" s="65">
        <f t="shared" si="572"/>
        <v>2</v>
      </c>
      <c r="S99" s="69">
        <f t="shared" si="572"/>
        <v>1</v>
      </c>
      <c r="T99" s="88" t="str">
        <f t="shared" si="389"/>
        <v>jeu</v>
      </c>
      <c r="U99" s="8">
        <v>45022</v>
      </c>
      <c r="V99" s="83" t="e">
        <f t="shared" si="390"/>
        <v>#N/A</v>
      </c>
      <c r="W99" s="83" t="e">
        <f t="shared" si="391"/>
        <v>#N/A</v>
      </c>
    </row>
    <row r="100" spans="1:23" x14ac:dyDescent="0.3">
      <c r="A100" s="5" t="str">
        <f t="shared" si="375"/>
        <v>sam</v>
      </c>
      <c r="B100" t="str">
        <f t="shared" si="382"/>
        <v>jour</v>
      </c>
      <c r="C100" s="8">
        <f t="shared" si="398"/>
        <v>44975</v>
      </c>
      <c r="D100" s="42" t="str" cm="1">
        <f t="array" ref="D100">INDEX($E$3:$I$3,1,MATCH(MAX((2-E100:I100)*(O100:S100+IF((J100:N100=1)*(J102:N102=0),10,0))*J100:N100),(2-E100:I100)*(O100:S100+IF((J100:N100=1)*(J102:N102=0),10,0))*J100:N100,0))</f>
        <v>a</v>
      </c>
      <c r="E100" s="64">
        <f t="shared" ref="E100" si="573">MAX(0,IF($D99=E$3,2,E99-1))</f>
        <v>0</v>
      </c>
      <c r="F100" s="65">
        <f t="shared" ref="F100" si="574">MAX(0,IF($D99=F$3,2,F99-1))</f>
        <v>2</v>
      </c>
      <c r="G100" s="65">
        <f t="shared" ref="G100" si="575">MAX(0,IF($D99=G$3,2,G99-1))</f>
        <v>0</v>
      </c>
      <c r="H100" s="65">
        <f t="shared" ref="H100" si="576">MAX(0,IF($D99=H$3,2,H99-1))</f>
        <v>0</v>
      </c>
      <c r="I100" s="69">
        <f t="shared" ref="I100" si="577">MAX(0,IF($D99=I$3,2,I99-1))</f>
        <v>1</v>
      </c>
      <c r="J100" s="64">
        <f>VLOOKUP($C100,'f1'!$B$3:$I$117,'f2'!J$1,FALSE)</f>
        <v>1</v>
      </c>
      <c r="K100" s="65">
        <f>VLOOKUP($C100,'f1'!$B$3:$I$117,'f2'!K$1,FALSE)</f>
        <v>1</v>
      </c>
      <c r="L100" s="65">
        <f>VLOOKUP($C100,'f1'!$B$3:$I$117,'f2'!L$1,FALSE)</f>
        <v>1</v>
      </c>
      <c r="M100" s="65">
        <f>VLOOKUP($C100,'f1'!$B$3:$I$117,'f2'!M$1,FALSE)</f>
        <v>1</v>
      </c>
      <c r="N100" s="69">
        <f>VLOOKUP($C100,'f1'!$B$3:$I$117,'f2'!N$1,FALSE)</f>
        <v>1</v>
      </c>
      <c r="O100" s="64">
        <f t="shared" ref="O100:S100" si="578">IF(COUNTIF($D98,O$3)&gt;0,1,O98+1)</f>
        <v>5</v>
      </c>
      <c r="P100" s="65">
        <f t="shared" si="578"/>
        <v>2</v>
      </c>
      <c r="Q100" s="65">
        <f t="shared" si="578"/>
        <v>1</v>
      </c>
      <c r="R100" s="65">
        <f t="shared" si="578"/>
        <v>4</v>
      </c>
      <c r="S100" s="69">
        <f t="shared" si="578"/>
        <v>3</v>
      </c>
      <c r="T100" s="88" t="str">
        <f t="shared" si="389"/>
        <v>ven</v>
      </c>
      <c r="U100" s="8">
        <v>45023</v>
      </c>
      <c r="V100" s="83" t="e">
        <f t="shared" si="390"/>
        <v>#N/A</v>
      </c>
      <c r="W100" s="83" t="e">
        <f t="shared" si="391"/>
        <v>#N/A</v>
      </c>
    </row>
    <row r="101" spans="1:23" x14ac:dyDescent="0.3">
      <c r="A101" s="5" t="str">
        <f t="shared" si="375"/>
        <v>sam</v>
      </c>
      <c r="B101" t="str">
        <f t="shared" si="382"/>
        <v>nuit</v>
      </c>
      <c r="C101" s="8">
        <f t="shared" si="398"/>
        <v>44975</v>
      </c>
      <c r="D101" s="42" t="str" cm="1">
        <f t="array" ref="D101">INDEX($E$3:$I$3,1,MATCH(MAX((2-E101:I101)*O101:S101*J101:N101*IF(COUNTIF(J104:N104,1)&gt;0,J104:N104,1)*IF($E$3:$I$3=D100,0,1)),(2-E101:I101)*O101:S101*J101:N101*IF(COUNTIF(J104:N104,1)&gt;0,J104:N104,1)*IF($E$3:$I$3=D100,0,1),0))</f>
        <v>c</v>
      </c>
      <c r="E101" s="64">
        <f t="shared" ref="E101" si="579">E100+IF($D100=E$3,1,0)</f>
        <v>1</v>
      </c>
      <c r="F101" s="65">
        <f t="shared" ref="F101" si="580">F100+IF($D100=F$3,1,0)</f>
        <v>2</v>
      </c>
      <c r="G101" s="65">
        <f t="shared" ref="G101" si="581">G100+IF($D100=G$3,1,0)</f>
        <v>0</v>
      </c>
      <c r="H101" s="65">
        <f t="shared" ref="H101" si="582">H100+IF($D100=H$3,1,0)</f>
        <v>0</v>
      </c>
      <c r="I101" s="69">
        <f t="shared" ref="I101" si="583">I100+IF($D100=I$3,1,0)</f>
        <v>1</v>
      </c>
      <c r="J101" s="64">
        <f>VLOOKUP($C101,'f1'!$B$3:$I$117,'f2'!J$1,FALSE)</f>
        <v>1</v>
      </c>
      <c r="K101" s="65">
        <f>VLOOKUP($C101,'f1'!$B$3:$I$117,'f2'!K$1,FALSE)</f>
        <v>1</v>
      </c>
      <c r="L101" s="65">
        <f>VLOOKUP($C101,'f1'!$B$3:$I$117,'f2'!L$1,FALSE)</f>
        <v>1</v>
      </c>
      <c r="M101" s="65">
        <f>VLOOKUP($C101,'f1'!$B$3:$I$117,'f2'!M$1,FALSE)</f>
        <v>1</v>
      </c>
      <c r="N101" s="69">
        <f>VLOOKUP($C101,'f1'!$B$3:$I$117,'f2'!N$1,FALSE)</f>
        <v>1</v>
      </c>
      <c r="O101" s="64">
        <f t="shared" ref="O101:S101" si="584">IF(COUNTIF($D99,O$3)&gt;0,1,O99+1)</f>
        <v>4</v>
      </c>
      <c r="P101" s="65">
        <f t="shared" si="584"/>
        <v>1</v>
      </c>
      <c r="Q101" s="65">
        <f t="shared" si="584"/>
        <v>5</v>
      </c>
      <c r="R101" s="65">
        <f t="shared" si="584"/>
        <v>3</v>
      </c>
      <c r="S101" s="69">
        <f t="shared" si="584"/>
        <v>2</v>
      </c>
      <c r="T101" s="88" t="str">
        <f t="shared" si="389"/>
        <v>sam</v>
      </c>
      <c r="U101" s="8">
        <v>45024</v>
      </c>
      <c r="V101" s="83" t="e">
        <f t="shared" si="390"/>
        <v>#N/A</v>
      </c>
      <c r="W101" s="83" t="e">
        <f t="shared" si="391"/>
        <v>#N/A</v>
      </c>
    </row>
    <row r="102" spans="1:23" x14ac:dyDescent="0.3">
      <c r="A102" s="5" t="str">
        <f t="shared" si="375"/>
        <v>dim</v>
      </c>
      <c r="B102" t="str">
        <f t="shared" si="382"/>
        <v>jour</v>
      </c>
      <c r="C102" s="8">
        <f t="shared" si="398"/>
        <v>44976</v>
      </c>
      <c r="D102" s="42" t="str" cm="1">
        <f t="array" ref="D102">INDEX($E$3:$I$3,1,MATCH(MAX((2-E102:I102)*(O102:S102+IF((J102:N102=1)*(J104:N104=0),10,0))*J102:N102),(2-E102:I102)*(O102:S102+IF((J102:N102=1)*(J104:N104=0),10,0))*J102:N102,0))</f>
        <v>d</v>
      </c>
      <c r="E102" s="64">
        <f t="shared" ref="E102" si="585">MAX(0,IF($D101=E$3,2,E101-1))</f>
        <v>0</v>
      </c>
      <c r="F102" s="65">
        <f t="shared" ref="F102" si="586">MAX(0,IF($D101=F$3,2,F101-1))</f>
        <v>1</v>
      </c>
      <c r="G102" s="65">
        <f t="shared" ref="G102" si="587">MAX(0,IF($D101=G$3,2,G101-1))</f>
        <v>2</v>
      </c>
      <c r="H102" s="65">
        <f t="shared" ref="H102" si="588">MAX(0,IF($D101=H$3,2,H101-1))</f>
        <v>0</v>
      </c>
      <c r="I102" s="69">
        <f t="shared" ref="I102" si="589">MAX(0,IF($D101=I$3,2,I101-1))</f>
        <v>0</v>
      </c>
      <c r="J102" s="64">
        <f>VLOOKUP($C102,'f1'!$B$3:$I$117,'f2'!J$1,FALSE)</f>
        <v>1</v>
      </c>
      <c r="K102" s="65">
        <f>VLOOKUP($C102,'f1'!$B$3:$I$117,'f2'!K$1,FALSE)</f>
        <v>1</v>
      </c>
      <c r="L102" s="65">
        <f>VLOOKUP($C102,'f1'!$B$3:$I$117,'f2'!L$1,FALSE)</f>
        <v>1</v>
      </c>
      <c r="M102" s="65">
        <f>VLOOKUP($C102,'f1'!$B$3:$I$117,'f2'!M$1,FALSE)</f>
        <v>1</v>
      </c>
      <c r="N102" s="69">
        <f>VLOOKUP($C102,'f1'!$B$3:$I$117,'f2'!N$1,FALSE)</f>
        <v>1</v>
      </c>
      <c r="O102" s="64">
        <f t="shared" ref="O102:S102" si="590">IF(COUNTIF($D100,O$3)&gt;0,1,O100+1)</f>
        <v>1</v>
      </c>
      <c r="P102" s="65">
        <f t="shared" si="590"/>
        <v>3</v>
      </c>
      <c r="Q102" s="65">
        <f t="shared" si="590"/>
        <v>2</v>
      </c>
      <c r="R102" s="65">
        <f t="shared" si="590"/>
        <v>5</v>
      </c>
      <c r="S102" s="69">
        <f t="shared" si="590"/>
        <v>4</v>
      </c>
      <c r="T102" s="88" t="str">
        <f t="shared" si="389"/>
        <v>dim</v>
      </c>
      <c r="U102" s="8">
        <v>45025</v>
      </c>
      <c r="V102" s="83" t="e">
        <f t="shared" si="390"/>
        <v>#N/A</v>
      </c>
      <c r="W102" s="83" t="e">
        <f t="shared" si="391"/>
        <v>#N/A</v>
      </c>
    </row>
    <row r="103" spans="1:23" x14ac:dyDescent="0.3">
      <c r="A103" s="5" t="str">
        <f t="shared" si="375"/>
        <v>dim</v>
      </c>
      <c r="B103" t="str">
        <f t="shared" si="382"/>
        <v>nuit</v>
      </c>
      <c r="C103" s="8">
        <f t="shared" si="398"/>
        <v>44976</v>
      </c>
      <c r="D103" s="42" t="str" cm="1">
        <f t="array" ref="D103">INDEX($E$3:$I$3,1,MATCH(MAX((2-E103:I103)*O103:S103*J103:N103*IF(COUNTIF(J106:N106,1)&gt;0,J106:N106,1)*IF($E$3:$I$3=D102,0,1)),(2-E103:I103)*O103:S103*J103:N103*IF(COUNTIF(J106:N106,1)&gt;0,J106:N106,1)*IF($E$3:$I$3=D102,0,1),0))</f>
        <v>a</v>
      </c>
      <c r="E103" s="64">
        <f t="shared" ref="E103" si="591">E102+IF($D102=E$3,1,0)</f>
        <v>0</v>
      </c>
      <c r="F103" s="65">
        <f t="shared" ref="F103" si="592">F102+IF($D102=F$3,1,0)</f>
        <v>1</v>
      </c>
      <c r="G103" s="65">
        <f t="shared" ref="G103" si="593">G102+IF($D102=G$3,1,0)</f>
        <v>2</v>
      </c>
      <c r="H103" s="65">
        <f t="shared" ref="H103" si="594">H102+IF($D102=H$3,1,0)</f>
        <v>1</v>
      </c>
      <c r="I103" s="69">
        <f t="shared" ref="I103" si="595">I102+IF($D102=I$3,1,0)</f>
        <v>0</v>
      </c>
      <c r="J103" s="64">
        <f>VLOOKUP($C103,'f1'!$B$3:$I$117,'f2'!J$1,FALSE)</f>
        <v>1</v>
      </c>
      <c r="K103" s="65">
        <f>VLOOKUP($C103,'f1'!$B$3:$I$117,'f2'!K$1,FALSE)</f>
        <v>1</v>
      </c>
      <c r="L103" s="65">
        <f>VLOOKUP($C103,'f1'!$B$3:$I$117,'f2'!L$1,FALSE)</f>
        <v>1</v>
      </c>
      <c r="M103" s="65">
        <f>VLOOKUP($C103,'f1'!$B$3:$I$117,'f2'!M$1,FALSE)</f>
        <v>1</v>
      </c>
      <c r="N103" s="69">
        <f>VLOOKUP($C103,'f1'!$B$3:$I$117,'f2'!N$1,FALSE)</f>
        <v>1</v>
      </c>
      <c r="O103" s="64">
        <f t="shared" ref="O103:S103" si="596">IF(COUNTIF($D101,O$3)&gt;0,1,O101+1)</f>
        <v>5</v>
      </c>
      <c r="P103" s="65">
        <f t="shared" si="596"/>
        <v>2</v>
      </c>
      <c r="Q103" s="65">
        <f t="shared" si="596"/>
        <v>1</v>
      </c>
      <c r="R103" s="65">
        <f t="shared" si="596"/>
        <v>4</v>
      </c>
      <c r="S103" s="69">
        <f t="shared" si="596"/>
        <v>3</v>
      </c>
      <c r="T103" s="88" t="str">
        <f t="shared" si="389"/>
        <v>lun</v>
      </c>
      <c r="U103" s="8">
        <v>45026</v>
      </c>
      <c r="V103" s="83" t="e">
        <f t="shared" si="390"/>
        <v>#N/A</v>
      </c>
      <c r="W103" s="83" t="e">
        <f t="shared" si="391"/>
        <v>#N/A</v>
      </c>
    </row>
    <row r="104" spans="1:23" x14ac:dyDescent="0.3">
      <c r="A104" s="5" t="str">
        <f t="shared" si="375"/>
        <v>lun</v>
      </c>
      <c r="B104" t="str">
        <f t="shared" si="382"/>
        <v>jour</v>
      </c>
      <c r="C104" s="8">
        <f t="shared" si="398"/>
        <v>44977</v>
      </c>
      <c r="D104" s="42" t="str" cm="1">
        <f t="array" ref="D104">INDEX($E$3:$I$3,1,MATCH(MAX((2-E104:I104)*(O104:S104+IF((J104:N104=1)*(J106:N106=0),10,0))*J104:N104),(2-E104:I104)*(O104:S104+IF((J104:N104=1)*(J106:N106=0),10,0))*J104:N104,0))</f>
        <v>e</v>
      </c>
      <c r="E104" s="64">
        <f t="shared" ref="E104" si="597">MAX(0,IF($D103=E$3,2,E103-1))</f>
        <v>2</v>
      </c>
      <c r="F104" s="65">
        <f t="shared" ref="F104" si="598">MAX(0,IF($D103=F$3,2,F103-1))</f>
        <v>0</v>
      </c>
      <c r="G104" s="65">
        <f t="shared" ref="G104" si="599">MAX(0,IF($D103=G$3,2,G103-1))</f>
        <v>1</v>
      </c>
      <c r="H104" s="65">
        <f t="shared" ref="H104" si="600">MAX(0,IF($D103=H$3,2,H103-1))</f>
        <v>0</v>
      </c>
      <c r="I104" s="69">
        <f t="shared" ref="I104" si="601">MAX(0,IF($D103=I$3,2,I103-1))</f>
        <v>0</v>
      </c>
      <c r="J104" s="64">
        <f>VLOOKUP($C104,'f1'!$B$3:$I$117,'f2'!J$1,FALSE)</f>
        <v>1</v>
      </c>
      <c r="K104" s="65">
        <f>VLOOKUP($C104,'f1'!$B$3:$I$117,'f2'!K$1,FALSE)</f>
        <v>1</v>
      </c>
      <c r="L104" s="65">
        <f>VLOOKUP($C104,'f1'!$B$3:$I$117,'f2'!L$1,FALSE)</f>
        <v>1</v>
      </c>
      <c r="M104" s="65">
        <f>VLOOKUP($C104,'f1'!$B$3:$I$117,'f2'!M$1,FALSE)</f>
        <v>1</v>
      </c>
      <c r="N104" s="69">
        <f>VLOOKUP($C104,'f1'!$B$3:$I$117,'f2'!N$1,FALSE)</f>
        <v>1</v>
      </c>
      <c r="O104" s="64">
        <f t="shared" ref="O104:S104" si="602">IF(COUNTIF($D102,O$3)&gt;0,1,O102+1)</f>
        <v>2</v>
      </c>
      <c r="P104" s="65">
        <f t="shared" si="602"/>
        <v>4</v>
      </c>
      <c r="Q104" s="65">
        <f t="shared" si="602"/>
        <v>3</v>
      </c>
      <c r="R104" s="65">
        <f t="shared" si="602"/>
        <v>1</v>
      </c>
      <c r="S104" s="69">
        <f t="shared" si="602"/>
        <v>5</v>
      </c>
      <c r="T104" s="88" t="str">
        <f t="shared" si="389"/>
        <v>mar</v>
      </c>
      <c r="U104" s="8">
        <v>45027</v>
      </c>
      <c r="V104" s="83" t="e">
        <f t="shared" si="390"/>
        <v>#N/A</v>
      </c>
      <c r="W104" s="83" t="e">
        <f t="shared" si="391"/>
        <v>#N/A</v>
      </c>
    </row>
    <row r="105" spans="1:23" x14ac:dyDescent="0.3">
      <c r="A105" s="5" t="str">
        <f t="shared" si="375"/>
        <v>lun</v>
      </c>
      <c r="B105" t="str">
        <f t="shared" si="382"/>
        <v>nuit</v>
      </c>
      <c r="C105" s="8">
        <f t="shared" si="398"/>
        <v>44977</v>
      </c>
      <c r="D105" s="42" t="str" cm="1">
        <f t="array" ref="D105">INDEX($E$3:$I$3,1,MATCH(MAX((2-E105:I105)*O105:S105*J105:N105*IF(COUNTIF(J108:N108,1)&gt;0,J108:N108,1)*IF($E$3:$I$3=D104,0,1)),(2-E105:I105)*O105:S105*J105:N105*IF(COUNTIF(J108:N108,1)&gt;0,J108:N108,1)*IF($E$3:$I$3=D104,0,1),0))</f>
        <v>d</v>
      </c>
      <c r="E105" s="64">
        <f t="shared" ref="E105" si="603">E104+IF($D104=E$3,1,0)</f>
        <v>2</v>
      </c>
      <c r="F105" s="65">
        <f t="shared" ref="F105" si="604">F104+IF($D104=F$3,1,0)</f>
        <v>0</v>
      </c>
      <c r="G105" s="65">
        <f t="shared" ref="G105" si="605">G104+IF($D104=G$3,1,0)</f>
        <v>1</v>
      </c>
      <c r="H105" s="65">
        <f t="shared" ref="H105" si="606">H104+IF($D104=H$3,1,0)</f>
        <v>0</v>
      </c>
      <c r="I105" s="69">
        <f t="shared" ref="I105" si="607">I104+IF($D104=I$3,1,0)</f>
        <v>1</v>
      </c>
      <c r="J105" s="64">
        <f>VLOOKUP($C105,'f1'!$B$3:$I$117,'f2'!J$1,FALSE)</f>
        <v>1</v>
      </c>
      <c r="K105" s="65">
        <f>VLOOKUP($C105,'f1'!$B$3:$I$117,'f2'!K$1,FALSE)</f>
        <v>1</v>
      </c>
      <c r="L105" s="65">
        <f>VLOOKUP($C105,'f1'!$B$3:$I$117,'f2'!L$1,FALSE)</f>
        <v>1</v>
      </c>
      <c r="M105" s="65">
        <f>VLOOKUP($C105,'f1'!$B$3:$I$117,'f2'!M$1,FALSE)</f>
        <v>1</v>
      </c>
      <c r="N105" s="69">
        <f>VLOOKUP($C105,'f1'!$B$3:$I$117,'f2'!N$1,FALSE)</f>
        <v>1</v>
      </c>
      <c r="O105" s="64">
        <f t="shared" ref="O105:S105" si="608">IF(COUNTIF($D103,O$3)&gt;0,1,O103+1)</f>
        <v>1</v>
      </c>
      <c r="P105" s="65">
        <f t="shared" si="608"/>
        <v>3</v>
      </c>
      <c r="Q105" s="65">
        <f t="shared" si="608"/>
        <v>2</v>
      </c>
      <c r="R105" s="65">
        <f t="shared" si="608"/>
        <v>5</v>
      </c>
      <c r="S105" s="69">
        <f t="shared" si="608"/>
        <v>4</v>
      </c>
      <c r="T105" s="88" t="str">
        <f t="shared" si="389"/>
        <v>mer</v>
      </c>
      <c r="U105" s="8">
        <v>45028</v>
      </c>
      <c r="V105" s="83" t="e">
        <f t="shared" si="390"/>
        <v>#N/A</v>
      </c>
      <c r="W105" s="83" t="e">
        <f t="shared" si="391"/>
        <v>#N/A</v>
      </c>
    </row>
    <row r="106" spans="1:23" x14ac:dyDescent="0.3">
      <c r="A106" s="5" t="str">
        <f t="shared" si="375"/>
        <v>mar</v>
      </c>
      <c r="B106" t="str">
        <f t="shared" si="382"/>
        <v>jour</v>
      </c>
      <c r="C106" s="8">
        <f t="shared" si="398"/>
        <v>44978</v>
      </c>
      <c r="D106" s="42" t="str" cm="1">
        <f t="array" ref="D106">INDEX($E$3:$I$3,1,MATCH(MAX((2-E106:I106)*(O106:S106+IF((J106:N106=1)*(J108:N108=0),10,0))*J106:N106),(2-E106:I106)*(O106:S106+IF((J106:N106=1)*(J108:N108=0),10,0))*J106:N106,0))</f>
        <v>b</v>
      </c>
      <c r="E106" s="64">
        <f t="shared" ref="E106" si="609">MAX(0,IF($D105=E$3,2,E105-1))</f>
        <v>1</v>
      </c>
      <c r="F106" s="65">
        <f t="shared" ref="F106" si="610">MAX(0,IF($D105=F$3,2,F105-1))</f>
        <v>0</v>
      </c>
      <c r="G106" s="65">
        <f t="shared" ref="G106" si="611">MAX(0,IF($D105=G$3,2,G105-1))</f>
        <v>0</v>
      </c>
      <c r="H106" s="65">
        <f t="shared" ref="H106" si="612">MAX(0,IF($D105=H$3,2,H105-1))</f>
        <v>2</v>
      </c>
      <c r="I106" s="69">
        <f t="shared" ref="I106" si="613">MAX(0,IF($D105=I$3,2,I105-1))</f>
        <v>0</v>
      </c>
      <c r="J106" s="64">
        <f>VLOOKUP($C106,'f1'!$B$3:$I$117,'f2'!J$1,FALSE)</f>
        <v>1</v>
      </c>
      <c r="K106" s="65">
        <f>VLOOKUP($C106,'f1'!$B$3:$I$117,'f2'!K$1,FALSE)</f>
        <v>1</v>
      </c>
      <c r="L106" s="65">
        <f>VLOOKUP($C106,'f1'!$B$3:$I$117,'f2'!L$1,FALSE)</f>
        <v>1</v>
      </c>
      <c r="M106" s="65">
        <f>VLOOKUP($C106,'f1'!$B$3:$I$117,'f2'!M$1,FALSE)</f>
        <v>1</v>
      </c>
      <c r="N106" s="69">
        <f>VLOOKUP($C106,'f1'!$B$3:$I$117,'f2'!N$1,FALSE)</f>
        <v>1</v>
      </c>
      <c r="O106" s="64">
        <f t="shared" ref="O106:S106" si="614">IF(COUNTIF($D104,O$3)&gt;0,1,O104+1)</f>
        <v>3</v>
      </c>
      <c r="P106" s="65">
        <f t="shared" si="614"/>
        <v>5</v>
      </c>
      <c r="Q106" s="65">
        <f t="shared" si="614"/>
        <v>4</v>
      </c>
      <c r="R106" s="65">
        <f t="shared" si="614"/>
        <v>2</v>
      </c>
      <c r="S106" s="69">
        <f t="shared" si="614"/>
        <v>1</v>
      </c>
      <c r="T106" s="88" t="str">
        <f t="shared" si="389"/>
        <v>jeu</v>
      </c>
      <c r="U106" s="8">
        <v>45029</v>
      </c>
      <c r="V106" s="83" t="e">
        <f t="shared" si="390"/>
        <v>#N/A</v>
      </c>
      <c r="W106" s="83" t="e">
        <f t="shared" si="391"/>
        <v>#N/A</v>
      </c>
    </row>
    <row r="107" spans="1:23" x14ac:dyDescent="0.3">
      <c r="A107" s="5" t="str">
        <f t="shared" si="375"/>
        <v>mar</v>
      </c>
      <c r="B107" t="str">
        <f t="shared" si="382"/>
        <v>nuit</v>
      </c>
      <c r="C107" s="8">
        <f t="shared" si="398"/>
        <v>44978</v>
      </c>
      <c r="D107" s="42" t="str" cm="1">
        <f t="array" ref="D107">INDEX($E$3:$I$3,1,MATCH(MAX((2-E107:I107)*O107:S107*J107:N107*IF(COUNTIF(J110:N110,1)&gt;0,J110:N110,1)*IF($E$3:$I$3=D106,0,1)),(2-E107:I107)*O107:S107*J107:N107*IF(COUNTIF(J110:N110,1)&gt;0,J110:N110,1)*IF($E$3:$I$3=D106,0,1),0))</f>
        <v>e</v>
      </c>
      <c r="E107" s="64">
        <f t="shared" ref="E107" si="615">E106+IF($D106=E$3,1,0)</f>
        <v>1</v>
      </c>
      <c r="F107" s="65">
        <f t="shared" ref="F107" si="616">F106+IF($D106=F$3,1,0)</f>
        <v>1</v>
      </c>
      <c r="G107" s="65">
        <f t="shared" ref="G107" si="617">G106+IF($D106=G$3,1,0)</f>
        <v>0</v>
      </c>
      <c r="H107" s="65">
        <f t="shared" ref="H107" si="618">H106+IF($D106=H$3,1,0)</f>
        <v>2</v>
      </c>
      <c r="I107" s="69">
        <f t="shared" ref="I107" si="619">I106+IF($D106=I$3,1,0)</f>
        <v>0</v>
      </c>
      <c r="J107" s="64">
        <f>VLOOKUP($C107,'f1'!$B$3:$I$117,'f2'!J$1,FALSE)</f>
        <v>1</v>
      </c>
      <c r="K107" s="65">
        <f>VLOOKUP($C107,'f1'!$B$3:$I$117,'f2'!K$1,FALSE)</f>
        <v>1</v>
      </c>
      <c r="L107" s="65">
        <f>VLOOKUP($C107,'f1'!$B$3:$I$117,'f2'!L$1,FALSE)</f>
        <v>1</v>
      </c>
      <c r="M107" s="65">
        <f>VLOOKUP($C107,'f1'!$B$3:$I$117,'f2'!M$1,FALSE)</f>
        <v>1</v>
      </c>
      <c r="N107" s="69">
        <f>VLOOKUP($C107,'f1'!$B$3:$I$117,'f2'!N$1,FALSE)</f>
        <v>1</v>
      </c>
      <c r="O107" s="64">
        <f t="shared" ref="O107:S107" si="620">IF(COUNTIF($D105,O$3)&gt;0,1,O105+1)</f>
        <v>2</v>
      </c>
      <c r="P107" s="65">
        <f t="shared" si="620"/>
        <v>4</v>
      </c>
      <c r="Q107" s="65">
        <f t="shared" si="620"/>
        <v>3</v>
      </c>
      <c r="R107" s="65">
        <f t="shared" si="620"/>
        <v>1</v>
      </c>
      <c r="S107" s="69">
        <f t="shared" si="620"/>
        <v>5</v>
      </c>
      <c r="T107" s="88" t="str">
        <f t="shared" si="389"/>
        <v>ven</v>
      </c>
      <c r="U107" s="8">
        <v>45030</v>
      </c>
      <c r="V107" s="83" t="e">
        <f t="shared" si="390"/>
        <v>#N/A</v>
      </c>
      <c r="W107" s="83" t="e">
        <f t="shared" si="391"/>
        <v>#N/A</v>
      </c>
    </row>
    <row r="108" spans="1:23" x14ac:dyDescent="0.3">
      <c r="A108" s="5" t="str">
        <f t="shared" si="375"/>
        <v>mer</v>
      </c>
      <c r="B108" t="str">
        <f t="shared" si="382"/>
        <v>jour</v>
      </c>
      <c r="C108" s="8">
        <f t="shared" si="398"/>
        <v>44979</v>
      </c>
      <c r="D108" s="42" t="str" cm="1">
        <f t="array" ref="D108">INDEX($E$3:$I$3,1,MATCH(MAX((2-E108:I108)*(O108:S108+IF((J108:N108=1)*(J110:N110=0),10,0))*J108:N108),(2-E108:I108)*(O108:S108+IF((J108:N108=1)*(J110:N110=0),10,0))*J108:N108,0))</f>
        <v>c</v>
      </c>
      <c r="E108" s="64">
        <f t="shared" ref="E108" si="621">MAX(0,IF($D107=E$3,2,E107-1))</f>
        <v>0</v>
      </c>
      <c r="F108" s="65">
        <f t="shared" ref="F108" si="622">MAX(0,IF($D107=F$3,2,F107-1))</f>
        <v>0</v>
      </c>
      <c r="G108" s="65">
        <f t="shared" ref="G108" si="623">MAX(0,IF($D107=G$3,2,G107-1))</f>
        <v>0</v>
      </c>
      <c r="H108" s="65">
        <f t="shared" ref="H108" si="624">MAX(0,IF($D107=H$3,2,H107-1))</f>
        <v>1</v>
      </c>
      <c r="I108" s="69">
        <f t="shared" ref="I108" si="625">MAX(0,IF($D107=I$3,2,I107-1))</f>
        <v>2</v>
      </c>
      <c r="J108" s="64">
        <f>VLOOKUP($C108,'f1'!$B$3:$I$117,'f2'!J$1,FALSE)</f>
        <v>1</v>
      </c>
      <c r="K108" s="65">
        <f>VLOOKUP($C108,'f1'!$B$3:$I$117,'f2'!K$1,FALSE)</f>
        <v>1</v>
      </c>
      <c r="L108" s="65">
        <f>VLOOKUP($C108,'f1'!$B$3:$I$117,'f2'!L$1,FALSE)</f>
        <v>1</v>
      </c>
      <c r="M108" s="65">
        <f>VLOOKUP($C108,'f1'!$B$3:$I$117,'f2'!M$1,FALSE)</f>
        <v>1</v>
      </c>
      <c r="N108" s="69">
        <f>VLOOKUP($C108,'f1'!$B$3:$I$117,'f2'!N$1,FALSE)</f>
        <v>1</v>
      </c>
      <c r="O108" s="64">
        <f t="shared" ref="O108:S108" si="626">IF(COUNTIF($D106,O$3)&gt;0,1,O106+1)</f>
        <v>4</v>
      </c>
      <c r="P108" s="65">
        <f t="shared" si="626"/>
        <v>1</v>
      </c>
      <c r="Q108" s="65">
        <f t="shared" si="626"/>
        <v>5</v>
      </c>
      <c r="R108" s="65">
        <f t="shared" si="626"/>
        <v>3</v>
      </c>
      <c r="S108" s="69">
        <f t="shared" si="626"/>
        <v>2</v>
      </c>
      <c r="T108" s="88" t="str">
        <f t="shared" si="389"/>
        <v>sam</v>
      </c>
      <c r="U108" s="8">
        <v>45031</v>
      </c>
      <c r="V108" s="83" t="e">
        <f t="shared" si="390"/>
        <v>#N/A</v>
      </c>
      <c r="W108" s="83" t="e">
        <f t="shared" si="391"/>
        <v>#N/A</v>
      </c>
    </row>
    <row r="109" spans="1:23" x14ac:dyDescent="0.3">
      <c r="A109" s="5" t="str">
        <f t="shared" si="375"/>
        <v>mer</v>
      </c>
      <c r="B109" t="str">
        <f t="shared" si="382"/>
        <v>nuit</v>
      </c>
      <c r="C109" s="8">
        <f t="shared" si="398"/>
        <v>44979</v>
      </c>
      <c r="D109" s="42" t="str" cm="1">
        <f t="array" ref="D109">INDEX($E$3:$I$3,1,MATCH(MAX((2-E109:I109)*O109:S109*J109:N109*IF(COUNTIF(J112:N112,1)&gt;0,J112:N112,1)*IF($E$3:$I$3=D108,0,1)),(2-E109:I109)*O109:S109*J109:N109*IF(COUNTIF(J112:N112,1)&gt;0,J112:N112,1)*IF($E$3:$I$3=D108,0,1),0))</f>
        <v>b</v>
      </c>
      <c r="E109" s="64">
        <f t="shared" ref="E109" si="627">E108+IF($D108=E$3,1,0)</f>
        <v>0</v>
      </c>
      <c r="F109" s="65">
        <f t="shared" ref="F109" si="628">F108+IF($D108=F$3,1,0)</f>
        <v>0</v>
      </c>
      <c r="G109" s="65">
        <f t="shared" ref="G109" si="629">G108+IF($D108=G$3,1,0)</f>
        <v>1</v>
      </c>
      <c r="H109" s="65">
        <f t="shared" ref="H109" si="630">H108+IF($D108=H$3,1,0)</f>
        <v>1</v>
      </c>
      <c r="I109" s="69">
        <f t="shared" ref="I109" si="631">I108+IF($D108=I$3,1,0)</f>
        <v>2</v>
      </c>
      <c r="J109" s="64">
        <f>VLOOKUP($C109,'f1'!$B$3:$I$117,'f2'!J$1,FALSE)</f>
        <v>1</v>
      </c>
      <c r="K109" s="65">
        <f>VLOOKUP($C109,'f1'!$B$3:$I$117,'f2'!K$1,FALSE)</f>
        <v>1</v>
      </c>
      <c r="L109" s="65">
        <f>VLOOKUP($C109,'f1'!$B$3:$I$117,'f2'!L$1,FALSE)</f>
        <v>1</v>
      </c>
      <c r="M109" s="65">
        <f>VLOOKUP($C109,'f1'!$B$3:$I$117,'f2'!M$1,FALSE)</f>
        <v>1</v>
      </c>
      <c r="N109" s="69">
        <f>VLOOKUP($C109,'f1'!$B$3:$I$117,'f2'!N$1,FALSE)</f>
        <v>1</v>
      </c>
      <c r="O109" s="64">
        <f t="shared" ref="O109:S109" si="632">IF(COUNTIF($D107,O$3)&gt;0,1,O107+1)</f>
        <v>3</v>
      </c>
      <c r="P109" s="65">
        <f t="shared" si="632"/>
        <v>5</v>
      </c>
      <c r="Q109" s="65">
        <f t="shared" si="632"/>
        <v>4</v>
      </c>
      <c r="R109" s="65">
        <f t="shared" si="632"/>
        <v>2</v>
      </c>
      <c r="S109" s="69">
        <f t="shared" si="632"/>
        <v>1</v>
      </c>
      <c r="T109" s="88" t="str">
        <f t="shared" si="389"/>
        <v>dim</v>
      </c>
      <c r="U109" s="8">
        <v>45032</v>
      </c>
      <c r="V109" s="83" t="e">
        <f t="shared" si="390"/>
        <v>#N/A</v>
      </c>
      <c r="W109" s="83" t="e">
        <f t="shared" si="391"/>
        <v>#N/A</v>
      </c>
    </row>
    <row r="110" spans="1:23" x14ac:dyDescent="0.3">
      <c r="A110" s="5" t="str">
        <f t="shared" si="375"/>
        <v>jeu</v>
      </c>
      <c r="B110" t="str">
        <f t="shared" si="382"/>
        <v>jour</v>
      </c>
      <c r="C110" s="8">
        <f t="shared" si="398"/>
        <v>44980</v>
      </c>
      <c r="D110" s="42" t="str" cm="1">
        <f t="array" ref="D110">INDEX($E$3:$I$3,1,MATCH(MAX((2-E110:I110)*(O110:S110+IF((J110:N110=1)*(J112:N112=0),10,0))*J110:N110),(2-E110:I110)*(O110:S110+IF((J110:N110=1)*(J112:N112=0),10,0))*J110:N110,0))</f>
        <v>a</v>
      </c>
      <c r="E110" s="64">
        <f t="shared" ref="E110" si="633">MAX(0,IF($D109=E$3,2,E109-1))</f>
        <v>0</v>
      </c>
      <c r="F110" s="65">
        <f t="shared" ref="F110" si="634">MAX(0,IF($D109=F$3,2,F109-1))</f>
        <v>2</v>
      </c>
      <c r="G110" s="65">
        <f t="shared" ref="G110" si="635">MAX(0,IF($D109=G$3,2,G109-1))</f>
        <v>0</v>
      </c>
      <c r="H110" s="65">
        <f t="shared" ref="H110" si="636">MAX(0,IF($D109=H$3,2,H109-1))</f>
        <v>0</v>
      </c>
      <c r="I110" s="69">
        <f t="shared" ref="I110" si="637">MAX(0,IF($D109=I$3,2,I109-1))</f>
        <v>1</v>
      </c>
      <c r="J110" s="64">
        <f>VLOOKUP($C110,'f1'!$B$3:$I$117,'f2'!J$1,FALSE)</f>
        <v>1</v>
      </c>
      <c r="K110" s="65">
        <f>VLOOKUP($C110,'f1'!$B$3:$I$117,'f2'!K$1,FALSE)</f>
        <v>1</v>
      </c>
      <c r="L110" s="65">
        <f>VLOOKUP($C110,'f1'!$B$3:$I$117,'f2'!L$1,FALSE)</f>
        <v>1</v>
      </c>
      <c r="M110" s="65">
        <f>VLOOKUP($C110,'f1'!$B$3:$I$117,'f2'!M$1,FALSE)</f>
        <v>1</v>
      </c>
      <c r="N110" s="69">
        <f>VLOOKUP($C110,'f1'!$B$3:$I$117,'f2'!N$1,FALSE)</f>
        <v>1</v>
      </c>
      <c r="O110" s="64">
        <f t="shared" ref="O110:S110" si="638">IF(COUNTIF($D108,O$3)&gt;0,1,O108+1)</f>
        <v>5</v>
      </c>
      <c r="P110" s="65">
        <f t="shared" si="638"/>
        <v>2</v>
      </c>
      <c r="Q110" s="65">
        <f t="shared" si="638"/>
        <v>1</v>
      </c>
      <c r="R110" s="65">
        <f t="shared" si="638"/>
        <v>4</v>
      </c>
      <c r="S110" s="69">
        <f t="shared" si="638"/>
        <v>3</v>
      </c>
      <c r="T110" s="88" t="str">
        <f t="shared" si="389"/>
        <v>lun</v>
      </c>
      <c r="U110" s="8">
        <v>45033</v>
      </c>
      <c r="V110" s="83" t="e">
        <f t="shared" si="390"/>
        <v>#N/A</v>
      </c>
      <c r="W110" s="83" t="e">
        <f t="shared" si="391"/>
        <v>#N/A</v>
      </c>
    </row>
    <row r="111" spans="1:23" x14ac:dyDescent="0.3">
      <c r="A111" s="5" t="str">
        <f t="shared" si="375"/>
        <v>jeu</v>
      </c>
      <c r="B111" t="str">
        <f t="shared" si="382"/>
        <v>nuit</v>
      </c>
      <c r="C111" s="8">
        <f t="shared" si="398"/>
        <v>44980</v>
      </c>
      <c r="D111" s="42" t="str" cm="1">
        <f t="array" ref="D111">INDEX($E$3:$I$3,1,MATCH(MAX((2-E111:I111)*O111:S111*J111:N111*IF(COUNTIF(J114:N114,1)&gt;0,J114:N114,1)*IF($E$3:$I$3=D110,0,1)),(2-E111:I111)*O111:S111*J111:N111*IF(COUNTIF(J114:N114,1)&gt;0,J114:N114,1)*IF($E$3:$I$3=D110,0,1),0))</f>
        <v>c</v>
      </c>
      <c r="E111" s="64">
        <f t="shared" ref="E111" si="639">E110+IF($D110=E$3,1,0)</f>
        <v>1</v>
      </c>
      <c r="F111" s="65">
        <f t="shared" ref="F111" si="640">F110+IF($D110=F$3,1,0)</f>
        <v>2</v>
      </c>
      <c r="G111" s="65">
        <f t="shared" ref="G111" si="641">G110+IF($D110=G$3,1,0)</f>
        <v>0</v>
      </c>
      <c r="H111" s="65">
        <f t="shared" ref="H111" si="642">H110+IF($D110=H$3,1,0)</f>
        <v>0</v>
      </c>
      <c r="I111" s="69">
        <f t="shared" ref="I111" si="643">I110+IF($D110=I$3,1,0)</f>
        <v>1</v>
      </c>
      <c r="J111" s="64">
        <f>VLOOKUP($C111,'f1'!$B$3:$I$117,'f2'!J$1,FALSE)</f>
        <v>1</v>
      </c>
      <c r="K111" s="65">
        <f>VLOOKUP($C111,'f1'!$B$3:$I$117,'f2'!K$1,FALSE)</f>
        <v>1</v>
      </c>
      <c r="L111" s="65">
        <f>VLOOKUP($C111,'f1'!$B$3:$I$117,'f2'!L$1,FALSE)</f>
        <v>1</v>
      </c>
      <c r="M111" s="65">
        <f>VLOOKUP($C111,'f1'!$B$3:$I$117,'f2'!M$1,FALSE)</f>
        <v>1</v>
      </c>
      <c r="N111" s="69">
        <f>VLOOKUP($C111,'f1'!$B$3:$I$117,'f2'!N$1,FALSE)</f>
        <v>1</v>
      </c>
      <c r="O111" s="64">
        <f t="shared" ref="O111:S111" si="644">IF(COUNTIF($D109,O$3)&gt;0,1,O109+1)</f>
        <v>4</v>
      </c>
      <c r="P111" s="65">
        <f t="shared" si="644"/>
        <v>1</v>
      </c>
      <c r="Q111" s="65">
        <f t="shared" si="644"/>
        <v>5</v>
      </c>
      <c r="R111" s="65">
        <f t="shared" si="644"/>
        <v>3</v>
      </c>
      <c r="S111" s="69">
        <f t="shared" si="644"/>
        <v>2</v>
      </c>
      <c r="T111" s="88" t="str">
        <f t="shared" si="389"/>
        <v>mar</v>
      </c>
      <c r="U111" s="8">
        <v>45034</v>
      </c>
      <c r="V111" s="83" t="e">
        <f t="shared" si="390"/>
        <v>#N/A</v>
      </c>
      <c r="W111" s="83" t="e">
        <f t="shared" si="391"/>
        <v>#N/A</v>
      </c>
    </row>
    <row r="112" spans="1:23" x14ac:dyDescent="0.3">
      <c r="A112" s="5" t="str">
        <f t="shared" si="375"/>
        <v>ven</v>
      </c>
      <c r="B112" t="str">
        <f t="shared" si="382"/>
        <v>jour</v>
      </c>
      <c r="C112" s="8">
        <f t="shared" si="398"/>
        <v>44981</v>
      </c>
      <c r="D112" s="42" t="str" cm="1">
        <f t="array" ref="D112">INDEX($E$3:$I$3,1,MATCH(MAX((2-E112:I112)*(O112:S112+IF((J112:N112=1)*(J114:N114=0),10,0))*J112:N112),(2-E112:I112)*(O112:S112+IF((J112:N112=1)*(J114:N114=0),10,0))*J112:N112,0))</f>
        <v>d</v>
      </c>
      <c r="E112" s="64">
        <f t="shared" ref="E112" si="645">MAX(0,IF($D111=E$3,2,E111-1))</f>
        <v>0</v>
      </c>
      <c r="F112" s="65">
        <f t="shared" ref="F112" si="646">MAX(0,IF($D111=F$3,2,F111-1))</f>
        <v>1</v>
      </c>
      <c r="G112" s="65">
        <f t="shared" ref="G112" si="647">MAX(0,IF($D111=G$3,2,G111-1))</f>
        <v>2</v>
      </c>
      <c r="H112" s="65">
        <f t="shared" ref="H112" si="648">MAX(0,IF($D111=H$3,2,H111-1))</f>
        <v>0</v>
      </c>
      <c r="I112" s="69">
        <f t="shared" ref="I112" si="649">MAX(0,IF($D111=I$3,2,I111-1))</f>
        <v>0</v>
      </c>
      <c r="J112" s="64">
        <f>VLOOKUP($C112,'f1'!$B$3:$I$117,'f2'!J$1,FALSE)</f>
        <v>1</v>
      </c>
      <c r="K112" s="65">
        <f>VLOOKUP($C112,'f1'!$B$3:$I$117,'f2'!K$1,FALSE)</f>
        <v>1</v>
      </c>
      <c r="L112" s="65">
        <f>VLOOKUP($C112,'f1'!$B$3:$I$117,'f2'!L$1,FALSE)</f>
        <v>1</v>
      </c>
      <c r="M112" s="65">
        <f>VLOOKUP($C112,'f1'!$B$3:$I$117,'f2'!M$1,FALSE)</f>
        <v>1</v>
      </c>
      <c r="N112" s="69">
        <f>VLOOKUP($C112,'f1'!$B$3:$I$117,'f2'!N$1,FALSE)</f>
        <v>1</v>
      </c>
      <c r="O112" s="64">
        <f t="shared" ref="O112:S112" si="650">IF(COUNTIF($D110,O$3)&gt;0,1,O110+1)</f>
        <v>1</v>
      </c>
      <c r="P112" s="65">
        <f t="shared" si="650"/>
        <v>3</v>
      </c>
      <c r="Q112" s="65">
        <f t="shared" si="650"/>
        <v>2</v>
      </c>
      <c r="R112" s="65">
        <f t="shared" si="650"/>
        <v>5</v>
      </c>
      <c r="S112" s="69">
        <f t="shared" si="650"/>
        <v>4</v>
      </c>
      <c r="T112" s="88" t="str">
        <f t="shared" si="389"/>
        <v>mer</v>
      </c>
      <c r="U112" s="8">
        <v>45035</v>
      </c>
      <c r="V112" s="83" t="e">
        <f t="shared" si="390"/>
        <v>#N/A</v>
      </c>
      <c r="W112" s="83" t="e">
        <f t="shared" si="391"/>
        <v>#N/A</v>
      </c>
    </row>
    <row r="113" spans="1:23" x14ac:dyDescent="0.3">
      <c r="A113" s="5" t="str">
        <f t="shared" si="375"/>
        <v>ven</v>
      </c>
      <c r="B113" t="str">
        <f t="shared" si="382"/>
        <v>nuit</v>
      </c>
      <c r="C113" s="8">
        <f t="shared" si="398"/>
        <v>44981</v>
      </c>
      <c r="D113" s="42" t="str" cm="1">
        <f t="array" ref="D113">INDEX($E$3:$I$3,1,MATCH(MAX((2-E113:I113)*O113:S113*J113:N113*IF(COUNTIF(J116:N116,1)&gt;0,J116:N116,1)*IF($E$3:$I$3=D112,0,1)),(2-E113:I113)*O113:S113*J113:N113*IF(COUNTIF(J116:N116,1)&gt;0,J116:N116,1)*IF($E$3:$I$3=D112,0,1),0))</f>
        <v>a</v>
      </c>
      <c r="E113" s="64">
        <f t="shared" ref="E113" si="651">E112+IF($D112=E$3,1,0)</f>
        <v>0</v>
      </c>
      <c r="F113" s="65">
        <f t="shared" ref="F113" si="652">F112+IF($D112=F$3,1,0)</f>
        <v>1</v>
      </c>
      <c r="G113" s="65">
        <f t="shared" ref="G113" si="653">G112+IF($D112=G$3,1,0)</f>
        <v>2</v>
      </c>
      <c r="H113" s="65">
        <f t="shared" ref="H113" si="654">H112+IF($D112=H$3,1,0)</f>
        <v>1</v>
      </c>
      <c r="I113" s="69">
        <f t="shared" ref="I113" si="655">I112+IF($D112=I$3,1,0)</f>
        <v>0</v>
      </c>
      <c r="J113" s="64">
        <f>VLOOKUP($C113,'f1'!$B$3:$I$117,'f2'!J$1,FALSE)</f>
        <v>1</v>
      </c>
      <c r="K113" s="65">
        <f>VLOOKUP($C113,'f1'!$B$3:$I$117,'f2'!K$1,FALSE)</f>
        <v>1</v>
      </c>
      <c r="L113" s="65">
        <f>VLOOKUP($C113,'f1'!$B$3:$I$117,'f2'!L$1,FALSE)</f>
        <v>1</v>
      </c>
      <c r="M113" s="65">
        <f>VLOOKUP($C113,'f1'!$B$3:$I$117,'f2'!M$1,FALSE)</f>
        <v>1</v>
      </c>
      <c r="N113" s="69">
        <f>VLOOKUP($C113,'f1'!$B$3:$I$117,'f2'!N$1,FALSE)</f>
        <v>1</v>
      </c>
      <c r="O113" s="64">
        <f t="shared" ref="O113:S113" si="656">IF(COUNTIF($D111,O$3)&gt;0,1,O111+1)</f>
        <v>5</v>
      </c>
      <c r="P113" s="65">
        <f t="shared" si="656"/>
        <v>2</v>
      </c>
      <c r="Q113" s="65">
        <f t="shared" si="656"/>
        <v>1</v>
      </c>
      <c r="R113" s="65">
        <f t="shared" si="656"/>
        <v>4</v>
      </c>
      <c r="S113" s="69">
        <f t="shared" si="656"/>
        <v>3</v>
      </c>
      <c r="T113" s="88" t="str">
        <f t="shared" si="389"/>
        <v>jeu</v>
      </c>
      <c r="U113" s="8">
        <v>45036</v>
      </c>
      <c r="V113" s="83" t="e">
        <f t="shared" si="390"/>
        <v>#N/A</v>
      </c>
      <c r="W113" s="83" t="e">
        <f t="shared" si="391"/>
        <v>#N/A</v>
      </c>
    </row>
    <row r="114" spans="1:23" x14ac:dyDescent="0.3">
      <c r="A114" s="5" t="str">
        <f t="shared" si="375"/>
        <v>sam</v>
      </c>
      <c r="B114" t="str">
        <f t="shared" si="382"/>
        <v>jour</v>
      </c>
      <c r="C114" s="8">
        <f t="shared" si="398"/>
        <v>44982</v>
      </c>
      <c r="D114" s="42" t="str" cm="1">
        <f t="array" ref="D114">INDEX($E$3:$I$3,1,MATCH(MAX((2-E114:I114)*(O114:S114+IF((J114:N114=1)*(J116:N116=0),10,0))*J114:N114),(2-E114:I114)*(O114:S114+IF((J114:N114=1)*(J116:N116=0),10,0))*J114:N114,0))</f>
        <v>e</v>
      </c>
      <c r="E114" s="64">
        <f t="shared" ref="E114" si="657">MAX(0,IF($D113=E$3,2,E113-1))</f>
        <v>2</v>
      </c>
      <c r="F114" s="65">
        <f t="shared" ref="F114" si="658">MAX(0,IF($D113=F$3,2,F113-1))</f>
        <v>0</v>
      </c>
      <c r="G114" s="65">
        <f t="shared" ref="G114" si="659">MAX(0,IF($D113=G$3,2,G113-1))</f>
        <v>1</v>
      </c>
      <c r="H114" s="65">
        <f t="shared" ref="H114" si="660">MAX(0,IF($D113=H$3,2,H113-1))</f>
        <v>0</v>
      </c>
      <c r="I114" s="69">
        <f t="shared" ref="I114" si="661">MAX(0,IF($D113=I$3,2,I113-1))</f>
        <v>0</v>
      </c>
      <c r="J114" s="64">
        <f>VLOOKUP($C114,'f1'!$B$3:$I$117,'f2'!J$1,FALSE)</f>
        <v>1</v>
      </c>
      <c r="K114" s="65">
        <f>VLOOKUP($C114,'f1'!$B$3:$I$117,'f2'!K$1,FALSE)</f>
        <v>1</v>
      </c>
      <c r="L114" s="65">
        <f>VLOOKUP($C114,'f1'!$B$3:$I$117,'f2'!L$1,FALSE)</f>
        <v>1</v>
      </c>
      <c r="M114" s="65">
        <f>VLOOKUP($C114,'f1'!$B$3:$I$117,'f2'!M$1,FALSE)</f>
        <v>1</v>
      </c>
      <c r="N114" s="69">
        <f>VLOOKUP($C114,'f1'!$B$3:$I$117,'f2'!N$1,FALSE)</f>
        <v>1</v>
      </c>
      <c r="O114" s="64">
        <f t="shared" ref="O114:S114" si="662">IF(COUNTIF($D112,O$3)&gt;0,1,O112+1)</f>
        <v>2</v>
      </c>
      <c r="P114" s="65">
        <f t="shared" si="662"/>
        <v>4</v>
      </c>
      <c r="Q114" s="65">
        <f t="shared" si="662"/>
        <v>3</v>
      </c>
      <c r="R114" s="65">
        <f t="shared" si="662"/>
        <v>1</v>
      </c>
      <c r="S114" s="69">
        <f t="shared" si="662"/>
        <v>5</v>
      </c>
      <c r="T114" s="88" t="str">
        <f t="shared" si="389"/>
        <v>ven</v>
      </c>
      <c r="U114" s="8">
        <v>45037</v>
      </c>
      <c r="V114" s="83" t="e">
        <f t="shared" si="390"/>
        <v>#N/A</v>
      </c>
      <c r="W114" s="83" t="e">
        <f t="shared" si="391"/>
        <v>#N/A</v>
      </c>
    </row>
    <row r="115" spans="1:23" x14ac:dyDescent="0.3">
      <c r="A115" s="5" t="str">
        <f t="shared" si="375"/>
        <v>sam</v>
      </c>
      <c r="B115" t="str">
        <f t="shared" si="382"/>
        <v>nuit</v>
      </c>
      <c r="C115" s="8">
        <f t="shared" si="398"/>
        <v>44982</v>
      </c>
      <c r="D115" s="42" t="str" cm="1">
        <f t="array" ref="D115">INDEX($E$3:$I$3,1,MATCH(MAX((2-E115:I115)*O115:S115*J115:N115*IF(COUNTIF(J118:N118,1)&gt;0,J118:N118,1)*IF($E$3:$I$3=D114,0,1)),(2-E115:I115)*O115:S115*J115:N115*IF(COUNTIF(J118:N118,1)&gt;0,J118:N118,1)*IF($E$3:$I$3=D114,0,1),0))</f>
        <v>d</v>
      </c>
      <c r="E115" s="64">
        <f t="shared" ref="E115" si="663">E114+IF($D114=E$3,1,0)</f>
        <v>2</v>
      </c>
      <c r="F115" s="65">
        <f t="shared" ref="F115" si="664">F114+IF($D114=F$3,1,0)</f>
        <v>0</v>
      </c>
      <c r="G115" s="65">
        <f t="shared" ref="G115" si="665">G114+IF($D114=G$3,1,0)</f>
        <v>1</v>
      </c>
      <c r="H115" s="65">
        <f t="shared" ref="H115" si="666">H114+IF($D114=H$3,1,0)</f>
        <v>0</v>
      </c>
      <c r="I115" s="69">
        <f t="shared" ref="I115" si="667">I114+IF($D114=I$3,1,0)</f>
        <v>1</v>
      </c>
      <c r="J115" s="64">
        <f>VLOOKUP($C115,'f1'!$B$3:$I$117,'f2'!J$1,FALSE)</f>
        <v>1</v>
      </c>
      <c r="K115" s="65">
        <f>VLOOKUP($C115,'f1'!$B$3:$I$117,'f2'!K$1,FALSE)</f>
        <v>1</v>
      </c>
      <c r="L115" s="65">
        <f>VLOOKUP($C115,'f1'!$B$3:$I$117,'f2'!L$1,FALSE)</f>
        <v>1</v>
      </c>
      <c r="M115" s="65">
        <f>VLOOKUP($C115,'f1'!$B$3:$I$117,'f2'!M$1,FALSE)</f>
        <v>1</v>
      </c>
      <c r="N115" s="69">
        <f>VLOOKUP($C115,'f1'!$B$3:$I$117,'f2'!N$1,FALSE)</f>
        <v>1</v>
      </c>
      <c r="O115" s="64">
        <f t="shared" ref="O115:S115" si="668">IF(COUNTIF($D113,O$3)&gt;0,1,O113+1)</f>
        <v>1</v>
      </c>
      <c r="P115" s="65">
        <f t="shared" si="668"/>
        <v>3</v>
      </c>
      <c r="Q115" s="65">
        <f t="shared" si="668"/>
        <v>2</v>
      </c>
      <c r="R115" s="65">
        <f t="shared" si="668"/>
        <v>5</v>
      </c>
      <c r="S115" s="69">
        <f t="shared" si="668"/>
        <v>4</v>
      </c>
      <c r="T115" s="88" t="str">
        <f t="shared" si="389"/>
        <v>sam</v>
      </c>
      <c r="U115" s="8">
        <v>45038</v>
      </c>
      <c r="V115" s="83" t="e">
        <f t="shared" si="390"/>
        <v>#N/A</v>
      </c>
      <c r="W115" s="83" t="e">
        <f t="shared" si="391"/>
        <v>#N/A</v>
      </c>
    </row>
    <row r="116" spans="1:23" x14ac:dyDescent="0.3">
      <c r="A116" s="5" t="str">
        <f t="shared" si="375"/>
        <v>dim</v>
      </c>
      <c r="B116" t="str">
        <f t="shared" si="382"/>
        <v>jour</v>
      </c>
      <c r="C116" s="8">
        <f t="shared" si="398"/>
        <v>44983</v>
      </c>
      <c r="D116" s="42" t="str" cm="1">
        <f t="array" ref="D116">INDEX($E$3:$I$3,1,MATCH(MAX((2-E116:I116)*(O116:S116+IF((J116:N116=1)*(J118:N118=0),10,0))*J116:N116),(2-E116:I116)*(O116:S116+IF((J116:N116=1)*(J118:N118=0),10,0))*J116:N116,0))</f>
        <v>b</v>
      </c>
      <c r="E116" s="64">
        <f t="shared" ref="E116" si="669">MAX(0,IF($D115=E$3,2,E115-1))</f>
        <v>1</v>
      </c>
      <c r="F116" s="65">
        <f t="shared" ref="F116" si="670">MAX(0,IF($D115=F$3,2,F115-1))</f>
        <v>0</v>
      </c>
      <c r="G116" s="65">
        <f t="shared" ref="G116" si="671">MAX(0,IF($D115=G$3,2,G115-1))</f>
        <v>0</v>
      </c>
      <c r="H116" s="65">
        <f t="shared" ref="H116" si="672">MAX(0,IF($D115=H$3,2,H115-1))</f>
        <v>2</v>
      </c>
      <c r="I116" s="69">
        <f t="shared" ref="I116" si="673">MAX(0,IF($D115=I$3,2,I115-1))</f>
        <v>0</v>
      </c>
      <c r="J116" s="64">
        <f>VLOOKUP($C116,'f1'!$B$3:$I$117,'f2'!J$1,FALSE)</f>
        <v>1</v>
      </c>
      <c r="K116" s="65">
        <f>VLOOKUP($C116,'f1'!$B$3:$I$117,'f2'!K$1,FALSE)</f>
        <v>1</v>
      </c>
      <c r="L116" s="65">
        <f>VLOOKUP($C116,'f1'!$B$3:$I$117,'f2'!L$1,FALSE)</f>
        <v>1</v>
      </c>
      <c r="M116" s="65">
        <f>VLOOKUP($C116,'f1'!$B$3:$I$117,'f2'!M$1,FALSE)</f>
        <v>1</v>
      </c>
      <c r="N116" s="69">
        <f>VLOOKUP($C116,'f1'!$B$3:$I$117,'f2'!N$1,FALSE)</f>
        <v>0</v>
      </c>
      <c r="O116" s="64">
        <f t="shared" ref="O116:S116" si="674">IF(COUNTIF($D114,O$3)&gt;0,1,O114+1)</f>
        <v>3</v>
      </c>
      <c r="P116" s="65">
        <f t="shared" si="674"/>
        <v>5</v>
      </c>
      <c r="Q116" s="65">
        <f t="shared" si="674"/>
        <v>4</v>
      </c>
      <c r="R116" s="65">
        <f t="shared" si="674"/>
        <v>2</v>
      </c>
      <c r="S116" s="69">
        <f t="shared" si="674"/>
        <v>1</v>
      </c>
      <c r="T116" s="88" t="str">
        <f t="shared" si="389"/>
        <v>dim</v>
      </c>
      <c r="U116" s="8">
        <v>45039</v>
      </c>
      <c r="V116" s="83" t="e">
        <f t="shared" si="390"/>
        <v>#N/A</v>
      </c>
      <c r="W116" s="83" t="e">
        <f t="shared" si="391"/>
        <v>#N/A</v>
      </c>
    </row>
    <row r="117" spans="1:23" x14ac:dyDescent="0.3">
      <c r="A117" s="5" t="str">
        <f t="shared" si="375"/>
        <v>dim</v>
      </c>
      <c r="B117" t="str">
        <f t="shared" si="382"/>
        <v>nuit</v>
      </c>
      <c r="C117" s="8">
        <f t="shared" si="398"/>
        <v>44983</v>
      </c>
      <c r="D117" s="42" t="str" cm="1">
        <f t="array" ref="D117">INDEX($E$3:$I$3,1,MATCH(MAX((2-E117:I117)*O117:S117*J117:N117*IF(COUNTIF(J120:N120,1)&gt;0,J120:N120,1)*IF($E$3:$I$3=D116,0,1)),(2-E117:I117)*O117:S117*J117:N117*IF(COUNTIF(J120:N120,1)&gt;0,J120:N120,1)*IF($E$3:$I$3=D116,0,1),0))</f>
        <v>c</v>
      </c>
      <c r="E117" s="64">
        <f t="shared" ref="E117" si="675">E116+IF($D116=E$3,1,0)</f>
        <v>1</v>
      </c>
      <c r="F117" s="65">
        <f t="shared" ref="F117" si="676">F116+IF($D116=F$3,1,0)</f>
        <v>1</v>
      </c>
      <c r="G117" s="65">
        <f t="shared" ref="G117" si="677">G116+IF($D116=G$3,1,0)</f>
        <v>0</v>
      </c>
      <c r="H117" s="65">
        <f t="shared" ref="H117" si="678">H116+IF($D116=H$3,1,0)</f>
        <v>2</v>
      </c>
      <c r="I117" s="69">
        <f t="shared" ref="I117" si="679">I116+IF($D116=I$3,1,0)</f>
        <v>0</v>
      </c>
      <c r="J117" s="64">
        <f>VLOOKUP($C117,'f1'!$B$3:$I$117,'f2'!J$1,FALSE)</f>
        <v>1</v>
      </c>
      <c r="K117" s="65">
        <f>VLOOKUP($C117,'f1'!$B$3:$I$117,'f2'!K$1,FALSE)</f>
        <v>1</v>
      </c>
      <c r="L117" s="65">
        <f>VLOOKUP($C117,'f1'!$B$3:$I$117,'f2'!L$1,FALSE)</f>
        <v>1</v>
      </c>
      <c r="M117" s="65">
        <f>VLOOKUP($C117,'f1'!$B$3:$I$117,'f2'!M$1,FALSE)</f>
        <v>1</v>
      </c>
      <c r="N117" s="69">
        <f>VLOOKUP($C117,'f1'!$B$3:$I$117,'f2'!N$1,FALSE)</f>
        <v>0</v>
      </c>
      <c r="O117" s="64">
        <f t="shared" ref="O117:S117" si="680">IF(COUNTIF($D115,O$3)&gt;0,1,O115+1)</f>
        <v>2</v>
      </c>
      <c r="P117" s="65">
        <f t="shared" si="680"/>
        <v>4</v>
      </c>
      <c r="Q117" s="65">
        <f t="shared" si="680"/>
        <v>3</v>
      </c>
      <c r="R117" s="65">
        <f t="shared" si="680"/>
        <v>1</v>
      </c>
      <c r="S117" s="69">
        <f t="shared" si="680"/>
        <v>5</v>
      </c>
      <c r="T117" s="88" t="str">
        <f t="shared" si="389"/>
        <v>lun</v>
      </c>
      <c r="U117" s="8">
        <v>45040</v>
      </c>
      <c r="V117" s="83" t="e">
        <f t="shared" si="390"/>
        <v>#N/A</v>
      </c>
      <c r="W117" s="83" t="e">
        <f t="shared" si="391"/>
        <v>#N/A</v>
      </c>
    </row>
    <row r="118" spans="1:23" x14ac:dyDescent="0.3">
      <c r="A118" s="5" t="str">
        <f t="shared" si="375"/>
        <v>lun</v>
      </c>
      <c r="B118" t="str">
        <f t="shared" si="382"/>
        <v>jour</v>
      </c>
      <c r="C118" s="8">
        <f t="shared" si="398"/>
        <v>44984</v>
      </c>
      <c r="D118" s="42" t="str" cm="1">
        <f t="array" ref="D118">INDEX($E$3:$I$3,1,MATCH(MAX((2-E118:I118)*(O118:S118+IF((J118:N118=1)*(J120:N120=0),10,0))*J118:N118),(2-E118:I118)*(O118:S118+IF((J118:N118=1)*(J120:N120=0),10,0))*J118:N118,0))</f>
        <v>a</v>
      </c>
      <c r="E118" s="64">
        <f t="shared" ref="E118" si="681">MAX(0,IF($D117=E$3,2,E117-1))</f>
        <v>0</v>
      </c>
      <c r="F118" s="65">
        <f t="shared" ref="F118" si="682">MAX(0,IF($D117=F$3,2,F117-1))</f>
        <v>0</v>
      </c>
      <c r="G118" s="65">
        <f t="shared" ref="G118" si="683">MAX(0,IF($D117=G$3,2,G117-1))</f>
        <v>2</v>
      </c>
      <c r="H118" s="65">
        <f t="shared" ref="H118" si="684">MAX(0,IF($D117=H$3,2,H117-1))</f>
        <v>1</v>
      </c>
      <c r="I118" s="69">
        <f t="shared" ref="I118" si="685">MAX(0,IF($D117=I$3,2,I117-1))</f>
        <v>0</v>
      </c>
      <c r="J118" s="64">
        <f>VLOOKUP($C118,'f1'!$B$3:$I$117,'f2'!J$1,FALSE)</f>
        <v>1</v>
      </c>
      <c r="K118" s="65">
        <f>VLOOKUP($C118,'f1'!$B$3:$I$117,'f2'!K$1,FALSE)</f>
        <v>1</v>
      </c>
      <c r="L118" s="65">
        <f>VLOOKUP($C118,'f1'!$B$3:$I$117,'f2'!L$1,FALSE)</f>
        <v>1</v>
      </c>
      <c r="M118" s="65">
        <f>VLOOKUP($C118,'f1'!$B$3:$I$117,'f2'!M$1,FALSE)</f>
        <v>1</v>
      </c>
      <c r="N118" s="69">
        <f>VLOOKUP($C118,'f1'!$B$3:$I$117,'f2'!N$1,FALSE)</f>
        <v>0</v>
      </c>
      <c r="O118" s="64">
        <f t="shared" ref="O118:S118" si="686">IF(COUNTIF($D116,O$3)&gt;0,1,O116+1)</f>
        <v>4</v>
      </c>
      <c r="P118" s="65">
        <f t="shared" si="686"/>
        <v>1</v>
      </c>
      <c r="Q118" s="65">
        <f t="shared" si="686"/>
        <v>5</v>
      </c>
      <c r="R118" s="65">
        <f t="shared" si="686"/>
        <v>3</v>
      </c>
      <c r="S118" s="69">
        <f t="shared" si="686"/>
        <v>2</v>
      </c>
      <c r="T118" s="88" t="str">
        <f t="shared" si="389"/>
        <v>mar</v>
      </c>
      <c r="U118" s="8">
        <v>45041</v>
      </c>
      <c r="V118" s="81" t="e">
        <f t="shared" si="390"/>
        <v>#N/A</v>
      </c>
      <c r="W118" s="83" t="e">
        <f t="shared" si="391"/>
        <v>#N/A</v>
      </c>
    </row>
    <row r="119" spans="1:23" x14ac:dyDescent="0.3">
      <c r="A119" s="5" t="str">
        <f t="shared" si="375"/>
        <v>lun</v>
      </c>
      <c r="B119" t="str">
        <f t="shared" si="382"/>
        <v>nuit</v>
      </c>
      <c r="C119" s="8">
        <f t="shared" si="398"/>
        <v>44984</v>
      </c>
      <c r="D119" s="42" t="str" cm="1">
        <f t="array" ref="D119">INDEX($E$3:$I$3,1,MATCH(MAX((2-E119:I119)*O119:S119*J119:N119*IF(COUNTIF(J122:N122,1)&gt;0,J122:N122,1)*IF($E$3:$I$3=D118,0,1)),(2-E119:I119)*O119:S119*J119:N119*IF(COUNTIF(J122:N122,1)&gt;0,J122:N122,1)*IF($E$3:$I$3=D118,0,1),0))</f>
        <v>b</v>
      </c>
      <c r="E119" s="64">
        <f t="shared" ref="E119" si="687">E118+IF($D118=E$3,1,0)</f>
        <v>1</v>
      </c>
      <c r="F119" s="65">
        <f t="shared" ref="F119" si="688">F118+IF($D118=F$3,1,0)</f>
        <v>0</v>
      </c>
      <c r="G119" s="65">
        <f t="shared" ref="G119" si="689">G118+IF($D118=G$3,1,0)</f>
        <v>2</v>
      </c>
      <c r="H119" s="65">
        <f t="shared" ref="H119" si="690">H118+IF($D118=H$3,1,0)</f>
        <v>1</v>
      </c>
      <c r="I119" s="69">
        <f t="shared" ref="I119" si="691">I118+IF($D118=I$3,1,0)</f>
        <v>0</v>
      </c>
      <c r="J119" s="64">
        <f>VLOOKUP($C119,'f1'!$B$3:$I$117,'f2'!J$1,FALSE)</f>
        <v>1</v>
      </c>
      <c r="K119" s="65">
        <f>VLOOKUP($C119,'f1'!$B$3:$I$117,'f2'!K$1,FALSE)</f>
        <v>1</v>
      </c>
      <c r="L119" s="65">
        <f>VLOOKUP($C119,'f1'!$B$3:$I$117,'f2'!L$1,FALSE)</f>
        <v>1</v>
      </c>
      <c r="M119" s="65">
        <f>VLOOKUP($C119,'f1'!$B$3:$I$117,'f2'!M$1,FALSE)</f>
        <v>1</v>
      </c>
      <c r="N119" s="69">
        <f>VLOOKUP($C119,'f1'!$B$3:$I$117,'f2'!N$1,FALSE)</f>
        <v>0</v>
      </c>
      <c r="O119" s="64">
        <f t="shared" ref="O119:S119" si="692">IF(COUNTIF($D117,O$3)&gt;0,1,O117+1)</f>
        <v>3</v>
      </c>
      <c r="P119" s="65">
        <f t="shared" si="692"/>
        <v>5</v>
      </c>
      <c r="Q119" s="65">
        <f t="shared" si="692"/>
        <v>1</v>
      </c>
      <c r="R119" s="65">
        <f t="shared" si="692"/>
        <v>2</v>
      </c>
      <c r="S119" s="69">
        <f t="shared" si="692"/>
        <v>6</v>
      </c>
      <c r="T119" s="88" t="str">
        <f t="shared" si="389"/>
        <v>mer</v>
      </c>
      <c r="U119" s="8">
        <v>45042</v>
      </c>
      <c r="V119" s="81" t="e">
        <f t="shared" si="390"/>
        <v>#N/A</v>
      </c>
      <c r="W119" s="83" t="e">
        <f t="shared" si="391"/>
        <v>#N/A</v>
      </c>
    </row>
    <row r="120" spans="1:23" x14ac:dyDescent="0.3">
      <c r="A120" s="5" t="str">
        <f t="shared" si="375"/>
        <v>mar</v>
      </c>
      <c r="B120" t="str">
        <f t="shared" si="382"/>
        <v>jour</v>
      </c>
      <c r="C120" s="8">
        <f t="shared" si="398"/>
        <v>44985</v>
      </c>
      <c r="D120" s="42" t="str" cm="1">
        <f t="array" ref="D120">INDEX($E$3:$I$3,1,MATCH(MAX((2-E120:I120)*(O120:S120+IF((J120:N120=1)*(J122:N122=0),10,0))*J120:N120),(2-E120:I120)*(O120:S120+IF((J120:N120=1)*(J122:N122=0),10,0))*J120:N120,0))</f>
        <v>d</v>
      </c>
      <c r="E120" s="64">
        <f t="shared" ref="E120" si="693">MAX(0,IF($D119=E$3,2,E119-1))</f>
        <v>0</v>
      </c>
      <c r="F120" s="65">
        <f t="shared" ref="F120" si="694">MAX(0,IF($D119=F$3,2,F119-1))</f>
        <v>2</v>
      </c>
      <c r="G120" s="65">
        <f t="shared" ref="G120" si="695">MAX(0,IF($D119=G$3,2,G119-1))</f>
        <v>1</v>
      </c>
      <c r="H120" s="65">
        <f t="shared" ref="H120" si="696">MAX(0,IF($D119=H$3,2,H119-1))</f>
        <v>0</v>
      </c>
      <c r="I120" s="69">
        <f t="shared" ref="I120" si="697">MAX(0,IF($D119=I$3,2,I119-1))</f>
        <v>0</v>
      </c>
      <c r="J120" s="64">
        <f>VLOOKUP($C120,'f1'!$B$3:$I$117,'f2'!J$1,FALSE)</f>
        <v>1</v>
      </c>
      <c r="K120" s="65">
        <f>VLOOKUP($C120,'f1'!$B$3:$I$117,'f2'!K$1,FALSE)</f>
        <v>1</v>
      </c>
      <c r="L120" s="65">
        <f>VLOOKUP($C120,'f1'!$B$3:$I$117,'f2'!L$1,FALSE)</f>
        <v>1</v>
      </c>
      <c r="M120" s="65">
        <f>VLOOKUP($C120,'f1'!$B$3:$I$117,'f2'!M$1,FALSE)</f>
        <v>1</v>
      </c>
      <c r="N120" s="69">
        <f>VLOOKUP($C120,'f1'!$B$3:$I$117,'f2'!N$1,FALSE)</f>
        <v>0</v>
      </c>
      <c r="O120" s="64">
        <f t="shared" ref="O120:S120" si="698">IF(COUNTIF($D118,O$3)&gt;0,1,O118+1)</f>
        <v>1</v>
      </c>
      <c r="P120" s="65">
        <f t="shared" si="698"/>
        <v>2</v>
      </c>
      <c r="Q120" s="65">
        <f t="shared" si="698"/>
        <v>6</v>
      </c>
      <c r="R120" s="65">
        <f t="shared" si="698"/>
        <v>4</v>
      </c>
      <c r="S120" s="69">
        <f t="shared" si="698"/>
        <v>3</v>
      </c>
      <c r="T120" s="88" t="str">
        <f t="shared" si="389"/>
        <v>jeu</v>
      </c>
      <c r="U120" s="8">
        <v>45043</v>
      </c>
      <c r="V120" s="81" t="e">
        <f t="shared" si="390"/>
        <v>#N/A</v>
      </c>
      <c r="W120" s="83" t="e">
        <f t="shared" si="391"/>
        <v>#N/A</v>
      </c>
    </row>
    <row r="121" spans="1:23" x14ac:dyDescent="0.3">
      <c r="A121" s="5" t="str">
        <f t="shared" si="375"/>
        <v>mar</v>
      </c>
      <c r="B121" t="str">
        <f t="shared" si="382"/>
        <v>nuit</v>
      </c>
      <c r="C121" s="8">
        <f t="shared" si="398"/>
        <v>44985</v>
      </c>
      <c r="D121" s="42" t="str" cm="1">
        <f t="array" ref="D121">INDEX($E$3:$I$3,1,MATCH(MAX((2-E121:I121)*O121:S121*J121:N121*IF(COUNTIF(J124:N124,1)&gt;0,J124:N124,1)*IF($E$3:$I$3=D120,0,1)),(2-E121:I121)*O121:S121*J121:N121*IF(COUNTIF(J124:N124,1)&gt;0,J124:N124,1)*IF($E$3:$I$3=D120,0,1),0))</f>
        <v>a</v>
      </c>
      <c r="E121" s="64">
        <f t="shared" ref="E121" si="699">E120+IF($D120=E$3,1,0)</f>
        <v>0</v>
      </c>
      <c r="F121" s="65">
        <f t="shared" ref="F121" si="700">F120+IF($D120=F$3,1,0)</f>
        <v>2</v>
      </c>
      <c r="G121" s="65">
        <f t="shared" ref="G121" si="701">G120+IF($D120=G$3,1,0)</f>
        <v>1</v>
      </c>
      <c r="H121" s="65">
        <f t="shared" ref="H121" si="702">H120+IF($D120=H$3,1,0)</f>
        <v>1</v>
      </c>
      <c r="I121" s="69">
        <f t="shared" ref="I121" si="703">I120+IF($D120=I$3,1,0)</f>
        <v>0</v>
      </c>
      <c r="J121" s="64">
        <f>VLOOKUP($C121,'f1'!$B$3:$I$117,'f2'!J$1,FALSE)</f>
        <v>1</v>
      </c>
      <c r="K121" s="65">
        <f>VLOOKUP($C121,'f1'!$B$3:$I$117,'f2'!K$1,FALSE)</f>
        <v>1</v>
      </c>
      <c r="L121" s="65">
        <f>VLOOKUP($C121,'f1'!$B$3:$I$117,'f2'!L$1,FALSE)</f>
        <v>1</v>
      </c>
      <c r="M121" s="65">
        <f>VLOOKUP($C121,'f1'!$B$3:$I$117,'f2'!M$1,FALSE)</f>
        <v>1</v>
      </c>
      <c r="N121" s="69">
        <f>VLOOKUP($C121,'f1'!$B$3:$I$117,'f2'!N$1,FALSE)</f>
        <v>0</v>
      </c>
      <c r="O121" s="64">
        <f t="shared" ref="O121:S121" si="704">IF(COUNTIF($D119,O$3)&gt;0,1,O119+1)</f>
        <v>4</v>
      </c>
      <c r="P121" s="65">
        <f t="shared" si="704"/>
        <v>1</v>
      </c>
      <c r="Q121" s="65">
        <f t="shared" si="704"/>
        <v>2</v>
      </c>
      <c r="R121" s="65">
        <f t="shared" si="704"/>
        <v>3</v>
      </c>
      <c r="S121" s="69">
        <f t="shared" si="704"/>
        <v>7</v>
      </c>
      <c r="T121" s="88" t="str">
        <f t="shared" si="389"/>
        <v>ven</v>
      </c>
      <c r="U121" s="8">
        <v>45044</v>
      </c>
      <c r="V121" s="81" t="e">
        <f t="shared" si="390"/>
        <v>#N/A</v>
      </c>
      <c r="W121" s="83" t="e">
        <f t="shared" si="391"/>
        <v>#N/A</v>
      </c>
    </row>
    <row r="122" spans="1:23" x14ac:dyDescent="0.3">
      <c r="A122" s="5" t="str">
        <f t="shared" si="375"/>
        <v>mer</v>
      </c>
      <c r="B122" t="str">
        <f t="shared" si="382"/>
        <v>jour</v>
      </c>
      <c r="C122" s="8">
        <f t="shared" si="398"/>
        <v>44986</v>
      </c>
      <c r="D122" s="42" t="str" cm="1">
        <f t="array" ref="D122">INDEX($E$3:$I$3,1,MATCH(MAX((2-E122:I122)*(O122:S122+IF((J122:N122=1)*(J124:N124=0),10,0))*J122:N122),(2-E122:I122)*(O122:S122+IF((J122:N122=1)*(J124:N124=0),10,0))*J122:N122,0))</f>
        <v>c</v>
      </c>
      <c r="E122" s="64">
        <f t="shared" ref="E122" si="705">MAX(0,IF($D121=E$3,2,E121-1))</f>
        <v>2</v>
      </c>
      <c r="F122" s="65">
        <f t="shared" ref="F122" si="706">MAX(0,IF($D121=F$3,2,F121-1))</f>
        <v>1</v>
      </c>
      <c r="G122" s="65">
        <f t="shared" ref="G122" si="707">MAX(0,IF($D121=G$3,2,G121-1))</f>
        <v>0</v>
      </c>
      <c r="H122" s="65">
        <f t="shared" ref="H122" si="708">MAX(0,IF($D121=H$3,2,H121-1))</f>
        <v>0</v>
      </c>
      <c r="I122" s="69">
        <f t="shared" ref="I122" si="709">MAX(0,IF($D121=I$3,2,I121-1))</f>
        <v>0</v>
      </c>
      <c r="J122" s="64">
        <f>VLOOKUP($C122,'f1'!$B$3:$I$117,'f2'!J$1,FALSE)</f>
        <v>1</v>
      </c>
      <c r="K122" s="65">
        <f>VLOOKUP($C122,'f1'!$B$3:$I$117,'f2'!K$1,FALSE)</f>
        <v>1</v>
      </c>
      <c r="L122" s="65">
        <f>VLOOKUP($C122,'f1'!$B$3:$I$117,'f2'!L$1,FALSE)</f>
        <v>1</v>
      </c>
      <c r="M122" s="65">
        <f>VLOOKUP($C122,'f1'!$B$3:$I$117,'f2'!M$1,FALSE)</f>
        <v>1</v>
      </c>
      <c r="N122" s="69">
        <f>VLOOKUP($C122,'f1'!$B$3:$I$117,'f2'!N$1,FALSE)</f>
        <v>0</v>
      </c>
      <c r="O122" s="64">
        <f t="shared" ref="O122:S122" si="710">IF(COUNTIF($D120,O$3)&gt;0,1,O120+1)</f>
        <v>2</v>
      </c>
      <c r="P122" s="65">
        <f t="shared" si="710"/>
        <v>3</v>
      </c>
      <c r="Q122" s="65">
        <f t="shared" si="710"/>
        <v>7</v>
      </c>
      <c r="R122" s="65">
        <f t="shared" si="710"/>
        <v>1</v>
      </c>
      <c r="S122" s="69">
        <f t="shared" si="710"/>
        <v>4</v>
      </c>
      <c r="T122" s="88" t="str">
        <f t="shared" si="389"/>
        <v>sam</v>
      </c>
      <c r="U122" s="8">
        <v>45045</v>
      </c>
      <c r="V122" s="81" t="e">
        <f t="shared" si="390"/>
        <v>#N/A</v>
      </c>
      <c r="W122" s="83" t="e">
        <f t="shared" si="391"/>
        <v>#N/A</v>
      </c>
    </row>
    <row r="123" spans="1:23" x14ac:dyDescent="0.3">
      <c r="A123" s="5" t="str">
        <f t="shared" si="375"/>
        <v>mer</v>
      </c>
      <c r="B123" t="str">
        <f t="shared" si="382"/>
        <v>nuit</v>
      </c>
      <c r="C123" s="8">
        <f t="shared" si="398"/>
        <v>44986</v>
      </c>
      <c r="D123" s="42" t="str" cm="1">
        <f t="array" ref="D123">INDEX($E$3:$I$3,1,MATCH(MAX((2-E123:I123)*O123:S123*J123:N123*IF(COUNTIF(J126:N126,1)&gt;0,J126:N126,1)*IF($E$3:$I$3=D122,0,1)),(2-E123:I123)*O123:S123*J123:N123*IF(COUNTIF(J126:N126,1)&gt;0,J126:N126,1)*IF($E$3:$I$3=D122,0,1),0))</f>
        <v>d</v>
      </c>
      <c r="E123" s="64">
        <f t="shared" ref="E123" si="711">E122+IF($D122=E$3,1,0)</f>
        <v>2</v>
      </c>
      <c r="F123" s="65">
        <f t="shared" ref="F123" si="712">F122+IF($D122=F$3,1,0)</f>
        <v>1</v>
      </c>
      <c r="G123" s="65">
        <f t="shared" ref="G123" si="713">G122+IF($D122=G$3,1,0)</f>
        <v>1</v>
      </c>
      <c r="H123" s="65">
        <f t="shared" ref="H123" si="714">H122+IF($D122=H$3,1,0)</f>
        <v>0</v>
      </c>
      <c r="I123" s="69">
        <f t="shared" ref="I123" si="715">I122+IF($D122=I$3,1,0)</f>
        <v>0</v>
      </c>
      <c r="J123" s="64">
        <f>VLOOKUP($C123,'f1'!$B$3:$I$117,'f2'!J$1,FALSE)</f>
        <v>1</v>
      </c>
      <c r="K123" s="65">
        <f>VLOOKUP($C123,'f1'!$B$3:$I$117,'f2'!K$1,FALSE)</f>
        <v>1</v>
      </c>
      <c r="L123" s="65">
        <f>VLOOKUP($C123,'f1'!$B$3:$I$117,'f2'!L$1,FALSE)</f>
        <v>1</v>
      </c>
      <c r="M123" s="65">
        <f>VLOOKUP($C123,'f1'!$B$3:$I$117,'f2'!M$1,FALSE)</f>
        <v>1</v>
      </c>
      <c r="N123" s="69">
        <f>VLOOKUP($C123,'f1'!$B$3:$I$117,'f2'!N$1,FALSE)</f>
        <v>0</v>
      </c>
      <c r="O123" s="64">
        <f t="shared" ref="O123:S123" si="716">IF(COUNTIF($D121,O$3)&gt;0,1,O121+1)</f>
        <v>1</v>
      </c>
      <c r="P123" s="65">
        <f t="shared" si="716"/>
        <v>2</v>
      </c>
      <c r="Q123" s="65">
        <f t="shared" si="716"/>
        <v>3</v>
      </c>
      <c r="R123" s="65">
        <f t="shared" si="716"/>
        <v>4</v>
      </c>
      <c r="S123" s="69">
        <f t="shared" si="716"/>
        <v>8</v>
      </c>
      <c r="T123" s="88" t="str">
        <f t="shared" si="389"/>
        <v>dim</v>
      </c>
      <c r="U123" s="8">
        <v>45046</v>
      </c>
      <c r="V123" s="81" t="e">
        <f t="shared" si="390"/>
        <v>#N/A</v>
      </c>
      <c r="W123" s="83" t="e">
        <f t="shared" si="391"/>
        <v>#N/A</v>
      </c>
    </row>
    <row r="124" spans="1:23" x14ac:dyDescent="0.3">
      <c r="A124" s="5" t="str">
        <f t="shared" si="375"/>
        <v>jeu</v>
      </c>
      <c r="B124" t="str">
        <f t="shared" si="382"/>
        <v>jour</v>
      </c>
      <c r="C124" s="8">
        <f t="shared" si="398"/>
        <v>44987</v>
      </c>
      <c r="D124" s="42" t="str" cm="1">
        <f t="array" ref="D124">INDEX($E$3:$I$3,1,MATCH(MAX((2-E124:I124)*(O124:S124+IF((J124:N124=1)*(J126:N126=0),10,0))*J124:N124),(2-E124:I124)*(O124:S124+IF((J124:N124=1)*(J126:N126=0),10,0))*J124:N124,0))</f>
        <v>b</v>
      </c>
      <c r="E124" s="64">
        <f t="shared" ref="E124" si="717">MAX(0,IF($D123=E$3,2,E123-1))</f>
        <v>1</v>
      </c>
      <c r="F124" s="65">
        <f t="shared" ref="F124" si="718">MAX(0,IF($D123=F$3,2,F123-1))</f>
        <v>0</v>
      </c>
      <c r="G124" s="65">
        <f t="shared" ref="G124" si="719">MAX(0,IF($D123=G$3,2,G123-1))</f>
        <v>0</v>
      </c>
      <c r="H124" s="65">
        <f t="shared" ref="H124" si="720">MAX(0,IF($D123=H$3,2,H123-1))</f>
        <v>2</v>
      </c>
      <c r="I124" s="69">
        <f t="shared" ref="I124" si="721">MAX(0,IF($D123=I$3,2,I123-1))</f>
        <v>0</v>
      </c>
      <c r="J124" s="64">
        <f>VLOOKUP($C124,'f1'!$B$3:$I$117,'f2'!J$1,FALSE)</f>
        <v>1</v>
      </c>
      <c r="K124" s="65">
        <f>VLOOKUP($C124,'f1'!$B$3:$I$117,'f2'!K$1,FALSE)</f>
        <v>1</v>
      </c>
      <c r="L124" s="65">
        <f>VLOOKUP($C124,'f1'!$B$3:$I$117,'f2'!L$1,FALSE)</f>
        <v>1</v>
      </c>
      <c r="M124" s="65">
        <f>VLOOKUP($C124,'f1'!$B$3:$I$117,'f2'!M$1,FALSE)</f>
        <v>1</v>
      </c>
      <c r="N124" s="69">
        <f>VLOOKUP($C124,'f1'!$B$3:$I$117,'f2'!N$1,FALSE)</f>
        <v>0</v>
      </c>
      <c r="O124" s="64">
        <f t="shared" ref="O124:S124" si="722">IF(COUNTIF($D122,O$3)&gt;0,1,O122+1)</f>
        <v>3</v>
      </c>
      <c r="P124" s="65">
        <f t="shared" si="722"/>
        <v>4</v>
      </c>
      <c r="Q124" s="65">
        <f t="shared" si="722"/>
        <v>1</v>
      </c>
      <c r="R124" s="65">
        <f t="shared" si="722"/>
        <v>2</v>
      </c>
      <c r="S124" s="69">
        <f t="shared" si="722"/>
        <v>5</v>
      </c>
      <c r="T124" s="88" t="str">
        <f t="shared" si="389"/>
        <v>lun</v>
      </c>
      <c r="U124" s="8">
        <v>45047</v>
      </c>
      <c r="V124" s="81" t="e">
        <f t="shared" si="390"/>
        <v>#N/A</v>
      </c>
      <c r="W124" s="83" t="e">
        <f t="shared" si="391"/>
        <v>#N/A</v>
      </c>
    </row>
    <row r="125" spans="1:23" x14ac:dyDescent="0.3">
      <c r="A125" s="5" t="str">
        <f t="shared" si="375"/>
        <v>jeu</v>
      </c>
      <c r="B125" t="str">
        <f t="shared" si="382"/>
        <v>nuit</v>
      </c>
      <c r="C125" s="8">
        <f t="shared" si="398"/>
        <v>44987</v>
      </c>
      <c r="D125" s="42" t="str" cm="1">
        <f t="array" ref="D125">INDEX($E$3:$I$3,1,MATCH(MAX((2-E125:I125)*O125:S125*J125:N125*IF(COUNTIF(J128:N128,1)&gt;0,J128:N128,1)*IF($E$3:$I$3=D124,0,1)),(2-E125:I125)*O125:S125*J125:N125*IF(COUNTIF(J128:N128,1)&gt;0,J128:N128,1)*IF($E$3:$I$3=D124,0,1),0))</f>
        <v>c</v>
      </c>
      <c r="E125" s="64">
        <f t="shared" ref="E125" si="723">E124+IF($D124=E$3,1,0)</f>
        <v>1</v>
      </c>
      <c r="F125" s="65">
        <f t="shared" ref="F125" si="724">F124+IF($D124=F$3,1,0)</f>
        <v>1</v>
      </c>
      <c r="G125" s="65">
        <f t="shared" ref="G125" si="725">G124+IF($D124=G$3,1,0)</f>
        <v>0</v>
      </c>
      <c r="H125" s="65">
        <f t="shared" ref="H125" si="726">H124+IF($D124=H$3,1,0)</f>
        <v>2</v>
      </c>
      <c r="I125" s="69">
        <f t="shared" ref="I125" si="727">I124+IF($D124=I$3,1,0)</f>
        <v>0</v>
      </c>
      <c r="J125" s="64">
        <f>VLOOKUP($C125,'f1'!$B$3:$I$117,'f2'!J$1,FALSE)</f>
        <v>1</v>
      </c>
      <c r="K125" s="65">
        <f>VLOOKUP($C125,'f1'!$B$3:$I$117,'f2'!K$1,FALSE)</f>
        <v>1</v>
      </c>
      <c r="L125" s="65">
        <f>VLOOKUP($C125,'f1'!$B$3:$I$117,'f2'!L$1,FALSE)</f>
        <v>1</v>
      </c>
      <c r="M125" s="65">
        <f>VLOOKUP($C125,'f1'!$B$3:$I$117,'f2'!M$1,FALSE)</f>
        <v>1</v>
      </c>
      <c r="N125" s="69">
        <f>VLOOKUP($C125,'f1'!$B$3:$I$117,'f2'!N$1,FALSE)</f>
        <v>0</v>
      </c>
      <c r="O125" s="64">
        <f t="shared" ref="O125:S125" si="728">IF(COUNTIF($D123,O$3)&gt;0,1,O123+1)</f>
        <v>2</v>
      </c>
      <c r="P125" s="65">
        <f t="shared" si="728"/>
        <v>3</v>
      </c>
      <c r="Q125" s="65">
        <f t="shared" si="728"/>
        <v>4</v>
      </c>
      <c r="R125" s="65">
        <f t="shared" si="728"/>
        <v>1</v>
      </c>
      <c r="S125" s="69">
        <f t="shared" si="728"/>
        <v>9</v>
      </c>
      <c r="T125" s="88" t="str">
        <f t="shared" si="389"/>
        <v>mar</v>
      </c>
      <c r="U125" s="8">
        <v>45048</v>
      </c>
      <c r="V125" s="81" t="e">
        <f t="shared" si="390"/>
        <v>#N/A</v>
      </c>
      <c r="W125" s="83" t="e">
        <f t="shared" si="391"/>
        <v>#N/A</v>
      </c>
    </row>
    <row r="126" spans="1:23" x14ac:dyDescent="0.3">
      <c r="A126" s="5" t="str">
        <f t="shared" si="375"/>
        <v>ven</v>
      </c>
      <c r="B126" t="str">
        <f t="shared" si="382"/>
        <v>jour</v>
      </c>
      <c r="C126" s="8">
        <f t="shared" si="398"/>
        <v>44988</v>
      </c>
      <c r="D126" s="42" t="str" cm="1">
        <f t="array" ref="D126">INDEX($E$3:$I$3,1,MATCH(MAX((2-E126:I126)*(O126:S126+IF((J126:N126=1)*(J128:N128=0),10,0))*J126:N126),(2-E126:I126)*(O126:S126+IF((J126:N126=1)*(J128:N128=0),10,0))*J126:N126,0))</f>
        <v>a</v>
      </c>
      <c r="E126" s="64">
        <f t="shared" ref="E126" si="729">MAX(0,IF($D125=E$3,2,E125-1))</f>
        <v>0</v>
      </c>
      <c r="F126" s="65">
        <f t="shared" ref="F126" si="730">MAX(0,IF($D125=F$3,2,F125-1))</f>
        <v>0</v>
      </c>
      <c r="G126" s="65">
        <f t="shared" ref="G126" si="731">MAX(0,IF($D125=G$3,2,G125-1))</f>
        <v>2</v>
      </c>
      <c r="H126" s="65">
        <f t="shared" ref="H126" si="732">MAX(0,IF($D125=H$3,2,H125-1))</f>
        <v>1</v>
      </c>
      <c r="I126" s="69">
        <f t="shared" ref="I126" si="733">MAX(0,IF($D125=I$3,2,I125-1))</f>
        <v>0</v>
      </c>
      <c r="J126" s="64">
        <f>VLOOKUP($C126,'f1'!$B$3:$I$117,'f2'!J$1,FALSE)</f>
        <v>1</v>
      </c>
      <c r="K126" s="65">
        <f>VLOOKUP($C126,'f1'!$B$3:$I$117,'f2'!K$1,FALSE)</f>
        <v>1</v>
      </c>
      <c r="L126" s="65">
        <f>VLOOKUP($C126,'f1'!$B$3:$I$117,'f2'!L$1,FALSE)</f>
        <v>1</v>
      </c>
      <c r="M126" s="65">
        <f>VLOOKUP($C126,'f1'!$B$3:$I$117,'f2'!M$1,FALSE)</f>
        <v>1</v>
      </c>
      <c r="N126" s="69">
        <f>VLOOKUP($C126,'f1'!$B$3:$I$117,'f2'!N$1,FALSE)</f>
        <v>0</v>
      </c>
      <c r="O126" s="64">
        <f t="shared" ref="O126:S126" si="734">IF(COUNTIF($D124,O$3)&gt;0,1,O124+1)</f>
        <v>4</v>
      </c>
      <c r="P126" s="65">
        <f t="shared" si="734"/>
        <v>1</v>
      </c>
      <c r="Q126" s="65">
        <f t="shared" si="734"/>
        <v>2</v>
      </c>
      <c r="R126" s="65">
        <f t="shared" si="734"/>
        <v>3</v>
      </c>
      <c r="S126" s="69">
        <f t="shared" si="734"/>
        <v>6</v>
      </c>
      <c r="T126" s="88" t="str">
        <f t="shared" si="389"/>
        <v>mer</v>
      </c>
      <c r="U126" s="8">
        <v>45049</v>
      </c>
      <c r="V126" s="81" t="e">
        <f t="shared" si="390"/>
        <v>#N/A</v>
      </c>
      <c r="W126" s="83" t="e">
        <f t="shared" si="391"/>
        <v>#N/A</v>
      </c>
    </row>
    <row r="127" spans="1:23" x14ac:dyDescent="0.3">
      <c r="A127" s="5" t="str">
        <f t="shared" si="375"/>
        <v>ven</v>
      </c>
      <c r="B127" t="str">
        <f t="shared" si="382"/>
        <v>nuit</v>
      </c>
      <c r="C127" s="8">
        <f t="shared" si="398"/>
        <v>44988</v>
      </c>
      <c r="D127" s="60" t="str" cm="1">
        <f t="array" ref="D127">INDEX($E$3:$I$3,1,MATCH(MAX((2-E127:I127)*O127:S127*J127:N127*IF(COUNTIF(J130:N130,1)&gt;0,J130:N130,1)*IF($E$3:$I$3=D126,0,1)),(2-E127:I127)*O127:S127*J127:N127*IF(COUNTIF(J130:N130,1)&gt;0,J130:N130,1)*IF($E$3:$I$3=D126,0,1),0))</f>
        <v>b</v>
      </c>
      <c r="E127" s="64">
        <f t="shared" ref="E127" si="735">E126+IF($D126=E$3,1,0)</f>
        <v>1</v>
      </c>
      <c r="F127" s="65">
        <f t="shared" ref="F127" si="736">F126+IF($D126=F$3,1,0)</f>
        <v>0</v>
      </c>
      <c r="G127" s="65">
        <f t="shared" ref="G127" si="737">G126+IF($D126=G$3,1,0)</f>
        <v>2</v>
      </c>
      <c r="H127" s="65">
        <f t="shared" ref="H127" si="738">H126+IF($D126=H$3,1,0)</f>
        <v>1</v>
      </c>
      <c r="I127" s="69">
        <f t="shared" ref="I127" si="739">I126+IF($D126=I$3,1,0)</f>
        <v>0</v>
      </c>
      <c r="J127" s="64">
        <f>VLOOKUP($C127,'f1'!$B$3:$I$117,'f2'!J$1,FALSE)</f>
        <v>1</v>
      </c>
      <c r="K127" s="65">
        <f>VLOOKUP($C127,'f1'!$B$3:$I$117,'f2'!K$1,FALSE)</f>
        <v>1</v>
      </c>
      <c r="L127" s="65">
        <f>VLOOKUP($C127,'f1'!$B$3:$I$117,'f2'!L$1,FALSE)</f>
        <v>1</v>
      </c>
      <c r="M127" s="65">
        <f>VLOOKUP($C127,'f1'!$B$3:$I$117,'f2'!M$1,FALSE)</f>
        <v>1</v>
      </c>
      <c r="N127" s="69">
        <f>VLOOKUP($C127,'f1'!$B$3:$I$117,'f2'!N$1,FALSE)</f>
        <v>0</v>
      </c>
      <c r="O127" s="64">
        <f t="shared" ref="O127:S127" si="740">IF(COUNTIF($D125,O$3)&gt;0,1,O125+1)</f>
        <v>3</v>
      </c>
      <c r="P127" s="65">
        <f t="shared" si="740"/>
        <v>4</v>
      </c>
      <c r="Q127" s="65">
        <f t="shared" si="740"/>
        <v>1</v>
      </c>
      <c r="R127" s="65">
        <f t="shared" si="740"/>
        <v>2</v>
      </c>
      <c r="S127" s="69">
        <f t="shared" si="740"/>
        <v>10</v>
      </c>
      <c r="T127" s="88" t="str">
        <f t="shared" si="389"/>
        <v>jeu</v>
      </c>
      <c r="U127" s="8">
        <v>45050</v>
      </c>
      <c r="V127" s="81" t="e">
        <f t="shared" si="390"/>
        <v>#N/A</v>
      </c>
      <c r="W127" s="83" t="e">
        <f t="shared" si="391"/>
        <v>#N/A</v>
      </c>
    </row>
    <row r="128" spans="1:23" x14ac:dyDescent="0.3">
      <c r="A128" s="5" t="str">
        <f t="shared" si="375"/>
        <v>sam</v>
      </c>
      <c r="B128" t="str">
        <f t="shared" si="382"/>
        <v>jour</v>
      </c>
      <c r="C128" s="8">
        <f t="shared" si="398"/>
        <v>44989</v>
      </c>
      <c r="D128" s="42" t="str" cm="1">
        <f t="array" ref="D128">INDEX($E$3:$I$3,1,MATCH(MAX((2-E128:I128)*(O128:S128+IF((J128:N128=1)*(J130:N130=0),10,0))*J128:N128),(2-E128:I128)*(O128:S128+IF((J128:N128=1)*(J130:N130=0),10,0))*J128:N128,0))</f>
        <v>d</v>
      </c>
      <c r="E128" s="64">
        <f t="shared" ref="E128" si="741">MAX(0,IF($D127=E$3,2,E127-1))</f>
        <v>0</v>
      </c>
      <c r="F128" s="65">
        <f t="shared" ref="F128" si="742">MAX(0,IF($D127=F$3,2,F127-1))</f>
        <v>2</v>
      </c>
      <c r="G128" s="65">
        <f t="shared" ref="G128" si="743">MAX(0,IF($D127=G$3,2,G127-1))</f>
        <v>1</v>
      </c>
      <c r="H128" s="65">
        <f t="shared" ref="H128" si="744">MAX(0,IF($D127=H$3,2,H127-1))</f>
        <v>0</v>
      </c>
      <c r="I128" s="69">
        <f t="shared" ref="I128" si="745">MAX(0,IF($D127=I$3,2,I127-1))</f>
        <v>0</v>
      </c>
      <c r="J128" s="64">
        <f>VLOOKUP($C128,'f1'!$B$3:$I$117,'f2'!J$1,FALSE)</f>
        <v>1</v>
      </c>
      <c r="K128" s="65">
        <f>VLOOKUP($C128,'f1'!$B$3:$I$117,'f2'!K$1,FALSE)</f>
        <v>1</v>
      </c>
      <c r="L128" s="65">
        <f>VLOOKUP($C128,'f1'!$B$3:$I$117,'f2'!L$1,FALSE)</f>
        <v>1</v>
      </c>
      <c r="M128" s="65">
        <f>VLOOKUP($C128,'f1'!$B$3:$I$117,'f2'!M$1,FALSE)</f>
        <v>1</v>
      </c>
      <c r="N128" s="69">
        <f>VLOOKUP($C128,'f1'!$B$3:$I$117,'f2'!N$1,FALSE)</f>
        <v>0</v>
      </c>
      <c r="O128" s="64">
        <f t="shared" ref="O128:S128" si="746">IF(COUNTIF($D126,O$3)&gt;0,1,O126+1)</f>
        <v>1</v>
      </c>
      <c r="P128" s="65">
        <f t="shared" si="746"/>
        <v>2</v>
      </c>
      <c r="Q128" s="65">
        <f t="shared" si="746"/>
        <v>3</v>
      </c>
      <c r="R128" s="65">
        <f t="shared" si="746"/>
        <v>4</v>
      </c>
      <c r="S128" s="69">
        <f t="shared" si="746"/>
        <v>7</v>
      </c>
      <c r="T128" s="88" t="str">
        <f t="shared" si="389"/>
        <v>ven</v>
      </c>
      <c r="U128" s="8">
        <v>45051</v>
      </c>
      <c r="V128" s="81" t="e">
        <f t="shared" si="390"/>
        <v>#N/A</v>
      </c>
      <c r="W128" s="83" t="e">
        <f t="shared" si="391"/>
        <v>#N/A</v>
      </c>
    </row>
    <row r="129" spans="1:23" x14ac:dyDescent="0.3">
      <c r="A129" s="5" t="str">
        <f t="shared" si="375"/>
        <v>sam</v>
      </c>
      <c r="B129" t="str">
        <f t="shared" si="382"/>
        <v>nuit</v>
      </c>
      <c r="C129" s="8">
        <f t="shared" si="398"/>
        <v>44989</v>
      </c>
      <c r="D129" s="60" t="str" cm="1">
        <f t="array" ref="D129">INDEX($E$3:$I$3,1,MATCH(MAX((2-E129:I129)*O129:S129*J129:N129*IF(COUNTIF(J132:N132,1)&gt;0,J132:N132,1)*IF($E$3:$I$3=D128,0,1)),(2-E129:I129)*O129:S129*J129:N129*IF(COUNTIF(J132:N132,1)&gt;0,J132:N132,1)*IF($E$3:$I$3=D128,0,1),0))</f>
        <v>a</v>
      </c>
      <c r="E129" s="64">
        <f t="shared" ref="E129" si="747">E128+IF($D128=E$3,1,0)</f>
        <v>0</v>
      </c>
      <c r="F129" s="65">
        <f t="shared" ref="F129" si="748">F128+IF($D128=F$3,1,0)</f>
        <v>2</v>
      </c>
      <c r="G129" s="65">
        <f t="shared" ref="G129" si="749">G128+IF($D128=G$3,1,0)</f>
        <v>1</v>
      </c>
      <c r="H129" s="65">
        <f t="shared" ref="H129" si="750">H128+IF($D128=H$3,1,0)</f>
        <v>1</v>
      </c>
      <c r="I129" s="69">
        <f t="shared" ref="I129" si="751">I128+IF($D128=I$3,1,0)</f>
        <v>0</v>
      </c>
      <c r="J129" s="64">
        <f>VLOOKUP($C129,'f1'!$B$3:$I$117,'f2'!J$1,FALSE)</f>
        <v>1</v>
      </c>
      <c r="K129" s="65">
        <f>VLOOKUP($C129,'f1'!$B$3:$I$117,'f2'!K$1,FALSE)</f>
        <v>1</v>
      </c>
      <c r="L129" s="65">
        <f>VLOOKUP($C129,'f1'!$B$3:$I$117,'f2'!L$1,FALSE)</f>
        <v>1</v>
      </c>
      <c r="M129" s="65">
        <f>VLOOKUP($C129,'f1'!$B$3:$I$117,'f2'!M$1,FALSE)</f>
        <v>1</v>
      </c>
      <c r="N129" s="69">
        <f>VLOOKUP($C129,'f1'!$B$3:$I$117,'f2'!N$1,FALSE)</f>
        <v>0</v>
      </c>
      <c r="O129" s="64">
        <f t="shared" ref="O129:S129" si="752">IF(COUNTIF($D127,O$3)&gt;0,1,O127+1)</f>
        <v>4</v>
      </c>
      <c r="P129" s="65">
        <f t="shared" si="752"/>
        <v>1</v>
      </c>
      <c r="Q129" s="65">
        <f t="shared" si="752"/>
        <v>2</v>
      </c>
      <c r="R129" s="65">
        <f t="shared" si="752"/>
        <v>3</v>
      </c>
      <c r="S129" s="69">
        <f t="shared" si="752"/>
        <v>11</v>
      </c>
      <c r="T129" s="88" t="str">
        <f t="shared" si="389"/>
        <v>sam</v>
      </c>
      <c r="U129" s="8">
        <v>45052</v>
      </c>
      <c r="V129" s="81" t="e">
        <f t="shared" si="390"/>
        <v>#N/A</v>
      </c>
      <c r="W129" s="83" t="e">
        <f t="shared" si="391"/>
        <v>#N/A</v>
      </c>
    </row>
    <row r="130" spans="1:23" x14ac:dyDescent="0.3">
      <c r="A130" s="5" t="str">
        <f t="shared" ref="A130:A171" si="753">TEXT(C130,"jjj")</f>
        <v>dim</v>
      </c>
      <c r="B130" t="str">
        <f t="shared" ref="B130:B171" si="754">IF(A130=A129,"nuit","jour")</f>
        <v>jour</v>
      </c>
      <c r="C130" s="8">
        <f t="shared" si="398"/>
        <v>44990</v>
      </c>
      <c r="D130" s="42" t="str" cm="1">
        <f t="array" ref="D130">INDEX($E$3:$I$3,1,MATCH(MAX((2-E130:I130)*(O130:S130+IF((J130:N130=1)*(J132:N132=0),10,0))*J130:N130),(2-E130:I130)*(O130:S130+IF((J130:N130=1)*(J132:N132=0),10,0))*J130:N130,0))</f>
        <v>c</v>
      </c>
      <c r="E130" s="64">
        <f t="shared" ref="E130" si="755">MAX(0,IF($D129=E$3,2,E129-1))</f>
        <v>2</v>
      </c>
      <c r="F130" s="65">
        <f t="shared" ref="F130" si="756">MAX(0,IF($D129=F$3,2,F129-1))</f>
        <v>1</v>
      </c>
      <c r="G130" s="65">
        <f t="shared" ref="G130" si="757">MAX(0,IF($D129=G$3,2,G129-1))</f>
        <v>0</v>
      </c>
      <c r="H130" s="65">
        <f t="shared" ref="H130" si="758">MAX(0,IF($D129=H$3,2,H129-1))</f>
        <v>0</v>
      </c>
      <c r="I130" s="69">
        <f t="shared" ref="I130" si="759">MAX(0,IF($D129=I$3,2,I129-1))</f>
        <v>0</v>
      </c>
      <c r="J130" s="64">
        <f>VLOOKUP($C130,'f1'!$B$3:$I$117,'f2'!J$1,FALSE)</f>
        <v>1</v>
      </c>
      <c r="K130" s="65">
        <f>VLOOKUP($C130,'f1'!$B$3:$I$117,'f2'!K$1,FALSE)</f>
        <v>1</v>
      </c>
      <c r="L130" s="65">
        <f>VLOOKUP($C130,'f1'!$B$3:$I$117,'f2'!L$1,FALSE)</f>
        <v>1</v>
      </c>
      <c r="M130" s="65">
        <f>VLOOKUP($C130,'f1'!$B$3:$I$117,'f2'!M$1,FALSE)</f>
        <v>1</v>
      </c>
      <c r="N130" s="69">
        <f>VLOOKUP($C130,'f1'!$B$3:$I$117,'f2'!N$1,FALSE)</f>
        <v>0</v>
      </c>
      <c r="O130" s="64">
        <f t="shared" ref="O130:S130" si="760">IF(COUNTIF($D128,O$3)&gt;0,1,O128+1)</f>
        <v>2</v>
      </c>
      <c r="P130" s="65">
        <f t="shared" si="760"/>
        <v>3</v>
      </c>
      <c r="Q130" s="65">
        <f t="shared" si="760"/>
        <v>4</v>
      </c>
      <c r="R130" s="65">
        <f t="shared" si="760"/>
        <v>1</v>
      </c>
      <c r="S130" s="69">
        <f t="shared" si="760"/>
        <v>8</v>
      </c>
      <c r="T130" s="88" t="str">
        <f t="shared" si="389"/>
        <v>dim</v>
      </c>
      <c r="U130" s="8">
        <v>45053</v>
      </c>
      <c r="V130" s="81" t="e">
        <f t="shared" si="390"/>
        <v>#N/A</v>
      </c>
      <c r="W130" s="83" t="e">
        <f t="shared" si="391"/>
        <v>#N/A</v>
      </c>
    </row>
    <row r="131" spans="1:23" x14ac:dyDescent="0.3">
      <c r="A131" s="5" t="str">
        <f t="shared" si="753"/>
        <v>dim</v>
      </c>
      <c r="B131" t="str">
        <f t="shared" si="754"/>
        <v>nuit</v>
      </c>
      <c r="C131" s="8">
        <f t="shared" si="398"/>
        <v>44990</v>
      </c>
      <c r="D131" s="60" t="str" cm="1">
        <f t="array" ref="D131">INDEX($E$3:$I$3,1,MATCH(MAX((2-E131:I131)*O131:S131*J131:N131*IF(COUNTIF(J134:N134,1)&gt;0,J134:N134,1)*IF($E$3:$I$3=D130,0,1)),(2-E131:I131)*O131:S131*J131:N131*IF(COUNTIF(J134:N134,1)&gt;0,J134:N134,1)*IF($E$3:$I$3=D130,0,1),0))</f>
        <v>d</v>
      </c>
      <c r="E131" s="64">
        <f t="shared" ref="E131" si="761">E130+IF($D130=E$3,1,0)</f>
        <v>2</v>
      </c>
      <c r="F131" s="65">
        <f t="shared" ref="F131" si="762">F130+IF($D130=F$3,1,0)</f>
        <v>1</v>
      </c>
      <c r="G131" s="65">
        <f t="shared" ref="G131" si="763">G130+IF($D130=G$3,1,0)</f>
        <v>1</v>
      </c>
      <c r="H131" s="65">
        <f t="shared" ref="H131" si="764">H130+IF($D130=H$3,1,0)</f>
        <v>0</v>
      </c>
      <c r="I131" s="69">
        <f t="shared" ref="I131" si="765">I130+IF($D130=I$3,1,0)</f>
        <v>0</v>
      </c>
      <c r="J131" s="64">
        <f>VLOOKUP($C131,'f1'!$B$3:$I$117,'f2'!J$1,FALSE)</f>
        <v>1</v>
      </c>
      <c r="K131" s="65">
        <f>VLOOKUP($C131,'f1'!$B$3:$I$117,'f2'!K$1,FALSE)</f>
        <v>1</v>
      </c>
      <c r="L131" s="65">
        <f>VLOOKUP($C131,'f1'!$B$3:$I$117,'f2'!L$1,FALSE)</f>
        <v>1</v>
      </c>
      <c r="M131" s="65">
        <f>VLOOKUP($C131,'f1'!$B$3:$I$117,'f2'!M$1,FALSE)</f>
        <v>1</v>
      </c>
      <c r="N131" s="69">
        <f>VLOOKUP($C131,'f1'!$B$3:$I$117,'f2'!N$1,FALSE)</f>
        <v>0</v>
      </c>
      <c r="O131" s="64">
        <f t="shared" ref="O131:S131" si="766">IF(COUNTIF($D129,O$3)&gt;0,1,O129+1)</f>
        <v>1</v>
      </c>
      <c r="P131" s="65">
        <f t="shared" si="766"/>
        <v>2</v>
      </c>
      <c r="Q131" s="65">
        <f t="shared" si="766"/>
        <v>3</v>
      </c>
      <c r="R131" s="65">
        <f t="shared" si="766"/>
        <v>4</v>
      </c>
      <c r="S131" s="69">
        <f t="shared" si="766"/>
        <v>12</v>
      </c>
      <c r="T131" s="88" t="str">
        <f t="shared" si="389"/>
        <v>lun</v>
      </c>
      <c r="U131" s="8">
        <v>45054</v>
      </c>
      <c r="V131" s="81" t="e">
        <f t="shared" si="390"/>
        <v>#N/A</v>
      </c>
      <c r="W131" s="83" t="e">
        <f t="shared" si="391"/>
        <v>#N/A</v>
      </c>
    </row>
    <row r="132" spans="1:23" x14ac:dyDescent="0.3">
      <c r="A132" s="5" t="str">
        <f t="shared" si="753"/>
        <v>lun</v>
      </c>
      <c r="B132" t="str">
        <f t="shared" si="754"/>
        <v>jour</v>
      </c>
      <c r="C132" s="8">
        <f t="shared" si="398"/>
        <v>44991</v>
      </c>
      <c r="D132" s="42" t="str" cm="1">
        <f t="array" ref="D132">INDEX($E$3:$I$3,1,MATCH(MAX((2-E132:I132)*(O132:S132+IF((J132:N132=1)*(J134:N134=0),10,0))*J132:N132),(2-E132:I132)*(O132:S132+IF((J132:N132=1)*(J134:N134=0),10,0))*J132:N132,0))</f>
        <v>b</v>
      </c>
      <c r="E132" s="64">
        <f t="shared" ref="E132" si="767">MAX(0,IF($D131=E$3,2,E131-1))</f>
        <v>1</v>
      </c>
      <c r="F132" s="65">
        <f t="shared" ref="F132" si="768">MAX(0,IF($D131=F$3,2,F131-1))</f>
        <v>0</v>
      </c>
      <c r="G132" s="65">
        <f t="shared" ref="G132" si="769">MAX(0,IF($D131=G$3,2,G131-1))</f>
        <v>0</v>
      </c>
      <c r="H132" s="65">
        <f t="shared" ref="H132" si="770">MAX(0,IF($D131=H$3,2,H131-1))</f>
        <v>2</v>
      </c>
      <c r="I132" s="69">
        <f t="shared" ref="I132" si="771">MAX(0,IF($D131=I$3,2,I131-1))</f>
        <v>0</v>
      </c>
      <c r="J132" s="64">
        <f>VLOOKUP($C132,'f1'!$B$3:$I$117,'f2'!J$1,FALSE)</f>
        <v>1</v>
      </c>
      <c r="K132" s="65">
        <f>VLOOKUP($C132,'f1'!$B$3:$I$117,'f2'!K$1,FALSE)</f>
        <v>1</v>
      </c>
      <c r="L132" s="65">
        <f>VLOOKUP($C132,'f1'!$B$3:$I$117,'f2'!L$1,FALSE)</f>
        <v>1</v>
      </c>
      <c r="M132" s="65">
        <f>VLOOKUP($C132,'f1'!$B$3:$I$117,'f2'!M$1,FALSE)</f>
        <v>1</v>
      </c>
      <c r="N132" s="69">
        <f>VLOOKUP($C132,'f1'!$B$3:$I$117,'f2'!N$1,FALSE)</f>
        <v>0</v>
      </c>
      <c r="O132" s="64">
        <f t="shared" ref="O132:S132" si="772">IF(COUNTIF($D130,O$3)&gt;0,1,O130+1)</f>
        <v>3</v>
      </c>
      <c r="P132" s="65">
        <f t="shared" si="772"/>
        <v>4</v>
      </c>
      <c r="Q132" s="65">
        <f t="shared" si="772"/>
        <v>1</v>
      </c>
      <c r="R132" s="65">
        <f t="shared" si="772"/>
        <v>2</v>
      </c>
      <c r="S132" s="69">
        <f t="shared" si="772"/>
        <v>9</v>
      </c>
      <c r="T132" s="88" t="str">
        <f t="shared" si="389"/>
        <v>mar</v>
      </c>
      <c r="U132" s="8">
        <v>45055</v>
      </c>
      <c r="V132" s="81" t="e">
        <f t="shared" si="390"/>
        <v>#N/A</v>
      </c>
      <c r="W132" s="83" t="e">
        <f t="shared" si="391"/>
        <v>#N/A</v>
      </c>
    </row>
    <row r="133" spans="1:23" x14ac:dyDescent="0.3">
      <c r="A133" s="5" t="str">
        <f t="shared" si="753"/>
        <v>lun</v>
      </c>
      <c r="B133" t="str">
        <f t="shared" si="754"/>
        <v>nuit</v>
      </c>
      <c r="C133" s="8">
        <f t="shared" si="398"/>
        <v>44991</v>
      </c>
      <c r="D133" s="60" t="str" cm="1">
        <f t="array" ref="D133">INDEX($E$3:$I$3,1,MATCH(MAX((2-E133:I133)*O133:S133*J133:N133*IF(COUNTIF(J136:N136,1)&gt;0,J136:N136,1)*IF($E$3:$I$3=D132,0,1)),(2-E133:I133)*O133:S133*J133:N133*IF(COUNTIF(J136:N136,1)&gt;0,J136:N136,1)*IF($E$3:$I$3=D132,0,1),0))</f>
        <v>c</v>
      </c>
      <c r="E133" s="64">
        <f t="shared" ref="E133" si="773">E132+IF($D132=E$3,1,0)</f>
        <v>1</v>
      </c>
      <c r="F133" s="65">
        <f t="shared" ref="F133" si="774">F132+IF($D132=F$3,1,0)</f>
        <v>1</v>
      </c>
      <c r="G133" s="65">
        <f t="shared" ref="G133" si="775">G132+IF($D132=G$3,1,0)</f>
        <v>0</v>
      </c>
      <c r="H133" s="65">
        <f t="shared" ref="H133" si="776">H132+IF($D132=H$3,1,0)</f>
        <v>2</v>
      </c>
      <c r="I133" s="69">
        <f t="shared" ref="I133" si="777">I132+IF($D132=I$3,1,0)</f>
        <v>0</v>
      </c>
      <c r="J133" s="64">
        <f>VLOOKUP($C133,'f1'!$B$3:$I$117,'f2'!J$1,FALSE)</f>
        <v>1</v>
      </c>
      <c r="K133" s="65">
        <f>VLOOKUP($C133,'f1'!$B$3:$I$117,'f2'!K$1,FALSE)</f>
        <v>1</v>
      </c>
      <c r="L133" s="65">
        <f>VLOOKUP($C133,'f1'!$B$3:$I$117,'f2'!L$1,FALSE)</f>
        <v>1</v>
      </c>
      <c r="M133" s="65">
        <f>VLOOKUP($C133,'f1'!$B$3:$I$117,'f2'!M$1,FALSE)</f>
        <v>1</v>
      </c>
      <c r="N133" s="69">
        <f>VLOOKUP($C133,'f1'!$B$3:$I$117,'f2'!N$1,FALSE)</f>
        <v>0</v>
      </c>
      <c r="O133" s="64">
        <f t="shared" ref="O133:S133" si="778">IF(COUNTIF($D131,O$3)&gt;0,1,O131+1)</f>
        <v>2</v>
      </c>
      <c r="P133" s="65">
        <f t="shared" si="778"/>
        <v>3</v>
      </c>
      <c r="Q133" s="65">
        <f t="shared" si="778"/>
        <v>4</v>
      </c>
      <c r="R133" s="65">
        <f t="shared" si="778"/>
        <v>1</v>
      </c>
      <c r="S133" s="69">
        <f t="shared" si="778"/>
        <v>13</v>
      </c>
      <c r="T133" s="88" t="str">
        <f t="shared" ref="T133:T171" si="779">TEXT(U133,"jjj")</f>
        <v>mer</v>
      </c>
      <c r="U133" s="8">
        <v>45056</v>
      </c>
      <c r="V133" s="81" t="e">
        <f t="shared" ref="V133:V171" si="780">INDEX($C$4:$D$171,MATCH(U133,$C$4:$C$171,0),2)</f>
        <v>#N/A</v>
      </c>
      <c r="W133" s="83" t="e">
        <f t="shared" ref="W133:W171" si="781">INDEX($C$4:$D$171,MATCH(U133,$C$4:$C$171,0)+1,2)</f>
        <v>#N/A</v>
      </c>
    </row>
    <row r="134" spans="1:23" x14ac:dyDescent="0.3">
      <c r="A134" s="5" t="str">
        <f t="shared" si="753"/>
        <v>mar</v>
      </c>
      <c r="B134" t="str">
        <f t="shared" si="754"/>
        <v>jour</v>
      </c>
      <c r="C134" s="8">
        <f t="shared" si="398"/>
        <v>44992</v>
      </c>
      <c r="D134" s="42" t="str" cm="1">
        <f t="array" ref="D134">INDEX($E$3:$I$3,1,MATCH(MAX((2-E134:I134)*(O134:S134+IF((J134:N134=1)*(J136:N136=0),10,0))*J134:N134),(2-E134:I134)*(O134:S134+IF((J134:N134=1)*(J136:N136=0),10,0))*J134:N134,0))</f>
        <v>a</v>
      </c>
      <c r="E134" s="64">
        <f t="shared" ref="E134" si="782">MAX(0,IF($D133=E$3,2,E133-1))</f>
        <v>0</v>
      </c>
      <c r="F134" s="65">
        <f t="shared" ref="F134" si="783">MAX(0,IF($D133=F$3,2,F133-1))</f>
        <v>0</v>
      </c>
      <c r="G134" s="65">
        <f t="shared" ref="G134" si="784">MAX(0,IF($D133=G$3,2,G133-1))</f>
        <v>2</v>
      </c>
      <c r="H134" s="65">
        <f t="shared" ref="H134" si="785">MAX(0,IF($D133=H$3,2,H133-1))</f>
        <v>1</v>
      </c>
      <c r="I134" s="69">
        <f t="shared" ref="I134" si="786">MAX(0,IF($D133=I$3,2,I133-1))</f>
        <v>0</v>
      </c>
      <c r="J134" s="64">
        <f>VLOOKUP($C134,'f1'!$B$3:$I$117,'f2'!J$1,FALSE)</f>
        <v>1</v>
      </c>
      <c r="K134" s="65">
        <f>VLOOKUP($C134,'f1'!$B$3:$I$117,'f2'!K$1,FALSE)</f>
        <v>1</v>
      </c>
      <c r="L134" s="65">
        <f>VLOOKUP($C134,'f1'!$B$3:$I$117,'f2'!L$1,FALSE)</f>
        <v>1</v>
      </c>
      <c r="M134" s="65">
        <f>VLOOKUP($C134,'f1'!$B$3:$I$117,'f2'!M$1,FALSE)</f>
        <v>1</v>
      </c>
      <c r="N134" s="69">
        <f>VLOOKUP($C134,'f1'!$B$3:$I$117,'f2'!N$1,FALSE)</f>
        <v>0</v>
      </c>
      <c r="O134" s="64">
        <f t="shared" ref="O134:S134" si="787">IF(COUNTIF($D132,O$3)&gt;0,1,O132+1)</f>
        <v>4</v>
      </c>
      <c r="P134" s="65">
        <f t="shared" si="787"/>
        <v>1</v>
      </c>
      <c r="Q134" s="65">
        <f t="shared" si="787"/>
        <v>2</v>
      </c>
      <c r="R134" s="65">
        <f t="shared" si="787"/>
        <v>3</v>
      </c>
      <c r="S134" s="69">
        <f t="shared" si="787"/>
        <v>10</v>
      </c>
      <c r="T134" s="88" t="str">
        <f t="shared" si="779"/>
        <v>jeu</v>
      </c>
      <c r="U134" s="8">
        <v>45057</v>
      </c>
      <c r="V134" s="81" t="e">
        <f t="shared" si="780"/>
        <v>#N/A</v>
      </c>
      <c r="W134" s="83" t="e">
        <f t="shared" si="781"/>
        <v>#N/A</v>
      </c>
    </row>
    <row r="135" spans="1:23" x14ac:dyDescent="0.3">
      <c r="A135" s="5" t="str">
        <f t="shared" si="753"/>
        <v>mar</v>
      </c>
      <c r="B135" t="str">
        <f t="shared" si="754"/>
        <v>nuit</v>
      </c>
      <c r="C135" s="8">
        <f t="shared" ref="C135:C171" si="788">IF(C134=C133,C134+1,C134)</f>
        <v>44992</v>
      </c>
      <c r="D135" s="60" t="str" cm="1">
        <f t="array" ref="D135">INDEX($E$3:$I$3,1,MATCH(MAX((2-E135:I135)*O135:S135*J135:N135*IF(COUNTIF(J138:N138,1)&gt;0,J138:N138,1)*IF($E$3:$I$3=D134,0,1)),(2-E135:I135)*O135:S135*J135:N135*IF(COUNTIF(J138:N138,1)&gt;0,J138:N138,1)*IF($E$3:$I$3=D134,0,1),0))</f>
        <v>b</v>
      </c>
      <c r="E135" s="64">
        <f t="shared" ref="E135" si="789">E134+IF($D134=E$3,1,0)</f>
        <v>1</v>
      </c>
      <c r="F135" s="65">
        <f t="shared" ref="F135" si="790">F134+IF($D134=F$3,1,0)</f>
        <v>0</v>
      </c>
      <c r="G135" s="65">
        <f t="shared" ref="G135" si="791">G134+IF($D134=G$3,1,0)</f>
        <v>2</v>
      </c>
      <c r="H135" s="65">
        <f t="shared" ref="H135" si="792">H134+IF($D134=H$3,1,0)</f>
        <v>1</v>
      </c>
      <c r="I135" s="69">
        <f t="shared" ref="I135" si="793">I134+IF($D134=I$3,1,0)</f>
        <v>0</v>
      </c>
      <c r="J135" s="64">
        <f>VLOOKUP($C135,'f1'!$B$3:$I$117,'f2'!J$1,FALSE)</f>
        <v>1</v>
      </c>
      <c r="K135" s="65">
        <f>VLOOKUP($C135,'f1'!$B$3:$I$117,'f2'!K$1,FALSE)</f>
        <v>1</v>
      </c>
      <c r="L135" s="65">
        <f>VLOOKUP($C135,'f1'!$B$3:$I$117,'f2'!L$1,FALSE)</f>
        <v>1</v>
      </c>
      <c r="M135" s="65">
        <f>VLOOKUP($C135,'f1'!$B$3:$I$117,'f2'!M$1,FALSE)</f>
        <v>1</v>
      </c>
      <c r="N135" s="69">
        <f>VLOOKUP($C135,'f1'!$B$3:$I$117,'f2'!N$1,FALSE)</f>
        <v>0</v>
      </c>
      <c r="O135" s="64">
        <f t="shared" ref="O135:S135" si="794">IF(COUNTIF($D133,O$3)&gt;0,1,O133+1)</f>
        <v>3</v>
      </c>
      <c r="P135" s="65">
        <f t="shared" si="794"/>
        <v>4</v>
      </c>
      <c r="Q135" s="65">
        <f t="shared" si="794"/>
        <v>1</v>
      </c>
      <c r="R135" s="65">
        <f t="shared" si="794"/>
        <v>2</v>
      </c>
      <c r="S135" s="69">
        <f t="shared" si="794"/>
        <v>14</v>
      </c>
      <c r="T135" s="88" t="str">
        <f t="shared" si="779"/>
        <v>ven</v>
      </c>
      <c r="U135" s="8">
        <v>45058</v>
      </c>
      <c r="V135" s="81" t="e">
        <f t="shared" si="780"/>
        <v>#N/A</v>
      </c>
      <c r="W135" s="83" t="e">
        <f t="shared" si="781"/>
        <v>#N/A</v>
      </c>
    </row>
    <row r="136" spans="1:23" x14ac:dyDescent="0.3">
      <c r="A136" s="5" t="str">
        <f t="shared" si="753"/>
        <v>mer</v>
      </c>
      <c r="B136" t="str">
        <f t="shared" si="754"/>
        <v>jour</v>
      </c>
      <c r="C136" s="8">
        <f t="shared" si="788"/>
        <v>44993</v>
      </c>
      <c r="D136" s="42" t="str" cm="1">
        <f t="array" ref="D136">INDEX($E$3:$I$3,1,MATCH(MAX((2-E136:I136)*(O136:S136+IF((J136:N136=1)*(J138:N138=0),10,0))*J136:N136),(2-E136:I136)*(O136:S136+IF((J136:N136=1)*(J138:N138=0),10,0))*J136:N136,0))</f>
        <v>d</v>
      </c>
      <c r="E136" s="64">
        <f t="shared" ref="E136" si="795">MAX(0,IF($D135=E$3,2,E135-1))</f>
        <v>0</v>
      </c>
      <c r="F136" s="65">
        <f t="shared" ref="F136" si="796">MAX(0,IF($D135=F$3,2,F135-1))</f>
        <v>2</v>
      </c>
      <c r="G136" s="65">
        <f t="shared" ref="G136" si="797">MAX(0,IF($D135=G$3,2,G135-1))</f>
        <v>1</v>
      </c>
      <c r="H136" s="65">
        <f t="shared" ref="H136" si="798">MAX(0,IF($D135=H$3,2,H135-1))</f>
        <v>0</v>
      </c>
      <c r="I136" s="69">
        <f t="shared" ref="I136" si="799">MAX(0,IF($D135=I$3,2,I135-1))</f>
        <v>0</v>
      </c>
      <c r="J136" s="64">
        <f>VLOOKUP($C136,'f1'!$B$3:$I$117,'f2'!J$1,FALSE)</f>
        <v>1</v>
      </c>
      <c r="K136" s="65">
        <f>VLOOKUP($C136,'f1'!$B$3:$I$117,'f2'!K$1,FALSE)</f>
        <v>1</v>
      </c>
      <c r="L136" s="65">
        <f>VLOOKUP($C136,'f1'!$B$3:$I$117,'f2'!L$1,FALSE)</f>
        <v>1</v>
      </c>
      <c r="M136" s="65">
        <f>VLOOKUP($C136,'f1'!$B$3:$I$117,'f2'!M$1,FALSE)</f>
        <v>1</v>
      </c>
      <c r="N136" s="69">
        <f>VLOOKUP($C136,'f1'!$B$3:$I$117,'f2'!N$1,FALSE)</f>
        <v>0</v>
      </c>
      <c r="O136" s="64">
        <f t="shared" ref="O136:S136" si="800">IF(COUNTIF($D134,O$3)&gt;0,1,O134+1)</f>
        <v>1</v>
      </c>
      <c r="P136" s="65">
        <f t="shared" si="800"/>
        <v>2</v>
      </c>
      <c r="Q136" s="65">
        <f t="shared" si="800"/>
        <v>3</v>
      </c>
      <c r="R136" s="65">
        <f t="shared" si="800"/>
        <v>4</v>
      </c>
      <c r="S136" s="69">
        <f t="shared" si="800"/>
        <v>11</v>
      </c>
      <c r="T136" s="88" t="str">
        <f t="shared" si="779"/>
        <v>sam</v>
      </c>
      <c r="U136" s="8">
        <v>45059</v>
      </c>
      <c r="V136" s="81" t="e">
        <f t="shared" si="780"/>
        <v>#N/A</v>
      </c>
      <c r="W136" s="83" t="e">
        <f t="shared" si="781"/>
        <v>#N/A</v>
      </c>
    </row>
    <row r="137" spans="1:23" x14ac:dyDescent="0.3">
      <c r="A137" s="5" t="str">
        <f t="shared" si="753"/>
        <v>mer</v>
      </c>
      <c r="B137" t="str">
        <f t="shared" si="754"/>
        <v>nuit</v>
      </c>
      <c r="C137" s="8">
        <f t="shared" si="788"/>
        <v>44993</v>
      </c>
      <c r="D137" s="60" t="str" cm="1">
        <f t="array" ref="D137">INDEX($E$3:$I$3,1,MATCH(MAX((2-E137:I137)*O137:S137*J137:N137*IF(COUNTIF(J140:N140,1)&gt;0,J140:N140,1)*IF($E$3:$I$3=D136,0,1)),(2-E137:I137)*O137:S137*J137:N137*IF(COUNTIF(J140:N140,1)&gt;0,J140:N140,1)*IF($E$3:$I$3=D136,0,1),0))</f>
        <v>a</v>
      </c>
      <c r="E137" s="64">
        <f t="shared" ref="E137" si="801">E136+IF($D136=E$3,1,0)</f>
        <v>0</v>
      </c>
      <c r="F137" s="65">
        <f t="shared" ref="F137" si="802">F136+IF($D136=F$3,1,0)</f>
        <v>2</v>
      </c>
      <c r="G137" s="65">
        <f t="shared" ref="G137" si="803">G136+IF($D136=G$3,1,0)</f>
        <v>1</v>
      </c>
      <c r="H137" s="65">
        <f t="shared" ref="H137" si="804">H136+IF($D136=H$3,1,0)</f>
        <v>1</v>
      </c>
      <c r="I137" s="69">
        <f t="shared" ref="I137" si="805">I136+IF($D136=I$3,1,0)</f>
        <v>0</v>
      </c>
      <c r="J137" s="64">
        <f>VLOOKUP($C137,'f1'!$B$3:$I$117,'f2'!J$1,FALSE)</f>
        <v>1</v>
      </c>
      <c r="K137" s="65">
        <f>VLOOKUP($C137,'f1'!$B$3:$I$117,'f2'!K$1,FALSE)</f>
        <v>1</v>
      </c>
      <c r="L137" s="65">
        <f>VLOOKUP($C137,'f1'!$B$3:$I$117,'f2'!L$1,FALSE)</f>
        <v>1</v>
      </c>
      <c r="M137" s="65">
        <f>VLOOKUP($C137,'f1'!$B$3:$I$117,'f2'!M$1,FALSE)</f>
        <v>1</v>
      </c>
      <c r="N137" s="69">
        <f>VLOOKUP($C137,'f1'!$B$3:$I$117,'f2'!N$1,FALSE)</f>
        <v>0</v>
      </c>
      <c r="O137" s="64">
        <f t="shared" ref="O137:S137" si="806">IF(COUNTIF($D135,O$3)&gt;0,1,O135+1)</f>
        <v>4</v>
      </c>
      <c r="P137" s="65">
        <f t="shared" si="806"/>
        <v>1</v>
      </c>
      <c r="Q137" s="65">
        <f t="shared" si="806"/>
        <v>2</v>
      </c>
      <c r="R137" s="65">
        <f t="shared" si="806"/>
        <v>3</v>
      </c>
      <c r="S137" s="69">
        <f t="shared" si="806"/>
        <v>15</v>
      </c>
      <c r="T137" s="88" t="str">
        <f t="shared" si="779"/>
        <v>dim</v>
      </c>
      <c r="U137" s="8">
        <v>45060</v>
      </c>
      <c r="V137" s="81" t="e">
        <f t="shared" si="780"/>
        <v>#N/A</v>
      </c>
      <c r="W137" s="83" t="e">
        <f t="shared" si="781"/>
        <v>#N/A</v>
      </c>
    </row>
    <row r="138" spans="1:23" x14ac:dyDescent="0.3">
      <c r="A138" s="5" t="str">
        <f t="shared" si="753"/>
        <v>jeu</v>
      </c>
      <c r="B138" t="str">
        <f t="shared" si="754"/>
        <v>jour</v>
      </c>
      <c r="C138" s="8">
        <f t="shared" si="788"/>
        <v>44994</v>
      </c>
      <c r="D138" s="42" t="str" cm="1">
        <f t="array" ref="D138">INDEX($E$3:$I$3,1,MATCH(MAX((2-E138:I138)*(O138:S138+IF((J138:N138=1)*(J140:N140=0),10,0))*J138:N138),(2-E138:I138)*(O138:S138+IF((J138:N138=1)*(J140:N140=0),10,0))*J138:N138,0))</f>
        <v>c</v>
      </c>
      <c r="E138" s="64">
        <f t="shared" ref="E138" si="807">MAX(0,IF($D137=E$3,2,E137-1))</f>
        <v>2</v>
      </c>
      <c r="F138" s="65">
        <f t="shared" ref="F138" si="808">MAX(0,IF($D137=F$3,2,F137-1))</f>
        <v>1</v>
      </c>
      <c r="G138" s="65">
        <f t="shared" ref="G138" si="809">MAX(0,IF($D137=G$3,2,G137-1))</f>
        <v>0</v>
      </c>
      <c r="H138" s="65">
        <f t="shared" ref="H138" si="810">MAX(0,IF($D137=H$3,2,H137-1))</f>
        <v>0</v>
      </c>
      <c r="I138" s="69">
        <f t="shared" ref="I138" si="811">MAX(0,IF($D137=I$3,2,I137-1))</f>
        <v>0</v>
      </c>
      <c r="J138" s="64">
        <f>VLOOKUP($C138,'f1'!$B$3:$I$117,'f2'!J$1,FALSE)</f>
        <v>1</v>
      </c>
      <c r="K138" s="65">
        <f>VLOOKUP($C138,'f1'!$B$3:$I$117,'f2'!K$1,FALSE)</f>
        <v>1</v>
      </c>
      <c r="L138" s="65">
        <f>VLOOKUP($C138,'f1'!$B$3:$I$117,'f2'!L$1,FALSE)</f>
        <v>1</v>
      </c>
      <c r="M138" s="65">
        <f>VLOOKUP($C138,'f1'!$B$3:$I$117,'f2'!M$1,FALSE)</f>
        <v>1</v>
      </c>
      <c r="N138" s="69">
        <f>VLOOKUP($C138,'f1'!$B$3:$I$117,'f2'!N$1,FALSE)</f>
        <v>0</v>
      </c>
      <c r="O138" s="64">
        <f t="shared" ref="O138:S138" si="812">IF(COUNTIF($D136,O$3)&gt;0,1,O136+1)</f>
        <v>2</v>
      </c>
      <c r="P138" s="65">
        <f t="shared" si="812"/>
        <v>3</v>
      </c>
      <c r="Q138" s="65">
        <f t="shared" si="812"/>
        <v>4</v>
      </c>
      <c r="R138" s="65">
        <f t="shared" si="812"/>
        <v>1</v>
      </c>
      <c r="S138" s="69">
        <f t="shared" si="812"/>
        <v>12</v>
      </c>
      <c r="T138" s="88" t="str">
        <f t="shared" si="779"/>
        <v>lun</v>
      </c>
      <c r="U138" s="8">
        <v>45061</v>
      </c>
      <c r="V138" s="81" t="e">
        <f t="shared" si="780"/>
        <v>#N/A</v>
      </c>
      <c r="W138" s="83" t="e">
        <f t="shared" si="781"/>
        <v>#N/A</v>
      </c>
    </row>
    <row r="139" spans="1:23" x14ac:dyDescent="0.3">
      <c r="A139" s="5" t="str">
        <f t="shared" si="753"/>
        <v>jeu</v>
      </c>
      <c r="B139" t="str">
        <f t="shared" si="754"/>
        <v>nuit</v>
      </c>
      <c r="C139" s="8">
        <f t="shared" si="788"/>
        <v>44994</v>
      </c>
      <c r="D139" s="60" t="str" cm="1">
        <f t="array" ref="D139">INDEX($E$3:$I$3,1,MATCH(MAX((2-E139:I139)*O139:S139*J139:N139*IF(COUNTIF(J142:N142,1)&gt;0,J142:N142,1)*IF($E$3:$I$3=D138,0,1)),(2-E139:I139)*O139:S139*J139:N139*IF(COUNTIF(J142:N142,1)&gt;0,J142:N142,1)*IF($E$3:$I$3=D138,0,1),0))</f>
        <v>d</v>
      </c>
      <c r="E139" s="64">
        <f t="shared" ref="E139" si="813">E138+IF($D138=E$3,1,0)</f>
        <v>2</v>
      </c>
      <c r="F139" s="65">
        <f t="shared" ref="F139" si="814">F138+IF($D138=F$3,1,0)</f>
        <v>1</v>
      </c>
      <c r="G139" s="65">
        <f t="shared" ref="G139" si="815">G138+IF($D138=G$3,1,0)</f>
        <v>1</v>
      </c>
      <c r="H139" s="65">
        <f t="shared" ref="H139" si="816">H138+IF($D138=H$3,1,0)</f>
        <v>0</v>
      </c>
      <c r="I139" s="69">
        <f t="shared" ref="I139" si="817">I138+IF($D138=I$3,1,0)</f>
        <v>0</v>
      </c>
      <c r="J139" s="64">
        <f>VLOOKUP($C139,'f1'!$B$3:$I$117,'f2'!J$1,FALSE)</f>
        <v>1</v>
      </c>
      <c r="K139" s="65">
        <f>VLOOKUP($C139,'f1'!$B$3:$I$117,'f2'!K$1,FALSE)</f>
        <v>1</v>
      </c>
      <c r="L139" s="65">
        <f>VLOOKUP($C139,'f1'!$B$3:$I$117,'f2'!L$1,FALSE)</f>
        <v>1</v>
      </c>
      <c r="M139" s="65">
        <f>VLOOKUP($C139,'f1'!$B$3:$I$117,'f2'!M$1,FALSE)</f>
        <v>1</v>
      </c>
      <c r="N139" s="69">
        <f>VLOOKUP($C139,'f1'!$B$3:$I$117,'f2'!N$1,FALSE)</f>
        <v>0</v>
      </c>
      <c r="O139" s="64">
        <f t="shared" ref="O139:S139" si="818">IF(COUNTIF($D137,O$3)&gt;0,1,O137+1)</f>
        <v>1</v>
      </c>
      <c r="P139" s="65">
        <f t="shared" si="818"/>
        <v>2</v>
      </c>
      <c r="Q139" s="65">
        <f t="shared" si="818"/>
        <v>3</v>
      </c>
      <c r="R139" s="65">
        <f t="shared" si="818"/>
        <v>4</v>
      </c>
      <c r="S139" s="69">
        <f t="shared" si="818"/>
        <v>16</v>
      </c>
      <c r="T139" s="88" t="str">
        <f t="shared" si="779"/>
        <v>mar</v>
      </c>
      <c r="U139" s="8">
        <v>45062</v>
      </c>
      <c r="V139" s="81" t="e">
        <f t="shared" si="780"/>
        <v>#N/A</v>
      </c>
      <c r="W139" s="83" t="e">
        <f t="shared" si="781"/>
        <v>#N/A</v>
      </c>
    </row>
    <row r="140" spans="1:23" x14ac:dyDescent="0.3">
      <c r="A140" s="5" t="str">
        <f t="shared" si="753"/>
        <v>ven</v>
      </c>
      <c r="B140" t="str">
        <f t="shared" si="754"/>
        <v>jour</v>
      </c>
      <c r="C140" s="8">
        <f t="shared" si="788"/>
        <v>44995</v>
      </c>
      <c r="D140" s="42" t="str" cm="1">
        <f t="array" ref="D140">INDEX($E$3:$I$3,1,MATCH(MAX((2-E140:I140)*(O140:S140+IF((J140:N140=1)*(J142:N142=0),10,0))*J140:N140),(2-E140:I140)*(O140:S140+IF((J140:N140=1)*(J142:N142=0),10,0))*J140:N140,0))</f>
        <v>b</v>
      </c>
      <c r="E140" s="64">
        <f t="shared" ref="E140" si="819">MAX(0,IF($D139=E$3,2,E139-1))</f>
        <v>1</v>
      </c>
      <c r="F140" s="65">
        <f t="shared" ref="F140" si="820">MAX(0,IF($D139=F$3,2,F139-1))</f>
        <v>0</v>
      </c>
      <c r="G140" s="65">
        <f t="shared" ref="G140" si="821">MAX(0,IF($D139=G$3,2,G139-1))</f>
        <v>0</v>
      </c>
      <c r="H140" s="65">
        <f t="shared" ref="H140" si="822">MAX(0,IF($D139=H$3,2,H139-1))</f>
        <v>2</v>
      </c>
      <c r="I140" s="69">
        <f t="shared" ref="I140" si="823">MAX(0,IF($D139=I$3,2,I139-1))</f>
        <v>0</v>
      </c>
      <c r="J140" s="64">
        <f>VLOOKUP($C140,'f1'!$B$3:$I$117,'f2'!J$1,FALSE)</f>
        <v>1</v>
      </c>
      <c r="K140" s="65">
        <f>VLOOKUP($C140,'f1'!$B$3:$I$117,'f2'!K$1,FALSE)</f>
        <v>1</v>
      </c>
      <c r="L140" s="65">
        <f>VLOOKUP($C140,'f1'!$B$3:$I$117,'f2'!L$1,FALSE)</f>
        <v>1</v>
      </c>
      <c r="M140" s="65">
        <f>VLOOKUP($C140,'f1'!$B$3:$I$117,'f2'!M$1,FALSE)</f>
        <v>1</v>
      </c>
      <c r="N140" s="69">
        <f>VLOOKUP($C140,'f1'!$B$3:$I$117,'f2'!N$1,FALSE)</f>
        <v>0</v>
      </c>
      <c r="O140" s="64">
        <f t="shared" ref="O140:S140" si="824">IF(COUNTIF($D138,O$3)&gt;0,1,O138+1)</f>
        <v>3</v>
      </c>
      <c r="P140" s="65">
        <f t="shared" si="824"/>
        <v>4</v>
      </c>
      <c r="Q140" s="65">
        <f t="shared" si="824"/>
        <v>1</v>
      </c>
      <c r="R140" s="65">
        <f t="shared" si="824"/>
        <v>2</v>
      </c>
      <c r="S140" s="69">
        <f t="shared" si="824"/>
        <v>13</v>
      </c>
      <c r="T140" s="88" t="str">
        <f t="shared" si="779"/>
        <v>mer</v>
      </c>
      <c r="U140" s="8">
        <v>45063</v>
      </c>
      <c r="V140" s="81" t="e">
        <f t="shared" si="780"/>
        <v>#N/A</v>
      </c>
      <c r="W140" s="83" t="e">
        <f t="shared" si="781"/>
        <v>#N/A</v>
      </c>
    </row>
    <row r="141" spans="1:23" x14ac:dyDescent="0.3">
      <c r="A141" s="5" t="str">
        <f t="shared" si="753"/>
        <v>ven</v>
      </c>
      <c r="B141" t="str">
        <f t="shared" si="754"/>
        <v>nuit</v>
      </c>
      <c r="C141" s="8">
        <f t="shared" si="788"/>
        <v>44995</v>
      </c>
      <c r="D141" s="60" t="str" cm="1">
        <f t="array" ref="D141">INDEX($E$3:$I$3,1,MATCH(MAX((2-E141:I141)*O141:S141*J141:N141*IF(COUNTIF(J144:N144,1)&gt;0,J144:N144,1)*IF($E$3:$I$3=D140,0,1)),(2-E141:I141)*O141:S141*J141:N141*IF(COUNTIF(J144:N144,1)&gt;0,J144:N144,1)*IF($E$3:$I$3=D140,0,1),0))</f>
        <v>c</v>
      </c>
      <c r="E141" s="64">
        <f t="shared" ref="E141" si="825">E140+IF($D140=E$3,1,0)</f>
        <v>1</v>
      </c>
      <c r="F141" s="65">
        <f t="shared" ref="F141" si="826">F140+IF($D140=F$3,1,0)</f>
        <v>1</v>
      </c>
      <c r="G141" s="65">
        <f t="shared" ref="G141" si="827">G140+IF($D140=G$3,1,0)</f>
        <v>0</v>
      </c>
      <c r="H141" s="65">
        <f t="shared" ref="H141" si="828">H140+IF($D140=H$3,1,0)</f>
        <v>2</v>
      </c>
      <c r="I141" s="69">
        <f t="shared" ref="I141" si="829">I140+IF($D140=I$3,1,0)</f>
        <v>0</v>
      </c>
      <c r="J141" s="64">
        <f>VLOOKUP($C141,'f1'!$B$3:$I$117,'f2'!J$1,FALSE)</f>
        <v>1</v>
      </c>
      <c r="K141" s="65">
        <f>VLOOKUP($C141,'f1'!$B$3:$I$117,'f2'!K$1,FALSE)</f>
        <v>1</v>
      </c>
      <c r="L141" s="65">
        <f>VLOOKUP($C141,'f1'!$B$3:$I$117,'f2'!L$1,FALSE)</f>
        <v>1</v>
      </c>
      <c r="M141" s="65">
        <f>VLOOKUP($C141,'f1'!$B$3:$I$117,'f2'!M$1,FALSE)</f>
        <v>1</v>
      </c>
      <c r="N141" s="69">
        <f>VLOOKUP($C141,'f1'!$B$3:$I$117,'f2'!N$1,FALSE)</f>
        <v>0</v>
      </c>
      <c r="O141" s="64">
        <f t="shared" ref="O141:S141" si="830">IF(COUNTIF($D139,O$3)&gt;0,1,O139+1)</f>
        <v>2</v>
      </c>
      <c r="P141" s="65">
        <f t="shared" si="830"/>
        <v>3</v>
      </c>
      <c r="Q141" s="65">
        <f t="shared" si="830"/>
        <v>4</v>
      </c>
      <c r="R141" s="65">
        <f t="shared" si="830"/>
        <v>1</v>
      </c>
      <c r="S141" s="69">
        <f t="shared" si="830"/>
        <v>17</v>
      </c>
      <c r="T141" s="88" t="str">
        <f t="shared" si="779"/>
        <v>jeu</v>
      </c>
      <c r="U141" s="8">
        <v>45064</v>
      </c>
      <c r="V141" s="81" t="e">
        <f t="shared" si="780"/>
        <v>#N/A</v>
      </c>
      <c r="W141" s="83" t="e">
        <f t="shared" si="781"/>
        <v>#N/A</v>
      </c>
    </row>
    <row r="142" spans="1:23" x14ac:dyDescent="0.3">
      <c r="A142" s="5" t="str">
        <f t="shared" si="753"/>
        <v>sam</v>
      </c>
      <c r="B142" t="str">
        <f t="shared" si="754"/>
        <v>jour</v>
      </c>
      <c r="C142" s="8">
        <f t="shared" si="788"/>
        <v>44996</v>
      </c>
      <c r="D142" s="42" t="str" cm="1">
        <f t="array" ref="D142">INDEX($E$3:$I$3,1,MATCH(MAX((2-E142:I142)*(O142:S142+IF((J142:N142=1)*(J144:N144=0),10,0))*J142:N142),(2-E142:I142)*(O142:S142+IF((J142:N142=1)*(J144:N144=0),10,0))*J142:N142,0))</f>
        <v>a</v>
      </c>
      <c r="E142" s="64">
        <f t="shared" ref="E142" si="831">MAX(0,IF($D141=E$3,2,E141-1))</f>
        <v>0</v>
      </c>
      <c r="F142" s="65">
        <f t="shared" ref="F142" si="832">MAX(0,IF($D141=F$3,2,F141-1))</f>
        <v>0</v>
      </c>
      <c r="G142" s="65">
        <f t="shared" ref="G142" si="833">MAX(0,IF($D141=G$3,2,G141-1))</f>
        <v>2</v>
      </c>
      <c r="H142" s="65">
        <f t="shared" ref="H142" si="834">MAX(0,IF($D141=H$3,2,H141-1))</f>
        <v>1</v>
      </c>
      <c r="I142" s="69">
        <f t="shared" ref="I142" si="835">MAX(0,IF($D141=I$3,2,I141-1))</f>
        <v>0</v>
      </c>
      <c r="J142" s="64">
        <f>VLOOKUP($C142,'f1'!$B$3:$I$117,'f2'!J$1,FALSE)</f>
        <v>1</v>
      </c>
      <c r="K142" s="65">
        <f>VLOOKUP($C142,'f1'!$B$3:$I$117,'f2'!K$1,FALSE)</f>
        <v>1</v>
      </c>
      <c r="L142" s="65">
        <f>VLOOKUP($C142,'f1'!$B$3:$I$117,'f2'!L$1,FALSE)</f>
        <v>1</v>
      </c>
      <c r="M142" s="65">
        <f>VLOOKUP($C142,'f1'!$B$3:$I$117,'f2'!M$1,FALSE)</f>
        <v>1</v>
      </c>
      <c r="N142" s="69">
        <f>VLOOKUP($C142,'f1'!$B$3:$I$117,'f2'!N$1,FALSE)</f>
        <v>0</v>
      </c>
      <c r="O142" s="64">
        <f t="shared" ref="O142:S142" si="836">IF(COUNTIF($D140,O$3)&gt;0,1,O140+1)</f>
        <v>4</v>
      </c>
      <c r="P142" s="65">
        <f t="shared" si="836"/>
        <v>1</v>
      </c>
      <c r="Q142" s="65">
        <f t="shared" si="836"/>
        <v>2</v>
      </c>
      <c r="R142" s="65">
        <f t="shared" si="836"/>
        <v>3</v>
      </c>
      <c r="S142" s="69">
        <f t="shared" si="836"/>
        <v>14</v>
      </c>
      <c r="T142" s="88" t="str">
        <f t="shared" si="779"/>
        <v>ven</v>
      </c>
      <c r="U142" s="8">
        <v>45065</v>
      </c>
      <c r="V142" s="81" t="e">
        <f t="shared" si="780"/>
        <v>#N/A</v>
      </c>
      <c r="W142" s="83" t="e">
        <f t="shared" si="781"/>
        <v>#N/A</v>
      </c>
    </row>
    <row r="143" spans="1:23" x14ac:dyDescent="0.3">
      <c r="A143" s="5" t="str">
        <f t="shared" si="753"/>
        <v>sam</v>
      </c>
      <c r="B143" t="str">
        <f t="shared" si="754"/>
        <v>nuit</v>
      </c>
      <c r="C143" s="8">
        <f t="shared" si="788"/>
        <v>44996</v>
      </c>
      <c r="D143" s="60" t="str" cm="1">
        <f t="array" ref="D143">INDEX($E$3:$I$3,1,MATCH(MAX((2-E143:I143)*O143:S143*J143:N143*IF(COUNTIF(J146:N146,1)&gt;0,J146:N146,1)*IF($E$3:$I$3=D142,0,1)),(2-E143:I143)*O143:S143*J143:N143*IF(COUNTIF(J146:N146,1)&gt;0,J146:N146,1)*IF($E$3:$I$3=D142,0,1),0))</f>
        <v>b</v>
      </c>
      <c r="E143" s="64">
        <f t="shared" ref="E143" si="837">E142+IF($D142=E$3,1,0)</f>
        <v>1</v>
      </c>
      <c r="F143" s="65">
        <f t="shared" ref="F143" si="838">F142+IF($D142=F$3,1,0)</f>
        <v>0</v>
      </c>
      <c r="G143" s="65">
        <f t="shared" ref="G143" si="839">G142+IF($D142=G$3,1,0)</f>
        <v>2</v>
      </c>
      <c r="H143" s="65">
        <f t="shared" ref="H143" si="840">H142+IF($D142=H$3,1,0)</f>
        <v>1</v>
      </c>
      <c r="I143" s="69">
        <f t="shared" ref="I143" si="841">I142+IF($D142=I$3,1,0)</f>
        <v>0</v>
      </c>
      <c r="J143" s="64">
        <f>VLOOKUP($C143,'f1'!$B$3:$I$117,'f2'!J$1,FALSE)</f>
        <v>1</v>
      </c>
      <c r="K143" s="65">
        <f>VLOOKUP($C143,'f1'!$B$3:$I$117,'f2'!K$1,FALSE)</f>
        <v>1</v>
      </c>
      <c r="L143" s="65">
        <f>VLOOKUP($C143,'f1'!$B$3:$I$117,'f2'!L$1,FALSE)</f>
        <v>1</v>
      </c>
      <c r="M143" s="65">
        <f>VLOOKUP($C143,'f1'!$B$3:$I$117,'f2'!M$1,FALSE)</f>
        <v>1</v>
      </c>
      <c r="N143" s="69">
        <f>VLOOKUP($C143,'f1'!$B$3:$I$117,'f2'!N$1,FALSE)</f>
        <v>0</v>
      </c>
      <c r="O143" s="64">
        <f t="shared" ref="O143:S143" si="842">IF(COUNTIF($D141,O$3)&gt;0,1,O141+1)</f>
        <v>3</v>
      </c>
      <c r="P143" s="65">
        <f t="shared" si="842"/>
        <v>4</v>
      </c>
      <c r="Q143" s="65">
        <f t="shared" si="842"/>
        <v>1</v>
      </c>
      <c r="R143" s="65">
        <f t="shared" si="842"/>
        <v>2</v>
      </c>
      <c r="S143" s="69">
        <f t="shared" si="842"/>
        <v>18</v>
      </c>
      <c r="T143" s="88" t="str">
        <f t="shared" si="779"/>
        <v>sam</v>
      </c>
      <c r="U143" s="8">
        <v>45066</v>
      </c>
      <c r="V143" s="81" t="e">
        <f t="shared" si="780"/>
        <v>#N/A</v>
      </c>
      <c r="W143" s="83" t="e">
        <f t="shared" si="781"/>
        <v>#N/A</v>
      </c>
    </row>
    <row r="144" spans="1:23" x14ac:dyDescent="0.3">
      <c r="A144" s="5" t="str">
        <f t="shared" si="753"/>
        <v>dim</v>
      </c>
      <c r="B144" t="str">
        <f t="shared" si="754"/>
        <v>jour</v>
      </c>
      <c r="C144" s="8">
        <f t="shared" si="788"/>
        <v>44997</v>
      </c>
      <c r="D144" s="42" t="str" cm="1">
        <f t="array" ref="D144">INDEX($E$3:$I$3,1,MATCH(MAX((2-E144:I144)*(O144:S144+IF((J144:N144=1)*(J146:N146=0),10,0))*J144:N144),(2-E144:I144)*(O144:S144+IF((J144:N144=1)*(J146:N146=0),10,0))*J144:N144,0))</f>
        <v>d</v>
      </c>
      <c r="E144" s="64">
        <f t="shared" ref="E144" si="843">MAX(0,IF($D143=E$3,2,E143-1))</f>
        <v>0</v>
      </c>
      <c r="F144" s="65">
        <f t="shared" ref="F144" si="844">MAX(0,IF($D143=F$3,2,F143-1))</f>
        <v>2</v>
      </c>
      <c r="G144" s="65">
        <f t="shared" ref="G144" si="845">MAX(0,IF($D143=G$3,2,G143-1))</f>
        <v>1</v>
      </c>
      <c r="H144" s="65">
        <f t="shared" ref="H144" si="846">MAX(0,IF($D143=H$3,2,H143-1))</f>
        <v>0</v>
      </c>
      <c r="I144" s="69">
        <f t="shared" ref="I144" si="847">MAX(0,IF($D143=I$3,2,I143-1))</f>
        <v>0</v>
      </c>
      <c r="J144" s="64">
        <f>VLOOKUP($C144,'f1'!$B$3:$I$117,'f2'!J$1,FALSE)</f>
        <v>1</v>
      </c>
      <c r="K144" s="65">
        <f>VLOOKUP($C144,'f1'!$B$3:$I$117,'f2'!K$1,FALSE)</f>
        <v>1</v>
      </c>
      <c r="L144" s="65">
        <f>VLOOKUP($C144,'f1'!$B$3:$I$117,'f2'!L$1,FALSE)</f>
        <v>1</v>
      </c>
      <c r="M144" s="65">
        <f>VLOOKUP($C144,'f1'!$B$3:$I$117,'f2'!M$1,FALSE)</f>
        <v>1</v>
      </c>
      <c r="N144" s="69">
        <f>VLOOKUP($C144,'f1'!$B$3:$I$117,'f2'!N$1,FALSE)</f>
        <v>0</v>
      </c>
      <c r="O144" s="64">
        <f t="shared" ref="O144:S144" si="848">IF(COUNTIF($D142,O$3)&gt;0,1,O142+1)</f>
        <v>1</v>
      </c>
      <c r="P144" s="65">
        <f t="shared" si="848"/>
        <v>2</v>
      </c>
      <c r="Q144" s="65">
        <f t="shared" si="848"/>
        <v>3</v>
      </c>
      <c r="R144" s="65">
        <f t="shared" si="848"/>
        <v>4</v>
      </c>
      <c r="S144" s="69">
        <f t="shared" si="848"/>
        <v>15</v>
      </c>
      <c r="T144" s="88" t="str">
        <f t="shared" si="779"/>
        <v>dim</v>
      </c>
      <c r="U144" s="8">
        <v>45067</v>
      </c>
      <c r="V144" s="81" t="e">
        <f t="shared" si="780"/>
        <v>#N/A</v>
      </c>
      <c r="W144" s="83" t="e">
        <f t="shared" si="781"/>
        <v>#N/A</v>
      </c>
    </row>
    <row r="145" spans="1:23" x14ac:dyDescent="0.3">
      <c r="A145" s="5" t="str">
        <f t="shared" si="753"/>
        <v>dim</v>
      </c>
      <c r="B145" t="str">
        <f t="shared" si="754"/>
        <v>nuit</v>
      </c>
      <c r="C145" s="8">
        <f t="shared" si="788"/>
        <v>44997</v>
      </c>
      <c r="D145" s="60" t="str" cm="1">
        <f t="array" ref="D145">INDEX($E$3:$I$3,1,MATCH(MAX((2-E145:I145)*O145:S145*J145:N145*IF(COUNTIF(J148:N148,1)&gt;0,J148:N148,1)*IF($E$3:$I$3=D144,0,1)),(2-E145:I145)*O145:S145*J145:N145*IF(COUNTIF(J148:N148,1)&gt;0,J148:N148,1)*IF($E$3:$I$3=D144,0,1),0))</f>
        <v>a</v>
      </c>
      <c r="E145" s="64">
        <f t="shared" ref="E145" si="849">E144+IF($D144=E$3,1,0)</f>
        <v>0</v>
      </c>
      <c r="F145" s="65">
        <f t="shared" ref="F145" si="850">F144+IF($D144=F$3,1,0)</f>
        <v>2</v>
      </c>
      <c r="G145" s="65">
        <f t="shared" ref="G145" si="851">G144+IF($D144=G$3,1,0)</f>
        <v>1</v>
      </c>
      <c r="H145" s="65">
        <f t="shared" ref="H145" si="852">H144+IF($D144=H$3,1,0)</f>
        <v>1</v>
      </c>
      <c r="I145" s="69">
        <f t="shared" ref="I145" si="853">I144+IF($D144=I$3,1,0)</f>
        <v>0</v>
      </c>
      <c r="J145" s="64">
        <f>VLOOKUP($C145,'f1'!$B$3:$I$117,'f2'!J$1,FALSE)</f>
        <v>1</v>
      </c>
      <c r="K145" s="65">
        <f>VLOOKUP($C145,'f1'!$B$3:$I$117,'f2'!K$1,FALSE)</f>
        <v>1</v>
      </c>
      <c r="L145" s="65">
        <f>VLOOKUP($C145,'f1'!$B$3:$I$117,'f2'!L$1,FALSE)</f>
        <v>1</v>
      </c>
      <c r="M145" s="65">
        <f>VLOOKUP($C145,'f1'!$B$3:$I$117,'f2'!M$1,FALSE)</f>
        <v>1</v>
      </c>
      <c r="N145" s="69">
        <f>VLOOKUP($C145,'f1'!$B$3:$I$117,'f2'!N$1,FALSE)</f>
        <v>0</v>
      </c>
      <c r="O145" s="64">
        <f t="shared" ref="O145:S145" si="854">IF(COUNTIF($D143,O$3)&gt;0,1,O143+1)</f>
        <v>4</v>
      </c>
      <c r="P145" s="65">
        <f t="shared" si="854"/>
        <v>1</v>
      </c>
      <c r="Q145" s="65">
        <f t="shared" si="854"/>
        <v>2</v>
      </c>
      <c r="R145" s="65">
        <f t="shared" si="854"/>
        <v>3</v>
      </c>
      <c r="S145" s="69">
        <f t="shared" si="854"/>
        <v>19</v>
      </c>
      <c r="T145" s="88" t="str">
        <f t="shared" si="779"/>
        <v>lun</v>
      </c>
      <c r="U145" s="8">
        <v>45068</v>
      </c>
      <c r="V145" s="81" t="e">
        <f t="shared" si="780"/>
        <v>#N/A</v>
      </c>
      <c r="W145" s="83" t="e">
        <f t="shared" si="781"/>
        <v>#N/A</v>
      </c>
    </row>
    <row r="146" spans="1:23" x14ac:dyDescent="0.3">
      <c r="A146" s="5" t="str">
        <f t="shared" si="753"/>
        <v>lun</v>
      </c>
      <c r="B146" t="str">
        <f t="shared" si="754"/>
        <v>jour</v>
      </c>
      <c r="C146" s="8">
        <f t="shared" si="788"/>
        <v>44998</v>
      </c>
      <c r="D146" s="42" t="str" cm="1">
        <f t="array" ref="D146">INDEX($E$3:$I$3,1,MATCH(MAX((2-E146:I146)*(O146:S146+IF((J146:N146=1)*(J148:N148=0),10,0))*J146:N146),(2-E146:I146)*(O146:S146+IF((J146:N146=1)*(J148:N148=0),10,0))*J146:N146,0))</f>
        <v>c</v>
      </c>
      <c r="E146" s="64">
        <f t="shared" ref="E146" si="855">MAX(0,IF($D145=E$3,2,E145-1))</f>
        <v>2</v>
      </c>
      <c r="F146" s="65">
        <f t="shared" ref="F146" si="856">MAX(0,IF($D145=F$3,2,F145-1))</f>
        <v>1</v>
      </c>
      <c r="G146" s="65">
        <f t="shared" ref="G146" si="857">MAX(0,IF($D145=G$3,2,G145-1))</f>
        <v>0</v>
      </c>
      <c r="H146" s="65">
        <f t="shared" ref="H146" si="858">MAX(0,IF($D145=H$3,2,H145-1))</f>
        <v>0</v>
      </c>
      <c r="I146" s="69">
        <f t="shared" ref="I146" si="859">MAX(0,IF($D145=I$3,2,I145-1))</f>
        <v>0</v>
      </c>
      <c r="J146" s="64">
        <f>VLOOKUP($C146,'f1'!$B$3:$I$117,'f2'!J$1,FALSE)</f>
        <v>1</v>
      </c>
      <c r="K146" s="65">
        <f>VLOOKUP($C146,'f1'!$B$3:$I$117,'f2'!K$1,FALSE)</f>
        <v>1</v>
      </c>
      <c r="L146" s="65">
        <f>VLOOKUP($C146,'f1'!$B$3:$I$117,'f2'!L$1,FALSE)</f>
        <v>1</v>
      </c>
      <c r="M146" s="65">
        <f>VLOOKUP($C146,'f1'!$B$3:$I$117,'f2'!M$1,FALSE)</f>
        <v>1</v>
      </c>
      <c r="N146" s="69">
        <f>VLOOKUP($C146,'f1'!$B$3:$I$117,'f2'!N$1,FALSE)</f>
        <v>0</v>
      </c>
      <c r="O146" s="64">
        <f t="shared" ref="O146:S146" si="860">IF(COUNTIF($D144,O$3)&gt;0,1,O144+1)</f>
        <v>2</v>
      </c>
      <c r="P146" s="65">
        <f t="shared" si="860"/>
        <v>3</v>
      </c>
      <c r="Q146" s="65">
        <f t="shared" si="860"/>
        <v>4</v>
      </c>
      <c r="R146" s="65">
        <f t="shared" si="860"/>
        <v>1</v>
      </c>
      <c r="S146" s="69">
        <f t="shared" si="860"/>
        <v>16</v>
      </c>
      <c r="T146" s="88" t="str">
        <f t="shared" si="779"/>
        <v>mar</v>
      </c>
      <c r="U146" s="8">
        <v>45069</v>
      </c>
      <c r="V146" s="81" t="e">
        <f t="shared" si="780"/>
        <v>#N/A</v>
      </c>
      <c r="W146" s="83" t="e">
        <f t="shared" si="781"/>
        <v>#N/A</v>
      </c>
    </row>
    <row r="147" spans="1:23" x14ac:dyDescent="0.3">
      <c r="A147" s="5" t="str">
        <f t="shared" si="753"/>
        <v>lun</v>
      </c>
      <c r="B147" t="str">
        <f t="shared" si="754"/>
        <v>nuit</v>
      </c>
      <c r="C147" s="8">
        <f t="shared" si="788"/>
        <v>44998</v>
      </c>
      <c r="D147" s="60" t="str" cm="1">
        <f t="array" ref="D147">INDEX($E$3:$I$3,1,MATCH(MAX((2-E147:I147)*O147:S147*J147:N147*IF(COUNTIF(J150:N150,1)&gt;0,J150:N150,1)*IF($E$3:$I$3=D146,0,1)),(2-E147:I147)*O147:S147*J147:N147*IF(COUNTIF(J150:N150,1)&gt;0,J150:N150,1)*IF($E$3:$I$3=D146,0,1),0))</f>
        <v>d</v>
      </c>
      <c r="E147" s="64">
        <f t="shared" ref="E147" si="861">E146+IF($D146=E$3,1,0)</f>
        <v>2</v>
      </c>
      <c r="F147" s="65">
        <f t="shared" ref="F147" si="862">F146+IF($D146=F$3,1,0)</f>
        <v>1</v>
      </c>
      <c r="G147" s="65">
        <f t="shared" ref="G147" si="863">G146+IF($D146=G$3,1,0)</f>
        <v>1</v>
      </c>
      <c r="H147" s="65">
        <f t="shared" ref="H147" si="864">H146+IF($D146=H$3,1,0)</f>
        <v>0</v>
      </c>
      <c r="I147" s="69">
        <f t="shared" ref="I147" si="865">I146+IF($D146=I$3,1,0)</f>
        <v>0</v>
      </c>
      <c r="J147" s="64">
        <f>VLOOKUP($C147,'f1'!$B$3:$I$117,'f2'!J$1,FALSE)</f>
        <v>1</v>
      </c>
      <c r="K147" s="65">
        <f>VLOOKUP($C147,'f1'!$B$3:$I$117,'f2'!K$1,FALSE)</f>
        <v>1</v>
      </c>
      <c r="L147" s="65">
        <f>VLOOKUP($C147,'f1'!$B$3:$I$117,'f2'!L$1,FALSE)</f>
        <v>1</v>
      </c>
      <c r="M147" s="65">
        <f>VLOOKUP($C147,'f1'!$B$3:$I$117,'f2'!M$1,FALSE)</f>
        <v>1</v>
      </c>
      <c r="N147" s="69">
        <f>VLOOKUP($C147,'f1'!$B$3:$I$117,'f2'!N$1,FALSE)</f>
        <v>0</v>
      </c>
      <c r="O147" s="64">
        <f t="shared" ref="O147:S147" si="866">IF(COUNTIF($D145,O$3)&gt;0,1,O145+1)</f>
        <v>1</v>
      </c>
      <c r="P147" s="65">
        <f t="shared" si="866"/>
        <v>2</v>
      </c>
      <c r="Q147" s="65">
        <f t="shared" si="866"/>
        <v>3</v>
      </c>
      <c r="R147" s="65">
        <f t="shared" si="866"/>
        <v>4</v>
      </c>
      <c r="S147" s="69">
        <f t="shared" si="866"/>
        <v>20</v>
      </c>
      <c r="T147" s="88" t="str">
        <f t="shared" si="779"/>
        <v>mer</v>
      </c>
      <c r="U147" s="8">
        <v>45070</v>
      </c>
      <c r="V147" s="81" t="e">
        <f t="shared" si="780"/>
        <v>#N/A</v>
      </c>
      <c r="W147" s="83" t="e">
        <f t="shared" si="781"/>
        <v>#N/A</v>
      </c>
    </row>
    <row r="148" spans="1:23" x14ac:dyDescent="0.3">
      <c r="A148" s="5" t="str">
        <f t="shared" si="753"/>
        <v>mar</v>
      </c>
      <c r="B148" t="str">
        <f t="shared" si="754"/>
        <v>jour</v>
      </c>
      <c r="C148" s="8">
        <f t="shared" si="788"/>
        <v>44999</v>
      </c>
      <c r="D148" s="42" t="str" cm="1">
        <f t="array" ref="D148">INDEX($E$3:$I$3,1,MATCH(MAX((2-E148:I148)*(O148:S148+IF((J148:N148=1)*(J150:N150=0),10,0))*J148:N148),(2-E148:I148)*(O148:S148+IF((J148:N148=1)*(J150:N150=0),10,0))*J148:N148,0))</f>
        <v>b</v>
      </c>
      <c r="E148" s="64">
        <f t="shared" ref="E148" si="867">MAX(0,IF($D147=E$3,2,E147-1))</f>
        <v>1</v>
      </c>
      <c r="F148" s="65">
        <f t="shared" ref="F148" si="868">MAX(0,IF($D147=F$3,2,F147-1))</f>
        <v>0</v>
      </c>
      <c r="G148" s="65">
        <f t="shared" ref="G148" si="869">MAX(0,IF($D147=G$3,2,G147-1))</f>
        <v>0</v>
      </c>
      <c r="H148" s="65">
        <f t="shared" ref="H148" si="870">MAX(0,IF($D147=H$3,2,H147-1))</f>
        <v>2</v>
      </c>
      <c r="I148" s="69">
        <f t="shared" ref="I148" si="871">MAX(0,IF($D147=I$3,2,I147-1))</f>
        <v>0</v>
      </c>
      <c r="J148" s="64">
        <f>VLOOKUP($C148,'f1'!$B$3:$I$117,'f2'!J$1,FALSE)</f>
        <v>1</v>
      </c>
      <c r="K148" s="65">
        <f>VLOOKUP($C148,'f1'!$B$3:$I$117,'f2'!K$1,FALSE)</f>
        <v>1</v>
      </c>
      <c r="L148" s="65">
        <f>VLOOKUP($C148,'f1'!$B$3:$I$117,'f2'!L$1,FALSE)</f>
        <v>1</v>
      </c>
      <c r="M148" s="65">
        <f>VLOOKUP($C148,'f1'!$B$3:$I$117,'f2'!M$1,FALSE)</f>
        <v>1</v>
      </c>
      <c r="N148" s="69">
        <f>VLOOKUP($C148,'f1'!$B$3:$I$117,'f2'!N$1,FALSE)</f>
        <v>0</v>
      </c>
      <c r="O148" s="64">
        <f t="shared" ref="O148:S148" si="872">IF(COUNTIF($D146,O$3)&gt;0,1,O146+1)</f>
        <v>3</v>
      </c>
      <c r="P148" s="65">
        <f t="shared" si="872"/>
        <v>4</v>
      </c>
      <c r="Q148" s="65">
        <f t="shared" si="872"/>
        <v>1</v>
      </c>
      <c r="R148" s="65">
        <f t="shared" si="872"/>
        <v>2</v>
      </c>
      <c r="S148" s="69">
        <f t="shared" si="872"/>
        <v>17</v>
      </c>
      <c r="T148" s="88" t="str">
        <f t="shared" si="779"/>
        <v>jeu</v>
      </c>
      <c r="U148" s="8">
        <v>45071</v>
      </c>
      <c r="V148" s="81" t="e">
        <f t="shared" si="780"/>
        <v>#N/A</v>
      </c>
      <c r="W148" s="83" t="e">
        <f t="shared" si="781"/>
        <v>#N/A</v>
      </c>
    </row>
    <row r="149" spans="1:23" x14ac:dyDescent="0.3">
      <c r="A149" s="5" t="str">
        <f t="shared" si="753"/>
        <v>mar</v>
      </c>
      <c r="B149" t="str">
        <f t="shared" si="754"/>
        <v>nuit</v>
      </c>
      <c r="C149" s="8">
        <f t="shared" si="788"/>
        <v>44999</v>
      </c>
      <c r="D149" s="60" t="str" cm="1">
        <f t="array" ref="D149">INDEX($E$3:$I$3,1,MATCH(MAX((2-E149:I149)*O149:S149*J149:N149*IF(COUNTIF(J152:N152,1)&gt;0,J152:N152,1)*IF($E$3:$I$3=D148,0,1)),(2-E149:I149)*O149:S149*J149:N149*IF(COUNTIF(J152:N152,1)&gt;0,J152:N152,1)*IF($E$3:$I$3=D148,0,1),0))</f>
        <v>c</v>
      </c>
      <c r="E149" s="64">
        <f t="shared" ref="E149" si="873">E148+IF($D148=E$3,1,0)</f>
        <v>1</v>
      </c>
      <c r="F149" s="65">
        <f t="shared" ref="F149" si="874">F148+IF($D148=F$3,1,0)</f>
        <v>1</v>
      </c>
      <c r="G149" s="65">
        <f t="shared" ref="G149" si="875">G148+IF($D148=G$3,1,0)</f>
        <v>0</v>
      </c>
      <c r="H149" s="65">
        <f t="shared" ref="H149" si="876">H148+IF($D148=H$3,1,0)</f>
        <v>2</v>
      </c>
      <c r="I149" s="69">
        <f t="shared" ref="I149" si="877">I148+IF($D148=I$3,1,0)</f>
        <v>0</v>
      </c>
      <c r="J149" s="64">
        <f>VLOOKUP($C149,'f1'!$B$3:$I$117,'f2'!J$1,FALSE)</f>
        <v>1</v>
      </c>
      <c r="K149" s="65">
        <f>VLOOKUP($C149,'f1'!$B$3:$I$117,'f2'!K$1,FALSE)</f>
        <v>1</v>
      </c>
      <c r="L149" s="65">
        <f>VLOOKUP($C149,'f1'!$B$3:$I$117,'f2'!L$1,FALSE)</f>
        <v>1</v>
      </c>
      <c r="M149" s="65">
        <f>VLOOKUP($C149,'f1'!$B$3:$I$117,'f2'!M$1,FALSE)</f>
        <v>1</v>
      </c>
      <c r="N149" s="69">
        <f>VLOOKUP($C149,'f1'!$B$3:$I$117,'f2'!N$1,FALSE)</f>
        <v>0</v>
      </c>
      <c r="O149" s="64">
        <f t="shared" ref="O149:S149" si="878">IF(COUNTIF($D147,O$3)&gt;0,1,O147+1)</f>
        <v>2</v>
      </c>
      <c r="P149" s="65">
        <f t="shared" si="878"/>
        <v>3</v>
      </c>
      <c r="Q149" s="65">
        <f t="shared" si="878"/>
        <v>4</v>
      </c>
      <c r="R149" s="65">
        <f t="shared" si="878"/>
        <v>1</v>
      </c>
      <c r="S149" s="69">
        <f t="shared" si="878"/>
        <v>21</v>
      </c>
      <c r="T149" s="88" t="str">
        <f t="shared" si="779"/>
        <v>ven</v>
      </c>
      <c r="U149" s="8">
        <v>45072</v>
      </c>
      <c r="V149" s="81" t="e">
        <f t="shared" si="780"/>
        <v>#N/A</v>
      </c>
      <c r="W149" s="83" t="e">
        <f t="shared" si="781"/>
        <v>#N/A</v>
      </c>
    </row>
    <row r="150" spans="1:23" x14ac:dyDescent="0.3">
      <c r="A150" s="5" t="str">
        <f t="shared" si="753"/>
        <v>mer</v>
      </c>
      <c r="B150" t="str">
        <f t="shared" si="754"/>
        <v>jour</v>
      </c>
      <c r="C150" s="8">
        <f t="shared" si="788"/>
        <v>45000</v>
      </c>
      <c r="D150" s="42" t="str" cm="1">
        <f t="array" ref="D150">INDEX($E$3:$I$3,1,MATCH(MAX((2-E150:I150)*(O150:S150+IF((J150:N150=1)*(J152:N152=0),10,0))*J150:N150),(2-E150:I150)*(O150:S150+IF((J150:N150=1)*(J152:N152=0),10,0))*J150:N150,0))</f>
        <v>a</v>
      </c>
      <c r="E150" s="64">
        <f t="shared" ref="E150" si="879">MAX(0,IF($D149=E$3,2,E149-1))</f>
        <v>0</v>
      </c>
      <c r="F150" s="65">
        <f t="shared" ref="F150" si="880">MAX(0,IF($D149=F$3,2,F149-1))</f>
        <v>0</v>
      </c>
      <c r="G150" s="65">
        <f t="shared" ref="G150" si="881">MAX(0,IF($D149=G$3,2,G149-1))</f>
        <v>2</v>
      </c>
      <c r="H150" s="65">
        <f t="shared" ref="H150" si="882">MAX(0,IF($D149=H$3,2,H149-1))</f>
        <v>1</v>
      </c>
      <c r="I150" s="69">
        <f t="shared" ref="I150" si="883">MAX(0,IF($D149=I$3,2,I149-1))</f>
        <v>0</v>
      </c>
      <c r="J150" s="64">
        <f>VLOOKUP($C150,'f1'!$B$3:$I$117,'f2'!J$1,FALSE)</f>
        <v>1</v>
      </c>
      <c r="K150" s="65">
        <f>VLOOKUP($C150,'f1'!$B$3:$I$117,'f2'!K$1,FALSE)</f>
        <v>1</v>
      </c>
      <c r="L150" s="65">
        <f>VLOOKUP($C150,'f1'!$B$3:$I$117,'f2'!L$1,FALSE)</f>
        <v>1</v>
      </c>
      <c r="M150" s="65">
        <f>VLOOKUP($C150,'f1'!$B$3:$I$117,'f2'!M$1,FALSE)</f>
        <v>1</v>
      </c>
      <c r="N150" s="69">
        <f>VLOOKUP($C150,'f1'!$B$3:$I$117,'f2'!N$1,FALSE)</f>
        <v>0</v>
      </c>
      <c r="O150" s="64">
        <f t="shared" ref="O150:S150" si="884">IF(COUNTIF($D148,O$3)&gt;0,1,O148+1)</f>
        <v>4</v>
      </c>
      <c r="P150" s="65">
        <f t="shared" si="884"/>
        <v>1</v>
      </c>
      <c r="Q150" s="65">
        <f t="shared" si="884"/>
        <v>2</v>
      </c>
      <c r="R150" s="65">
        <f t="shared" si="884"/>
        <v>3</v>
      </c>
      <c r="S150" s="69">
        <f t="shared" si="884"/>
        <v>18</v>
      </c>
      <c r="T150" s="88" t="str">
        <f t="shared" si="779"/>
        <v>sam</v>
      </c>
      <c r="U150" s="8">
        <v>45073</v>
      </c>
      <c r="V150" s="81" t="e">
        <f t="shared" si="780"/>
        <v>#N/A</v>
      </c>
      <c r="W150" s="83" t="e">
        <f t="shared" si="781"/>
        <v>#N/A</v>
      </c>
    </row>
    <row r="151" spans="1:23" x14ac:dyDescent="0.3">
      <c r="A151" s="5" t="str">
        <f t="shared" si="753"/>
        <v>mer</v>
      </c>
      <c r="B151" t="str">
        <f t="shared" si="754"/>
        <v>nuit</v>
      </c>
      <c r="C151" s="8">
        <f t="shared" si="788"/>
        <v>45000</v>
      </c>
      <c r="D151" s="60" t="str" cm="1">
        <f t="array" ref="D151">INDEX($E$3:$I$3,1,MATCH(MAX((2-E151:I151)*O151:S151*J151:N151*IF(COUNTIF(J154:N154,1)&gt;0,J154:N154,1)*IF($E$3:$I$3=D150,0,1)),(2-E151:I151)*O151:S151*J151:N151*IF(COUNTIF(J154:N154,1)&gt;0,J154:N154,1)*IF($E$3:$I$3=D150,0,1),0))</f>
        <v>b</v>
      </c>
      <c r="E151" s="64">
        <f t="shared" ref="E151" si="885">E150+IF($D150=E$3,1,0)</f>
        <v>1</v>
      </c>
      <c r="F151" s="65">
        <f t="shared" ref="F151" si="886">F150+IF($D150=F$3,1,0)</f>
        <v>0</v>
      </c>
      <c r="G151" s="65">
        <f t="shared" ref="G151" si="887">G150+IF($D150=G$3,1,0)</f>
        <v>2</v>
      </c>
      <c r="H151" s="65">
        <f t="shared" ref="H151" si="888">H150+IF($D150=H$3,1,0)</f>
        <v>1</v>
      </c>
      <c r="I151" s="69">
        <f t="shared" ref="I151" si="889">I150+IF($D150=I$3,1,0)</f>
        <v>0</v>
      </c>
      <c r="J151" s="64">
        <f>VLOOKUP($C151,'f1'!$B$3:$I$117,'f2'!J$1,FALSE)</f>
        <v>1</v>
      </c>
      <c r="K151" s="65">
        <f>VLOOKUP($C151,'f1'!$B$3:$I$117,'f2'!K$1,FALSE)</f>
        <v>1</v>
      </c>
      <c r="L151" s="65">
        <f>VLOOKUP($C151,'f1'!$B$3:$I$117,'f2'!L$1,FALSE)</f>
        <v>1</v>
      </c>
      <c r="M151" s="65">
        <f>VLOOKUP($C151,'f1'!$B$3:$I$117,'f2'!M$1,FALSE)</f>
        <v>1</v>
      </c>
      <c r="N151" s="69">
        <f>VLOOKUP($C151,'f1'!$B$3:$I$117,'f2'!N$1,FALSE)</f>
        <v>0</v>
      </c>
      <c r="O151" s="64">
        <f t="shared" ref="O151:S151" si="890">IF(COUNTIF($D149,O$3)&gt;0,1,O149+1)</f>
        <v>3</v>
      </c>
      <c r="P151" s="65">
        <f t="shared" si="890"/>
        <v>4</v>
      </c>
      <c r="Q151" s="65">
        <f t="shared" si="890"/>
        <v>1</v>
      </c>
      <c r="R151" s="65">
        <f t="shared" si="890"/>
        <v>2</v>
      </c>
      <c r="S151" s="69">
        <f t="shared" si="890"/>
        <v>22</v>
      </c>
      <c r="T151" s="88" t="str">
        <f t="shared" si="779"/>
        <v>dim</v>
      </c>
      <c r="U151" s="8">
        <v>45074</v>
      </c>
      <c r="V151" s="81" t="e">
        <f t="shared" si="780"/>
        <v>#N/A</v>
      </c>
      <c r="W151" s="83" t="e">
        <f t="shared" si="781"/>
        <v>#N/A</v>
      </c>
    </row>
    <row r="152" spans="1:23" x14ac:dyDescent="0.3">
      <c r="A152" s="5" t="str">
        <f t="shared" si="753"/>
        <v>jeu</v>
      </c>
      <c r="B152" t="str">
        <f t="shared" si="754"/>
        <v>jour</v>
      </c>
      <c r="C152" s="8">
        <f t="shared" si="788"/>
        <v>45001</v>
      </c>
      <c r="D152" s="42" t="str" cm="1">
        <f t="array" ref="D152">INDEX($E$3:$I$3,1,MATCH(MAX((2-E152:I152)*(O152:S152+IF((J152:N152=1)*(J154:N154=0),10,0))*J152:N152),(2-E152:I152)*(O152:S152+IF((J152:N152=1)*(J154:N154=0),10,0))*J152:N152,0))</f>
        <v>d</v>
      </c>
      <c r="E152" s="64">
        <f t="shared" ref="E152" si="891">MAX(0,IF($D151=E$3,2,E151-1))</f>
        <v>0</v>
      </c>
      <c r="F152" s="65">
        <f t="shared" ref="F152" si="892">MAX(0,IF($D151=F$3,2,F151-1))</f>
        <v>2</v>
      </c>
      <c r="G152" s="65">
        <f t="shared" ref="G152" si="893">MAX(0,IF($D151=G$3,2,G151-1))</f>
        <v>1</v>
      </c>
      <c r="H152" s="65">
        <f t="shared" ref="H152" si="894">MAX(0,IF($D151=H$3,2,H151-1))</f>
        <v>0</v>
      </c>
      <c r="I152" s="69">
        <f t="shared" ref="I152" si="895">MAX(0,IF($D151=I$3,2,I151-1))</f>
        <v>0</v>
      </c>
      <c r="J152" s="64">
        <f>VLOOKUP($C152,'f1'!$B$3:$I$117,'f2'!J$1,FALSE)</f>
        <v>1</v>
      </c>
      <c r="K152" s="65">
        <f>VLOOKUP($C152,'f1'!$B$3:$I$117,'f2'!K$1,FALSE)</f>
        <v>1</v>
      </c>
      <c r="L152" s="65">
        <f>VLOOKUP($C152,'f1'!$B$3:$I$117,'f2'!L$1,FALSE)</f>
        <v>1</v>
      </c>
      <c r="M152" s="65">
        <f>VLOOKUP($C152,'f1'!$B$3:$I$117,'f2'!M$1,FALSE)</f>
        <v>1</v>
      </c>
      <c r="N152" s="69">
        <f>VLOOKUP($C152,'f1'!$B$3:$I$117,'f2'!N$1,FALSE)</f>
        <v>0</v>
      </c>
      <c r="O152" s="64">
        <f t="shared" ref="O152:S152" si="896">IF(COUNTIF($D150,O$3)&gt;0,1,O150+1)</f>
        <v>1</v>
      </c>
      <c r="P152" s="65">
        <f t="shared" si="896"/>
        <v>2</v>
      </c>
      <c r="Q152" s="65">
        <f t="shared" si="896"/>
        <v>3</v>
      </c>
      <c r="R152" s="65">
        <f t="shared" si="896"/>
        <v>4</v>
      </c>
      <c r="S152" s="69">
        <f t="shared" si="896"/>
        <v>19</v>
      </c>
      <c r="T152" s="88" t="str">
        <f t="shared" si="779"/>
        <v>lun</v>
      </c>
      <c r="U152" s="8">
        <v>45075</v>
      </c>
      <c r="V152" s="81" t="e">
        <f t="shared" si="780"/>
        <v>#N/A</v>
      </c>
      <c r="W152" s="83" t="e">
        <f t="shared" si="781"/>
        <v>#N/A</v>
      </c>
    </row>
    <row r="153" spans="1:23" x14ac:dyDescent="0.3">
      <c r="A153" s="5" t="str">
        <f t="shared" si="753"/>
        <v>jeu</v>
      </c>
      <c r="B153" t="str">
        <f t="shared" si="754"/>
        <v>nuit</v>
      </c>
      <c r="C153" s="8">
        <f t="shared" si="788"/>
        <v>45001</v>
      </c>
      <c r="D153" s="60" t="str" cm="1">
        <f t="array" ref="D153">INDEX($E$3:$I$3,1,MATCH(MAX((2-E153:I153)*O153:S153*J153:N153*IF(COUNTIF(J156:N156,1)&gt;0,J156:N156,1)*IF($E$3:$I$3=D152,0,1)),(2-E153:I153)*O153:S153*J153:N153*IF(COUNTIF(J156:N156,1)&gt;0,J156:N156,1)*IF($E$3:$I$3=D152,0,1),0))</f>
        <v>a</v>
      </c>
      <c r="E153" s="64">
        <f t="shared" ref="E153" si="897">E152+IF($D152=E$3,1,0)</f>
        <v>0</v>
      </c>
      <c r="F153" s="65">
        <f t="shared" ref="F153" si="898">F152+IF($D152=F$3,1,0)</f>
        <v>2</v>
      </c>
      <c r="G153" s="65">
        <f t="shared" ref="G153" si="899">G152+IF($D152=G$3,1,0)</f>
        <v>1</v>
      </c>
      <c r="H153" s="65">
        <f t="shared" ref="H153" si="900">H152+IF($D152=H$3,1,0)</f>
        <v>1</v>
      </c>
      <c r="I153" s="69">
        <f t="shared" ref="I153" si="901">I152+IF($D152=I$3,1,0)</f>
        <v>0</v>
      </c>
      <c r="J153" s="64">
        <f>VLOOKUP($C153,'f1'!$B$3:$I$117,'f2'!J$1,FALSE)</f>
        <v>1</v>
      </c>
      <c r="K153" s="65">
        <f>VLOOKUP($C153,'f1'!$B$3:$I$117,'f2'!K$1,FALSE)</f>
        <v>1</v>
      </c>
      <c r="L153" s="65">
        <f>VLOOKUP($C153,'f1'!$B$3:$I$117,'f2'!L$1,FALSE)</f>
        <v>1</v>
      </c>
      <c r="M153" s="65">
        <f>VLOOKUP($C153,'f1'!$B$3:$I$117,'f2'!M$1,FALSE)</f>
        <v>1</v>
      </c>
      <c r="N153" s="69">
        <f>VLOOKUP($C153,'f1'!$B$3:$I$117,'f2'!N$1,FALSE)</f>
        <v>0</v>
      </c>
      <c r="O153" s="64">
        <f t="shared" ref="O153:S153" si="902">IF(COUNTIF($D151,O$3)&gt;0,1,O151+1)</f>
        <v>4</v>
      </c>
      <c r="P153" s="65">
        <f t="shared" si="902"/>
        <v>1</v>
      </c>
      <c r="Q153" s="65">
        <f t="shared" si="902"/>
        <v>2</v>
      </c>
      <c r="R153" s="65">
        <f t="shared" si="902"/>
        <v>3</v>
      </c>
      <c r="S153" s="69">
        <f t="shared" si="902"/>
        <v>23</v>
      </c>
      <c r="T153" s="88" t="str">
        <f t="shared" si="779"/>
        <v>mar</v>
      </c>
      <c r="U153" s="8">
        <v>45076</v>
      </c>
      <c r="V153" s="81" t="e">
        <f t="shared" si="780"/>
        <v>#N/A</v>
      </c>
      <c r="W153" s="83" t="e">
        <f t="shared" si="781"/>
        <v>#N/A</v>
      </c>
    </row>
    <row r="154" spans="1:23" x14ac:dyDescent="0.3">
      <c r="A154" s="5" t="str">
        <f t="shared" si="753"/>
        <v>ven</v>
      </c>
      <c r="B154" t="str">
        <f t="shared" si="754"/>
        <v>jour</v>
      </c>
      <c r="C154" s="8">
        <f t="shared" si="788"/>
        <v>45002</v>
      </c>
      <c r="D154" s="42" t="str" cm="1">
        <f t="array" ref="D154">INDEX($E$3:$I$3,1,MATCH(MAX((2-E154:I154)*(O154:S154+IF((J154:N154=1)*(J156:N156=0),10,0))*J154:N154),(2-E154:I154)*(O154:S154+IF((J154:N154=1)*(J156:N156=0),10,0))*J154:N154,0))</f>
        <v>d</v>
      </c>
      <c r="E154" s="64">
        <f t="shared" ref="E154" si="903">MAX(0,IF($D153=E$3,2,E153-1))</f>
        <v>2</v>
      </c>
      <c r="F154" s="65">
        <f t="shared" ref="F154" si="904">MAX(0,IF($D153=F$3,2,F153-1))</f>
        <v>1</v>
      </c>
      <c r="G154" s="65">
        <f t="shared" ref="G154" si="905">MAX(0,IF($D153=G$3,2,G153-1))</f>
        <v>0</v>
      </c>
      <c r="H154" s="65">
        <f t="shared" ref="H154" si="906">MAX(0,IF($D153=H$3,2,H153-1))</f>
        <v>0</v>
      </c>
      <c r="I154" s="69">
        <f t="shared" ref="I154" si="907">MAX(0,IF($D153=I$3,2,I153-1))</f>
        <v>0</v>
      </c>
      <c r="J154" s="64">
        <f>VLOOKUP($C154,'f1'!$B$3:$I$117,'f2'!J$1,FALSE)</f>
        <v>1</v>
      </c>
      <c r="K154" s="65">
        <f>VLOOKUP($C154,'f1'!$B$3:$I$117,'f2'!K$1,FALSE)</f>
        <v>1</v>
      </c>
      <c r="L154" s="65">
        <f>VLOOKUP($C154,'f1'!$B$3:$I$117,'f2'!L$1,FALSE)</f>
        <v>1</v>
      </c>
      <c r="M154" s="65">
        <f>VLOOKUP($C154,'f1'!$B$3:$I$117,'f2'!M$1,FALSE)</f>
        <v>1</v>
      </c>
      <c r="N154" s="69">
        <f>VLOOKUP($C154,'f1'!$B$3:$I$117,'f2'!N$1,FALSE)</f>
        <v>0</v>
      </c>
      <c r="O154" s="64">
        <f t="shared" ref="O154:S154" si="908">IF(COUNTIF($D152,O$3)&gt;0,1,O152+1)</f>
        <v>2</v>
      </c>
      <c r="P154" s="65">
        <f t="shared" si="908"/>
        <v>3</v>
      </c>
      <c r="Q154" s="65">
        <f t="shared" si="908"/>
        <v>4</v>
      </c>
      <c r="R154" s="65">
        <f t="shared" si="908"/>
        <v>1</v>
      </c>
      <c r="S154" s="69">
        <f t="shared" si="908"/>
        <v>20</v>
      </c>
      <c r="T154" s="88" t="str">
        <f t="shared" si="779"/>
        <v>mer</v>
      </c>
      <c r="U154" s="8">
        <v>45077</v>
      </c>
      <c r="V154" s="81" t="e">
        <f t="shared" si="780"/>
        <v>#N/A</v>
      </c>
      <c r="W154" s="83" t="e">
        <f t="shared" si="781"/>
        <v>#N/A</v>
      </c>
    </row>
    <row r="155" spans="1:23" x14ac:dyDescent="0.3">
      <c r="A155" s="5" t="str">
        <f t="shared" si="753"/>
        <v>ven</v>
      </c>
      <c r="B155" t="str">
        <f t="shared" si="754"/>
        <v>nuit</v>
      </c>
      <c r="C155" s="8">
        <f t="shared" si="788"/>
        <v>45002</v>
      </c>
      <c r="D155" s="60" t="str" cm="1">
        <f t="array" ref="D155">INDEX($E$3:$I$3,1,MATCH(MAX((2-E155:I155)*O155:S155*J155:N155*IF(COUNTIF(J158:N158,1)&gt;0,J158:N158,1)*IF($E$3:$I$3=D154,0,1)),(2-E155:I155)*O155:S155*J155:N155*IF(COUNTIF(J158:N158,1)&gt;0,J158:N158,1)*IF($E$3:$I$3=D154,0,1),0))</f>
        <v>c</v>
      </c>
      <c r="E155" s="64">
        <f t="shared" ref="E155" si="909">E154+IF($D154=E$3,1,0)</f>
        <v>2</v>
      </c>
      <c r="F155" s="65">
        <f t="shared" ref="F155" si="910">F154+IF($D154=F$3,1,0)</f>
        <v>1</v>
      </c>
      <c r="G155" s="65">
        <f t="shared" ref="G155" si="911">G154+IF($D154=G$3,1,0)</f>
        <v>0</v>
      </c>
      <c r="H155" s="65">
        <f t="shared" ref="H155" si="912">H154+IF($D154=H$3,1,0)</f>
        <v>1</v>
      </c>
      <c r="I155" s="69">
        <f t="shared" ref="I155" si="913">I154+IF($D154=I$3,1,0)</f>
        <v>0</v>
      </c>
      <c r="J155" s="64">
        <f>VLOOKUP($C155,'f1'!$B$3:$I$117,'f2'!J$1,FALSE)</f>
        <v>1</v>
      </c>
      <c r="K155" s="65">
        <f>VLOOKUP($C155,'f1'!$B$3:$I$117,'f2'!K$1,FALSE)</f>
        <v>1</v>
      </c>
      <c r="L155" s="65">
        <f>VLOOKUP($C155,'f1'!$B$3:$I$117,'f2'!L$1,FALSE)</f>
        <v>1</v>
      </c>
      <c r="M155" s="65">
        <f>VLOOKUP($C155,'f1'!$B$3:$I$117,'f2'!M$1,FALSE)</f>
        <v>1</v>
      </c>
      <c r="N155" s="69">
        <f>VLOOKUP($C155,'f1'!$B$3:$I$117,'f2'!N$1,FALSE)</f>
        <v>0</v>
      </c>
      <c r="O155" s="64">
        <f t="shared" ref="O155:S155" si="914">IF(COUNTIF($D153,O$3)&gt;0,1,O153+1)</f>
        <v>1</v>
      </c>
      <c r="P155" s="65">
        <f t="shared" si="914"/>
        <v>2</v>
      </c>
      <c r="Q155" s="65">
        <f t="shared" si="914"/>
        <v>3</v>
      </c>
      <c r="R155" s="65">
        <f t="shared" si="914"/>
        <v>4</v>
      </c>
      <c r="S155" s="69">
        <f t="shared" si="914"/>
        <v>24</v>
      </c>
      <c r="T155" s="88" t="str">
        <f t="shared" si="779"/>
        <v>jeu</v>
      </c>
      <c r="U155" s="8">
        <v>45078</v>
      </c>
      <c r="V155" s="81" t="e">
        <f t="shared" si="780"/>
        <v>#N/A</v>
      </c>
      <c r="W155" s="83" t="e">
        <f t="shared" si="781"/>
        <v>#N/A</v>
      </c>
    </row>
    <row r="156" spans="1:23" x14ac:dyDescent="0.3">
      <c r="A156" s="5" t="str">
        <f t="shared" si="753"/>
        <v>sam</v>
      </c>
      <c r="B156" t="str">
        <f t="shared" si="754"/>
        <v>jour</v>
      </c>
      <c r="C156" s="8">
        <f t="shared" si="788"/>
        <v>45003</v>
      </c>
      <c r="D156" s="42" t="str" cm="1">
        <f t="array" ref="D156">INDEX($E$3:$I$3,1,MATCH(MAX((2-E156:I156)*(O156:S156+IF((J156:N156=1)*(J158:N158=0),10,0))*J156:N156),(2-E156:I156)*(O156:S156+IF((J156:N156=1)*(J158:N158=0),10,0))*J156:N156,0))</f>
        <v>b</v>
      </c>
      <c r="E156" s="64">
        <f t="shared" ref="E156" si="915">MAX(0,IF($D155=E$3,2,E155-1))</f>
        <v>1</v>
      </c>
      <c r="F156" s="65">
        <f t="shared" ref="F156" si="916">MAX(0,IF($D155=F$3,2,F155-1))</f>
        <v>0</v>
      </c>
      <c r="G156" s="65">
        <f t="shared" ref="G156" si="917">MAX(0,IF($D155=G$3,2,G155-1))</f>
        <v>2</v>
      </c>
      <c r="H156" s="65">
        <f t="shared" ref="H156" si="918">MAX(0,IF($D155=H$3,2,H155-1))</f>
        <v>0</v>
      </c>
      <c r="I156" s="69">
        <f t="shared" ref="I156" si="919">MAX(0,IF($D155=I$3,2,I155-1))</f>
        <v>0</v>
      </c>
      <c r="J156" s="64">
        <f>VLOOKUP($C156,'f1'!$B$3:$I$117,'f2'!J$1,FALSE)</f>
        <v>1</v>
      </c>
      <c r="K156" s="65">
        <f>VLOOKUP($C156,'f1'!$B$3:$I$117,'f2'!K$1,FALSE)</f>
        <v>1</v>
      </c>
      <c r="L156" s="65">
        <f>VLOOKUP($C156,'f1'!$B$3:$I$117,'f2'!L$1,FALSE)</f>
        <v>1</v>
      </c>
      <c r="M156" s="65">
        <f>VLOOKUP($C156,'f1'!$B$3:$I$117,'f2'!M$1,FALSE)</f>
        <v>0</v>
      </c>
      <c r="N156" s="69">
        <f>VLOOKUP($C156,'f1'!$B$3:$I$117,'f2'!N$1,FALSE)</f>
        <v>0</v>
      </c>
      <c r="O156" s="64">
        <f t="shared" ref="O156:S156" si="920">IF(COUNTIF($D154,O$3)&gt;0,1,O154+1)</f>
        <v>3</v>
      </c>
      <c r="P156" s="65">
        <f t="shared" si="920"/>
        <v>4</v>
      </c>
      <c r="Q156" s="65">
        <f t="shared" si="920"/>
        <v>5</v>
      </c>
      <c r="R156" s="65">
        <f t="shared" si="920"/>
        <v>1</v>
      </c>
      <c r="S156" s="69">
        <f t="shared" si="920"/>
        <v>21</v>
      </c>
      <c r="T156" s="88" t="str">
        <f t="shared" si="779"/>
        <v>ven</v>
      </c>
      <c r="U156" s="8">
        <v>45079</v>
      </c>
      <c r="V156" s="81" t="e">
        <f t="shared" si="780"/>
        <v>#N/A</v>
      </c>
      <c r="W156" s="83" t="e">
        <f t="shared" si="781"/>
        <v>#N/A</v>
      </c>
    </row>
    <row r="157" spans="1:23" x14ac:dyDescent="0.3">
      <c r="A157" s="5" t="str">
        <f t="shared" si="753"/>
        <v>sam</v>
      </c>
      <c r="B157" t="str">
        <f t="shared" si="754"/>
        <v>nuit</v>
      </c>
      <c r="C157" s="8">
        <f t="shared" si="788"/>
        <v>45003</v>
      </c>
      <c r="D157" s="60" t="str" cm="1">
        <f t="array" ref="D157">INDEX($E$3:$I$3,1,MATCH(MAX((2-E157:I157)*O157:S157*J157:N157*IF(COUNTIF(J160:N160,1)&gt;0,J160:N160,1)*IF($E$3:$I$3=D156,0,1)),(2-E157:I157)*O157:S157*J157:N157*IF(COUNTIF(J160:N160,1)&gt;0,J160:N160,1)*IF($E$3:$I$3=D156,0,1),0))</f>
        <v>a</v>
      </c>
      <c r="E157" s="64">
        <f t="shared" ref="E157" si="921">E156+IF($D156=E$3,1,0)</f>
        <v>1</v>
      </c>
      <c r="F157" s="65">
        <f t="shared" ref="F157" si="922">F156+IF($D156=F$3,1,0)</f>
        <v>1</v>
      </c>
      <c r="G157" s="65">
        <f t="shared" ref="G157" si="923">G156+IF($D156=G$3,1,0)</f>
        <v>2</v>
      </c>
      <c r="H157" s="65">
        <f t="shared" ref="H157" si="924">H156+IF($D156=H$3,1,0)</f>
        <v>0</v>
      </c>
      <c r="I157" s="69">
        <f t="shared" ref="I157" si="925">I156+IF($D156=I$3,1,0)</f>
        <v>0</v>
      </c>
      <c r="J157" s="64">
        <f>VLOOKUP($C157,'f1'!$B$3:$I$117,'f2'!J$1,FALSE)</f>
        <v>1</v>
      </c>
      <c r="K157" s="65">
        <f>VLOOKUP($C157,'f1'!$B$3:$I$117,'f2'!K$1,FALSE)</f>
        <v>1</v>
      </c>
      <c r="L157" s="65">
        <f>VLOOKUP($C157,'f1'!$B$3:$I$117,'f2'!L$1,FALSE)</f>
        <v>1</v>
      </c>
      <c r="M157" s="65">
        <f>VLOOKUP($C157,'f1'!$B$3:$I$117,'f2'!M$1,FALSE)</f>
        <v>0</v>
      </c>
      <c r="N157" s="69">
        <f>VLOOKUP($C157,'f1'!$B$3:$I$117,'f2'!N$1,FALSE)</f>
        <v>0</v>
      </c>
      <c r="O157" s="64">
        <f t="shared" ref="O157:S157" si="926">IF(COUNTIF($D155,O$3)&gt;0,1,O155+1)</f>
        <v>2</v>
      </c>
      <c r="P157" s="65">
        <f t="shared" si="926"/>
        <v>3</v>
      </c>
      <c r="Q157" s="65">
        <f t="shared" si="926"/>
        <v>1</v>
      </c>
      <c r="R157" s="65">
        <f t="shared" si="926"/>
        <v>5</v>
      </c>
      <c r="S157" s="69">
        <f t="shared" si="926"/>
        <v>25</v>
      </c>
      <c r="T157" s="88" t="str">
        <f t="shared" si="779"/>
        <v>sam</v>
      </c>
      <c r="U157" s="8">
        <v>45080</v>
      </c>
      <c r="V157" s="81" t="e">
        <f t="shared" si="780"/>
        <v>#N/A</v>
      </c>
      <c r="W157" s="83" t="e">
        <f t="shared" si="781"/>
        <v>#N/A</v>
      </c>
    </row>
    <row r="158" spans="1:23" x14ac:dyDescent="0.3">
      <c r="A158" s="5" t="str">
        <f t="shared" si="753"/>
        <v>dim</v>
      </c>
      <c r="B158" t="str">
        <f t="shared" si="754"/>
        <v>jour</v>
      </c>
      <c r="C158" s="8">
        <f t="shared" si="788"/>
        <v>45004</v>
      </c>
      <c r="D158" s="42" t="str" cm="1">
        <f t="array" ref="D158">INDEX($E$3:$I$3,1,MATCH(MAX((2-E158:I158)*(O158:S158+IF((J158:N158=1)*(J160:N160=0),10,0))*J158:N158),(2-E158:I158)*(O158:S158+IF((J158:N158=1)*(J160:N160=0),10,0))*J158:N158,0))</f>
        <v>c</v>
      </c>
      <c r="E158" s="64">
        <f t="shared" ref="E158" si="927">MAX(0,IF($D157=E$3,2,E157-1))</f>
        <v>2</v>
      </c>
      <c r="F158" s="65">
        <f t="shared" ref="F158" si="928">MAX(0,IF($D157=F$3,2,F157-1))</f>
        <v>0</v>
      </c>
      <c r="G158" s="65">
        <f t="shared" ref="G158" si="929">MAX(0,IF($D157=G$3,2,G157-1))</f>
        <v>1</v>
      </c>
      <c r="H158" s="65">
        <f t="shared" ref="H158" si="930">MAX(0,IF($D157=H$3,2,H157-1))</f>
        <v>0</v>
      </c>
      <c r="I158" s="69">
        <f t="shared" ref="I158" si="931">MAX(0,IF($D157=I$3,2,I157-1))</f>
        <v>0</v>
      </c>
      <c r="J158" s="64">
        <f>VLOOKUP($C158,'f1'!$B$3:$I$117,'f2'!J$1,FALSE)</f>
        <v>1</v>
      </c>
      <c r="K158" s="65">
        <f>VLOOKUP($C158,'f1'!$B$3:$I$117,'f2'!K$1,FALSE)</f>
        <v>1</v>
      </c>
      <c r="L158" s="65">
        <f>VLOOKUP($C158,'f1'!$B$3:$I$117,'f2'!L$1,FALSE)</f>
        <v>1</v>
      </c>
      <c r="M158" s="65">
        <f>VLOOKUP($C158,'f1'!$B$3:$I$117,'f2'!M$1,FALSE)</f>
        <v>0</v>
      </c>
      <c r="N158" s="69">
        <f>VLOOKUP($C158,'f1'!$B$3:$I$117,'f2'!N$1,FALSE)</f>
        <v>0</v>
      </c>
      <c r="O158" s="64">
        <f t="shared" ref="O158:S158" si="932">IF(COUNTIF($D156,O$3)&gt;0,1,O156+1)</f>
        <v>4</v>
      </c>
      <c r="P158" s="65">
        <f t="shared" si="932"/>
        <v>1</v>
      </c>
      <c r="Q158" s="65">
        <f t="shared" si="932"/>
        <v>6</v>
      </c>
      <c r="R158" s="65">
        <f t="shared" si="932"/>
        <v>2</v>
      </c>
      <c r="S158" s="69">
        <f t="shared" si="932"/>
        <v>22</v>
      </c>
      <c r="T158" s="88" t="str">
        <f t="shared" si="779"/>
        <v>dim</v>
      </c>
      <c r="U158" s="8">
        <v>45081</v>
      </c>
      <c r="V158" s="81" t="e">
        <f t="shared" si="780"/>
        <v>#N/A</v>
      </c>
      <c r="W158" s="83" t="e">
        <f t="shared" si="781"/>
        <v>#N/A</v>
      </c>
    </row>
    <row r="159" spans="1:23" x14ac:dyDescent="0.3">
      <c r="A159" s="5" t="str">
        <f t="shared" si="753"/>
        <v>dim</v>
      </c>
      <c r="B159" t="str">
        <f t="shared" si="754"/>
        <v>nuit</v>
      </c>
      <c r="C159" s="8">
        <f t="shared" si="788"/>
        <v>45004</v>
      </c>
      <c r="D159" s="60" t="str" cm="1">
        <f t="array" ref="D159">INDEX($E$3:$I$3,1,MATCH(MAX((2-E159:I159)*O159:S159*J159:N159*IF(COUNTIF(J162:N162,1)&gt;0,J162:N162,1)*IF($E$3:$I$3=D158,0,1)),(2-E159:I159)*O159:S159*J159:N159*IF(COUNTIF(J162:N162,1)&gt;0,J162:N162,1)*IF($E$3:$I$3=D158,0,1),0))</f>
        <v>b</v>
      </c>
      <c r="E159" s="64">
        <f t="shared" ref="E159" si="933">E158+IF($D158=E$3,1,0)</f>
        <v>2</v>
      </c>
      <c r="F159" s="65">
        <f t="shared" ref="F159" si="934">F158+IF($D158=F$3,1,0)</f>
        <v>0</v>
      </c>
      <c r="G159" s="65">
        <f t="shared" ref="G159" si="935">G158+IF($D158=G$3,1,0)</f>
        <v>2</v>
      </c>
      <c r="H159" s="65">
        <f t="shared" ref="H159" si="936">H158+IF($D158=H$3,1,0)</f>
        <v>0</v>
      </c>
      <c r="I159" s="69">
        <f t="shared" ref="I159" si="937">I158+IF($D158=I$3,1,0)</f>
        <v>0</v>
      </c>
      <c r="J159" s="64">
        <f>VLOOKUP($C159,'f1'!$B$3:$I$117,'f2'!J$1,FALSE)</f>
        <v>1</v>
      </c>
      <c r="K159" s="65">
        <f>VLOOKUP($C159,'f1'!$B$3:$I$117,'f2'!K$1,FALSE)</f>
        <v>1</v>
      </c>
      <c r="L159" s="65">
        <f>VLOOKUP($C159,'f1'!$B$3:$I$117,'f2'!L$1,FALSE)</f>
        <v>1</v>
      </c>
      <c r="M159" s="65">
        <f>VLOOKUP($C159,'f1'!$B$3:$I$117,'f2'!M$1,FALSE)</f>
        <v>0</v>
      </c>
      <c r="N159" s="69">
        <f>VLOOKUP($C159,'f1'!$B$3:$I$117,'f2'!N$1,FALSE)</f>
        <v>0</v>
      </c>
      <c r="O159" s="64">
        <f t="shared" ref="O159:S159" si="938">IF(COUNTIF($D157,O$3)&gt;0,1,O157+1)</f>
        <v>1</v>
      </c>
      <c r="P159" s="65">
        <f t="shared" si="938"/>
        <v>4</v>
      </c>
      <c r="Q159" s="65">
        <f t="shared" si="938"/>
        <v>2</v>
      </c>
      <c r="R159" s="65">
        <f t="shared" si="938"/>
        <v>6</v>
      </c>
      <c r="S159" s="69">
        <f t="shared" si="938"/>
        <v>26</v>
      </c>
      <c r="T159" s="88" t="str">
        <f t="shared" si="779"/>
        <v>lun</v>
      </c>
      <c r="U159" s="8">
        <v>45082</v>
      </c>
      <c r="V159" s="81" t="e">
        <f t="shared" si="780"/>
        <v>#N/A</v>
      </c>
      <c r="W159" s="83" t="e">
        <f t="shared" si="781"/>
        <v>#N/A</v>
      </c>
    </row>
    <row r="160" spans="1:23" x14ac:dyDescent="0.3">
      <c r="A160" s="5" t="str">
        <f t="shared" si="753"/>
        <v>lun</v>
      </c>
      <c r="B160" t="str">
        <f t="shared" si="754"/>
        <v>jour</v>
      </c>
      <c r="C160" s="8">
        <f t="shared" si="788"/>
        <v>45005</v>
      </c>
      <c r="D160" s="42" t="str" cm="1">
        <f t="array" ref="D160">INDEX($E$3:$I$3,1,MATCH(MAX((2-E160:I160)*(O160:S160+IF((J160:N160=1)*(J162:N162=0),10,0))*J160:N160),(2-E160:I160)*(O160:S160+IF((J160:N160=1)*(J162:N162=0),10,0))*J160:N160,0))</f>
        <v>a</v>
      </c>
      <c r="E160" s="64">
        <f t="shared" ref="E160" si="939">MAX(0,IF($D159=E$3,2,E159-1))</f>
        <v>1</v>
      </c>
      <c r="F160" s="65">
        <f t="shared" ref="F160" si="940">MAX(0,IF($D159=F$3,2,F159-1))</f>
        <v>2</v>
      </c>
      <c r="G160" s="65">
        <f t="shared" ref="G160" si="941">MAX(0,IF($D159=G$3,2,G159-1))</f>
        <v>1</v>
      </c>
      <c r="H160" s="65">
        <f t="shared" ref="H160" si="942">MAX(0,IF($D159=H$3,2,H159-1))</f>
        <v>0</v>
      </c>
      <c r="I160" s="69">
        <f t="shared" ref="I160" si="943">MAX(0,IF($D159=I$3,2,I159-1))</f>
        <v>0</v>
      </c>
      <c r="J160" s="64">
        <f>VLOOKUP($C160,'f1'!$B$3:$I$117,'f2'!J$1,FALSE)</f>
        <v>1</v>
      </c>
      <c r="K160" s="65">
        <f>VLOOKUP($C160,'f1'!$B$3:$I$117,'f2'!K$1,FALSE)</f>
        <v>1</v>
      </c>
      <c r="L160" s="65">
        <f>VLOOKUP($C160,'f1'!$B$3:$I$117,'f2'!L$1,FALSE)</f>
        <v>1</v>
      </c>
      <c r="M160" s="65">
        <f>VLOOKUP($C160,'f1'!$B$3:$I$117,'f2'!M$1,FALSE)</f>
        <v>0</v>
      </c>
      <c r="N160" s="69">
        <f>VLOOKUP($C160,'f1'!$B$3:$I$117,'f2'!N$1,FALSE)</f>
        <v>0</v>
      </c>
      <c r="O160" s="64">
        <f t="shared" ref="O160:S160" si="944">IF(COUNTIF($D158,O$3)&gt;0,1,O158+1)</f>
        <v>5</v>
      </c>
      <c r="P160" s="65">
        <f t="shared" si="944"/>
        <v>2</v>
      </c>
      <c r="Q160" s="65">
        <f t="shared" si="944"/>
        <v>1</v>
      </c>
      <c r="R160" s="65">
        <f t="shared" si="944"/>
        <v>3</v>
      </c>
      <c r="S160" s="69">
        <f t="shared" si="944"/>
        <v>23</v>
      </c>
      <c r="T160" s="88" t="str">
        <f t="shared" si="779"/>
        <v>mar</v>
      </c>
      <c r="U160" s="8">
        <v>45083</v>
      </c>
      <c r="V160" s="81" t="e">
        <f t="shared" si="780"/>
        <v>#N/A</v>
      </c>
      <c r="W160" s="83" t="e">
        <f t="shared" si="781"/>
        <v>#N/A</v>
      </c>
    </row>
    <row r="161" spans="1:23" x14ac:dyDescent="0.3">
      <c r="A161" s="5" t="str">
        <f t="shared" si="753"/>
        <v>lun</v>
      </c>
      <c r="B161" t="str">
        <f t="shared" si="754"/>
        <v>nuit</v>
      </c>
      <c r="C161" s="8">
        <f t="shared" si="788"/>
        <v>45005</v>
      </c>
      <c r="D161" s="60" t="str" cm="1">
        <f t="array" ref="D161">INDEX($E$3:$I$3,1,MATCH(MAX((2-E161:I161)*O161:S161*J161:N161*IF(COUNTIF(J164:N164,1)&gt;0,J164:N164,1)*IF($E$3:$I$3=D160,0,1)),(2-E161:I161)*O161:S161*J161:N161*IF(COUNTIF(J164:N164,1)&gt;0,J164:N164,1)*IF($E$3:$I$3=D160,0,1),0))</f>
        <v>c</v>
      </c>
      <c r="E161" s="64">
        <f t="shared" ref="E161" si="945">E160+IF($D160=E$3,1,0)</f>
        <v>2</v>
      </c>
      <c r="F161" s="65">
        <f t="shared" ref="F161" si="946">F160+IF($D160=F$3,1,0)</f>
        <v>2</v>
      </c>
      <c r="G161" s="65">
        <f t="shared" ref="G161" si="947">G160+IF($D160=G$3,1,0)</f>
        <v>1</v>
      </c>
      <c r="H161" s="65">
        <f t="shared" ref="H161" si="948">H160+IF($D160=H$3,1,0)</f>
        <v>0</v>
      </c>
      <c r="I161" s="69">
        <f t="shared" ref="I161" si="949">I160+IF($D160=I$3,1,0)</f>
        <v>0</v>
      </c>
      <c r="J161" s="64">
        <f>VLOOKUP($C161,'f1'!$B$3:$I$117,'f2'!J$1,FALSE)</f>
        <v>1</v>
      </c>
      <c r="K161" s="65">
        <f>VLOOKUP($C161,'f1'!$B$3:$I$117,'f2'!K$1,FALSE)</f>
        <v>1</v>
      </c>
      <c r="L161" s="65">
        <f>VLOOKUP($C161,'f1'!$B$3:$I$117,'f2'!L$1,FALSE)</f>
        <v>1</v>
      </c>
      <c r="M161" s="65">
        <f>VLOOKUP($C161,'f1'!$B$3:$I$117,'f2'!M$1,FALSE)</f>
        <v>0</v>
      </c>
      <c r="N161" s="69">
        <f>VLOOKUP($C161,'f1'!$B$3:$I$117,'f2'!N$1,FALSE)</f>
        <v>0</v>
      </c>
      <c r="O161" s="64">
        <f t="shared" ref="O161:S161" si="950">IF(COUNTIF($D159,O$3)&gt;0,1,O159+1)</f>
        <v>2</v>
      </c>
      <c r="P161" s="65">
        <f t="shared" si="950"/>
        <v>1</v>
      </c>
      <c r="Q161" s="65">
        <f t="shared" si="950"/>
        <v>3</v>
      </c>
      <c r="R161" s="65">
        <f t="shared" si="950"/>
        <v>7</v>
      </c>
      <c r="S161" s="69">
        <f t="shared" si="950"/>
        <v>27</v>
      </c>
      <c r="T161" s="88" t="str">
        <f t="shared" si="779"/>
        <v>mer</v>
      </c>
      <c r="U161" s="8">
        <v>45084</v>
      </c>
      <c r="V161" s="81" t="e">
        <f t="shared" si="780"/>
        <v>#N/A</v>
      </c>
      <c r="W161" s="83" t="e">
        <f t="shared" si="781"/>
        <v>#N/A</v>
      </c>
    </row>
    <row r="162" spans="1:23" x14ac:dyDescent="0.3">
      <c r="A162" s="5" t="str">
        <f t="shared" si="753"/>
        <v>mar</v>
      </c>
      <c r="B162" t="str">
        <f t="shared" si="754"/>
        <v>jour</v>
      </c>
      <c r="C162" s="8">
        <f t="shared" si="788"/>
        <v>45006</v>
      </c>
      <c r="D162" s="42" t="str" cm="1">
        <f t="array" ref="D162">INDEX($E$3:$I$3,1,MATCH(MAX((2-E162:I162)*(O162:S162+IF((J162:N162=1)*(J164:N164=0),10,0))*J162:N162),(2-E162:I162)*(O162:S162+IF((J162:N162=1)*(J164:N164=0),10,0))*J162:N162,0))</f>
        <v>b</v>
      </c>
      <c r="E162" s="64">
        <f t="shared" ref="E162" si="951">MAX(0,IF($D161=E$3,2,E161-1))</f>
        <v>1</v>
      </c>
      <c r="F162" s="65">
        <f t="shared" ref="F162" si="952">MAX(0,IF($D161=F$3,2,F161-1))</f>
        <v>1</v>
      </c>
      <c r="G162" s="65">
        <f t="shared" ref="G162" si="953">MAX(0,IF($D161=G$3,2,G161-1))</f>
        <v>2</v>
      </c>
      <c r="H162" s="65">
        <f t="shared" ref="H162" si="954">MAX(0,IF($D161=H$3,2,H161-1))</f>
        <v>0</v>
      </c>
      <c r="I162" s="69">
        <f t="shared" ref="I162" si="955">MAX(0,IF($D161=I$3,2,I161-1))</f>
        <v>0</v>
      </c>
      <c r="J162" s="64">
        <f>VLOOKUP($C162,'f1'!$B$3:$I$117,'f2'!J$1,FALSE)</f>
        <v>1</v>
      </c>
      <c r="K162" s="65">
        <f>VLOOKUP($C162,'f1'!$B$3:$I$117,'f2'!K$1,FALSE)</f>
        <v>1</v>
      </c>
      <c r="L162" s="65">
        <f>VLOOKUP($C162,'f1'!$B$3:$I$117,'f2'!L$1,FALSE)</f>
        <v>1</v>
      </c>
      <c r="M162" s="65">
        <f>VLOOKUP($C162,'f1'!$B$3:$I$117,'f2'!M$1,FALSE)</f>
        <v>0</v>
      </c>
      <c r="N162" s="69">
        <f>VLOOKUP($C162,'f1'!$B$3:$I$117,'f2'!N$1,FALSE)</f>
        <v>0</v>
      </c>
      <c r="O162" s="64">
        <f t="shared" ref="O162:S162" si="956">IF(COUNTIF($D160,O$3)&gt;0,1,O160+1)</f>
        <v>1</v>
      </c>
      <c r="P162" s="65">
        <f t="shared" si="956"/>
        <v>3</v>
      </c>
      <c r="Q162" s="65">
        <f t="shared" si="956"/>
        <v>2</v>
      </c>
      <c r="R162" s="65">
        <f t="shared" si="956"/>
        <v>4</v>
      </c>
      <c r="S162" s="69">
        <f t="shared" si="956"/>
        <v>24</v>
      </c>
      <c r="T162" s="88" t="str">
        <f t="shared" si="779"/>
        <v>jeu</v>
      </c>
      <c r="U162" s="8">
        <v>45085</v>
      </c>
      <c r="V162" s="81" t="e">
        <f t="shared" si="780"/>
        <v>#N/A</v>
      </c>
      <c r="W162" s="83" t="e">
        <f t="shared" si="781"/>
        <v>#N/A</v>
      </c>
    </row>
    <row r="163" spans="1:23" x14ac:dyDescent="0.3">
      <c r="A163" s="5" t="str">
        <f t="shared" si="753"/>
        <v>mar</v>
      </c>
      <c r="B163" t="str">
        <f t="shared" si="754"/>
        <v>nuit</v>
      </c>
      <c r="C163" s="8">
        <f t="shared" si="788"/>
        <v>45006</v>
      </c>
      <c r="D163" s="60" t="str" cm="1">
        <f t="array" ref="D163">INDEX($E$3:$I$3,1,MATCH(MAX((2-E163:I163)*O163:S163*J163:N163*IF(COUNTIF(J166:N166,1)&gt;0,J166:N166,1)*IF($E$3:$I$3=D162,0,1)),(2-E163:I163)*O163:S163*J163:N163*IF(COUNTIF(J166:N166,1)&gt;0,J166:N166,1)*IF($E$3:$I$3=D162,0,1),0))</f>
        <v>a</v>
      </c>
      <c r="E163" s="64">
        <f t="shared" ref="E163" si="957">E162+IF($D162=E$3,1,0)</f>
        <v>1</v>
      </c>
      <c r="F163" s="65">
        <f t="shared" ref="F163" si="958">F162+IF($D162=F$3,1,0)</f>
        <v>2</v>
      </c>
      <c r="G163" s="65">
        <f t="shared" ref="G163" si="959">G162+IF($D162=G$3,1,0)</f>
        <v>2</v>
      </c>
      <c r="H163" s="65">
        <f t="shared" ref="H163" si="960">H162+IF($D162=H$3,1,0)</f>
        <v>0</v>
      </c>
      <c r="I163" s="69">
        <f t="shared" ref="I163" si="961">I162+IF($D162=I$3,1,0)</f>
        <v>0</v>
      </c>
      <c r="J163" s="64">
        <f>VLOOKUP($C163,'f1'!$B$3:$I$117,'f2'!J$1,FALSE)</f>
        <v>1</v>
      </c>
      <c r="K163" s="65">
        <f>VLOOKUP($C163,'f1'!$B$3:$I$117,'f2'!K$1,FALSE)</f>
        <v>1</v>
      </c>
      <c r="L163" s="65">
        <f>VLOOKUP($C163,'f1'!$B$3:$I$117,'f2'!L$1,FALSE)</f>
        <v>1</v>
      </c>
      <c r="M163" s="65">
        <f>VLOOKUP($C163,'f1'!$B$3:$I$117,'f2'!M$1,FALSE)</f>
        <v>0</v>
      </c>
      <c r="N163" s="69">
        <f>VLOOKUP($C163,'f1'!$B$3:$I$117,'f2'!N$1,FALSE)</f>
        <v>0</v>
      </c>
      <c r="O163" s="64">
        <f t="shared" ref="O163:S163" si="962">IF(COUNTIF($D161,O$3)&gt;0,1,O161+1)</f>
        <v>3</v>
      </c>
      <c r="P163" s="65">
        <f t="shared" si="962"/>
        <v>2</v>
      </c>
      <c r="Q163" s="65">
        <f t="shared" si="962"/>
        <v>1</v>
      </c>
      <c r="R163" s="65">
        <f t="shared" si="962"/>
        <v>8</v>
      </c>
      <c r="S163" s="69">
        <f t="shared" si="962"/>
        <v>28</v>
      </c>
      <c r="T163" s="88" t="str">
        <f t="shared" si="779"/>
        <v>ven</v>
      </c>
      <c r="U163" s="8">
        <v>45086</v>
      </c>
      <c r="V163" s="81" t="e">
        <f t="shared" si="780"/>
        <v>#N/A</v>
      </c>
      <c r="W163" s="83" t="e">
        <f t="shared" si="781"/>
        <v>#N/A</v>
      </c>
    </row>
    <row r="164" spans="1:23" x14ac:dyDescent="0.3">
      <c r="A164" s="5" t="str">
        <f t="shared" si="753"/>
        <v>mer</v>
      </c>
      <c r="B164" t="str">
        <f t="shared" si="754"/>
        <v>jour</v>
      </c>
      <c r="C164" s="8">
        <f t="shared" si="788"/>
        <v>45007</v>
      </c>
      <c r="D164" s="42" t="str" cm="1">
        <f t="array" ref="D164">INDEX($E$3:$I$3,1,MATCH(MAX((2-E164:I164)*(O164:S164+IF((J164:N164=1)*(J166:N166=0),10,0))*J164:N164),(2-E164:I164)*(O164:S164+IF((J164:N164=1)*(J166:N166=0),10,0))*J164:N164,0))</f>
        <v>c</v>
      </c>
      <c r="E164" s="64">
        <f t="shared" ref="E164" si="963">MAX(0,IF($D163=E$3,2,E163-1))</f>
        <v>2</v>
      </c>
      <c r="F164" s="65">
        <f t="shared" ref="F164" si="964">MAX(0,IF($D163=F$3,2,F163-1))</f>
        <v>1</v>
      </c>
      <c r="G164" s="65">
        <f t="shared" ref="G164" si="965">MAX(0,IF($D163=G$3,2,G163-1))</f>
        <v>1</v>
      </c>
      <c r="H164" s="65">
        <f t="shared" ref="H164" si="966">MAX(0,IF($D163=H$3,2,H163-1))</f>
        <v>0</v>
      </c>
      <c r="I164" s="69">
        <f t="shared" ref="I164" si="967">MAX(0,IF($D163=I$3,2,I163-1))</f>
        <v>0</v>
      </c>
      <c r="J164" s="64">
        <f>VLOOKUP($C164,'f1'!$B$3:$I$117,'f2'!J$1,FALSE)</f>
        <v>1</v>
      </c>
      <c r="K164" s="65">
        <f>VLOOKUP($C164,'f1'!$B$3:$I$117,'f2'!K$1,FALSE)</f>
        <v>1</v>
      </c>
      <c r="L164" s="65">
        <f>VLOOKUP($C164,'f1'!$B$3:$I$117,'f2'!L$1,FALSE)</f>
        <v>1</v>
      </c>
      <c r="M164" s="65">
        <f>VLOOKUP($C164,'f1'!$B$3:$I$117,'f2'!M$1,FALSE)</f>
        <v>0</v>
      </c>
      <c r="N164" s="69">
        <f>VLOOKUP($C164,'f1'!$B$3:$I$117,'f2'!N$1,FALSE)</f>
        <v>0</v>
      </c>
      <c r="O164" s="64">
        <f t="shared" ref="O164:S164" si="968">IF(COUNTIF($D162,O$3)&gt;0,1,O162+1)</f>
        <v>2</v>
      </c>
      <c r="P164" s="65">
        <f t="shared" si="968"/>
        <v>1</v>
      </c>
      <c r="Q164" s="65">
        <f t="shared" si="968"/>
        <v>3</v>
      </c>
      <c r="R164" s="65">
        <f t="shared" si="968"/>
        <v>5</v>
      </c>
      <c r="S164" s="69">
        <f t="shared" si="968"/>
        <v>25</v>
      </c>
      <c r="T164" s="88" t="str">
        <f t="shared" si="779"/>
        <v>sam</v>
      </c>
      <c r="U164" s="8">
        <v>45087</v>
      </c>
      <c r="V164" s="81" t="e">
        <f t="shared" si="780"/>
        <v>#N/A</v>
      </c>
      <c r="W164" s="83" t="e">
        <f t="shared" si="781"/>
        <v>#N/A</v>
      </c>
    </row>
    <row r="165" spans="1:23" x14ac:dyDescent="0.3">
      <c r="A165" s="5" t="str">
        <f t="shared" si="753"/>
        <v>mer</v>
      </c>
      <c r="B165" t="str">
        <f t="shared" si="754"/>
        <v>nuit</v>
      </c>
      <c r="C165" s="8">
        <f t="shared" si="788"/>
        <v>45007</v>
      </c>
      <c r="D165" s="60" t="str" cm="1">
        <f t="array" ref="D165">INDEX($E$3:$I$3,1,MATCH(MAX((2-E165:I165)*O165:S165*J165:N165*IF(COUNTIF(J168:N168,1)&gt;0,J168:N168,1)*IF($E$3:$I$3=D164,0,1)),(2-E165:I165)*O165:S165*J165:N165*IF(COUNTIF(J168:N168,1)&gt;0,J168:N168,1)*IF($E$3:$I$3=D164,0,1),0))</f>
        <v>b</v>
      </c>
      <c r="E165" s="64">
        <f t="shared" ref="E165" si="969">E164+IF($D164=E$3,1,0)</f>
        <v>2</v>
      </c>
      <c r="F165" s="65">
        <f t="shared" ref="F165" si="970">F164+IF($D164=F$3,1,0)</f>
        <v>1</v>
      </c>
      <c r="G165" s="65">
        <f t="shared" ref="G165" si="971">G164+IF($D164=G$3,1,0)</f>
        <v>2</v>
      </c>
      <c r="H165" s="65">
        <f t="shared" ref="H165" si="972">H164+IF($D164=H$3,1,0)</f>
        <v>0</v>
      </c>
      <c r="I165" s="69">
        <f t="shared" ref="I165" si="973">I164+IF($D164=I$3,1,0)</f>
        <v>0</v>
      </c>
      <c r="J165" s="64">
        <f>VLOOKUP($C165,'f1'!$B$3:$I$117,'f2'!J$1,FALSE)</f>
        <v>1</v>
      </c>
      <c r="K165" s="65">
        <f>VLOOKUP($C165,'f1'!$B$3:$I$117,'f2'!K$1,FALSE)</f>
        <v>1</v>
      </c>
      <c r="L165" s="65">
        <f>VLOOKUP($C165,'f1'!$B$3:$I$117,'f2'!L$1,FALSE)</f>
        <v>1</v>
      </c>
      <c r="M165" s="65">
        <f>VLOOKUP($C165,'f1'!$B$3:$I$117,'f2'!M$1,FALSE)</f>
        <v>0</v>
      </c>
      <c r="N165" s="69">
        <f>VLOOKUP($C165,'f1'!$B$3:$I$117,'f2'!N$1,FALSE)</f>
        <v>0</v>
      </c>
      <c r="O165" s="64">
        <f t="shared" ref="O165:S165" si="974">IF(COUNTIF($D163,O$3)&gt;0,1,O163+1)</f>
        <v>1</v>
      </c>
      <c r="P165" s="65">
        <f t="shared" si="974"/>
        <v>3</v>
      </c>
      <c r="Q165" s="65">
        <f t="shared" si="974"/>
        <v>2</v>
      </c>
      <c r="R165" s="65">
        <f t="shared" si="974"/>
        <v>9</v>
      </c>
      <c r="S165" s="69">
        <f t="shared" si="974"/>
        <v>29</v>
      </c>
      <c r="T165" s="88" t="str">
        <f t="shared" si="779"/>
        <v>dim</v>
      </c>
      <c r="U165" s="8">
        <v>45088</v>
      </c>
      <c r="V165" s="81" t="e">
        <f t="shared" si="780"/>
        <v>#N/A</v>
      </c>
      <c r="W165" s="83" t="e">
        <f t="shared" si="781"/>
        <v>#N/A</v>
      </c>
    </row>
    <row r="166" spans="1:23" x14ac:dyDescent="0.3">
      <c r="A166" s="5" t="str">
        <f t="shared" si="753"/>
        <v>jeu</v>
      </c>
      <c r="B166" t="str">
        <f t="shared" si="754"/>
        <v>jour</v>
      </c>
      <c r="C166" s="8">
        <f t="shared" si="788"/>
        <v>45008</v>
      </c>
      <c r="D166" s="42" t="str" cm="1">
        <f t="array" ref="D166">INDEX($E$3:$I$3,1,MATCH(MAX((2-E166:I166)*(O166:S166+IF((J166:N166=1)*(J168:N168=0),10,0))*J166:N166),(2-E166:I166)*(O166:S166+IF((J166:N166=1)*(J168:N168=0),10,0))*J166:N166,0))</f>
        <v>a</v>
      </c>
      <c r="E166" s="64">
        <f t="shared" ref="E166" si="975">MAX(0,IF($D165=E$3,2,E165-1))</f>
        <v>1</v>
      </c>
      <c r="F166" s="65">
        <f t="shared" ref="F166" si="976">MAX(0,IF($D165=F$3,2,F165-1))</f>
        <v>2</v>
      </c>
      <c r="G166" s="65">
        <f t="shared" ref="G166" si="977">MAX(0,IF($D165=G$3,2,G165-1))</f>
        <v>1</v>
      </c>
      <c r="H166" s="65">
        <f t="shared" ref="H166" si="978">MAX(0,IF($D165=H$3,2,H165-1))</f>
        <v>0</v>
      </c>
      <c r="I166" s="69">
        <f t="shared" ref="I166" si="979">MAX(0,IF($D165=I$3,2,I165-1))</f>
        <v>0</v>
      </c>
      <c r="J166" s="64">
        <f>VLOOKUP($C166,'f1'!$B$3:$I$117,'f2'!J$1,FALSE)</f>
        <v>1</v>
      </c>
      <c r="K166" s="65">
        <f>VLOOKUP($C166,'f1'!$B$3:$I$117,'f2'!K$1,FALSE)</f>
        <v>1</v>
      </c>
      <c r="L166" s="65">
        <f>VLOOKUP($C166,'f1'!$B$3:$I$117,'f2'!L$1,FALSE)</f>
        <v>1</v>
      </c>
      <c r="M166" s="65">
        <f>VLOOKUP($C166,'f1'!$B$3:$I$117,'f2'!M$1,FALSE)</f>
        <v>0</v>
      </c>
      <c r="N166" s="69">
        <f>VLOOKUP($C166,'f1'!$B$3:$I$117,'f2'!N$1,FALSE)</f>
        <v>0</v>
      </c>
      <c r="O166" s="64">
        <f t="shared" ref="O166:S166" si="980">IF(COUNTIF($D164,O$3)&gt;0,1,O164+1)</f>
        <v>3</v>
      </c>
      <c r="P166" s="65">
        <f t="shared" si="980"/>
        <v>2</v>
      </c>
      <c r="Q166" s="65">
        <f t="shared" si="980"/>
        <v>1</v>
      </c>
      <c r="R166" s="65">
        <f t="shared" si="980"/>
        <v>6</v>
      </c>
      <c r="S166" s="69">
        <f t="shared" si="980"/>
        <v>26</v>
      </c>
      <c r="T166" s="88" t="str">
        <f t="shared" si="779"/>
        <v>lun</v>
      </c>
      <c r="U166" s="8">
        <v>45089</v>
      </c>
      <c r="V166" s="81" t="e">
        <f t="shared" si="780"/>
        <v>#N/A</v>
      </c>
      <c r="W166" s="83" t="e">
        <f t="shared" si="781"/>
        <v>#N/A</v>
      </c>
    </row>
    <row r="167" spans="1:23" x14ac:dyDescent="0.3">
      <c r="A167" s="5" t="str">
        <f t="shared" si="753"/>
        <v>jeu</v>
      </c>
      <c r="B167" t="str">
        <f t="shared" si="754"/>
        <v>nuit</v>
      </c>
      <c r="C167" s="8">
        <f t="shared" si="788"/>
        <v>45008</v>
      </c>
      <c r="D167" s="60" t="str" cm="1">
        <f t="array" ref="D167">INDEX($E$3:$I$3,1,MATCH(MAX((2-E167:I167)*O167:S167*J167:N167*IF(COUNTIF(J170:N170,1)&gt;0,J170:N170,1)*IF($E$3:$I$3=D166,0,1)),(2-E167:I167)*O167:S167*J167:N167*IF(COUNTIF(J170:N170,1)&gt;0,J170:N170,1)*IF($E$3:$I$3=D166,0,1),0))</f>
        <v>c</v>
      </c>
      <c r="E167" s="64">
        <f t="shared" ref="E167" si="981">E166+IF($D166=E$3,1,0)</f>
        <v>2</v>
      </c>
      <c r="F167" s="65">
        <f t="shared" ref="F167" si="982">F166+IF($D166=F$3,1,0)</f>
        <v>2</v>
      </c>
      <c r="G167" s="65">
        <f t="shared" ref="G167" si="983">G166+IF($D166=G$3,1,0)</f>
        <v>1</v>
      </c>
      <c r="H167" s="65">
        <f t="shared" ref="H167" si="984">H166+IF($D166=H$3,1,0)</f>
        <v>0</v>
      </c>
      <c r="I167" s="69">
        <f t="shared" ref="I167" si="985">I166+IF($D166=I$3,1,0)</f>
        <v>0</v>
      </c>
      <c r="J167" s="64">
        <f>VLOOKUP($C167,'f1'!$B$3:$I$117,'f2'!J$1,FALSE)</f>
        <v>1</v>
      </c>
      <c r="K167" s="65">
        <f>VLOOKUP($C167,'f1'!$B$3:$I$117,'f2'!K$1,FALSE)</f>
        <v>1</v>
      </c>
      <c r="L167" s="65">
        <f>VLOOKUP($C167,'f1'!$B$3:$I$117,'f2'!L$1,FALSE)</f>
        <v>1</v>
      </c>
      <c r="M167" s="65">
        <f>VLOOKUP($C167,'f1'!$B$3:$I$117,'f2'!M$1,FALSE)</f>
        <v>0</v>
      </c>
      <c r="N167" s="69">
        <f>VLOOKUP($C167,'f1'!$B$3:$I$117,'f2'!N$1,FALSE)</f>
        <v>0</v>
      </c>
      <c r="O167" s="64">
        <f t="shared" ref="O167:S167" si="986">IF(COUNTIF($D165,O$3)&gt;0,1,O165+1)</f>
        <v>2</v>
      </c>
      <c r="P167" s="65">
        <f t="shared" si="986"/>
        <v>1</v>
      </c>
      <c r="Q167" s="65">
        <f t="shared" si="986"/>
        <v>3</v>
      </c>
      <c r="R167" s="65">
        <f t="shared" si="986"/>
        <v>10</v>
      </c>
      <c r="S167" s="69">
        <f t="shared" si="986"/>
        <v>30</v>
      </c>
      <c r="T167" s="88" t="str">
        <f t="shared" si="779"/>
        <v>mar</v>
      </c>
      <c r="U167" s="8">
        <v>45090</v>
      </c>
      <c r="V167" s="81" t="e">
        <f t="shared" si="780"/>
        <v>#N/A</v>
      </c>
      <c r="W167" s="83" t="e">
        <f t="shared" si="781"/>
        <v>#N/A</v>
      </c>
    </row>
    <row r="168" spans="1:23" x14ac:dyDescent="0.3">
      <c r="A168" s="5" t="str">
        <f t="shared" si="753"/>
        <v>ven</v>
      </c>
      <c r="B168" t="str">
        <f t="shared" si="754"/>
        <v>jour</v>
      </c>
      <c r="C168" s="8">
        <f t="shared" si="788"/>
        <v>45009</v>
      </c>
      <c r="D168" s="42" t="str" cm="1">
        <f t="array" ref="D168">INDEX($E$3:$I$3,1,MATCH(MAX((2-E168:I168)*(O168:S168+IF((J168:N168=1)*(J170:N170=0),10,0))*J168:N168),(2-E168:I168)*(O168:S168+IF((J168:N168=1)*(J170:N170=0),10,0))*J168:N168,0))</f>
        <v>b</v>
      </c>
      <c r="E168" s="64">
        <f t="shared" ref="E168" si="987">MAX(0,IF($D167=E$3,2,E167-1))</f>
        <v>1</v>
      </c>
      <c r="F168" s="65">
        <f t="shared" ref="F168" si="988">MAX(0,IF($D167=F$3,2,F167-1))</f>
        <v>1</v>
      </c>
      <c r="G168" s="65">
        <f t="shared" ref="G168" si="989">MAX(0,IF($D167=G$3,2,G167-1))</f>
        <v>2</v>
      </c>
      <c r="H168" s="65">
        <f t="shared" ref="H168" si="990">MAX(0,IF($D167=H$3,2,H167-1))</f>
        <v>0</v>
      </c>
      <c r="I168" s="69">
        <f t="shared" ref="I168" si="991">MAX(0,IF($D167=I$3,2,I167-1))</f>
        <v>0</v>
      </c>
      <c r="J168" s="64">
        <f>VLOOKUP($C168,'f1'!$B$3:$I$117,'f2'!J$1,FALSE)</f>
        <v>1</v>
      </c>
      <c r="K168" s="65">
        <f>VLOOKUP($C168,'f1'!$B$3:$I$117,'f2'!K$1,FALSE)</f>
        <v>1</v>
      </c>
      <c r="L168" s="65">
        <f>VLOOKUP($C168,'f1'!$B$3:$I$117,'f2'!L$1,FALSE)</f>
        <v>1</v>
      </c>
      <c r="M168" s="65">
        <f>VLOOKUP($C168,'f1'!$B$3:$I$117,'f2'!M$1,FALSE)</f>
        <v>0</v>
      </c>
      <c r="N168" s="69">
        <f>VLOOKUP($C168,'f1'!$B$3:$I$117,'f2'!N$1,FALSE)</f>
        <v>0</v>
      </c>
      <c r="O168" s="64">
        <f t="shared" ref="O168:S168" si="992">IF(COUNTIF($D166,O$3)&gt;0,1,O166+1)</f>
        <v>1</v>
      </c>
      <c r="P168" s="65">
        <f t="shared" si="992"/>
        <v>3</v>
      </c>
      <c r="Q168" s="65">
        <f t="shared" si="992"/>
        <v>2</v>
      </c>
      <c r="R168" s="65">
        <f t="shared" si="992"/>
        <v>7</v>
      </c>
      <c r="S168" s="69">
        <f t="shared" si="992"/>
        <v>27</v>
      </c>
      <c r="T168" s="88" t="str">
        <f t="shared" si="779"/>
        <v>mer</v>
      </c>
      <c r="U168" s="8">
        <v>45091</v>
      </c>
      <c r="V168" s="81" t="e">
        <f t="shared" si="780"/>
        <v>#N/A</v>
      </c>
      <c r="W168" s="83" t="e">
        <f t="shared" si="781"/>
        <v>#N/A</v>
      </c>
    </row>
    <row r="169" spans="1:23" x14ac:dyDescent="0.3">
      <c r="A169" s="5" t="str">
        <f t="shared" si="753"/>
        <v>ven</v>
      </c>
      <c r="B169" t="str">
        <f t="shared" si="754"/>
        <v>nuit</v>
      </c>
      <c r="C169" s="8">
        <f t="shared" si="788"/>
        <v>45009</v>
      </c>
      <c r="D169" s="60" t="str" cm="1">
        <f t="array" ref="D169">INDEX($E$3:$I$3,1,MATCH(MAX((2-E169:I169)*O169:S169*J169:N169*IF(COUNTIF(J172:N172,1)&gt;0,J172:N172,1)*IF($E$3:$I$3=D168,0,1)),(2-E169:I169)*O169:S169*J169:N169*IF(COUNTIF(J172:N172,1)&gt;0,J172:N172,1)*IF($E$3:$I$3=D168,0,1),0))</f>
        <v>a</v>
      </c>
      <c r="E169" s="64">
        <f t="shared" ref="E169" si="993">E168+IF($D168=E$3,1,0)</f>
        <v>1</v>
      </c>
      <c r="F169" s="65">
        <f t="shared" ref="F169" si="994">F168+IF($D168=F$3,1,0)</f>
        <v>2</v>
      </c>
      <c r="G169" s="65">
        <f t="shared" ref="G169" si="995">G168+IF($D168=G$3,1,0)</f>
        <v>2</v>
      </c>
      <c r="H169" s="65">
        <f t="shared" ref="H169" si="996">H168+IF($D168=H$3,1,0)</f>
        <v>0</v>
      </c>
      <c r="I169" s="69">
        <f t="shared" ref="I169" si="997">I168+IF($D168=I$3,1,0)</f>
        <v>0</v>
      </c>
      <c r="J169" s="64">
        <f>VLOOKUP($C169,'f1'!$B$3:$I$117,'f2'!J$1,FALSE)</f>
        <v>1</v>
      </c>
      <c r="K169" s="65">
        <f>VLOOKUP($C169,'f1'!$B$3:$I$117,'f2'!K$1,FALSE)</f>
        <v>1</v>
      </c>
      <c r="L169" s="65">
        <f>VLOOKUP($C169,'f1'!$B$3:$I$117,'f2'!L$1,FALSE)</f>
        <v>1</v>
      </c>
      <c r="M169" s="65">
        <f>VLOOKUP($C169,'f1'!$B$3:$I$117,'f2'!M$1,FALSE)</f>
        <v>0</v>
      </c>
      <c r="N169" s="69">
        <f>VLOOKUP($C169,'f1'!$B$3:$I$117,'f2'!N$1,FALSE)</f>
        <v>0</v>
      </c>
      <c r="O169" s="64">
        <f t="shared" ref="O169:S169" si="998">IF(COUNTIF($D167,O$3)&gt;0,1,O167+1)</f>
        <v>3</v>
      </c>
      <c r="P169" s="65">
        <f t="shared" si="998"/>
        <v>2</v>
      </c>
      <c r="Q169" s="65">
        <f t="shared" si="998"/>
        <v>1</v>
      </c>
      <c r="R169" s="65">
        <f t="shared" si="998"/>
        <v>11</v>
      </c>
      <c r="S169" s="69">
        <f t="shared" si="998"/>
        <v>31</v>
      </c>
      <c r="T169" s="88" t="str">
        <f t="shared" si="779"/>
        <v>jeu</v>
      </c>
      <c r="U169" s="8">
        <v>45092</v>
      </c>
      <c r="V169" s="81" t="e">
        <f t="shared" si="780"/>
        <v>#N/A</v>
      </c>
      <c r="W169" s="83" t="e">
        <f t="shared" si="781"/>
        <v>#N/A</v>
      </c>
    </row>
    <row r="170" spans="1:23" x14ac:dyDescent="0.3">
      <c r="A170" s="5" t="str">
        <f t="shared" si="753"/>
        <v>sam</v>
      </c>
      <c r="B170" t="str">
        <f t="shared" si="754"/>
        <v>jour</v>
      </c>
      <c r="C170" s="8">
        <f t="shared" si="788"/>
        <v>45010</v>
      </c>
      <c r="D170" s="60" t="str" cm="1">
        <f t="array" ref="D170">INDEX($E$3:$I$3,1,MATCH(MAX((2-E170:I170)*(O170:S170+IF((J170:N170=1)*(J172:N172=0),10,0))*J170:N170),(2-E170:I170)*(O170:S170+IF((J170:N170=1)*(J172:N172=0),10,0))*J170:N170,0))</f>
        <v>c</v>
      </c>
      <c r="E170" s="64">
        <f t="shared" ref="E170" si="999">MAX(0,IF($D169=E$3,2,E169-1))</f>
        <v>2</v>
      </c>
      <c r="F170" s="65">
        <f t="shared" ref="F170" si="1000">MAX(0,IF($D169=F$3,2,F169-1))</f>
        <v>1</v>
      </c>
      <c r="G170" s="65">
        <f t="shared" ref="G170" si="1001">MAX(0,IF($D169=G$3,2,G169-1))</f>
        <v>1</v>
      </c>
      <c r="H170" s="65">
        <f t="shared" ref="H170" si="1002">MAX(0,IF($D169=H$3,2,H169-1))</f>
        <v>0</v>
      </c>
      <c r="I170" s="69">
        <f t="shared" ref="I170" si="1003">MAX(0,IF($D169=I$3,2,I169-1))</f>
        <v>0</v>
      </c>
      <c r="J170" s="64">
        <f>VLOOKUP($C170,'f1'!$B$3:$I$117,'f2'!J$1,FALSE)</f>
        <v>1</v>
      </c>
      <c r="K170" s="65">
        <f>VLOOKUP($C170,'f1'!$B$3:$I$117,'f2'!K$1,FALSE)</f>
        <v>1</v>
      </c>
      <c r="L170" s="65">
        <f>VLOOKUP($C170,'f1'!$B$3:$I$117,'f2'!L$1,FALSE)</f>
        <v>1</v>
      </c>
      <c r="M170" s="65">
        <f>VLOOKUP($C170,'f1'!$B$3:$I$117,'f2'!M$1,FALSE)</f>
        <v>0</v>
      </c>
      <c r="N170" s="69">
        <f>VLOOKUP($C170,'f1'!$B$3:$I$117,'f2'!N$1,FALSE)</f>
        <v>0</v>
      </c>
      <c r="O170" s="64">
        <f t="shared" ref="O170:S170" si="1004">IF(COUNTIF($D168,O$3)&gt;0,1,O168+1)</f>
        <v>2</v>
      </c>
      <c r="P170" s="65">
        <f t="shared" si="1004"/>
        <v>1</v>
      </c>
      <c r="Q170" s="65">
        <f t="shared" si="1004"/>
        <v>3</v>
      </c>
      <c r="R170" s="65">
        <f t="shared" si="1004"/>
        <v>8</v>
      </c>
      <c r="S170" s="69">
        <f t="shared" si="1004"/>
        <v>28</v>
      </c>
      <c r="T170" s="88" t="str">
        <f t="shared" si="779"/>
        <v>ven</v>
      </c>
      <c r="U170" s="8">
        <v>45093</v>
      </c>
      <c r="V170" s="81" t="e">
        <f t="shared" si="780"/>
        <v>#N/A</v>
      </c>
      <c r="W170" s="83" t="e">
        <f t="shared" si="781"/>
        <v>#N/A</v>
      </c>
    </row>
    <row r="171" spans="1:23" ht="17.25" thickBot="1" x14ac:dyDescent="0.35">
      <c r="A171" s="5" t="str">
        <f t="shared" si="753"/>
        <v>sam</v>
      </c>
      <c r="B171" t="str">
        <f t="shared" si="754"/>
        <v>nuit</v>
      </c>
      <c r="C171" s="8">
        <f t="shared" si="788"/>
        <v>45010</v>
      </c>
      <c r="D171" s="60" t="str" cm="1">
        <f t="array" ref="D171">INDEX($E$3:$I$3,1,MATCH(MAX((2-E171:I171)*O171:S171*J171:N171*IF(COUNTIF(J174:N174,1)&gt;0,J174:N174,1)*IF($E$3:$I$3=D170,0,1)),(2-E171:I171)*O171:S171*J171:N171*IF(COUNTIF(J174:N174,1)&gt;0,J174:N174,1)*IF($E$3:$I$3=D170,0,1),0))</f>
        <v>b</v>
      </c>
      <c r="E171" s="66">
        <f t="shared" ref="E171" si="1005">E170+IF($D170=E$3,1,0)</f>
        <v>2</v>
      </c>
      <c r="F171" s="67">
        <f t="shared" ref="F171" si="1006">F170+IF($D170=F$3,1,0)</f>
        <v>1</v>
      </c>
      <c r="G171" s="67">
        <f t="shared" ref="G171" si="1007">G170+IF($D170=G$3,1,0)</f>
        <v>2</v>
      </c>
      <c r="H171" s="67">
        <f t="shared" ref="H171" si="1008">H170+IF($D170=H$3,1,0)</f>
        <v>0</v>
      </c>
      <c r="I171" s="70">
        <f t="shared" ref="I171" si="1009">I170+IF($D170=I$3,1,0)</f>
        <v>0</v>
      </c>
      <c r="J171" s="66">
        <f>VLOOKUP($C171,'f1'!$B$3:$I$117,'f2'!J$1,FALSE)</f>
        <v>1</v>
      </c>
      <c r="K171" s="67">
        <f>VLOOKUP($C171,'f1'!$B$3:$I$117,'f2'!K$1,FALSE)</f>
        <v>1</v>
      </c>
      <c r="L171" s="67">
        <f>VLOOKUP($C171,'f1'!$B$3:$I$117,'f2'!L$1,FALSE)</f>
        <v>1</v>
      </c>
      <c r="M171" s="67">
        <f>VLOOKUP($C171,'f1'!$B$3:$I$117,'f2'!M$1,FALSE)</f>
        <v>0</v>
      </c>
      <c r="N171" s="70">
        <f>VLOOKUP($C171,'f1'!$B$3:$I$117,'f2'!N$1,FALSE)</f>
        <v>0</v>
      </c>
      <c r="O171" s="66">
        <f t="shared" ref="O171:S171" si="1010">IF(COUNTIF($D169,O$3)&gt;0,1,O169+1)</f>
        <v>1</v>
      </c>
      <c r="P171" s="67">
        <f t="shared" si="1010"/>
        <v>3</v>
      </c>
      <c r="Q171" s="67">
        <f t="shared" si="1010"/>
        <v>2</v>
      </c>
      <c r="R171" s="67">
        <f t="shared" si="1010"/>
        <v>12</v>
      </c>
      <c r="S171" s="70">
        <f t="shared" si="1010"/>
        <v>32</v>
      </c>
      <c r="T171" s="88" t="str">
        <f t="shared" si="779"/>
        <v>sam</v>
      </c>
      <c r="U171" s="8">
        <v>45094</v>
      </c>
      <c r="V171" s="81" t="e">
        <f t="shared" si="780"/>
        <v>#N/A</v>
      </c>
      <c r="W171" s="83" t="e">
        <f t="shared" si="781"/>
        <v>#N/A</v>
      </c>
    </row>
  </sheetData>
  <mergeCells count="3">
    <mergeCell ref="E2:I2"/>
    <mergeCell ref="J2:N2"/>
    <mergeCell ref="O2:S2"/>
  </mergeCells>
  <conditionalFormatting sqref="B4:C178">
    <cfRule type="expression" dxfId="11" priority="15">
      <formula>$B6="nuit"</formula>
    </cfRule>
  </conditionalFormatting>
  <conditionalFormatting sqref="J4:N171">
    <cfRule type="cellIs" dxfId="10" priority="10" operator="equal">
      <formula>0</formula>
    </cfRule>
  </conditionalFormatting>
  <conditionalFormatting sqref="E4:I171">
    <cfRule type="cellIs" dxfId="9" priority="12" operator="equal">
      <formula>2</formula>
    </cfRule>
    <cfRule type="cellIs" dxfId="8" priority="13" operator="equal">
      <formula>1</formula>
    </cfRule>
  </conditionalFormatting>
  <conditionalFormatting sqref="V1:W1 V4:W1048576">
    <cfRule type="cellIs" dxfId="7" priority="2" operator="equal">
      <formula>"e"</formula>
    </cfRule>
    <cfRule type="cellIs" dxfId="6" priority="3" operator="equal">
      <formula>"d"</formula>
    </cfRule>
    <cfRule type="cellIs" dxfId="5" priority="4" operator="equal">
      <formula>"c"</formula>
    </cfRule>
    <cfRule type="cellIs" dxfId="4" priority="5" operator="equal">
      <formula>"b"</formula>
    </cfRule>
    <cfRule type="cellIs" dxfId="3" priority="6" operator="equal">
      <formula>"a"</formula>
    </cfRule>
  </conditionalFormatting>
  <conditionalFormatting sqref="X60">
    <cfRule type="cellIs" dxfId="0" priority="1" operator="equal">
      <formula>0</formula>
    </cfRule>
  </conditionalFormatting>
  <pageMargins left="0.7" right="0.7" top="0.75" bottom="0.75" header="0.3" footer="0.3"/>
  <pageSetup paperSize="9" orientation="portrait" r:id="rId1"/>
  <ignoredErrors>
    <ignoredError sqref="F7:I7 E7"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f1</vt:lpstr>
      <vt:lpstr>explications</vt:lpstr>
      <vt:lpstr>f2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privé</dc:creator>
  <cp:lastModifiedBy>privé</cp:lastModifiedBy>
  <dcterms:created xsi:type="dcterms:W3CDTF">2023-06-17T23:47:29Z</dcterms:created>
  <dcterms:modified xsi:type="dcterms:W3CDTF">2023-06-21T22:48:02Z</dcterms:modified>
</cp:coreProperties>
</file>