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comments3.xml" ContentType="application/vnd.openxmlformats-officedocument.spreadsheetml.comments+xml"/>
  <Override PartName="/xl/threadedComments/threadedComment3.xml" ContentType="application/vnd.ms-excel.threadedcomment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bbvie-my.sharepoint.com/personal/mathieu_emeraux_abbvie_com/Documents/Documents/3000-PRODUCTION/3100-CHARGE_CAPA/"/>
    </mc:Choice>
  </mc:AlternateContent>
  <xr:revisionPtr revIDLastSave="9923" documentId="13_ncr:1_{73B399C9-A489-452A-A31A-E45092240D93}" xr6:coauthVersionLast="47" xr6:coauthVersionMax="47" xr10:uidLastSave="{F73FA6E0-7F23-4E26-8863-E9A7A842B952}"/>
  <bookViews>
    <workbookView xWindow="28680" yWindow="-120" windowWidth="29040" windowHeight="15840" tabRatio="757" firstSheet="2" activeTab="3" xr2:uid="{2ECC2C16-ABCD-4DE2-AA05-BB64DF2942C2}"/>
  </bookViews>
  <sheets>
    <sheet name="Synthèse_CAPA_LIGNES" sheetId="18" state="hidden" r:id="rId1"/>
    <sheet name="Synth_ouv_stop_lignes" sheetId="7" state="hidden" r:id="rId2"/>
    <sheet name="Ouverture_lignes_validées" sheetId="19" r:id="rId3"/>
    <sheet name="Capa_lignes" sheetId="15" r:id="rId4"/>
    <sheet name="Projet+PM brute" sheetId="11" state="hidden" r:id="rId5"/>
    <sheet name="COEE_CADLIGNE_TR" sheetId="2" r:id="rId6"/>
  </sheets>
  <definedNames>
    <definedName name="_xlnm._FilterDatabase" localSheetId="3" hidden="1">Capa_lignes!$A$3:$S$368</definedName>
    <definedName name="_xlnm._FilterDatabase" localSheetId="2" hidden="1">Ouverture_lignes_validées!$A$3:$S$368</definedName>
    <definedName name="_xlnm._FilterDatabase" localSheetId="1" hidden="1">Synth_ouv_stop_lignes!$A$2:$V$367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9" i="2" l="1"/>
  <c r="R8" i="2"/>
  <c r="Q8" i="2"/>
  <c r="Q9" i="2"/>
  <c r="Q7" i="2"/>
  <c r="O4" i="2"/>
  <c r="P4" i="2"/>
  <c r="O5" i="2"/>
  <c r="P5" i="2"/>
  <c r="O6" i="2"/>
  <c r="P6" i="2"/>
  <c r="P3" i="2"/>
  <c r="O3" i="2"/>
  <c r="O7" i="2"/>
  <c r="N4" i="2"/>
  <c r="N5" i="2"/>
  <c r="N6" i="2"/>
  <c r="N7" i="2"/>
  <c r="N3" i="2"/>
  <c r="E4" i="15"/>
  <c r="E5" i="15"/>
  <c r="E6" i="15"/>
  <c r="E7" i="15"/>
  <c r="E8" i="15"/>
  <c r="E9" i="15"/>
  <c r="E10" i="15"/>
  <c r="E11" i="15"/>
  <c r="E12" i="15"/>
  <c r="E13" i="15"/>
  <c r="E14" i="15"/>
  <c r="E15" i="15"/>
  <c r="E16" i="15"/>
  <c r="E17" i="15"/>
  <c r="E18" i="15"/>
  <c r="E19" i="15"/>
  <c r="E20" i="15"/>
  <c r="E21" i="15"/>
  <c r="E22" i="15"/>
  <c r="E23" i="15"/>
  <c r="E24" i="15"/>
  <c r="E25" i="15"/>
  <c r="E26" i="15"/>
  <c r="E27" i="15"/>
  <c r="E28" i="15"/>
  <c r="E29" i="15"/>
  <c r="E30" i="15"/>
  <c r="E31" i="15"/>
  <c r="E32" i="15"/>
  <c r="E33" i="15"/>
  <c r="E34" i="15"/>
  <c r="E35" i="15"/>
  <c r="E36" i="15"/>
  <c r="E37" i="15"/>
  <c r="E38" i="15"/>
  <c r="E39" i="15"/>
  <c r="E40" i="15"/>
  <c r="E41" i="15"/>
  <c r="E42" i="15"/>
  <c r="E43" i="15"/>
  <c r="E44" i="15"/>
  <c r="E45" i="15"/>
  <c r="E46" i="15"/>
  <c r="E47" i="15"/>
  <c r="E48" i="15"/>
  <c r="E49" i="15"/>
  <c r="E50" i="15"/>
  <c r="E51" i="15"/>
  <c r="E52" i="15"/>
  <c r="E53" i="15"/>
  <c r="E54" i="15"/>
  <c r="E55" i="15"/>
  <c r="E56" i="15"/>
  <c r="E57" i="15"/>
  <c r="E58" i="15"/>
  <c r="E59" i="15"/>
  <c r="E60" i="15"/>
  <c r="E61" i="15"/>
  <c r="E62" i="15"/>
  <c r="E63" i="15"/>
  <c r="E64" i="15"/>
  <c r="E65" i="15"/>
  <c r="E66" i="15"/>
  <c r="E67" i="15"/>
  <c r="E68" i="15"/>
  <c r="E69" i="15"/>
  <c r="E70" i="15"/>
  <c r="E71" i="15"/>
  <c r="E72" i="15"/>
  <c r="E73" i="15"/>
  <c r="E74" i="15"/>
  <c r="E75" i="15"/>
  <c r="E76" i="15"/>
  <c r="E77" i="15"/>
  <c r="E78" i="15"/>
  <c r="E79" i="15"/>
  <c r="E80" i="15"/>
  <c r="E81" i="15"/>
  <c r="E82" i="15"/>
  <c r="E83" i="15"/>
  <c r="E84" i="15"/>
  <c r="E85" i="15"/>
  <c r="E86" i="15"/>
  <c r="E87" i="15"/>
  <c r="E88" i="15"/>
  <c r="E89" i="15"/>
  <c r="E90" i="15"/>
  <c r="E91" i="15"/>
  <c r="E92" i="15"/>
  <c r="E93" i="15"/>
  <c r="E94" i="15"/>
  <c r="E95" i="15"/>
  <c r="E96" i="15"/>
  <c r="E97" i="15"/>
  <c r="E98" i="15"/>
  <c r="E99" i="15"/>
  <c r="E100" i="15"/>
  <c r="E101" i="15"/>
  <c r="E102" i="15"/>
  <c r="E103" i="15"/>
  <c r="E104" i="15"/>
  <c r="E105" i="15"/>
  <c r="E106" i="15"/>
  <c r="E107" i="15"/>
  <c r="E108" i="15"/>
  <c r="E109" i="15"/>
  <c r="E110" i="15"/>
  <c r="E111" i="15"/>
  <c r="E112" i="15"/>
  <c r="E113" i="15"/>
  <c r="E114" i="15"/>
  <c r="E115" i="15"/>
  <c r="E116" i="15"/>
  <c r="E117" i="15"/>
  <c r="E118" i="15"/>
  <c r="E119" i="15"/>
  <c r="E120" i="15"/>
  <c r="E121" i="15"/>
  <c r="E122" i="15"/>
  <c r="E123" i="15"/>
  <c r="E124" i="15"/>
  <c r="E125" i="15"/>
  <c r="E126" i="15"/>
  <c r="E127" i="15"/>
  <c r="E128" i="15"/>
  <c r="E129" i="15"/>
  <c r="E130" i="15"/>
  <c r="E131" i="15"/>
  <c r="E132" i="15"/>
  <c r="E133" i="15"/>
  <c r="E134" i="15"/>
  <c r="E135" i="15"/>
  <c r="E136" i="15"/>
  <c r="E137" i="15"/>
  <c r="E138" i="15"/>
  <c r="E139" i="15"/>
  <c r="E140" i="15"/>
  <c r="E141" i="15"/>
  <c r="E142" i="15"/>
  <c r="E143" i="15"/>
  <c r="E144" i="15"/>
  <c r="E145" i="15"/>
  <c r="E146" i="15"/>
  <c r="E147" i="15"/>
  <c r="E148" i="15"/>
  <c r="E149" i="15"/>
  <c r="E150" i="15"/>
  <c r="E151" i="15"/>
  <c r="E152" i="15"/>
  <c r="E153" i="15"/>
  <c r="E154" i="15"/>
  <c r="E155" i="15"/>
  <c r="E156" i="15"/>
  <c r="E157" i="15"/>
  <c r="E158" i="15"/>
  <c r="E159" i="15"/>
  <c r="E160" i="15"/>
  <c r="E161" i="15"/>
  <c r="E162" i="15"/>
  <c r="E163" i="15"/>
  <c r="E164" i="15"/>
  <c r="E165" i="15"/>
  <c r="E166" i="15"/>
  <c r="E167" i="15"/>
  <c r="E168" i="15"/>
  <c r="E169" i="15"/>
  <c r="E170" i="15"/>
  <c r="E171" i="15"/>
  <c r="E172" i="15"/>
  <c r="E173" i="15"/>
  <c r="E174" i="15"/>
  <c r="E175" i="15"/>
  <c r="E176" i="15"/>
  <c r="E177" i="15"/>
  <c r="E178" i="15"/>
  <c r="E179" i="15"/>
  <c r="E180" i="15"/>
  <c r="E181" i="15"/>
  <c r="E182" i="15"/>
  <c r="E183" i="15"/>
  <c r="E184" i="15"/>
  <c r="E185" i="15"/>
  <c r="E186" i="15"/>
  <c r="E187" i="15"/>
  <c r="E188" i="15"/>
  <c r="E189" i="15"/>
  <c r="E190" i="15"/>
  <c r="E191" i="15"/>
  <c r="E192" i="15"/>
  <c r="E193" i="15"/>
  <c r="E194" i="15"/>
  <c r="E195" i="15"/>
  <c r="E196" i="15"/>
  <c r="E197" i="15"/>
  <c r="E198" i="15"/>
  <c r="E199" i="15"/>
  <c r="E200" i="15"/>
  <c r="E201" i="15"/>
  <c r="E202" i="15"/>
  <c r="E203" i="15"/>
  <c r="E204" i="15"/>
  <c r="E205" i="15"/>
  <c r="E206" i="15"/>
  <c r="E207" i="15"/>
  <c r="E208" i="15"/>
  <c r="E209" i="15"/>
  <c r="E210" i="15"/>
  <c r="E211" i="15"/>
  <c r="E212" i="15"/>
  <c r="E213" i="15"/>
  <c r="E214" i="15"/>
  <c r="E215" i="15"/>
  <c r="E216" i="15"/>
  <c r="E217" i="15"/>
  <c r="E218" i="15"/>
  <c r="E219" i="15"/>
  <c r="E220" i="15"/>
  <c r="E221" i="15"/>
  <c r="E222" i="15"/>
  <c r="E223" i="15"/>
  <c r="E224" i="15"/>
  <c r="E225" i="15"/>
  <c r="E226" i="15"/>
  <c r="E227" i="15"/>
  <c r="E228" i="15"/>
  <c r="E229" i="15"/>
  <c r="E230" i="15"/>
  <c r="E231" i="15"/>
  <c r="E232" i="15"/>
  <c r="E233" i="15"/>
  <c r="E234" i="15"/>
  <c r="E235" i="15"/>
  <c r="E236" i="15"/>
  <c r="E237" i="15"/>
  <c r="E238" i="15"/>
  <c r="E239" i="15"/>
  <c r="E240" i="15"/>
  <c r="E241" i="15"/>
  <c r="E242" i="15"/>
  <c r="E243" i="15"/>
  <c r="E244" i="15"/>
  <c r="E245" i="15"/>
  <c r="E246" i="15"/>
  <c r="E247" i="15"/>
  <c r="E248" i="15"/>
  <c r="E249" i="15"/>
  <c r="E250" i="15"/>
  <c r="E251" i="15"/>
  <c r="E252" i="15"/>
  <c r="E253" i="15"/>
  <c r="E254" i="15"/>
  <c r="E255" i="15"/>
  <c r="E256" i="15"/>
  <c r="E257" i="15"/>
  <c r="E258" i="15"/>
  <c r="E259" i="15"/>
  <c r="E260" i="15"/>
  <c r="E261" i="15"/>
  <c r="E262" i="15"/>
  <c r="E263" i="15"/>
  <c r="E264" i="15"/>
  <c r="E265" i="15"/>
  <c r="E266" i="15"/>
  <c r="E267" i="15"/>
  <c r="E268" i="15"/>
  <c r="E269" i="15"/>
  <c r="E270" i="15"/>
  <c r="E271" i="15"/>
  <c r="E272" i="15"/>
  <c r="E273" i="15"/>
  <c r="E274" i="15"/>
  <c r="E275" i="15"/>
  <c r="E276" i="15"/>
  <c r="E277" i="15"/>
  <c r="E278" i="15"/>
  <c r="E279" i="15"/>
  <c r="E280" i="15"/>
  <c r="E281" i="15"/>
  <c r="E282" i="15"/>
  <c r="E283" i="15"/>
  <c r="E284" i="15"/>
  <c r="E285" i="15"/>
  <c r="E286" i="15"/>
  <c r="E287" i="15"/>
  <c r="E288" i="15"/>
  <c r="E289" i="15"/>
  <c r="E290" i="15"/>
  <c r="E291" i="15"/>
  <c r="E292" i="15"/>
  <c r="E293" i="15"/>
  <c r="E294" i="15"/>
  <c r="E295" i="15"/>
  <c r="E296" i="15"/>
  <c r="E297" i="15"/>
  <c r="E298" i="15"/>
  <c r="E299" i="15"/>
  <c r="E300" i="15"/>
  <c r="E301" i="15"/>
  <c r="E302" i="15"/>
  <c r="E303" i="15"/>
  <c r="E304" i="15"/>
  <c r="E305" i="15"/>
  <c r="E306" i="15"/>
  <c r="E307" i="15"/>
  <c r="E308" i="15"/>
  <c r="E309" i="15"/>
  <c r="E310" i="15"/>
  <c r="E311" i="15"/>
  <c r="E312" i="15"/>
  <c r="E313" i="15"/>
  <c r="E314" i="15"/>
  <c r="E315" i="15"/>
  <c r="E316" i="15"/>
  <c r="E317" i="15"/>
  <c r="E318" i="15"/>
  <c r="E319" i="15"/>
  <c r="E320" i="15"/>
  <c r="E321" i="15"/>
  <c r="E322" i="15"/>
  <c r="E323" i="15"/>
  <c r="E324" i="15"/>
  <c r="E325" i="15"/>
  <c r="E326" i="15"/>
  <c r="E327" i="15"/>
  <c r="E328" i="15"/>
  <c r="E329" i="15"/>
  <c r="E330" i="15"/>
  <c r="E331" i="15"/>
  <c r="E332" i="15"/>
  <c r="E333" i="15"/>
  <c r="E334" i="15"/>
  <c r="E335" i="15"/>
  <c r="E336" i="15"/>
  <c r="E337" i="15"/>
  <c r="E338" i="15"/>
  <c r="E339" i="15"/>
  <c r="E340" i="15"/>
  <c r="E341" i="15"/>
  <c r="E342" i="15"/>
  <c r="E343" i="15"/>
  <c r="E344" i="15"/>
  <c r="E345" i="15"/>
  <c r="E346" i="15"/>
  <c r="E347" i="15"/>
  <c r="E348" i="15"/>
  <c r="E349" i="15"/>
  <c r="E350" i="15"/>
  <c r="E351" i="15"/>
  <c r="E352" i="15"/>
  <c r="E353" i="15"/>
  <c r="E354" i="15"/>
  <c r="E355" i="15"/>
  <c r="E356" i="15"/>
  <c r="E357" i="15"/>
  <c r="E358" i="15"/>
  <c r="E359" i="15"/>
  <c r="E360" i="15"/>
  <c r="E361" i="15"/>
  <c r="E362" i="15"/>
  <c r="E363" i="15"/>
  <c r="E364" i="15"/>
  <c r="E365" i="15"/>
  <c r="E366" i="15"/>
  <c r="E367" i="15"/>
  <c r="E368" i="15"/>
  <c r="M117" i="15" l="1"/>
  <c r="M118" i="15"/>
  <c r="M119" i="15"/>
  <c r="M120" i="15"/>
  <c r="M124" i="15"/>
  <c r="M125" i="15"/>
  <c r="M126" i="15"/>
  <c r="M127" i="15"/>
  <c r="M131" i="15"/>
  <c r="M132" i="15"/>
  <c r="M133" i="15"/>
  <c r="M134" i="15"/>
  <c r="M138" i="15"/>
  <c r="M139" i="15"/>
  <c r="M140" i="15"/>
  <c r="M141" i="15"/>
  <c r="M145" i="15"/>
  <c r="M146" i="15"/>
  <c r="M147" i="15"/>
  <c r="M148" i="15"/>
  <c r="M152" i="15"/>
  <c r="M153" i="15"/>
  <c r="M154" i="15"/>
  <c r="M155" i="15"/>
  <c r="M156" i="15"/>
  <c r="M157" i="15"/>
  <c r="M158" i="15"/>
  <c r="M159" i="15"/>
  <c r="M160" i="15"/>
  <c r="M161" i="15"/>
  <c r="M162" i="15"/>
  <c r="M163" i="15"/>
  <c r="M164" i="15"/>
  <c r="M165" i="15"/>
  <c r="M166" i="15"/>
  <c r="M167" i="15"/>
  <c r="M168" i="15"/>
  <c r="M169" i="15"/>
  <c r="M170" i="15"/>
  <c r="M171" i="15"/>
  <c r="M172" i="15"/>
  <c r="M173" i="15"/>
  <c r="M174" i="15"/>
  <c r="M175" i="15"/>
  <c r="M176" i="15"/>
  <c r="M177" i="15"/>
  <c r="M178" i="15"/>
  <c r="M179" i="15"/>
  <c r="M180" i="15"/>
  <c r="M181" i="15"/>
  <c r="M182" i="15"/>
  <c r="M183" i="15"/>
  <c r="M184" i="15"/>
  <c r="M185" i="15"/>
  <c r="M186" i="15"/>
  <c r="M187" i="15"/>
  <c r="M188" i="15"/>
  <c r="M189" i="15"/>
  <c r="M190" i="15"/>
  <c r="M191" i="15"/>
  <c r="M192" i="15"/>
  <c r="M193" i="15"/>
  <c r="M194" i="15"/>
  <c r="M195" i="15"/>
  <c r="M196" i="15"/>
  <c r="M197" i="15"/>
  <c r="M198" i="15"/>
  <c r="M199" i="15"/>
  <c r="M200" i="15"/>
  <c r="M201" i="15"/>
  <c r="M202" i="15"/>
  <c r="M203" i="15"/>
  <c r="M204" i="15"/>
  <c r="M205" i="15"/>
  <c r="M206" i="15"/>
  <c r="M207" i="15"/>
  <c r="M208" i="15"/>
  <c r="M209" i="15"/>
  <c r="M210" i="15"/>
  <c r="M211" i="15"/>
  <c r="M212" i="15"/>
  <c r="M213" i="15"/>
  <c r="M214" i="15"/>
  <c r="M215" i="15"/>
  <c r="M216" i="15"/>
  <c r="M217" i="15"/>
  <c r="M218" i="15"/>
  <c r="M219" i="15"/>
  <c r="M220" i="15"/>
  <c r="M221" i="15"/>
  <c r="M222" i="15"/>
  <c r="M223" i="15"/>
  <c r="M224" i="15"/>
  <c r="M225" i="15"/>
  <c r="M226" i="15"/>
  <c r="M227" i="15"/>
  <c r="M228" i="15"/>
  <c r="M229" i="15"/>
  <c r="M230" i="15"/>
  <c r="M231" i="15"/>
  <c r="M232" i="15"/>
  <c r="M233" i="15"/>
  <c r="M234" i="15"/>
  <c r="M235" i="15"/>
  <c r="M236" i="15"/>
  <c r="M237" i="15"/>
  <c r="M238" i="15"/>
  <c r="M239" i="15"/>
  <c r="M240" i="15"/>
  <c r="M241" i="15"/>
  <c r="M242" i="15"/>
  <c r="M243" i="15"/>
  <c r="M244" i="15"/>
  <c r="M245" i="15"/>
  <c r="M246" i="15"/>
  <c r="M247" i="15"/>
  <c r="M248" i="15"/>
  <c r="M249" i="15"/>
  <c r="M250" i="15"/>
  <c r="M251" i="15"/>
  <c r="M252" i="15"/>
  <c r="M253" i="15"/>
  <c r="M254" i="15"/>
  <c r="M255" i="15"/>
  <c r="M256" i="15"/>
  <c r="M257" i="15"/>
  <c r="M258" i="15"/>
  <c r="M259" i="15"/>
  <c r="M260" i="15"/>
  <c r="M261" i="15"/>
  <c r="M262" i="15"/>
  <c r="M263" i="15"/>
  <c r="M264" i="15"/>
  <c r="M265" i="15"/>
  <c r="M266" i="15"/>
  <c r="M267" i="15"/>
  <c r="M268" i="15"/>
  <c r="M269" i="15"/>
  <c r="M270" i="15"/>
  <c r="M271" i="15"/>
  <c r="M272" i="15"/>
  <c r="M273" i="15"/>
  <c r="M274" i="15"/>
  <c r="M275" i="15"/>
  <c r="M276" i="15"/>
  <c r="M277" i="15"/>
  <c r="M278" i="15"/>
  <c r="M279" i="15"/>
  <c r="M280" i="15"/>
  <c r="M281" i="15"/>
  <c r="M282" i="15"/>
  <c r="M283" i="15"/>
  <c r="M284" i="15"/>
  <c r="M285" i="15"/>
  <c r="M286" i="15"/>
  <c r="M287" i="15"/>
  <c r="M288" i="15"/>
  <c r="M289" i="15"/>
  <c r="M290" i="15"/>
  <c r="M291" i="15"/>
  <c r="M292" i="15"/>
  <c r="M293" i="15"/>
  <c r="M294" i="15"/>
  <c r="M295" i="15"/>
  <c r="M296" i="15"/>
  <c r="M297" i="15"/>
  <c r="M298" i="15"/>
  <c r="M299" i="15"/>
  <c r="M300" i="15"/>
  <c r="M301" i="15"/>
  <c r="M302" i="15"/>
  <c r="M303" i="15"/>
  <c r="M304" i="15"/>
  <c r="M305" i="15"/>
  <c r="M306" i="15"/>
  <c r="M307" i="15"/>
  <c r="M308" i="15"/>
  <c r="M309" i="15"/>
  <c r="M310" i="15"/>
  <c r="M311" i="15"/>
  <c r="M312" i="15"/>
  <c r="M313" i="15"/>
  <c r="M314" i="15"/>
  <c r="M315" i="15"/>
  <c r="M316" i="15"/>
  <c r="M317" i="15"/>
  <c r="M318" i="15"/>
  <c r="M319" i="15"/>
  <c r="M320" i="15"/>
  <c r="M321" i="15"/>
  <c r="M322" i="15"/>
  <c r="M323" i="15"/>
  <c r="M324" i="15"/>
  <c r="M325" i="15"/>
  <c r="M326" i="15"/>
  <c r="M327" i="15"/>
  <c r="M328" i="15"/>
  <c r="M329" i="15"/>
  <c r="M330" i="15"/>
  <c r="M331" i="15"/>
  <c r="M332" i="15"/>
  <c r="M333" i="15"/>
  <c r="M334" i="15"/>
  <c r="M335" i="15"/>
  <c r="M336" i="15"/>
  <c r="M337" i="15"/>
  <c r="M338" i="15"/>
  <c r="M339" i="15"/>
  <c r="M340" i="15"/>
  <c r="M341" i="15"/>
  <c r="M342" i="15"/>
  <c r="M343" i="15"/>
  <c r="M344" i="15"/>
  <c r="M345" i="15"/>
  <c r="M346" i="15"/>
  <c r="M347" i="15"/>
  <c r="M348" i="15"/>
  <c r="M349" i="15"/>
  <c r="M350" i="15"/>
  <c r="M351" i="15"/>
  <c r="M352" i="15"/>
  <c r="M353" i="15"/>
  <c r="M354" i="15"/>
  <c r="M355" i="15"/>
  <c r="M356" i="15"/>
  <c r="M357" i="15"/>
  <c r="M358" i="15"/>
  <c r="M359" i="15"/>
  <c r="M360" i="15"/>
  <c r="M361" i="15"/>
  <c r="M362" i="15"/>
  <c r="M363" i="15"/>
  <c r="M364" i="15"/>
  <c r="M365" i="15"/>
  <c r="M366" i="15"/>
  <c r="M367" i="15"/>
  <c r="M368" i="15"/>
  <c r="R121" i="15"/>
  <c r="R122" i="15"/>
  <c r="R123" i="15"/>
  <c r="R124" i="15"/>
  <c r="R125" i="15"/>
  <c r="R126" i="15"/>
  <c r="R127" i="15"/>
  <c r="R128" i="15"/>
  <c r="R129" i="15"/>
  <c r="R130" i="15"/>
  <c r="R131" i="15"/>
  <c r="R132" i="15"/>
  <c r="R133" i="15"/>
  <c r="R134" i="15"/>
  <c r="R135" i="15"/>
  <c r="R136" i="15"/>
  <c r="R137" i="15"/>
  <c r="R138" i="15"/>
  <c r="R139" i="15"/>
  <c r="R140" i="15"/>
  <c r="R141" i="15"/>
  <c r="R142" i="15"/>
  <c r="R143" i="15"/>
  <c r="R144" i="15"/>
  <c r="R145" i="15"/>
  <c r="R146" i="15"/>
  <c r="R147" i="15"/>
  <c r="R148" i="15"/>
  <c r="R149" i="15"/>
  <c r="R150" i="15"/>
  <c r="R151" i="15"/>
  <c r="R152" i="15"/>
  <c r="R153" i="15"/>
  <c r="R154" i="15"/>
  <c r="R155" i="15"/>
  <c r="R159" i="15"/>
  <c r="R160" i="15"/>
  <c r="R161" i="15"/>
  <c r="R162" i="15"/>
  <c r="R166" i="15"/>
  <c r="R167" i="15"/>
  <c r="R168" i="15"/>
  <c r="R169" i="15"/>
  <c r="R173" i="15"/>
  <c r="R174" i="15"/>
  <c r="R175" i="15"/>
  <c r="R176" i="15"/>
  <c r="R180" i="15"/>
  <c r="R181" i="15"/>
  <c r="R182" i="15"/>
  <c r="R183" i="15"/>
  <c r="R187" i="15"/>
  <c r="R188" i="15"/>
  <c r="R189" i="15"/>
  <c r="R190" i="15"/>
  <c r="R194" i="15"/>
  <c r="R195" i="15"/>
  <c r="R196" i="15"/>
  <c r="R197" i="15"/>
  <c r="R198" i="15"/>
  <c r="R201" i="15"/>
  <c r="R202" i="15"/>
  <c r="R203" i="15"/>
  <c r="R204" i="15"/>
  <c r="R208" i="15"/>
  <c r="R209" i="15"/>
  <c r="R210" i="15"/>
  <c r="R211" i="15"/>
  <c r="R215" i="15"/>
  <c r="R216" i="15"/>
  <c r="R217" i="15"/>
  <c r="R218" i="15"/>
  <c r="R219" i="15"/>
  <c r="R220" i="15"/>
  <c r="R221" i="15"/>
  <c r="R222" i="15"/>
  <c r="R223" i="15"/>
  <c r="R224" i="15"/>
  <c r="R225" i="15"/>
  <c r="R226" i="15"/>
  <c r="R227" i="15"/>
  <c r="R228" i="15"/>
  <c r="R229" i="15"/>
  <c r="R230" i="15"/>
  <c r="R231" i="15"/>
  <c r="R232" i="15"/>
  <c r="R233" i="15"/>
  <c r="R234" i="15"/>
  <c r="R235" i="15"/>
  <c r="R236" i="15"/>
  <c r="R237" i="15"/>
  <c r="R238" i="15"/>
  <c r="R239" i="15"/>
  <c r="R240" i="15"/>
  <c r="R241" i="15"/>
  <c r="R242" i="15"/>
  <c r="R243" i="15"/>
  <c r="R244" i="15"/>
  <c r="R245" i="15"/>
  <c r="R246" i="15"/>
  <c r="R247" i="15"/>
  <c r="R248" i="15"/>
  <c r="R249" i="15"/>
  <c r="R250" i="15"/>
  <c r="R251" i="15"/>
  <c r="R252" i="15"/>
  <c r="R253" i="15"/>
  <c r="R254" i="15"/>
  <c r="R255" i="15"/>
  <c r="R256" i="15"/>
  <c r="R257" i="15"/>
  <c r="R258" i="15"/>
  <c r="R259" i="15"/>
  <c r="R260" i="15"/>
  <c r="R261" i="15"/>
  <c r="R262" i="15"/>
  <c r="R263" i="15"/>
  <c r="R264" i="15"/>
  <c r="R265" i="15"/>
  <c r="R266" i="15"/>
  <c r="R267" i="15"/>
  <c r="R268" i="15"/>
  <c r="R269" i="15"/>
  <c r="R270" i="15"/>
  <c r="R271" i="15"/>
  <c r="R272" i="15"/>
  <c r="R273" i="15"/>
  <c r="R274" i="15"/>
  <c r="R275" i="15"/>
  <c r="R276" i="15"/>
  <c r="R277" i="15"/>
  <c r="R278" i="15"/>
  <c r="R279" i="15"/>
  <c r="R280" i="15"/>
  <c r="R281" i="15"/>
  <c r="R282" i="15"/>
  <c r="R283" i="15"/>
  <c r="R284" i="15"/>
  <c r="R285" i="15"/>
  <c r="R286" i="15"/>
  <c r="R287" i="15"/>
  <c r="R288" i="15"/>
  <c r="R289" i="15"/>
  <c r="R290" i="15"/>
  <c r="R291" i="15"/>
  <c r="R292" i="15"/>
  <c r="R293" i="15"/>
  <c r="R294" i="15"/>
  <c r="R295" i="15"/>
  <c r="R296" i="15"/>
  <c r="R297" i="15"/>
  <c r="R298" i="15"/>
  <c r="R299" i="15"/>
  <c r="R300" i="15"/>
  <c r="R301" i="15"/>
  <c r="R302" i="15"/>
  <c r="R303" i="15"/>
  <c r="R304" i="15"/>
  <c r="R305" i="15"/>
  <c r="R306" i="15"/>
  <c r="R307" i="15"/>
  <c r="R308" i="15"/>
  <c r="R309" i="15"/>
  <c r="R310" i="15"/>
  <c r="R311" i="15"/>
  <c r="R312" i="15"/>
  <c r="R313" i="15"/>
  <c r="R314" i="15"/>
  <c r="R315" i="15"/>
  <c r="R316" i="15"/>
  <c r="R317" i="15"/>
  <c r="R318" i="15"/>
  <c r="R319" i="15"/>
  <c r="R320" i="15"/>
  <c r="R321" i="15"/>
  <c r="R322" i="15"/>
  <c r="R323" i="15"/>
  <c r="R324" i="15"/>
  <c r="R325" i="15"/>
  <c r="R326" i="15"/>
  <c r="R327" i="15"/>
  <c r="R328" i="15"/>
  <c r="R329" i="15"/>
  <c r="R330" i="15"/>
  <c r="R331" i="15"/>
  <c r="R332" i="15"/>
  <c r="R333" i="15"/>
  <c r="R334" i="15"/>
  <c r="R335" i="15"/>
  <c r="R336" i="15"/>
  <c r="R337" i="15"/>
  <c r="R338" i="15"/>
  <c r="R339" i="15"/>
  <c r="R340" i="15"/>
  <c r="R341" i="15"/>
  <c r="R342" i="15"/>
  <c r="R343" i="15"/>
  <c r="R344" i="15"/>
  <c r="R345" i="15"/>
  <c r="R346" i="15"/>
  <c r="R347" i="15"/>
  <c r="R348" i="15"/>
  <c r="R349" i="15"/>
  <c r="R350" i="15"/>
  <c r="R351" i="15"/>
  <c r="R352" i="15"/>
  <c r="R353" i="15"/>
  <c r="R354" i="15"/>
  <c r="R355" i="15"/>
  <c r="R356" i="15"/>
  <c r="R357" i="15"/>
  <c r="R358" i="15"/>
  <c r="R359" i="15"/>
  <c r="R360" i="15"/>
  <c r="R361" i="15"/>
  <c r="R362" i="15"/>
  <c r="R363" i="15"/>
  <c r="R364" i="15"/>
  <c r="R365" i="15"/>
  <c r="R366" i="15"/>
  <c r="R367" i="15"/>
  <c r="R368" i="15"/>
  <c r="U5" i="19"/>
  <c r="U6" i="19"/>
  <c r="U7" i="19"/>
  <c r="U8" i="19"/>
  <c r="U9" i="19"/>
  <c r="U10" i="19"/>
  <c r="U11" i="19"/>
  <c r="U12" i="19"/>
  <c r="U13" i="19"/>
  <c r="U14" i="19"/>
  <c r="U15" i="19"/>
  <c r="U16" i="19"/>
  <c r="U17" i="19"/>
  <c r="U18" i="19"/>
  <c r="U19" i="19"/>
  <c r="U20" i="19"/>
  <c r="U21" i="19"/>
  <c r="U22" i="19"/>
  <c r="U23" i="19"/>
  <c r="U24" i="19"/>
  <c r="U25" i="19"/>
  <c r="U26" i="19"/>
  <c r="U27" i="19"/>
  <c r="U28" i="19"/>
  <c r="U29" i="19"/>
  <c r="U30" i="19"/>
  <c r="U31" i="19"/>
  <c r="U32" i="19"/>
  <c r="U33" i="19"/>
  <c r="U34" i="19"/>
  <c r="U35" i="19"/>
  <c r="U36" i="19"/>
  <c r="U37" i="19"/>
  <c r="U38" i="19"/>
  <c r="U39" i="19"/>
  <c r="U40" i="19"/>
  <c r="U41" i="19"/>
  <c r="U42" i="19"/>
  <c r="U43" i="19"/>
  <c r="U44" i="19"/>
  <c r="U45" i="19"/>
  <c r="U46" i="19"/>
  <c r="U47" i="19"/>
  <c r="U48" i="19"/>
  <c r="U49" i="19"/>
  <c r="U50" i="19"/>
  <c r="U51" i="19"/>
  <c r="U52" i="19"/>
  <c r="U53" i="19"/>
  <c r="U54" i="19"/>
  <c r="U55" i="19"/>
  <c r="U56" i="19"/>
  <c r="U57" i="19"/>
  <c r="U58" i="19"/>
  <c r="U59" i="19"/>
  <c r="U60" i="19"/>
  <c r="U61" i="19"/>
  <c r="U62" i="19"/>
  <c r="U63" i="19"/>
  <c r="U64" i="19"/>
  <c r="U65" i="19"/>
  <c r="U66" i="19"/>
  <c r="U67" i="19"/>
  <c r="U68" i="19"/>
  <c r="U69" i="19"/>
  <c r="U70" i="19"/>
  <c r="U71" i="19"/>
  <c r="U72" i="19"/>
  <c r="U73" i="19"/>
  <c r="U74" i="19"/>
  <c r="U75" i="19"/>
  <c r="U76" i="19"/>
  <c r="U77" i="19"/>
  <c r="U78" i="19"/>
  <c r="U79" i="19"/>
  <c r="U80" i="19"/>
  <c r="U81" i="19"/>
  <c r="U82" i="19"/>
  <c r="U83" i="19"/>
  <c r="U84" i="19"/>
  <c r="U85" i="19"/>
  <c r="U86" i="19"/>
  <c r="U87" i="19"/>
  <c r="U88" i="19"/>
  <c r="U89" i="19"/>
  <c r="U90" i="19"/>
  <c r="U91" i="19"/>
  <c r="U92" i="19"/>
  <c r="U93" i="19"/>
  <c r="U94" i="19"/>
  <c r="U95" i="19"/>
  <c r="U96" i="19"/>
  <c r="U97" i="19"/>
  <c r="U98" i="19"/>
  <c r="U99" i="19"/>
  <c r="U100" i="19"/>
  <c r="U101" i="19"/>
  <c r="U102" i="19"/>
  <c r="U103" i="19"/>
  <c r="U104" i="19"/>
  <c r="U105" i="19"/>
  <c r="U106" i="19"/>
  <c r="U107" i="19"/>
  <c r="U108" i="19"/>
  <c r="U109" i="19"/>
  <c r="U110" i="19"/>
  <c r="U111" i="19"/>
  <c r="U112" i="19"/>
  <c r="U113" i="19"/>
  <c r="U114" i="19"/>
  <c r="U115" i="19"/>
  <c r="U116" i="19"/>
  <c r="U117" i="19"/>
  <c r="U118" i="19"/>
  <c r="U119" i="19"/>
  <c r="U120" i="19"/>
  <c r="U121" i="19"/>
  <c r="U122" i="19"/>
  <c r="U123" i="19"/>
  <c r="U124" i="19"/>
  <c r="U125" i="19"/>
  <c r="U126" i="19"/>
  <c r="U127" i="19"/>
  <c r="U128" i="19"/>
  <c r="U129" i="19"/>
  <c r="U130" i="19"/>
  <c r="U131" i="19"/>
  <c r="U132" i="19"/>
  <c r="U133" i="19"/>
  <c r="U134" i="19"/>
  <c r="U135" i="19"/>
  <c r="U136" i="19"/>
  <c r="U137" i="19"/>
  <c r="U138" i="19"/>
  <c r="U139" i="19"/>
  <c r="U140" i="19"/>
  <c r="U141" i="19"/>
  <c r="U142" i="19"/>
  <c r="U143" i="19"/>
  <c r="U144" i="19"/>
  <c r="U145" i="19"/>
  <c r="U146" i="19"/>
  <c r="U147" i="19"/>
  <c r="U148" i="19"/>
  <c r="U149" i="19"/>
  <c r="U150" i="19"/>
  <c r="U151" i="19"/>
  <c r="U152" i="19"/>
  <c r="U153" i="19"/>
  <c r="U154" i="19"/>
  <c r="U155" i="19"/>
  <c r="U156" i="19"/>
  <c r="U157" i="19"/>
  <c r="U158" i="19"/>
  <c r="U159" i="19"/>
  <c r="U160" i="19"/>
  <c r="U161" i="19"/>
  <c r="U162" i="19"/>
  <c r="U163" i="19"/>
  <c r="U164" i="19"/>
  <c r="U165" i="19"/>
  <c r="U166" i="19"/>
  <c r="U167" i="19"/>
  <c r="U168" i="19"/>
  <c r="U169" i="19"/>
  <c r="U170" i="19"/>
  <c r="U171" i="19"/>
  <c r="U172" i="19"/>
  <c r="U173" i="19"/>
  <c r="U174" i="19"/>
  <c r="U175" i="19"/>
  <c r="U176" i="19"/>
  <c r="U177" i="19"/>
  <c r="U178" i="19"/>
  <c r="U179" i="19"/>
  <c r="U180" i="19"/>
  <c r="U181" i="19"/>
  <c r="U182" i="19"/>
  <c r="U183" i="19"/>
  <c r="U184" i="19"/>
  <c r="U185" i="19"/>
  <c r="U186" i="19"/>
  <c r="U187" i="19"/>
  <c r="U188" i="19"/>
  <c r="U189" i="19"/>
  <c r="U190" i="19"/>
  <c r="U191" i="19"/>
  <c r="U192" i="19"/>
  <c r="U193" i="19"/>
  <c r="U194" i="19"/>
  <c r="U195" i="19"/>
  <c r="U196" i="19"/>
  <c r="U197" i="19"/>
  <c r="U198" i="19"/>
  <c r="U199" i="19"/>
  <c r="U200" i="19"/>
  <c r="U201" i="19"/>
  <c r="U202" i="19"/>
  <c r="U203" i="19"/>
  <c r="U204" i="19"/>
  <c r="U205" i="19"/>
  <c r="U206" i="19"/>
  <c r="U207" i="19"/>
  <c r="U208" i="19"/>
  <c r="U209" i="19"/>
  <c r="U210" i="19"/>
  <c r="U211" i="19"/>
  <c r="U212" i="19"/>
  <c r="U213" i="19"/>
  <c r="U214" i="19"/>
  <c r="U215" i="19"/>
  <c r="U216" i="19"/>
  <c r="U217" i="19"/>
  <c r="U218" i="19"/>
  <c r="U219" i="19"/>
  <c r="U220" i="19"/>
  <c r="U221" i="19"/>
  <c r="U222" i="19"/>
  <c r="U223" i="19"/>
  <c r="U224" i="19"/>
  <c r="U225" i="19"/>
  <c r="U226" i="19"/>
  <c r="U227" i="19"/>
  <c r="U228" i="19"/>
  <c r="U229" i="19"/>
  <c r="U230" i="19"/>
  <c r="U231" i="19"/>
  <c r="U232" i="19"/>
  <c r="U233" i="19"/>
  <c r="U234" i="19"/>
  <c r="U235" i="19"/>
  <c r="U236" i="19"/>
  <c r="U237" i="19"/>
  <c r="U238" i="19"/>
  <c r="U239" i="19"/>
  <c r="U240" i="19"/>
  <c r="U241" i="19"/>
  <c r="U242" i="19"/>
  <c r="U243" i="19"/>
  <c r="U244" i="19"/>
  <c r="U245" i="19"/>
  <c r="U246" i="19"/>
  <c r="U247" i="19"/>
  <c r="U248" i="19"/>
  <c r="U249" i="19"/>
  <c r="U250" i="19"/>
  <c r="U251" i="19"/>
  <c r="U252" i="19"/>
  <c r="U253" i="19"/>
  <c r="U254" i="19"/>
  <c r="U255" i="19"/>
  <c r="U256" i="19"/>
  <c r="U257" i="19"/>
  <c r="U258" i="19"/>
  <c r="U259" i="19"/>
  <c r="U260" i="19"/>
  <c r="U261" i="19"/>
  <c r="U262" i="19"/>
  <c r="U263" i="19"/>
  <c r="U264" i="19"/>
  <c r="U265" i="19"/>
  <c r="U266" i="19"/>
  <c r="U267" i="19"/>
  <c r="U268" i="19"/>
  <c r="U269" i="19"/>
  <c r="U270" i="19"/>
  <c r="U271" i="19"/>
  <c r="U272" i="19"/>
  <c r="U273" i="19"/>
  <c r="U274" i="19"/>
  <c r="U275" i="19"/>
  <c r="U276" i="19"/>
  <c r="U277" i="19"/>
  <c r="U278" i="19"/>
  <c r="U279" i="19"/>
  <c r="U280" i="19"/>
  <c r="U281" i="19"/>
  <c r="U282" i="19"/>
  <c r="U283" i="19"/>
  <c r="U284" i="19"/>
  <c r="U285" i="19"/>
  <c r="U286" i="19"/>
  <c r="U287" i="19"/>
  <c r="U288" i="19"/>
  <c r="U289" i="19"/>
  <c r="U290" i="19"/>
  <c r="U291" i="19"/>
  <c r="U292" i="19"/>
  <c r="U293" i="19"/>
  <c r="U294" i="19"/>
  <c r="U295" i="19"/>
  <c r="U296" i="19"/>
  <c r="U297" i="19"/>
  <c r="U298" i="19"/>
  <c r="U299" i="19"/>
  <c r="U300" i="19"/>
  <c r="U301" i="19"/>
  <c r="U302" i="19"/>
  <c r="U303" i="19"/>
  <c r="U304" i="19"/>
  <c r="U305" i="19"/>
  <c r="U306" i="19"/>
  <c r="U307" i="19"/>
  <c r="U308" i="19"/>
  <c r="U309" i="19"/>
  <c r="U310" i="19"/>
  <c r="U311" i="19"/>
  <c r="U312" i="19"/>
  <c r="U313" i="19"/>
  <c r="U314" i="19"/>
  <c r="U315" i="19"/>
  <c r="U316" i="19"/>
  <c r="U317" i="19"/>
  <c r="U318" i="19"/>
  <c r="U319" i="19"/>
  <c r="U320" i="19"/>
  <c r="U321" i="19"/>
  <c r="U322" i="19"/>
  <c r="U323" i="19"/>
  <c r="U324" i="19"/>
  <c r="U325" i="19"/>
  <c r="U326" i="19"/>
  <c r="U327" i="19"/>
  <c r="U328" i="19"/>
  <c r="U329" i="19"/>
  <c r="U330" i="19"/>
  <c r="U331" i="19"/>
  <c r="U332" i="19"/>
  <c r="U333" i="19"/>
  <c r="U334" i="19"/>
  <c r="U335" i="19"/>
  <c r="U336" i="19"/>
  <c r="U337" i="19"/>
  <c r="U338" i="19"/>
  <c r="U339" i="19"/>
  <c r="U340" i="19"/>
  <c r="U341" i="19"/>
  <c r="U342" i="19"/>
  <c r="U343" i="19"/>
  <c r="U344" i="19"/>
  <c r="U345" i="19"/>
  <c r="U346" i="19"/>
  <c r="U347" i="19"/>
  <c r="U348" i="19"/>
  <c r="U349" i="19"/>
  <c r="U350" i="19"/>
  <c r="U351" i="19"/>
  <c r="U352" i="19"/>
  <c r="U353" i="19"/>
  <c r="U354" i="19"/>
  <c r="U355" i="19"/>
  <c r="U356" i="19"/>
  <c r="U357" i="19"/>
  <c r="U358" i="19"/>
  <c r="U359" i="19"/>
  <c r="U360" i="19"/>
  <c r="U361" i="19"/>
  <c r="U362" i="19"/>
  <c r="U363" i="19"/>
  <c r="U364" i="19"/>
  <c r="U365" i="19"/>
  <c r="U366" i="19"/>
  <c r="U367" i="19"/>
  <c r="U368" i="19"/>
  <c r="U4" i="19"/>
  <c r="T368" i="15" l="1"/>
  <c r="S368" i="15"/>
  <c r="Q368" i="15"/>
  <c r="P368" i="15"/>
  <c r="O368" i="15"/>
  <c r="N368" i="15"/>
  <c r="L368" i="15"/>
  <c r="K368" i="15"/>
  <c r="J368" i="15"/>
  <c r="I368" i="15"/>
  <c r="H368" i="15"/>
  <c r="G368" i="15"/>
  <c r="F368" i="15"/>
  <c r="T367" i="15"/>
  <c r="S367" i="15"/>
  <c r="Q367" i="15"/>
  <c r="P367" i="15"/>
  <c r="O367" i="15"/>
  <c r="N367" i="15"/>
  <c r="L367" i="15"/>
  <c r="K367" i="15"/>
  <c r="J367" i="15"/>
  <c r="I367" i="15"/>
  <c r="H367" i="15"/>
  <c r="G367" i="15"/>
  <c r="F367" i="15"/>
  <c r="T366" i="15"/>
  <c r="S366" i="15"/>
  <c r="Q366" i="15"/>
  <c r="P366" i="15"/>
  <c r="O366" i="15"/>
  <c r="N366" i="15"/>
  <c r="L366" i="15"/>
  <c r="K366" i="15"/>
  <c r="J366" i="15"/>
  <c r="I366" i="15"/>
  <c r="H366" i="15"/>
  <c r="G366" i="15"/>
  <c r="F366" i="15"/>
  <c r="T365" i="15"/>
  <c r="S365" i="15"/>
  <c r="Q365" i="15"/>
  <c r="P365" i="15"/>
  <c r="O365" i="15"/>
  <c r="N365" i="15"/>
  <c r="L365" i="15"/>
  <c r="K365" i="15"/>
  <c r="J365" i="15"/>
  <c r="I365" i="15"/>
  <c r="H365" i="15"/>
  <c r="G365" i="15"/>
  <c r="F365" i="15"/>
  <c r="T364" i="15"/>
  <c r="S364" i="15"/>
  <c r="Q364" i="15"/>
  <c r="P364" i="15"/>
  <c r="O364" i="15"/>
  <c r="N364" i="15"/>
  <c r="L364" i="15"/>
  <c r="K364" i="15"/>
  <c r="J364" i="15"/>
  <c r="I364" i="15"/>
  <c r="H364" i="15"/>
  <c r="G364" i="15"/>
  <c r="F364" i="15"/>
  <c r="T363" i="15"/>
  <c r="S363" i="15"/>
  <c r="Q363" i="15"/>
  <c r="P363" i="15"/>
  <c r="O363" i="15"/>
  <c r="N363" i="15"/>
  <c r="L363" i="15"/>
  <c r="K363" i="15"/>
  <c r="J363" i="15"/>
  <c r="I363" i="15"/>
  <c r="H363" i="15"/>
  <c r="G363" i="15"/>
  <c r="F363" i="15"/>
  <c r="T362" i="15"/>
  <c r="S362" i="15"/>
  <c r="Q362" i="15"/>
  <c r="P362" i="15"/>
  <c r="O362" i="15"/>
  <c r="N362" i="15"/>
  <c r="L362" i="15"/>
  <c r="K362" i="15"/>
  <c r="J362" i="15"/>
  <c r="I362" i="15"/>
  <c r="H362" i="15"/>
  <c r="G362" i="15"/>
  <c r="F362" i="15"/>
  <c r="T361" i="15"/>
  <c r="S361" i="15"/>
  <c r="Q361" i="15"/>
  <c r="P361" i="15"/>
  <c r="O361" i="15"/>
  <c r="N361" i="15"/>
  <c r="L361" i="15"/>
  <c r="K361" i="15"/>
  <c r="J361" i="15"/>
  <c r="I361" i="15"/>
  <c r="H361" i="15"/>
  <c r="G361" i="15"/>
  <c r="F361" i="15"/>
  <c r="T360" i="15"/>
  <c r="Q360" i="15"/>
  <c r="P360" i="15"/>
  <c r="O360" i="15"/>
  <c r="L360" i="15"/>
  <c r="K360" i="15"/>
  <c r="J360" i="15"/>
  <c r="I360" i="15"/>
  <c r="H360" i="15"/>
  <c r="G360" i="15"/>
  <c r="F360" i="15"/>
  <c r="S359" i="15"/>
  <c r="Q359" i="15"/>
  <c r="N359" i="15"/>
  <c r="L359" i="15"/>
  <c r="J359" i="15"/>
  <c r="I359" i="15"/>
  <c r="H359" i="15"/>
  <c r="G359" i="15"/>
  <c r="F359" i="15"/>
  <c r="S358" i="15"/>
  <c r="Q358" i="15"/>
  <c r="N358" i="15"/>
  <c r="J358" i="15"/>
  <c r="I358" i="15"/>
  <c r="H358" i="15"/>
  <c r="G358" i="15"/>
  <c r="F358" i="15"/>
  <c r="S357" i="15"/>
  <c r="Q357" i="15"/>
  <c r="N357" i="15"/>
  <c r="J357" i="15"/>
  <c r="I357" i="15"/>
  <c r="H357" i="15"/>
  <c r="G357" i="15"/>
  <c r="F357" i="15"/>
  <c r="S356" i="15"/>
  <c r="Q356" i="15"/>
  <c r="N356" i="15"/>
  <c r="J356" i="15"/>
  <c r="I356" i="15"/>
  <c r="H356" i="15"/>
  <c r="G356" i="15"/>
  <c r="F356" i="15"/>
  <c r="S355" i="15"/>
  <c r="Q355" i="15"/>
  <c r="N355" i="15"/>
  <c r="J355" i="15"/>
  <c r="I355" i="15"/>
  <c r="H355" i="15"/>
  <c r="G355" i="15"/>
  <c r="F355" i="15"/>
  <c r="T354" i="15"/>
  <c r="Q354" i="15"/>
  <c r="P354" i="15"/>
  <c r="O354" i="15"/>
  <c r="L354" i="15"/>
  <c r="K354" i="15"/>
  <c r="J354" i="15"/>
  <c r="I354" i="15"/>
  <c r="H354" i="15"/>
  <c r="G354" i="15"/>
  <c r="F354" i="15"/>
  <c r="T353" i="15"/>
  <c r="Q353" i="15"/>
  <c r="P353" i="15"/>
  <c r="O353" i="15"/>
  <c r="L353" i="15"/>
  <c r="K353" i="15"/>
  <c r="J353" i="15"/>
  <c r="I353" i="15"/>
  <c r="H353" i="15"/>
  <c r="G353" i="15"/>
  <c r="F353" i="15"/>
  <c r="S352" i="15"/>
  <c r="Q352" i="15"/>
  <c r="N352" i="15"/>
  <c r="L352" i="15"/>
  <c r="J352" i="15"/>
  <c r="I352" i="15"/>
  <c r="H352" i="15"/>
  <c r="G352" i="15"/>
  <c r="F352" i="15"/>
  <c r="S351" i="15"/>
  <c r="Q351" i="15"/>
  <c r="N351" i="15"/>
  <c r="J351" i="15"/>
  <c r="I351" i="15"/>
  <c r="H351" i="15"/>
  <c r="G351" i="15"/>
  <c r="F351" i="15"/>
  <c r="S350" i="15"/>
  <c r="Q350" i="15"/>
  <c r="N350" i="15"/>
  <c r="J350" i="15"/>
  <c r="I350" i="15"/>
  <c r="H350" i="15"/>
  <c r="G350" i="15"/>
  <c r="F350" i="15"/>
  <c r="S349" i="15"/>
  <c r="Q349" i="15"/>
  <c r="N349" i="15"/>
  <c r="J349" i="15"/>
  <c r="I349" i="15"/>
  <c r="H349" i="15"/>
  <c r="G349" i="15"/>
  <c r="F349" i="15"/>
  <c r="S348" i="15"/>
  <c r="Q348" i="15"/>
  <c r="N348" i="15"/>
  <c r="J348" i="15"/>
  <c r="I348" i="15"/>
  <c r="H348" i="15"/>
  <c r="G348" i="15"/>
  <c r="F348" i="15"/>
  <c r="T347" i="15"/>
  <c r="Q347" i="15"/>
  <c r="P347" i="15"/>
  <c r="O347" i="15"/>
  <c r="L347" i="15"/>
  <c r="K347" i="15"/>
  <c r="J347" i="15"/>
  <c r="I347" i="15"/>
  <c r="H347" i="15"/>
  <c r="G347" i="15"/>
  <c r="F347" i="15"/>
  <c r="T346" i="15"/>
  <c r="Q346" i="15"/>
  <c r="P346" i="15"/>
  <c r="O346" i="15"/>
  <c r="L346" i="15"/>
  <c r="K346" i="15"/>
  <c r="J346" i="15"/>
  <c r="I346" i="15"/>
  <c r="H346" i="15"/>
  <c r="G346" i="15"/>
  <c r="F346" i="15"/>
  <c r="S345" i="15"/>
  <c r="Q345" i="15"/>
  <c r="N345" i="15"/>
  <c r="L345" i="15"/>
  <c r="J345" i="15"/>
  <c r="I345" i="15"/>
  <c r="H345" i="15"/>
  <c r="G345" i="15"/>
  <c r="F345" i="15"/>
  <c r="S344" i="15"/>
  <c r="Q344" i="15"/>
  <c r="N344" i="15"/>
  <c r="J344" i="15"/>
  <c r="I344" i="15"/>
  <c r="H344" i="15"/>
  <c r="G344" i="15"/>
  <c r="F344" i="15"/>
  <c r="S343" i="15"/>
  <c r="Q343" i="15"/>
  <c r="N343" i="15"/>
  <c r="J343" i="15"/>
  <c r="I343" i="15"/>
  <c r="H343" i="15"/>
  <c r="G343" i="15"/>
  <c r="F343" i="15"/>
  <c r="S342" i="15"/>
  <c r="Q342" i="15"/>
  <c r="N342" i="15"/>
  <c r="J342" i="15"/>
  <c r="I342" i="15"/>
  <c r="H342" i="15"/>
  <c r="G342" i="15"/>
  <c r="F342" i="15"/>
  <c r="S341" i="15"/>
  <c r="Q341" i="15"/>
  <c r="N341" i="15"/>
  <c r="J341" i="15"/>
  <c r="I341" i="15"/>
  <c r="H341" i="15"/>
  <c r="G341" i="15"/>
  <c r="F341" i="15"/>
  <c r="T340" i="15"/>
  <c r="Q340" i="15"/>
  <c r="P340" i="15"/>
  <c r="O340" i="15"/>
  <c r="L340" i="15"/>
  <c r="K340" i="15"/>
  <c r="J340" i="15"/>
  <c r="I340" i="15"/>
  <c r="H340" i="15"/>
  <c r="G340" i="15"/>
  <c r="F340" i="15"/>
  <c r="T339" i="15"/>
  <c r="Q339" i="15"/>
  <c r="P339" i="15"/>
  <c r="O339" i="15"/>
  <c r="L339" i="15"/>
  <c r="K339" i="15"/>
  <c r="J339" i="15"/>
  <c r="I339" i="15"/>
  <c r="H339" i="15"/>
  <c r="G339" i="15"/>
  <c r="F339" i="15"/>
  <c r="S338" i="15"/>
  <c r="Q338" i="15"/>
  <c r="N338" i="15"/>
  <c r="L338" i="15"/>
  <c r="J338" i="15"/>
  <c r="I338" i="15"/>
  <c r="H338" i="15"/>
  <c r="G338" i="15"/>
  <c r="F338" i="15"/>
  <c r="S337" i="15"/>
  <c r="Q337" i="15"/>
  <c r="N337" i="15"/>
  <c r="J337" i="15"/>
  <c r="I337" i="15"/>
  <c r="H337" i="15"/>
  <c r="G337" i="15"/>
  <c r="F337" i="15"/>
  <c r="S336" i="15"/>
  <c r="Q336" i="15"/>
  <c r="N336" i="15"/>
  <c r="J336" i="15"/>
  <c r="I336" i="15"/>
  <c r="H336" i="15"/>
  <c r="G336" i="15"/>
  <c r="F336" i="15"/>
  <c r="S335" i="15"/>
  <c r="Q335" i="15"/>
  <c r="N335" i="15"/>
  <c r="J335" i="15"/>
  <c r="I335" i="15"/>
  <c r="H335" i="15"/>
  <c r="G335" i="15"/>
  <c r="F335" i="15"/>
  <c r="S334" i="15"/>
  <c r="Q334" i="15"/>
  <c r="N334" i="15"/>
  <c r="J334" i="15"/>
  <c r="I334" i="15"/>
  <c r="H334" i="15"/>
  <c r="G334" i="15"/>
  <c r="F334" i="15"/>
  <c r="T333" i="15"/>
  <c r="Q333" i="15"/>
  <c r="P333" i="15"/>
  <c r="O333" i="15"/>
  <c r="L333" i="15"/>
  <c r="K333" i="15"/>
  <c r="J333" i="15"/>
  <c r="I333" i="15"/>
  <c r="H333" i="15"/>
  <c r="G333" i="15"/>
  <c r="F333" i="15"/>
  <c r="T332" i="15"/>
  <c r="Q332" i="15"/>
  <c r="P332" i="15"/>
  <c r="O332" i="15"/>
  <c r="L332" i="15"/>
  <c r="K332" i="15"/>
  <c r="J332" i="15"/>
  <c r="I332" i="15"/>
  <c r="H332" i="15"/>
  <c r="G332" i="15"/>
  <c r="F332" i="15"/>
  <c r="S331" i="15"/>
  <c r="Q331" i="15"/>
  <c r="N331" i="15"/>
  <c r="L331" i="15"/>
  <c r="J331" i="15"/>
  <c r="I331" i="15"/>
  <c r="H331" i="15"/>
  <c r="G331" i="15"/>
  <c r="F331" i="15"/>
  <c r="S330" i="15"/>
  <c r="Q330" i="15"/>
  <c r="N330" i="15"/>
  <c r="J330" i="15"/>
  <c r="I330" i="15"/>
  <c r="H330" i="15"/>
  <c r="G330" i="15"/>
  <c r="F330" i="15"/>
  <c r="S329" i="15"/>
  <c r="Q329" i="15"/>
  <c r="N329" i="15"/>
  <c r="J329" i="15"/>
  <c r="I329" i="15"/>
  <c r="H329" i="15"/>
  <c r="G329" i="15"/>
  <c r="F329" i="15"/>
  <c r="S328" i="15"/>
  <c r="Q328" i="15"/>
  <c r="N328" i="15"/>
  <c r="J328" i="15"/>
  <c r="I328" i="15"/>
  <c r="H328" i="15"/>
  <c r="G328" i="15"/>
  <c r="F328" i="15"/>
  <c r="S327" i="15"/>
  <c r="Q327" i="15"/>
  <c r="N327" i="15"/>
  <c r="J327" i="15"/>
  <c r="I327" i="15"/>
  <c r="H327" i="15"/>
  <c r="G327" i="15"/>
  <c r="F327" i="15"/>
  <c r="T326" i="15"/>
  <c r="Q326" i="15"/>
  <c r="P326" i="15"/>
  <c r="O326" i="15"/>
  <c r="L326" i="15"/>
  <c r="K326" i="15"/>
  <c r="J326" i="15"/>
  <c r="I326" i="15"/>
  <c r="H326" i="15"/>
  <c r="G326" i="15"/>
  <c r="F326" i="15"/>
  <c r="T325" i="15"/>
  <c r="Q325" i="15"/>
  <c r="P325" i="15"/>
  <c r="O325" i="15"/>
  <c r="L325" i="15"/>
  <c r="K325" i="15"/>
  <c r="J325" i="15"/>
  <c r="I325" i="15"/>
  <c r="H325" i="15"/>
  <c r="G325" i="15"/>
  <c r="F325" i="15"/>
  <c r="S324" i="15"/>
  <c r="Q324" i="15"/>
  <c r="N324" i="15"/>
  <c r="L324" i="15"/>
  <c r="J324" i="15"/>
  <c r="I324" i="15"/>
  <c r="H324" i="15"/>
  <c r="G324" i="15"/>
  <c r="F324" i="15"/>
  <c r="S323" i="15"/>
  <c r="Q323" i="15"/>
  <c r="N323" i="15"/>
  <c r="J323" i="15"/>
  <c r="I323" i="15"/>
  <c r="H323" i="15"/>
  <c r="G323" i="15"/>
  <c r="F323" i="15"/>
  <c r="S322" i="15"/>
  <c r="Q322" i="15"/>
  <c r="N322" i="15"/>
  <c r="J322" i="15"/>
  <c r="I322" i="15"/>
  <c r="H322" i="15"/>
  <c r="G322" i="15"/>
  <c r="F322" i="15"/>
  <c r="S321" i="15"/>
  <c r="Q321" i="15"/>
  <c r="N321" i="15"/>
  <c r="J321" i="15"/>
  <c r="I321" i="15"/>
  <c r="H321" i="15"/>
  <c r="G321" i="15"/>
  <c r="F321" i="15"/>
  <c r="S320" i="15"/>
  <c r="Q320" i="15"/>
  <c r="N320" i="15"/>
  <c r="J320" i="15"/>
  <c r="I320" i="15"/>
  <c r="H320" i="15"/>
  <c r="G320" i="15"/>
  <c r="F320" i="15"/>
  <c r="T319" i="15"/>
  <c r="Q319" i="15"/>
  <c r="P319" i="15"/>
  <c r="O319" i="15"/>
  <c r="L319" i="15"/>
  <c r="K319" i="15"/>
  <c r="J319" i="15"/>
  <c r="I319" i="15"/>
  <c r="H319" i="15"/>
  <c r="G319" i="15"/>
  <c r="F319" i="15"/>
  <c r="T318" i="15"/>
  <c r="Q318" i="15"/>
  <c r="P318" i="15"/>
  <c r="O318" i="15"/>
  <c r="L318" i="15"/>
  <c r="K318" i="15"/>
  <c r="J318" i="15"/>
  <c r="I318" i="15"/>
  <c r="H318" i="15"/>
  <c r="G318" i="15"/>
  <c r="F318" i="15"/>
  <c r="S317" i="15"/>
  <c r="Q317" i="15"/>
  <c r="N317" i="15"/>
  <c r="L317" i="15"/>
  <c r="J317" i="15"/>
  <c r="I317" i="15"/>
  <c r="H317" i="15"/>
  <c r="G317" i="15"/>
  <c r="F317" i="15"/>
  <c r="S316" i="15"/>
  <c r="Q316" i="15"/>
  <c r="N316" i="15"/>
  <c r="J316" i="15"/>
  <c r="I316" i="15"/>
  <c r="H316" i="15"/>
  <c r="G316" i="15"/>
  <c r="F316" i="15"/>
  <c r="S315" i="15"/>
  <c r="Q315" i="15"/>
  <c r="N315" i="15"/>
  <c r="J315" i="15"/>
  <c r="I315" i="15"/>
  <c r="H315" i="15"/>
  <c r="G315" i="15"/>
  <c r="F315" i="15"/>
  <c r="S314" i="15"/>
  <c r="Q314" i="15"/>
  <c r="N314" i="15"/>
  <c r="J314" i="15"/>
  <c r="I314" i="15"/>
  <c r="H314" i="15"/>
  <c r="G314" i="15"/>
  <c r="F314" i="15"/>
  <c r="S313" i="15"/>
  <c r="Q313" i="15"/>
  <c r="N313" i="15"/>
  <c r="J313" i="15"/>
  <c r="I313" i="15"/>
  <c r="H313" i="15"/>
  <c r="G313" i="15"/>
  <c r="F313" i="15"/>
  <c r="T312" i="15"/>
  <c r="Q312" i="15"/>
  <c r="P312" i="15"/>
  <c r="O312" i="15"/>
  <c r="L312" i="15"/>
  <c r="K312" i="15"/>
  <c r="J312" i="15"/>
  <c r="I312" i="15"/>
  <c r="H312" i="15"/>
  <c r="G312" i="15"/>
  <c r="F312" i="15"/>
  <c r="T311" i="15"/>
  <c r="Q311" i="15"/>
  <c r="P311" i="15"/>
  <c r="O311" i="15"/>
  <c r="L311" i="15"/>
  <c r="K311" i="15"/>
  <c r="J311" i="15"/>
  <c r="I311" i="15"/>
  <c r="H311" i="15"/>
  <c r="G311" i="15"/>
  <c r="F311" i="15"/>
  <c r="S310" i="15"/>
  <c r="Q310" i="15"/>
  <c r="N310" i="15"/>
  <c r="L310" i="15"/>
  <c r="J310" i="15"/>
  <c r="I310" i="15"/>
  <c r="H310" i="15"/>
  <c r="G310" i="15"/>
  <c r="F310" i="15"/>
  <c r="S309" i="15"/>
  <c r="Q309" i="15"/>
  <c r="N309" i="15"/>
  <c r="J309" i="15"/>
  <c r="I309" i="15"/>
  <c r="H309" i="15"/>
  <c r="G309" i="15"/>
  <c r="F309" i="15"/>
  <c r="S308" i="15"/>
  <c r="Q308" i="15"/>
  <c r="N308" i="15"/>
  <c r="J308" i="15"/>
  <c r="I308" i="15"/>
  <c r="H308" i="15"/>
  <c r="G308" i="15"/>
  <c r="F308" i="15"/>
  <c r="S307" i="15"/>
  <c r="Q307" i="15"/>
  <c r="N307" i="15"/>
  <c r="J307" i="15"/>
  <c r="I307" i="15"/>
  <c r="H307" i="15"/>
  <c r="G307" i="15"/>
  <c r="F307" i="15"/>
  <c r="S306" i="15"/>
  <c r="Q306" i="15"/>
  <c r="N306" i="15"/>
  <c r="J306" i="15"/>
  <c r="I306" i="15"/>
  <c r="H306" i="15"/>
  <c r="G306" i="15"/>
  <c r="F306" i="15"/>
  <c r="T305" i="15"/>
  <c r="Q305" i="15"/>
  <c r="P305" i="15"/>
  <c r="O305" i="15"/>
  <c r="L305" i="15"/>
  <c r="K305" i="15"/>
  <c r="J305" i="15"/>
  <c r="I305" i="15"/>
  <c r="H305" i="15"/>
  <c r="G305" i="15"/>
  <c r="F305" i="15"/>
  <c r="T304" i="15"/>
  <c r="Q304" i="15"/>
  <c r="P304" i="15"/>
  <c r="O304" i="15"/>
  <c r="L304" i="15"/>
  <c r="K304" i="15"/>
  <c r="J304" i="15"/>
  <c r="I304" i="15"/>
  <c r="H304" i="15"/>
  <c r="G304" i="15"/>
  <c r="F304" i="15"/>
  <c r="S303" i="15"/>
  <c r="Q303" i="15"/>
  <c r="N303" i="15"/>
  <c r="L303" i="15"/>
  <c r="J303" i="15"/>
  <c r="I303" i="15"/>
  <c r="H303" i="15"/>
  <c r="G303" i="15"/>
  <c r="F303" i="15"/>
  <c r="S302" i="15"/>
  <c r="Q302" i="15"/>
  <c r="N302" i="15"/>
  <c r="J302" i="15"/>
  <c r="I302" i="15"/>
  <c r="H302" i="15"/>
  <c r="G302" i="15"/>
  <c r="F302" i="15"/>
  <c r="S301" i="15"/>
  <c r="Q301" i="15"/>
  <c r="N301" i="15"/>
  <c r="J301" i="15"/>
  <c r="I301" i="15"/>
  <c r="H301" i="15"/>
  <c r="G301" i="15"/>
  <c r="F301" i="15"/>
  <c r="S300" i="15"/>
  <c r="Q300" i="15"/>
  <c r="N300" i="15"/>
  <c r="J300" i="15"/>
  <c r="I300" i="15"/>
  <c r="H300" i="15"/>
  <c r="G300" i="15"/>
  <c r="F300" i="15"/>
  <c r="S299" i="15"/>
  <c r="Q299" i="15"/>
  <c r="N299" i="15"/>
  <c r="J299" i="15"/>
  <c r="I299" i="15"/>
  <c r="H299" i="15"/>
  <c r="G299" i="15"/>
  <c r="F299" i="15"/>
  <c r="T298" i="15"/>
  <c r="Q298" i="15"/>
  <c r="P298" i="15"/>
  <c r="O298" i="15"/>
  <c r="L298" i="15"/>
  <c r="K298" i="15"/>
  <c r="J298" i="15"/>
  <c r="I298" i="15"/>
  <c r="H298" i="15"/>
  <c r="G298" i="15"/>
  <c r="F298" i="15"/>
  <c r="T297" i="15"/>
  <c r="Q297" i="15"/>
  <c r="P297" i="15"/>
  <c r="O297" i="15"/>
  <c r="L297" i="15"/>
  <c r="K297" i="15"/>
  <c r="J297" i="15"/>
  <c r="I297" i="15"/>
  <c r="H297" i="15"/>
  <c r="G297" i="15"/>
  <c r="F297" i="15"/>
  <c r="S296" i="15"/>
  <c r="Q296" i="15"/>
  <c r="N296" i="15"/>
  <c r="L296" i="15"/>
  <c r="J296" i="15"/>
  <c r="I296" i="15"/>
  <c r="H296" i="15"/>
  <c r="G296" i="15"/>
  <c r="F296" i="15"/>
  <c r="S295" i="15"/>
  <c r="Q295" i="15"/>
  <c r="N295" i="15"/>
  <c r="J295" i="15"/>
  <c r="I295" i="15"/>
  <c r="H295" i="15"/>
  <c r="G295" i="15"/>
  <c r="F295" i="15"/>
  <c r="S294" i="15"/>
  <c r="Q294" i="15"/>
  <c r="N294" i="15"/>
  <c r="J294" i="15"/>
  <c r="I294" i="15"/>
  <c r="H294" i="15"/>
  <c r="G294" i="15"/>
  <c r="F294" i="15"/>
  <c r="S293" i="15"/>
  <c r="Q293" i="15"/>
  <c r="N293" i="15"/>
  <c r="J293" i="15"/>
  <c r="I293" i="15"/>
  <c r="H293" i="15"/>
  <c r="G293" i="15"/>
  <c r="F293" i="15"/>
  <c r="S292" i="15"/>
  <c r="Q292" i="15"/>
  <c r="N292" i="15"/>
  <c r="J292" i="15"/>
  <c r="I292" i="15"/>
  <c r="H292" i="15"/>
  <c r="G292" i="15"/>
  <c r="F292" i="15"/>
  <c r="T291" i="15"/>
  <c r="Q291" i="15"/>
  <c r="P291" i="15"/>
  <c r="O291" i="15"/>
  <c r="L291" i="15"/>
  <c r="K291" i="15"/>
  <c r="J291" i="15"/>
  <c r="I291" i="15"/>
  <c r="H291" i="15"/>
  <c r="G291" i="15"/>
  <c r="F291" i="15"/>
  <c r="T290" i="15"/>
  <c r="Q290" i="15"/>
  <c r="P290" i="15"/>
  <c r="O290" i="15"/>
  <c r="L290" i="15"/>
  <c r="K290" i="15"/>
  <c r="J290" i="15"/>
  <c r="I290" i="15"/>
  <c r="H290" i="15"/>
  <c r="G290" i="15"/>
  <c r="F290" i="15"/>
  <c r="S289" i="15"/>
  <c r="Q289" i="15"/>
  <c r="N289" i="15"/>
  <c r="L289" i="15"/>
  <c r="J289" i="15"/>
  <c r="I289" i="15"/>
  <c r="H289" i="15"/>
  <c r="G289" i="15"/>
  <c r="F289" i="15"/>
  <c r="S288" i="15"/>
  <c r="Q288" i="15"/>
  <c r="N288" i="15"/>
  <c r="J288" i="15"/>
  <c r="I288" i="15"/>
  <c r="H288" i="15"/>
  <c r="G288" i="15"/>
  <c r="F288" i="15"/>
  <c r="S287" i="15"/>
  <c r="Q287" i="15"/>
  <c r="N287" i="15"/>
  <c r="J287" i="15"/>
  <c r="I287" i="15"/>
  <c r="H287" i="15"/>
  <c r="G287" i="15"/>
  <c r="F287" i="15"/>
  <c r="S286" i="15"/>
  <c r="Q286" i="15"/>
  <c r="N286" i="15"/>
  <c r="J286" i="15"/>
  <c r="I286" i="15"/>
  <c r="H286" i="15"/>
  <c r="G286" i="15"/>
  <c r="F286" i="15"/>
  <c r="S285" i="15"/>
  <c r="Q285" i="15"/>
  <c r="N285" i="15"/>
  <c r="J285" i="15"/>
  <c r="I285" i="15"/>
  <c r="H285" i="15"/>
  <c r="G285" i="15"/>
  <c r="F285" i="15"/>
  <c r="T284" i="15"/>
  <c r="Q284" i="15"/>
  <c r="P284" i="15"/>
  <c r="O284" i="15"/>
  <c r="L284" i="15"/>
  <c r="K284" i="15"/>
  <c r="J284" i="15"/>
  <c r="I284" i="15"/>
  <c r="H284" i="15"/>
  <c r="G284" i="15"/>
  <c r="F284" i="15"/>
  <c r="T283" i="15"/>
  <c r="Q283" i="15"/>
  <c r="P283" i="15"/>
  <c r="O283" i="15"/>
  <c r="L283" i="15"/>
  <c r="K283" i="15"/>
  <c r="J283" i="15"/>
  <c r="I283" i="15"/>
  <c r="H283" i="15"/>
  <c r="G283" i="15"/>
  <c r="F283" i="15"/>
  <c r="S282" i="15"/>
  <c r="Q282" i="15"/>
  <c r="N282" i="15"/>
  <c r="L282" i="15"/>
  <c r="J282" i="15"/>
  <c r="I282" i="15"/>
  <c r="H282" i="15"/>
  <c r="G282" i="15"/>
  <c r="F282" i="15"/>
  <c r="S281" i="15"/>
  <c r="Q281" i="15"/>
  <c r="N281" i="15"/>
  <c r="J281" i="15"/>
  <c r="I281" i="15"/>
  <c r="H281" i="15"/>
  <c r="G281" i="15"/>
  <c r="F281" i="15"/>
  <c r="S280" i="15"/>
  <c r="Q280" i="15"/>
  <c r="N280" i="15"/>
  <c r="J280" i="15"/>
  <c r="I280" i="15"/>
  <c r="H280" i="15"/>
  <c r="G280" i="15"/>
  <c r="F280" i="15"/>
  <c r="S279" i="15"/>
  <c r="Q279" i="15"/>
  <c r="N279" i="15"/>
  <c r="J279" i="15"/>
  <c r="I279" i="15"/>
  <c r="H279" i="15"/>
  <c r="G279" i="15"/>
  <c r="F279" i="15"/>
  <c r="S278" i="15"/>
  <c r="Q278" i="15"/>
  <c r="N278" i="15"/>
  <c r="J278" i="15"/>
  <c r="I278" i="15"/>
  <c r="H278" i="15"/>
  <c r="G278" i="15"/>
  <c r="F278" i="15"/>
  <c r="T277" i="15"/>
  <c r="Q277" i="15"/>
  <c r="P277" i="15"/>
  <c r="O277" i="15"/>
  <c r="L277" i="15"/>
  <c r="K277" i="15"/>
  <c r="J277" i="15"/>
  <c r="I277" i="15"/>
  <c r="H277" i="15"/>
  <c r="G277" i="15"/>
  <c r="F277" i="15"/>
  <c r="T276" i="15"/>
  <c r="Q276" i="15"/>
  <c r="P276" i="15"/>
  <c r="O276" i="15"/>
  <c r="L276" i="15"/>
  <c r="K276" i="15"/>
  <c r="J276" i="15"/>
  <c r="I276" i="15"/>
  <c r="H276" i="15"/>
  <c r="G276" i="15"/>
  <c r="F276" i="15"/>
  <c r="S275" i="15"/>
  <c r="Q275" i="15"/>
  <c r="N275" i="15"/>
  <c r="L275" i="15"/>
  <c r="J275" i="15"/>
  <c r="I275" i="15"/>
  <c r="H275" i="15"/>
  <c r="G275" i="15"/>
  <c r="F275" i="15"/>
  <c r="S274" i="15"/>
  <c r="Q274" i="15"/>
  <c r="N274" i="15"/>
  <c r="J274" i="15"/>
  <c r="I274" i="15"/>
  <c r="H274" i="15"/>
  <c r="G274" i="15"/>
  <c r="F274" i="15"/>
  <c r="S273" i="15"/>
  <c r="Q273" i="15"/>
  <c r="N273" i="15"/>
  <c r="J273" i="15"/>
  <c r="I273" i="15"/>
  <c r="H273" i="15"/>
  <c r="G273" i="15"/>
  <c r="F273" i="15"/>
  <c r="S272" i="15"/>
  <c r="Q272" i="15"/>
  <c r="N272" i="15"/>
  <c r="J272" i="15"/>
  <c r="I272" i="15"/>
  <c r="H272" i="15"/>
  <c r="G272" i="15"/>
  <c r="F272" i="15"/>
  <c r="S271" i="15"/>
  <c r="Q271" i="15"/>
  <c r="N271" i="15"/>
  <c r="J271" i="15"/>
  <c r="I271" i="15"/>
  <c r="H271" i="15"/>
  <c r="G271" i="15"/>
  <c r="F271" i="15"/>
  <c r="T270" i="15"/>
  <c r="Q270" i="15"/>
  <c r="P270" i="15"/>
  <c r="O270" i="15"/>
  <c r="L270" i="15"/>
  <c r="K270" i="15"/>
  <c r="J270" i="15"/>
  <c r="I270" i="15"/>
  <c r="H270" i="15"/>
  <c r="G270" i="15"/>
  <c r="F270" i="15"/>
  <c r="T269" i="15"/>
  <c r="Q269" i="15"/>
  <c r="P269" i="15"/>
  <c r="O269" i="15"/>
  <c r="L269" i="15"/>
  <c r="K269" i="15"/>
  <c r="J269" i="15"/>
  <c r="I269" i="15"/>
  <c r="H269" i="15"/>
  <c r="G269" i="15"/>
  <c r="F269" i="15"/>
  <c r="S268" i="15"/>
  <c r="Q268" i="15"/>
  <c r="N268" i="15"/>
  <c r="L268" i="15"/>
  <c r="J268" i="15"/>
  <c r="I268" i="15"/>
  <c r="H268" i="15"/>
  <c r="G268" i="15"/>
  <c r="F268" i="15"/>
  <c r="S267" i="15"/>
  <c r="Q267" i="15"/>
  <c r="N267" i="15"/>
  <c r="J267" i="15"/>
  <c r="I267" i="15"/>
  <c r="H267" i="15"/>
  <c r="G267" i="15"/>
  <c r="F267" i="15"/>
  <c r="S266" i="15"/>
  <c r="Q266" i="15"/>
  <c r="N266" i="15"/>
  <c r="J266" i="15"/>
  <c r="I266" i="15"/>
  <c r="H266" i="15"/>
  <c r="G266" i="15"/>
  <c r="F266" i="15"/>
  <c r="S265" i="15"/>
  <c r="Q265" i="15"/>
  <c r="N265" i="15"/>
  <c r="J265" i="15"/>
  <c r="I265" i="15"/>
  <c r="H265" i="15"/>
  <c r="G265" i="15"/>
  <c r="F265" i="15"/>
  <c r="S264" i="15"/>
  <c r="Q264" i="15"/>
  <c r="N264" i="15"/>
  <c r="J264" i="15"/>
  <c r="I264" i="15"/>
  <c r="H264" i="15"/>
  <c r="G264" i="15"/>
  <c r="F264" i="15"/>
  <c r="T263" i="15"/>
  <c r="Q263" i="15"/>
  <c r="P263" i="15"/>
  <c r="O263" i="15"/>
  <c r="L263" i="15"/>
  <c r="K263" i="15"/>
  <c r="J263" i="15"/>
  <c r="I263" i="15"/>
  <c r="H263" i="15"/>
  <c r="G263" i="15"/>
  <c r="F263" i="15"/>
  <c r="T262" i="15"/>
  <c r="Q262" i="15"/>
  <c r="P262" i="15"/>
  <c r="O262" i="15"/>
  <c r="L262" i="15"/>
  <c r="K262" i="15"/>
  <c r="J262" i="15"/>
  <c r="I262" i="15"/>
  <c r="H262" i="15"/>
  <c r="G262" i="15"/>
  <c r="F262" i="15"/>
  <c r="S261" i="15"/>
  <c r="Q261" i="15"/>
  <c r="N261" i="15"/>
  <c r="L261" i="15"/>
  <c r="J261" i="15"/>
  <c r="I261" i="15"/>
  <c r="H261" i="15"/>
  <c r="G261" i="15"/>
  <c r="F261" i="15"/>
  <c r="S260" i="15"/>
  <c r="Q260" i="15"/>
  <c r="N260" i="15"/>
  <c r="J260" i="15"/>
  <c r="I260" i="15"/>
  <c r="H260" i="15"/>
  <c r="G260" i="15"/>
  <c r="F260" i="15"/>
  <c r="S259" i="15"/>
  <c r="Q259" i="15"/>
  <c r="N259" i="15"/>
  <c r="J259" i="15"/>
  <c r="I259" i="15"/>
  <c r="H259" i="15"/>
  <c r="G259" i="15"/>
  <c r="F259" i="15"/>
  <c r="S258" i="15"/>
  <c r="Q258" i="15"/>
  <c r="N258" i="15"/>
  <c r="J258" i="15"/>
  <c r="I258" i="15"/>
  <c r="H258" i="15"/>
  <c r="G258" i="15"/>
  <c r="F258" i="15"/>
  <c r="S257" i="15"/>
  <c r="Q257" i="15"/>
  <c r="N257" i="15"/>
  <c r="J257" i="15"/>
  <c r="I257" i="15"/>
  <c r="H257" i="15"/>
  <c r="G257" i="15"/>
  <c r="F257" i="15"/>
  <c r="T256" i="15"/>
  <c r="Q256" i="15"/>
  <c r="P256" i="15"/>
  <c r="O256" i="15"/>
  <c r="L256" i="15"/>
  <c r="K256" i="15"/>
  <c r="J256" i="15"/>
  <c r="I256" i="15"/>
  <c r="H256" i="15"/>
  <c r="G256" i="15"/>
  <c r="F256" i="15"/>
  <c r="T255" i="15"/>
  <c r="Q255" i="15"/>
  <c r="P255" i="15"/>
  <c r="O255" i="15"/>
  <c r="L255" i="15"/>
  <c r="K255" i="15"/>
  <c r="J255" i="15"/>
  <c r="I255" i="15"/>
  <c r="H255" i="15"/>
  <c r="G255" i="15"/>
  <c r="F255" i="15"/>
  <c r="S254" i="15"/>
  <c r="Q254" i="15"/>
  <c r="N254" i="15"/>
  <c r="L254" i="15"/>
  <c r="J254" i="15"/>
  <c r="I254" i="15"/>
  <c r="H254" i="15"/>
  <c r="G254" i="15"/>
  <c r="F254" i="15"/>
  <c r="S253" i="15"/>
  <c r="Q253" i="15"/>
  <c r="N253" i="15"/>
  <c r="J253" i="15"/>
  <c r="I253" i="15"/>
  <c r="H253" i="15"/>
  <c r="G253" i="15"/>
  <c r="F253" i="15"/>
  <c r="S252" i="15"/>
  <c r="Q252" i="15"/>
  <c r="N252" i="15"/>
  <c r="J252" i="15"/>
  <c r="I252" i="15"/>
  <c r="H252" i="15"/>
  <c r="G252" i="15"/>
  <c r="F252" i="15"/>
  <c r="S251" i="15"/>
  <c r="Q251" i="15"/>
  <c r="N251" i="15"/>
  <c r="J251" i="15"/>
  <c r="I251" i="15"/>
  <c r="H251" i="15"/>
  <c r="G251" i="15"/>
  <c r="F251" i="15"/>
  <c r="S250" i="15"/>
  <c r="Q250" i="15"/>
  <c r="N250" i="15"/>
  <c r="J250" i="15"/>
  <c r="I250" i="15"/>
  <c r="H250" i="15"/>
  <c r="G250" i="15"/>
  <c r="F250" i="15"/>
  <c r="T249" i="15"/>
  <c r="Q249" i="15"/>
  <c r="P249" i="15"/>
  <c r="O249" i="15"/>
  <c r="L249" i="15"/>
  <c r="K249" i="15"/>
  <c r="J249" i="15"/>
  <c r="I249" i="15"/>
  <c r="H249" i="15"/>
  <c r="G249" i="15"/>
  <c r="F249" i="15"/>
  <c r="T248" i="15"/>
  <c r="Q248" i="15"/>
  <c r="P248" i="15"/>
  <c r="O248" i="15"/>
  <c r="L248" i="15"/>
  <c r="K248" i="15"/>
  <c r="J248" i="15"/>
  <c r="I248" i="15"/>
  <c r="H248" i="15"/>
  <c r="G248" i="15"/>
  <c r="F248" i="15"/>
  <c r="S247" i="15"/>
  <c r="Q247" i="15"/>
  <c r="N247" i="15"/>
  <c r="L247" i="15"/>
  <c r="J247" i="15"/>
  <c r="I247" i="15"/>
  <c r="H247" i="15"/>
  <c r="G247" i="15"/>
  <c r="F247" i="15"/>
  <c r="S246" i="15"/>
  <c r="N246" i="15"/>
  <c r="L246" i="15"/>
  <c r="K246" i="15"/>
  <c r="J246" i="15"/>
  <c r="I246" i="15"/>
  <c r="H246" i="15"/>
  <c r="G246" i="15"/>
  <c r="S245" i="15"/>
  <c r="N245" i="15"/>
  <c r="L245" i="15"/>
  <c r="K245" i="15"/>
  <c r="J245" i="15"/>
  <c r="I245" i="15"/>
  <c r="H245" i="15"/>
  <c r="G245" i="15"/>
  <c r="S244" i="15"/>
  <c r="N244" i="15"/>
  <c r="L244" i="15"/>
  <c r="K244" i="15"/>
  <c r="J244" i="15"/>
  <c r="I244" i="15"/>
  <c r="H244" i="15"/>
  <c r="G244" i="15"/>
  <c r="S243" i="15"/>
  <c r="N243" i="15"/>
  <c r="L243" i="15"/>
  <c r="K243" i="15"/>
  <c r="J243" i="15"/>
  <c r="I243" i="15"/>
  <c r="H243" i="15"/>
  <c r="G243" i="15"/>
  <c r="T242" i="15"/>
  <c r="Q242" i="15"/>
  <c r="P242" i="15"/>
  <c r="O242" i="15"/>
  <c r="N242" i="15"/>
  <c r="L242" i="15"/>
  <c r="K242" i="15"/>
  <c r="J242" i="15"/>
  <c r="H242" i="15"/>
  <c r="G242" i="15"/>
  <c r="F242" i="15"/>
  <c r="T241" i="15"/>
  <c r="Q241" i="15"/>
  <c r="P241" i="15"/>
  <c r="O241" i="15"/>
  <c r="N241" i="15"/>
  <c r="L241" i="15"/>
  <c r="K241" i="15"/>
  <c r="J241" i="15"/>
  <c r="H241" i="15"/>
  <c r="G241" i="15"/>
  <c r="F241" i="15"/>
  <c r="S240" i="15"/>
  <c r="Q240" i="15"/>
  <c r="N240" i="15"/>
  <c r="L240" i="15"/>
  <c r="K240" i="15"/>
  <c r="J240" i="15"/>
  <c r="I240" i="15"/>
  <c r="H240" i="15"/>
  <c r="G240" i="15"/>
  <c r="S239" i="15"/>
  <c r="N239" i="15"/>
  <c r="L239" i="15"/>
  <c r="K239" i="15"/>
  <c r="J239" i="15"/>
  <c r="I239" i="15"/>
  <c r="H239" i="15"/>
  <c r="G239" i="15"/>
  <c r="S238" i="15"/>
  <c r="N238" i="15"/>
  <c r="L238" i="15"/>
  <c r="K238" i="15"/>
  <c r="J238" i="15"/>
  <c r="I238" i="15"/>
  <c r="H238" i="15"/>
  <c r="G238" i="15"/>
  <c r="S237" i="15"/>
  <c r="N237" i="15"/>
  <c r="L237" i="15"/>
  <c r="K237" i="15"/>
  <c r="J237" i="15"/>
  <c r="I237" i="15"/>
  <c r="H237" i="15"/>
  <c r="G237" i="15"/>
  <c r="S236" i="15"/>
  <c r="N236" i="15"/>
  <c r="L236" i="15"/>
  <c r="K236" i="15"/>
  <c r="J236" i="15"/>
  <c r="I236" i="15"/>
  <c r="H236" i="15"/>
  <c r="G236" i="15"/>
  <c r="T235" i="15"/>
  <c r="Q235" i="15"/>
  <c r="P235" i="15"/>
  <c r="O235" i="15"/>
  <c r="N235" i="15"/>
  <c r="L235" i="15"/>
  <c r="K235" i="15"/>
  <c r="J235" i="15"/>
  <c r="H235" i="15"/>
  <c r="G235" i="15"/>
  <c r="F235" i="15"/>
  <c r="T234" i="15"/>
  <c r="Q234" i="15"/>
  <c r="P234" i="15"/>
  <c r="O234" i="15"/>
  <c r="N234" i="15"/>
  <c r="L234" i="15"/>
  <c r="K234" i="15"/>
  <c r="J234" i="15"/>
  <c r="H234" i="15"/>
  <c r="G234" i="15"/>
  <c r="F234" i="15"/>
  <c r="S233" i="15"/>
  <c r="Q233" i="15"/>
  <c r="N233" i="15"/>
  <c r="L233" i="15"/>
  <c r="K233" i="15"/>
  <c r="J233" i="15"/>
  <c r="I233" i="15"/>
  <c r="H233" i="15"/>
  <c r="G233" i="15"/>
  <c r="S232" i="15"/>
  <c r="N232" i="15"/>
  <c r="L232" i="15"/>
  <c r="K232" i="15"/>
  <c r="J232" i="15"/>
  <c r="I232" i="15"/>
  <c r="H232" i="15"/>
  <c r="G232" i="15"/>
  <c r="S231" i="15"/>
  <c r="N231" i="15"/>
  <c r="L231" i="15"/>
  <c r="K231" i="15"/>
  <c r="J231" i="15"/>
  <c r="I231" i="15"/>
  <c r="H231" i="15"/>
  <c r="G231" i="15"/>
  <c r="T230" i="15"/>
  <c r="S230" i="15"/>
  <c r="Q230" i="15"/>
  <c r="P230" i="15"/>
  <c r="O230" i="15"/>
  <c r="N230" i="15"/>
  <c r="L230" i="15"/>
  <c r="K230" i="15"/>
  <c r="J230" i="15"/>
  <c r="I230" i="15"/>
  <c r="H230" i="15"/>
  <c r="G230" i="15"/>
  <c r="F230" i="15"/>
  <c r="T229" i="15"/>
  <c r="S229" i="15"/>
  <c r="Q229" i="15"/>
  <c r="P229" i="15"/>
  <c r="O229" i="15"/>
  <c r="N229" i="15"/>
  <c r="L229" i="15"/>
  <c r="K229" i="15"/>
  <c r="J229" i="15"/>
  <c r="I229" i="15"/>
  <c r="H229" i="15"/>
  <c r="G229" i="15"/>
  <c r="F229" i="15"/>
  <c r="T228" i="15"/>
  <c r="S228" i="15"/>
  <c r="Q228" i="15"/>
  <c r="P228" i="15"/>
  <c r="O228" i="15"/>
  <c r="N228" i="15"/>
  <c r="L228" i="15"/>
  <c r="K228" i="15"/>
  <c r="J228" i="15"/>
  <c r="I228" i="15"/>
  <c r="H228" i="15"/>
  <c r="G228" i="15"/>
  <c r="F228" i="15"/>
  <c r="T227" i="15"/>
  <c r="S227" i="15"/>
  <c r="Q227" i="15"/>
  <c r="P227" i="15"/>
  <c r="O227" i="15"/>
  <c r="N227" i="15"/>
  <c r="L227" i="15"/>
  <c r="K227" i="15"/>
  <c r="J227" i="15"/>
  <c r="I227" i="15"/>
  <c r="H227" i="15"/>
  <c r="G227" i="15"/>
  <c r="F227" i="15"/>
  <c r="T226" i="15"/>
  <c r="S226" i="15"/>
  <c r="Q226" i="15"/>
  <c r="P226" i="15"/>
  <c r="O226" i="15"/>
  <c r="N226" i="15"/>
  <c r="L226" i="15"/>
  <c r="K226" i="15"/>
  <c r="J226" i="15"/>
  <c r="I226" i="15"/>
  <c r="H226" i="15"/>
  <c r="G226" i="15"/>
  <c r="F226" i="15"/>
  <c r="T225" i="15"/>
  <c r="S225" i="15"/>
  <c r="Q225" i="15"/>
  <c r="P225" i="15"/>
  <c r="O225" i="15"/>
  <c r="N225" i="15"/>
  <c r="L225" i="15"/>
  <c r="K225" i="15"/>
  <c r="J225" i="15"/>
  <c r="I225" i="15"/>
  <c r="H225" i="15"/>
  <c r="G225" i="15"/>
  <c r="F225" i="15"/>
  <c r="T224" i="15"/>
  <c r="S224" i="15"/>
  <c r="Q224" i="15"/>
  <c r="P224" i="15"/>
  <c r="O224" i="15"/>
  <c r="N224" i="15"/>
  <c r="L224" i="15"/>
  <c r="K224" i="15"/>
  <c r="J224" i="15"/>
  <c r="I224" i="15"/>
  <c r="H224" i="15"/>
  <c r="G224" i="15"/>
  <c r="F224" i="15"/>
  <c r="T223" i="15"/>
  <c r="S223" i="15"/>
  <c r="Q223" i="15"/>
  <c r="P223" i="15"/>
  <c r="O223" i="15"/>
  <c r="N223" i="15"/>
  <c r="L223" i="15"/>
  <c r="K223" i="15"/>
  <c r="J223" i="15"/>
  <c r="I223" i="15"/>
  <c r="H223" i="15"/>
  <c r="G223" i="15"/>
  <c r="F223" i="15"/>
  <c r="T222" i="15"/>
  <c r="S222" i="15"/>
  <c r="Q222" i="15"/>
  <c r="P222" i="15"/>
  <c r="O222" i="15"/>
  <c r="N222" i="15"/>
  <c r="L222" i="15"/>
  <c r="K222" i="15"/>
  <c r="J222" i="15"/>
  <c r="I222" i="15"/>
  <c r="H222" i="15"/>
  <c r="G222" i="15"/>
  <c r="F222" i="15"/>
  <c r="T221" i="15"/>
  <c r="S221" i="15"/>
  <c r="Q221" i="15"/>
  <c r="P221" i="15"/>
  <c r="O221" i="15"/>
  <c r="N221" i="15"/>
  <c r="L221" i="15"/>
  <c r="K221" i="15"/>
  <c r="J221" i="15"/>
  <c r="I221" i="15"/>
  <c r="H221" i="15"/>
  <c r="G221" i="15"/>
  <c r="F221" i="15"/>
  <c r="T220" i="15"/>
  <c r="S220" i="15"/>
  <c r="Q220" i="15"/>
  <c r="P220" i="15"/>
  <c r="O220" i="15"/>
  <c r="N220" i="15"/>
  <c r="L220" i="15"/>
  <c r="K220" i="15"/>
  <c r="J220" i="15"/>
  <c r="I220" i="15"/>
  <c r="H220" i="15"/>
  <c r="G220" i="15"/>
  <c r="F220" i="15"/>
  <c r="T219" i="15"/>
  <c r="S219" i="15"/>
  <c r="Q219" i="15"/>
  <c r="P219" i="15"/>
  <c r="O219" i="15"/>
  <c r="N219" i="15"/>
  <c r="L219" i="15"/>
  <c r="K219" i="15"/>
  <c r="J219" i="15"/>
  <c r="I219" i="15"/>
  <c r="H219" i="15"/>
  <c r="G219" i="15"/>
  <c r="F219" i="15"/>
  <c r="T218" i="15"/>
  <c r="S218" i="15"/>
  <c r="Q218" i="15"/>
  <c r="P218" i="15"/>
  <c r="O218" i="15"/>
  <c r="N218" i="15"/>
  <c r="L218" i="15"/>
  <c r="K218" i="15"/>
  <c r="J218" i="15"/>
  <c r="I218" i="15"/>
  <c r="H218" i="15"/>
  <c r="G218" i="15"/>
  <c r="F218" i="15"/>
  <c r="T217" i="15"/>
  <c r="S217" i="15"/>
  <c r="Q217" i="15"/>
  <c r="P217" i="15"/>
  <c r="O217" i="15"/>
  <c r="N217" i="15"/>
  <c r="L217" i="15"/>
  <c r="K217" i="15"/>
  <c r="J217" i="15"/>
  <c r="I217" i="15"/>
  <c r="H217" i="15"/>
  <c r="G217" i="15"/>
  <c r="F217" i="15"/>
  <c r="T216" i="15"/>
  <c r="S216" i="15"/>
  <c r="Q216" i="15"/>
  <c r="P216" i="15"/>
  <c r="O216" i="15"/>
  <c r="N216" i="15"/>
  <c r="L216" i="15"/>
  <c r="K216" i="15"/>
  <c r="J216" i="15"/>
  <c r="I216" i="15"/>
  <c r="H216" i="15"/>
  <c r="G216" i="15"/>
  <c r="F216" i="15"/>
  <c r="T215" i="15"/>
  <c r="S215" i="15"/>
  <c r="Q215" i="15"/>
  <c r="P215" i="15"/>
  <c r="O215" i="15"/>
  <c r="N215" i="15"/>
  <c r="L215" i="15"/>
  <c r="K215" i="15"/>
  <c r="J215" i="15"/>
  <c r="I215" i="15"/>
  <c r="H215" i="15"/>
  <c r="G215" i="15"/>
  <c r="F215" i="15"/>
  <c r="T214" i="15"/>
  <c r="Q214" i="15"/>
  <c r="P214" i="15"/>
  <c r="O214" i="15"/>
  <c r="N214" i="15"/>
  <c r="L214" i="15"/>
  <c r="K214" i="15"/>
  <c r="J214" i="15"/>
  <c r="H214" i="15"/>
  <c r="G214" i="15"/>
  <c r="F214" i="15"/>
  <c r="T213" i="15"/>
  <c r="Q213" i="15"/>
  <c r="P213" i="15"/>
  <c r="O213" i="15"/>
  <c r="N213" i="15"/>
  <c r="L213" i="15"/>
  <c r="K213" i="15"/>
  <c r="J213" i="15"/>
  <c r="H213" i="15"/>
  <c r="G213" i="15"/>
  <c r="F213" i="15"/>
  <c r="S212" i="15"/>
  <c r="Q212" i="15"/>
  <c r="N212" i="15"/>
  <c r="L212" i="15"/>
  <c r="K212" i="15"/>
  <c r="J212" i="15"/>
  <c r="I212" i="15"/>
  <c r="H212" i="15"/>
  <c r="G212" i="15"/>
  <c r="S211" i="15"/>
  <c r="N211" i="15"/>
  <c r="L211" i="15"/>
  <c r="K211" i="15"/>
  <c r="J211" i="15"/>
  <c r="I211" i="15"/>
  <c r="H211" i="15"/>
  <c r="G211" i="15"/>
  <c r="S210" i="15"/>
  <c r="N210" i="15"/>
  <c r="L210" i="15"/>
  <c r="K210" i="15"/>
  <c r="J210" i="15"/>
  <c r="I210" i="15"/>
  <c r="H210" i="15"/>
  <c r="G210" i="15"/>
  <c r="S209" i="15"/>
  <c r="N209" i="15"/>
  <c r="L209" i="15"/>
  <c r="K209" i="15"/>
  <c r="J209" i="15"/>
  <c r="I209" i="15"/>
  <c r="H209" i="15"/>
  <c r="G209" i="15"/>
  <c r="S208" i="15"/>
  <c r="N208" i="15"/>
  <c r="L208" i="15"/>
  <c r="K208" i="15"/>
  <c r="J208" i="15"/>
  <c r="I208" i="15"/>
  <c r="H208" i="15"/>
  <c r="G208" i="15"/>
  <c r="T207" i="15"/>
  <c r="Q207" i="15"/>
  <c r="P207" i="15"/>
  <c r="O207" i="15"/>
  <c r="N207" i="15"/>
  <c r="L207" i="15"/>
  <c r="K207" i="15"/>
  <c r="J207" i="15"/>
  <c r="H207" i="15"/>
  <c r="G207" i="15"/>
  <c r="F207" i="15"/>
  <c r="T206" i="15"/>
  <c r="Q206" i="15"/>
  <c r="P206" i="15"/>
  <c r="O206" i="15"/>
  <c r="N206" i="15"/>
  <c r="L206" i="15"/>
  <c r="K206" i="15"/>
  <c r="J206" i="15"/>
  <c r="H206" i="15"/>
  <c r="G206" i="15"/>
  <c r="F206" i="15"/>
  <c r="S205" i="15"/>
  <c r="Q205" i="15"/>
  <c r="N205" i="15"/>
  <c r="L205" i="15"/>
  <c r="K205" i="15"/>
  <c r="J205" i="15"/>
  <c r="I205" i="15"/>
  <c r="H205" i="15"/>
  <c r="G205" i="15"/>
  <c r="S204" i="15"/>
  <c r="N204" i="15"/>
  <c r="L204" i="15"/>
  <c r="K204" i="15"/>
  <c r="J204" i="15"/>
  <c r="I204" i="15"/>
  <c r="H204" i="15"/>
  <c r="G204" i="15"/>
  <c r="S203" i="15"/>
  <c r="N203" i="15"/>
  <c r="L203" i="15"/>
  <c r="K203" i="15"/>
  <c r="J203" i="15"/>
  <c r="I203" i="15"/>
  <c r="H203" i="15"/>
  <c r="G203" i="15"/>
  <c r="S202" i="15"/>
  <c r="N202" i="15"/>
  <c r="L202" i="15"/>
  <c r="K202" i="15"/>
  <c r="J202" i="15"/>
  <c r="I202" i="15"/>
  <c r="H202" i="15"/>
  <c r="G202" i="15"/>
  <c r="S201" i="15"/>
  <c r="N201" i="15"/>
  <c r="L201" i="15"/>
  <c r="K201" i="15"/>
  <c r="J201" i="15"/>
  <c r="I201" i="15"/>
  <c r="H201" i="15"/>
  <c r="G201" i="15"/>
  <c r="T200" i="15"/>
  <c r="Q200" i="15"/>
  <c r="P200" i="15"/>
  <c r="O200" i="15"/>
  <c r="N200" i="15"/>
  <c r="L200" i="15"/>
  <c r="K200" i="15"/>
  <c r="J200" i="15"/>
  <c r="H200" i="15"/>
  <c r="G200" i="15"/>
  <c r="F200" i="15"/>
  <c r="T199" i="15"/>
  <c r="Q199" i="15"/>
  <c r="P199" i="15"/>
  <c r="O199" i="15"/>
  <c r="N199" i="15"/>
  <c r="L199" i="15"/>
  <c r="K199" i="15"/>
  <c r="J199" i="15"/>
  <c r="H199" i="15"/>
  <c r="G199" i="15"/>
  <c r="F199" i="15"/>
  <c r="T198" i="15"/>
  <c r="S198" i="15"/>
  <c r="Q198" i="15"/>
  <c r="P198" i="15"/>
  <c r="O198" i="15"/>
  <c r="N198" i="15"/>
  <c r="L198" i="15"/>
  <c r="K198" i="15"/>
  <c r="J198" i="15"/>
  <c r="I198" i="15"/>
  <c r="H198" i="15"/>
  <c r="G198" i="15"/>
  <c r="F198" i="15"/>
  <c r="S197" i="15"/>
  <c r="N197" i="15"/>
  <c r="L197" i="15"/>
  <c r="K197" i="15"/>
  <c r="J197" i="15"/>
  <c r="I197" i="15"/>
  <c r="H197" i="15"/>
  <c r="G197" i="15"/>
  <c r="S196" i="15"/>
  <c r="N196" i="15"/>
  <c r="L196" i="15"/>
  <c r="K196" i="15"/>
  <c r="J196" i="15"/>
  <c r="I196" i="15"/>
  <c r="H196" i="15"/>
  <c r="G196" i="15"/>
  <c r="S195" i="15"/>
  <c r="N195" i="15"/>
  <c r="L195" i="15"/>
  <c r="K195" i="15"/>
  <c r="J195" i="15"/>
  <c r="I195" i="15"/>
  <c r="H195" i="15"/>
  <c r="G195" i="15"/>
  <c r="S194" i="15"/>
  <c r="N194" i="15"/>
  <c r="L194" i="15"/>
  <c r="K194" i="15"/>
  <c r="J194" i="15"/>
  <c r="I194" i="15"/>
  <c r="H194" i="15"/>
  <c r="G194" i="15"/>
  <c r="T193" i="15"/>
  <c r="Q193" i="15"/>
  <c r="P193" i="15"/>
  <c r="O193" i="15"/>
  <c r="N193" i="15"/>
  <c r="L193" i="15"/>
  <c r="K193" i="15"/>
  <c r="J193" i="15"/>
  <c r="H193" i="15"/>
  <c r="G193" i="15"/>
  <c r="F193" i="15"/>
  <c r="T192" i="15"/>
  <c r="Q192" i="15"/>
  <c r="P192" i="15"/>
  <c r="O192" i="15"/>
  <c r="N192" i="15"/>
  <c r="L192" i="15"/>
  <c r="K192" i="15"/>
  <c r="J192" i="15"/>
  <c r="H192" i="15"/>
  <c r="G192" i="15"/>
  <c r="F192" i="15"/>
  <c r="S191" i="15"/>
  <c r="Q191" i="15"/>
  <c r="N191" i="15"/>
  <c r="L191" i="15"/>
  <c r="K191" i="15"/>
  <c r="J191" i="15"/>
  <c r="I191" i="15"/>
  <c r="H191" i="15"/>
  <c r="G191" i="15"/>
  <c r="S190" i="15"/>
  <c r="N190" i="15"/>
  <c r="L190" i="15"/>
  <c r="K190" i="15"/>
  <c r="J190" i="15"/>
  <c r="I190" i="15"/>
  <c r="H190" i="15"/>
  <c r="G190" i="15"/>
  <c r="S189" i="15"/>
  <c r="N189" i="15"/>
  <c r="L189" i="15"/>
  <c r="K189" i="15"/>
  <c r="J189" i="15"/>
  <c r="I189" i="15"/>
  <c r="H189" i="15"/>
  <c r="G189" i="15"/>
  <c r="S188" i="15"/>
  <c r="N188" i="15"/>
  <c r="L188" i="15"/>
  <c r="K188" i="15"/>
  <c r="J188" i="15"/>
  <c r="I188" i="15"/>
  <c r="H188" i="15"/>
  <c r="G188" i="15"/>
  <c r="S187" i="15"/>
  <c r="N187" i="15"/>
  <c r="L187" i="15"/>
  <c r="K187" i="15"/>
  <c r="J187" i="15"/>
  <c r="I187" i="15"/>
  <c r="H187" i="15"/>
  <c r="G187" i="15"/>
  <c r="T186" i="15"/>
  <c r="Q186" i="15"/>
  <c r="P186" i="15"/>
  <c r="O186" i="15"/>
  <c r="N186" i="15"/>
  <c r="L186" i="15"/>
  <c r="K186" i="15"/>
  <c r="J186" i="15"/>
  <c r="H186" i="15"/>
  <c r="G186" i="15"/>
  <c r="F186" i="15"/>
  <c r="T185" i="15"/>
  <c r="Q185" i="15"/>
  <c r="P185" i="15"/>
  <c r="O185" i="15"/>
  <c r="N185" i="15"/>
  <c r="L185" i="15"/>
  <c r="K185" i="15"/>
  <c r="J185" i="15"/>
  <c r="H185" i="15"/>
  <c r="G185" i="15"/>
  <c r="F185" i="15"/>
  <c r="S184" i="15"/>
  <c r="Q184" i="15"/>
  <c r="N184" i="15"/>
  <c r="L184" i="15"/>
  <c r="K184" i="15"/>
  <c r="J184" i="15"/>
  <c r="I184" i="15"/>
  <c r="H184" i="15"/>
  <c r="G184" i="15"/>
  <c r="S183" i="15"/>
  <c r="N183" i="15"/>
  <c r="L183" i="15"/>
  <c r="K183" i="15"/>
  <c r="J183" i="15"/>
  <c r="I183" i="15"/>
  <c r="H183" i="15"/>
  <c r="G183" i="15"/>
  <c r="S182" i="15"/>
  <c r="N182" i="15"/>
  <c r="L182" i="15"/>
  <c r="K182" i="15"/>
  <c r="J182" i="15"/>
  <c r="I182" i="15"/>
  <c r="H182" i="15"/>
  <c r="G182" i="15"/>
  <c r="S181" i="15"/>
  <c r="N181" i="15"/>
  <c r="L181" i="15"/>
  <c r="K181" i="15"/>
  <c r="J181" i="15"/>
  <c r="I181" i="15"/>
  <c r="H181" i="15"/>
  <c r="G181" i="15"/>
  <c r="S180" i="15"/>
  <c r="N180" i="15"/>
  <c r="L180" i="15"/>
  <c r="K180" i="15"/>
  <c r="J180" i="15"/>
  <c r="I180" i="15"/>
  <c r="H180" i="15"/>
  <c r="G180" i="15"/>
  <c r="T179" i="15"/>
  <c r="Q179" i="15"/>
  <c r="P179" i="15"/>
  <c r="O179" i="15"/>
  <c r="N179" i="15"/>
  <c r="L179" i="15"/>
  <c r="K179" i="15"/>
  <c r="J179" i="15"/>
  <c r="H179" i="15"/>
  <c r="G179" i="15"/>
  <c r="F179" i="15"/>
  <c r="T178" i="15"/>
  <c r="Q178" i="15"/>
  <c r="P178" i="15"/>
  <c r="O178" i="15"/>
  <c r="N178" i="15"/>
  <c r="L178" i="15"/>
  <c r="K178" i="15"/>
  <c r="J178" i="15"/>
  <c r="H178" i="15"/>
  <c r="G178" i="15"/>
  <c r="F178" i="15"/>
  <c r="S177" i="15"/>
  <c r="Q177" i="15"/>
  <c r="N177" i="15"/>
  <c r="L177" i="15"/>
  <c r="K177" i="15"/>
  <c r="J177" i="15"/>
  <c r="I177" i="15"/>
  <c r="H177" i="15"/>
  <c r="G177" i="15"/>
  <c r="S176" i="15"/>
  <c r="N176" i="15"/>
  <c r="L176" i="15"/>
  <c r="K176" i="15"/>
  <c r="J176" i="15"/>
  <c r="I176" i="15"/>
  <c r="H176" i="15"/>
  <c r="G176" i="15"/>
  <c r="S175" i="15"/>
  <c r="N175" i="15"/>
  <c r="L175" i="15"/>
  <c r="K175" i="15"/>
  <c r="J175" i="15"/>
  <c r="I175" i="15"/>
  <c r="H175" i="15"/>
  <c r="G175" i="15"/>
  <c r="S174" i="15"/>
  <c r="N174" i="15"/>
  <c r="L174" i="15"/>
  <c r="K174" i="15"/>
  <c r="J174" i="15"/>
  <c r="I174" i="15"/>
  <c r="H174" i="15"/>
  <c r="G174" i="15"/>
  <c r="S173" i="15"/>
  <c r="N173" i="15"/>
  <c r="L173" i="15"/>
  <c r="K173" i="15"/>
  <c r="J173" i="15"/>
  <c r="I173" i="15"/>
  <c r="H173" i="15"/>
  <c r="G173" i="15"/>
  <c r="T172" i="15"/>
  <c r="Q172" i="15"/>
  <c r="P172" i="15"/>
  <c r="O172" i="15"/>
  <c r="N172" i="15"/>
  <c r="L172" i="15"/>
  <c r="K172" i="15"/>
  <c r="J172" i="15"/>
  <c r="H172" i="15"/>
  <c r="G172" i="15"/>
  <c r="F172" i="15"/>
  <c r="T171" i="15"/>
  <c r="Q171" i="15"/>
  <c r="P171" i="15"/>
  <c r="O171" i="15"/>
  <c r="N171" i="15"/>
  <c r="L171" i="15"/>
  <c r="K171" i="15"/>
  <c r="J171" i="15"/>
  <c r="H171" i="15"/>
  <c r="G171" i="15"/>
  <c r="F171" i="15"/>
  <c r="S170" i="15"/>
  <c r="Q170" i="15"/>
  <c r="N170" i="15"/>
  <c r="L170" i="15"/>
  <c r="K170" i="15"/>
  <c r="J170" i="15"/>
  <c r="I170" i="15"/>
  <c r="H170" i="15"/>
  <c r="G170" i="15"/>
  <c r="S169" i="15"/>
  <c r="N169" i="15"/>
  <c r="L169" i="15"/>
  <c r="K169" i="15"/>
  <c r="J169" i="15"/>
  <c r="I169" i="15"/>
  <c r="H169" i="15"/>
  <c r="G169" i="15"/>
  <c r="S168" i="15"/>
  <c r="N168" i="15"/>
  <c r="L168" i="15"/>
  <c r="K168" i="15"/>
  <c r="J168" i="15"/>
  <c r="I168" i="15"/>
  <c r="H168" i="15"/>
  <c r="G168" i="15"/>
  <c r="S167" i="15"/>
  <c r="N167" i="15"/>
  <c r="L167" i="15"/>
  <c r="K167" i="15"/>
  <c r="J167" i="15"/>
  <c r="I167" i="15"/>
  <c r="H167" i="15"/>
  <c r="G167" i="15"/>
  <c r="S166" i="15"/>
  <c r="N166" i="15"/>
  <c r="L166" i="15"/>
  <c r="K166" i="15"/>
  <c r="J166" i="15"/>
  <c r="I166" i="15"/>
  <c r="H166" i="15"/>
  <c r="G166" i="15"/>
  <c r="T165" i="15"/>
  <c r="Q165" i="15"/>
  <c r="P165" i="15"/>
  <c r="O165" i="15"/>
  <c r="N165" i="15"/>
  <c r="L165" i="15"/>
  <c r="K165" i="15"/>
  <c r="J165" i="15"/>
  <c r="H165" i="15"/>
  <c r="G165" i="15"/>
  <c r="F165" i="15"/>
  <c r="T164" i="15"/>
  <c r="Q164" i="15"/>
  <c r="P164" i="15"/>
  <c r="O164" i="15"/>
  <c r="N164" i="15"/>
  <c r="L164" i="15"/>
  <c r="K164" i="15"/>
  <c r="J164" i="15"/>
  <c r="H164" i="15"/>
  <c r="G164" i="15"/>
  <c r="F164" i="15"/>
  <c r="S163" i="15"/>
  <c r="Q163" i="15"/>
  <c r="N163" i="15"/>
  <c r="L163" i="15"/>
  <c r="K163" i="15"/>
  <c r="J163" i="15"/>
  <c r="I163" i="15"/>
  <c r="H163" i="15"/>
  <c r="G163" i="15"/>
  <c r="S162" i="15"/>
  <c r="N162" i="15"/>
  <c r="L162" i="15"/>
  <c r="K162" i="15"/>
  <c r="J162" i="15"/>
  <c r="I162" i="15"/>
  <c r="H162" i="15"/>
  <c r="G162" i="15"/>
  <c r="S161" i="15"/>
  <c r="N161" i="15"/>
  <c r="L161" i="15"/>
  <c r="K161" i="15"/>
  <c r="J161" i="15"/>
  <c r="I161" i="15"/>
  <c r="H161" i="15"/>
  <c r="G161" i="15"/>
  <c r="S160" i="15"/>
  <c r="N160" i="15"/>
  <c r="L160" i="15"/>
  <c r="K160" i="15"/>
  <c r="J160" i="15"/>
  <c r="I160" i="15"/>
  <c r="H160" i="15"/>
  <c r="G160" i="15"/>
  <c r="S159" i="15"/>
  <c r="N159" i="15"/>
  <c r="L159" i="15"/>
  <c r="K159" i="15"/>
  <c r="J159" i="15"/>
  <c r="I159" i="15"/>
  <c r="H159" i="15"/>
  <c r="G159" i="15"/>
  <c r="T158" i="15"/>
  <c r="Q158" i="15"/>
  <c r="P158" i="15"/>
  <c r="O158" i="15"/>
  <c r="N158" i="15"/>
  <c r="L158" i="15"/>
  <c r="K158" i="15"/>
  <c r="J158" i="15"/>
  <c r="H158" i="15"/>
  <c r="G158" i="15"/>
  <c r="F158" i="15"/>
  <c r="T157" i="15"/>
  <c r="Q157" i="15"/>
  <c r="P157" i="15"/>
  <c r="O157" i="15"/>
  <c r="N157" i="15"/>
  <c r="L157" i="15"/>
  <c r="K157" i="15"/>
  <c r="J157" i="15"/>
  <c r="H157" i="15"/>
  <c r="G157" i="15"/>
  <c r="F157" i="15"/>
  <c r="S156" i="15"/>
  <c r="Q156" i="15"/>
  <c r="N156" i="15"/>
  <c r="L156" i="15"/>
  <c r="K156" i="15"/>
  <c r="J156" i="15"/>
  <c r="I156" i="15"/>
  <c r="H156" i="15"/>
  <c r="G156" i="15"/>
  <c r="S155" i="15"/>
  <c r="N155" i="15"/>
  <c r="L155" i="15"/>
  <c r="K155" i="15"/>
  <c r="J155" i="15"/>
  <c r="I155" i="15"/>
  <c r="H155" i="15"/>
  <c r="G155" i="15"/>
  <c r="S154" i="15"/>
  <c r="Q154" i="15"/>
  <c r="N154" i="15"/>
  <c r="I154" i="15"/>
  <c r="H154" i="15"/>
  <c r="G154" i="15"/>
  <c r="F154" i="15"/>
  <c r="S153" i="15"/>
  <c r="Q153" i="15"/>
  <c r="N153" i="15"/>
  <c r="I153" i="15"/>
  <c r="H153" i="15"/>
  <c r="G153" i="15"/>
  <c r="F153" i="15"/>
  <c r="T152" i="15"/>
  <c r="S152" i="15"/>
  <c r="Q152" i="15"/>
  <c r="P152" i="15"/>
  <c r="O152" i="15"/>
  <c r="N152" i="15"/>
  <c r="L152" i="15"/>
  <c r="K152" i="15"/>
  <c r="J152" i="15"/>
  <c r="I152" i="15"/>
  <c r="H152" i="15"/>
  <c r="G152" i="15"/>
  <c r="F152" i="15"/>
  <c r="T151" i="15"/>
  <c r="Q151" i="15"/>
  <c r="P151" i="15"/>
  <c r="O151" i="15"/>
  <c r="L151" i="15"/>
  <c r="K151" i="15"/>
  <c r="J151" i="15"/>
  <c r="I151" i="15"/>
  <c r="H151" i="15"/>
  <c r="G151" i="15"/>
  <c r="F151" i="15"/>
  <c r="T150" i="15"/>
  <c r="Q150" i="15"/>
  <c r="P150" i="15"/>
  <c r="O150" i="15"/>
  <c r="L150" i="15"/>
  <c r="K150" i="15"/>
  <c r="J150" i="15"/>
  <c r="I150" i="15"/>
  <c r="H150" i="15"/>
  <c r="G150" i="15"/>
  <c r="F150" i="15"/>
  <c r="S149" i="15"/>
  <c r="Q149" i="15"/>
  <c r="N149" i="15"/>
  <c r="L149" i="15"/>
  <c r="I149" i="15"/>
  <c r="H149" i="15"/>
  <c r="G149" i="15"/>
  <c r="F149" i="15"/>
  <c r="S148" i="15"/>
  <c r="Q148" i="15"/>
  <c r="N148" i="15"/>
  <c r="I148" i="15"/>
  <c r="H148" i="15"/>
  <c r="G148" i="15"/>
  <c r="F148" i="15"/>
  <c r="S147" i="15"/>
  <c r="Q147" i="15"/>
  <c r="N147" i="15"/>
  <c r="I147" i="15"/>
  <c r="H147" i="15"/>
  <c r="G147" i="15"/>
  <c r="F147" i="15"/>
  <c r="S146" i="15"/>
  <c r="Q146" i="15"/>
  <c r="N146" i="15"/>
  <c r="I146" i="15"/>
  <c r="H146" i="15"/>
  <c r="G146" i="15"/>
  <c r="F146" i="15"/>
  <c r="S145" i="15"/>
  <c r="Q145" i="15"/>
  <c r="N145" i="15"/>
  <c r="I145" i="15"/>
  <c r="H145" i="15"/>
  <c r="G145" i="15"/>
  <c r="F145" i="15"/>
  <c r="T144" i="15"/>
  <c r="Q144" i="15"/>
  <c r="P144" i="15"/>
  <c r="O144" i="15"/>
  <c r="L144" i="15"/>
  <c r="K144" i="15"/>
  <c r="J144" i="15"/>
  <c r="I144" i="15"/>
  <c r="H144" i="15"/>
  <c r="G144" i="15"/>
  <c r="F144" i="15"/>
  <c r="T143" i="15"/>
  <c r="Q143" i="15"/>
  <c r="P143" i="15"/>
  <c r="O143" i="15"/>
  <c r="L143" i="15"/>
  <c r="K143" i="15"/>
  <c r="J143" i="15"/>
  <c r="I143" i="15"/>
  <c r="H143" i="15"/>
  <c r="G143" i="15"/>
  <c r="F143" i="15"/>
  <c r="S142" i="15"/>
  <c r="Q142" i="15"/>
  <c r="N142" i="15"/>
  <c r="L142" i="15"/>
  <c r="J142" i="15"/>
  <c r="I142" i="15"/>
  <c r="H142" i="15"/>
  <c r="G142" i="15"/>
  <c r="F142" i="15"/>
  <c r="T141" i="15"/>
  <c r="S141" i="15"/>
  <c r="Q141" i="15"/>
  <c r="P141" i="15"/>
  <c r="O141" i="15"/>
  <c r="N141" i="15"/>
  <c r="L141" i="15"/>
  <c r="K141" i="15"/>
  <c r="J141" i="15"/>
  <c r="I141" i="15"/>
  <c r="H141" i="15"/>
  <c r="G141" i="15"/>
  <c r="F141" i="15"/>
  <c r="S140" i="15"/>
  <c r="Q140" i="15"/>
  <c r="N140" i="15"/>
  <c r="I140" i="15"/>
  <c r="H140" i="15"/>
  <c r="G140" i="15"/>
  <c r="F140" i="15"/>
  <c r="S139" i="15"/>
  <c r="Q139" i="15"/>
  <c r="N139" i="15"/>
  <c r="I139" i="15"/>
  <c r="H139" i="15"/>
  <c r="G139" i="15"/>
  <c r="F139" i="15"/>
  <c r="S138" i="15"/>
  <c r="Q138" i="15"/>
  <c r="N138" i="15"/>
  <c r="I138" i="15"/>
  <c r="H138" i="15"/>
  <c r="G138" i="15"/>
  <c r="F138" i="15"/>
  <c r="T137" i="15"/>
  <c r="Q137" i="15"/>
  <c r="P137" i="15"/>
  <c r="O137" i="15"/>
  <c r="L137" i="15"/>
  <c r="K137" i="15"/>
  <c r="J137" i="15"/>
  <c r="I137" i="15"/>
  <c r="H137" i="15"/>
  <c r="G137" i="15"/>
  <c r="F137" i="15"/>
  <c r="T136" i="15"/>
  <c r="Q136" i="15"/>
  <c r="P136" i="15"/>
  <c r="O136" i="15"/>
  <c r="L136" i="15"/>
  <c r="K136" i="15"/>
  <c r="J136" i="15"/>
  <c r="I136" i="15"/>
  <c r="H136" i="15"/>
  <c r="G136" i="15"/>
  <c r="F136" i="15"/>
  <c r="S135" i="15"/>
  <c r="Q135" i="15"/>
  <c r="P135" i="15"/>
  <c r="O135" i="15"/>
  <c r="N135" i="15"/>
  <c r="L135" i="15"/>
  <c r="I135" i="15"/>
  <c r="H135" i="15"/>
  <c r="G135" i="15"/>
  <c r="S134" i="15"/>
  <c r="Q134" i="15"/>
  <c r="P134" i="15"/>
  <c r="O134" i="15"/>
  <c r="N134" i="15"/>
  <c r="I134" i="15"/>
  <c r="H134" i="15"/>
  <c r="G134" i="15"/>
  <c r="S133" i="15"/>
  <c r="Q133" i="15"/>
  <c r="P133" i="15"/>
  <c r="O133" i="15"/>
  <c r="N133" i="15"/>
  <c r="I133" i="15"/>
  <c r="H133" i="15"/>
  <c r="G133" i="15"/>
  <c r="S132" i="15"/>
  <c r="Q132" i="15"/>
  <c r="P132" i="15"/>
  <c r="O132" i="15"/>
  <c r="N132" i="15"/>
  <c r="I132" i="15"/>
  <c r="H132" i="15"/>
  <c r="G132" i="15"/>
  <c r="T131" i="15"/>
  <c r="S131" i="15"/>
  <c r="Q131" i="15"/>
  <c r="P131" i="15"/>
  <c r="O131" i="15"/>
  <c r="N131" i="15"/>
  <c r="L131" i="15"/>
  <c r="K131" i="15"/>
  <c r="J131" i="15"/>
  <c r="I131" i="15"/>
  <c r="H131" i="15"/>
  <c r="G131" i="15"/>
  <c r="F131" i="15"/>
  <c r="T130" i="15"/>
  <c r="Q130" i="15"/>
  <c r="P130" i="15"/>
  <c r="O130" i="15"/>
  <c r="L130" i="15"/>
  <c r="K130" i="15"/>
  <c r="J130" i="15"/>
  <c r="I130" i="15"/>
  <c r="H130" i="15"/>
  <c r="G130" i="15"/>
  <c r="F130" i="15"/>
  <c r="T129" i="15"/>
  <c r="Q129" i="15"/>
  <c r="P129" i="15"/>
  <c r="O129" i="15"/>
  <c r="L129" i="15"/>
  <c r="K129" i="15"/>
  <c r="J129" i="15"/>
  <c r="I129" i="15"/>
  <c r="H129" i="15"/>
  <c r="G129" i="15"/>
  <c r="F129" i="15"/>
  <c r="S128" i="15"/>
  <c r="Q128" i="15"/>
  <c r="P128" i="15"/>
  <c r="O128" i="15"/>
  <c r="N128" i="15"/>
  <c r="L128" i="15"/>
  <c r="I128" i="15"/>
  <c r="H128" i="15"/>
  <c r="G128" i="15"/>
  <c r="S127" i="15"/>
  <c r="Q127" i="15"/>
  <c r="P127" i="15"/>
  <c r="O127" i="15"/>
  <c r="N127" i="15"/>
  <c r="I127" i="15"/>
  <c r="H127" i="15"/>
  <c r="G127" i="15"/>
  <c r="S126" i="15"/>
  <c r="Q126" i="15"/>
  <c r="P126" i="15"/>
  <c r="O126" i="15"/>
  <c r="N126" i="15"/>
  <c r="I126" i="15"/>
  <c r="H126" i="15"/>
  <c r="G126" i="15"/>
  <c r="S125" i="15"/>
  <c r="Q125" i="15"/>
  <c r="P125" i="15"/>
  <c r="O125" i="15"/>
  <c r="N125" i="15"/>
  <c r="I125" i="15"/>
  <c r="H125" i="15"/>
  <c r="G125" i="15"/>
  <c r="T124" i="15"/>
  <c r="S124" i="15"/>
  <c r="Q124" i="15"/>
  <c r="P124" i="15"/>
  <c r="O124" i="15"/>
  <c r="N124" i="15"/>
  <c r="L124" i="15"/>
  <c r="K124" i="15"/>
  <c r="J124" i="15"/>
  <c r="I124" i="15"/>
  <c r="H124" i="15"/>
  <c r="G124" i="15"/>
  <c r="F124" i="15"/>
  <c r="T123" i="15"/>
  <c r="Q123" i="15"/>
  <c r="P123" i="15"/>
  <c r="O123" i="15"/>
  <c r="L123" i="15"/>
  <c r="K123" i="15"/>
  <c r="J123" i="15"/>
  <c r="I123" i="15"/>
  <c r="H123" i="15"/>
  <c r="G123" i="15"/>
  <c r="F123" i="15"/>
  <c r="T122" i="15"/>
  <c r="Q122" i="15"/>
  <c r="P122" i="15"/>
  <c r="O122" i="15"/>
  <c r="L122" i="15"/>
  <c r="K122" i="15"/>
  <c r="J122" i="15"/>
  <c r="I122" i="15"/>
  <c r="H122" i="15"/>
  <c r="G122" i="15"/>
  <c r="F122" i="15"/>
  <c r="S121" i="15"/>
  <c r="Q121" i="15"/>
  <c r="P121" i="15"/>
  <c r="N121" i="15"/>
  <c r="L121" i="15"/>
  <c r="I121" i="15"/>
  <c r="H121" i="15"/>
  <c r="G121" i="15"/>
  <c r="S120" i="15"/>
  <c r="R120" i="15"/>
  <c r="Q120" i="15"/>
  <c r="P120" i="15"/>
  <c r="O120" i="15"/>
  <c r="N120" i="15"/>
  <c r="I120" i="15"/>
  <c r="H120" i="15"/>
  <c r="G120" i="15"/>
  <c r="S119" i="15"/>
  <c r="R119" i="15"/>
  <c r="Q119" i="15"/>
  <c r="N119" i="15"/>
  <c r="I119" i="15"/>
  <c r="H119" i="15"/>
  <c r="G119" i="15"/>
  <c r="S118" i="15"/>
  <c r="R118" i="15"/>
  <c r="Q118" i="15"/>
  <c r="N118" i="15"/>
  <c r="I118" i="15"/>
  <c r="H118" i="15"/>
  <c r="G118" i="15"/>
  <c r="S117" i="15"/>
  <c r="R117" i="15"/>
  <c r="Q117" i="15"/>
  <c r="N117" i="15"/>
  <c r="I117" i="15"/>
  <c r="H117" i="15"/>
  <c r="G117" i="15"/>
  <c r="T116" i="15"/>
  <c r="R116" i="15"/>
  <c r="Q116" i="15"/>
  <c r="P116" i="15"/>
  <c r="O116" i="15"/>
  <c r="L116" i="15"/>
  <c r="K116" i="15"/>
  <c r="J116" i="15"/>
  <c r="I116" i="15"/>
  <c r="H116" i="15"/>
  <c r="G116" i="15"/>
  <c r="F116" i="15"/>
  <c r="T115" i="15"/>
  <c r="R115" i="15"/>
  <c r="Q115" i="15"/>
  <c r="P115" i="15"/>
  <c r="O115" i="15"/>
  <c r="L115" i="15"/>
  <c r="K115" i="15"/>
  <c r="J115" i="15"/>
  <c r="I115" i="15"/>
  <c r="H115" i="15"/>
  <c r="G115" i="15"/>
  <c r="F115" i="15"/>
  <c r="S114" i="15"/>
  <c r="R114" i="15"/>
  <c r="Q114" i="15"/>
  <c r="N114" i="15"/>
  <c r="L114" i="15"/>
  <c r="I114" i="15"/>
  <c r="H114" i="15"/>
  <c r="G114" i="15"/>
  <c r="F114" i="15"/>
  <c r="S113" i="15"/>
  <c r="R113" i="15"/>
  <c r="Q113" i="15"/>
  <c r="N113" i="15"/>
  <c r="M113" i="15"/>
  <c r="I113" i="15"/>
  <c r="H113" i="15"/>
  <c r="G113" i="15"/>
  <c r="F113" i="15"/>
  <c r="S112" i="15"/>
  <c r="R112" i="15"/>
  <c r="Q112" i="15"/>
  <c r="N112" i="15"/>
  <c r="M112" i="15"/>
  <c r="I112" i="15"/>
  <c r="H112" i="15"/>
  <c r="G112" i="15"/>
  <c r="F112" i="15"/>
  <c r="S111" i="15"/>
  <c r="R111" i="15"/>
  <c r="Q111" i="15"/>
  <c r="N111" i="15"/>
  <c r="M111" i="15"/>
  <c r="L111" i="15"/>
  <c r="K111" i="15"/>
  <c r="J111" i="15"/>
  <c r="I111" i="15"/>
  <c r="H111" i="15"/>
  <c r="G111" i="15"/>
  <c r="F111" i="15"/>
  <c r="S110" i="15"/>
  <c r="R110" i="15"/>
  <c r="Q110" i="15"/>
  <c r="N110" i="15"/>
  <c r="M110" i="15"/>
  <c r="I110" i="15"/>
  <c r="H110" i="15"/>
  <c r="G110" i="15"/>
  <c r="F110" i="15"/>
  <c r="T109" i="15"/>
  <c r="R109" i="15"/>
  <c r="Q109" i="15"/>
  <c r="P109" i="15"/>
  <c r="O109" i="15"/>
  <c r="L109" i="15"/>
  <c r="K109" i="15"/>
  <c r="J109" i="15"/>
  <c r="I109" i="15"/>
  <c r="H109" i="15"/>
  <c r="G109" i="15"/>
  <c r="F109" i="15"/>
  <c r="T108" i="15"/>
  <c r="R108" i="15"/>
  <c r="Q108" i="15"/>
  <c r="P108" i="15"/>
  <c r="O108" i="15"/>
  <c r="L108" i="15"/>
  <c r="K108" i="15"/>
  <c r="J108" i="15"/>
  <c r="I108" i="15"/>
  <c r="H108" i="15"/>
  <c r="G108" i="15"/>
  <c r="F108" i="15"/>
  <c r="S107" i="15"/>
  <c r="R107" i="15"/>
  <c r="Q107" i="15"/>
  <c r="N107" i="15"/>
  <c r="L107" i="15"/>
  <c r="I107" i="15"/>
  <c r="H107" i="15"/>
  <c r="G107" i="15"/>
  <c r="F107" i="15"/>
  <c r="S106" i="15"/>
  <c r="R106" i="15"/>
  <c r="Q106" i="15"/>
  <c r="P106" i="15"/>
  <c r="O106" i="15"/>
  <c r="N106" i="15"/>
  <c r="M106" i="15"/>
  <c r="I106" i="15"/>
  <c r="H106" i="15"/>
  <c r="G106" i="15"/>
  <c r="S105" i="15"/>
  <c r="R105" i="15"/>
  <c r="Q105" i="15"/>
  <c r="P105" i="15"/>
  <c r="O105" i="15"/>
  <c r="N105" i="15"/>
  <c r="M105" i="15"/>
  <c r="I105" i="15"/>
  <c r="H105" i="15"/>
  <c r="G105" i="15"/>
  <c r="S104" i="15"/>
  <c r="R104" i="15"/>
  <c r="Q104" i="15"/>
  <c r="P104" i="15"/>
  <c r="O104" i="15"/>
  <c r="N104" i="15"/>
  <c r="M104" i="15"/>
  <c r="I104" i="15"/>
  <c r="H104" i="15"/>
  <c r="G104" i="15"/>
  <c r="T103" i="15"/>
  <c r="S103" i="15"/>
  <c r="R103" i="15"/>
  <c r="Q103" i="15"/>
  <c r="P103" i="15"/>
  <c r="O103" i="15"/>
  <c r="N103" i="15"/>
  <c r="M103" i="15"/>
  <c r="L103" i="15"/>
  <c r="K103" i="15"/>
  <c r="J103" i="15"/>
  <c r="I103" i="15"/>
  <c r="H103" i="15"/>
  <c r="G103" i="15"/>
  <c r="F103" i="15"/>
  <c r="T102" i="15"/>
  <c r="R102" i="15"/>
  <c r="Q102" i="15"/>
  <c r="P102" i="15"/>
  <c r="O102" i="15"/>
  <c r="L102" i="15"/>
  <c r="K102" i="15"/>
  <c r="J102" i="15"/>
  <c r="I102" i="15"/>
  <c r="H102" i="15"/>
  <c r="G102" i="15"/>
  <c r="F102" i="15"/>
  <c r="T101" i="15"/>
  <c r="R101" i="15"/>
  <c r="Q101" i="15"/>
  <c r="P101" i="15"/>
  <c r="O101" i="15"/>
  <c r="L101" i="15"/>
  <c r="K101" i="15"/>
  <c r="J101" i="15"/>
  <c r="I101" i="15"/>
  <c r="H101" i="15"/>
  <c r="G101" i="15"/>
  <c r="F101" i="15"/>
  <c r="S100" i="15"/>
  <c r="R100" i="15"/>
  <c r="Q100" i="15"/>
  <c r="N100" i="15"/>
  <c r="L100" i="15"/>
  <c r="I100" i="15"/>
  <c r="H100" i="15"/>
  <c r="G100" i="15"/>
  <c r="F100" i="15"/>
  <c r="S99" i="15"/>
  <c r="R99" i="15"/>
  <c r="Q99" i="15"/>
  <c r="N99" i="15"/>
  <c r="M99" i="15"/>
  <c r="I99" i="15"/>
  <c r="H99" i="15"/>
  <c r="G99" i="15"/>
  <c r="F99" i="15"/>
  <c r="S98" i="15"/>
  <c r="R98" i="15"/>
  <c r="Q98" i="15"/>
  <c r="N98" i="15"/>
  <c r="M98" i="15"/>
  <c r="I98" i="15"/>
  <c r="H98" i="15"/>
  <c r="G98" i="15"/>
  <c r="F98" i="15"/>
  <c r="S97" i="15"/>
  <c r="R97" i="15"/>
  <c r="Q97" i="15"/>
  <c r="N97" i="15"/>
  <c r="M97" i="15"/>
  <c r="I97" i="15"/>
  <c r="H97" i="15"/>
  <c r="G97" i="15"/>
  <c r="F97" i="15"/>
  <c r="S96" i="15"/>
  <c r="R96" i="15"/>
  <c r="Q96" i="15"/>
  <c r="N96" i="15"/>
  <c r="M96" i="15"/>
  <c r="I96" i="15"/>
  <c r="H96" i="15"/>
  <c r="G96" i="15"/>
  <c r="F96" i="15"/>
  <c r="T95" i="15"/>
  <c r="R95" i="15"/>
  <c r="Q95" i="15"/>
  <c r="P95" i="15"/>
  <c r="O95" i="15"/>
  <c r="L95" i="15"/>
  <c r="K95" i="15"/>
  <c r="J95" i="15"/>
  <c r="I95" i="15"/>
  <c r="H95" i="15"/>
  <c r="G95" i="15"/>
  <c r="F95" i="15"/>
  <c r="T94" i="15"/>
  <c r="R94" i="15"/>
  <c r="Q94" i="15"/>
  <c r="P94" i="15"/>
  <c r="O94" i="15"/>
  <c r="L94" i="15"/>
  <c r="K94" i="15"/>
  <c r="J94" i="15"/>
  <c r="I94" i="15"/>
  <c r="H94" i="15"/>
  <c r="G94" i="15"/>
  <c r="F94" i="15"/>
  <c r="S93" i="15"/>
  <c r="R93" i="15"/>
  <c r="Q93" i="15"/>
  <c r="N93" i="15"/>
  <c r="L93" i="15"/>
  <c r="I93" i="15"/>
  <c r="H93" i="15"/>
  <c r="G93" i="15"/>
  <c r="F93" i="15"/>
  <c r="S92" i="15"/>
  <c r="R92" i="15"/>
  <c r="Q92" i="15"/>
  <c r="N92" i="15"/>
  <c r="M92" i="15"/>
  <c r="I92" i="15"/>
  <c r="H92" i="15"/>
  <c r="G92" i="15"/>
  <c r="F92" i="15"/>
  <c r="S91" i="15"/>
  <c r="R91" i="15"/>
  <c r="Q91" i="15"/>
  <c r="N91" i="15"/>
  <c r="M91" i="15"/>
  <c r="I91" i="15"/>
  <c r="H91" i="15"/>
  <c r="G91" i="15"/>
  <c r="F91" i="15"/>
  <c r="S90" i="15"/>
  <c r="R90" i="15"/>
  <c r="Q90" i="15"/>
  <c r="N90" i="15"/>
  <c r="M90" i="15"/>
  <c r="I90" i="15"/>
  <c r="H90" i="15"/>
  <c r="G90" i="15"/>
  <c r="F90" i="15"/>
  <c r="S89" i="15"/>
  <c r="R89" i="15"/>
  <c r="Q89" i="15"/>
  <c r="N89" i="15"/>
  <c r="M89" i="15"/>
  <c r="I89" i="15"/>
  <c r="H89" i="15"/>
  <c r="G89" i="15"/>
  <c r="F89" i="15"/>
  <c r="T88" i="15"/>
  <c r="R88" i="15"/>
  <c r="Q88" i="15"/>
  <c r="P88" i="15"/>
  <c r="O88" i="15"/>
  <c r="L88" i="15"/>
  <c r="K88" i="15"/>
  <c r="J88" i="15"/>
  <c r="I88" i="15"/>
  <c r="H88" i="15"/>
  <c r="G88" i="15"/>
  <c r="F88" i="15"/>
  <c r="T87" i="15"/>
  <c r="R87" i="15"/>
  <c r="Q87" i="15"/>
  <c r="P87" i="15"/>
  <c r="O87" i="15"/>
  <c r="L87" i="15"/>
  <c r="K87" i="15"/>
  <c r="J87" i="15"/>
  <c r="I87" i="15"/>
  <c r="H87" i="15"/>
  <c r="G87" i="15"/>
  <c r="F87" i="15"/>
  <c r="S86" i="15"/>
  <c r="R86" i="15"/>
  <c r="Q86" i="15"/>
  <c r="N86" i="15"/>
  <c r="L86" i="15"/>
  <c r="I86" i="15"/>
  <c r="H86" i="15"/>
  <c r="G86" i="15"/>
  <c r="F86" i="15"/>
  <c r="S85" i="15"/>
  <c r="R85" i="15"/>
  <c r="Q85" i="15"/>
  <c r="N85" i="15"/>
  <c r="M85" i="15"/>
  <c r="I85" i="15"/>
  <c r="H85" i="15"/>
  <c r="G85" i="15"/>
  <c r="F85" i="15"/>
  <c r="S84" i="15"/>
  <c r="R84" i="15"/>
  <c r="Q84" i="15"/>
  <c r="N84" i="15"/>
  <c r="M84" i="15"/>
  <c r="I84" i="15"/>
  <c r="H84" i="15"/>
  <c r="G84" i="15"/>
  <c r="F84" i="15"/>
  <c r="S83" i="15"/>
  <c r="R83" i="15"/>
  <c r="Q83" i="15"/>
  <c r="N83" i="15"/>
  <c r="M83" i="15"/>
  <c r="I83" i="15"/>
  <c r="H83" i="15"/>
  <c r="G83" i="15"/>
  <c r="F83" i="15"/>
  <c r="S82" i="15"/>
  <c r="R82" i="15"/>
  <c r="Q82" i="15"/>
  <c r="N82" i="15"/>
  <c r="M82" i="15"/>
  <c r="I82" i="15"/>
  <c r="H82" i="15"/>
  <c r="G82" i="15"/>
  <c r="F82" i="15"/>
  <c r="T81" i="15"/>
  <c r="R81" i="15"/>
  <c r="Q81" i="15"/>
  <c r="P81" i="15"/>
  <c r="O81" i="15"/>
  <c r="L81" i="15"/>
  <c r="K81" i="15"/>
  <c r="J81" i="15"/>
  <c r="I81" i="15"/>
  <c r="H81" i="15"/>
  <c r="G81" i="15"/>
  <c r="F81" i="15"/>
  <c r="T80" i="15"/>
  <c r="R80" i="15"/>
  <c r="Q80" i="15"/>
  <c r="P80" i="15"/>
  <c r="O80" i="15"/>
  <c r="L80" i="15"/>
  <c r="K80" i="15"/>
  <c r="J80" i="15"/>
  <c r="I80" i="15"/>
  <c r="H80" i="15"/>
  <c r="G80" i="15"/>
  <c r="F80" i="15"/>
  <c r="S79" i="15"/>
  <c r="R79" i="15"/>
  <c r="Q79" i="15"/>
  <c r="N79" i="15"/>
  <c r="L79" i="15"/>
  <c r="I79" i="15"/>
  <c r="H79" i="15"/>
  <c r="G79" i="15"/>
  <c r="F79" i="15"/>
  <c r="S78" i="15"/>
  <c r="R78" i="15"/>
  <c r="Q78" i="15"/>
  <c r="N78" i="15"/>
  <c r="M78" i="15"/>
  <c r="I78" i="15"/>
  <c r="H78" i="15"/>
  <c r="G78" i="15"/>
  <c r="F78" i="15"/>
  <c r="S77" i="15"/>
  <c r="R77" i="15"/>
  <c r="Q77" i="15"/>
  <c r="N77" i="15"/>
  <c r="M77" i="15"/>
  <c r="I77" i="15"/>
  <c r="H77" i="15"/>
  <c r="G77" i="15"/>
  <c r="F77" i="15"/>
  <c r="S76" i="15"/>
  <c r="R76" i="15"/>
  <c r="Q76" i="15"/>
  <c r="N76" i="15"/>
  <c r="M76" i="15"/>
  <c r="I76" i="15"/>
  <c r="H76" i="15"/>
  <c r="G76" i="15"/>
  <c r="F76" i="15"/>
  <c r="S75" i="15"/>
  <c r="R75" i="15"/>
  <c r="Q75" i="15"/>
  <c r="N75" i="15"/>
  <c r="M75" i="15"/>
  <c r="I75" i="15"/>
  <c r="H75" i="15"/>
  <c r="G75" i="15"/>
  <c r="F75" i="15"/>
  <c r="T74" i="15"/>
  <c r="R74" i="15"/>
  <c r="Q74" i="15"/>
  <c r="P74" i="15"/>
  <c r="O74" i="15"/>
  <c r="L74" i="15"/>
  <c r="K74" i="15"/>
  <c r="J74" i="15"/>
  <c r="I74" i="15"/>
  <c r="H74" i="15"/>
  <c r="G74" i="15"/>
  <c r="F74" i="15"/>
  <c r="T73" i="15"/>
  <c r="R73" i="15"/>
  <c r="Q73" i="15"/>
  <c r="P73" i="15"/>
  <c r="O73" i="15"/>
  <c r="L73" i="15"/>
  <c r="K73" i="15"/>
  <c r="J73" i="15"/>
  <c r="I73" i="15"/>
  <c r="H73" i="15"/>
  <c r="G73" i="15"/>
  <c r="F73" i="15"/>
  <c r="S72" i="15"/>
  <c r="R72" i="15"/>
  <c r="Q72" i="15"/>
  <c r="N72" i="15"/>
  <c r="L72" i="15"/>
  <c r="I72" i="15"/>
  <c r="H72" i="15"/>
  <c r="G72" i="15"/>
  <c r="F72" i="15"/>
  <c r="S71" i="15"/>
  <c r="R71" i="15"/>
  <c r="Q71" i="15"/>
  <c r="N71" i="15"/>
  <c r="M71" i="15"/>
  <c r="I71" i="15"/>
  <c r="H71" i="15"/>
  <c r="G71" i="15"/>
  <c r="F71" i="15"/>
  <c r="S70" i="15"/>
  <c r="R70" i="15"/>
  <c r="Q70" i="15"/>
  <c r="N70" i="15"/>
  <c r="M70" i="15"/>
  <c r="I70" i="15"/>
  <c r="H70" i="15"/>
  <c r="G70" i="15"/>
  <c r="F70" i="15"/>
  <c r="S69" i="15"/>
  <c r="R69" i="15"/>
  <c r="Q69" i="15"/>
  <c r="N69" i="15"/>
  <c r="M69" i="15"/>
  <c r="I69" i="15"/>
  <c r="H69" i="15"/>
  <c r="G69" i="15"/>
  <c r="F69" i="15"/>
  <c r="S68" i="15"/>
  <c r="R68" i="15"/>
  <c r="Q68" i="15"/>
  <c r="N68" i="15"/>
  <c r="M68" i="15"/>
  <c r="I68" i="15"/>
  <c r="H68" i="15"/>
  <c r="G68" i="15"/>
  <c r="F68" i="15"/>
  <c r="T67" i="15"/>
  <c r="R67" i="15"/>
  <c r="Q67" i="15"/>
  <c r="P67" i="15"/>
  <c r="O67" i="15"/>
  <c r="L67" i="15"/>
  <c r="K67" i="15"/>
  <c r="J67" i="15"/>
  <c r="I67" i="15"/>
  <c r="H67" i="15"/>
  <c r="G67" i="15"/>
  <c r="F67" i="15"/>
  <c r="T66" i="15"/>
  <c r="R66" i="15"/>
  <c r="Q66" i="15"/>
  <c r="P66" i="15"/>
  <c r="O66" i="15"/>
  <c r="L66" i="15"/>
  <c r="K66" i="15"/>
  <c r="J66" i="15"/>
  <c r="I66" i="15"/>
  <c r="H66" i="15"/>
  <c r="G66" i="15"/>
  <c r="F66" i="15"/>
  <c r="S65" i="15"/>
  <c r="R65" i="15"/>
  <c r="Q65" i="15"/>
  <c r="N65" i="15"/>
  <c r="L65" i="15"/>
  <c r="I65" i="15"/>
  <c r="H65" i="15"/>
  <c r="G65" i="15"/>
  <c r="F65" i="15"/>
  <c r="S64" i="15"/>
  <c r="R64" i="15"/>
  <c r="Q64" i="15"/>
  <c r="N64" i="15"/>
  <c r="M64" i="15"/>
  <c r="I64" i="15"/>
  <c r="H64" i="15"/>
  <c r="G64" i="15"/>
  <c r="F64" i="15"/>
  <c r="S63" i="15"/>
  <c r="R63" i="15"/>
  <c r="Q63" i="15"/>
  <c r="N63" i="15"/>
  <c r="M63" i="15"/>
  <c r="I63" i="15"/>
  <c r="H63" i="15"/>
  <c r="G63" i="15"/>
  <c r="F63" i="15"/>
  <c r="S62" i="15"/>
  <c r="R62" i="15"/>
  <c r="N62" i="15"/>
  <c r="M62" i="15"/>
  <c r="I62" i="15"/>
  <c r="H62" i="15"/>
  <c r="G62" i="15"/>
  <c r="F62" i="15"/>
  <c r="S61" i="15"/>
  <c r="R61" i="15"/>
  <c r="N61" i="15"/>
  <c r="M61" i="15"/>
  <c r="I61" i="15"/>
  <c r="H61" i="15"/>
  <c r="G61" i="15"/>
  <c r="F61" i="15"/>
  <c r="T60" i="15"/>
  <c r="R60" i="15"/>
  <c r="Q60" i="15"/>
  <c r="P60" i="15"/>
  <c r="O60" i="15"/>
  <c r="L60" i="15"/>
  <c r="K60" i="15"/>
  <c r="J60" i="15"/>
  <c r="I60" i="15"/>
  <c r="H60" i="15"/>
  <c r="G60" i="15"/>
  <c r="F60" i="15"/>
  <c r="T59" i="15"/>
  <c r="R59" i="15"/>
  <c r="Q59" i="15"/>
  <c r="P59" i="15"/>
  <c r="O59" i="15"/>
  <c r="L59" i="15"/>
  <c r="K59" i="15"/>
  <c r="J59" i="15"/>
  <c r="I59" i="15"/>
  <c r="H59" i="15"/>
  <c r="G59" i="15"/>
  <c r="F59" i="15"/>
  <c r="S58" i="15"/>
  <c r="R58" i="15"/>
  <c r="Q58" i="15"/>
  <c r="N58" i="15"/>
  <c r="L58" i="15"/>
  <c r="I58" i="15"/>
  <c r="H58" i="15"/>
  <c r="G58" i="15"/>
  <c r="F58" i="15"/>
  <c r="S57" i="15"/>
  <c r="R57" i="15"/>
  <c r="N57" i="15"/>
  <c r="M57" i="15"/>
  <c r="I57" i="15"/>
  <c r="H57" i="15"/>
  <c r="G57" i="15"/>
  <c r="F57" i="15"/>
  <c r="S56" i="15"/>
  <c r="R56" i="15"/>
  <c r="N56" i="15"/>
  <c r="M56" i="15"/>
  <c r="I56" i="15"/>
  <c r="H56" i="15"/>
  <c r="G56" i="15"/>
  <c r="F56" i="15"/>
  <c r="S55" i="15"/>
  <c r="R55" i="15"/>
  <c r="N55" i="15"/>
  <c r="M55" i="15"/>
  <c r="I55" i="15"/>
  <c r="H55" i="15"/>
  <c r="G55" i="15"/>
  <c r="F55" i="15"/>
  <c r="S54" i="15"/>
  <c r="R54" i="15"/>
  <c r="N54" i="15"/>
  <c r="M54" i="15"/>
  <c r="I54" i="15"/>
  <c r="H54" i="15"/>
  <c r="G54" i="15"/>
  <c r="F54" i="15"/>
  <c r="T53" i="15"/>
  <c r="R53" i="15"/>
  <c r="Q53" i="15"/>
  <c r="P53" i="15"/>
  <c r="O53" i="15"/>
  <c r="L53" i="15"/>
  <c r="K53" i="15"/>
  <c r="J53" i="15"/>
  <c r="I53" i="15"/>
  <c r="H53" i="15"/>
  <c r="G53" i="15"/>
  <c r="F53" i="15"/>
  <c r="T52" i="15"/>
  <c r="R52" i="15"/>
  <c r="Q52" i="15"/>
  <c r="P52" i="15"/>
  <c r="O52" i="15"/>
  <c r="L52" i="15"/>
  <c r="K52" i="15"/>
  <c r="J52" i="15"/>
  <c r="I52" i="15"/>
  <c r="H52" i="15"/>
  <c r="G52" i="15"/>
  <c r="F52" i="15"/>
  <c r="S51" i="15"/>
  <c r="R51" i="15"/>
  <c r="Q51" i="15"/>
  <c r="N51" i="15"/>
  <c r="L51" i="15"/>
  <c r="I51" i="15"/>
  <c r="H51" i="15"/>
  <c r="G51" i="15"/>
  <c r="F51" i="15"/>
  <c r="S50" i="15"/>
  <c r="R50" i="15"/>
  <c r="N50" i="15"/>
  <c r="M50" i="15"/>
  <c r="I50" i="15"/>
  <c r="H50" i="15"/>
  <c r="G50" i="15"/>
  <c r="F50" i="15"/>
  <c r="S49" i="15"/>
  <c r="R49" i="15"/>
  <c r="N49" i="15"/>
  <c r="M49" i="15"/>
  <c r="I49" i="15"/>
  <c r="H49" i="15"/>
  <c r="G49" i="15"/>
  <c r="F49" i="15"/>
  <c r="S48" i="15"/>
  <c r="R48" i="15"/>
  <c r="N48" i="15"/>
  <c r="M48" i="15"/>
  <c r="I48" i="15"/>
  <c r="H48" i="15"/>
  <c r="G48" i="15"/>
  <c r="F48" i="15"/>
  <c r="S47" i="15"/>
  <c r="R47" i="15"/>
  <c r="N47" i="15"/>
  <c r="M47" i="15"/>
  <c r="I47" i="15"/>
  <c r="H47" i="15"/>
  <c r="G47" i="15"/>
  <c r="F47" i="15"/>
  <c r="T46" i="15"/>
  <c r="R46" i="15"/>
  <c r="Q46" i="15"/>
  <c r="P46" i="15"/>
  <c r="O46" i="15"/>
  <c r="L46" i="15"/>
  <c r="K46" i="15"/>
  <c r="J46" i="15"/>
  <c r="I46" i="15"/>
  <c r="H46" i="15"/>
  <c r="G46" i="15"/>
  <c r="F46" i="15"/>
  <c r="T45" i="15"/>
  <c r="R45" i="15"/>
  <c r="Q45" i="15"/>
  <c r="P45" i="15"/>
  <c r="O45" i="15"/>
  <c r="L45" i="15"/>
  <c r="K45" i="15"/>
  <c r="J45" i="15"/>
  <c r="I45" i="15"/>
  <c r="H45" i="15"/>
  <c r="G45" i="15"/>
  <c r="F45" i="15"/>
  <c r="S44" i="15"/>
  <c r="R44" i="15"/>
  <c r="Q44" i="15"/>
  <c r="N44" i="15"/>
  <c r="L44" i="15"/>
  <c r="I44" i="15"/>
  <c r="H44" i="15"/>
  <c r="G44" i="15"/>
  <c r="F44" i="15"/>
  <c r="S43" i="15"/>
  <c r="R43" i="15"/>
  <c r="N43" i="15"/>
  <c r="M43" i="15"/>
  <c r="I43" i="15"/>
  <c r="H43" i="15"/>
  <c r="G43" i="15"/>
  <c r="F43" i="15"/>
  <c r="S42" i="15"/>
  <c r="R42" i="15"/>
  <c r="N42" i="15"/>
  <c r="M42" i="15"/>
  <c r="I42" i="15"/>
  <c r="H42" i="15"/>
  <c r="G42" i="15"/>
  <c r="F42" i="15"/>
  <c r="S41" i="15"/>
  <c r="R41" i="15"/>
  <c r="N41" i="15"/>
  <c r="M41" i="15"/>
  <c r="I41" i="15"/>
  <c r="H41" i="15"/>
  <c r="G41" i="15"/>
  <c r="F41" i="15"/>
  <c r="S40" i="15"/>
  <c r="R40" i="15"/>
  <c r="N40" i="15"/>
  <c r="M40" i="15"/>
  <c r="I40" i="15"/>
  <c r="H40" i="15"/>
  <c r="G40" i="15"/>
  <c r="F40" i="15"/>
  <c r="T39" i="15"/>
  <c r="R39" i="15"/>
  <c r="Q39" i="15"/>
  <c r="P39" i="15"/>
  <c r="O39" i="15"/>
  <c r="L39" i="15"/>
  <c r="K39" i="15"/>
  <c r="J39" i="15"/>
  <c r="I39" i="15"/>
  <c r="H39" i="15"/>
  <c r="G39" i="15"/>
  <c r="F39" i="15"/>
  <c r="T38" i="15"/>
  <c r="R38" i="15"/>
  <c r="Q38" i="15"/>
  <c r="P38" i="15"/>
  <c r="O38" i="15"/>
  <c r="L38" i="15"/>
  <c r="K38" i="15"/>
  <c r="J38" i="15"/>
  <c r="I38" i="15"/>
  <c r="H38" i="15"/>
  <c r="G38" i="15"/>
  <c r="F38" i="15"/>
  <c r="S37" i="15"/>
  <c r="R37" i="15"/>
  <c r="Q37" i="15"/>
  <c r="N37" i="15"/>
  <c r="L37" i="15"/>
  <c r="I37" i="15"/>
  <c r="H37" i="15"/>
  <c r="G37" i="15"/>
  <c r="F37" i="15"/>
  <c r="S36" i="15"/>
  <c r="R36" i="15"/>
  <c r="N36" i="15"/>
  <c r="M36" i="15"/>
  <c r="I36" i="15"/>
  <c r="H36" i="15"/>
  <c r="G36" i="15"/>
  <c r="F36" i="15"/>
  <c r="S35" i="15"/>
  <c r="R35" i="15"/>
  <c r="N35" i="15"/>
  <c r="M35" i="15"/>
  <c r="I35" i="15"/>
  <c r="H35" i="15"/>
  <c r="G35" i="15"/>
  <c r="F35" i="15"/>
  <c r="S34" i="15"/>
  <c r="R34" i="15"/>
  <c r="N34" i="15"/>
  <c r="M34" i="15"/>
  <c r="I34" i="15"/>
  <c r="H34" i="15"/>
  <c r="G34" i="15"/>
  <c r="F34" i="15"/>
  <c r="S33" i="15"/>
  <c r="R33" i="15"/>
  <c r="N33" i="15"/>
  <c r="M33" i="15"/>
  <c r="I33" i="15"/>
  <c r="H33" i="15"/>
  <c r="G33" i="15"/>
  <c r="F33" i="15"/>
  <c r="T32" i="15"/>
  <c r="R32" i="15"/>
  <c r="Q32" i="15"/>
  <c r="P32" i="15"/>
  <c r="O32" i="15"/>
  <c r="L32" i="15"/>
  <c r="K32" i="15"/>
  <c r="J32" i="15"/>
  <c r="I32" i="15"/>
  <c r="H32" i="15"/>
  <c r="G32" i="15"/>
  <c r="F32" i="15"/>
  <c r="T31" i="15"/>
  <c r="R31" i="15"/>
  <c r="Q31" i="15"/>
  <c r="P31" i="15"/>
  <c r="O31" i="15"/>
  <c r="L31" i="15"/>
  <c r="K31" i="15"/>
  <c r="J31" i="15"/>
  <c r="I31" i="15"/>
  <c r="H31" i="15"/>
  <c r="G31" i="15"/>
  <c r="F31" i="15"/>
  <c r="S30" i="15"/>
  <c r="R30" i="15"/>
  <c r="Q30" i="15"/>
  <c r="N30" i="15"/>
  <c r="L30" i="15"/>
  <c r="I30" i="15"/>
  <c r="H30" i="15"/>
  <c r="G30" i="15"/>
  <c r="F30" i="15"/>
  <c r="S29" i="15"/>
  <c r="R29" i="15"/>
  <c r="N29" i="15"/>
  <c r="M29" i="15"/>
  <c r="I29" i="15"/>
  <c r="H29" i="15"/>
  <c r="G29" i="15"/>
  <c r="F29" i="15"/>
  <c r="S28" i="15"/>
  <c r="R28" i="15"/>
  <c r="N28" i="15"/>
  <c r="M28" i="15"/>
  <c r="I28" i="15"/>
  <c r="H28" i="15"/>
  <c r="G28" i="15"/>
  <c r="F28" i="15"/>
  <c r="S27" i="15"/>
  <c r="R27" i="15"/>
  <c r="N27" i="15"/>
  <c r="M27" i="15"/>
  <c r="I27" i="15"/>
  <c r="H27" i="15"/>
  <c r="G27" i="15"/>
  <c r="F27" i="15"/>
  <c r="S26" i="15"/>
  <c r="R26" i="15"/>
  <c r="N26" i="15"/>
  <c r="M26" i="15"/>
  <c r="I26" i="15"/>
  <c r="H26" i="15"/>
  <c r="G26" i="15"/>
  <c r="F26" i="15"/>
  <c r="T25" i="15"/>
  <c r="R25" i="15"/>
  <c r="Q25" i="15"/>
  <c r="P25" i="15"/>
  <c r="O25" i="15"/>
  <c r="L25" i="15"/>
  <c r="K25" i="15"/>
  <c r="J25" i="15"/>
  <c r="I25" i="15"/>
  <c r="H25" i="15"/>
  <c r="G25" i="15"/>
  <c r="F25" i="15"/>
  <c r="T24" i="15"/>
  <c r="R24" i="15"/>
  <c r="Q24" i="15"/>
  <c r="P24" i="15"/>
  <c r="O24" i="15"/>
  <c r="L24" i="15"/>
  <c r="K24" i="15"/>
  <c r="J24" i="15"/>
  <c r="I24" i="15"/>
  <c r="H24" i="15"/>
  <c r="G24" i="15"/>
  <c r="F24" i="15"/>
  <c r="S23" i="15"/>
  <c r="R23" i="15"/>
  <c r="Q23" i="15"/>
  <c r="N23" i="15"/>
  <c r="L23" i="15"/>
  <c r="I23" i="15"/>
  <c r="H23" i="15"/>
  <c r="G23" i="15"/>
  <c r="F23" i="15"/>
  <c r="S22" i="15"/>
  <c r="R22" i="15"/>
  <c r="N22" i="15"/>
  <c r="M22" i="15"/>
  <c r="I22" i="15"/>
  <c r="H22" i="15"/>
  <c r="G22" i="15"/>
  <c r="F22" i="15"/>
  <c r="S21" i="15"/>
  <c r="R21" i="15"/>
  <c r="N21" i="15"/>
  <c r="M21" i="15"/>
  <c r="I21" i="15"/>
  <c r="H21" i="15"/>
  <c r="G21" i="15"/>
  <c r="F21" i="15"/>
  <c r="S20" i="15"/>
  <c r="R20" i="15"/>
  <c r="N20" i="15"/>
  <c r="M20" i="15"/>
  <c r="I20" i="15"/>
  <c r="H20" i="15"/>
  <c r="G20" i="15"/>
  <c r="F20" i="15"/>
  <c r="S19" i="15"/>
  <c r="R19" i="15"/>
  <c r="N19" i="15"/>
  <c r="M19" i="15"/>
  <c r="I19" i="15"/>
  <c r="H19" i="15"/>
  <c r="G19" i="15"/>
  <c r="F19" i="15"/>
  <c r="T18" i="15"/>
  <c r="R18" i="15"/>
  <c r="Q18" i="15"/>
  <c r="P18" i="15"/>
  <c r="O18" i="15"/>
  <c r="L18" i="15"/>
  <c r="K18" i="15"/>
  <c r="J18" i="15"/>
  <c r="I18" i="15"/>
  <c r="H18" i="15"/>
  <c r="G18" i="15"/>
  <c r="F18" i="15"/>
  <c r="T17" i="15"/>
  <c r="R17" i="15"/>
  <c r="Q17" i="15"/>
  <c r="P17" i="15"/>
  <c r="O17" i="15"/>
  <c r="L17" i="15"/>
  <c r="K17" i="15"/>
  <c r="J17" i="15"/>
  <c r="I17" i="15"/>
  <c r="H17" i="15"/>
  <c r="G17" i="15"/>
  <c r="F17" i="15"/>
  <c r="S16" i="15"/>
  <c r="R16" i="15"/>
  <c r="Q16" i="15"/>
  <c r="N16" i="15"/>
  <c r="L16" i="15"/>
  <c r="I16" i="15"/>
  <c r="H16" i="15"/>
  <c r="G16" i="15"/>
  <c r="F16" i="15"/>
  <c r="S15" i="15"/>
  <c r="R15" i="15"/>
  <c r="N15" i="15"/>
  <c r="M15" i="15"/>
  <c r="I15" i="15"/>
  <c r="H15" i="15"/>
  <c r="G15" i="15"/>
  <c r="F15" i="15"/>
  <c r="S14" i="15"/>
  <c r="R14" i="15"/>
  <c r="N14" i="15"/>
  <c r="M14" i="15"/>
  <c r="K14" i="15"/>
  <c r="I14" i="15"/>
  <c r="H14" i="15"/>
  <c r="G14" i="15"/>
  <c r="F14" i="15"/>
  <c r="S13" i="15"/>
  <c r="R13" i="15"/>
  <c r="N13" i="15"/>
  <c r="M13" i="15"/>
  <c r="I13" i="15"/>
  <c r="H13" i="15"/>
  <c r="G13" i="15"/>
  <c r="F13" i="15"/>
  <c r="S12" i="15"/>
  <c r="R12" i="15"/>
  <c r="N12" i="15"/>
  <c r="M12" i="15"/>
  <c r="I12" i="15"/>
  <c r="H12" i="15"/>
  <c r="G12" i="15"/>
  <c r="F12" i="15"/>
  <c r="T11" i="15"/>
  <c r="R11" i="15"/>
  <c r="Q11" i="15"/>
  <c r="P11" i="15"/>
  <c r="O11" i="15"/>
  <c r="L11" i="15"/>
  <c r="K11" i="15"/>
  <c r="J11" i="15"/>
  <c r="I11" i="15"/>
  <c r="H11" i="15"/>
  <c r="G11" i="15"/>
  <c r="F11" i="15"/>
  <c r="T10" i="15"/>
  <c r="R10" i="15"/>
  <c r="Q10" i="15"/>
  <c r="P10" i="15"/>
  <c r="O10" i="15"/>
  <c r="L10" i="15"/>
  <c r="K10" i="15"/>
  <c r="J10" i="15"/>
  <c r="I10" i="15"/>
  <c r="H10" i="15"/>
  <c r="G10" i="15"/>
  <c r="F10" i="15"/>
  <c r="S9" i="15"/>
  <c r="R9" i="15"/>
  <c r="Q9" i="15"/>
  <c r="N9" i="15"/>
  <c r="L9" i="15"/>
  <c r="I9" i="15"/>
  <c r="H9" i="15"/>
  <c r="G9" i="15"/>
  <c r="F9" i="15"/>
  <c r="S8" i="15"/>
  <c r="R8" i="15"/>
  <c r="N8" i="15"/>
  <c r="M8" i="15"/>
  <c r="I8" i="15"/>
  <c r="H8" i="15"/>
  <c r="G8" i="15"/>
  <c r="F8" i="15"/>
  <c r="S7" i="15"/>
  <c r="R7" i="15"/>
  <c r="N7" i="15"/>
  <c r="M7" i="15"/>
  <c r="I7" i="15"/>
  <c r="H7" i="15"/>
  <c r="G7" i="15"/>
  <c r="F7" i="15"/>
  <c r="S6" i="15"/>
  <c r="R6" i="15"/>
  <c r="N6" i="15"/>
  <c r="M6" i="15"/>
  <c r="I6" i="15"/>
  <c r="H6" i="15"/>
  <c r="G6" i="15"/>
  <c r="F6" i="15"/>
  <c r="S5" i="15"/>
  <c r="R5" i="15"/>
  <c r="N5" i="15"/>
  <c r="M5" i="15"/>
  <c r="I5" i="15"/>
  <c r="H5" i="15"/>
  <c r="G5" i="15"/>
  <c r="F5" i="15"/>
  <c r="T4" i="15"/>
  <c r="S4" i="15"/>
  <c r="R4" i="15"/>
  <c r="Q4" i="15"/>
  <c r="P4" i="15"/>
  <c r="O4" i="15"/>
  <c r="N4" i="15"/>
  <c r="M4" i="15"/>
  <c r="L4" i="15"/>
  <c r="K4" i="15"/>
  <c r="J4" i="15"/>
  <c r="I4" i="15"/>
  <c r="H4" i="15"/>
  <c r="G4" i="15"/>
  <c r="F4" i="15"/>
  <c r="D4" i="15" l="1"/>
  <c r="D5" i="15"/>
  <c r="D6" i="15"/>
  <c r="D7" i="15"/>
  <c r="D8" i="15"/>
  <c r="D9" i="15"/>
  <c r="D10" i="15"/>
  <c r="D11" i="15"/>
  <c r="D12" i="15"/>
  <c r="D13" i="15"/>
  <c r="D14" i="15"/>
  <c r="D15" i="15"/>
  <c r="D16" i="15"/>
  <c r="D17" i="15"/>
  <c r="D18" i="15"/>
  <c r="D19" i="15"/>
  <c r="D20" i="15"/>
  <c r="D21" i="15"/>
  <c r="D22" i="15"/>
  <c r="D23" i="15"/>
  <c r="D24" i="15"/>
  <c r="D25" i="15"/>
  <c r="D26" i="15"/>
  <c r="D27" i="15"/>
  <c r="D28" i="15"/>
  <c r="D29" i="15"/>
  <c r="D30" i="15"/>
  <c r="D31" i="15"/>
  <c r="D32" i="15"/>
  <c r="D33" i="15"/>
  <c r="D34" i="15"/>
  <c r="D35" i="15"/>
  <c r="D36" i="15"/>
  <c r="D37" i="15"/>
  <c r="D38" i="15"/>
  <c r="D39" i="15"/>
  <c r="D40" i="15"/>
  <c r="D41" i="15"/>
  <c r="D42" i="15"/>
  <c r="D43" i="15"/>
  <c r="D44" i="15"/>
  <c r="D45" i="15"/>
  <c r="D46" i="15"/>
  <c r="D47" i="15"/>
  <c r="D48" i="15"/>
  <c r="D49" i="15"/>
  <c r="D50" i="15"/>
  <c r="D51" i="15"/>
  <c r="D52" i="15"/>
  <c r="D53" i="15"/>
  <c r="D54" i="15"/>
  <c r="D55" i="15"/>
  <c r="D56" i="15"/>
  <c r="D57" i="15"/>
  <c r="D58" i="15"/>
  <c r="D59" i="15"/>
  <c r="D60" i="15"/>
  <c r="D61" i="15"/>
  <c r="D62" i="15"/>
  <c r="D63" i="15"/>
  <c r="D64" i="15"/>
  <c r="D65" i="15"/>
  <c r="D66" i="15"/>
  <c r="D67" i="15"/>
  <c r="D68" i="15"/>
  <c r="D69" i="15"/>
  <c r="D70" i="15"/>
  <c r="D71" i="15"/>
  <c r="D72" i="15"/>
  <c r="D73" i="15"/>
  <c r="D74" i="15"/>
  <c r="D75" i="15"/>
  <c r="D76" i="15"/>
  <c r="D77" i="15"/>
  <c r="D78" i="15"/>
  <c r="D79" i="15"/>
  <c r="D80" i="15"/>
  <c r="D81" i="15"/>
  <c r="D82" i="15"/>
  <c r="D83" i="15"/>
  <c r="D84" i="15"/>
  <c r="D85" i="15"/>
  <c r="D86" i="15"/>
  <c r="D87" i="15"/>
  <c r="D88" i="15"/>
  <c r="D89" i="15"/>
  <c r="D90" i="15"/>
  <c r="D91" i="15"/>
  <c r="D92" i="15"/>
  <c r="D93" i="15"/>
  <c r="D94" i="15"/>
  <c r="D95" i="15"/>
  <c r="D96" i="15"/>
  <c r="D97" i="15"/>
  <c r="D98" i="15"/>
  <c r="D99" i="15"/>
  <c r="D100" i="15"/>
  <c r="D101" i="15"/>
  <c r="D102" i="15"/>
  <c r="D103" i="15"/>
  <c r="D104" i="15"/>
  <c r="D105" i="15"/>
  <c r="D106" i="15"/>
  <c r="D107" i="15"/>
  <c r="D108" i="15"/>
  <c r="D109" i="15"/>
  <c r="D110" i="15"/>
  <c r="D111" i="15"/>
  <c r="D112" i="15"/>
  <c r="D113" i="15"/>
  <c r="D114" i="15"/>
  <c r="D115" i="15"/>
  <c r="D116" i="15"/>
  <c r="D117" i="15"/>
  <c r="D118" i="15"/>
  <c r="D119" i="15"/>
  <c r="D120" i="15"/>
  <c r="D121" i="15"/>
  <c r="D122" i="15"/>
  <c r="M122" i="15" s="1"/>
  <c r="D123" i="15"/>
  <c r="M123" i="15" s="1"/>
  <c r="D124" i="15"/>
  <c r="D125" i="15"/>
  <c r="D126" i="15"/>
  <c r="D127" i="15"/>
  <c r="D128" i="15"/>
  <c r="M128" i="15" s="1"/>
  <c r="D129" i="15"/>
  <c r="M129" i="15" s="1"/>
  <c r="D130" i="15"/>
  <c r="M130" i="15" s="1"/>
  <c r="D131" i="15"/>
  <c r="D132" i="15"/>
  <c r="D133" i="15"/>
  <c r="D134" i="15"/>
  <c r="D135" i="15"/>
  <c r="M135" i="15" s="1"/>
  <c r="D136" i="15"/>
  <c r="M136" i="15" s="1"/>
  <c r="D137" i="15"/>
  <c r="M137" i="15" s="1"/>
  <c r="D138" i="15"/>
  <c r="D139" i="15"/>
  <c r="D140" i="15"/>
  <c r="D141" i="15"/>
  <c r="D142" i="15"/>
  <c r="M142" i="15" s="1"/>
  <c r="D143" i="15"/>
  <c r="M143" i="15" s="1"/>
  <c r="D144" i="15"/>
  <c r="M144" i="15" s="1"/>
  <c r="D145" i="15"/>
  <c r="D146" i="15"/>
  <c r="D147" i="15"/>
  <c r="D148" i="15"/>
  <c r="D149" i="15"/>
  <c r="M149" i="15" s="1"/>
  <c r="D150" i="15"/>
  <c r="M150" i="15" s="1"/>
  <c r="D151" i="15"/>
  <c r="M151" i="15" s="1"/>
  <c r="D152" i="15"/>
  <c r="D153" i="15"/>
  <c r="D154" i="15"/>
  <c r="D155" i="15"/>
  <c r="D156" i="15"/>
  <c r="R156" i="15" s="1"/>
  <c r="D157" i="15"/>
  <c r="R157" i="15" s="1"/>
  <c r="D158" i="15"/>
  <c r="R158" i="15" s="1"/>
  <c r="D159" i="15"/>
  <c r="D160" i="15"/>
  <c r="D161" i="15"/>
  <c r="D162" i="15"/>
  <c r="D163" i="15"/>
  <c r="R163" i="15" s="1"/>
  <c r="D164" i="15"/>
  <c r="R164" i="15" s="1"/>
  <c r="D165" i="15"/>
  <c r="R165" i="15" s="1"/>
  <c r="D166" i="15"/>
  <c r="D167" i="15"/>
  <c r="D168" i="15"/>
  <c r="D169" i="15"/>
  <c r="D170" i="15"/>
  <c r="R170" i="15" s="1"/>
  <c r="D171" i="15"/>
  <c r="R171" i="15" s="1"/>
  <c r="D172" i="15"/>
  <c r="R172" i="15" s="1"/>
  <c r="D173" i="15"/>
  <c r="D174" i="15"/>
  <c r="D175" i="15"/>
  <c r="D176" i="15"/>
  <c r="D177" i="15"/>
  <c r="R177" i="15" s="1"/>
  <c r="D178" i="15"/>
  <c r="R178" i="15" s="1"/>
  <c r="D179" i="15"/>
  <c r="R179" i="15" s="1"/>
  <c r="D180" i="15"/>
  <c r="D181" i="15"/>
  <c r="D182" i="15"/>
  <c r="D183" i="15"/>
  <c r="D184" i="15"/>
  <c r="R184" i="15" s="1"/>
  <c r="D185" i="15"/>
  <c r="R185" i="15" s="1"/>
  <c r="D186" i="15"/>
  <c r="R186" i="15" s="1"/>
  <c r="D187" i="15"/>
  <c r="D188" i="15"/>
  <c r="D189" i="15"/>
  <c r="D190" i="15"/>
  <c r="D191" i="15"/>
  <c r="R191" i="15" s="1"/>
  <c r="D192" i="15"/>
  <c r="R192" i="15" s="1"/>
  <c r="D193" i="15"/>
  <c r="R193" i="15" s="1"/>
  <c r="D194" i="15"/>
  <c r="D195" i="15"/>
  <c r="D196" i="15"/>
  <c r="D197" i="15"/>
  <c r="D198" i="15"/>
  <c r="D199" i="15"/>
  <c r="R199" i="15" s="1"/>
  <c r="D200" i="15"/>
  <c r="R200" i="15" s="1"/>
  <c r="D201" i="15"/>
  <c r="D202" i="15"/>
  <c r="D203" i="15"/>
  <c r="D204" i="15"/>
  <c r="D205" i="15"/>
  <c r="R205" i="15" s="1"/>
  <c r="D206" i="15"/>
  <c r="R206" i="15" s="1"/>
  <c r="D207" i="15"/>
  <c r="R207" i="15" s="1"/>
  <c r="D208" i="15"/>
  <c r="D209" i="15"/>
  <c r="D210" i="15"/>
  <c r="D211" i="15"/>
  <c r="D212" i="15"/>
  <c r="R212" i="15" s="1"/>
  <c r="D213" i="15"/>
  <c r="R213" i="15" s="1"/>
  <c r="D214" i="15"/>
  <c r="R214" i="15" s="1"/>
  <c r="D215" i="15"/>
  <c r="D216" i="15"/>
  <c r="D217" i="15"/>
  <c r="D218" i="15"/>
  <c r="D219" i="15"/>
  <c r="D220" i="15"/>
  <c r="D221" i="15"/>
  <c r="D222" i="15"/>
  <c r="D223" i="15"/>
  <c r="D224" i="15"/>
  <c r="D225" i="15"/>
  <c r="D226" i="15"/>
  <c r="D227" i="15"/>
  <c r="D228" i="15"/>
  <c r="D229" i="15"/>
  <c r="D230" i="15"/>
  <c r="D231" i="15"/>
  <c r="D232" i="15"/>
  <c r="D233" i="15"/>
  <c r="D234" i="15"/>
  <c r="D235" i="15"/>
  <c r="D236" i="15"/>
  <c r="D237" i="15"/>
  <c r="D238" i="15"/>
  <c r="D239" i="15"/>
  <c r="D240" i="15"/>
  <c r="D241" i="15"/>
  <c r="D242" i="15"/>
  <c r="D243" i="15"/>
  <c r="D244" i="15"/>
  <c r="D245" i="15"/>
  <c r="D246" i="15"/>
  <c r="D247" i="15"/>
  <c r="D248" i="15"/>
  <c r="D249" i="15"/>
  <c r="D250" i="15"/>
  <c r="D251" i="15"/>
  <c r="D252" i="15"/>
  <c r="D253" i="15"/>
  <c r="D254" i="15"/>
  <c r="D255" i="15"/>
  <c r="D256" i="15"/>
  <c r="D257" i="15"/>
  <c r="D258" i="15"/>
  <c r="D259" i="15"/>
  <c r="D260" i="15"/>
  <c r="D261" i="15"/>
  <c r="D262" i="15"/>
  <c r="D263" i="15"/>
  <c r="D264" i="15"/>
  <c r="D265" i="15"/>
  <c r="D266" i="15"/>
  <c r="D267" i="15"/>
  <c r="D268" i="15"/>
  <c r="D269" i="15"/>
  <c r="D270" i="15"/>
  <c r="D271" i="15"/>
  <c r="D272" i="15"/>
  <c r="D273" i="15"/>
  <c r="D274" i="15"/>
  <c r="D275" i="15"/>
  <c r="D276" i="15"/>
  <c r="D277" i="15"/>
  <c r="D278" i="15"/>
  <c r="D279" i="15"/>
  <c r="D280" i="15"/>
  <c r="D281" i="15"/>
  <c r="D282" i="15"/>
  <c r="D283" i="15"/>
  <c r="D284" i="15"/>
  <c r="D285" i="15"/>
  <c r="D286" i="15"/>
  <c r="D287" i="15"/>
  <c r="D288" i="15"/>
  <c r="D289" i="15"/>
  <c r="D290" i="15"/>
  <c r="D291" i="15"/>
  <c r="D292" i="15"/>
  <c r="D293" i="15"/>
  <c r="D294" i="15"/>
  <c r="D295" i="15"/>
  <c r="D296" i="15"/>
  <c r="D297" i="15"/>
  <c r="D298" i="15"/>
  <c r="D299" i="15"/>
  <c r="D300" i="15"/>
  <c r="D301" i="15"/>
  <c r="D302" i="15"/>
  <c r="D303" i="15"/>
  <c r="D304" i="15"/>
  <c r="D305" i="15"/>
  <c r="D306" i="15"/>
  <c r="D307" i="15"/>
  <c r="D308" i="15"/>
  <c r="D309" i="15"/>
  <c r="D310" i="15"/>
  <c r="D311" i="15"/>
  <c r="D312" i="15"/>
  <c r="D313" i="15"/>
  <c r="D314" i="15"/>
  <c r="D315" i="15"/>
  <c r="D316" i="15"/>
  <c r="D317" i="15"/>
  <c r="D318" i="15"/>
  <c r="D319" i="15"/>
  <c r="D320" i="15"/>
  <c r="D321" i="15"/>
  <c r="D322" i="15"/>
  <c r="D323" i="15"/>
  <c r="D324" i="15"/>
  <c r="D325" i="15"/>
  <c r="D326" i="15"/>
  <c r="D327" i="15"/>
  <c r="D328" i="15"/>
  <c r="D329" i="15"/>
  <c r="D330" i="15"/>
  <c r="D331" i="15"/>
  <c r="D332" i="15"/>
  <c r="D333" i="15"/>
  <c r="D334" i="15"/>
  <c r="D335" i="15"/>
  <c r="D336" i="15"/>
  <c r="D337" i="15"/>
  <c r="D338" i="15"/>
  <c r="D339" i="15"/>
  <c r="D340" i="15"/>
  <c r="D341" i="15"/>
  <c r="D342" i="15"/>
  <c r="D343" i="15"/>
  <c r="D344" i="15"/>
  <c r="D345" i="15"/>
  <c r="D346" i="15"/>
  <c r="D347" i="15"/>
  <c r="D348" i="15"/>
  <c r="D349" i="15"/>
  <c r="D350" i="15"/>
  <c r="D351" i="15"/>
  <c r="D352" i="15"/>
  <c r="D353" i="15"/>
  <c r="D354" i="15"/>
  <c r="D355" i="15"/>
  <c r="D356" i="15"/>
  <c r="D357" i="15"/>
  <c r="D358" i="15"/>
  <c r="D359" i="15"/>
  <c r="D360" i="15"/>
  <c r="D361" i="15"/>
  <c r="D362" i="15"/>
  <c r="D363" i="15"/>
  <c r="D364" i="15"/>
  <c r="D365" i="15"/>
  <c r="D366" i="15"/>
  <c r="D367" i="15"/>
  <c r="D368" i="15"/>
  <c r="M121" i="15" l="1"/>
  <c r="O121" i="15"/>
  <c r="P119" i="15"/>
  <c r="O119" i="15"/>
  <c r="P118" i="15"/>
  <c r="O118" i="15"/>
  <c r="P117" i="15"/>
  <c r="O117" i="15"/>
  <c r="L139" i="15"/>
  <c r="M51" i="15"/>
  <c r="P266" i="15"/>
  <c r="O202" i="15"/>
  <c r="K98" i="15"/>
  <c r="O98" i="15"/>
  <c r="L50" i="15"/>
  <c r="L42" i="15"/>
  <c r="P26" i="15"/>
  <c r="K26" i="15"/>
  <c r="S235" i="15"/>
  <c r="S290" i="15"/>
  <c r="M107" i="15"/>
  <c r="Q195" i="15"/>
  <c r="L315" i="15"/>
  <c r="Q162" i="15"/>
  <c r="L355" i="15"/>
  <c r="P139" i="15"/>
  <c r="P350" i="15"/>
  <c r="P99" i="15"/>
  <c r="P205" i="15"/>
  <c r="P313" i="15"/>
  <c r="J69" i="15"/>
  <c r="O42" i="15"/>
  <c r="J43" i="15"/>
  <c r="O107" i="15"/>
  <c r="J75" i="15"/>
  <c r="J98" i="15" l="1"/>
  <c r="Q50" i="15"/>
  <c r="L34" i="15"/>
  <c r="O58" i="15"/>
  <c r="P114" i="15"/>
  <c r="P306" i="15"/>
  <c r="Q34" i="15"/>
  <c r="P58" i="15"/>
  <c r="N130" i="15"/>
  <c r="K330" i="15"/>
  <c r="M74" i="15"/>
  <c r="O146" i="15"/>
  <c r="L267" i="15"/>
  <c r="J42" i="15"/>
  <c r="L82" i="15"/>
  <c r="K154" i="15"/>
  <c r="L35" i="15"/>
  <c r="O50" i="15"/>
  <c r="O90" i="15"/>
  <c r="L154" i="15"/>
  <c r="P43" i="15"/>
  <c r="P155" i="15"/>
  <c r="S130" i="15"/>
  <c r="S234" i="15"/>
  <c r="S346" i="15"/>
  <c r="S249" i="15"/>
  <c r="S67" i="15"/>
  <c r="I171" i="15"/>
  <c r="O299" i="15"/>
  <c r="N52" i="15"/>
  <c r="O260" i="15"/>
  <c r="J114" i="15"/>
  <c r="J121" i="15"/>
  <c r="N115" i="15"/>
  <c r="I235" i="15"/>
  <c r="L12" i="15"/>
  <c r="K100" i="15"/>
  <c r="S164" i="15"/>
  <c r="K294" i="15"/>
  <c r="M45" i="15"/>
  <c r="O289" i="15"/>
  <c r="K71" i="15"/>
  <c r="J7" i="15"/>
  <c r="O273" i="15"/>
  <c r="O280" i="15"/>
  <c r="O168" i="15"/>
  <c r="J112" i="15"/>
  <c r="J49" i="15"/>
  <c r="O56" i="15"/>
  <c r="O231" i="15"/>
  <c r="O112" i="15"/>
  <c r="J63" i="15"/>
  <c r="O161" i="15"/>
  <c r="O49" i="15"/>
  <c r="O343" i="15"/>
  <c r="J56" i="15"/>
  <c r="O175" i="15"/>
  <c r="O63" i="15"/>
  <c r="O182" i="15"/>
  <c r="J126" i="15"/>
  <c r="O287" i="15"/>
  <c r="J14" i="15"/>
  <c r="O350" i="15"/>
  <c r="O189" i="15"/>
  <c r="J21" i="15"/>
  <c r="J140" i="15"/>
  <c r="O28" i="15"/>
  <c r="O259" i="15"/>
  <c r="J70" i="15"/>
  <c r="J77" i="15"/>
  <c r="O357" i="15"/>
  <c r="O196" i="15"/>
  <c r="J28" i="15"/>
  <c r="O70" i="15"/>
  <c r="O294" i="15"/>
  <c r="O308" i="15"/>
  <c r="O140" i="15"/>
  <c r="O315" i="15"/>
  <c r="J119" i="15"/>
  <c r="O7" i="15"/>
  <c r="O238" i="15"/>
  <c r="O301" i="15"/>
  <c r="J133" i="15"/>
  <c r="O77" i="15"/>
  <c r="J84" i="15"/>
  <c r="O252" i="15"/>
  <c r="O329" i="15"/>
  <c r="O245" i="15"/>
  <c r="O14" i="15"/>
  <c r="J105" i="15"/>
  <c r="Q176" i="15"/>
  <c r="L281" i="15"/>
  <c r="L15" i="15"/>
  <c r="Q190" i="15"/>
  <c r="Q8" i="15"/>
  <c r="L337" i="15"/>
  <c r="L295" i="15"/>
  <c r="L113" i="15"/>
  <c r="Q169" i="15"/>
  <c r="L71" i="15"/>
  <c r="L120" i="15"/>
  <c r="Q15" i="15"/>
  <c r="L302" i="15"/>
  <c r="L78" i="15"/>
  <c r="Q239" i="15"/>
  <c r="L358" i="15"/>
  <c r="Q232" i="15"/>
  <c r="L351" i="15"/>
  <c r="L288" i="15"/>
  <c r="Q183" i="15"/>
  <c r="L127" i="15"/>
  <c r="Q246" i="15"/>
  <c r="L134" i="15"/>
  <c r="Q57" i="15"/>
  <c r="L260" i="15"/>
  <c r="L148" i="15"/>
  <c r="L92" i="15"/>
  <c r="Q36" i="15"/>
  <c r="Q22" i="15"/>
  <c r="L253" i="15"/>
  <c r="Q197" i="15"/>
  <c r="L316" i="15"/>
  <c r="Q211" i="15"/>
  <c r="L309" i="15"/>
  <c r="L29" i="15"/>
  <c r="Q204" i="15"/>
  <c r="L8" i="15"/>
  <c r="L22" i="15"/>
  <c r="L57" i="15"/>
  <c r="L344" i="15"/>
  <c r="S10" i="15"/>
  <c r="L26" i="15"/>
  <c r="J34" i="15"/>
  <c r="K42" i="15"/>
  <c r="P50" i="15"/>
  <c r="M66" i="15"/>
  <c r="O82" i="15"/>
  <c r="J90" i="15"/>
  <c r="J106" i="15"/>
  <c r="K114" i="15"/>
  <c r="O138" i="15"/>
  <c r="J146" i="15"/>
  <c r="P202" i="15"/>
  <c r="I242" i="15"/>
  <c r="L258" i="15"/>
  <c r="K266" i="15"/>
  <c r="P282" i="15"/>
  <c r="K306" i="15"/>
  <c r="O322" i="15"/>
  <c r="L330" i="15"/>
  <c r="N354" i="15"/>
  <c r="O267" i="15"/>
  <c r="L307" i="15"/>
  <c r="S339" i="15"/>
  <c r="K121" i="15"/>
  <c r="O313" i="15"/>
  <c r="P19" i="15"/>
  <c r="L27" i="15"/>
  <c r="O51" i="15"/>
  <c r="L75" i="15"/>
  <c r="O83" i="15"/>
  <c r="J91" i="15"/>
  <c r="S115" i="15"/>
  <c r="S171" i="15"/>
  <c r="O195" i="15"/>
  <c r="K299" i="15"/>
  <c r="Q12" i="15"/>
  <c r="M60" i="15"/>
  <c r="M108" i="15"/>
  <c r="S276" i="15"/>
  <c r="L61" i="15"/>
  <c r="Q173" i="15"/>
  <c r="K317" i="15"/>
  <c r="S143" i="15"/>
  <c r="O351" i="15"/>
  <c r="O183" i="15"/>
  <c r="J127" i="15"/>
  <c r="O71" i="15"/>
  <c r="O246" i="15"/>
  <c r="J134" i="15"/>
  <c r="O78" i="15"/>
  <c r="O344" i="15"/>
  <c r="J8" i="15"/>
  <c r="O190" i="15"/>
  <c r="J64" i="15"/>
  <c r="J113" i="15"/>
  <c r="O288" i="15"/>
  <c r="O176" i="15"/>
  <c r="O337" i="15"/>
  <c r="O295" i="15"/>
  <c r="O15" i="15"/>
  <c r="J120" i="15"/>
  <c r="O64" i="15"/>
  <c r="O8" i="15"/>
  <c r="O113" i="15"/>
  <c r="O169" i="15"/>
  <c r="O239" i="15"/>
  <c r="J71" i="15"/>
  <c r="J15" i="15"/>
  <c r="O302" i="15"/>
  <c r="J78" i="15"/>
  <c r="O253" i="15"/>
  <c r="O29" i="15"/>
  <c r="J29" i="15"/>
  <c r="O36" i="15"/>
  <c r="O358" i="15"/>
  <c r="O22" i="15"/>
  <c r="O57" i="15"/>
  <c r="J148" i="15"/>
  <c r="J22" i="15"/>
  <c r="J85" i="15"/>
  <c r="J36" i="15"/>
  <c r="O197" i="15"/>
  <c r="O148" i="15"/>
  <c r="O232" i="15"/>
  <c r="O281" i="15"/>
  <c r="O85" i="15"/>
  <c r="O316" i="15"/>
  <c r="O309" i="15"/>
  <c r="J57" i="15"/>
  <c r="O92" i="15"/>
  <c r="S305" i="15"/>
  <c r="N144" i="15"/>
  <c r="N137" i="15"/>
  <c r="S81" i="15"/>
  <c r="S319" i="15"/>
  <c r="S326" i="15"/>
  <c r="N46" i="15"/>
  <c r="N305" i="15"/>
  <c r="N81" i="15"/>
  <c r="N319" i="15"/>
  <c r="S95" i="15"/>
  <c r="S39" i="15"/>
  <c r="N326" i="15"/>
  <c r="S312" i="15"/>
  <c r="N25" i="15"/>
  <c r="S151" i="15"/>
  <c r="N95" i="15"/>
  <c r="S214" i="15"/>
  <c r="S102" i="15"/>
  <c r="S46" i="15"/>
  <c r="N312" i="15"/>
  <c r="N151" i="15"/>
  <c r="S158" i="15"/>
  <c r="N102" i="15"/>
  <c r="S25" i="15"/>
  <c r="S263" i="15"/>
  <c r="S207" i="15"/>
  <c r="I214" i="15"/>
  <c r="S200" i="15"/>
  <c r="N32" i="15"/>
  <c r="S256" i="15"/>
  <c r="S88" i="15"/>
  <c r="I207" i="15"/>
  <c r="S116" i="15"/>
  <c r="S347" i="15"/>
  <c r="S144" i="15"/>
  <c r="S340" i="15"/>
  <c r="N347" i="15"/>
  <c r="S32" i="15"/>
  <c r="S333" i="15"/>
  <c r="N340" i="15"/>
  <c r="N116" i="15"/>
  <c r="S193" i="15"/>
  <c r="N263" i="15"/>
  <c r="N333" i="15"/>
  <c r="N53" i="15"/>
  <c r="S270" i="15"/>
  <c r="N256" i="15"/>
  <c r="S165" i="15"/>
  <c r="N270" i="15"/>
  <c r="S172" i="15"/>
  <c r="N60" i="15"/>
  <c r="I193" i="15"/>
  <c r="N88" i="15"/>
  <c r="I158" i="15"/>
  <c r="S53" i="15"/>
  <c r="S284" i="15"/>
  <c r="I200" i="15"/>
  <c r="S137" i="15"/>
  <c r="N39" i="15"/>
  <c r="S277" i="15"/>
  <c r="I165" i="15"/>
  <c r="S109" i="15"/>
  <c r="N284" i="15"/>
  <c r="I172" i="15"/>
  <c r="S60" i="15"/>
  <c r="S123" i="15"/>
  <c r="I186" i="15"/>
  <c r="O282" i="15"/>
  <c r="K307" i="15"/>
  <c r="M10" i="15"/>
  <c r="K34" i="15"/>
  <c r="N66" i="15"/>
  <c r="P82" i="15"/>
  <c r="K90" i="15"/>
  <c r="K106" i="15"/>
  <c r="P138" i="15"/>
  <c r="K146" i="15"/>
  <c r="J154" i="15"/>
  <c r="O170" i="15"/>
  <c r="S186" i="15"/>
  <c r="Q202" i="15"/>
  <c r="S242" i="15"/>
  <c r="O258" i="15"/>
  <c r="K282" i="15"/>
  <c r="L306" i="15"/>
  <c r="P322" i="15"/>
  <c r="S354" i="15"/>
  <c r="P267" i="15"/>
  <c r="O355" i="15"/>
  <c r="L19" i="15"/>
  <c r="K27" i="15"/>
  <c r="J35" i="15"/>
  <c r="K43" i="15"/>
  <c r="P51" i="15"/>
  <c r="P83" i="15"/>
  <c r="K91" i="15"/>
  <c r="O147" i="15"/>
  <c r="Q155" i="15"/>
  <c r="I179" i="15"/>
  <c r="O20" i="15"/>
  <c r="J68" i="15"/>
  <c r="Q180" i="15"/>
  <c r="O300" i="15"/>
  <c r="I185" i="15"/>
  <c r="P189" i="15"/>
  <c r="K349" i="15"/>
  <c r="S38" i="15"/>
  <c r="O65" i="15"/>
  <c r="J79" i="15"/>
  <c r="J30" i="15"/>
  <c r="O296" i="15"/>
  <c r="J86" i="15"/>
  <c r="O233" i="15"/>
  <c r="O247" i="15"/>
  <c r="J135" i="15"/>
  <c r="O79" i="15"/>
  <c r="J9" i="15"/>
  <c r="O240" i="15"/>
  <c r="O16" i="15"/>
  <c r="O359" i="15"/>
  <c r="O345" i="15"/>
  <c r="O191" i="15"/>
  <c r="O142" i="15"/>
  <c r="O352" i="15"/>
  <c r="O184" i="15"/>
  <c r="J72" i="15"/>
  <c r="J65" i="15"/>
  <c r="O30" i="15"/>
  <c r="J23" i="15"/>
  <c r="O310" i="15"/>
  <c r="O205" i="15"/>
  <c r="O324" i="15"/>
  <c r="J100" i="15"/>
  <c r="O317" i="15"/>
  <c r="O37" i="15"/>
  <c r="O212" i="15"/>
  <c r="J128" i="15"/>
  <c r="O100" i="15"/>
  <c r="O44" i="15"/>
  <c r="J16" i="15"/>
  <c r="O177" i="15"/>
  <c r="O268" i="15"/>
  <c r="O156" i="15"/>
  <c r="O261" i="15"/>
  <c r="J149" i="15"/>
  <c r="J37" i="15"/>
  <c r="O275" i="15"/>
  <c r="O9" i="15"/>
  <c r="O149" i="15"/>
  <c r="J93" i="15"/>
  <c r="O72" i="15"/>
  <c r="O303" i="15"/>
  <c r="P146" i="15"/>
  <c r="N339" i="15"/>
  <c r="N11" i="15"/>
  <c r="O153" i="15"/>
  <c r="O111" i="15"/>
  <c r="O209" i="15"/>
  <c r="O48" i="15"/>
  <c r="O335" i="15"/>
  <c r="O167" i="15"/>
  <c r="J153" i="15"/>
  <c r="J97" i="15"/>
  <c r="O55" i="15"/>
  <c r="O174" i="15"/>
  <c r="J118" i="15"/>
  <c r="J62" i="15"/>
  <c r="O6" i="15"/>
  <c r="O328" i="15"/>
  <c r="O97" i="15"/>
  <c r="O279" i="15"/>
  <c r="J48" i="15"/>
  <c r="O272" i="15"/>
  <c r="O160" i="15"/>
  <c r="O293" i="15"/>
  <c r="J125" i="15"/>
  <c r="J13" i="15"/>
  <c r="J20" i="15"/>
  <c r="J41" i="15"/>
  <c r="O349" i="15"/>
  <c r="O237" i="15"/>
  <c r="O69" i="15"/>
  <c r="O244" i="15"/>
  <c r="J76" i="15"/>
  <c r="J6" i="15"/>
  <c r="O265" i="15"/>
  <c r="O62" i="15"/>
  <c r="O286" i="15"/>
  <c r="O342" i="15"/>
  <c r="O356" i="15"/>
  <c r="O76" i="15"/>
  <c r="J104" i="15"/>
  <c r="J55" i="15"/>
  <c r="O181" i="15"/>
  <c r="J132" i="15"/>
  <c r="Q56" i="15"/>
  <c r="L287" i="15"/>
  <c r="Q231" i="15"/>
  <c r="L63" i="15"/>
  <c r="L14" i="15"/>
  <c r="L273" i="15"/>
  <c r="L70" i="15"/>
  <c r="L280" i="15"/>
  <c r="L343" i="15"/>
  <c r="Q7" i="15"/>
  <c r="L329" i="15"/>
  <c r="L350" i="15"/>
  <c r="Q49" i="15"/>
  <c r="Q175" i="15"/>
  <c r="L119" i="15"/>
  <c r="Q161" i="15"/>
  <c r="Q14" i="15"/>
  <c r="L336" i="15"/>
  <c r="L56" i="15"/>
  <c r="Q182" i="15"/>
  <c r="L126" i="15"/>
  <c r="Q168" i="15"/>
  <c r="L49" i="15"/>
  <c r="L301" i="15"/>
  <c r="Q238" i="15"/>
  <c r="L133" i="15"/>
  <c r="L294" i="15"/>
  <c r="L28" i="15"/>
  <c r="L259" i="15"/>
  <c r="L112" i="15"/>
  <c r="Q245" i="15"/>
  <c r="L21" i="15"/>
  <c r="L7" i="15"/>
  <c r="L105" i="15"/>
  <c r="L77" i="15"/>
  <c r="Q189" i="15"/>
  <c r="Q21" i="15"/>
  <c r="L357" i="15"/>
  <c r="L252" i="15"/>
  <c r="L140" i="15"/>
  <c r="Q203" i="15"/>
  <c r="F117" i="15"/>
  <c r="F243" i="15"/>
  <c r="F208" i="15"/>
  <c r="F194" i="15"/>
  <c r="F180" i="15"/>
  <c r="F236" i="15"/>
  <c r="F173" i="15"/>
  <c r="F166" i="15"/>
  <c r="F159" i="15"/>
  <c r="F201" i="15"/>
  <c r="F187" i="15"/>
  <c r="P33" i="15"/>
  <c r="P320" i="15"/>
  <c r="K96" i="15"/>
  <c r="K40" i="15"/>
  <c r="P271" i="15"/>
  <c r="P159" i="15"/>
  <c r="P278" i="15"/>
  <c r="P89" i="15"/>
  <c r="K264" i="15"/>
  <c r="P110" i="15"/>
  <c r="K257" i="15"/>
  <c r="P264" i="15"/>
  <c r="P208" i="15"/>
  <c r="P54" i="15"/>
  <c r="K145" i="15"/>
  <c r="P257" i="15"/>
  <c r="P96" i="15"/>
  <c r="P40" i="15"/>
  <c r="K47" i="15"/>
  <c r="K33" i="15"/>
  <c r="K327" i="15"/>
  <c r="P327" i="15"/>
  <c r="P47" i="15"/>
  <c r="K110" i="15"/>
  <c r="K54" i="15"/>
  <c r="K320" i="15"/>
  <c r="P173" i="15"/>
  <c r="K5" i="15"/>
  <c r="P292" i="15"/>
  <c r="P180" i="15"/>
  <c r="P68" i="15"/>
  <c r="P145" i="15"/>
  <c r="K285" i="15"/>
  <c r="K61" i="15"/>
  <c r="K12" i="15"/>
  <c r="K89" i="15"/>
  <c r="K271" i="15"/>
  <c r="P285" i="15"/>
  <c r="K292" i="15"/>
  <c r="P12" i="15"/>
  <c r="K334" i="15"/>
  <c r="K278" i="15"/>
  <c r="P166" i="15"/>
  <c r="P334" i="15"/>
  <c r="K117" i="15"/>
  <c r="K341" i="15"/>
  <c r="P236" i="15"/>
  <c r="P61" i="15"/>
  <c r="P5" i="15"/>
  <c r="P341" i="15"/>
  <c r="K348" i="15"/>
  <c r="K68" i="15"/>
  <c r="P299" i="15"/>
  <c r="L272" i="15"/>
  <c r="Q167" i="15"/>
  <c r="L328" i="15"/>
  <c r="Q55" i="15"/>
  <c r="Q174" i="15"/>
  <c r="L118" i="15"/>
  <c r="Q6" i="15"/>
  <c r="Q160" i="15"/>
  <c r="Q62" i="15"/>
  <c r="Q41" i="15"/>
  <c r="L286" i="15"/>
  <c r="L48" i="15"/>
  <c r="L153" i="15"/>
  <c r="L104" i="15"/>
  <c r="L97" i="15"/>
  <c r="L279" i="15"/>
  <c r="L62" i="15"/>
  <c r="Q209" i="15"/>
  <c r="Q48" i="15"/>
  <c r="L342" i="15"/>
  <c r="L356" i="15"/>
  <c r="L13" i="15"/>
  <c r="L20" i="15"/>
  <c r="Q181" i="15"/>
  <c r="L335" i="15"/>
  <c r="L55" i="15"/>
  <c r="L6" i="15"/>
  <c r="L69" i="15"/>
  <c r="L265" i="15"/>
  <c r="Q188" i="15"/>
  <c r="L41" i="15"/>
  <c r="L321" i="15"/>
  <c r="L300" i="15"/>
  <c r="L132" i="15"/>
  <c r="L293" i="15"/>
  <c r="Q13" i="15"/>
  <c r="L349" i="15"/>
  <c r="L125" i="15"/>
  <c r="Q20" i="15"/>
  <c r="L251" i="15"/>
  <c r="N10" i="15"/>
  <c r="J26" i="15"/>
  <c r="O34" i="15"/>
  <c r="Q42" i="15"/>
  <c r="J58" i="15"/>
  <c r="S66" i="15"/>
  <c r="J82" i="15"/>
  <c r="L98" i="15"/>
  <c r="L106" i="15"/>
  <c r="J138" i="15"/>
  <c r="L146" i="15"/>
  <c r="P170" i="15"/>
  <c r="P258" i="15"/>
  <c r="L274" i="15"/>
  <c r="N290" i="15"/>
  <c r="K322" i="15"/>
  <c r="O338" i="15"/>
  <c r="K267" i="15"/>
  <c r="O323" i="15"/>
  <c r="P355" i="15"/>
  <c r="K313" i="15"/>
  <c r="P27" i="15"/>
  <c r="K35" i="15"/>
  <c r="O43" i="15"/>
  <c r="S59" i="15"/>
  <c r="O75" i="15"/>
  <c r="J83" i="15"/>
  <c r="O99" i="15"/>
  <c r="P107" i="15"/>
  <c r="N123" i="15"/>
  <c r="J147" i="15"/>
  <c r="O251" i="15"/>
  <c r="O331" i="15"/>
  <c r="P28" i="15"/>
  <c r="L76" i="15"/>
  <c r="K132" i="15"/>
  <c r="O188" i="15"/>
  <c r="L308" i="15"/>
  <c r="O321" i="15"/>
  <c r="L85" i="15"/>
  <c r="O254" i="15"/>
  <c r="O86" i="15"/>
  <c r="K287" i="15"/>
  <c r="F163" i="15"/>
  <c r="F121" i="15"/>
  <c r="F212" i="15"/>
  <c r="F156" i="15"/>
  <c r="F240" i="15"/>
  <c r="F128" i="15"/>
  <c r="F233" i="15"/>
  <c r="F135" i="15"/>
  <c r="F184" i="15"/>
  <c r="F177" i="15"/>
  <c r="F205" i="15"/>
  <c r="F191" i="15"/>
  <c r="F170" i="15"/>
  <c r="P296" i="15"/>
  <c r="P16" i="15"/>
  <c r="K247" i="15"/>
  <c r="P23" i="15"/>
  <c r="K86" i="15"/>
  <c r="P233" i="15"/>
  <c r="K359" i="15"/>
  <c r="P247" i="15"/>
  <c r="K135" i="15"/>
  <c r="P79" i="15"/>
  <c r="K23" i="15"/>
  <c r="K345" i="15"/>
  <c r="K9" i="15"/>
  <c r="P240" i="15"/>
  <c r="P359" i="15"/>
  <c r="K142" i="15"/>
  <c r="K30" i="15"/>
  <c r="P345" i="15"/>
  <c r="K352" i="15"/>
  <c r="P191" i="15"/>
  <c r="P142" i="15"/>
  <c r="P30" i="15"/>
  <c r="P9" i="15"/>
  <c r="P352" i="15"/>
  <c r="P184" i="15"/>
  <c r="K72" i="15"/>
  <c r="P86" i="15"/>
  <c r="K65" i="15"/>
  <c r="K16" i="15"/>
  <c r="K128" i="15"/>
  <c r="P72" i="15"/>
  <c r="P303" i="15"/>
  <c r="P317" i="15"/>
  <c r="P212" i="15"/>
  <c r="K296" i="15"/>
  <c r="K268" i="15"/>
  <c r="P100" i="15"/>
  <c r="P177" i="15"/>
  <c r="K261" i="15"/>
  <c r="P268" i="15"/>
  <c r="K275" i="15"/>
  <c r="P65" i="15"/>
  <c r="P261" i="15"/>
  <c r="K149" i="15"/>
  <c r="K37" i="15"/>
  <c r="K331" i="15"/>
  <c r="P275" i="15"/>
  <c r="K93" i="15"/>
  <c r="K44" i="15"/>
  <c r="P331" i="15"/>
  <c r="K303" i="15"/>
  <c r="K289" i="15"/>
  <c r="K254" i="15"/>
  <c r="K79" i="15"/>
  <c r="P289" i="15"/>
  <c r="K310" i="15"/>
  <c r="P254" i="15"/>
  <c r="P93" i="15"/>
  <c r="P37" i="15"/>
  <c r="K324" i="15"/>
  <c r="P156" i="15"/>
  <c r="M72" i="15"/>
  <c r="M65" i="15"/>
  <c r="M86" i="15"/>
  <c r="M79" i="15"/>
  <c r="M16" i="15"/>
  <c r="M9" i="15"/>
  <c r="M23" i="15"/>
  <c r="M30" i="15"/>
  <c r="M93" i="15"/>
  <c r="M37" i="15"/>
  <c r="M100" i="15"/>
  <c r="M44" i="15"/>
  <c r="O26" i="15"/>
  <c r="J50" i="15"/>
  <c r="K82" i="15"/>
  <c r="N122" i="15"/>
  <c r="K138" i="15"/>
  <c r="O194" i="15"/>
  <c r="O210" i="15"/>
  <c r="L250" i="15"/>
  <c r="K258" i="15"/>
  <c r="O274" i="15"/>
  <c r="O314" i="15"/>
  <c r="L322" i="15"/>
  <c r="P338" i="15"/>
  <c r="O243" i="15"/>
  <c r="N291" i="15"/>
  <c r="P323" i="15"/>
  <c r="K355" i="15"/>
  <c r="O201" i="15"/>
  <c r="L313" i="15"/>
  <c r="K19" i="15"/>
  <c r="J27" i="15"/>
  <c r="O35" i="15"/>
  <c r="Q43" i="15"/>
  <c r="M59" i="15"/>
  <c r="P75" i="15"/>
  <c r="K83" i="15"/>
  <c r="J107" i="15"/>
  <c r="O139" i="15"/>
  <c r="K147" i="15"/>
  <c r="S179" i="15"/>
  <c r="O203" i="15"/>
  <c r="P251" i="15"/>
  <c r="Q28" i="15"/>
  <c r="L84" i="15"/>
  <c r="K140" i="15"/>
  <c r="Q196" i="15"/>
  <c r="P324" i="15"/>
  <c r="L5" i="15"/>
  <c r="O93" i="15"/>
  <c r="Q237" i="15"/>
  <c r="P310" i="15"/>
  <c r="P97" i="15"/>
  <c r="S360" i="15"/>
  <c r="S248" i="15"/>
  <c r="S192" i="15"/>
  <c r="N24" i="15"/>
  <c r="S73" i="15"/>
  <c r="N360" i="15"/>
  <c r="N248" i="15"/>
  <c r="S80" i="15"/>
  <c r="I199" i="15"/>
  <c r="N73" i="15"/>
  <c r="I192" i="15"/>
  <c r="S136" i="15"/>
  <c r="N80" i="15"/>
  <c r="S24" i="15"/>
  <c r="S311" i="15"/>
  <c r="N31" i="15"/>
  <c r="N136" i="15"/>
  <c r="N311" i="15"/>
  <c r="N38" i="15"/>
  <c r="S304" i="15"/>
  <c r="S87" i="15"/>
  <c r="S31" i="15"/>
  <c r="S262" i="15"/>
  <c r="N304" i="15"/>
  <c r="N17" i="15"/>
  <c r="S255" i="15"/>
  <c r="N143" i="15"/>
  <c r="N87" i="15"/>
  <c r="S150" i="15"/>
  <c r="N94" i="15"/>
  <c r="S199" i="15"/>
  <c r="I206" i="15"/>
  <c r="S269" i="15"/>
  <c r="I157" i="15"/>
  <c r="S45" i="15"/>
  <c r="N276" i="15"/>
  <c r="S241" i="15"/>
  <c r="S283" i="15"/>
  <c r="S17" i="15"/>
  <c r="N269" i="15"/>
  <c r="S157" i="15"/>
  <c r="S101" i="15"/>
  <c r="I164" i="15"/>
  <c r="S52" i="15"/>
  <c r="I241" i="15"/>
  <c r="N283" i="15"/>
  <c r="N101" i="15"/>
  <c r="S213" i="15"/>
  <c r="S332" i="15"/>
  <c r="S108" i="15"/>
  <c r="N255" i="15"/>
  <c r="S325" i="15"/>
  <c r="S318" i="15"/>
  <c r="N332" i="15"/>
  <c r="N108" i="15"/>
  <c r="S353" i="15"/>
  <c r="N262" i="15"/>
  <c r="S94" i="15"/>
  <c r="N325" i="15"/>
  <c r="I213" i="15"/>
  <c r="S185" i="15"/>
  <c r="N318" i="15"/>
  <c r="N150" i="15"/>
  <c r="N45" i="15"/>
  <c r="S297" i="15"/>
  <c r="N129" i="15"/>
  <c r="S18" i="15"/>
  <c r="K58" i="15"/>
  <c r="F183" i="15"/>
  <c r="F176" i="15"/>
  <c r="F169" i="15"/>
  <c r="F204" i="15"/>
  <c r="F190" i="15"/>
  <c r="F162" i="15"/>
  <c r="F211" i="15"/>
  <c r="F155" i="15"/>
  <c r="F120" i="15"/>
  <c r="F246" i="15"/>
  <c r="F197" i="15"/>
  <c r="F127" i="15"/>
  <c r="F239" i="15"/>
  <c r="F232" i="15"/>
  <c r="F134" i="15"/>
  <c r="F106" i="15"/>
  <c r="K344" i="15"/>
  <c r="K134" i="15"/>
  <c r="P78" i="15"/>
  <c r="K22" i="15"/>
  <c r="P344" i="15"/>
  <c r="P176" i="15"/>
  <c r="K15" i="15"/>
  <c r="P190" i="15"/>
  <c r="K288" i="15"/>
  <c r="K64" i="15"/>
  <c r="K337" i="15"/>
  <c r="K295" i="15"/>
  <c r="P22" i="15"/>
  <c r="K113" i="15"/>
  <c r="P288" i="15"/>
  <c r="K8" i="15"/>
  <c r="P337" i="15"/>
  <c r="P169" i="15"/>
  <c r="P295" i="15"/>
  <c r="K120" i="15"/>
  <c r="P64" i="15"/>
  <c r="P8" i="15"/>
  <c r="K302" i="15"/>
  <c r="P113" i="15"/>
  <c r="K281" i="15"/>
  <c r="P232" i="15"/>
  <c r="P281" i="15"/>
  <c r="K351" i="15"/>
  <c r="P358" i="15"/>
  <c r="K78" i="15"/>
  <c r="P71" i="15"/>
  <c r="K358" i="15"/>
  <c r="P57" i="15"/>
  <c r="K148" i="15"/>
  <c r="P92" i="15"/>
  <c r="P351" i="15"/>
  <c r="P183" i="15"/>
  <c r="K127" i="15"/>
  <c r="P15" i="15"/>
  <c r="K85" i="15"/>
  <c r="P29" i="15"/>
  <c r="K36" i="15"/>
  <c r="P302" i="15"/>
  <c r="P197" i="15"/>
  <c r="K316" i="15"/>
  <c r="P148" i="15"/>
  <c r="P211" i="15"/>
  <c r="K309" i="15"/>
  <c r="P85" i="15"/>
  <c r="K29" i="15"/>
  <c r="P316" i="15"/>
  <c r="P204" i="15"/>
  <c r="K92" i="15"/>
  <c r="P36" i="15"/>
  <c r="P239" i="15"/>
  <c r="P309" i="15"/>
  <c r="K57" i="15"/>
  <c r="K260" i="15"/>
  <c r="P246" i="15"/>
  <c r="K253" i="15"/>
  <c r="P260" i="15"/>
  <c r="M88" i="15"/>
  <c r="M39" i="15"/>
  <c r="M46" i="15"/>
  <c r="M81" i="15"/>
  <c r="M25" i="15"/>
  <c r="M95" i="15"/>
  <c r="M102" i="15"/>
  <c r="M32" i="15"/>
  <c r="M109" i="15"/>
  <c r="M116" i="15"/>
  <c r="M53" i="15"/>
  <c r="M18" i="15"/>
  <c r="Q26" i="15"/>
  <c r="P42" i="15"/>
  <c r="K50" i="15"/>
  <c r="N74" i="15"/>
  <c r="L90" i="15"/>
  <c r="P98" i="15"/>
  <c r="M114" i="15"/>
  <c r="S122" i="15"/>
  <c r="L138" i="15"/>
  <c r="O154" i="15"/>
  <c r="O162" i="15"/>
  <c r="I178" i="15"/>
  <c r="P194" i="15"/>
  <c r="P210" i="15"/>
  <c r="O250" i="15"/>
  <c r="P274" i="15"/>
  <c r="N298" i="15"/>
  <c r="P314" i="15"/>
  <c r="K338" i="15"/>
  <c r="P243" i="15"/>
  <c r="S291" i="15"/>
  <c r="K323" i="15"/>
  <c r="P201" i="15"/>
  <c r="J19" i="15"/>
  <c r="O27" i="15"/>
  <c r="Q35" i="15"/>
  <c r="J51" i="15"/>
  <c r="N59" i="15"/>
  <c r="O91" i="15"/>
  <c r="J99" i="15"/>
  <c r="K107" i="15"/>
  <c r="L147" i="15"/>
  <c r="O163" i="15"/>
  <c r="P203" i="15"/>
  <c r="S129" i="15"/>
  <c r="L36" i="15"/>
  <c r="O84" i="15"/>
  <c r="O204" i="15"/>
  <c r="P348" i="15"/>
  <c r="O13" i="15"/>
  <c r="N109" i="15"/>
  <c r="P253" i="15"/>
  <c r="S206" i="15"/>
  <c r="L64" i="15"/>
  <c r="F167" i="15"/>
  <c r="F160" i="15"/>
  <c r="F202" i="15"/>
  <c r="F188" i="15"/>
  <c r="F125" i="15"/>
  <c r="F209" i="15"/>
  <c r="F132" i="15"/>
  <c r="F118" i="15"/>
  <c r="F244" i="15"/>
  <c r="F195" i="15"/>
  <c r="F237" i="15"/>
  <c r="F181" i="15"/>
  <c r="F174" i="15"/>
  <c r="F104" i="15"/>
  <c r="P209" i="15"/>
  <c r="P48" i="15"/>
  <c r="K335" i="15"/>
  <c r="K62" i="15"/>
  <c r="P335" i="15"/>
  <c r="P167" i="15"/>
  <c r="K328" i="15"/>
  <c r="K97" i="15"/>
  <c r="K279" i="15"/>
  <c r="P55" i="15"/>
  <c r="P174" i="15"/>
  <c r="K118" i="15"/>
  <c r="P6" i="15"/>
  <c r="P328" i="15"/>
  <c r="P279" i="15"/>
  <c r="K272" i="15"/>
  <c r="K48" i="15"/>
  <c r="P62" i="15"/>
  <c r="P272" i="15"/>
  <c r="P160" i="15"/>
  <c r="K153" i="15"/>
  <c r="K104" i="15"/>
  <c r="K55" i="15"/>
  <c r="K41" i="15"/>
  <c r="P349" i="15"/>
  <c r="P237" i="15"/>
  <c r="P69" i="15"/>
  <c r="K265" i="15"/>
  <c r="P244" i="15"/>
  <c r="K76" i="15"/>
  <c r="P153" i="15"/>
  <c r="K6" i="15"/>
  <c r="K286" i="15"/>
  <c r="P265" i="15"/>
  <c r="K342" i="15"/>
  <c r="K356" i="15"/>
  <c r="P41" i="15"/>
  <c r="P286" i="15"/>
  <c r="P342" i="15"/>
  <c r="P356" i="15"/>
  <c r="P76" i="15"/>
  <c r="P20" i="15"/>
  <c r="P181" i="15"/>
  <c r="K13" i="15"/>
  <c r="K20" i="15"/>
  <c r="K251" i="15"/>
  <c r="P195" i="15"/>
  <c r="P111" i="15"/>
  <c r="P293" i="15"/>
  <c r="P188" i="15"/>
  <c r="K321" i="15"/>
  <c r="K300" i="15"/>
  <c r="K69" i="15"/>
  <c r="P13" i="15"/>
  <c r="P321" i="15"/>
  <c r="P300" i="15"/>
  <c r="Q47" i="15"/>
  <c r="L33" i="15"/>
  <c r="Q208" i="15"/>
  <c r="Q54" i="15"/>
  <c r="L40" i="15"/>
  <c r="L271" i="15"/>
  <c r="L278" i="15"/>
  <c r="Q33" i="15"/>
  <c r="L96" i="15"/>
  <c r="L47" i="15"/>
  <c r="L89" i="15"/>
  <c r="L264" i="15"/>
  <c r="L327" i="15"/>
  <c r="L257" i="15"/>
  <c r="L320" i="15"/>
  <c r="Q40" i="15"/>
  <c r="Q166" i="15"/>
  <c r="L334" i="15"/>
  <c r="L110" i="15"/>
  <c r="L117" i="15"/>
  <c r="L341" i="15"/>
  <c r="Q236" i="15"/>
  <c r="L68" i="15"/>
  <c r="L285" i="15"/>
  <c r="Q61" i="15"/>
  <c r="Q5" i="15"/>
  <c r="L292" i="15"/>
  <c r="L299" i="15"/>
  <c r="Q159" i="15"/>
  <c r="L54" i="15"/>
  <c r="L348" i="15"/>
  <c r="Q187" i="15"/>
  <c r="P90" i="15"/>
  <c r="J2" i="2"/>
  <c r="J89" i="15"/>
  <c r="O166" i="15"/>
  <c r="O110" i="15"/>
  <c r="O320" i="15"/>
  <c r="J96" i="15"/>
  <c r="J40" i="15"/>
  <c r="O271" i="15"/>
  <c r="O159" i="15"/>
  <c r="O47" i="15"/>
  <c r="O278" i="15"/>
  <c r="O89" i="15"/>
  <c r="O334" i="15"/>
  <c r="O264" i="15"/>
  <c r="O208" i="15"/>
  <c r="O54" i="15"/>
  <c r="O257" i="15"/>
  <c r="O33" i="15"/>
  <c r="O96" i="15"/>
  <c r="J33" i="15"/>
  <c r="J145" i="15"/>
  <c r="O348" i="15"/>
  <c r="O40" i="15"/>
  <c r="O173" i="15"/>
  <c r="J5" i="15"/>
  <c r="O180" i="15"/>
  <c r="O68" i="15"/>
  <c r="O145" i="15"/>
  <c r="J61" i="15"/>
  <c r="O285" i="15"/>
  <c r="O292" i="15"/>
  <c r="J12" i="15"/>
  <c r="O327" i="15"/>
  <c r="J110" i="15"/>
  <c r="J47" i="15"/>
  <c r="J117" i="15"/>
  <c r="O236" i="15"/>
  <c r="J54" i="15"/>
  <c r="O61" i="15"/>
  <c r="O5" i="15"/>
  <c r="O341" i="15"/>
  <c r="O12" i="15"/>
  <c r="F126" i="15"/>
  <c r="F119" i="15"/>
  <c r="F210" i="15"/>
  <c r="F196" i="15"/>
  <c r="F245" i="15"/>
  <c r="F238" i="15"/>
  <c r="F133" i="15"/>
  <c r="F231" i="15"/>
  <c r="F182" i="15"/>
  <c r="F105" i="15"/>
  <c r="F168" i="15"/>
  <c r="F175" i="15"/>
  <c r="F161" i="15"/>
  <c r="F189" i="15"/>
  <c r="F203" i="15"/>
  <c r="P280" i="15"/>
  <c r="K112" i="15"/>
  <c r="K49" i="15"/>
  <c r="P56" i="15"/>
  <c r="P231" i="15"/>
  <c r="P112" i="15"/>
  <c r="K343" i="15"/>
  <c r="K63" i="15"/>
  <c r="K329" i="15"/>
  <c r="P49" i="15"/>
  <c r="P343" i="15"/>
  <c r="P175" i="15"/>
  <c r="K119" i="15"/>
  <c r="P7" i="15"/>
  <c r="P329" i="15"/>
  <c r="K70" i="15"/>
  <c r="K336" i="15"/>
  <c r="K56" i="15"/>
  <c r="P336" i="15"/>
  <c r="P168" i="15"/>
  <c r="P287" i="15"/>
  <c r="K7" i="15"/>
  <c r="K273" i="15"/>
  <c r="P70" i="15"/>
  <c r="P161" i="15"/>
  <c r="K77" i="15"/>
  <c r="P294" i="15"/>
  <c r="P357" i="15"/>
  <c r="K308" i="15"/>
  <c r="P196" i="15"/>
  <c r="K315" i="15"/>
  <c r="P63" i="15"/>
  <c r="P182" i="15"/>
  <c r="K126" i="15"/>
  <c r="K301" i="15"/>
  <c r="K21" i="15"/>
  <c r="P308" i="15"/>
  <c r="P140" i="15"/>
  <c r="P315" i="15"/>
  <c r="K280" i="15"/>
  <c r="P238" i="15"/>
  <c r="P301" i="15"/>
  <c r="K133" i="15"/>
  <c r="P77" i="15"/>
  <c r="P21" i="15"/>
  <c r="K252" i="15"/>
  <c r="K84" i="15"/>
  <c r="P252" i="15"/>
  <c r="K28" i="15"/>
  <c r="P245" i="15"/>
  <c r="P84" i="15"/>
  <c r="P14" i="15"/>
  <c r="K105" i="15"/>
  <c r="P273" i="15"/>
  <c r="K350" i="15"/>
  <c r="K259" i="15"/>
  <c r="P147" i="15"/>
  <c r="M24" i="15"/>
  <c r="M73" i="15"/>
  <c r="M80" i="15"/>
  <c r="M31" i="15"/>
  <c r="M38" i="15"/>
  <c r="M17" i="15"/>
  <c r="M52" i="15"/>
  <c r="M101" i="15"/>
  <c r="M87" i="15"/>
  <c r="M94" i="15"/>
  <c r="N18" i="15"/>
  <c r="P34" i="15"/>
  <c r="M58" i="15"/>
  <c r="S74" i="15"/>
  <c r="O114" i="15"/>
  <c r="P154" i="15"/>
  <c r="P162" i="15"/>
  <c r="Q194" i="15"/>
  <c r="Q210" i="15"/>
  <c r="P250" i="15"/>
  <c r="L266" i="15"/>
  <c r="K274" i="15"/>
  <c r="S298" i="15"/>
  <c r="K314" i="15"/>
  <c r="O330" i="15"/>
  <c r="Q243" i="15"/>
  <c r="O307" i="15"/>
  <c r="L323" i="15"/>
  <c r="Q201" i="15"/>
  <c r="S11" i="15"/>
  <c r="O19" i="15"/>
  <c r="Q27" i="15"/>
  <c r="L43" i="15"/>
  <c r="K51" i="15"/>
  <c r="M67" i="15"/>
  <c r="K75" i="15"/>
  <c r="P91" i="15"/>
  <c r="K99" i="15"/>
  <c r="J139" i="15"/>
  <c r="P163" i="15"/>
  <c r="O187" i="15"/>
  <c r="P259" i="15"/>
  <c r="N297" i="15"/>
  <c r="P44" i="15"/>
  <c r="O21" i="15"/>
  <c r="K125" i="15"/>
  <c r="N277" i="15"/>
  <c r="O41" i="15"/>
  <c r="S178" i="15"/>
  <c r="I234" i="15"/>
  <c r="K250" i="15"/>
  <c r="O266" i="15"/>
  <c r="O306" i="15"/>
  <c r="L314" i="15"/>
  <c r="P330" i="15"/>
  <c r="N346" i="15"/>
  <c r="P307" i="15"/>
  <c r="N249" i="15"/>
  <c r="M11" i="15"/>
  <c r="Q19" i="15"/>
  <c r="P35" i="15"/>
  <c r="N67" i="15"/>
  <c r="L83" i="15"/>
  <c r="L91" i="15"/>
  <c r="L99" i="15"/>
  <c r="M115" i="15"/>
  <c r="K139" i="15"/>
  <c r="O155" i="15"/>
  <c r="P187" i="15"/>
  <c r="O211" i="15"/>
  <c r="N353" i="15"/>
  <c r="J44" i="15"/>
  <c r="J92" i="15"/>
  <c r="Q244" i="15"/>
  <c r="K357" i="15"/>
  <c r="Q29" i="15"/>
  <c r="P149" i="15"/>
  <c r="K293" i="15"/>
  <c r="L145" i="15"/>
  <c r="O23" i="15"/>
  <c r="O336" i="15"/>
  <c r="T328" i="15" l="1"/>
  <c r="T232" i="15"/>
  <c r="T337" i="15"/>
  <c r="T359" i="15"/>
  <c r="T295" i="15"/>
  <c r="T135" i="15"/>
  <c r="T118" i="15"/>
  <c r="T70" i="15"/>
  <c r="T345" i="15"/>
  <c r="T113" i="15"/>
  <c r="T72" i="15"/>
  <c r="T281" i="15"/>
  <c r="T343" i="15"/>
  <c r="T287" i="15"/>
  <c r="T71" i="15"/>
  <c r="T329" i="15"/>
  <c r="T246" i="15"/>
  <c r="T142" i="15"/>
  <c r="T30" i="15"/>
  <c r="T22" i="15"/>
  <c r="T209" i="15"/>
  <c r="T65" i="15"/>
  <c r="T352" i="15"/>
  <c r="T120" i="15"/>
  <c r="T96" i="15"/>
  <c r="T48" i="15"/>
  <c r="T183" i="15"/>
  <c r="T119" i="15"/>
  <c r="T47" i="15"/>
  <c r="T23" i="15"/>
  <c r="T273" i="15"/>
  <c r="T302" i="15"/>
  <c r="T166" i="15"/>
  <c r="T78" i="15"/>
  <c r="T233" i="15"/>
  <c r="T89" i="15"/>
  <c r="T336" i="15"/>
  <c r="T280" i="15"/>
  <c r="T176" i="15"/>
  <c r="T56" i="15"/>
  <c r="T40" i="15"/>
  <c r="T327" i="15"/>
  <c r="T271" i="15"/>
  <c r="T247" i="15"/>
  <c r="T231" i="15"/>
  <c r="T7" i="15"/>
  <c r="T358" i="15"/>
  <c r="T278" i="15"/>
  <c r="T190" i="15"/>
  <c r="T126" i="15"/>
  <c r="T86" i="15"/>
  <c r="T153" i="15"/>
  <c r="T240" i="15"/>
  <c r="T208" i="15"/>
  <c r="T160" i="15"/>
  <c r="T104" i="15"/>
  <c r="T351" i="15"/>
  <c r="T303" i="15"/>
  <c r="T167" i="15"/>
  <c r="T79" i="15"/>
  <c r="T55" i="15"/>
  <c r="T110" i="15"/>
  <c r="T54" i="15"/>
  <c r="T320" i="15"/>
  <c r="T288" i="15"/>
  <c r="T264" i="15"/>
  <c r="T128" i="15"/>
  <c r="T169" i="15"/>
  <c r="T97" i="15"/>
  <c r="T257" i="15"/>
  <c r="T9" i="15"/>
  <c r="T344" i="15"/>
  <c r="T296" i="15"/>
  <c r="T184" i="15"/>
  <c r="T112" i="15"/>
  <c r="T64" i="15"/>
  <c r="T16" i="15"/>
  <c r="T8" i="15"/>
  <c r="T49" i="15"/>
  <c r="T335" i="15"/>
  <c r="T111" i="15"/>
  <c r="T161" i="15"/>
  <c r="T134" i="15"/>
  <c r="T168" i="15"/>
  <c r="T289" i="15"/>
  <c r="T254" i="15"/>
  <c r="T133" i="15"/>
  <c r="T61" i="15"/>
  <c r="T12" i="15"/>
  <c r="T279" i="15"/>
  <c r="T191" i="15"/>
  <c r="T127" i="15"/>
  <c r="T15" i="15"/>
  <c r="T334" i="15"/>
  <c r="T205" i="15"/>
  <c r="T189" i="15"/>
  <c r="T93" i="15"/>
  <c r="T316" i="15"/>
  <c r="T292" i="15"/>
  <c r="T260" i="15"/>
  <c r="T63" i="15"/>
  <c r="T182" i="15"/>
  <c r="T309" i="15"/>
  <c r="T253" i="15"/>
  <c r="T237" i="15"/>
  <c r="T149" i="15"/>
  <c r="T117" i="15"/>
  <c r="T69" i="15"/>
  <c r="T13" i="15"/>
  <c r="T5" i="15"/>
  <c r="T341" i="15"/>
  <c r="T244" i="15"/>
  <c r="T212" i="15"/>
  <c r="T196" i="15"/>
  <c r="T68" i="15"/>
  <c r="T331" i="15"/>
  <c r="T272" i="15"/>
  <c r="T175" i="15"/>
  <c r="T174" i="15"/>
  <c r="T105" i="15"/>
  <c r="T41" i="15"/>
  <c r="T173" i="15"/>
  <c r="T321" i="15"/>
  <c r="T57" i="15"/>
  <c r="T300" i="15"/>
  <c r="T180" i="15"/>
  <c r="T132" i="15"/>
  <c r="T299" i="15"/>
  <c r="T33" i="15"/>
  <c r="T62" i="15"/>
  <c r="T6" i="15"/>
  <c r="T286" i="15"/>
  <c r="T238" i="15"/>
  <c r="T77" i="15"/>
  <c r="T21" i="15"/>
  <c r="T265" i="15"/>
  <c r="T348" i="15"/>
  <c r="T268" i="15"/>
  <c r="T76" i="15"/>
  <c r="T28" i="15"/>
  <c r="T20" i="15"/>
  <c r="T177" i="15"/>
  <c r="T350" i="15"/>
  <c r="T310" i="15"/>
  <c r="T349" i="15"/>
  <c r="T285" i="15"/>
  <c r="T261" i="15"/>
  <c r="T197" i="15"/>
  <c r="T181" i="15"/>
  <c r="T125" i="15"/>
  <c r="T37" i="15"/>
  <c r="T29" i="15"/>
  <c r="T357" i="15"/>
  <c r="T324" i="15"/>
  <c r="T252" i="15"/>
  <c r="T239" i="15"/>
  <c r="T159" i="15"/>
  <c r="T145" i="15"/>
  <c r="T317" i="15"/>
  <c r="T293" i="15"/>
  <c r="T245" i="15"/>
  <c r="T85" i="15"/>
  <c r="T294" i="15"/>
  <c r="T308" i="15"/>
  <c r="T236" i="15"/>
  <c r="T204" i="15"/>
  <c r="T188" i="15"/>
  <c r="T100" i="15"/>
  <c r="T84" i="15"/>
  <c r="T44" i="15"/>
  <c r="T36" i="15"/>
  <c r="T315" i="15"/>
  <c r="T156" i="15"/>
  <c r="T275" i="15"/>
  <c r="T51" i="15"/>
  <c r="T43" i="15"/>
  <c r="T323" i="15"/>
  <c r="T267" i="15"/>
  <c r="T282" i="15"/>
  <c r="T202" i="15"/>
  <c r="T356" i="15"/>
  <c r="T148" i="15"/>
  <c r="T92" i="15"/>
  <c r="T211" i="15"/>
  <c r="T147" i="15"/>
  <c r="T107" i="15"/>
  <c r="T355" i="15"/>
  <c r="T338" i="15"/>
  <c r="T138" i="15"/>
  <c r="T90" i="15"/>
  <c r="T42" i="15"/>
  <c r="T50" i="15"/>
  <c r="T140" i="15"/>
  <c r="T259" i="15"/>
  <c r="T187" i="15"/>
  <c r="T313" i="15"/>
  <c r="T322" i="15"/>
  <c r="T266" i="15"/>
  <c r="T58" i="15"/>
  <c r="T314" i="15"/>
  <c r="T258" i="15"/>
  <c r="T163" i="15"/>
  <c r="T146" i="15"/>
  <c r="T106" i="15"/>
  <c r="T170" i="15"/>
  <c r="T98" i="15"/>
  <c r="T34" i="15"/>
  <c r="T203" i="15"/>
  <c r="T19" i="15"/>
  <c r="T201" i="15"/>
  <c r="T243" i="15"/>
  <c r="T306" i="15"/>
  <c r="T250" i="15"/>
  <c r="T210" i="15"/>
  <c r="T194" i="15"/>
  <c r="T162" i="15"/>
  <c r="T251" i="15"/>
  <c r="T75" i="15"/>
  <c r="T121" i="15"/>
  <c r="T307" i="15"/>
  <c r="T330" i="15"/>
  <c r="T274" i="15"/>
  <c r="T114" i="15"/>
  <c r="T82" i="15"/>
  <c r="T14" i="15"/>
  <c r="T342" i="15"/>
  <c r="T155" i="15"/>
  <c r="T139" i="15"/>
  <c r="T35" i="15"/>
  <c r="T154" i="15"/>
  <c r="T301" i="15"/>
  <c r="T195" i="15"/>
  <c r="T91" i="15"/>
  <c r="T83" i="15"/>
  <c r="T27" i="15"/>
  <c r="T99" i="15"/>
  <c r="T26" i="15"/>
  <c r="D34" i="7"/>
  <c r="C34" i="7"/>
  <c r="B34" i="7"/>
  <c r="D33" i="7"/>
  <c r="C33" i="7"/>
  <c r="B33" i="7"/>
  <c r="D32" i="7"/>
  <c r="C32" i="7"/>
  <c r="B32" i="7"/>
  <c r="D31" i="7"/>
  <c r="C31" i="7"/>
  <c r="B31" i="7"/>
  <c r="D30" i="7"/>
  <c r="C30" i="7"/>
  <c r="B30" i="7"/>
  <c r="D29" i="7"/>
  <c r="C29" i="7"/>
  <c r="B29" i="7"/>
  <c r="D28" i="7"/>
  <c r="C28" i="7"/>
  <c r="B28" i="7"/>
  <c r="D27" i="7"/>
  <c r="C27" i="7"/>
  <c r="B27" i="7"/>
  <c r="D26" i="7"/>
  <c r="C26" i="7"/>
  <c r="B26" i="7"/>
  <c r="D25" i="7"/>
  <c r="C25" i="7"/>
  <c r="B25" i="7"/>
  <c r="D24" i="7"/>
  <c r="C24" i="7"/>
  <c r="B24" i="7"/>
  <c r="D23" i="7"/>
  <c r="C23" i="7"/>
  <c r="B23" i="7"/>
  <c r="D22" i="7"/>
  <c r="C22" i="7"/>
  <c r="B22" i="7"/>
  <c r="D21" i="7"/>
  <c r="C21" i="7"/>
  <c r="B21" i="7"/>
  <c r="D20" i="7"/>
  <c r="C20" i="7"/>
  <c r="B20" i="7"/>
  <c r="D19" i="7"/>
  <c r="C19" i="7"/>
  <c r="B19" i="7"/>
  <c r="D18" i="7"/>
  <c r="C18" i="7"/>
  <c r="B18" i="7"/>
  <c r="D17" i="7"/>
  <c r="C17" i="7"/>
  <c r="B17" i="7"/>
  <c r="D16" i="7"/>
  <c r="C16" i="7"/>
  <c r="B16" i="7"/>
  <c r="D15" i="7"/>
  <c r="C15" i="7"/>
  <c r="B15" i="7"/>
  <c r="D14" i="7"/>
  <c r="C14" i="7"/>
  <c r="B14" i="7"/>
  <c r="D13" i="7"/>
  <c r="C13" i="7"/>
  <c r="B13" i="7"/>
  <c r="D12" i="7"/>
  <c r="C12" i="7"/>
  <c r="B12" i="7"/>
  <c r="D11" i="7"/>
  <c r="C11" i="7"/>
  <c r="B11" i="7"/>
  <c r="D10" i="7"/>
  <c r="C10" i="7"/>
  <c r="B10" i="7"/>
  <c r="D9" i="7"/>
  <c r="C9" i="7"/>
  <c r="B9" i="7"/>
  <c r="D8" i="7"/>
  <c r="C8" i="7"/>
  <c r="B8" i="7"/>
  <c r="D7" i="7"/>
  <c r="C7" i="7"/>
  <c r="B7" i="7"/>
  <c r="D6" i="7"/>
  <c r="C6" i="7"/>
  <c r="B6" i="7"/>
  <c r="D5" i="7"/>
  <c r="C5" i="7"/>
  <c r="B5" i="7"/>
  <c r="D4" i="7"/>
  <c r="C4" i="7"/>
  <c r="B4" i="7"/>
  <c r="U4" i="7" l="1"/>
  <c r="U5" i="7"/>
  <c r="U6" i="7"/>
  <c r="U7" i="7"/>
  <c r="U8" i="7"/>
  <c r="U9" i="7"/>
  <c r="U10" i="7"/>
  <c r="U11" i="7"/>
  <c r="U12" i="7"/>
  <c r="U13" i="7"/>
  <c r="U14" i="7"/>
  <c r="U15" i="7"/>
  <c r="U16" i="7"/>
  <c r="U17" i="7"/>
  <c r="U18" i="7"/>
  <c r="U19" i="7"/>
  <c r="U20" i="7"/>
  <c r="U21" i="7"/>
  <c r="U22" i="7"/>
  <c r="U23" i="7"/>
  <c r="U24" i="7"/>
  <c r="U25" i="7"/>
  <c r="U26" i="7"/>
  <c r="U27" i="7"/>
  <c r="U28" i="7"/>
  <c r="U29" i="7"/>
  <c r="U30" i="7"/>
  <c r="U31" i="7"/>
  <c r="U32" i="7"/>
  <c r="U33" i="7"/>
  <c r="U34" i="7"/>
  <c r="U35" i="7" l="1"/>
  <c r="U36" i="7"/>
  <c r="U37" i="7"/>
  <c r="U38" i="7"/>
  <c r="U39" i="7"/>
  <c r="U40" i="7"/>
  <c r="U41" i="7"/>
  <c r="U42" i="7"/>
  <c r="U43" i="7"/>
  <c r="U44" i="7"/>
  <c r="U45" i="7"/>
  <c r="U46" i="7"/>
  <c r="U47" i="7"/>
  <c r="U48" i="7"/>
  <c r="U49" i="7"/>
  <c r="U50" i="7"/>
  <c r="U51" i="7"/>
  <c r="U52" i="7"/>
  <c r="U53" i="7"/>
  <c r="U54" i="7"/>
  <c r="U55" i="7"/>
  <c r="U56" i="7"/>
  <c r="U57" i="7"/>
  <c r="U58" i="7"/>
  <c r="U59" i="7"/>
  <c r="U60" i="7"/>
  <c r="U61" i="7"/>
  <c r="U62" i="7"/>
  <c r="U63" i="7"/>
  <c r="U64" i="7"/>
  <c r="U65" i="7"/>
  <c r="U66" i="7"/>
  <c r="U67" i="7"/>
  <c r="U68" i="7"/>
  <c r="U69" i="7"/>
  <c r="U70" i="7"/>
  <c r="U71" i="7"/>
  <c r="U72" i="7"/>
  <c r="U73" i="7"/>
  <c r="U74" i="7"/>
  <c r="U75" i="7"/>
  <c r="U76" i="7"/>
  <c r="U77" i="7"/>
  <c r="U78" i="7"/>
  <c r="U79" i="7"/>
  <c r="U80" i="7"/>
  <c r="U81" i="7"/>
  <c r="U82" i="7"/>
  <c r="U83" i="7"/>
  <c r="U84" i="7"/>
  <c r="U85" i="7"/>
  <c r="U86" i="7"/>
  <c r="U87" i="7"/>
  <c r="U88" i="7"/>
  <c r="U89" i="7"/>
  <c r="U90" i="7"/>
  <c r="U91" i="7"/>
  <c r="U92" i="7"/>
  <c r="U93" i="7"/>
  <c r="U94" i="7"/>
  <c r="U95" i="7"/>
  <c r="U96" i="7"/>
  <c r="U97" i="7"/>
  <c r="U98" i="7"/>
  <c r="U99" i="7"/>
  <c r="U100" i="7"/>
  <c r="U101" i="7"/>
  <c r="U102" i="7"/>
  <c r="U103" i="7"/>
  <c r="U104" i="7"/>
  <c r="U105" i="7"/>
  <c r="U106" i="7"/>
  <c r="U107" i="7"/>
  <c r="U108" i="7"/>
  <c r="U109" i="7"/>
  <c r="U110" i="7"/>
  <c r="U111" i="7"/>
  <c r="U112" i="7"/>
  <c r="U113" i="7"/>
  <c r="U114" i="7"/>
  <c r="U115" i="7"/>
  <c r="U116" i="7"/>
  <c r="U117" i="7"/>
  <c r="U118" i="7"/>
  <c r="U119" i="7"/>
  <c r="U120" i="7"/>
  <c r="U121" i="7"/>
  <c r="U122" i="7"/>
  <c r="U123" i="7"/>
  <c r="U124" i="7"/>
  <c r="U125" i="7"/>
  <c r="U126" i="7"/>
  <c r="U127" i="7"/>
  <c r="U128" i="7"/>
  <c r="U129" i="7"/>
  <c r="U130" i="7"/>
  <c r="U131" i="7"/>
  <c r="U132" i="7"/>
  <c r="U133" i="7"/>
  <c r="U134" i="7"/>
  <c r="U135" i="7"/>
  <c r="U136" i="7"/>
  <c r="U137" i="7"/>
  <c r="U138" i="7"/>
  <c r="U139" i="7"/>
  <c r="U140" i="7"/>
  <c r="U141" i="7"/>
  <c r="U142" i="7"/>
  <c r="U143" i="7"/>
  <c r="U144" i="7"/>
  <c r="U145" i="7"/>
  <c r="U146" i="7"/>
  <c r="U147" i="7"/>
  <c r="U148" i="7"/>
  <c r="U149" i="7"/>
  <c r="U150" i="7"/>
  <c r="U151" i="7"/>
  <c r="U152" i="7"/>
  <c r="U153" i="7"/>
  <c r="U154" i="7"/>
  <c r="U155" i="7"/>
  <c r="U156" i="7"/>
  <c r="U157" i="7"/>
  <c r="U158" i="7"/>
  <c r="U159" i="7"/>
  <c r="U160" i="7"/>
  <c r="U161" i="7"/>
  <c r="U162" i="7"/>
  <c r="U163" i="7"/>
  <c r="U164" i="7"/>
  <c r="U165" i="7"/>
  <c r="U166" i="7"/>
  <c r="U167" i="7"/>
  <c r="U168" i="7"/>
  <c r="U169" i="7"/>
  <c r="U170" i="7"/>
  <c r="U171" i="7"/>
  <c r="U172" i="7"/>
  <c r="U173" i="7"/>
  <c r="U174" i="7"/>
  <c r="U175" i="7"/>
  <c r="U176" i="7"/>
  <c r="U177" i="7"/>
  <c r="U178" i="7"/>
  <c r="U179" i="7"/>
  <c r="U180" i="7"/>
  <c r="U181" i="7"/>
  <c r="U182" i="7"/>
  <c r="U183" i="7"/>
  <c r="U184" i="7"/>
  <c r="U185" i="7"/>
  <c r="U186" i="7"/>
  <c r="U187" i="7"/>
  <c r="U188" i="7"/>
  <c r="U189" i="7"/>
  <c r="U190" i="7"/>
  <c r="U191" i="7"/>
  <c r="U192" i="7"/>
  <c r="U193" i="7"/>
  <c r="U194" i="7"/>
  <c r="U195" i="7"/>
  <c r="U196" i="7"/>
  <c r="U197" i="7"/>
  <c r="U198" i="7"/>
  <c r="U199" i="7"/>
  <c r="U200" i="7"/>
  <c r="U201" i="7"/>
  <c r="U202" i="7"/>
  <c r="U203" i="7"/>
  <c r="U204" i="7"/>
  <c r="U205" i="7"/>
  <c r="U206" i="7"/>
  <c r="U207" i="7"/>
  <c r="U208" i="7"/>
  <c r="U209" i="7"/>
  <c r="U210" i="7"/>
  <c r="U211" i="7"/>
  <c r="U212" i="7"/>
  <c r="U213" i="7"/>
  <c r="U214" i="7"/>
  <c r="U215" i="7"/>
  <c r="U216" i="7"/>
  <c r="U217" i="7"/>
  <c r="U218" i="7"/>
  <c r="U219" i="7"/>
  <c r="U220" i="7"/>
  <c r="U221" i="7"/>
  <c r="U222" i="7"/>
  <c r="U223" i="7"/>
  <c r="U224" i="7"/>
  <c r="U225" i="7"/>
  <c r="U226" i="7"/>
  <c r="U227" i="7"/>
  <c r="U228" i="7"/>
  <c r="U229" i="7"/>
  <c r="U230" i="7"/>
  <c r="U231" i="7"/>
  <c r="U232" i="7"/>
  <c r="U233" i="7"/>
  <c r="U234" i="7"/>
  <c r="U235" i="7"/>
  <c r="U236" i="7"/>
  <c r="U237" i="7"/>
  <c r="U238" i="7"/>
  <c r="U239" i="7"/>
  <c r="U240" i="7"/>
  <c r="U241" i="7"/>
  <c r="U242" i="7"/>
  <c r="U243" i="7"/>
  <c r="U244" i="7"/>
  <c r="U245" i="7"/>
  <c r="U246" i="7"/>
  <c r="U247" i="7"/>
  <c r="U248" i="7"/>
  <c r="U249" i="7"/>
  <c r="U250" i="7"/>
  <c r="U251" i="7"/>
  <c r="U252" i="7"/>
  <c r="U253" i="7"/>
  <c r="U254" i="7"/>
  <c r="U255" i="7"/>
  <c r="U256" i="7"/>
  <c r="U257" i="7"/>
  <c r="U258" i="7"/>
  <c r="U259" i="7"/>
  <c r="U260" i="7"/>
  <c r="U261" i="7"/>
  <c r="U262" i="7"/>
  <c r="U263" i="7"/>
  <c r="U264" i="7"/>
  <c r="U265" i="7"/>
  <c r="U266" i="7"/>
  <c r="U267" i="7"/>
  <c r="U268" i="7"/>
  <c r="U269" i="7"/>
  <c r="U270" i="7"/>
  <c r="U271" i="7"/>
  <c r="U272" i="7"/>
  <c r="U273" i="7"/>
  <c r="U274" i="7"/>
  <c r="U275" i="7"/>
  <c r="U276" i="7"/>
  <c r="U277" i="7"/>
  <c r="U278" i="7"/>
  <c r="U279" i="7"/>
  <c r="U280" i="7"/>
  <c r="U281" i="7"/>
  <c r="U282" i="7"/>
  <c r="U283" i="7"/>
  <c r="U284" i="7"/>
  <c r="U285" i="7"/>
  <c r="U286" i="7"/>
  <c r="U287" i="7"/>
  <c r="U288" i="7"/>
  <c r="U289" i="7"/>
  <c r="U290" i="7"/>
  <c r="U291" i="7"/>
  <c r="U292" i="7"/>
  <c r="U293" i="7"/>
  <c r="U294" i="7"/>
  <c r="U295" i="7"/>
  <c r="U296" i="7"/>
  <c r="U297" i="7"/>
  <c r="U298" i="7"/>
  <c r="U299" i="7"/>
  <c r="U300" i="7"/>
  <c r="U301" i="7"/>
  <c r="U302" i="7"/>
  <c r="U303" i="7"/>
  <c r="U304" i="7"/>
  <c r="U305" i="7"/>
  <c r="U306" i="7"/>
  <c r="U307" i="7"/>
  <c r="U308" i="7"/>
  <c r="U309" i="7"/>
  <c r="U310" i="7"/>
  <c r="U311" i="7"/>
  <c r="U312" i="7"/>
  <c r="U313" i="7"/>
  <c r="U314" i="7"/>
  <c r="U315" i="7"/>
  <c r="U316" i="7"/>
  <c r="U317" i="7"/>
  <c r="U318" i="7"/>
  <c r="U319" i="7"/>
  <c r="U320" i="7"/>
  <c r="U321" i="7"/>
  <c r="U322" i="7"/>
  <c r="U323" i="7"/>
  <c r="U324" i="7"/>
  <c r="U325" i="7"/>
  <c r="U326" i="7"/>
  <c r="U327" i="7"/>
  <c r="U328" i="7"/>
  <c r="U329" i="7"/>
  <c r="U330" i="7"/>
  <c r="U331" i="7"/>
  <c r="U332" i="7"/>
  <c r="U333" i="7"/>
  <c r="U334" i="7"/>
  <c r="U335" i="7"/>
  <c r="U336" i="7"/>
  <c r="U337" i="7"/>
  <c r="U338" i="7"/>
  <c r="U339" i="7"/>
  <c r="U340" i="7"/>
  <c r="U341" i="7"/>
  <c r="U342" i="7"/>
  <c r="U343" i="7"/>
  <c r="U344" i="7"/>
  <c r="U345" i="7"/>
  <c r="U346" i="7"/>
  <c r="U347" i="7"/>
  <c r="U348" i="7"/>
  <c r="U349" i="7"/>
  <c r="U350" i="7"/>
  <c r="U351" i="7"/>
  <c r="U352" i="7"/>
  <c r="U353" i="7"/>
  <c r="U354" i="7"/>
  <c r="U355" i="7"/>
  <c r="U356" i="7"/>
  <c r="U357" i="7"/>
  <c r="U358" i="7"/>
  <c r="U359" i="7"/>
  <c r="U360" i="7"/>
  <c r="U361" i="7"/>
  <c r="U362" i="7"/>
  <c r="U363" i="7"/>
  <c r="U364" i="7"/>
  <c r="U365" i="7"/>
  <c r="U366" i="7"/>
  <c r="U367" i="7"/>
  <c r="U368" i="7"/>
  <c r="H3" i="11"/>
  <c r="I3" i="11"/>
  <c r="J3" i="11"/>
  <c r="H4" i="11"/>
  <c r="I4" i="11"/>
  <c r="J4" i="11"/>
  <c r="H5" i="11"/>
  <c r="I5" i="11"/>
  <c r="J5" i="11"/>
  <c r="H6" i="11"/>
  <c r="I6" i="11"/>
  <c r="J6" i="11"/>
  <c r="H7" i="11"/>
  <c r="I7" i="11"/>
  <c r="J7" i="11"/>
  <c r="H8" i="11"/>
  <c r="I8" i="11"/>
  <c r="J8" i="11"/>
  <c r="H9" i="11"/>
  <c r="I9" i="11"/>
  <c r="J9" i="11"/>
  <c r="H10" i="11"/>
  <c r="I10" i="11"/>
  <c r="J10" i="11"/>
  <c r="H11" i="11"/>
  <c r="I11" i="11"/>
  <c r="J11" i="11"/>
  <c r="H12" i="11"/>
  <c r="I12" i="11"/>
  <c r="J12" i="11"/>
  <c r="H13" i="11"/>
  <c r="I13" i="11"/>
  <c r="J13" i="11"/>
  <c r="H14" i="11"/>
  <c r="I14" i="11"/>
  <c r="J14" i="11"/>
  <c r="H15" i="11"/>
  <c r="I15" i="11"/>
  <c r="J15" i="11"/>
  <c r="H16" i="11"/>
  <c r="I16" i="11"/>
  <c r="J16" i="11"/>
  <c r="H17" i="11"/>
  <c r="I17" i="11"/>
  <c r="J17" i="11"/>
  <c r="H18" i="11"/>
  <c r="I18" i="11"/>
  <c r="J18" i="11"/>
  <c r="H19" i="11"/>
  <c r="I19" i="11"/>
  <c r="J19" i="11"/>
  <c r="H20" i="11"/>
  <c r="I20" i="11"/>
  <c r="J20" i="11"/>
  <c r="H21" i="11"/>
  <c r="I21" i="11"/>
  <c r="J21" i="11"/>
  <c r="H22" i="11"/>
  <c r="I22" i="11"/>
  <c r="J22" i="11"/>
  <c r="H23" i="11"/>
  <c r="I23" i="11"/>
  <c r="J23" i="11"/>
  <c r="H24" i="11"/>
  <c r="I24" i="11"/>
  <c r="J24" i="11"/>
  <c r="H25" i="11"/>
  <c r="I25" i="11"/>
  <c r="J25" i="11"/>
  <c r="H26" i="11"/>
  <c r="I26" i="11"/>
  <c r="J26" i="11"/>
  <c r="H27" i="11"/>
  <c r="I27" i="11"/>
  <c r="J27" i="11"/>
  <c r="H28" i="11"/>
  <c r="I28" i="11"/>
  <c r="J28" i="11"/>
  <c r="H29" i="11"/>
  <c r="I29" i="11"/>
  <c r="J29" i="11"/>
  <c r="H30" i="11"/>
  <c r="I30" i="11"/>
  <c r="J30" i="11"/>
  <c r="H31" i="11"/>
  <c r="I31" i="11"/>
  <c r="J31" i="11"/>
  <c r="H32" i="11"/>
  <c r="I32" i="11"/>
  <c r="J32" i="11"/>
  <c r="H33" i="11"/>
  <c r="I33" i="11"/>
  <c r="J33" i="11"/>
  <c r="H34" i="11"/>
  <c r="I34" i="11"/>
  <c r="J34" i="11"/>
  <c r="H35" i="11"/>
  <c r="I35" i="11"/>
  <c r="J35" i="11"/>
  <c r="H36" i="11"/>
  <c r="I36" i="11"/>
  <c r="J36" i="11"/>
  <c r="H37" i="11"/>
  <c r="I37" i="11"/>
  <c r="J37" i="11"/>
  <c r="H38" i="11"/>
  <c r="I38" i="11"/>
  <c r="J38" i="11"/>
  <c r="H39" i="11"/>
  <c r="I39" i="11"/>
  <c r="J39" i="11"/>
  <c r="H40" i="11"/>
  <c r="I40" i="11"/>
  <c r="J40" i="11"/>
  <c r="H41" i="11"/>
  <c r="I41" i="11"/>
  <c r="J41" i="11"/>
  <c r="H42" i="11"/>
  <c r="I42" i="11"/>
  <c r="J42" i="11"/>
  <c r="H43" i="11"/>
  <c r="I43" i="11"/>
  <c r="J43" i="11"/>
  <c r="H44" i="11"/>
  <c r="I44" i="11"/>
  <c r="J44" i="11"/>
  <c r="H45" i="11"/>
  <c r="I45" i="11"/>
  <c r="J45" i="11"/>
  <c r="H46" i="11"/>
  <c r="I46" i="11"/>
  <c r="J46" i="11"/>
  <c r="H47" i="11"/>
  <c r="I47" i="11"/>
  <c r="J47" i="11"/>
  <c r="H48" i="11"/>
  <c r="I48" i="11"/>
  <c r="J48" i="11"/>
  <c r="H49" i="11"/>
  <c r="I49" i="11"/>
  <c r="J49" i="11"/>
  <c r="H50" i="11"/>
  <c r="I50" i="11"/>
  <c r="J50" i="11"/>
  <c r="H51" i="11"/>
  <c r="I51" i="11"/>
  <c r="J51" i="11"/>
  <c r="H52" i="11"/>
  <c r="I52" i="11"/>
  <c r="J52" i="11"/>
  <c r="H53" i="11"/>
  <c r="I53" i="11"/>
  <c r="J53" i="11"/>
  <c r="I2" i="11"/>
  <c r="J2" i="11"/>
  <c r="H2" i="11"/>
  <c r="D368" i="7" l="1"/>
  <c r="C368" i="7"/>
  <c r="B368" i="7"/>
  <c r="D367" i="7"/>
  <c r="C367" i="7"/>
  <c r="B367" i="7"/>
  <c r="D366" i="7"/>
  <c r="C366" i="7"/>
  <c r="B366" i="7"/>
  <c r="D365" i="7"/>
  <c r="C365" i="7"/>
  <c r="B365" i="7"/>
  <c r="D364" i="7"/>
  <c r="C364" i="7"/>
  <c r="B364" i="7"/>
  <c r="D363" i="7"/>
  <c r="C363" i="7"/>
  <c r="B363" i="7"/>
  <c r="D362" i="7"/>
  <c r="C362" i="7"/>
  <c r="B362" i="7"/>
  <c r="D361" i="7"/>
  <c r="C361" i="7"/>
  <c r="B361" i="7"/>
  <c r="D360" i="7"/>
  <c r="C360" i="7"/>
  <c r="B360" i="7"/>
  <c r="D359" i="7"/>
  <c r="C359" i="7"/>
  <c r="B359" i="7"/>
  <c r="D358" i="7"/>
  <c r="C358" i="7"/>
  <c r="B358" i="7"/>
  <c r="D357" i="7"/>
  <c r="C357" i="7"/>
  <c r="B357" i="7"/>
  <c r="D356" i="7"/>
  <c r="C356" i="7"/>
  <c r="B356" i="7"/>
  <c r="D355" i="7"/>
  <c r="C355" i="7"/>
  <c r="B355" i="7"/>
  <c r="D354" i="7"/>
  <c r="C354" i="7"/>
  <c r="B354" i="7"/>
  <c r="D353" i="7"/>
  <c r="C353" i="7"/>
  <c r="B353" i="7"/>
  <c r="D352" i="7"/>
  <c r="C352" i="7"/>
  <c r="B352" i="7"/>
  <c r="D351" i="7"/>
  <c r="C351" i="7"/>
  <c r="B351" i="7"/>
  <c r="D350" i="7"/>
  <c r="C350" i="7"/>
  <c r="B350" i="7"/>
  <c r="D349" i="7"/>
  <c r="C349" i="7"/>
  <c r="B349" i="7"/>
  <c r="D348" i="7"/>
  <c r="C348" i="7"/>
  <c r="B348" i="7"/>
  <c r="D347" i="7"/>
  <c r="C347" i="7"/>
  <c r="B347" i="7"/>
  <c r="D346" i="7"/>
  <c r="C346" i="7"/>
  <c r="B346" i="7"/>
  <c r="D345" i="7"/>
  <c r="C345" i="7"/>
  <c r="B345" i="7"/>
  <c r="D344" i="7"/>
  <c r="C344" i="7"/>
  <c r="B344" i="7"/>
  <c r="D343" i="7"/>
  <c r="C343" i="7"/>
  <c r="B343" i="7"/>
  <c r="D342" i="7"/>
  <c r="C342" i="7"/>
  <c r="B342" i="7"/>
  <c r="D341" i="7"/>
  <c r="C341" i="7"/>
  <c r="B341" i="7"/>
  <c r="D340" i="7"/>
  <c r="C340" i="7"/>
  <c r="B340" i="7"/>
  <c r="D339" i="7"/>
  <c r="C339" i="7"/>
  <c r="B339" i="7"/>
  <c r="D338" i="7"/>
  <c r="C338" i="7"/>
  <c r="B338" i="7"/>
  <c r="D337" i="7"/>
  <c r="C337" i="7"/>
  <c r="B337" i="7"/>
  <c r="D336" i="7"/>
  <c r="C336" i="7"/>
  <c r="B336" i="7"/>
  <c r="D335" i="7"/>
  <c r="C335" i="7"/>
  <c r="B335" i="7"/>
  <c r="D334" i="7"/>
  <c r="C334" i="7"/>
  <c r="B334" i="7"/>
  <c r="D333" i="7"/>
  <c r="C333" i="7"/>
  <c r="B333" i="7"/>
  <c r="D332" i="7"/>
  <c r="C332" i="7"/>
  <c r="B332" i="7"/>
  <c r="D331" i="7"/>
  <c r="C331" i="7"/>
  <c r="B331" i="7"/>
  <c r="D330" i="7"/>
  <c r="C330" i="7"/>
  <c r="B330" i="7"/>
  <c r="D329" i="7"/>
  <c r="C329" i="7"/>
  <c r="B329" i="7"/>
  <c r="D328" i="7"/>
  <c r="C328" i="7"/>
  <c r="B328" i="7"/>
  <c r="D327" i="7"/>
  <c r="C327" i="7"/>
  <c r="B327" i="7"/>
  <c r="D326" i="7"/>
  <c r="C326" i="7"/>
  <c r="B326" i="7"/>
  <c r="D325" i="7"/>
  <c r="C325" i="7"/>
  <c r="B325" i="7"/>
  <c r="D324" i="7"/>
  <c r="C324" i="7"/>
  <c r="B324" i="7"/>
  <c r="D323" i="7"/>
  <c r="C323" i="7"/>
  <c r="B323" i="7"/>
  <c r="D322" i="7"/>
  <c r="C322" i="7"/>
  <c r="B322" i="7"/>
  <c r="D321" i="7"/>
  <c r="C321" i="7"/>
  <c r="B321" i="7"/>
  <c r="D320" i="7"/>
  <c r="C320" i="7"/>
  <c r="B320" i="7"/>
  <c r="D319" i="7"/>
  <c r="C319" i="7"/>
  <c r="B319" i="7"/>
  <c r="D318" i="7"/>
  <c r="C318" i="7"/>
  <c r="B318" i="7"/>
  <c r="D317" i="7"/>
  <c r="C317" i="7"/>
  <c r="B317" i="7"/>
  <c r="D316" i="7"/>
  <c r="C316" i="7"/>
  <c r="B316" i="7"/>
  <c r="D315" i="7"/>
  <c r="C315" i="7"/>
  <c r="B315" i="7"/>
  <c r="D314" i="7"/>
  <c r="C314" i="7"/>
  <c r="B314" i="7"/>
  <c r="D313" i="7"/>
  <c r="C313" i="7"/>
  <c r="B313" i="7"/>
  <c r="D312" i="7"/>
  <c r="C312" i="7"/>
  <c r="B312" i="7"/>
  <c r="D311" i="7"/>
  <c r="C311" i="7"/>
  <c r="B311" i="7"/>
  <c r="D310" i="7"/>
  <c r="C310" i="7"/>
  <c r="B310" i="7"/>
  <c r="D309" i="7"/>
  <c r="C309" i="7"/>
  <c r="B309" i="7"/>
  <c r="D308" i="7"/>
  <c r="C308" i="7"/>
  <c r="B308" i="7"/>
  <c r="D307" i="7"/>
  <c r="C307" i="7"/>
  <c r="B307" i="7"/>
  <c r="D306" i="7"/>
  <c r="C306" i="7"/>
  <c r="B306" i="7"/>
  <c r="D305" i="7"/>
  <c r="C305" i="7"/>
  <c r="B305" i="7"/>
  <c r="D304" i="7"/>
  <c r="C304" i="7"/>
  <c r="B304" i="7"/>
  <c r="D303" i="7"/>
  <c r="C303" i="7"/>
  <c r="B303" i="7"/>
  <c r="D302" i="7"/>
  <c r="C302" i="7"/>
  <c r="B302" i="7"/>
  <c r="D301" i="7"/>
  <c r="C301" i="7"/>
  <c r="B301" i="7"/>
  <c r="D300" i="7"/>
  <c r="C300" i="7"/>
  <c r="B300" i="7"/>
  <c r="D299" i="7"/>
  <c r="C299" i="7"/>
  <c r="B299" i="7"/>
  <c r="D298" i="7"/>
  <c r="C298" i="7"/>
  <c r="B298" i="7"/>
  <c r="D297" i="7"/>
  <c r="C297" i="7"/>
  <c r="B297" i="7"/>
  <c r="D296" i="7"/>
  <c r="C296" i="7"/>
  <c r="B296" i="7"/>
  <c r="D295" i="7"/>
  <c r="C295" i="7"/>
  <c r="B295" i="7"/>
  <c r="D294" i="7"/>
  <c r="C294" i="7"/>
  <c r="B294" i="7"/>
  <c r="D293" i="7"/>
  <c r="C293" i="7"/>
  <c r="B293" i="7"/>
  <c r="D292" i="7"/>
  <c r="C292" i="7"/>
  <c r="B292" i="7"/>
  <c r="D291" i="7"/>
  <c r="C291" i="7"/>
  <c r="B291" i="7"/>
  <c r="D290" i="7"/>
  <c r="C290" i="7"/>
  <c r="B290" i="7"/>
  <c r="D289" i="7"/>
  <c r="C289" i="7"/>
  <c r="B289" i="7"/>
  <c r="D288" i="7"/>
  <c r="C288" i="7"/>
  <c r="B288" i="7"/>
  <c r="D287" i="7"/>
  <c r="C287" i="7"/>
  <c r="B287" i="7"/>
  <c r="D286" i="7"/>
  <c r="C286" i="7"/>
  <c r="B286" i="7"/>
  <c r="D285" i="7"/>
  <c r="C285" i="7"/>
  <c r="B285" i="7"/>
  <c r="D284" i="7"/>
  <c r="C284" i="7"/>
  <c r="B284" i="7"/>
  <c r="D283" i="7"/>
  <c r="C283" i="7"/>
  <c r="B283" i="7"/>
  <c r="D282" i="7"/>
  <c r="C282" i="7"/>
  <c r="B282" i="7"/>
  <c r="D281" i="7"/>
  <c r="C281" i="7"/>
  <c r="B281" i="7"/>
  <c r="D280" i="7"/>
  <c r="C280" i="7"/>
  <c r="B280" i="7"/>
  <c r="D279" i="7"/>
  <c r="C279" i="7"/>
  <c r="B279" i="7"/>
  <c r="D278" i="7"/>
  <c r="C278" i="7"/>
  <c r="B278" i="7"/>
  <c r="D277" i="7"/>
  <c r="C277" i="7"/>
  <c r="B277" i="7"/>
  <c r="D276" i="7"/>
  <c r="C276" i="7"/>
  <c r="B276" i="7"/>
  <c r="D275" i="7"/>
  <c r="C275" i="7"/>
  <c r="B275" i="7"/>
  <c r="D274" i="7"/>
  <c r="C274" i="7"/>
  <c r="B274" i="7"/>
  <c r="D273" i="7"/>
  <c r="C273" i="7"/>
  <c r="B273" i="7"/>
  <c r="D272" i="7"/>
  <c r="C272" i="7"/>
  <c r="B272" i="7"/>
  <c r="D271" i="7"/>
  <c r="C271" i="7"/>
  <c r="B271" i="7"/>
  <c r="D270" i="7"/>
  <c r="C270" i="7"/>
  <c r="B270" i="7"/>
  <c r="D269" i="7"/>
  <c r="C269" i="7"/>
  <c r="B269" i="7"/>
  <c r="D268" i="7"/>
  <c r="C268" i="7"/>
  <c r="B268" i="7"/>
  <c r="D267" i="7"/>
  <c r="C267" i="7"/>
  <c r="B267" i="7"/>
  <c r="D266" i="7"/>
  <c r="C266" i="7"/>
  <c r="B266" i="7"/>
  <c r="D265" i="7"/>
  <c r="C265" i="7"/>
  <c r="B265" i="7"/>
  <c r="D264" i="7"/>
  <c r="C264" i="7"/>
  <c r="B264" i="7"/>
  <c r="D263" i="7"/>
  <c r="C263" i="7"/>
  <c r="B263" i="7"/>
  <c r="D262" i="7"/>
  <c r="C262" i="7"/>
  <c r="B262" i="7"/>
  <c r="D261" i="7"/>
  <c r="C261" i="7"/>
  <c r="B261" i="7"/>
  <c r="D260" i="7"/>
  <c r="C260" i="7"/>
  <c r="B260" i="7"/>
  <c r="D259" i="7"/>
  <c r="C259" i="7"/>
  <c r="B259" i="7"/>
  <c r="D258" i="7"/>
  <c r="C258" i="7"/>
  <c r="B258" i="7"/>
  <c r="D257" i="7"/>
  <c r="C257" i="7"/>
  <c r="B257" i="7"/>
  <c r="D256" i="7"/>
  <c r="C256" i="7"/>
  <c r="B256" i="7"/>
  <c r="D255" i="7"/>
  <c r="C255" i="7"/>
  <c r="B255" i="7"/>
  <c r="D254" i="7"/>
  <c r="C254" i="7"/>
  <c r="B254" i="7"/>
  <c r="D253" i="7"/>
  <c r="C253" i="7"/>
  <c r="B253" i="7"/>
  <c r="D252" i="7"/>
  <c r="C252" i="7"/>
  <c r="B252" i="7"/>
  <c r="D251" i="7"/>
  <c r="C251" i="7"/>
  <c r="B251" i="7"/>
  <c r="D250" i="7"/>
  <c r="C250" i="7"/>
  <c r="B250" i="7"/>
  <c r="D249" i="7"/>
  <c r="C249" i="7"/>
  <c r="B249" i="7"/>
  <c r="D248" i="7"/>
  <c r="C248" i="7"/>
  <c r="B248" i="7"/>
  <c r="D247" i="7"/>
  <c r="C247" i="7"/>
  <c r="B247" i="7"/>
  <c r="D246" i="7"/>
  <c r="C246" i="7"/>
  <c r="B246" i="7"/>
  <c r="D245" i="7"/>
  <c r="C245" i="7"/>
  <c r="B245" i="7"/>
  <c r="D244" i="7"/>
  <c r="C244" i="7"/>
  <c r="B244" i="7"/>
  <c r="D243" i="7"/>
  <c r="C243" i="7"/>
  <c r="B243" i="7"/>
  <c r="D242" i="7"/>
  <c r="C242" i="7"/>
  <c r="B242" i="7"/>
  <c r="D241" i="7"/>
  <c r="C241" i="7"/>
  <c r="B241" i="7"/>
  <c r="D240" i="7"/>
  <c r="C240" i="7"/>
  <c r="B240" i="7"/>
  <c r="D239" i="7"/>
  <c r="C239" i="7"/>
  <c r="B239" i="7"/>
  <c r="D238" i="7"/>
  <c r="C238" i="7"/>
  <c r="B238" i="7"/>
  <c r="D237" i="7"/>
  <c r="C237" i="7"/>
  <c r="B237" i="7"/>
  <c r="D236" i="7"/>
  <c r="C236" i="7"/>
  <c r="B236" i="7"/>
  <c r="D235" i="7"/>
  <c r="C235" i="7"/>
  <c r="B235" i="7"/>
  <c r="D234" i="7"/>
  <c r="C234" i="7"/>
  <c r="B234" i="7"/>
  <c r="D233" i="7"/>
  <c r="C233" i="7"/>
  <c r="B233" i="7"/>
  <c r="D232" i="7"/>
  <c r="C232" i="7"/>
  <c r="B232" i="7"/>
  <c r="D231" i="7"/>
  <c r="C231" i="7"/>
  <c r="B231" i="7"/>
  <c r="D230" i="7"/>
  <c r="C230" i="7"/>
  <c r="B230" i="7"/>
  <c r="D229" i="7"/>
  <c r="C229" i="7"/>
  <c r="B229" i="7"/>
  <c r="D228" i="7"/>
  <c r="C228" i="7"/>
  <c r="B228" i="7"/>
  <c r="D227" i="7"/>
  <c r="C227" i="7"/>
  <c r="B227" i="7"/>
  <c r="D226" i="7"/>
  <c r="C226" i="7"/>
  <c r="B226" i="7"/>
  <c r="D225" i="7"/>
  <c r="C225" i="7"/>
  <c r="B225" i="7"/>
  <c r="D224" i="7"/>
  <c r="C224" i="7"/>
  <c r="B224" i="7"/>
  <c r="D223" i="7"/>
  <c r="C223" i="7"/>
  <c r="B223" i="7"/>
  <c r="D222" i="7"/>
  <c r="C222" i="7"/>
  <c r="B222" i="7"/>
  <c r="D221" i="7"/>
  <c r="C221" i="7"/>
  <c r="B221" i="7"/>
  <c r="D220" i="7"/>
  <c r="C220" i="7"/>
  <c r="B220" i="7"/>
  <c r="D219" i="7"/>
  <c r="C219" i="7"/>
  <c r="B219" i="7"/>
  <c r="D218" i="7"/>
  <c r="C218" i="7"/>
  <c r="B218" i="7"/>
  <c r="D217" i="7"/>
  <c r="C217" i="7"/>
  <c r="B217" i="7"/>
  <c r="D216" i="7"/>
  <c r="C216" i="7"/>
  <c r="B216" i="7"/>
  <c r="D215" i="7"/>
  <c r="C215" i="7"/>
  <c r="B215" i="7"/>
  <c r="D214" i="7"/>
  <c r="C214" i="7"/>
  <c r="B214" i="7"/>
  <c r="D213" i="7"/>
  <c r="C213" i="7"/>
  <c r="B213" i="7"/>
  <c r="D212" i="7"/>
  <c r="C212" i="7"/>
  <c r="B212" i="7"/>
  <c r="D211" i="7"/>
  <c r="C211" i="7"/>
  <c r="B211" i="7"/>
  <c r="D210" i="7"/>
  <c r="C210" i="7"/>
  <c r="B210" i="7"/>
  <c r="D209" i="7"/>
  <c r="C209" i="7"/>
  <c r="B209" i="7"/>
  <c r="D208" i="7"/>
  <c r="C208" i="7"/>
  <c r="B208" i="7"/>
  <c r="D207" i="7"/>
  <c r="C207" i="7"/>
  <c r="B207" i="7"/>
  <c r="D206" i="7"/>
  <c r="C206" i="7"/>
  <c r="B206" i="7"/>
  <c r="D205" i="7"/>
  <c r="C205" i="7"/>
  <c r="B205" i="7"/>
  <c r="D204" i="7"/>
  <c r="C204" i="7"/>
  <c r="B204" i="7"/>
  <c r="D203" i="7"/>
  <c r="C203" i="7"/>
  <c r="B203" i="7"/>
  <c r="D202" i="7"/>
  <c r="C202" i="7"/>
  <c r="B202" i="7"/>
  <c r="D201" i="7"/>
  <c r="C201" i="7"/>
  <c r="B201" i="7"/>
  <c r="D200" i="7"/>
  <c r="C200" i="7"/>
  <c r="B200" i="7"/>
  <c r="D199" i="7"/>
  <c r="C199" i="7"/>
  <c r="B199" i="7"/>
  <c r="D198" i="7"/>
  <c r="C198" i="7"/>
  <c r="B198" i="7"/>
  <c r="D197" i="7"/>
  <c r="C197" i="7"/>
  <c r="B197" i="7"/>
  <c r="D196" i="7"/>
  <c r="C196" i="7"/>
  <c r="B196" i="7"/>
  <c r="D195" i="7"/>
  <c r="C195" i="7"/>
  <c r="B195" i="7"/>
  <c r="D194" i="7"/>
  <c r="C194" i="7"/>
  <c r="B194" i="7"/>
  <c r="D193" i="7"/>
  <c r="C193" i="7"/>
  <c r="B193" i="7"/>
  <c r="D192" i="7"/>
  <c r="C192" i="7"/>
  <c r="B192" i="7"/>
  <c r="D191" i="7"/>
  <c r="C191" i="7"/>
  <c r="B191" i="7"/>
  <c r="D190" i="7"/>
  <c r="C190" i="7"/>
  <c r="B190" i="7"/>
  <c r="D189" i="7"/>
  <c r="C189" i="7"/>
  <c r="B189" i="7"/>
  <c r="D188" i="7"/>
  <c r="C188" i="7"/>
  <c r="B188" i="7"/>
  <c r="D187" i="7"/>
  <c r="C187" i="7"/>
  <c r="B187" i="7"/>
  <c r="D186" i="7"/>
  <c r="C186" i="7"/>
  <c r="B186" i="7"/>
  <c r="D185" i="7"/>
  <c r="C185" i="7"/>
  <c r="B185" i="7"/>
  <c r="D184" i="7"/>
  <c r="C184" i="7"/>
  <c r="B184" i="7"/>
  <c r="D183" i="7"/>
  <c r="C183" i="7"/>
  <c r="B183" i="7"/>
  <c r="D182" i="7"/>
  <c r="C182" i="7"/>
  <c r="B182" i="7"/>
  <c r="D181" i="7"/>
  <c r="C181" i="7"/>
  <c r="B181" i="7"/>
  <c r="D180" i="7"/>
  <c r="C180" i="7"/>
  <c r="B180" i="7"/>
  <c r="D179" i="7"/>
  <c r="C179" i="7"/>
  <c r="B179" i="7"/>
  <c r="D178" i="7"/>
  <c r="C178" i="7"/>
  <c r="B178" i="7"/>
  <c r="D177" i="7"/>
  <c r="C177" i="7"/>
  <c r="B177" i="7"/>
  <c r="D176" i="7"/>
  <c r="C176" i="7"/>
  <c r="B176" i="7"/>
  <c r="D175" i="7"/>
  <c r="C175" i="7"/>
  <c r="B175" i="7"/>
  <c r="D174" i="7"/>
  <c r="C174" i="7"/>
  <c r="B174" i="7"/>
  <c r="D173" i="7"/>
  <c r="C173" i="7"/>
  <c r="B173" i="7"/>
  <c r="D172" i="7"/>
  <c r="C172" i="7"/>
  <c r="B172" i="7"/>
  <c r="D171" i="7"/>
  <c r="C171" i="7"/>
  <c r="B171" i="7"/>
  <c r="D170" i="7"/>
  <c r="C170" i="7"/>
  <c r="B170" i="7"/>
  <c r="D169" i="7"/>
  <c r="C169" i="7"/>
  <c r="B169" i="7"/>
  <c r="D168" i="7"/>
  <c r="C168" i="7"/>
  <c r="B168" i="7"/>
  <c r="D167" i="7"/>
  <c r="C167" i="7"/>
  <c r="B167" i="7"/>
  <c r="D166" i="7"/>
  <c r="C166" i="7"/>
  <c r="B166" i="7"/>
  <c r="D165" i="7"/>
  <c r="C165" i="7"/>
  <c r="B165" i="7"/>
  <c r="D164" i="7"/>
  <c r="C164" i="7"/>
  <c r="B164" i="7"/>
  <c r="D163" i="7"/>
  <c r="C163" i="7"/>
  <c r="B163" i="7"/>
  <c r="D162" i="7"/>
  <c r="C162" i="7"/>
  <c r="B162" i="7"/>
  <c r="D161" i="7"/>
  <c r="C161" i="7"/>
  <c r="B161" i="7"/>
  <c r="D160" i="7"/>
  <c r="C160" i="7"/>
  <c r="B160" i="7"/>
  <c r="D159" i="7"/>
  <c r="C159" i="7"/>
  <c r="B159" i="7"/>
  <c r="D158" i="7"/>
  <c r="C158" i="7"/>
  <c r="B158" i="7"/>
  <c r="D157" i="7"/>
  <c r="C157" i="7"/>
  <c r="B157" i="7"/>
  <c r="D156" i="7"/>
  <c r="C156" i="7"/>
  <c r="B156" i="7"/>
  <c r="D155" i="7"/>
  <c r="C155" i="7"/>
  <c r="B155" i="7"/>
  <c r="D154" i="7"/>
  <c r="C154" i="7"/>
  <c r="B154" i="7"/>
  <c r="D153" i="7"/>
  <c r="C153" i="7"/>
  <c r="B153" i="7"/>
  <c r="D152" i="7"/>
  <c r="C152" i="7"/>
  <c r="B152" i="7"/>
  <c r="D151" i="7"/>
  <c r="C151" i="7"/>
  <c r="B151" i="7"/>
  <c r="D150" i="7"/>
  <c r="C150" i="7"/>
  <c r="B150" i="7"/>
  <c r="D149" i="7"/>
  <c r="C149" i="7"/>
  <c r="B149" i="7"/>
  <c r="D148" i="7"/>
  <c r="C148" i="7"/>
  <c r="B148" i="7"/>
  <c r="D147" i="7"/>
  <c r="C147" i="7"/>
  <c r="B147" i="7"/>
  <c r="D146" i="7"/>
  <c r="C146" i="7"/>
  <c r="B146" i="7"/>
  <c r="D145" i="7"/>
  <c r="C145" i="7"/>
  <c r="B145" i="7"/>
  <c r="D144" i="7"/>
  <c r="C144" i="7"/>
  <c r="B144" i="7"/>
  <c r="D143" i="7"/>
  <c r="C143" i="7"/>
  <c r="B143" i="7"/>
  <c r="D142" i="7"/>
  <c r="C142" i="7"/>
  <c r="B142" i="7"/>
  <c r="D141" i="7"/>
  <c r="C141" i="7"/>
  <c r="B141" i="7"/>
  <c r="D140" i="7"/>
  <c r="C140" i="7"/>
  <c r="B140" i="7"/>
  <c r="D139" i="7"/>
  <c r="C139" i="7"/>
  <c r="B139" i="7"/>
  <c r="D138" i="7"/>
  <c r="C138" i="7"/>
  <c r="B138" i="7"/>
  <c r="D137" i="7"/>
  <c r="C137" i="7"/>
  <c r="B137" i="7"/>
  <c r="D136" i="7"/>
  <c r="C136" i="7"/>
  <c r="B136" i="7"/>
  <c r="D135" i="7"/>
  <c r="C135" i="7"/>
  <c r="B135" i="7"/>
  <c r="D134" i="7"/>
  <c r="C134" i="7"/>
  <c r="B134" i="7"/>
  <c r="D133" i="7"/>
  <c r="C133" i="7"/>
  <c r="B133" i="7"/>
  <c r="D132" i="7"/>
  <c r="C132" i="7"/>
  <c r="B132" i="7"/>
  <c r="D131" i="7"/>
  <c r="C131" i="7"/>
  <c r="B131" i="7"/>
  <c r="D130" i="7"/>
  <c r="C130" i="7"/>
  <c r="B130" i="7"/>
  <c r="D129" i="7"/>
  <c r="C129" i="7"/>
  <c r="B129" i="7"/>
  <c r="D128" i="7"/>
  <c r="C128" i="7"/>
  <c r="B128" i="7"/>
  <c r="D127" i="7"/>
  <c r="C127" i="7"/>
  <c r="B127" i="7"/>
  <c r="D126" i="7"/>
  <c r="C126" i="7"/>
  <c r="B126" i="7"/>
  <c r="D125" i="7"/>
  <c r="C125" i="7"/>
  <c r="B125" i="7"/>
  <c r="D124" i="7"/>
  <c r="C124" i="7"/>
  <c r="B124" i="7"/>
  <c r="D123" i="7"/>
  <c r="C123" i="7"/>
  <c r="B123" i="7"/>
  <c r="D122" i="7"/>
  <c r="C122" i="7"/>
  <c r="B122" i="7"/>
  <c r="D121" i="7"/>
  <c r="C121" i="7"/>
  <c r="B121" i="7"/>
  <c r="D120" i="7"/>
  <c r="C120" i="7"/>
  <c r="B120" i="7"/>
  <c r="D119" i="7"/>
  <c r="C119" i="7"/>
  <c r="B119" i="7"/>
  <c r="D118" i="7"/>
  <c r="C118" i="7"/>
  <c r="B118" i="7"/>
  <c r="D117" i="7"/>
  <c r="C117" i="7"/>
  <c r="B117" i="7"/>
  <c r="D116" i="7"/>
  <c r="C116" i="7"/>
  <c r="B116" i="7"/>
  <c r="D115" i="7"/>
  <c r="C115" i="7"/>
  <c r="B115" i="7"/>
  <c r="D114" i="7"/>
  <c r="C114" i="7"/>
  <c r="B114" i="7"/>
  <c r="D113" i="7"/>
  <c r="C113" i="7"/>
  <c r="B113" i="7"/>
  <c r="D112" i="7"/>
  <c r="C112" i="7"/>
  <c r="B112" i="7"/>
  <c r="D111" i="7"/>
  <c r="C111" i="7"/>
  <c r="B111" i="7"/>
  <c r="D110" i="7"/>
  <c r="C110" i="7"/>
  <c r="B110" i="7"/>
  <c r="D109" i="7"/>
  <c r="C109" i="7"/>
  <c r="B109" i="7"/>
  <c r="D108" i="7"/>
  <c r="C108" i="7"/>
  <c r="B108" i="7"/>
  <c r="D107" i="7"/>
  <c r="C107" i="7"/>
  <c r="B107" i="7"/>
  <c r="D106" i="7"/>
  <c r="C106" i="7"/>
  <c r="B106" i="7"/>
  <c r="D105" i="7"/>
  <c r="C105" i="7"/>
  <c r="B105" i="7"/>
  <c r="D104" i="7"/>
  <c r="C104" i="7"/>
  <c r="B104" i="7"/>
  <c r="D103" i="7"/>
  <c r="C103" i="7"/>
  <c r="B103" i="7"/>
  <c r="D102" i="7"/>
  <c r="C102" i="7"/>
  <c r="B102" i="7"/>
  <c r="D101" i="7"/>
  <c r="C101" i="7"/>
  <c r="B101" i="7"/>
  <c r="D100" i="7"/>
  <c r="C100" i="7"/>
  <c r="B100" i="7"/>
  <c r="D99" i="7"/>
  <c r="C99" i="7"/>
  <c r="B99" i="7"/>
  <c r="D98" i="7"/>
  <c r="C98" i="7"/>
  <c r="B98" i="7"/>
  <c r="D97" i="7"/>
  <c r="C97" i="7"/>
  <c r="B97" i="7"/>
  <c r="D96" i="7"/>
  <c r="C96" i="7"/>
  <c r="B96" i="7"/>
  <c r="D95" i="7"/>
  <c r="C95" i="7"/>
  <c r="B95" i="7"/>
  <c r="D94" i="7"/>
  <c r="C94" i="7"/>
  <c r="B94" i="7"/>
  <c r="D93" i="7"/>
  <c r="C93" i="7"/>
  <c r="B93" i="7"/>
  <c r="D92" i="7"/>
  <c r="C92" i="7"/>
  <c r="B92" i="7"/>
  <c r="D91" i="7"/>
  <c r="C91" i="7"/>
  <c r="B91" i="7"/>
  <c r="D90" i="7"/>
  <c r="C90" i="7"/>
  <c r="B90" i="7"/>
  <c r="D89" i="7"/>
  <c r="C89" i="7"/>
  <c r="B89" i="7"/>
  <c r="D88" i="7"/>
  <c r="C88" i="7"/>
  <c r="B88" i="7"/>
  <c r="D87" i="7"/>
  <c r="C87" i="7"/>
  <c r="B87" i="7"/>
  <c r="D86" i="7"/>
  <c r="C86" i="7"/>
  <c r="B86" i="7"/>
  <c r="D85" i="7"/>
  <c r="C85" i="7"/>
  <c r="B85" i="7"/>
  <c r="D84" i="7"/>
  <c r="C84" i="7"/>
  <c r="B84" i="7"/>
  <c r="D83" i="7"/>
  <c r="C83" i="7"/>
  <c r="B83" i="7"/>
  <c r="D82" i="7"/>
  <c r="C82" i="7"/>
  <c r="B82" i="7"/>
  <c r="D81" i="7"/>
  <c r="C81" i="7"/>
  <c r="B81" i="7"/>
  <c r="D80" i="7"/>
  <c r="C80" i="7"/>
  <c r="B80" i="7"/>
  <c r="D79" i="7"/>
  <c r="C79" i="7"/>
  <c r="B79" i="7"/>
  <c r="D78" i="7"/>
  <c r="C78" i="7"/>
  <c r="B78" i="7"/>
  <c r="D77" i="7"/>
  <c r="C77" i="7"/>
  <c r="B77" i="7"/>
  <c r="D76" i="7"/>
  <c r="C76" i="7"/>
  <c r="B76" i="7"/>
  <c r="D75" i="7"/>
  <c r="C75" i="7"/>
  <c r="B75" i="7"/>
  <c r="D74" i="7"/>
  <c r="C74" i="7"/>
  <c r="B74" i="7"/>
  <c r="D73" i="7"/>
  <c r="C73" i="7"/>
  <c r="B73" i="7"/>
  <c r="D72" i="7"/>
  <c r="C72" i="7"/>
  <c r="B72" i="7"/>
  <c r="D71" i="7"/>
  <c r="C71" i="7"/>
  <c r="B71" i="7"/>
  <c r="D70" i="7"/>
  <c r="C70" i="7"/>
  <c r="B70" i="7"/>
  <c r="D69" i="7"/>
  <c r="C69" i="7"/>
  <c r="B69" i="7"/>
  <c r="D68" i="7"/>
  <c r="C68" i="7"/>
  <c r="B68" i="7"/>
  <c r="D67" i="7"/>
  <c r="C67" i="7"/>
  <c r="B67" i="7"/>
  <c r="D66" i="7"/>
  <c r="C66" i="7"/>
  <c r="B66" i="7"/>
  <c r="D65" i="7"/>
  <c r="C65" i="7"/>
  <c r="B65" i="7"/>
  <c r="D64" i="7"/>
  <c r="C64" i="7"/>
  <c r="B64" i="7"/>
  <c r="D63" i="7"/>
  <c r="C63" i="7"/>
  <c r="B63" i="7"/>
  <c r="D62" i="7"/>
  <c r="C62" i="7"/>
  <c r="B62" i="7"/>
  <c r="D61" i="7"/>
  <c r="C61" i="7"/>
  <c r="B61" i="7"/>
  <c r="D60" i="7"/>
  <c r="C60" i="7"/>
  <c r="B60" i="7"/>
  <c r="D59" i="7"/>
  <c r="C59" i="7"/>
  <c r="B59" i="7"/>
  <c r="D58" i="7"/>
  <c r="C58" i="7"/>
  <c r="B58" i="7"/>
  <c r="D57" i="7"/>
  <c r="C57" i="7"/>
  <c r="B57" i="7"/>
  <c r="D56" i="7"/>
  <c r="C56" i="7"/>
  <c r="B56" i="7"/>
  <c r="D55" i="7"/>
  <c r="C55" i="7"/>
  <c r="B55" i="7"/>
  <c r="D54" i="7"/>
  <c r="C54" i="7"/>
  <c r="B54" i="7"/>
  <c r="D53" i="7"/>
  <c r="C53" i="7"/>
  <c r="B53" i="7"/>
  <c r="D52" i="7"/>
  <c r="C52" i="7"/>
  <c r="B52" i="7"/>
  <c r="D51" i="7"/>
  <c r="C51" i="7"/>
  <c r="B51" i="7"/>
  <c r="D50" i="7"/>
  <c r="C50" i="7"/>
  <c r="B50" i="7"/>
  <c r="D49" i="7"/>
  <c r="C49" i="7"/>
  <c r="B49" i="7"/>
  <c r="D48" i="7"/>
  <c r="C48" i="7"/>
  <c r="B48" i="7"/>
  <c r="D47" i="7"/>
  <c r="C47" i="7"/>
  <c r="B47" i="7"/>
  <c r="D46" i="7"/>
  <c r="C46" i="7"/>
  <c r="B46" i="7"/>
  <c r="D45" i="7"/>
  <c r="C45" i="7"/>
  <c r="B45" i="7"/>
  <c r="D44" i="7"/>
  <c r="C44" i="7"/>
  <c r="B44" i="7"/>
  <c r="D43" i="7"/>
  <c r="C43" i="7"/>
  <c r="B43" i="7"/>
  <c r="D42" i="7"/>
  <c r="C42" i="7"/>
  <c r="B42" i="7"/>
  <c r="D41" i="7"/>
  <c r="C41" i="7"/>
  <c r="B41" i="7"/>
  <c r="D40" i="7"/>
  <c r="C40" i="7"/>
  <c r="B40" i="7"/>
  <c r="D39" i="7"/>
  <c r="C39" i="7"/>
  <c r="B39" i="7"/>
  <c r="D38" i="7"/>
  <c r="C38" i="7"/>
  <c r="B38" i="7"/>
  <c r="D37" i="7"/>
  <c r="C37" i="7"/>
  <c r="B37" i="7"/>
  <c r="D36" i="7"/>
  <c r="C36" i="7"/>
  <c r="B36" i="7"/>
  <c r="D35" i="7"/>
  <c r="C35" i="7"/>
  <c r="B35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tc={8063345E-108B-4E19-845E-DC93187E5C65}</author>
    <author>tc={D5A0346B-DD40-4C83-8966-06B7E20F5D89}</author>
    <author>tc={69C0BD5A-714D-438F-9538-2446E452EFC7}</author>
    <author>tc={59A2C496-B870-4781-959B-FB5C50C37B73}</author>
    <author>tc={B0338D0D-AC14-457D-A8A2-DF5EF6AA617B}</author>
  </authors>
  <commentList>
    <comment ref="A120" authorId="0" shapeId="0" xr:uid="{8063345E-108B-4E19-845E-DC93187E5C65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L4 : LID Corée + essai 0.55ml</t>
      </text>
    </comment>
    <comment ref="A125" authorId="1" shapeId="0" xr:uid="{D5A0346B-DD40-4C83-8966-06B7E20F5D8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L2 PLANT CODESOFT</t>
      </text>
    </comment>
    <comment ref="A132" authorId="2" shapeId="0" xr:uid="{69C0BD5A-714D-438F-9538-2446E452EFC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Commissioning MDR L4</t>
      </text>
    </comment>
    <comment ref="A145" authorId="3" shapeId="0" xr:uid="{59A2C496-B870-4781-959B-FB5C50C37B73}">
      <text>
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PM L2 </t>
      </text>
    </comment>
    <comment ref="A155" authorId="4" shapeId="0" xr:uid="{B0338D0D-AC14-457D-A8A2-DF5EF6AA617B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L3 PLANT VALIDATION CODESOFT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tc={4C4E050B-3022-4F82-A203-215C1E01160B}</author>
    <author>tc={6C0FB640-2297-4CEE-8992-248745B7D18A}</author>
  </authors>
  <commentList>
    <comment ref="E3" authorId="0" shapeId="0" xr:uid="{4C4E050B-3022-4F82-A203-215C1E01160B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Jour1 = Equipe semaine impair matin</t>
      </text>
    </comment>
    <comment ref="F3" authorId="1" shapeId="0" xr:uid="{6C0FB640-2297-4CEE-8992-248745B7D18A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Jour2 = Equipe semaine impair après-midi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tc={099C7ED9-FCA7-471C-9826-142DA7ECAF88}</author>
  </authors>
  <commentList>
    <comment ref="B37" authorId="0" shapeId="0" xr:uid="{099C7ED9-FCA7-471C-9826-142DA7ECAF88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Timing vraiment tres approximatif dépendant du financement et des dispos fournisseurs aléatoires</t>
      </text>
    </comment>
  </commentList>
</comments>
</file>

<file path=xl/sharedStrings.xml><?xml version="1.0" encoding="utf-8"?>
<sst xmlns="http://schemas.openxmlformats.org/spreadsheetml/2006/main" count="1134" uniqueCount="89">
  <si>
    <t>L2</t>
  </si>
  <si>
    <t>L3</t>
  </si>
  <si>
    <t>L4</t>
  </si>
  <si>
    <t xml:space="preserve">Semaine </t>
  </si>
  <si>
    <t xml:space="preserve">Année </t>
  </si>
  <si>
    <t>Mois</t>
  </si>
  <si>
    <t xml:space="preserve">Date </t>
  </si>
  <si>
    <t>VSD</t>
  </si>
  <si>
    <t>SD</t>
  </si>
  <si>
    <t>AM</t>
  </si>
  <si>
    <t>M</t>
  </si>
  <si>
    <t>N</t>
  </si>
  <si>
    <t>Lundi</t>
  </si>
  <si>
    <t>Mardi</t>
  </si>
  <si>
    <t>Mercredi</t>
  </si>
  <si>
    <t>Jeudi</t>
  </si>
  <si>
    <t>Vendredi</t>
  </si>
  <si>
    <t>Samedi</t>
  </si>
  <si>
    <t>Dimanche</t>
  </si>
  <si>
    <t>Temps ouverture</t>
  </si>
  <si>
    <t>Temps pause semaine</t>
  </si>
  <si>
    <t>Temps pause Weekend</t>
  </si>
  <si>
    <t>NUIT</t>
  </si>
  <si>
    <t>Projet L2</t>
  </si>
  <si>
    <t>Projet L3</t>
  </si>
  <si>
    <t>Projet L4</t>
  </si>
  <si>
    <t>PM L3</t>
  </si>
  <si>
    <t>PM L4</t>
  </si>
  <si>
    <t>PM L2 (heures)</t>
  </si>
  <si>
    <t>PM L3 (heures)</t>
  </si>
  <si>
    <t>PM L4 (heures)</t>
  </si>
  <si>
    <t>PM L2 (j)</t>
  </si>
  <si>
    <t>Nb d'équipe totale</t>
  </si>
  <si>
    <t>Jour1</t>
  </si>
  <si>
    <t>Jour2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</si>
  <si>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</si>
  <si>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</si>
  <si>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</si>
  <si>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</si>
  <si>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</si>
  <si>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</si>
  <si>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</si>
  <si>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</si>
  <si>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</si>
  <si>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</si>
  <si>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</si>
  <si>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</si>
  <si>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</si>
  <si>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</si>
  <si>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</si>
  <si>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</si>
  <si>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</si>
  <si>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</si>
  <si>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</si>
  <si>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</si>
  <si>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Jour1 = Equipe semaine impair matin</t>
  </si>
  <si>
    <t>Jour2 = Equipe semaine impair après-midi</t>
  </si>
  <si>
    <t>F</t>
  </si>
  <si>
    <t>PM</t>
  </si>
  <si>
    <t>Jour1L2</t>
  </si>
  <si>
    <t>Jour2L2</t>
  </si>
  <si>
    <t>Jour1L3</t>
  </si>
  <si>
    <t>Jour2L3</t>
  </si>
  <si>
    <t>NL2</t>
  </si>
  <si>
    <t>VSDL2</t>
  </si>
  <si>
    <t>SDL2</t>
  </si>
  <si>
    <t>NL3</t>
  </si>
  <si>
    <t>VSDL3</t>
  </si>
  <si>
    <t>SDL3</t>
  </si>
  <si>
    <t>Jour1L4</t>
  </si>
  <si>
    <t>Jour2L4</t>
  </si>
  <si>
    <t>NL4</t>
  </si>
  <si>
    <t>VSDL4</t>
  </si>
  <si>
    <t>SDL4</t>
  </si>
  <si>
    <t>Taux de charge</t>
  </si>
  <si>
    <t>Colonne192</t>
  </si>
  <si>
    <t>CM</t>
  </si>
  <si>
    <t>Jour1CM</t>
  </si>
  <si>
    <t>Check nb d'équipe</t>
  </si>
  <si>
    <t>Cad L2</t>
  </si>
  <si>
    <t>Cad L3</t>
  </si>
  <si>
    <t>Cad L4</t>
  </si>
  <si>
    <t>Cad CM</t>
  </si>
  <si>
    <t>OEE L2</t>
  </si>
  <si>
    <t>OEE L3</t>
  </si>
  <si>
    <t>OEE L4</t>
  </si>
  <si>
    <t>Semaine</t>
  </si>
  <si>
    <t>% activité restante</t>
  </si>
  <si>
    <t>Temps ouverture (heures)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</si>
</sst>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[$-F800]dddd\,\ mmmm\ dd\,\ yyyy"/>
    <numFmt numFmtId="165" formatCode="0.0"/>
    <numFmt numFmtId="166" formatCode="0.0%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</borders>
  <cellStyleXfs count="2">
    <xf numFmtId="0" fontId="0" fillId="0" borderId="0"/>
    <xf numFmtId="0" fontId="2" fillId="0" borderId="0"/>
  </cellStyleXfs>
  <cellXfs count="4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0" borderId="0" xfId="1"/>
    <xf numFmtId="165" fontId="0" fillId="0" borderId="0" xfId="0" applyNumberFormat="1"/>
    <xf numFmtId="164" fontId="0" fillId="0" borderId="0" xfId="0" applyNumberFormat="1"/>
    <xf numFmtId="166" fontId="0" fillId="0" borderId="0" xfId="0" applyNumberForma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0" fillId="3" borderId="0" xfId="0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" fontId="0" fillId="0" borderId="0" xfId="0" applyNumberFormat="1"/>
    <xf numFmtId="0" fontId="0" fillId="3" borderId="18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2" fontId="0" fillId="0" borderId="1" xfId="0" applyNumberFormat="1" applyBorder="1" applyAlignment="1">
      <alignment horizontal="center" vertical="center"/>
    </xf>
    <xf numFmtId="165" fontId="0" fillId="0" borderId="8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2">
    <cellStyle name="Normal" xfId="0" builtinId="0"/>
    <cellStyle name="Normal 2" xfId="1" xr:uid="{768E579B-AC3F-461F-ADD7-8A16B74AF84E}"/>
  </cellStyles>
  <dxfs count="45"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[$-F800]dddd\,\ mmmm\ dd\,\ yyyy"/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 tint="-0.249977111117893"/>
        </patternFill>
      </fill>
    </dxf>
    <dxf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>
        <left/>
        <right/>
        <top/>
        <bottom/>
        <vertical/>
        <horizontal/>
      </border>
    </dxf>
  </dxfs>
  <tableStyles count="1" defaultTableStyle="TableStyleMedium2" defaultPivotStyle="PivotStyleLight16">
    <tableStyle name="Style de segment 1" pivot="0" table="0" count="1" xr9:uid="{66F42DCB-6CB0-4F5F-8FC9-AFA15054236D}">
      <tableStyleElement type="wholeTable" dxfId="44"/>
    </tableStyle>
  </tableStyles>
  <extLst>
    <ext xmlns:x14="http://schemas.microsoft.com/office/spreadsheetml/2009/9/main" uri="{EB79DEF2-80B8-43e5-95BD-54CBDDF9020C}">
      <x14:slicerStyles defaultSlicerStyle="SlicerStyleLight1">
        <x14:slicerStyle name="Style de segment 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2.xml"/><Relationship Id="rId7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worksheet" Target="worksheets/sheet5.xml"/><Relationship Id="rId11" Type="http://schemas.openxmlformats.org/officeDocument/2006/relationships/calcChain" Target="calcChain.xml"/><Relationship Id="rId5" Type="http://schemas.openxmlformats.org/officeDocument/2006/relationships/worksheet" Target="worksheets/sheet4.xml"/><Relationship Id="rId10" Type="http://schemas.microsoft.com/office/2017/10/relationships/person" Target="persons/person.xml"/><Relationship Id="rId4" Type="http://schemas.openxmlformats.org/officeDocument/2006/relationships/worksheet" Target="worksheets/sheet3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v>Série1</c:v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Lit>
              <c:ptCount val="63"/>
              <c:pt idx="0">
                <c:v>1 1</c:v>
              </c:pt>
              <c:pt idx="1">
                <c:v>1 2</c:v>
              </c:pt>
              <c:pt idx="2">
                <c:v>1 3</c:v>
              </c:pt>
              <c:pt idx="3">
                <c:v>1 4</c:v>
              </c:pt>
              <c:pt idx="4">
                <c:v>1 5</c:v>
              </c:pt>
              <c:pt idx="5">
                <c:v>1 52</c:v>
              </c:pt>
              <c:pt idx="6">
                <c:v>2 5</c:v>
              </c:pt>
              <c:pt idx="7">
                <c:v>2 6</c:v>
              </c:pt>
              <c:pt idx="8">
                <c:v>2 7</c:v>
              </c:pt>
              <c:pt idx="9">
                <c:v>2 8</c:v>
              </c:pt>
              <c:pt idx="10">
                <c:v>2 9</c:v>
              </c:pt>
              <c:pt idx="11">
                <c:v>3 9</c:v>
              </c:pt>
              <c:pt idx="12">
                <c:v>3 10</c:v>
              </c:pt>
              <c:pt idx="13">
                <c:v>3 11</c:v>
              </c:pt>
              <c:pt idx="14">
                <c:v>3 12</c:v>
              </c:pt>
              <c:pt idx="15">
                <c:v>3 13</c:v>
              </c:pt>
              <c:pt idx="16">
                <c:v>4 13</c:v>
              </c:pt>
              <c:pt idx="17">
                <c:v>4 14</c:v>
              </c:pt>
              <c:pt idx="18">
                <c:v>4 15</c:v>
              </c:pt>
              <c:pt idx="19">
                <c:v>4 16</c:v>
              </c:pt>
              <c:pt idx="20">
                <c:v>4 17</c:v>
              </c:pt>
              <c:pt idx="21">
                <c:v>5 18</c:v>
              </c:pt>
              <c:pt idx="22">
                <c:v>5 19</c:v>
              </c:pt>
              <c:pt idx="23">
                <c:v>5 20</c:v>
              </c:pt>
              <c:pt idx="24">
                <c:v>5 21</c:v>
              </c:pt>
              <c:pt idx="25">
                <c:v>5 22</c:v>
              </c:pt>
              <c:pt idx="26">
                <c:v>6 22</c:v>
              </c:pt>
              <c:pt idx="27">
                <c:v>6 23</c:v>
              </c:pt>
              <c:pt idx="28">
                <c:v>6 24</c:v>
              </c:pt>
              <c:pt idx="29">
                <c:v>6 25</c:v>
              </c:pt>
              <c:pt idx="30">
                <c:v>6 26</c:v>
              </c:pt>
              <c:pt idx="31">
                <c:v>7 26</c:v>
              </c:pt>
              <c:pt idx="32">
                <c:v>7 27</c:v>
              </c:pt>
              <c:pt idx="33">
                <c:v>7 28</c:v>
              </c:pt>
              <c:pt idx="34">
                <c:v>7 29</c:v>
              </c:pt>
              <c:pt idx="35">
                <c:v>7 30</c:v>
              </c:pt>
              <c:pt idx="36">
                <c:v>7 31</c:v>
              </c:pt>
              <c:pt idx="37">
                <c:v>8 31</c:v>
              </c:pt>
              <c:pt idx="38">
                <c:v>8 32</c:v>
              </c:pt>
              <c:pt idx="39">
                <c:v>8 33</c:v>
              </c:pt>
              <c:pt idx="40">
                <c:v>8 34</c:v>
              </c:pt>
              <c:pt idx="41">
                <c:v>8 35</c:v>
              </c:pt>
              <c:pt idx="42">
                <c:v>9 35</c:v>
              </c:pt>
              <c:pt idx="43">
                <c:v>9 36</c:v>
              </c:pt>
              <c:pt idx="44">
                <c:v>9 37</c:v>
              </c:pt>
              <c:pt idx="45">
                <c:v>9 38</c:v>
              </c:pt>
              <c:pt idx="46">
                <c:v>9 39</c:v>
              </c:pt>
              <c:pt idx="47">
                <c:v>10 39</c:v>
              </c:pt>
              <c:pt idx="48">
                <c:v>10 40</c:v>
              </c:pt>
              <c:pt idx="49">
                <c:v>10 41</c:v>
              </c:pt>
              <c:pt idx="50">
                <c:v>10 42</c:v>
              </c:pt>
              <c:pt idx="51">
                <c:v>10 43</c:v>
              </c:pt>
              <c:pt idx="52">
                <c:v>10 44</c:v>
              </c:pt>
              <c:pt idx="53">
                <c:v>11 44</c:v>
              </c:pt>
              <c:pt idx="54">
                <c:v>11 45</c:v>
              </c:pt>
              <c:pt idx="55">
                <c:v>11 46</c:v>
              </c:pt>
              <c:pt idx="56">
                <c:v>11 47</c:v>
              </c:pt>
              <c:pt idx="57">
                <c:v>11 48</c:v>
              </c:pt>
              <c:pt idx="58">
                <c:v>12 48</c:v>
              </c:pt>
              <c:pt idx="59">
                <c:v>12 49</c:v>
              </c:pt>
              <c:pt idx="60">
                <c:v>12 50</c:v>
              </c:pt>
              <c:pt idx="61">
                <c:v>12 51</c:v>
              </c:pt>
              <c:pt idx="62">
                <c:v>12 52</c:v>
              </c:pt>
            </c:strLit>
          </c:cat>
          <c:val>
            <c:numLit>
              <c:formatCode>General</c:formatCode>
              <c:ptCount val="63"/>
              <c:pt idx="0">
                <c:v>181174.50000000003</c:v>
              </c:pt>
              <c:pt idx="1">
                <c:v>176561.77500000002</c:v>
              </c:pt>
              <c:pt idx="2">
                <c:v>181174.50000000003</c:v>
              </c:pt>
              <c:pt idx="3">
                <c:v>181174.50000000003</c:v>
              </c:pt>
              <c:pt idx="4">
                <c:v>58783.387499999997</c:v>
              </c:pt>
              <c:pt idx="5">
                <c:v>0</c:v>
              </c:pt>
              <c:pt idx="6">
                <c:v>122391.1125</c:v>
              </c:pt>
              <c:pt idx="7">
                <c:v>181174.50000000003</c:v>
              </c:pt>
              <c:pt idx="8">
                <c:v>181174.50000000003</c:v>
              </c:pt>
              <c:pt idx="9">
                <c:v>181174.50000000003</c:v>
              </c:pt>
              <c:pt idx="10">
                <c:v>58783.387499999997</c:v>
              </c:pt>
              <c:pt idx="11">
                <c:v>111162.825</c:v>
              </c:pt>
              <c:pt idx="12">
                <c:v>158717.92500000002</c:v>
              </c:pt>
              <c:pt idx="13">
                <c:v>158717.92500000002</c:v>
              </c:pt>
              <c:pt idx="14">
                <c:v>158717.92500000002</c:v>
              </c:pt>
              <c:pt idx="15">
                <c:v>115869.6</c:v>
              </c:pt>
              <c:pt idx="16">
                <c:v>42848.324999999997</c:v>
              </c:pt>
              <c:pt idx="17">
                <c:v>137293.76250000001</c:v>
              </c:pt>
              <c:pt idx="18">
                <c:v>134940.375</c:v>
              </c:pt>
              <c:pt idx="19">
                <c:v>158717.92500000002</c:v>
              </c:pt>
              <c:pt idx="20">
                <c:v>158717.92500000002</c:v>
              </c:pt>
              <c:pt idx="21">
                <c:v>127713.7</c:v>
              </c:pt>
              <c:pt idx="22">
                <c:v>127713.7</c:v>
              </c:pt>
              <c:pt idx="23">
                <c:v>134940.375</c:v>
              </c:pt>
              <c:pt idx="24">
                <c:v>158717.92500000002</c:v>
              </c:pt>
              <c:pt idx="25">
                <c:v>47555.1</c:v>
              </c:pt>
              <c:pt idx="26">
                <c:v>79555.543750000012</c:v>
              </c:pt>
              <c:pt idx="27">
                <c:v>144328.44999999998</c:v>
              </c:pt>
              <c:pt idx="28">
                <c:v>144328.44999999998</c:v>
              </c:pt>
              <c:pt idx="29">
                <c:v>144328.44999999998</c:v>
              </c:pt>
              <c:pt idx="30">
                <c:v>105335.22499999999</c:v>
              </c:pt>
              <c:pt idx="31">
                <c:v>39791.699999999997</c:v>
              </c:pt>
              <c:pt idx="32">
                <c:v>129983.40000000001</c:v>
              </c:pt>
              <c:pt idx="33">
                <c:v>114085.8</c:v>
              </c:pt>
              <c:pt idx="34">
                <c:v>129983.40000000001</c:v>
              </c:pt>
              <c:pt idx="35">
                <c:v>129983.40000000001</c:v>
              </c:pt>
              <c:pt idx="36">
                <c:v>0</c:v>
              </c:pt>
              <c:pt idx="37">
                <c:v>0</c:v>
              </c:pt>
              <c:pt idx="38">
                <c:v>0</c:v>
              </c:pt>
              <c:pt idx="39">
                <c:v>71940.149999999994</c:v>
              </c:pt>
              <c:pt idx="40">
                <c:v>109087.20000000001</c:v>
              </c:pt>
              <c:pt idx="41">
                <c:v>74294.100000000006</c:v>
              </c:pt>
              <c:pt idx="42">
                <c:v>38788.678125000006</c:v>
              </c:pt>
              <c:pt idx="43">
                <c:v>116991.253125</c:v>
              </c:pt>
              <c:pt idx="44">
                <c:v>116991.253125</c:v>
              </c:pt>
              <c:pt idx="45">
                <c:v>116991.253125</c:v>
              </c:pt>
              <c:pt idx="46">
                <c:v>102472.284375</c:v>
              </c:pt>
              <c:pt idx="47">
                <c:v>14727.375</c:v>
              </c:pt>
              <c:pt idx="48">
                <c:v>118668.65625</c:v>
              </c:pt>
              <c:pt idx="49">
                <c:v>118668.65625</c:v>
              </c:pt>
              <c:pt idx="50">
                <c:v>118668.65625</c:v>
              </c:pt>
              <c:pt idx="51">
                <c:v>118668.65625</c:v>
              </c:pt>
              <c:pt idx="52">
                <c:v>39650.625000000007</c:v>
              </c:pt>
              <c:pt idx="53">
                <c:v>79018.03125</c:v>
              </c:pt>
              <c:pt idx="54">
                <c:v>118668.65625</c:v>
              </c:pt>
              <c:pt idx="55">
                <c:v>118668.65625</c:v>
              </c:pt>
              <c:pt idx="56">
                <c:v>118668.65625</c:v>
              </c:pt>
              <c:pt idx="57">
                <c:v>79301.250000000015</c:v>
              </c:pt>
              <c:pt idx="58">
                <c:v>39367.40625</c:v>
              </c:pt>
              <c:pt idx="59">
                <c:v>118668.65625</c:v>
              </c:pt>
              <c:pt idx="60">
                <c:v>118668.65625</c:v>
              </c:pt>
              <c:pt idx="61">
                <c:v>103941.28125</c:v>
              </c:pt>
              <c:pt idx="62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6-6ECA-4B7B-93EA-755EE3243F0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170333456"/>
        <c:axId val="1170334768"/>
      </c:barChart>
      <c:catAx>
        <c:axId val="11703334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0334768"/>
        <c:crosses val="autoZero"/>
        <c:auto val="1"/>
        <c:lblAlgn val="ctr"/>
        <c:lblOffset val="100"/>
        <c:noMultiLvlLbl val="0"/>
      </c:catAx>
      <c:valAx>
        <c:axId val="1170334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03334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extLst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35E9904A-C107-47CE-87E5-1EC12B685D09}">
  <sheetPr codeName="Graphique1"/>
  <sheetViews>
    <sheetView zoomScale="6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1797" cy="6290469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540BDD8C-1D6F-5AE4-023C-3FD57DA1E02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arrot, Gregory" id="{D581D79B-77AE-4FCD-8618-F10E4778D4C0}" userId="S::gregory.carrot@abbvie.com::fb49464f-c72c-4df6-9f5b-b72d1681ebf5" providerId="AD"/>
  <person displayName="Emeraux, Mathieu" id="{19B2BE29-1F03-4E71-849B-70F4FA5B811C}" userId="S::mathieu.emeraux@abbvie.com::286d8bb0-45c4-44b5-9ab1-b22455bf8de4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787D6DE-0C6C-4B8F-AF60-6A6898C2CB7F}" name="tblCalendrier" displayName="tblCalendrier" ref="A1:U368" totalsRowShown="0" headerRowDxfId="43" dataDxfId="42">
  <autoFilter ref="A1:U368" xr:uid="{B787D6DE-0C6C-4B8F-AF60-6A6898C2CB7F}"/>
  <tableColumns count="21">
    <tableColumn id="1" xr3:uid="{7079387B-434E-4E26-B46F-CB36B88462F7}" name="Colonne1" dataDxfId="41"/>
    <tableColumn id="2" xr3:uid="{A6A354B6-474A-4895-9A7D-68C9E67FEE54}" name="Colonne2" dataDxfId="40">
      <calculatedColumnFormula>YEAR(A2)</calculatedColumnFormula>
    </tableColumn>
    <tableColumn id="3" xr3:uid="{BE87831F-5DEB-444F-ACC8-03AAE665E1B4}" name="Colonne3" dataDxfId="39">
      <calculatedColumnFormula>_xlfn.ISOWEEKNUM(A2)</calculatedColumnFormula>
    </tableColumn>
    <tableColumn id="4" xr3:uid="{34997C93-3A4B-455E-A20E-5FE313327874}" name="Colonne4" dataDxfId="38">
      <calculatedColumnFormula>MONTH(A2)</calculatedColumnFormula>
    </tableColumn>
    <tableColumn id="5" xr3:uid="{CB64FF1E-64BC-4B1C-A6C8-A94945EF134E}" name="Colonne5" dataDxfId="37"/>
    <tableColumn id="6" xr3:uid="{12747296-E21E-4AE7-83A7-1A558415768B}" name="Colonne6" dataDxfId="36"/>
    <tableColumn id="7" xr3:uid="{DDE90CC2-4499-491B-910B-73BF8D8FD825}" name="Colonne7" dataDxfId="35"/>
    <tableColumn id="8" xr3:uid="{46815312-35F7-4806-9719-184C6DBFC2A4}" name="Colonne8" dataDxfId="34"/>
    <tableColumn id="9" xr3:uid="{E53D56BB-B579-409F-9FA3-E3E517E405EF}" name="Colonne9" dataDxfId="33"/>
    <tableColumn id="10" xr3:uid="{5655E2DA-A226-4FE0-9DDB-6AEE8855ECE2}" name="Colonne10" dataDxfId="32"/>
    <tableColumn id="11" xr3:uid="{DF825603-3810-4C08-8A74-A3C063A48A96}" name="Colonne11" dataDxfId="31"/>
    <tableColumn id="12" xr3:uid="{6EF4E49A-F9C9-4E14-A71E-6FE566AE4F74}" name="Colonne12" dataDxfId="30"/>
    <tableColumn id="13" xr3:uid="{8D285441-28FE-4B0B-9640-BB4C48F85B60}" name="Colonne13" dataDxfId="29"/>
    <tableColumn id="14" xr3:uid="{73D83DBE-DA4D-4041-88A2-91AD69923E01}" name="Colonne14" dataDxfId="28"/>
    <tableColumn id="15" xr3:uid="{93F290C3-D1D3-4781-B7CC-D01D353A1B4C}" name="Colonne15" dataDxfId="27"/>
    <tableColumn id="16" xr3:uid="{FE68F0DE-1EDE-4C0D-AB67-BF0D2CDEA2B5}" name="Colonne16" dataDxfId="26"/>
    <tableColumn id="17" xr3:uid="{9A5D4F70-8897-4FC0-8305-C5E8E9896D01}" name="Colonne17" dataDxfId="25"/>
    <tableColumn id="18" xr3:uid="{CFB9B9FA-5454-4756-8E42-823381273D68}" name="Colonne18" dataDxfId="24"/>
    <tableColumn id="19" xr3:uid="{3BD26659-0A01-4272-A314-A7E1418A2477}" name="Colonne19" dataDxfId="23"/>
    <tableColumn id="21" xr3:uid="{CE9E85A8-B63E-4D63-A6D9-19597B097C59}" name="Colonne192" dataDxfId="22"/>
    <tableColumn id="20" xr3:uid="{5F9692F2-C8A4-4DF1-AEA7-7917D7EFEE42}" name="Colonne20" dataDxfId="21">
      <calculatedColumnFormula>SUM(E2:S2)</calculatedColumnFormula>
    </tableColumn>
  </tableColumns>
  <tableStyleInfo name="TableStyleMedium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8827354-D3B2-4E16-A248-74AAF4FE0AF4}" name="Tableau4" displayName="Tableau4" ref="A3:T368" totalsRowShown="0" headerRowDxfId="20">
  <autoFilter ref="A3:T368" xr:uid="{88827354-D3B2-4E16-A248-74AAF4FE0AF4}"/>
  <tableColumns count="20">
    <tableColumn id="1" xr3:uid="{940601C0-756E-4141-8422-C8536B4E98AC}" name="Date " dataDxfId="19"/>
    <tableColumn id="2" xr3:uid="{8F2E662C-E8CC-4BF8-AC05-DD7AB5962C3D}" name="Année " dataDxfId="18"/>
    <tableColumn id="3" xr3:uid="{EFDF041C-478D-4EB1-AC39-F379EAC30210}" name="Semaine " dataDxfId="17"/>
    <tableColumn id="4" xr3:uid="{430CB004-47E4-4A68-BD9F-36793A1197D9}" name="Mois" dataDxfId="16">
      <calculatedColumnFormula>MONTH(Tableau4[[#This Row],[Date ]])</calculatedColumnFormula>
    </tableColumn>
    <tableColumn id="5" xr3:uid="{7CF385D7-E0D6-4CC4-A344-FDA3AA82909A}" name="Jour1L2" dataDxfId="15">
      <calculatedColumnFormula>IF(OR(Ouverture_lignes_validées!E4="F",Ouverture_lignes_validées!E4="PM",Ouverture_lignes_validées!E4=""),"",
IF(Ouverture_lignes_validées!E4=1,
IF(ISEVEN(Capa_lignes!$C4)="VRAI",
INDEX(COEE_CADLIGNE_TR!$A$16:$C$27,MATCH(Tableau4[[#This Row],[Mois]],COEE_CADLIGNE_TR!$A$16:$A$27,0),2)*COEE_CADLIGNE_TR!$G$2*INDEX(COEE_CADLIGNE_TR!$L$3:$R$9,MATCH(WEEKDAY($A4,1),COEE_CADLIGNE_TR!$M$3:$M$9,0),4)*INDEX(COEE_CADLIGNE_TR!$A$1:$D$13,MATCH(MONTH($A4),COEE_CADLIGNE_TR!$A$1:$A$13,0),2)*INDEX(COEE_CADLIGNE_TR!$A$1:$D$13,MATCH(MONTH($A4),COEE_CADLIGNE_TR!$A$1:$A$13,0),2),
INDEX(COEE_CADLIGNE_TR!$A$16:$C$27,MATCH(Tableau4[[#This Row],[Mois]],COEE_CADLIGNE_TR!$A$16:$A$27,0),2)*COEE_CADLIGNE_TR!$G$2*INDEX(COEE_CADLIGNE_TR!$L$3:$R$9,MATCH(WEEKDAY($A4,1),COEE_CADLIGNE_TR!$M$3:$M$9,0),3)*INDEX(COEE_CADLIGNE_TR!$A$1:$D$13,MATCH(MONTH($A4),COEE_CADLIGNE_TR!$A$1:$A$13,0),2)*INDEX(COEE_CADLIGNE_TR!$A$1:$D$13,MATCH(MONTH($A4),COEE_CADLIGNE_TR!$A$1:$A$13,0),2))))</calculatedColumnFormula>
    </tableColumn>
    <tableColumn id="6" xr3:uid="{C26C6174-E4C4-404E-ACCB-591D6500C179}" name="Jour2L2" dataDxfId="14">
      <calculatedColumnFormula>IF(OR(#REF!="F",#REF!="PM",#REF!=""),"",IF(#REF!=1,IF(ISEVEN(Capa_lignes!$C4)="VRAI",INDEX(COEE_CADLIGNE_TR!$A$16:$C$27,MATCH(Tableau4[[#This Row],[Mois]],COEE_CADLIGNE_TR!$A$16:$A$27,0),2)*COEE_CADLIGNE_TR!$G$2*INDEX(COEE_CADLIGNE_TR!$L$3:$R$9,MATCH(WEEKDAY($A4,1),COEE_CADLIGNE_TR!$M$3:$M$9,0),3)*INDEX(COEE_CADLIGNE_TR!$A$1:$D$13,MATCH(MONTH($A4),COEE_CADLIGNE_TR!$A$1:$A$13,0),2),COEE_CADLIGNE_TR!$G$2*INDEX(COEE_CADLIGNE_TR!$L$3:$R$9,MATCH(WEEKDAY($A4,1),COEE_CADLIGNE_TR!$M$3:$M$9,0),4)*INDEX(COEE_CADLIGNE_TR!$A$1:$D$13,MATCH(MONTH($A4),COEE_CADLIGNE_TR!$A$1:$A$13,0),2))))</calculatedColumnFormula>
    </tableColumn>
    <tableColumn id="7" xr3:uid="{331578A9-7156-4DDA-ADEC-68510629EBA8}" name="NL2" dataDxfId="13">
      <calculatedColumnFormula>IF(OR(#REF!="F",#REF!="PM",#REF!=""),"",IF(#REF!=1,INDEX(COEE_CADLIGNE_TR!$A$16:$C$27,MATCH(Tableau4[[#This Row],[Mois]],COEE_CADLIGNE_TR!$A$16:$A$27,0),2)*COEE_CADLIGNE_TR!$G$2*INDEX(COEE_CADLIGNE_TR!$L$3:$R$9,MATCH(WEEKDAY($A4,1),COEE_CADLIGNE_TR!$M$3:$M$9,0),5)*INDEX(COEE_CADLIGNE_TR!$A$1:$D$13,MATCH(MONTH($A4),COEE_CADLIGNE_TR!$A$1:$A$13,0),2)))</calculatedColumnFormula>
    </tableColumn>
    <tableColumn id="8" xr3:uid="{DCFF09CC-DEA5-40C2-97C8-ED13B49C97DE}" name="VSDL2" dataDxfId="12">
      <calculatedColumnFormula>IF(OR(#REF!="F",#REF!="PM",#REF!=""),"",IF(#REF!=1,INDEX(COEE_CADLIGNE_TR!$A$16:$C$27,MATCH(Tableau4[[#This Row],[Mois]],COEE_CADLIGNE_TR!$A$16:$A$27,0),2)*COEE_CADLIGNE_TR!$G$2*INDEX(COEE_CADLIGNE_TR!$L$3:$R$9,MATCH(WEEKDAY($A4,1),COEE_CADLIGNE_TR!$M$3:$M$9,0),6)*INDEX(COEE_CADLIGNE_TR!$A$1:$D$13,MATCH(MONTH($A4),COEE_CADLIGNE_TR!$A$1:$A$13,0),2)))</calculatedColumnFormula>
    </tableColumn>
    <tableColumn id="9" xr3:uid="{598C44C5-9DC7-4846-9E99-A726F7D69A42}" name="SDL2" dataDxfId="11">
      <calculatedColumnFormula>IF(OR(#REF!="F",#REF!="PM",#REF!=""),"",IF(#REF!=1,INDEX(COEE_CADLIGNE_TR!$A$16:$C$27,MATCH(Tableau4[[#This Row],[Mois]],COEE_CADLIGNE_TR!$A$16:$A$27,0),2)*COEE_CADLIGNE_TR!$G$2*INDEX(COEE_CADLIGNE_TR!$L$3:$R$9,MATCH(WEEKDAY($A4,1),COEE_CADLIGNE_TR!$M$3:$M$9,0),7)*INDEX(COEE_CADLIGNE_TR!$A$1:$D$13,MATCH(MONTH($A4),COEE_CADLIGNE_TR!$A$1:$A$13,0),2)))</calculatedColumnFormula>
    </tableColumn>
    <tableColumn id="10" xr3:uid="{F2B4F0BA-E314-4E12-939F-F1694771C75D}" name="Jour1L3" dataDxfId="10">
      <calculatedColumnFormula>IF(OR(#REF!="F",#REF!="PM",#REF!=""),"",IF(#REF!=1,IF(ISEVEN(Capa_lignes!$C4)="VRAI",INDEX(COEE_CADLIGNE_TR!$A$16:$C$27,MATCH(Tableau4[[#This Row],[Mois]],COEE_CADLIGNE_TR!$A$16:$A$27,0),2)*COEE_CADLIGNE_TR!$H$2*INDEX(COEE_CADLIGNE_TR!$L$3:$R$9,MATCH(WEEKDAY($A4,1),COEE_CADLIGNE_TR!$M$3:$M$9,0),4)*INDEX(COEE_CADLIGNE_TR!$A$1:$D$13,MATCH(MONTH($A4),COEE_CADLIGNE_TR!$A$1:$A$13,0),3),INDEX(COEE_CADLIGNE_TR!$A$16:$C$27,MATCH(Tableau4[[#This Row],[Mois]],COEE_CADLIGNE_TR!$A$16:$A$27,0),2)*COEE_CADLIGNE_TR!$H$2*INDEX(COEE_CADLIGNE_TR!$L$3:$R$9,MATCH(WEEKDAY($A4,1),COEE_CADLIGNE_TR!$M$3:$M$9,0),3)*INDEX(COEE_CADLIGNE_TR!$A$1:$D$13,MATCH(MONTH($A4),COEE_CADLIGNE_TR!$A$1:$A$13,0),3))))</calculatedColumnFormula>
    </tableColumn>
    <tableColumn id="11" xr3:uid="{24FD14F3-BFF2-4EFF-8609-DD2B044FB3EA}" name="Jour2L3" dataDxfId="9">
      <calculatedColumnFormula>IF(OR(#REF!="F",#REF!="PM",#REF!=""),"",IF(#REF!=1,IF(ISEVEN(Capa_lignes!$C4)="VRAI",INDEX(COEE_CADLIGNE_TR!$A$16:$C$27,MATCH(Tableau4[[#This Row],[Mois]],COEE_CADLIGNE_TR!$A$16:$A$27,0),2)*COEE_CADLIGNE_TR!$H$2*INDEX(COEE_CADLIGNE_TR!$L$3:$R$9,MATCH(WEEKDAY($A4,1),COEE_CADLIGNE_TR!$M$3:$M$9,0),3)*INDEX(COEE_CADLIGNE_TR!$A$1:$D$13,MATCH(MONTH($A4),COEE_CADLIGNE_TR!$A$1:$A$13,0),3),INDEX(COEE_CADLIGNE_TR!$A$16:$C$27,MATCH(Tableau4[[#This Row],[Mois]],COEE_CADLIGNE_TR!$A$16:$A$27,0),2)*COEE_CADLIGNE_TR!$H$2*INDEX(COEE_CADLIGNE_TR!$L$3:$R$9,MATCH(WEEKDAY($A4,1),COEE_CADLIGNE_TR!$M$3:$M$9,0),4)*INDEX(COEE_CADLIGNE_TR!$A$1:$D$13,MATCH(MONTH($A4),COEE_CADLIGNE_TR!$A$1:$A$13,0),3))))</calculatedColumnFormula>
    </tableColumn>
    <tableColumn id="12" xr3:uid="{1D451930-FD99-4956-A6DA-4AB51FB1907B}" name="NL3" dataDxfId="8">
      <calculatedColumnFormula>IF(OR(#REF!="F",#REF!="PM",#REF!=""),"",IF(#REF!=1,INDEX(COEE_CADLIGNE_TR!$A$16:$C$27,MATCH(Tableau4[[#This Row],[Mois]],COEE_CADLIGNE_TR!$A$16:$A$27,0),2)*COEE_CADLIGNE_TR!$H$2*INDEX(COEE_CADLIGNE_TR!$L$3:$R$9,MATCH(WEEKDAY($A4,1),COEE_CADLIGNE_TR!$M$3:$M$9,0),5)*INDEX(COEE_CADLIGNE_TR!$A$1:$D$13,MATCH(MONTH($A4),COEE_CADLIGNE_TR!$A$1:$A$13,0),3)))</calculatedColumnFormula>
    </tableColumn>
    <tableColumn id="13" xr3:uid="{B18638D6-C8B2-423D-8B15-EA9C4A6D0027}" name="VSDL3" dataDxfId="7">
      <calculatedColumnFormula>IF(OR(#REF!="F",#REF!="PM",#REF!=""),"",IF(#REF!=1,INDEX(COEE_CADLIGNE_TR!$A$16:$C$27,MATCH(Tableau4[[#This Row],[Mois]],COEE_CADLIGNE_TR!$A$16:$A$27,0),2)*COEE_CADLIGNE_TR!$H$2*INDEX(COEE_CADLIGNE_TR!$L$3:$R$9,MATCH(WEEKDAY($A4,1),COEE_CADLIGNE_TR!$M$3:$M$9,0),6)*INDEX(COEE_CADLIGNE_TR!$A$1:$D$13,MATCH(MONTH($A4),COEE_CADLIGNE_TR!$A$1:$A$13,0),3)))</calculatedColumnFormula>
    </tableColumn>
    <tableColumn id="14" xr3:uid="{9DA48997-B40D-49C0-984B-C3F3E680E28F}" name="SDL3" dataDxfId="6">
      <calculatedColumnFormula>IF(OR(#REF!="F",#REF!="PM",#REF!=""),"",IF(#REF!=1,INDEX(COEE_CADLIGNE_TR!$A$16:$C$27,MATCH(Tableau4[[#This Row],[Mois]],COEE_CADLIGNE_TR!$A$16:$A$27,0),2)*COEE_CADLIGNE_TR!$H$2*INDEX(COEE_CADLIGNE_TR!$L$3:$R$9,MATCH(WEEKDAY($A4,1),COEE_CADLIGNE_TR!$M$3:$M$9,0),7)*INDEX(COEE_CADLIGNE_TR!$A$1:$D$13,MATCH(MONTH($A4),COEE_CADLIGNE_TR!$A$1:$A$13,0),3)))</calculatedColumnFormula>
    </tableColumn>
    <tableColumn id="15" xr3:uid="{F9D87725-6A9E-4A38-9F3F-2F63D911DF02}" name="Jour1L4" dataDxfId="5">
      <calculatedColumnFormula>IF(OR(#REF!="F",#REF!="PM",#REF!=""),"",IF(#REF!=1,IF(ISEVEN(Capa_lignes!$C4)="VRAI",INDEX(COEE_CADLIGNE_TR!$A$16:$C$27,MATCH(Tableau4[[#This Row],[Mois]],COEE_CADLIGNE_TR!$A$16:$A$27,0),2)*COEE_CADLIGNE_TR!$I$2*INDEX(COEE_CADLIGNE_TR!$L$3:$R$9,MATCH(WEEKDAY($A4,1),COEE_CADLIGNE_TR!$M$3:$M$9,0),4)*INDEX(COEE_CADLIGNE_TR!$A$1:$D$13,MATCH(MONTH($A4),COEE_CADLIGNE_TR!$A$1:$A$13,0),4),INDEX(COEE_CADLIGNE_TR!$A$16:$C$27,MATCH(Tableau4[[#This Row],[Mois]],COEE_CADLIGNE_TR!$A$16:$A$27,0),2)*COEE_CADLIGNE_TR!$I$2*INDEX(COEE_CADLIGNE_TR!$L$3:$R$9,MATCH(WEEKDAY($A4,1),COEE_CADLIGNE_TR!$M$3:$M$9,0),3)*INDEX(COEE_CADLIGNE_TR!$A$1:$D$13,MATCH(MONTH($A4),COEE_CADLIGNE_TR!$A$1:$A$13,0),4))))</calculatedColumnFormula>
    </tableColumn>
    <tableColumn id="16" xr3:uid="{06044E8E-B7C4-4B7E-9F93-409FD921E52F}" name="Jour2L4" dataDxfId="4">
      <calculatedColumnFormula>IF(OR(#REF!="F",#REF!="PM",#REF!=""),"",IF(#REF!=1,IF(ISEVEN(Capa_lignes!$C4)="VRAI",INDEX(COEE_CADLIGNE_TR!$A$16:$C$27,MATCH(Tableau4[[#This Row],[Mois]],COEE_CADLIGNE_TR!$A$16:$A$27,0),2)*COEE_CADLIGNE_TR!$I$2*INDEX(COEE_CADLIGNE_TR!$L$3:$R$9,MATCH(WEEKDAY($A4,1),COEE_CADLIGNE_TR!$M$3:$M$9,0),3)*INDEX(COEE_CADLIGNE_TR!$A$1:$D$13,MATCH(MONTH($A4),COEE_CADLIGNE_TR!$A$1:$A$13,0),4),INDEX(COEE_CADLIGNE_TR!$A$16:$C$27,MATCH(Tableau4[[#This Row],[Mois]],COEE_CADLIGNE_TR!$A$16:$A$27,0),2)*COEE_CADLIGNE_TR!$I$2*INDEX(COEE_CADLIGNE_TR!$L$3:$R$9,MATCH(WEEKDAY($A4,1),COEE_CADLIGNE_TR!$M$3:$M$9,0),4)*INDEX(COEE_CADLIGNE_TR!$A$1:$D$13,MATCH(MONTH($A4),COEE_CADLIGNE_TR!$A$1:$A$13,0),4))))</calculatedColumnFormula>
    </tableColumn>
    <tableColumn id="17" xr3:uid="{3788C49C-816B-4FB1-8EBF-7D8A11840C5A}" name="NL4" dataDxfId="3">
      <calculatedColumnFormula>IF(OR(#REF!="F",#REF!="PM",#REF!=""),"",IF(#REF!=1,INDEX(COEE_CADLIGNE_TR!$A$16:$C$27,MATCH(Tableau4[[#This Row],[Mois]],COEE_CADLIGNE_TR!$A$16:$A$27,0),2)*COEE_CADLIGNE_TR!$I$2*INDEX(COEE_CADLIGNE_TR!$L$3:$R$9,MATCH(WEEKDAY($A4,1),COEE_CADLIGNE_TR!$M$3:$M$9,0),5)*INDEX(COEE_CADLIGNE_TR!$A$1:$D$13,MATCH(MONTH($A4),COEE_CADLIGNE_TR!$A$1:$A$13,0),4)))</calculatedColumnFormula>
    </tableColumn>
    <tableColumn id="18" xr3:uid="{77F8A329-9B1D-4892-84AB-13521DFF80A3}" name="VSDL4" dataDxfId="2">
      <calculatedColumnFormula>IF(OR(#REF!="F",#REF!="PM",#REF!=""),"",IF(#REF!=1,INDEX(COEE_CADLIGNE_TR!$A$16:$C$27,MATCH(Tableau4[[#This Row],[Mois]],COEE_CADLIGNE_TR!$A$16:$A$27,0),2)*COEE_CADLIGNE_TR!$I$2*INDEX(COEE_CADLIGNE_TR!$L$3:$R$9,MATCH(WEEKDAY($A4,1),COEE_CADLIGNE_TR!$M$3:$M$9,0),6)*INDEX(COEE_CADLIGNE_TR!$A$1:$D$13,MATCH(MONTH($A4),COEE_CADLIGNE_TR!$A$1:$A$13,0),4)))</calculatedColumnFormula>
    </tableColumn>
    <tableColumn id="19" xr3:uid="{6BF864E3-986F-421F-BFE7-52CD17230DB6}" name="SDL4" dataDxfId="1">
      <calculatedColumnFormula>IF(OR(#REF!="F",#REF!="PM",#REF!=""),"",IF(#REF!=1,INDEX(COEE_CADLIGNE_TR!$A$16:$C$27,MATCH(Tableau4[[#This Row],[Mois]],COEE_CADLIGNE_TR!$A$16:$A$27,0),2)*COEE_CADLIGNE_TR!$I$2*INDEX(COEE_CADLIGNE_TR!$L$3:$R$9,MATCH(WEEKDAY($A4,1),COEE_CADLIGNE_TR!$M$3:$M$9,0),7)*INDEX(COEE_CADLIGNE_TR!$A$1:$D$13,MATCH(MONTH($A4),COEE_CADLIGNE_TR!$A$1:$A$13,0),4)))</calculatedColumnFormula>
    </tableColumn>
    <tableColumn id="23" xr3:uid="{1D22E0AD-AFAE-4492-84E5-6EC4FE26C996}" name="Jour1CM" dataDxfId="0">
      <calculatedColumnFormula>IF(OR(#REF!="F",#REF!="PM",#REF!=""),"",IF(#REF!=1,IF(ISEVEN(Capa_lignes!$C4)="VRAI",INDEX(COEE_CADLIGNE_TR!$A$16:$C$27,MATCH(Tableau4[[#This Row],[Mois]],COEE_CADLIGNE_TR!$A$16:$A$27,0),2)*COEE_CADLIGNE_TR!$J$2*INDEX(COEE_CADLIGNE_TR!$L$3:$R$9,MATCH(WEEKDAY($A4,1),COEE_CADLIGNE_TR!$M$3:$M$9,0),3)*INDEX(COEE_CADLIGNE_TR!$A$1:$E$13,MATCH(MONTH($A4),COEE_CADLIGNE_TR!$A$1:$A$13,0),5),INDEX(COEE_CADLIGNE_TR!$A$16:$C$27,MATCH(Tableau4[[#This Row],[Mois]],COEE_CADLIGNE_TR!$A$16:$A$27,0),2)*COEE_CADLIGNE_TR!$J$2*INDEX(COEE_CADLIGNE_TR!$L$3:$R$9,MATCH(WEEKDAY($A4,1),COEE_CADLIGNE_TR!$M$3:$M$9,0),4)*INDEX(COEE_CADLIGNE_TR!$A$1:$E$13,MATCH(MONTH($A4),COEE_CADLIGNE_TR!$A$1:$A$13,0),5))))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0A53C14-F251-4BDC-94B2-81C68026BC2C}" name="Tableau6" displayName="Tableau6" ref="G1:J2" totalsRowShown="0">
  <autoFilter ref="G1:J2" xr:uid="{C0A53C14-F251-4BDC-94B2-81C68026BC2C}"/>
  <tableColumns count="4">
    <tableColumn id="1" xr3:uid="{0EFD74C8-1E61-4FBC-8C7F-0C261E5FF73D}" name="Cad L2"/>
    <tableColumn id="2" xr3:uid="{0CCB0ED5-271A-4A6D-8091-0C909BD9BD3F}" name="Cad L3"/>
    <tableColumn id="3" xr3:uid="{99EB56EA-FA34-48EB-881C-FBB8B3D59DA4}" name="Cad L4"/>
    <tableColumn id="4" xr3:uid="{0F893CE4-7A1F-4AC1-A192-33EDD0A831AF}" name="Cad CM">
      <calculatedColumnFormula>(8000*2)/SUM(N3:O7)</calculatedColumnFormula>
    </tableColumn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F5971A04-55C8-4AD7-A854-F8ADF6B0E587}" name="Tableau7" displayName="Tableau7" ref="A1:E13" totalsRowShown="0">
  <autoFilter ref="A1:E13" xr:uid="{F5971A04-55C8-4AD7-A854-F8ADF6B0E587}"/>
  <tableColumns count="5">
    <tableColumn id="1" xr3:uid="{0D098B3C-6822-4783-82BD-39C5DE9FBE01}" name="Mois"/>
    <tableColumn id="2" xr3:uid="{FD6411DF-99E6-4AB3-9ABC-574387FBBC41}" name="OEE L2"/>
    <tableColumn id="3" xr3:uid="{238D3360-661D-48A4-9ADA-889DB3A3A7FA}" name="OEE L3"/>
    <tableColumn id="4" xr3:uid="{1BD18A99-CDE4-4DBF-870B-72ABEB89592B}" name="OEE L4"/>
    <tableColumn id="5" xr3:uid="{308563E6-FA58-49C8-9B89-5E3AF6C3D727}" name="CM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03F5518-0C99-42B2-932B-C063D34701F8}" name="Tableau8" displayName="Tableau8" ref="A15:B27" totalsRowShown="0">
  <autoFilter ref="A15:B27" xr:uid="{F03F5518-0C99-42B2-932B-C063D34701F8}"/>
  <tableColumns count="2">
    <tableColumn id="1" xr3:uid="{DB475F31-29CD-4A5B-A18B-ADF013F05D4B}" name="Mois"/>
    <tableColumn id="2" xr3:uid="{099562A0-7B00-40FE-88F4-5F248A39A2E6}" name="Taux de charge"/>
  </tableColumns>
  <tableStyleInfo name="TableStyleLight14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41192E07-B1BF-4860-AD19-A45614289D7A}" name="Tableau10" displayName="Tableau10" ref="A30:B82" totalsRowShown="0">
  <autoFilter ref="A30:B82" xr:uid="{41192E07-B1BF-4860-AD19-A45614289D7A}"/>
  <tableColumns count="2">
    <tableColumn id="1" xr3:uid="{7BFF0BB0-0AD9-42C4-8658-60793CA1D53B}" name="Semaine"/>
    <tableColumn id="2" xr3:uid="{D30B3C12-7296-438B-9E49-3159EA09A601}" name="% activité restante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120" dT="2023-04-21T13:47:11.50" personId="{19B2BE29-1F03-4E71-849B-70F4FA5B811C}" id="{8063345E-108B-4E19-845E-DC93187E5C65}">
    <text>L4 : LID Corée + essai 0.55ml</text>
  </threadedComment>
  <threadedComment ref="A125" dT="2023-04-19T13:24:06.98" personId="{19B2BE29-1F03-4E71-849B-70F4FA5B811C}" id="{D5A0346B-DD40-4C83-8966-06B7E20F5D89}">
    <text>L2 PLANT CODESOFT</text>
  </threadedComment>
  <threadedComment ref="A132" dT="2023-04-19T13:26:29.61" personId="{19B2BE29-1F03-4E71-849B-70F4FA5B811C}" id="{69C0BD5A-714D-438F-9538-2446E452EFC7}">
    <text>Commissioning MDR L4</text>
  </threadedComment>
  <threadedComment ref="A145" dT="2023-04-19T13:23:18.09" personId="{19B2BE29-1F03-4E71-849B-70F4FA5B811C}" id="{59A2C496-B870-4781-959B-FB5C50C37B73}">
    <text xml:space="preserve">PM L2 </text>
  </threadedComment>
  <threadedComment ref="A155" dT="2023-04-19T13:23:51.25" personId="{19B2BE29-1F03-4E71-849B-70F4FA5B811C}" id="{B0338D0D-AC14-457D-A8A2-DF5EF6AA617B}">
    <text>L3 PLANT VALIDATION CODESOFT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E3" dT="2023-03-23T16:00:41.43" personId="{19B2BE29-1F03-4E71-849B-70F4FA5B811C}" id="{4C4E050B-3022-4F82-A203-215C1E01160B}">
    <text>Jour1 = Equipe semaine impair matin</text>
  </threadedComment>
  <threadedComment ref="F3" dT="2023-03-23T16:01:27.60" personId="{19B2BE29-1F03-4E71-849B-70F4FA5B811C}" id="{6C0FB640-2297-4CEE-8992-248745B7D18A}">
    <text>Jour2 = Equipe semaine impair après-midi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B37" dT="2022-06-02T06:35:12.58" personId="{D581D79B-77AE-4FCD-8618-F10E4778D4C0}" id="{099C7ED9-FCA7-471C-9826-142DA7ECAF88}">
    <text>Timing vraiment tres approximatif dépendant du financement et des dispos fournisseurs aléatoires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5" Type="http://schemas.microsoft.com/office/2017/10/relationships/threadedComment" Target="../threadedComments/threadedComment2.xml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3.xml"/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D45C5-B6D8-42D0-8D74-1D1E26AD2985}">
  <sheetPr codeName="Feuil8"/>
  <dimension ref="A1:Y368"/>
  <sheetViews>
    <sheetView zoomScale="80" zoomScaleNormal="80" workbookViewId="0">
      <selection activeCell="W22" sqref="W22"/>
    </sheetView>
  </sheetViews>
  <sheetFormatPr baseColWidth="10" defaultColWidth="11.453125" defaultRowHeight="14.5" x14ac:dyDescent="0.35"/>
  <cols>
    <col min="1" max="1" width="28.54296875" style="4" bestFit="1" customWidth="1"/>
    <col min="2" max="4" width="10.81640625" style="2"/>
    <col min="5" max="9" width="10.81640625" style="2" customWidth="1"/>
    <col min="10" max="20" width="11.81640625" style="2" customWidth="1"/>
    <col min="21" max="21" width="18.81640625" style="2" bestFit="1" customWidth="1"/>
  </cols>
  <sheetData>
    <row r="1" spans="1:25" ht="32" customHeight="1" x14ac:dyDescent="0.35">
      <c r="A1" s="4" t="s">
        <v>35</v>
      </c>
      <c r="B1" s="2" t="s">
        <v>36</v>
      </c>
      <c r="C1" s="2" t="s">
        <v>37</v>
      </c>
      <c r="D1" s="2" t="s">
        <v>38</v>
      </c>
      <c r="E1" s="2" t="s">
        <v>39</v>
      </c>
      <c r="F1" s="2" t="s">
        <v>40</v>
      </c>
      <c r="G1" s="2" t="s">
        <v>41</v>
      </c>
      <c r="H1" s="2" t="s">
        <v>42</v>
      </c>
      <c r="I1" s="2" t="s">
        <v>43</v>
      </c>
      <c r="J1" s="2" t="s">
        <v>44</v>
      </c>
      <c r="K1" s="2" t="s">
        <v>45</v>
      </c>
      <c r="L1" s="2" t="s">
        <v>46</v>
      </c>
      <c r="M1" s="2" t="s">
        <v>47</v>
      </c>
      <c r="N1" s="2" t="s">
        <v>48</v>
      </c>
      <c r="O1" s="2" t="s">
        <v>49</v>
      </c>
      <c r="P1" s="2" t="s">
        <v>50</v>
      </c>
      <c r="Q1" s="2" t="s">
        <v>51</v>
      </c>
      <c r="R1" s="2" t="s">
        <v>52</v>
      </c>
      <c r="S1" s="2" t="s">
        <v>53</v>
      </c>
      <c r="T1" s="2" t="s">
        <v>75</v>
      </c>
      <c r="U1" s="2" t="s">
        <v>54</v>
      </c>
      <c r="Y1" t="s">
        <v>55</v>
      </c>
    </row>
    <row r="2" spans="1:25" s="1" customFormat="1" x14ac:dyDescent="0.35">
      <c r="A2" s="4"/>
      <c r="B2" s="2"/>
      <c r="C2" s="2"/>
      <c r="D2" s="2"/>
      <c r="E2" s="2" t="s">
        <v>0</v>
      </c>
      <c r="F2" s="2"/>
      <c r="G2" s="2"/>
      <c r="H2" s="2"/>
      <c r="I2" s="2"/>
      <c r="J2" s="2" t="s">
        <v>1</v>
      </c>
      <c r="K2" s="2"/>
      <c r="L2" s="2"/>
      <c r="M2" s="2"/>
      <c r="N2" s="2"/>
      <c r="O2" s="2" t="s">
        <v>2</v>
      </c>
      <c r="P2" s="2"/>
      <c r="Q2" s="2"/>
      <c r="R2" s="2"/>
      <c r="S2" s="2"/>
      <c r="T2" s="2" t="s">
        <v>76</v>
      </c>
      <c r="U2" s="2" t="s">
        <v>32</v>
      </c>
      <c r="Y2" t="s">
        <v>56</v>
      </c>
    </row>
    <row r="3" spans="1:25" x14ac:dyDescent="0.35">
      <c r="A3" s="4" t="s">
        <v>6</v>
      </c>
      <c r="B3" s="2" t="s">
        <v>4</v>
      </c>
      <c r="C3" s="2" t="s">
        <v>3</v>
      </c>
      <c r="D3" s="2" t="s">
        <v>5</v>
      </c>
      <c r="E3" s="2" t="s">
        <v>33</v>
      </c>
      <c r="F3" s="2" t="s">
        <v>34</v>
      </c>
      <c r="G3" s="2" t="s">
        <v>11</v>
      </c>
      <c r="H3" s="2" t="s">
        <v>7</v>
      </c>
      <c r="I3" s="2" t="s">
        <v>8</v>
      </c>
      <c r="J3" s="2" t="s">
        <v>33</v>
      </c>
      <c r="K3" s="2" t="s">
        <v>34</v>
      </c>
      <c r="L3" s="2" t="s">
        <v>11</v>
      </c>
      <c r="M3" s="2" t="s">
        <v>7</v>
      </c>
      <c r="N3" s="2" t="s">
        <v>8</v>
      </c>
      <c r="O3" s="2" t="s">
        <v>33</v>
      </c>
      <c r="P3" s="2" t="s">
        <v>34</v>
      </c>
      <c r="Q3" s="2" t="s">
        <v>11</v>
      </c>
      <c r="R3" s="2" t="s">
        <v>7</v>
      </c>
      <c r="S3" s="2" t="s">
        <v>8</v>
      </c>
      <c r="T3" s="2" t="s">
        <v>33</v>
      </c>
    </row>
    <row r="4" spans="1:25" ht="32" customHeight="1" x14ac:dyDescent="0.35">
      <c r="A4" s="4">
        <v>44927</v>
      </c>
      <c r="B4" s="2">
        <f>YEAR(A4)</f>
        <v>2023</v>
      </c>
      <c r="C4" s="2">
        <f>_xlfn.ISOWEEKNUM(A4)</f>
        <v>52</v>
      </c>
      <c r="D4" s="2">
        <f>MONTH(A4)</f>
        <v>1</v>
      </c>
      <c r="M4" s="2">
        <v>1</v>
      </c>
      <c r="N4" s="2">
        <v>1</v>
      </c>
      <c r="S4" s="2">
        <v>1</v>
      </c>
      <c r="U4" s="2">
        <f t="shared" ref="U4:U68" si="0">SUM(E4:S4)</f>
        <v>3</v>
      </c>
    </row>
    <row r="5" spans="1:25" x14ac:dyDescent="0.35">
      <c r="A5" s="4">
        <v>44928</v>
      </c>
      <c r="B5" s="2">
        <f t="shared" ref="B5:B34" si="1">YEAR(A5)</f>
        <v>2023</v>
      </c>
      <c r="C5" s="2">
        <f t="shared" ref="C5:C34" si="2">_xlfn.ISOWEEKNUM(A5)</f>
        <v>1</v>
      </c>
      <c r="D5" s="2">
        <f t="shared" ref="D5:D34" si="3">MONTH(A5)</f>
        <v>1</v>
      </c>
      <c r="J5" s="2">
        <v>1</v>
      </c>
      <c r="K5" s="2">
        <v>1</v>
      </c>
      <c r="L5" s="2">
        <v>1</v>
      </c>
      <c r="O5" s="2">
        <v>1</v>
      </c>
      <c r="P5" s="2">
        <v>1</v>
      </c>
      <c r="Q5" s="2">
        <v>1</v>
      </c>
      <c r="T5" s="2">
        <v>1</v>
      </c>
      <c r="U5" s="2">
        <f t="shared" si="0"/>
        <v>6</v>
      </c>
    </row>
    <row r="6" spans="1:25" x14ac:dyDescent="0.35">
      <c r="A6" s="4">
        <v>44929</v>
      </c>
      <c r="B6" s="2">
        <f t="shared" si="1"/>
        <v>2023</v>
      </c>
      <c r="C6" s="2">
        <f t="shared" si="2"/>
        <v>1</v>
      </c>
      <c r="D6" s="2">
        <f t="shared" si="3"/>
        <v>1</v>
      </c>
      <c r="J6" s="2">
        <v>1</v>
      </c>
      <c r="K6" s="2">
        <v>1</v>
      </c>
      <c r="L6" s="2">
        <v>1</v>
      </c>
      <c r="O6" s="2">
        <v>1</v>
      </c>
      <c r="P6" s="2">
        <v>1</v>
      </c>
      <c r="Q6" s="2">
        <v>1</v>
      </c>
      <c r="T6" s="2">
        <v>1</v>
      </c>
      <c r="U6" s="2">
        <f t="shared" si="0"/>
        <v>6</v>
      </c>
    </row>
    <row r="7" spans="1:25" x14ac:dyDescent="0.35">
      <c r="A7" s="4">
        <v>44930</v>
      </c>
      <c r="B7" s="2">
        <f t="shared" si="1"/>
        <v>2023</v>
      </c>
      <c r="C7" s="2">
        <f t="shared" si="2"/>
        <v>1</v>
      </c>
      <c r="D7" s="2">
        <f t="shared" si="3"/>
        <v>1</v>
      </c>
      <c r="J7" s="2">
        <v>1</v>
      </c>
      <c r="K7" s="2">
        <v>1</v>
      </c>
      <c r="L7" s="2">
        <v>1</v>
      </c>
      <c r="O7" s="2">
        <v>1</v>
      </c>
      <c r="P7" s="2">
        <v>1</v>
      </c>
      <c r="Q7" s="2">
        <v>1</v>
      </c>
      <c r="T7" s="2">
        <v>1</v>
      </c>
      <c r="U7" s="2">
        <f t="shared" si="0"/>
        <v>6</v>
      </c>
    </row>
    <row r="8" spans="1:25" x14ac:dyDescent="0.35">
      <c r="A8" s="4">
        <v>44931</v>
      </c>
      <c r="B8" s="2">
        <f t="shared" si="1"/>
        <v>2023</v>
      </c>
      <c r="C8" s="2">
        <f t="shared" si="2"/>
        <v>1</v>
      </c>
      <c r="D8" s="2">
        <f t="shared" si="3"/>
        <v>1</v>
      </c>
      <c r="J8" s="2">
        <v>1</v>
      </c>
      <c r="K8" s="2">
        <v>1</v>
      </c>
      <c r="L8" s="2">
        <v>1</v>
      </c>
      <c r="O8" s="2">
        <v>1</v>
      </c>
      <c r="P8" s="2">
        <v>1</v>
      </c>
      <c r="Q8" s="2">
        <v>1</v>
      </c>
      <c r="T8" s="2">
        <v>1</v>
      </c>
      <c r="U8" s="2">
        <f t="shared" si="0"/>
        <v>6</v>
      </c>
    </row>
    <row r="9" spans="1:25" x14ac:dyDescent="0.35">
      <c r="A9" s="4">
        <v>44932</v>
      </c>
      <c r="B9" s="2">
        <f t="shared" si="1"/>
        <v>2023</v>
      </c>
      <c r="C9" s="2">
        <f t="shared" si="2"/>
        <v>1</v>
      </c>
      <c r="D9" s="2">
        <f t="shared" si="3"/>
        <v>1</v>
      </c>
      <c r="J9" s="2">
        <v>1</v>
      </c>
      <c r="K9" s="2">
        <v>1</v>
      </c>
      <c r="M9" s="2">
        <v>1</v>
      </c>
      <c r="O9" s="2">
        <v>1</v>
      </c>
      <c r="P9" s="2">
        <v>1</v>
      </c>
      <c r="T9" s="2">
        <v>1</v>
      </c>
      <c r="U9" s="2">
        <f t="shared" si="0"/>
        <v>5</v>
      </c>
    </row>
    <row r="10" spans="1:25" x14ac:dyDescent="0.35">
      <c r="A10" s="4">
        <v>44933</v>
      </c>
      <c r="B10" s="2">
        <f t="shared" si="1"/>
        <v>2023</v>
      </c>
      <c r="C10" s="2">
        <f t="shared" si="2"/>
        <v>1</v>
      </c>
      <c r="D10" s="2">
        <f t="shared" si="3"/>
        <v>1</v>
      </c>
      <c r="M10" s="2">
        <v>1</v>
      </c>
      <c r="N10" s="2">
        <v>1</v>
      </c>
      <c r="S10" s="2">
        <v>1</v>
      </c>
      <c r="U10" s="2">
        <f t="shared" si="0"/>
        <v>3</v>
      </c>
      <c r="V10" s="2"/>
    </row>
    <row r="11" spans="1:25" x14ac:dyDescent="0.35">
      <c r="A11" s="4">
        <v>44934</v>
      </c>
      <c r="B11" s="2">
        <f t="shared" si="1"/>
        <v>2023</v>
      </c>
      <c r="C11" s="2">
        <f t="shared" si="2"/>
        <v>1</v>
      </c>
      <c r="D11" s="2">
        <f t="shared" si="3"/>
        <v>1</v>
      </c>
      <c r="M11" s="2">
        <v>1</v>
      </c>
      <c r="N11" s="2">
        <v>1</v>
      </c>
      <c r="S11" s="2">
        <v>1</v>
      </c>
      <c r="U11" s="2">
        <f t="shared" si="0"/>
        <v>3</v>
      </c>
    </row>
    <row r="12" spans="1:25" x14ac:dyDescent="0.35">
      <c r="A12" s="4">
        <v>44935</v>
      </c>
      <c r="B12" s="2">
        <f t="shared" si="1"/>
        <v>2023</v>
      </c>
      <c r="C12" s="2">
        <f t="shared" si="2"/>
        <v>2</v>
      </c>
      <c r="D12" s="2">
        <f t="shared" si="3"/>
        <v>1</v>
      </c>
      <c r="J12" s="2">
        <v>1</v>
      </c>
      <c r="K12" s="2">
        <v>1</v>
      </c>
      <c r="L12" s="2">
        <v>1</v>
      </c>
      <c r="O12" s="2">
        <v>1</v>
      </c>
      <c r="P12" s="2">
        <v>1</v>
      </c>
      <c r="Q12" s="2">
        <v>1</v>
      </c>
      <c r="T12" s="2">
        <v>1</v>
      </c>
      <c r="U12" s="2">
        <f t="shared" si="0"/>
        <v>6</v>
      </c>
    </row>
    <row r="13" spans="1:25" x14ac:dyDescent="0.35">
      <c r="A13" s="4">
        <v>44936</v>
      </c>
      <c r="B13" s="2">
        <f t="shared" si="1"/>
        <v>2023</v>
      </c>
      <c r="C13" s="2">
        <f t="shared" si="2"/>
        <v>2</v>
      </c>
      <c r="D13" s="2">
        <f t="shared" si="3"/>
        <v>1</v>
      </c>
      <c r="J13" s="2">
        <v>1</v>
      </c>
      <c r="K13" s="2">
        <v>1</v>
      </c>
      <c r="L13" s="2">
        <v>1</v>
      </c>
      <c r="O13" s="2">
        <v>1</v>
      </c>
      <c r="P13" s="2">
        <v>1</v>
      </c>
      <c r="Q13" s="2">
        <v>1</v>
      </c>
      <c r="T13" s="2">
        <v>1</v>
      </c>
      <c r="U13" s="2">
        <f t="shared" si="0"/>
        <v>6</v>
      </c>
    </row>
    <row r="14" spans="1:25" x14ac:dyDescent="0.35">
      <c r="A14" s="4">
        <v>44937</v>
      </c>
      <c r="B14" s="2">
        <f t="shared" si="1"/>
        <v>2023</v>
      </c>
      <c r="C14" s="2">
        <f t="shared" si="2"/>
        <v>2</v>
      </c>
      <c r="D14" s="2">
        <f t="shared" si="3"/>
        <v>1</v>
      </c>
      <c r="J14" s="2">
        <v>1</v>
      </c>
      <c r="K14" s="2">
        <v>1</v>
      </c>
      <c r="L14" s="2">
        <v>1</v>
      </c>
      <c r="O14" s="2">
        <v>1</v>
      </c>
      <c r="P14" s="2">
        <v>1</v>
      </c>
      <c r="Q14" s="2">
        <v>1</v>
      </c>
      <c r="T14" s="2">
        <v>1</v>
      </c>
      <c r="U14" s="2">
        <f t="shared" si="0"/>
        <v>6</v>
      </c>
    </row>
    <row r="15" spans="1:25" x14ac:dyDescent="0.35">
      <c r="A15" s="4">
        <v>44938</v>
      </c>
      <c r="B15" s="2">
        <f t="shared" si="1"/>
        <v>2023</v>
      </c>
      <c r="C15" s="2">
        <f t="shared" si="2"/>
        <v>2</v>
      </c>
      <c r="D15" s="2">
        <f t="shared" si="3"/>
        <v>1</v>
      </c>
      <c r="J15" s="2">
        <v>1</v>
      </c>
      <c r="K15" s="2">
        <v>1</v>
      </c>
      <c r="L15" s="2">
        <v>1</v>
      </c>
      <c r="O15" s="2">
        <v>1</v>
      </c>
      <c r="P15" s="2">
        <v>1</v>
      </c>
      <c r="Q15" s="2">
        <v>1</v>
      </c>
      <c r="T15" s="2">
        <v>1</v>
      </c>
      <c r="U15" s="2">
        <f t="shared" si="0"/>
        <v>6</v>
      </c>
    </row>
    <row r="16" spans="1:25" x14ac:dyDescent="0.35">
      <c r="A16" s="4">
        <v>44939</v>
      </c>
      <c r="B16" s="2">
        <f t="shared" si="1"/>
        <v>2023</v>
      </c>
      <c r="C16" s="2">
        <f t="shared" si="2"/>
        <v>2</v>
      </c>
      <c r="D16" s="2">
        <f t="shared" si="3"/>
        <v>1</v>
      </c>
      <c r="J16" s="2">
        <v>1</v>
      </c>
      <c r="K16" s="2">
        <v>1</v>
      </c>
      <c r="M16" s="2">
        <v>1</v>
      </c>
      <c r="O16" s="2">
        <v>1</v>
      </c>
      <c r="P16" s="2">
        <v>1</v>
      </c>
      <c r="T16" s="2">
        <v>1</v>
      </c>
      <c r="U16" s="2">
        <f t="shared" si="0"/>
        <v>5</v>
      </c>
    </row>
    <row r="17" spans="1:21" x14ac:dyDescent="0.35">
      <c r="A17" s="4">
        <v>44940</v>
      </c>
      <c r="B17" s="2">
        <f t="shared" si="1"/>
        <v>2023</v>
      </c>
      <c r="C17" s="2">
        <f t="shared" si="2"/>
        <v>2</v>
      </c>
      <c r="D17" s="2">
        <f t="shared" si="3"/>
        <v>1</v>
      </c>
      <c r="M17" s="2">
        <v>1</v>
      </c>
      <c r="N17" s="2">
        <v>1</v>
      </c>
      <c r="S17" s="2">
        <v>1</v>
      </c>
      <c r="U17" s="2">
        <f t="shared" si="0"/>
        <v>3</v>
      </c>
    </row>
    <row r="18" spans="1:21" x14ac:dyDescent="0.35">
      <c r="A18" s="4">
        <v>44941</v>
      </c>
      <c r="B18" s="2">
        <f t="shared" si="1"/>
        <v>2023</v>
      </c>
      <c r="C18" s="2">
        <f t="shared" si="2"/>
        <v>2</v>
      </c>
      <c r="D18" s="2">
        <f t="shared" si="3"/>
        <v>1</v>
      </c>
      <c r="M18" s="2">
        <v>1</v>
      </c>
      <c r="N18" s="2">
        <v>1</v>
      </c>
      <c r="S18" s="2">
        <v>1</v>
      </c>
      <c r="U18" s="2">
        <f t="shared" si="0"/>
        <v>3</v>
      </c>
    </row>
    <row r="19" spans="1:21" x14ac:dyDescent="0.35">
      <c r="A19" s="4">
        <v>44942</v>
      </c>
      <c r="B19" s="2">
        <f t="shared" si="1"/>
        <v>2023</v>
      </c>
      <c r="C19" s="2">
        <f t="shared" si="2"/>
        <v>3</v>
      </c>
      <c r="D19" s="2">
        <f t="shared" si="3"/>
        <v>1</v>
      </c>
      <c r="J19" s="2">
        <v>1</v>
      </c>
      <c r="K19" s="2">
        <v>1</v>
      </c>
      <c r="L19" s="2">
        <v>1</v>
      </c>
      <c r="O19" s="2">
        <v>1</v>
      </c>
      <c r="P19" s="2">
        <v>1</v>
      </c>
      <c r="Q19" s="2">
        <v>1</v>
      </c>
      <c r="T19" s="2">
        <v>1</v>
      </c>
      <c r="U19" s="2">
        <f t="shared" si="0"/>
        <v>6</v>
      </c>
    </row>
    <row r="20" spans="1:21" x14ac:dyDescent="0.35">
      <c r="A20" s="4">
        <v>44943</v>
      </c>
      <c r="B20" s="2">
        <f t="shared" si="1"/>
        <v>2023</v>
      </c>
      <c r="C20" s="2">
        <f t="shared" si="2"/>
        <v>3</v>
      </c>
      <c r="D20" s="2">
        <f t="shared" si="3"/>
        <v>1</v>
      </c>
      <c r="J20" s="2">
        <v>1</v>
      </c>
      <c r="K20" s="2">
        <v>1</v>
      </c>
      <c r="L20" s="2">
        <v>1</v>
      </c>
      <c r="O20" s="2">
        <v>1</v>
      </c>
      <c r="P20" s="2">
        <v>1</v>
      </c>
      <c r="Q20" s="2">
        <v>1</v>
      </c>
      <c r="T20" s="2">
        <v>1</v>
      </c>
      <c r="U20" s="2">
        <f t="shared" si="0"/>
        <v>6</v>
      </c>
    </row>
    <row r="21" spans="1:21" x14ac:dyDescent="0.35">
      <c r="A21" s="4">
        <v>44944</v>
      </c>
      <c r="B21" s="2">
        <f t="shared" si="1"/>
        <v>2023</v>
      </c>
      <c r="C21" s="2">
        <f t="shared" si="2"/>
        <v>3</v>
      </c>
      <c r="D21" s="2">
        <f t="shared" si="3"/>
        <v>1</v>
      </c>
      <c r="J21" s="2">
        <v>1</v>
      </c>
      <c r="K21" s="2">
        <v>1</v>
      </c>
      <c r="L21" s="2">
        <v>1</v>
      </c>
      <c r="O21" s="2">
        <v>1</v>
      </c>
      <c r="P21" s="2">
        <v>1</v>
      </c>
      <c r="Q21" s="2">
        <v>1</v>
      </c>
      <c r="T21" s="2">
        <v>1</v>
      </c>
      <c r="U21" s="2">
        <f t="shared" si="0"/>
        <v>6</v>
      </c>
    </row>
    <row r="22" spans="1:21" x14ac:dyDescent="0.35">
      <c r="A22" s="4">
        <v>44945</v>
      </c>
      <c r="B22" s="2">
        <f t="shared" si="1"/>
        <v>2023</v>
      </c>
      <c r="C22" s="2">
        <f t="shared" si="2"/>
        <v>3</v>
      </c>
      <c r="D22" s="2">
        <f t="shared" si="3"/>
        <v>1</v>
      </c>
      <c r="J22" s="2">
        <v>1</v>
      </c>
      <c r="K22" s="2">
        <v>1</v>
      </c>
      <c r="L22" s="2">
        <v>1</v>
      </c>
      <c r="O22" s="2">
        <v>1</v>
      </c>
      <c r="P22" s="2">
        <v>1</v>
      </c>
      <c r="Q22" s="2">
        <v>1</v>
      </c>
      <c r="T22" s="2">
        <v>1</v>
      </c>
      <c r="U22" s="2">
        <f t="shared" si="0"/>
        <v>6</v>
      </c>
    </row>
    <row r="23" spans="1:21" x14ac:dyDescent="0.35">
      <c r="A23" s="4">
        <v>44946</v>
      </c>
      <c r="B23" s="2">
        <f t="shared" si="1"/>
        <v>2023</v>
      </c>
      <c r="C23" s="2">
        <f t="shared" si="2"/>
        <v>3</v>
      </c>
      <c r="D23" s="2">
        <f t="shared" si="3"/>
        <v>1</v>
      </c>
      <c r="J23" s="2">
        <v>1</v>
      </c>
      <c r="K23" s="2">
        <v>1</v>
      </c>
      <c r="M23" s="2">
        <v>1</v>
      </c>
      <c r="O23" s="2">
        <v>1</v>
      </c>
      <c r="P23" s="2">
        <v>1</v>
      </c>
      <c r="T23" s="2">
        <v>1</v>
      </c>
      <c r="U23" s="2">
        <f t="shared" si="0"/>
        <v>5</v>
      </c>
    </row>
    <row r="24" spans="1:21" x14ac:dyDescent="0.35">
      <c r="A24" s="4">
        <v>44947</v>
      </c>
      <c r="B24" s="2">
        <f t="shared" si="1"/>
        <v>2023</v>
      </c>
      <c r="C24" s="2">
        <f t="shared" si="2"/>
        <v>3</v>
      </c>
      <c r="D24" s="2">
        <f t="shared" si="3"/>
        <v>1</v>
      </c>
      <c r="M24" s="2">
        <v>1</v>
      </c>
      <c r="N24" s="2">
        <v>1</v>
      </c>
      <c r="S24" s="2">
        <v>1</v>
      </c>
      <c r="U24" s="2">
        <f t="shared" si="0"/>
        <v>3</v>
      </c>
    </row>
    <row r="25" spans="1:21" x14ac:dyDescent="0.35">
      <c r="A25" s="4">
        <v>44948</v>
      </c>
      <c r="B25" s="2">
        <f t="shared" si="1"/>
        <v>2023</v>
      </c>
      <c r="C25" s="2">
        <f t="shared" si="2"/>
        <v>3</v>
      </c>
      <c r="D25" s="2">
        <f t="shared" si="3"/>
        <v>1</v>
      </c>
      <c r="M25" s="2">
        <v>1</v>
      </c>
      <c r="N25" s="2">
        <v>1</v>
      </c>
      <c r="S25" s="2">
        <v>1</v>
      </c>
      <c r="U25" s="2">
        <f t="shared" si="0"/>
        <v>3</v>
      </c>
    </row>
    <row r="26" spans="1:21" x14ac:dyDescent="0.35">
      <c r="A26" s="4">
        <v>44949</v>
      </c>
      <c r="B26" s="2">
        <f t="shared" si="1"/>
        <v>2023</v>
      </c>
      <c r="C26" s="2">
        <f t="shared" si="2"/>
        <v>4</v>
      </c>
      <c r="D26" s="2">
        <f t="shared" si="3"/>
        <v>1</v>
      </c>
      <c r="J26" s="2">
        <v>1</v>
      </c>
      <c r="K26" s="2">
        <v>1</v>
      </c>
      <c r="L26" s="2">
        <v>1</v>
      </c>
      <c r="O26" s="2">
        <v>1</v>
      </c>
      <c r="P26" s="2">
        <v>1</v>
      </c>
      <c r="Q26" s="2">
        <v>1</v>
      </c>
      <c r="T26" s="2">
        <v>1</v>
      </c>
      <c r="U26" s="2">
        <f t="shared" si="0"/>
        <v>6</v>
      </c>
    </row>
    <row r="27" spans="1:21" x14ac:dyDescent="0.35">
      <c r="A27" s="4">
        <v>44950</v>
      </c>
      <c r="B27" s="2">
        <f t="shared" si="1"/>
        <v>2023</v>
      </c>
      <c r="C27" s="2">
        <f t="shared" si="2"/>
        <v>4</v>
      </c>
      <c r="D27" s="2">
        <f t="shared" si="3"/>
        <v>1</v>
      </c>
      <c r="J27" s="2">
        <v>1</v>
      </c>
      <c r="K27" s="2">
        <v>1</v>
      </c>
      <c r="L27" s="2">
        <v>1</v>
      </c>
      <c r="O27" s="2">
        <v>1</v>
      </c>
      <c r="P27" s="2">
        <v>1</v>
      </c>
      <c r="Q27" s="2">
        <v>1</v>
      </c>
      <c r="T27" s="2">
        <v>1</v>
      </c>
      <c r="U27" s="2">
        <f t="shared" si="0"/>
        <v>6</v>
      </c>
    </row>
    <row r="28" spans="1:21" x14ac:dyDescent="0.35">
      <c r="A28" s="4">
        <v>44951</v>
      </c>
      <c r="B28" s="2">
        <f t="shared" si="1"/>
        <v>2023</v>
      </c>
      <c r="C28" s="2">
        <f t="shared" si="2"/>
        <v>4</v>
      </c>
      <c r="D28" s="2">
        <f t="shared" si="3"/>
        <v>1</v>
      </c>
      <c r="J28" s="2">
        <v>1</v>
      </c>
      <c r="K28" s="2">
        <v>1</v>
      </c>
      <c r="L28" s="2">
        <v>1</v>
      </c>
      <c r="O28" s="2">
        <v>1</v>
      </c>
      <c r="P28" s="2">
        <v>1</v>
      </c>
      <c r="Q28" s="2">
        <v>1</v>
      </c>
      <c r="T28" s="2">
        <v>1</v>
      </c>
      <c r="U28" s="2">
        <f t="shared" si="0"/>
        <v>6</v>
      </c>
    </row>
    <row r="29" spans="1:21" x14ac:dyDescent="0.35">
      <c r="A29" s="4">
        <v>44952</v>
      </c>
      <c r="B29" s="2">
        <f t="shared" si="1"/>
        <v>2023</v>
      </c>
      <c r="C29" s="2">
        <f t="shared" si="2"/>
        <v>4</v>
      </c>
      <c r="D29" s="2">
        <f t="shared" si="3"/>
        <v>1</v>
      </c>
      <c r="J29" s="2">
        <v>1</v>
      </c>
      <c r="K29" s="2">
        <v>1</v>
      </c>
      <c r="L29" s="2">
        <v>1</v>
      </c>
      <c r="O29" s="2">
        <v>1</v>
      </c>
      <c r="P29" s="2">
        <v>1</v>
      </c>
      <c r="Q29" s="2">
        <v>1</v>
      </c>
      <c r="T29" s="2">
        <v>1</v>
      </c>
      <c r="U29" s="2">
        <f t="shared" si="0"/>
        <v>6</v>
      </c>
    </row>
    <row r="30" spans="1:21" x14ac:dyDescent="0.35">
      <c r="A30" s="4">
        <v>44953</v>
      </c>
      <c r="B30" s="2">
        <f t="shared" si="1"/>
        <v>2023</v>
      </c>
      <c r="C30" s="2">
        <f t="shared" si="2"/>
        <v>4</v>
      </c>
      <c r="D30" s="2">
        <f t="shared" si="3"/>
        <v>1</v>
      </c>
      <c r="J30" s="2">
        <v>1</v>
      </c>
      <c r="K30" s="2">
        <v>1</v>
      </c>
      <c r="M30" s="2">
        <v>1</v>
      </c>
      <c r="O30" s="2">
        <v>1</v>
      </c>
      <c r="P30" s="2">
        <v>1</v>
      </c>
      <c r="T30" s="2">
        <v>1</v>
      </c>
      <c r="U30" s="2">
        <f t="shared" si="0"/>
        <v>5</v>
      </c>
    </row>
    <row r="31" spans="1:21" x14ac:dyDescent="0.35">
      <c r="A31" s="4">
        <v>44954</v>
      </c>
      <c r="B31" s="2">
        <f t="shared" si="1"/>
        <v>2023</v>
      </c>
      <c r="C31" s="2">
        <f t="shared" si="2"/>
        <v>4</v>
      </c>
      <c r="D31" s="2">
        <f t="shared" si="3"/>
        <v>1</v>
      </c>
      <c r="M31" s="2">
        <v>1</v>
      </c>
      <c r="N31" s="2">
        <v>1</v>
      </c>
      <c r="S31" s="2">
        <v>1</v>
      </c>
      <c r="U31" s="2">
        <f t="shared" si="0"/>
        <v>3</v>
      </c>
    </row>
    <row r="32" spans="1:21" x14ac:dyDescent="0.35">
      <c r="A32" s="4">
        <v>44955</v>
      </c>
      <c r="B32" s="2">
        <f t="shared" si="1"/>
        <v>2023</v>
      </c>
      <c r="C32" s="2">
        <f t="shared" si="2"/>
        <v>4</v>
      </c>
      <c r="D32" s="2">
        <f t="shared" si="3"/>
        <v>1</v>
      </c>
      <c r="M32" s="2">
        <v>1</v>
      </c>
      <c r="N32" s="2">
        <v>1</v>
      </c>
      <c r="S32" s="2">
        <v>1</v>
      </c>
      <c r="U32" s="2">
        <f t="shared" si="0"/>
        <v>3</v>
      </c>
    </row>
    <row r="33" spans="1:21" x14ac:dyDescent="0.35">
      <c r="A33" s="4">
        <v>44956</v>
      </c>
      <c r="B33" s="2">
        <f t="shared" si="1"/>
        <v>2023</v>
      </c>
      <c r="C33" s="2">
        <f t="shared" si="2"/>
        <v>5</v>
      </c>
      <c r="D33" s="2">
        <f t="shared" si="3"/>
        <v>1</v>
      </c>
      <c r="J33" s="2">
        <v>1</v>
      </c>
      <c r="K33" s="2">
        <v>1</v>
      </c>
      <c r="L33" s="2">
        <v>1</v>
      </c>
      <c r="O33" s="2">
        <v>1</v>
      </c>
      <c r="P33" s="2">
        <v>1</v>
      </c>
      <c r="Q33" s="2">
        <v>1</v>
      </c>
      <c r="T33" s="2">
        <v>1</v>
      </c>
      <c r="U33" s="2">
        <f t="shared" si="0"/>
        <v>6</v>
      </c>
    </row>
    <row r="34" spans="1:21" x14ac:dyDescent="0.35">
      <c r="A34" s="4">
        <v>44957</v>
      </c>
      <c r="B34" s="2">
        <f t="shared" si="1"/>
        <v>2023</v>
      </c>
      <c r="C34" s="2">
        <f t="shared" si="2"/>
        <v>5</v>
      </c>
      <c r="D34" s="2">
        <f t="shared" si="3"/>
        <v>1</v>
      </c>
      <c r="J34" s="2">
        <v>1</v>
      </c>
      <c r="K34" s="2">
        <v>1</v>
      </c>
      <c r="L34" s="2">
        <v>1</v>
      </c>
      <c r="O34" s="2">
        <v>1</v>
      </c>
      <c r="P34" s="2">
        <v>1</v>
      </c>
      <c r="Q34" s="2">
        <v>1</v>
      </c>
      <c r="T34" s="2">
        <v>1</v>
      </c>
      <c r="U34" s="2">
        <f t="shared" si="0"/>
        <v>6</v>
      </c>
    </row>
    <row r="35" spans="1:21" x14ac:dyDescent="0.35">
      <c r="A35" s="4">
        <v>44958</v>
      </c>
      <c r="B35" s="2">
        <f t="shared" ref="B35:B68" si="4">YEAR(A35)</f>
        <v>2023</v>
      </c>
      <c r="C35" s="2">
        <f t="shared" ref="C35:C68" si="5">_xlfn.ISOWEEKNUM(A35)</f>
        <v>5</v>
      </c>
      <c r="D35" s="2">
        <f t="shared" ref="D35:D68" si="6">MONTH(A35)</f>
        <v>2</v>
      </c>
      <c r="J35" s="2">
        <v>1</v>
      </c>
      <c r="K35" s="2">
        <v>1</v>
      </c>
      <c r="L35" s="2">
        <v>1</v>
      </c>
      <c r="O35" s="2">
        <v>1</v>
      </c>
      <c r="P35" s="2">
        <v>1</v>
      </c>
      <c r="Q35" s="2">
        <v>1</v>
      </c>
      <c r="T35" s="2">
        <v>1</v>
      </c>
      <c r="U35" s="2">
        <f t="shared" si="0"/>
        <v>6</v>
      </c>
    </row>
    <row r="36" spans="1:21" x14ac:dyDescent="0.35">
      <c r="A36" s="4">
        <v>44959</v>
      </c>
      <c r="B36" s="2">
        <f t="shared" si="4"/>
        <v>2023</v>
      </c>
      <c r="C36" s="2">
        <f t="shared" si="5"/>
        <v>5</v>
      </c>
      <c r="D36" s="2">
        <f t="shared" si="6"/>
        <v>2</v>
      </c>
      <c r="J36" s="2">
        <v>1</v>
      </c>
      <c r="K36" s="2">
        <v>1</v>
      </c>
      <c r="L36" s="2">
        <v>1</v>
      </c>
      <c r="O36" s="2">
        <v>1</v>
      </c>
      <c r="P36" s="2">
        <v>1</v>
      </c>
      <c r="Q36" s="2">
        <v>1</v>
      </c>
      <c r="T36" s="2">
        <v>1</v>
      </c>
      <c r="U36" s="2">
        <f t="shared" si="0"/>
        <v>6</v>
      </c>
    </row>
    <row r="37" spans="1:21" x14ac:dyDescent="0.35">
      <c r="A37" s="4">
        <v>44960</v>
      </c>
      <c r="B37" s="2">
        <f t="shared" si="4"/>
        <v>2023</v>
      </c>
      <c r="C37" s="2">
        <f t="shared" si="5"/>
        <v>5</v>
      </c>
      <c r="D37" s="2">
        <f t="shared" si="6"/>
        <v>2</v>
      </c>
      <c r="J37" s="2">
        <v>1</v>
      </c>
      <c r="K37" s="2">
        <v>1</v>
      </c>
      <c r="M37" s="2">
        <v>1</v>
      </c>
      <c r="O37" s="2">
        <v>1</v>
      </c>
      <c r="P37" s="2">
        <v>1</v>
      </c>
      <c r="T37" s="2">
        <v>1</v>
      </c>
      <c r="U37" s="2">
        <f t="shared" si="0"/>
        <v>5</v>
      </c>
    </row>
    <row r="38" spans="1:21" x14ac:dyDescent="0.35">
      <c r="A38" s="4">
        <v>44961</v>
      </c>
      <c r="B38" s="2">
        <f t="shared" si="4"/>
        <v>2023</v>
      </c>
      <c r="C38" s="2">
        <f t="shared" si="5"/>
        <v>5</v>
      </c>
      <c r="D38" s="2">
        <f t="shared" si="6"/>
        <v>2</v>
      </c>
      <c r="M38" s="2">
        <v>1</v>
      </c>
      <c r="N38" s="2">
        <v>1</v>
      </c>
      <c r="S38" s="2">
        <v>1</v>
      </c>
      <c r="U38" s="2">
        <f t="shared" si="0"/>
        <v>3</v>
      </c>
    </row>
    <row r="39" spans="1:21" x14ac:dyDescent="0.35">
      <c r="A39" s="4">
        <v>44962</v>
      </c>
      <c r="B39" s="2">
        <f t="shared" si="4"/>
        <v>2023</v>
      </c>
      <c r="C39" s="2">
        <f t="shared" si="5"/>
        <v>5</v>
      </c>
      <c r="D39" s="2">
        <f t="shared" si="6"/>
        <v>2</v>
      </c>
      <c r="M39" s="2">
        <v>1</v>
      </c>
      <c r="N39" s="2">
        <v>1</v>
      </c>
      <c r="S39" s="2">
        <v>1</v>
      </c>
      <c r="U39" s="2">
        <f t="shared" si="0"/>
        <v>3</v>
      </c>
    </row>
    <row r="40" spans="1:21" x14ac:dyDescent="0.35">
      <c r="A40" s="4">
        <v>44963</v>
      </c>
      <c r="B40" s="2">
        <f t="shared" si="4"/>
        <v>2023</v>
      </c>
      <c r="C40" s="2">
        <f t="shared" si="5"/>
        <v>6</v>
      </c>
      <c r="D40" s="2">
        <f t="shared" si="6"/>
        <v>2</v>
      </c>
      <c r="J40" s="2">
        <v>1</v>
      </c>
      <c r="K40" s="2">
        <v>1</v>
      </c>
      <c r="L40" s="2">
        <v>1</v>
      </c>
      <c r="O40" s="2">
        <v>1</v>
      </c>
      <c r="P40" s="2">
        <v>1</v>
      </c>
      <c r="Q40" s="2">
        <v>1</v>
      </c>
      <c r="T40" s="2">
        <v>1</v>
      </c>
      <c r="U40" s="2">
        <f t="shared" si="0"/>
        <v>6</v>
      </c>
    </row>
    <row r="41" spans="1:21" x14ac:dyDescent="0.35">
      <c r="A41" s="4">
        <v>44964</v>
      </c>
      <c r="B41" s="2">
        <f t="shared" si="4"/>
        <v>2023</v>
      </c>
      <c r="C41" s="2">
        <f t="shared" si="5"/>
        <v>6</v>
      </c>
      <c r="D41" s="2">
        <f t="shared" si="6"/>
        <v>2</v>
      </c>
      <c r="J41" s="2">
        <v>1</v>
      </c>
      <c r="K41" s="2">
        <v>1</v>
      </c>
      <c r="L41" s="2">
        <v>1</v>
      </c>
      <c r="O41" s="2">
        <v>1</v>
      </c>
      <c r="P41" s="2">
        <v>1</v>
      </c>
      <c r="Q41" s="2">
        <v>1</v>
      </c>
      <c r="T41" s="2">
        <v>1</v>
      </c>
      <c r="U41" s="2">
        <f t="shared" si="0"/>
        <v>6</v>
      </c>
    </row>
    <row r="42" spans="1:21" x14ac:dyDescent="0.35">
      <c r="A42" s="4">
        <v>44965</v>
      </c>
      <c r="B42" s="2">
        <f t="shared" si="4"/>
        <v>2023</v>
      </c>
      <c r="C42" s="2">
        <f t="shared" si="5"/>
        <v>6</v>
      </c>
      <c r="D42" s="2">
        <f t="shared" si="6"/>
        <v>2</v>
      </c>
      <c r="J42" s="2">
        <v>1</v>
      </c>
      <c r="K42" s="2">
        <v>1</v>
      </c>
      <c r="L42" s="2">
        <v>1</v>
      </c>
      <c r="O42" s="2">
        <v>1</v>
      </c>
      <c r="P42" s="2">
        <v>1</v>
      </c>
      <c r="Q42" s="2">
        <v>1</v>
      </c>
      <c r="T42" s="2">
        <v>1</v>
      </c>
      <c r="U42" s="2">
        <f t="shared" si="0"/>
        <v>6</v>
      </c>
    </row>
    <row r="43" spans="1:21" x14ac:dyDescent="0.35">
      <c r="A43" s="4">
        <v>44966</v>
      </c>
      <c r="B43" s="2">
        <f t="shared" si="4"/>
        <v>2023</v>
      </c>
      <c r="C43" s="2">
        <f t="shared" si="5"/>
        <v>6</v>
      </c>
      <c r="D43" s="2">
        <f t="shared" si="6"/>
        <v>2</v>
      </c>
      <c r="J43" s="2">
        <v>1</v>
      </c>
      <c r="K43" s="2">
        <v>1</v>
      </c>
      <c r="L43" s="2">
        <v>1</v>
      </c>
      <c r="O43" s="2">
        <v>1</v>
      </c>
      <c r="P43" s="2">
        <v>1</v>
      </c>
      <c r="Q43" s="2">
        <v>1</v>
      </c>
      <c r="T43" s="2">
        <v>1</v>
      </c>
      <c r="U43" s="2">
        <f t="shared" si="0"/>
        <v>6</v>
      </c>
    </row>
    <row r="44" spans="1:21" x14ac:dyDescent="0.35">
      <c r="A44" s="4">
        <v>44967</v>
      </c>
      <c r="B44" s="2">
        <f t="shared" si="4"/>
        <v>2023</v>
      </c>
      <c r="C44" s="2">
        <f t="shared" si="5"/>
        <v>6</v>
      </c>
      <c r="D44" s="2">
        <f t="shared" si="6"/>
        <v>2</v>
      </c>
      <c r="J44" s="2">
        <v>1</v>
      </c>
      <c r="K44" s="2">
        <v>1</v>
      </c>
      <c r="M44" s="2">
        <v>1</v>
      </c>
      <c r="O44" s="2">
        <v>1</v>
      </c>
      <c r="P44" s="2">
        <v>1</v>
      </c>
      <c r="T44" s="2">
        <v>1</v>
      </c>
      <c r="U44" s="2">
        <f t="shared" si="0"/>
        <v>5</v>
      </c>
    </row>
    <row r="45" spans="1:21" x14ac:dyDescent="0.35">
      <c r="A45" s="4">
        <v>44968</v>
      </c>
      <c r="B45" s="2">
        <f t="shared" si="4"/>
        <v>2023</v>
      </c>
      <c r="C45" s="2">
        <f t="shared" si="5"/>
        <v>6</v>
      </c>
      <c r="D45" s="2">
        <f t="shared" si="6"/>
        <v>2</v>
      </c>
      <c r="M45" s="2">
        <v>1</v>
      </c>
      <c r="N45" s="2">
        <v>1</v>
      </c>
      <c r="S45" s="2">
        <v>1</v>
      </c>
      <c r="U45" s="2">
        <f t="shared" si="0"/>
        <v>3</v>
      </c>
    </row>
    <row r="46" spans="1:21" x14ac:dyDescent="0.35">
      <c r="A46" s="4">
        <v>44969</v>
      </c>
      <c r="B46" s="2">
        <f t="shared" si="4"/>
        <v>2023</v>
      </c>
      <c r="C46" s="2">
        <f t="shared" si="5"/>
        <v>6</v>
      </c>
      <c r="D46" s="2">
        <f t="shared" si="6"/>
        <v>2</v>
      </c>
      <c r="M46" s="2">
        <v>1</v>
      </c>
      <c r="N46" s="2">
        <v>1</v>
      </c>
      <c r="S46" s="2">
        <v>1</v>
      </c>
      <c r="U46" s="2">
        <f t="shared" si="0"/>
        <v>3</v>
      </c>
    </row>
    <row r="47" spans="1:21" x14ac:dyDescent="0.35">
      <c r="A47" s="4">
        <v>44970</v>
      </c>
      <c r="B47" s="2">
        <f t="shared" si="4"/>
        <v>2023</v>
      </c>
      <c r="C47" s="2">
        <f t="shared" si="5"/>
        <v>7</v>
      </c>
      <c r="D47" s="2">
        <f t="shared" si="6"/>
        <v>2</v>
      </c>
      <c r="J47" s="2">
        <v>1</v>
      </c>
      <c r="K47" s="2">
        <v>1</v>
      </c>
      <c r="L47" s="2">
        <v>1</v>
      </c>
      <c r="O47" s="2">
        <v>1</v>
      </c>
      <c r="P47" s="2">
        <v>1</v>
      </c>
      <c r="Q47" s="2">
        <v>1</v>
      </c>
      <c r="T47" s="2">
        <v>1</v>
      </c>
      <c r="U47" s="2">
        <f t="shared" si="0"/>
        <v>6</v>
      </c>
    </row>
    <row r="48" spans="1:21" x14ac:dyDescent="0.35">
      <c r="A48" s="4">
        <v>44971</v>
      </c>
      <c r="B48" s="2">
        <f t="shared" si="4"/>
        <v>2023</v>
      </c>
      <c r="C48" s="2">
        <f t="shared" si="5"/>
        <v>7</v>
      </c>
      <c r="D48" s="2">
        <f t="shared" si="6"/>
        <v>2</v>
      </c>
      <c r="J48" s="2">
        <v>1</v>
      </c>
      <c r="K48" s="2">
        <v>1</v>
      </c>
      <c r="L48" s="2">
        <v>1</v>
      </c>
      <c r="O48" s="2">
        <v>1</v>
      </c>
      <c r="P48" s="2">
        <v>1</v>
      </c>
      <c r="Q48" s="2">
        <v>1</v>
      </c>
      <c r="T48" s="2">
        <v>1</v>
      </c>
      <c r="U48" s="2">
        <f t="shared" si="0"/>
        <v>6</v>
      </c>
    </row>
    <row r="49" spans="1:21" x14ac:dyDescent="0.35">
      <c r="A49" s="4">
        <v>44972</v>
      </c>
      <c r="B49" s="2">
        <f t="shared" si="4"/>
        <v>2023</v>
      </c>
      <c r="C49" s="2">
        <f t="shared" si="5"/>
        <v>7</v>
      </c>
      <c r="D49" s="2">
        <f t="shared" si="6"/>
        <v>2</v>
      </c>
      <c r="J49" s="2">
        <v>1</v>
      </c>
      <c r="K49" s="2">
        <v>1</v>
      </c>
      <c r="L49" s="2">
        <v>1</v>
      </c>
      <c r="O49" s="2">
        <v>1</v>
      </c>
      <c r="P49" s="2">
        <v>1</v>
      </c>
      <c r="Q49" s="2">
        <v>1</v>
      </c>
      <c r="T49" s="2">
        <v>1</v>
      </c>
      <c r="U49" s="2">
        <f t="shared" si="0"/>
        <v>6</v>
      </c>
    </row>
    <row r="50" spans="1:21" x14ac:dyDescent="0.35">
      <c r="A50" s="4">
        <v>44973</v>
      </c>
      <c r="B50" s="2">
        <f t="shared" si="4"/>
        <v>2023</v>
      </c>
      <c r="C50" s="2">
        <f t="shared" si="5"/>
        <v>7</v>
      </c>
      <c r="D50" s="2">
        <f t="shared" si="6"/>
        <v>2</v>
      </c>
      <c r="J50" s="2">
        <v>1</v>
      </c>
      <c r="K50" s="2">
        <v>1</v>
      </c>
      <c r="L50" s="2">
        <v>1</v>
      </c>
      <c r="O50" s="2">
        <v>1</v>
      </c>
      <c r="P50" s="2">
        <v>1</v>
      </c>
      <c r="Q50" s="2">
        <v>1</v>
      </c>
      <c r="T50" s="2">
        <v>1</v>
      </c>
      <c r="U50" s="2">
        <f t="shared" si="0"/>
        <v>6</v>
      </c>
    </row>
    <row r="51" spans="1:21" x14ac:dyDescent="0.35">
      <c r="A51" s="4">
        <v>44974</v>
      </c>
      <c r="B51" s="2">
        <f t="shared" si="4"/>
        <v>2023</v>
      </c>
      <c r="C51" s="2">
        <f t="shared" si="5"/>
        <v>7</v>
      </c>
      <c r="D51" s="2">
        <f t="shared" si="6"/>
        <v>2</v>
      </c>
      <c r="J51" s="2">
        <v>1</v>
      </c>
      <c r="K51" s="2">
        <v>1</v>
      </c>
      <c r="M51" s="2">
        <v>1</v>
      </c>
      <c r="O51" s="2">
        <v>1</v>
      </c>
      <c r="P51" s="2">
        <v>1</v>
      </c>
      <c r="T51" s="2">
        <v>1</v>
      </c>
      <c r="U51" s="2">
        <f t="shared" si="0"/>
        <v>5</v>
      </c>
    </row>
    <row r="52" spans="1:21" x14ac:dyDescent="0.35">
      <c r="A52" s="4">
        <v>44975</v>
      </c>
      <c r="B52" s="2">
        <f t="shared" si="4"/>
        <v>2023</v>
      </c>
      <c r="C52" s="2">
        <f t="shared" si="5"/>
        <v>7</v>
      </c>
      <c r="D52" s="2">
        <f t="shared" si="6"/>
        <v>2</v>
      </c>
      <c r="M52" s="2">
        <v>1</v>
      </c>
      <c r="N52" s="2">
        <v>1</v>
      </c>
      <c r="S52" s="2">
        <v>1</v>
      </c>
      <c r="U52" s="2">
        <f t="shared" si="0"/>
        <v>3</v>
      </c>
    </row>
    <row r="53" spans="1:21" x14ac:dyDescent="0.35">
      <c r="A53" s="4">
        <v>44976</v>
      </c>
      <c r="B53" s="2">
        <f t="shared" si="4"/>
        <v>2023</v>
      </c>
      <c r="C53" s="2">
        <f t="shared" si="5"/>
        <v>7</v>
      </c>
      <c r="D53" s="2">
        <f t="shared" si="6"/>
        <v>2</v>
      </c>
      <c r="M53" s="2">
        <v>1</v>
      </c>
      <c r="N53" s="2">
        <v>1</v>
      </c>
      <c r="S53" s="2">
        <v>1</v>
      </c>
      <c r="U53" s="2">
        <f t="shared" si="0"/>
        <v>3</v>
      </c>
    </row>
    <row r="54" spans="1:21" x14ac:dyDescent="0.35">
      <c r="A54" s="4">
        <v>44977</v>
      </c>
      <c r="B54" s="2">
        <f t="shared" si="4"/>
        <v>2023</v>
      </c>
      <c r="C54" s="2">
        <f t="shared" si="5"/>
        <v>8</v>
      </c>
      <c r="D54" s="2">
        <f t="shared" si="6"/>
        <v>2</v>
      </c>
      <c r="J54" s="2">
        <v>1</v>
      </c>
      <c r="K54" s="2">
        <v>1</v>
      </c>
      <c r="L54" s="2">
        <v>1</v>
      </c>
      <c r="O54" s="2">
        <v>1</v>
      </c>
      <c r="P54" s="2">
        <v>1</v>
      </c>
      <c r="Q54" s="2">
        <v>1</v>
      </c>
      <c r="T54" s="2">
        <v>1</v>
      </c>
      <c r="U54" s="2">
        <f t="shared" si="0"/>
        <v>6</v>
      </c>
    </row>
    <row r="55" spans="1:21" x14ac:dyDescent="0.35">
      <c r="A55" s="4">
        <v>44978</v>
      </c>
      <c r="B55" s="2">
        <f t="shared" si="4"/>
        <v>2023</v>
      </c>
      <c r="C55" s="2">
        <f t="shared" si="5"/>
        <v>8</v>
      </c>
      <c r="D55" s="2">
        <f t="shared" si="6"/>
        <v>2</v>
      </c>
      <c r="J55" s="2">
        <v>1</v>
      </c>
      <c r="K55" s="2">
        <v>1</v>
      </c>
      <c r="L55" s="2">
        <v>1</v>
      </c>
      <c r="O55" s="2">
        <v>1</v>
      </c>
      <c r="P55" s="2">
        <v>1</v>
      </c>
      <c r="Q55" s="2">
        <v>1</v>
      </c>
      <c r="T55" s="2">
        <v>1</v>
      </c>
      <c r="U55" s="2">
        <f t="shared" si="0"/>
        <v>6</v>
      </c>
    </row>
    <row r="56" spans="1:21" x14ac:dyDescent="0.35">
      <c r="A56" s="4">
        <v>44979</v>
      </c>
      <c r="B56" s="2">
        <f t="shared" si="4"/>
        <v>2023</v>
      </c>
      <c r="C56" s="2">
        <f t="shared" si="5"/>
        <v>8</v>
      </c>
      <c r="D56" s="2">
        <f t="shared" si="6"/>
        <v>2</v>
      </c>
      <c r="J56" s="2">
        <v>1</v>
      </c>
      <c r="K56" s="2">
        <v>1</v>
      </c>
      <c r="L56" s="2">
        <v>1</v>
      </c>
      <c r="O56" s="2">
        <v>1</v>
      </c>
      <c r="P56" s="2">
        <v>1</v>
      </c>
      <c r="Q56" s="2">
        <v>1</v>
      </c>
      <c r="T56" s="2">
        <v>1</v>
      </c>
      <c r="U56" s="2">
        <f t="shared" si="0"/>
        <v>6</v>
      </c>
    </row>
    <row r="57" spans="1:21" x14ac:dyDescent="0.35">
      <c r="A57" s="4">
        <v>44980</v>
      </c>
      <c r="B57" s="2">
        <f t="shared" si="4"/>
        <v>2023</v>
      </c>
      <c r="C57" s="2">
        <f t="shared" si="5"/>
        <v>8</v>
      </c>
      <c r="D57" s="2">
        <f t="shared" si="6"/>
        <v>2</v>
      </c>
      <c r="J57" s="2">
        <v>1</v>
      </c>
      <c r="K57" s="2">
        <v>1</v>
      </c>
      <c r="L57" s="2">
        <v>1</v>
      </c>
      <c r="O57" s="2">
        <v>1</v>
      </c>
      <c r="P57" s="2">
        <v>1</v>
      </c>
      <c r="Q57" s="2">
        <v>1</v>
      </c>
      <c r="T57" s="2">
        <v>1</v>
      </c>
      <c r="U57" s="2">
        <f t="shared" si="0"/>
        <v>6</v>
      </c>
    </row>
    <row r="58" spans="1:21" x14ac:dyDescent="0.35">
      <c r="A58" s="4">
        <v>44981</v>
      </c>
      <c r="B58" s="2">
        <f t="shared" si="4"/>
        <v>2023</v>
      </c>
      <c r="C58" s="2">
        <f t="shared" si="5"/>
        <v>8</v>
      </c>
      <c r="D58" s="2">
        <f t="shared" si="6"/>
        <v>2</v>
      </c>
      <c r="J58" s="2">
        <v>1</v>
      </c>
      <c r="K58" s="2">
        <v>1</v>
      </c>
      <c r="M58" s="2">
        <v>1</v>
      </c>
      <c r="O58" s="2">
        <v>1</v>
      </c>
      <c r="P58" s="2">
        <v>1</v>
      </c>
      <c r="T58" s="2">
        <v>1</v>
      </c>
      <c r="U58" s="2">
        <f t="shared" si="0"/>
        <v>5</v>
      </c>
    </row>
    <row r="59" spans="1:21" x14ac:dyDescent="0.35">
      <c r="A59" s="4">
        <v>44982</v>
      </c>
      <c r="B59" s="2">
        <f t="shared" si="4"/>
        <v>2023</v>
      </c>
      <c r="C59" s="2">
        <f t="shared" si="5"/>
        <v>8</v>
      </c>
      <c r="D59" s="2">
        <f t="shared" si="6"/>
        <v>2</v>
      </c>
      <c r="M59" s="2">
        <v>1</v>
      </c>
      <c r="N59" s="2">
        <v>1</v>
      </c>
      <c r="S59" s="2">
        <v>1</v>
      </c>
      <c r="U59" s="2">
        <f t="shared" si="0"/>
        <v>3</v>
      </c>
    </row>
    <row r="60" spans="1:21" x14ac:dyDescent="0.35">
      <c r="A60" s="4">
        <v>44983</v>
      </c>
      <c r="B60" s="2">
        <f t="shared" si="4"/>
        <v>2023</v>
      </c>
      <c r="C60" s="2">
        <f t="shared" si="5"/>
        <v>8</v>
      </c>
      <c r="D60" s="2">
        <f t="shared" si="6"/>
        <v>2</v>
      </c>
      <c r="M60" s="2">
        <v>1</v>
      </c>
      <c r="N60" s="2">
        <v>1</v>
      </c>
      <c r="S60" s="2">
        <v>1</v>
      </c>
      <c r="U60" s="2">
        <f t="shared" si="0"/>
        <v>3</v>
      </c>
    </row>
    <row r="61" spans="1:21" x14ac:dyDescent="0.35">
      <c r="A61" s="4">
        <v>44984</v>
      </c>
      <c r="B61" s="2">
        <f t="shared" si="4"/>
        <v>2023</v>
      </c>
      <c r="C61" s="2">
        <f t="shared" si="5"/>
        <v>9</v>
      </c>
      <c r="D61" s="2">
        <f t="shared" si="6"/>
        <v>2</v>
      </c>
      <c r="J61" s="2">
        <v>1</v>
      </c>
      <c r="K61" s="2">
        <v>1</v>
      </c>
      <c r="L61" s="2">
        <v>1</v>
      </c>
      <c r="O61" s="2">
        <v>1</v>
      </c>
      <c r="P61" s="2">
        <v>1</v>
      </c>
      <c r="Q61" s="2">
        <v>1</v>
      </c>
      <c r="T61" s="2">
        <v>1</v>
      </c>
      <c r="U61" s="2">
        <f t="shared" si="0"/>
        <v>6</v>
      </c>
    </row>
    <row r="62" spans="1:21" x14ac:dyDescent="0.35">
      <c r="A62" s="4">
        <v>44985</v>
      </c>
      <c r="B62" s="2">
        <f t="shared" si="4"/>
        <v>2023</v>
      </c>
      <c r="C62" s="2">
        <f t="shared" si="5"/>
        <v>9</v>
      </c>
      <c r="D62" s="2">
        <f t="shared" si="6"/>
        <v>2</v>
      </c>
      <c r="J62" s="2">
        <v>1</v>
      </c>
      <c r="K62" s="2">
        <v>1</v>
      </c>
      <c r="L62" s="2">
        <v>1</v>
      </c>
      <c r="O62" s="2">
        <v>1</v>
      </c>
      <c r="P62" s="2">
        <v>1</v>
      </c>
      <c r="Q62" s="2">
        <v>1</v>
      </c>
      <c r="T62" s="2">
        <v>1</v>
      </c>
      <c r="U62" s="2">
        <f t="shared" si="0"/>
        <v>6</v>
      </c>
    </row>
    <row r="63" spans="1:21" x14ac:dyDescent="0.35">
      <c r="A63" s="4">
        <v>44986</v>
      </c>
      <c r="B63" s="2">
        <f t="shared" si="4"/>
        <v>2023</v>
      </c>
      <c r="C63" s="2">
        <f t="shared" si="5"/>
        <v>9</v>
      </c>
      <c r="D63" s="2">
        <f t="shared" si="6"/>
        <v>3</v>
      </c>
      <c r="J63" s="2">
        <v>1</v>
      </c>
      <c r="K63" s="2">
        <v>1</v>
      </c>
      <c r="L63" s="2">
        <v>1</v>
      </c>
      <c r="O63" s="2">
        <v>1</v>
      </c>
      <c r="P63" s="2">
        <v>1</v>
      </c>
      <c r="T63" s="2">
        <v>1</v>
      </c>
      <c r="U63" s="2">
        <f t="shared" si="0"/>
        <v>5</v>
      </c>
    </row>
    <row r="64" spans="1:21" x14ac:dyDescent="0.35">
      <c r="A64" s="4">
        <v>44987</v>
      </c>
      <c r="B64" s="2">
        <f t="shared" si="4"/>
        <v>2023</v>
      </c>
      <c r="C64" s="2">
        <f t="shared" si="5"/>
        <v>9</v>
      </c>
      <c r="D64" s="2">
        <f t="shared" si="6"/>
        <v>3</v>
      </c>
      <c r="J64" s="2">
        <v>1</v>
      </c>
      <c r="K64" s="2">
        <v>1</v>
      </c>
      <c r="L64" s="2">
        <v>1</v>
      </c>
      <c r="O64" s="2">
        <v>1</v>
      </c>
      <c r="P64" s="2">
        <v>1</v>
      </c>
      <c r="T64" s="2">
        <v>1</v>
      </c>
      <c r="U64" s="2">
        <f t="shared" si="0"/>
        <v>5</v>
      </c>
    </row>
    <row r="65" spans="1:21" x14ac:dyDescent="0.35">
      <c r="A65" s="4">
        <v>44988</v>
      </c>
      <c r="B65" s="2">
        <f t="shared" si="4"/>
        <v>2023</v>
      </c>
      <c r="C65" s="2">
        <f t="shared" si="5"/>
        <v>9</v>
      </c>
      <c r="D65" s="2">
        <f t="shared" si="6"/>
        <v>3</v>
      </c>
      <c r="J65" s="2">
        <v>1</v>
      </c>
      <c r="K65" s="2">
        <v>1</v>
      </c>
      <c r="M65" s="2">
        <v>1</v>
      </c>
      <c r="O65" s="2">
        <v>1</v>
      </c>
      <c r="P65" s="2">
        <v>1</v>
      </c>
      <c r="T65" s="2">
        <v>1</v>
      </c>
      <c r="U65" s="2">
        <f t="shared" si="0"/>
        <v>5</v>
      </c>
    </row>
    <row r="66" spans="1:21" x14ac:dyDescent="0.35">
      <c r="A66" s="4">
        <v>44989</v>
      </c>
      <c r="B66" s="2">
        <f t="shared" si="4"/>
        <v>2023</v>
      </c>
      <c r="C66" s="2">
        <f t="shared" si="5"/>
        <v>9</v>
      </c>
      <c r="D66" s="2">
        <f t="shared" si="6"/>
        <v>3</v>
      </c>
      <c r="M66" s="2">
        <v>1</v>
      </c>
      <c r="N66" s="2">
        <v>1</v>
      </c>
      <c r="S66" s="2">
        <v>1</v>
      </c>
      <c r="U66" s="2">
        <f t="shared" si="0"/>
        <v>3</v>
      </c>
    </row>
    <row r="67" spans="1:21" x14ac:dyDescent="0.35">
      <c r="A67" s="4">
        <v>44990</v>
      </c>
      <c r="B67" s="2">
        <f t="shared" si="4"/>
        <v>2023</v>
      </c>
      <c r="C67" s="2">
        <f t="shared" si="5"/>
        <v>9</v>
      </c>
      <c r="D67" s="2">
        <f t="shared" si="6"/>
        <v>3</v>
      </c>
      <c r="M67" s="2">
        <v>1</v>
      </c>
      <c r="N67" s="2">
        <v>1</v>
      </c>
      <c r="S67" s="2">
        <v>1</v>
      </c>
      <c r="U67" s="2">
        <f t="shared" si="0"/>
        <v>3</v>
      </c>
    </row>
    <row r="68" spans="1:21" x14ac:dyDescent="0.35">
      <c r="A68" s="4">
        <v>44991</v>
      </c>
      <c r="B68" s="2">
        <f t="shared" si="4"/>
        <v>2023</v>
      </c>
      <c r="C68" s="2">
        <f t="shared" si="5"/>
        <v>10</v>
      </c>
      <c r="D68" s="2">
        <f t="shared" si="6"/>
        <v>3</v>
      </c>
      <c r="J68" s="2">
        <v>1</v>
      </c>
      <c r="K68" s="2">
        <v>1</v>
      </c>
      <c r="L68" s="2">
        <v>1</v>
      </c>
      <c r="O68" s="2">
        <v>1</v>
      </c>
      <c r="P68" s="2">
        <v>1</v>
      </c>
      <c r="T68" s="2">
        <v>1</v>
      </c>
      <c r="U68" s="2">
        <f t="shared" si="0"/>
        <v>5</v>
      </c>
    </row>
    <row r="69" spans="1:21" x14ac:dyDescent="0.35">
      <c r="A69" s="4">
        <v>44992</v>
      </c>
      <c r="B69" s="2">
        <f t="shared" ref="B69:B132" si="7">YEAR(A69)</f>
        <v>2023</v>
      </c>
      <c r="C69" s="2">
        <f t="shared" ref="C69:C132" si="8">_xlfn.ISOWEEKNUM(A69)</f>
        <v>10</v>
      </c>
      <c r="D69" s="2">
        <f t="shared" ref="D69:D132" si="9">MONTH(A69)</f>
        <v>3</v>
      </c>
      <c r="J69" s="2">
        <v>1</v>
      </c>
      <c r="K69" s="2">
        <v>1</v>
      </c>
      <c r="L69" s="2">
        <v>1</v>
      </c>
      <c r="O69" s="2">
        <v>1</v>
      </c>
      <c r="P69" s="2">
        <v>1</v>
      </c>
      <c r="T69" s="2">
        <v>1</v>
      </c>
      <c r="U69" s="2">
        <f t="shared" ref="U69:U132" si="10">SUM(E69:S69)</f>
        <v>5</v>
      </c>
    </row>
    <row r="70" spans="1:21" x14ac:dyDescent="0.35">
      <c r="A70" s="4">
        <v>44993</v>
      </c>
      <c r="B70" s="2">
        <f t="shared" si="7"/>
        <v>2023</v>
      </c>
      <c r="C70" s="2">
        <f t="shared" si="8"/>
        <v>10</v>
      </c>
      <c r="D70" s="2">
        <f t="shared" si="9"/>
        <v>3</v>
      </c>
      <c r="J70" s="2">
        <v>1</v>
      </c>
      <c r="K70" s="2">
        <v>1</v>
      </c>
      <c r="L70" s="2">
        <v>1</v>
      </c>
      <c r="O70" s="2">
        <v>1</v>
      </c>
      <c r="P70" s="2">
        <v>1</v>
      </c>
      <c r="T70" s="2">
        <v>1</v>
      </c>
      <c r="U70" s="2">
        <f t="shared" si="10"/>
        <v>5</v>
      </c>
    </row>
    <row r="71" spans="1:21" x14ac:dyDescent="0.35">
      <c r="A71" s="4">
        <v>44994</v>
      </c>
      <c r="B71" s="2">
        <f t="shared" si="7"/>
        <v>2023</v>
      </c>
      <c r="C71" s="2">
        <f t="shared" si="8"/>
        <v>10</v>
      </c>
      <c r="D71" s="2">
        <f t="shared" si="9"/>
        <v>3</v>
      </c>
      <c r="J71" s="2">
        <v>1</v>
      </c>
      <c r="K71" s="2">
        <v>1</v>
      </c>
      <c r="L71" s="2">
        <v>1</v>
      </c>
      <c r="O71" s="2">
        <v>1</v>
      </c>
      <c r="P71" s="2">
        <v>1</v>
      </c>
      <c r="T71" s="2">
        <v>1</v>
      </c>
      <c r="U71" s="2">
        <f t="shared" si="10"/>
        <v>5</v>
      </c>
    </row>
    <row r="72" spans="1:21" x14ac:dyDescent="0.35">
      <c r="A72" s="4">
        <v>44995</v>
      </c>
      <c r="B72" s="2">
        <f t="shared" si="7"/>
        <v>2023</v>
      </c>
      <c r="C72" s="2">
        <f t="shared" si="8"/>
        <v>10</v>
      </c>
      <c r="D72" s="2">
        <f t="shared" si="9"/>
        <v>3</v>
      </c>
      <c r="J72" s="2">
        <v>1</v>
      </c>
      <c r="K72" s="2">
        <v>1</v>
      </c>
      <c r="M72" s="2">
        <v>1</v>
      </c>
      <c r="O72" s="2">
        <v>1</v>
      </c>
      <c r="P72" s="2">
        <v>1</v>
      </c>
      <c r="T72" s="2">
        <v>1</v>
      </c>
      <c r="U72" s="2">
        <f t="shared" si="10"/>
        <v>5</v>
      </c>
    </row>
    <row r="73" spans="1:21" x14ac:dyDescent="0.35">
      <c r="A73" s="4">
        <v>44996</v>
      </c>
      <c r="B73" s="2">
        <f t="shared" si="7"/>
        <v>2023</v>
      </c>
      <c r="C73" s="2">
        <f t="shared" si="8"/>
        <v>10</v>
      </c>
      <c r="D73" s="2">
        <f t="shared" si="9"/>
        <v>3</v>
      </c>
      <c r="M73" s="2">
        <v>1</v>
      </c>
      <c r="N73" s="2">
        <v>1</v>
      </c>
      <c r="S73" s="2">
        <v>1</v>
      </c>
      <c r="U73" s="2">
        <f t="shared" si="10"/>
        <v>3</v>
      </c>
    </row>
    <row r="74" spans="1:21" x14ac:dyDescent="0.35">
      <c r="A74" s="4">
        <v>44997</v>
      </c>
      <c r="B74" s="2">
        <f t="shared" si="7"/>
        <v>2023</v>
      </c>
      <c r="C74" s="2">
        <f t="shared" si="8"/>
        <v>10</v>
      </c>
      <c r="D74" s="2">
        <f t="shared" si="9"/>
        <v>3</v>
      </c>
      <c r="M74" s="2">
        <v>1</v>
      </c>
      <c r="N74" s="2">
        <v>1</v>
      </c>
      <c r="S74" s="2">
        <v>1</v>
      </c>
      <c r="U74" s="2">
        <f t="shared" si="10"/>
        <v>3</v>
      </c>
    </row>
    <row r="75" spans="1:21" x14ac:dyDescent="0.35">
      <c r="A75" s="4">
        <v>44998</v>
      </c>
      <c r="B75" s="2">
        <f t="shared" si="7"/>
        <v>2023</v>
      </c>
      <c r="C75" s="2">
        <f t="shared" si="8"/>
        <v>11</v>
      </c>
      <c r="D75" s="2">
        <f t="shared" si="9"/>
        <v>3</v>
      </c>
      <c r="J75" s="2">
        <v>1</v>
      </c>
      <c r="K75" s="2">
        <v>1</v>
      </c>
      <c r="L75" s="2">
        <v>1</v>
      </c>
      <c r="O75" s="2">
        <v>1</v>
      </c>
      <c r="P75" s="2">
        <v>1</v>
      </c>
      <c r="T75" s="2">
        <v>1</v>
      </c>
      <c r="U75" s="2">
        <f t="shared" si="10"/>
        <v>5</v>
      </c>
    </row>
    <row r="76" spans="1:21" x14ac:dyDescent="0.35">
      <c r="A76" s="4">
        <v>44999</v>
      </c>
      <c r="B76" s="2">
        <f t="shared" si="7"/>
        <v>2023</v>
      </c>
      <c r="C76" s="2">
        <f t="shared" si="8"/>
        <v>11</v>
      </c>
      <c r="D76" s="2">
        <f t="shared" si="9"/>
        <v>3</v>
      </c>
      <c r="J76" s="2">
        <v>1</v>
      </c>
      <c r="K76" s="2">
        <v>1</v>
      </c>
      <c r="L76" s="2">
        <v>1</v>
      </c>
      <c r="O76" s="2">
        <v>1</v>
      </c>
      <c r="P76" s="2">
        <v>1</v>
      </c>
      <c r="T76" s="2">
        <v>1</v>
      </c>
      <c r="U76" s="2">
        <f t="shared" si="10"/>
        <v>5</v>
      </c>
    </row>
    <row r="77" spans="1:21" x14ac:dyDescent="0.35">
      <c r="A77" s="4">
        <v>45000</v>
      </c>
      <c r="B77" s="2">
        <f t="shared" si="7"/>
        <v>2023</v>
      </c>
      <c r="C77" s="2">
        <f t="shared" si="8"/>
        <v>11</v>
      </c>
      <c r="D77" s="2">
        <f t="shared" si="9"/>
        <v>3</v>
      </c>
      <c r="J77" s="2">
        <v>1</v>
      </c>
      <c r="K77" s="2">
        <v>1</v>
      </c>
      <c r="L77" s="2">
        <v>1</v>
      </c>
      <c r="O77" s="2">
        <v>1</v>
      </c>
      <c r="P77" s="2">
        <v>1</v>
      </c>
      <c r="T77" s="2">
        <v>1</v>
      </c>
      <c r="U77" s="2">
        <f t="shared" si="10"/>
        <v>5</v>
      </c>
    </row>
    <row r="78" spans="1:21" x14ac:dyDescent="0.35">
      <c r="A78" s="4">
        <v>45001</v>
      </c>
      <c r="B78" s="2">
        <f t="shared" si="7"/>
        <v>2023</v>
      </c>
      <c r="C78" s="2">
        <f t="shared" si="8"/>
        <v>11</v>
      </c>
      <c r="D78" s="2">
        <f t="shared" si="9"/>
        <v>3</v>
      </c>
      <c r="J78" s="2">
        <v>1</v>
      </c>
      <c r="K78" s="2">
        <v>1</v>
      </c>
      <c r="L78" s="2">
        <v>1</v>
      </c>
      <c r="O78" s="2">
        <v>1</v>
      </c>
      <c r="P78" s="2">
        <v>1</v>
      </c>
      <c r="T78" s="2">
        <v>1</v>
      </c>
      <c r="U78" s="2">
        <f t="shared" si="10"/>
        <v>5</v>
      </c>
    </row>
    <row r="79" spans="1:21" x14ac:dyDescent="0.35">
      <c r="A79" s="4">
        <v>45002</v>
      </c>
      <c r="B79" s="2">
        <f t="shared" si="7"/>
        <v>2023</v>
      </c>
      <c r="C79" s="2">
        <f t="shared" si="8"/>
        <v>11</v>
      </c>
      <c r="D79" s="2">
        <f t="shared" si="9"/>
        <v>3</v>
      </c>
      <c r="J79" s="2">
        <v>1</v>
      </c>
      <c r="K79" s="2">
        <v>1</v>
      </c>
      <c r="M79" s="2">
        <v>1</v>
      </c>
      <c r="O79" s="2">
        <v>1</v>
      </c>
      <c r="P79" s="2">
        <v>1</v>
      </c>
      <c r="T79" s="2">
        <v>1</v>
      </c>
      <c r="U79" s="2">
        <f t="shared" si="10"/>
        <v>5</v>
      </c>
    </row>
    <row r="80" spans="1:21" x14ac:dyDescent="0.35">
      <c r="A80" s="4">
        <v>45003</v>
      </c>
      <c r="B80" s="2">
        <f t="shared" si="7"/>
        <v>2023</v>
      </c>
      <c r="C80" s="2">
        <f t="shared" si="8"/>
        <v>11</v>
      </c>
      <c r="D80" s="2">
        <f t="shared" si="9"/>
        <v>3</v>
      </c>
      <c r="M80" s="2">
        <v>1</v>
      </c>
      <c r="N80" s="2">
        <v>1</v>
      </c>
      <c r="S80" s="2">
        <v>1</v>
      </c>
      <c r="U80" s="2">
        <f t="shared" si="10"/>
        <v>3</v>
      </c>
    </row>
    <row r="81" spans="1:21" x14ac:dyDescent="0.35">
      <c r="A81" s="4">
        <v>45004</v>
      </c>
      <c r="B81" s="2">
        <f t="shared" si="7"/>
        <v>2023</v>
      </c>
      <c r="C81" s="2">
        <f t="shared" si="8"/>
        <v>11</v>
      </c>
      <c r="D81" s="2">
        <f t="shared" si="9"/>
        <v>3</v>
      </c>
      <c r="M81" s="2">
        <v>1</v>
      </c>
      <c r="N81" s="2">
        <v>1</v>
      </c>
      <c r="S81" s="2">
        <v>1</v>
      </c>
      <c r="U81" s="2">
        <f t="shared" si="10"/>
        <v>3</v>
      </c>
    </row>
    <row r="82" spans="1:21" x14ac:dyDescent="0.35">
      <c r="A82" s="4">
        <v>45005</v>
      </c>
      <c r="B82" s="2">
        <f t="shared" si="7"/>
        <v>2023</v>
      </c>
      <c r="C82" s="2">
        <f t="shared" si="8"/>
        <v>12</v>
      </c>
      <c r="D82" s="2">
        <f t="shared" si="9"/>
        <v>3</v>
      </c>
      <c r="J82" s="2">
        <v>1</v>
      </c>
      <c r="K82" s="2">
        <v>1</v>
      </c>
      <c r="L82" s="2">
        <v>1</v>
      </c>
      <c r="O82" s="2">
        <v>1</v>
      </c>
      <c r="P82" s="2">
        <v>1</v>
      </c>
      <c r="T82" s="2">
        <v>1</v>
      </c>
      <c r="U82" s="2">
        <f t="shared" si="10"/>
        <v>5</v>
      </c>
    </row>
    <row r="83" spans="1:21" x14ac:dyDescent="0.35">
      <c r="A83" s="4">
        <v>45006</v>
      </c>
      <c r="B83" s="2">
        <f t="shared" si="7"/>
        <v>2023</v>
      </c>
      <c r="C83" s="2">
        <f t="shared" si="8"/>
        <v>12</v>
      </c>
      <c r="D83" s="2">
        <f t="shared" si="9"/>
        <v>3</v>
      </c>
      <c r="J83" s="2">
        <v>1</v>
      </c>
      <c r="K83" s="2">
        <v>1</v>
      </c>
      <c r="L83" s="2">
        <v>1</v>
      </c>
      <c r="O83" s="2">
        <v>1</v>
      </c>
      <c r="P83" s="2">
        <v>1</v>
      </c>
      <c r="T83" s="2">
        <v>1</v>
      </c>
      <c r="U83" s="2">
        <f t="shared" si="10"/>
        <v>5</v>
      </c>
    </row>
    <row r="84" spans="1:21" x14ac:dyDescent="0.35">
      <c r="A84" s="4">
        <v>45007</v>
      </c>
      <c r="B84" s="2">
        <f t="shared" si="7"/>
        <v>2023</v>
      </c>
      <c r="C84" s="2">
        <f t="shared" si="8"/>
        <v>12</v>
      </c>
      <c r="D84" s="2">
        <f t="shared" si="9"/>
        <v>3</v>
      </c>
      <c r="J84" s="2">
        <v>1</v>
      </c>
      <c r="K84" s="2">
        <v>1</v>
      </c>
      <c r="L84" s="2">
        <v>1</v>
      </c>
      <c r="O84" s="2">
        <v>1</v>
      </c>
      <c r="P84" s="2">
        <v>1</v>
      </c>
      <c r="T84" s="2">
        <v>1</v>
      </c>
      <c r="U84" s="2">
        <f t="shared" si="10"/>
        <v>5</v>
      </c>
    </row>
    <row r="85" spans="1:21" x14ac:dyDescent="0.35">
      <c r="A85" s="4">
        <v>45008</v>
      </c>
      <c r="B85" s="2">
        <f t="shared" si="7"/>
        <v>2023</v>
      </c>
      <c r="C85" s="2">
        <f t="shared" si="8"/>
        <v>12</v>
      </c>
      <c r="D85" s="2">
        <f t="shared" si="9"/>
        <v>3</v>
      </c>
      <c r="J85" s="2">
        <v>1</v>
      </c>
      <c r="K85" s="2">
        <v>1</v>
      </c>
      <c r="L85" s="2">
        <v>1</v>
      </c>
      <c r="O85" s="2">
        <v>1</v>
      </c>
      <c r="P85" s="2">
        <v>1</v>
      </c>
      <c r="T85" s="2">
        <v>1</v>
      </c>
      <c r="U85" s="2">
        <f t="shared" si="10"/>
        <v>5</v>
      </c>
    </row>
    <row r="86" spans="1:21" x14ac:dyDescent="0.35">
      <c r="A86" s="4">
        <v>45009</v>
      </c>
      <c r="B86" s="2">
        <f t="shared" si="7"/>
        <v>2023</v>
      </c>
      <c r="C86" s="2">
        <f t="shared" si="8"/>
        <v>12</v>
      </c>
      <c r="D86" s="2">
        <f t="shared" si="9"/>
        <v>3</v>
      </c>
      <c r="J86" s="2">
        <v>1</v>
      </c>
      <c r="K86" s="2">
        <v>1</v>
      </c>
      <c r="M86" s="2">
        <v>1</v>
      </c>
      <c r="O86" s="2">
        <v>1</v>
      </c>
      <c r="P86" s="2">
        <v>1</v>
      </c>
      <c r="T86" s="2">
        <v>1</v>
      </c>
      <c r="U86" s="2">
        <f t="shared" si="10"/>
        <v>5</v>
      </c>
    </row>
    <row r="87" spans="1:21" x14ac:dyDescent="0.35">
      <c r="A87" s="4">
        <v>45010</v>
      </c>
      <c r="B87" s="2">
        <f t="shared" si="7"/>
        <v>2023</v>
      </c>
      <c r="C87" s="2">
        <f t="shared" si="8"/>
        <v>12</v>
      </c>
      <c r="D87" s="2">
        <f t="shared" si="9"/>
        <v>3</v>
      </c>
      <c r="M87" s="2">
        <v>1</v>
      </c>
      <c r="N87" s="2">
        <v>1</v>
      </c>
      <c r="S87" s="2">
        <v>1</v>
      </c>
      <c r="U87" s="2">
        <f t="shared" si="10"/>
        <v>3</v>
      </c>
    </row>
    <row r="88" spans="1:21" x14ac:dyDescent="0.35">
      <c r="A88" s="4">
        <v>45011</v>
      </c>
      <c r="B88" s="2">
        <f t="shared" si="7"/>
        <v>2023</v>
      </c>
      <c r="C88" s="2">
        <f t="shared" si="8"/>
        <v>12</v>
      </c>
      <c r="D88" s="2">
        <f t="shared" si="9"/>
        <v>3</v>
      </c>
      <c r="M88" s="2">
        <v>1</v>
      </c>
      <c r="N88" s="2">
        <v>1</v>
      </c>
      <c r="S88" s="2">
        <v>1</v>
      </c>
      <c r="U88" s="2">
        <f t="shared" si="10"/>
        <v>3</v>
      </c>
    </row>
    <row r="89" spans="1:21" x14ac:dyDescent="0.35">
      <c r="A89" s="4">
        <v>45012</v>
      </c>
      <c r="B89" s="2">
        <f t="shared" si="7"/>
        <v>2023</v>
      </c>
      <c r="C89" s="2">
        <f t="shared" si="8"/>
        <v>13</v>
      </c>
      <c r="D89" s="2">
        <f t="shared" si="9"/>
        <v>3</v>
      </c>
      <c r="J89" s="2">
        <v>1</v>
      </c>
      <c r="K89" s="2">
        <v>1</v>
      </c>
      <c r="L89" s="2">
        <v>1</v>
      </c>
      <c r="O89" s="2">
        <v>1</v>
      </c>
      <c r="P89" s="2">
        <v>1</v>
      </c>
      <c r="T89" s="2">
        <v>1</v>
      </c>
      <c r="U89" s="2">
        <f t="shared" si="10"/>
        <v>5</v>
      </c>
    </row>
    <row r="90" spans="1:21" x14ac:dyDescent="0.35">
      <c r="A90" s="4">
        <v>45013</v>
      </c>
      <c r="B90" s="2">
        <f t="shared" si="7"/>
        <v>2023</v>
      </c>
      <c r="C90" s="2">
        <f t="shared" si="8"/>
        <v>13</v>
      </c>
      <c r="D90" s="2">
        <f t="shared" si="9"/>
        <v>3</v>
      </c>
      <c r="J90" s="2">
        <v>1</v>
      </c>
      <c r="K90" s="2">
        <v>1</v>
      </c>
      <c r="L90" s="2">
        <v>1</v>
      </c>
      <c r="O90" s="2">
        <v>1</v>
      </c>
      <c r="P90" s="2">
        <v>1</v>
      </c>
      <c r="T90" s="2">
        <v>1</v>
      </c>
      <c r="U90" s="2">
        <f t="shared" si="10"/>
        <v>5</v>
      </c>
    </row>
    <row r="91" spans="1:21" x14ac:dyDescent="0.35">
      <c r="A91" s="4">
        <v>45014</v>
      </c>
      <c r="B91" s="2">
        <f t="shared" si="7"/>
        <v>2023</v>
      </c>
      <c r="C91" s="2">
        <f t="shared" si="8"/>
        <v>13</v>
      </c>
      <c r="D91" s="2">
        <f t="shared" si="9"/>
        <v>3</v>
      </c>
      <c r="J91" s="2">
        <v>1</v>
      </c>
      <c r="K91" s="2">
        <v>1</v>
      </c>
      <c r="L91" s="2">
        <v>1</v>
      </c>
      <c r="O91" s="2">
        <v>1</v>
      </c>
      <c r="P91" s="2">
        <v>1</v>
      </c>
      <c r="T91" s="2">
        <v>1</v>
      </c>
      <c r="U91" s="2">
        <f t="shared" si="10"/>
        <v>5</v>
      </c>
    </row>
    <row r="92" spans="1:21" x14ac:dyDescent="0.35">
      <c r="A92" s="4">
        <v>45015</v>
      </c>
      <c r="B92" s="2">
        <f t="shared" si="7"/>
        <v>2023</v>
      </c>
      <c r="C92" s="2">
        <f t="shared" si="8"/>
        <v>13</v>
      </c>
      <c r="D92" s="2">
        <f t="shared" si="9"/>
        <v>3</v>
      </c>
      <c r="J92" s="2">
        <v>1</v>
      </c>
      <c r="K92" s="2">
        <v>1</v>
      </c>
      <c r="L92" s="2">
        <v>1</v>
      </c>
      <c r="O92" s="2">
        <v>1</v>
      </c>
      <c r="P92" s="2">
        <v>1</v>
      </c>
      <c r="T92" s="2">
        <v>1</v>
      </c>
      <c r="U92" s="2">
        <f t="shared" si="10"/>
        <v>5</v>
      </c>
    </row>
    <row r="93" spans="1:21" x14ac:dyDescent="0.35">
      <c r="A93" s="4">
        <v>45016</v>
      </c>
      <c r="B93" s="2">
        <f t="shared" si="7"/>
        <v>2023</v>
      </c>
      <c r="C93" s="2">
        <f t="shared" si="8"/>
        <v>13</v>
      </c>
      <c r="D93" s="2">
        <f t="shared" si="9"/>
        <v>3</v>
      </c>
      <c r="J93" s="2">
        <v>1</v>
      </c>
      <c r="K93" s="2">
        <v>1</v>
      </c>
      <c r="M93" s="2">
        <v>1</v>
      </c>
      <c r="O93" s="2">
        <v>1</v>
      </c>
      <c r="P93" s="2">
        <v>1</v>
      </c>
      <c r="T93" s="2">
        <v>1</v>
      </c>
      <c r="U93" s="2">
        <f t="shared" si="10"/>
        <v>5</v>
      </c>
    </row>
    <row r="94" spans="1:21" x14ac:dyDescent="0.35">
      <c r="A94" s="4">
        <v>45017</v>
      </c>
      <c r="B94" s="2">
        <f t="shared" si="7"/>
        <v>2023</v>
      </c>
      <c r="C94" s="2">
        <f t="shared" si="8"/>
        <v>13</v>
      </c>
      <c r="D94" s="2">
        <f t="shared" si="9"/>
        <v>4</v>
      </c>
      <c r="M94" s="2">
        <v>1</v>
      </c>
      <c r="N94" s="2">
        <v>1</v>
      </c>
      <c r="S94" s="2">
        <v>1</v>
      </c>
      <c r="U94" s="2">
        <f t="shared" si="10"/>
        <v>3</v>
      </c>
    </row>
    <row r="95" spans="1:21" x14ac:dyDescent="0.35">
      <c r="A95" s="4">
        <v>45018</v>
      </c>
      <c r="B95" s="2">
        <f t="shared" si="7"/>
        <v>2023</v>
      </c>
      <c r="C95" s="2">
        <f t="shared" si="8"/>
        <v>13</v>
      </c>
      <c r="D95" s="2">
        <f t="shared" si="9"/>
        <v>4</v>
      </c>
      <c r="M95" s="2">
        <v>1</v>
      </c>
      <c r="N95" s="2">
        <v>1</v>
      </c>
      <c r="S95" s="2">
        <v>1</v>
      </c>
      <c r="U95" s="2">
        <f t="shared" si="10"/>
        <v>3</v>
      </c>
    </row>
    <row r="96" spans="1:21" x14ac:dyDescent="0.35">
      <c r="A96" s="4">
        <v>45019</v>
      </c>
      <c r="B96" s="2">
        <f t="shared" si="7"/>
        <v>2023</v>
      </c>
      <c r="C96" s="2">
        <f t="shared" si="8"/>
        <v>14</v>
      </c>
      <c r="D96" s="2">
        <f t="shared" si="9"/>
        <v>4</v>
      </c>
      <c r="J96" s="2">
        <v>1</v>
      </c>
      <c r="K96" s="2">
        <v>1</v>
      </c>
      <c r="L96" s="2">
        <v>1</v>
      </c>
      <c r="O96" s="2">
        <v>1</v>
      </c>
      <c r="P96" s="2">
        <v>1</v>
      </c>
      <c r="T96" s="2">
        <v>1</v>
      </c>
      <c r="U96" s="2">
        <f t="shared" si="10"/>
        <v>5</v>
      </c>
    </row>
    <row r="97" spans="1:21" x14ac:dyDescent="0.35">
      <c r="A97" s="4">
        <v>45020</v>
      </c>
      <c r="B97" s="2">
        <f t="shared" si="7"/>
        <v>2023</v>
      </c>
      <c r="C97" s="2">
        <f t="shared" si="8"/>
        <v>14</v>
      </c>
      <c r="D97" s="2">
        <f t="shared" si="9"/>
        <v>4</v>
      </c>
      <c r="J97" s="2">
        <v>1</v>
      </c>
      <c r="K97" s="2">
        <v>1</v>
      </c>
      <c r="L97" s="2">
        <v>1</v>
      </c>
      <c r="O97" s="2">
        <v>1</v>
      </c>
      <c r="P97" s="2">
        <v>1</v>
      </c>
      <c r="T97" s="2">
        <v>1</v>
      </c>
      <c r="U97" s="2">
        <f t="shared" si="10"/>
        <v>5</v>
      </c>
    </row>
    <row r="98" spans="1:21" x14ac:dyDescent="0.35">
      <c r="A98" s="4">
        <v>45021</v>
      </c>
      <c r="B98" s="2">
        <f t="shared" si="7"/>
        <v>2023</v>
      </c>
      <c r="C98" s="2">
        <f t="shared" si="8"/>
        <v>14</v>
      </c>
      <c r="D98" s="2">
        <f t="shared" si="9"/>
        <v>4</v>
      </c>
      <c r="J98" s="2">
        <v>1</v>
      </c>
      <c r="K98" s="2">
        <v>1</v>
      </c>
      <c r="L98" s="2">
        <v>1</v>
      </c>
      <c r="O98" s="2">
        <v>1</v>
      </c>
      <c r="P98" s="2">
        <v>1</v>
      </c>
      <c r="T98" s="2">
        <v>1</v>
      </c>
      <c r="U98" s="2">
        <f t="shared" si="10"/>
        <v>5</v>
      </c>
    </row>
    <row r="99" spans="1:21" x14ac:dyDescent="0.35">
      <c r="A99" s="4">
        <v>45022</v>
      </c>
      <c r="B99" s="2">
        <f t="shared" si="7"/>
        <v>2023</v>
      </c>
      <c r="C99" s="2">
        <f t="shared" si="8"/>
        <v>14</v>
      </c>
      <c r="D99" s="2">
        <f t="shared" si="9"/>
        <v>4</v>
      </c>
      <c r="J99" s="2">
        <v>1</v>
      </c>
      <c r="K99" s="2">
        <v>1</v>
      </c>
      <c r="L99" s="2">
        <v>1</v>
      </c>
      <c r="O99" s="2">
        <v>1</v>
      </c>
      <c r="P99" s="2">
        <v>1</v>
      </c>
      <c r="T99" s="2">
        <v>1</v>
      </c>
      <c r="U99" s="2">
        <f t="shared" si="10"/>
        <v>5</v>
      </c>
    </row>
    <row r="100" spans="1:21" x14ac:dyDescent="0.35">
      <c r="A100" s="4">
        <v>45023</v>
      </c>
      <c r="B100" s="2">
        <f t="shared" si="7"/>
        <v>2023</v>
      </c>
      <c r="C100" s="2">
        <f t="shared" si="8"/>
        <v>14</v>
      </c>
      <c r="D100" s="2">
        <f t="shared" si="9"/>
        <v>4</v>
      </c>
      <c r="J100" s="2">
        <v>1</v>
      </c>
      <c r="K100" s="2">
        <v>1</v>
      </c>
      <c r="M100" s="2">
        <v>1</v>
      </c>
      <c r="O100" s="2">
        <v>1</v>
      </c>
      <c r="P100" s="2">
        <v>1</v>
      </c>
      <c r="T100" s="2">
        <v>1</v>
      </c>
      <c r="U100" s="2">
        <f t="shared" si="10"/>
        <v>5</v>
      </c>
    </row>
    <row r="101" spans="1:21" x14ac:dyDescent="0.35">
      <c r="A101" s="4">
        <v>45024</v>
      </c>
      <c r="B101" s="2">
        <f t="shared" si="7"/>
        <v>2023</v>
      </c>
      <c r="C101" s="2">
        <f t="shared" si="8"/>
        <v>14</v>
      </c>
      <c r="D101" s="2">
        <f t="shared" si="9"/>
        <v>4</v>
      </c>
      <c r="M101" s="2">
        <v>1</v>
      </c>
      <c r="N101" s="2">
        <v>1</v>
      </c>
      <c r="S101" s="2">
        <v>1</v>
      </c>
      <c r="U101" s="2">
        <f t="shared" si="10"/>
        <v>3</v>
      </c>
    </row>
    <row r="102" spans="1:21" x14ac:dyDescent="0.35">
      <c r="A102" s="4">
        <v>45025</v>
      </c>
      <c r="B102" s="2">
        <f t="shared" si="7"/>
        <v>2023</v>
      </c>
      <c r="C102" s="2">
        <f t="shared" si="8"/>
        <v>14</v>
      </c>
      <c r="D102" s="2">
        <f t="shared" si="9"/>
        <v>4</v>
      </c>
      <c r="M102" s="2">
        <v>1</v>
      </c>
      <c r="N102" s="2">
        <v>1</v>
      </c>
      <c r="S102" s="2">
        <v>1</v>
      </c>
      <c r="U102" s="2">
        <f t="shared" si="10"/>
        <v>3</v>
      </c>
    </row>
    <row r="103" spans="1:21" x14ac:dyDescent="0.35">
      <c r="A103" s="4">
        <v>45026</v>
      </c>
      <c r="B103" s="2">
        <f t="shared" si="7"/>
        <v>2023</v>
      </c>
      <c r="C103" s="2">
        <f t="shared" si="8"/>
        <v>15</v>
      </c>
      <c r="D103" s="2">
        <f t="shared" si="9"/>
        <v>4</v>
      </c>
      <c r="J103" s="2">
        <v>1</v>
      </c>
      <c r="K103" s="2">
        <v>1</v>
      </c>
      <c r="L103" s="2">
        <v>1</v>
      </c>
      <c r="O103" s="2">
        <v>1</v>
      </c>
      <c r="P103" s="2">
        <v>1</v>
      </c>
      <c r="T103" s="2">
        <v>1</v>
      </c>
      <c r="U103" s="2">
        <f t="shared" si="10"/>
        <v>5</v>
      </c>
    </row>
    <row r="104" spans="1:21" x14ac:dyDescent="0.35">
      <c r="A104" s="4">
        <v>45027</v>
      </c>
      <c r="B104" s="2">
        <f t="shared" si="7"/>
        <v>2023</v>
      </c>
      <c r="C104" s="2">
        <f t="shared" si="8"/>
        <v>15</v>
      </c>
      <c r="D104" s="2">
        <f t="shared" si="9"/>
        <v>4</v>
      </c>
      <c r="J104" s="2">
        <v>1</v>
      </c>
      <c r="K104" s="2">
        <v>1</v>
      </c>
      <c r="L104" s="2">
        <v>1</v>
      </c>
      <c r="O104" s="2">
        <v>1</v>
      </c>
      <c r="P104" s="2">
        <v>1</v>
      </c>
      <c r="T104" s="2">
        <v>1</v>
      </c>
      <c r="U104" s="2">
        <f t="shared" si="10"/>
        <v>5</v>
      </c>
    </row>
    <row r="105" spans="1:21" x14ac:dyDescent="0.35">
      <c r="A105" s="4">
        <v>45028</v>
      </c>
      <c r="B105" s="2">
        <f t="shared" si="7"/>
        <v>2023</v>
      </c>
      <c r="C105" s="2">
        <f t="shared" si="8"/>
        <v>15</v>
      </c>
      <c r="D105" s="2">
        <f t="shared" si="9"/>
        <v>4</v>
      </c>
      <c r="J105" s="2">
        <v>1</v>
      </c>
      <c r="K105" s="2">
        <v>1</v>
      </c>
      <c r="L105" s="2">
        <v>1</v>
      </c>
      <c r="O105" s="2">
        <v>1</v>
      </c>
      <c r="P105" s="2">
        <v>1</v>
      </c>
      <c r="T105" s="2">
        <v>1</v>
      </c>
      <c r="U105" s="2">
        <f t="shared" si="10"/>
        <v>5</v>
      </c>
    </row>
    <row r="106" spans="1:21" x14ac:dyDescent="0.35">
      <c r="A106" s="4">
        <v>45029</v>
      </c>
      <c r="B106" s="2">
        <f t="shared" si="7"/>
        <v>2023</v>
      </c>
      <c r="C106" s="2">
        <f t="shared" si="8"/>
        <v>15</v>
      </c>
      <c r="D106" s="2">
        <f t="shared" si="9"/>
        <v>4</v>
      </c>
      <c r="J106" s="2">
        <v>1</v>
      </c>
      <c r="K106" s="2">
        <v>1</v>
      </c>
      <c r="L106" s="2">
        <v>1</v>
      </c>
      <c r="O106" s="2">
        <v>1</v>
      </c>
      <c r="P106" s="2">
        <v>1</v>
      </c>
      <c r="T106" s="2">
        <v>1</v>
      </c>
      <c r="U106" s="2">
        <f t="shared" si="10"/>
        <v>5</v>
      </c>
    </row>
    <row r="107" spans="1:21" x14ac:dyDescent="0.35">
      <c r="A107" s="4">
        <v>45030</v>
      </c>
      <c r="B107" s="2">
        <f t="shared" si="7"/>
        <v>2023</v>
      </c>
      <c r="C107" s="2">
        <f t="shared" si="8"/>
        <v>15</v>
      </c>
      <c r="D107" s="2">
        <f t="shared" si="9"/>
        <v>4</v>
      </c>
      <c r="J107" s="2">
        <v>1</v>
      </c>
      <c r="K107" s="2">
        <v>1</v>
      </c>
      <c r="M107" s="2">
        <v>1</v>
      </c>
      <c r="O107" s="2">
        <v>1</v>
      </c>
      <c r="P107" s="2">
        <v>1</v>
      </c>
      <c r="T107" s="2">
        <v>1</v>
      </c>
      <c r="U107" s="2">
        <f t="shared" si="10"/>
        <v>5</v>
      </c>
    </row>
    <row r="108" spans="1:21" x14ac:dyDescent="0.35">
      <c r="A108" s="4">
        <v>45031</v>
      </c>
      <c r="B108" s="2">
        <f t="shared" si="7"/>
        <v>2023</v>
      </c>
      <c r="C108" s="2">
        <f t="shared" si="8"/>
        <v>15</v>
      </c>
      <c r="D108" s="2">
        <f t="shared" si="9"/>
        <v>4</v>
      </c>
      <c r="M108" s="2">
        <v>1</v>
      </c>
      <c r="N108" s="2">
        <v>1</v>
      </c>
      <c r="S108" s="2">
        <v>1</v>
      </c>
      <c r="U108" s="2">
        <f t="shared" si="10"/>
        <v>3</v>
      </c>
    </row>
    <row r="109" spans="1:21" x14ac:dyDescent="0.35">
      <c r="A109" s="4">
        <v>45032</v>
      </c>
      <c r="B109" s="2">
        <f t="shared" si="7"/>
        <v>2023</v>
      </c>
      <c r="C109" s="2">
        <f t="shared" si="8"/>
        <v>15</v>
      </c>
      <c r="D109" s="2">
        <f t="shared" si="9"/>
        <v>4</v>
      </c>
      <c r="M109" s="2">
        <v>1</v>
      </c>
      <c r="N109" s="2">
        <v>1</v>
      </c>
      <c r="S109" s="2">
        <v>1</v>
      </c>
      <c r="U109" s="2">
        <f t="shared" si="10"/>
        <v>3</v>
      </c>
    </row>
    <row r="110" spans="1:21" x14ac:dyDescent="0.35">
      <c r="A110" s="4">
        <v>45033</v>
      </c>
      <c r="B110" s="2">
        <f t="shared" si="7"/>
        <v>2023</v>
      </c>
      <c r="C110" s="2">
        <f t="shared" si="8"/>
        <v>16</v>
      </c>
      <c r="D110" s="2">
        <f t="shared" si="9"/>
        <v>4</v>
      </c>
      <c r="J110" s="2">
        <v>1</v>
      </c>
      <c r="K110" s="2">
        <v>1</v>
      </c>
      <c r="L110" s="2">
        <v>1</v>
      </c>
      <c r="O110" s="2">
        <v>1</v>
      </c>
      <c r="P110" s="2">
        <v>1</v>
      </c>
      <c r="T110" s="2">
        <v>1</v>
      </c>
      <c r="U110" s="2">
        <f t="shared" si="10"/>
        <v>5</v>
      </c>
    </row>
    <row r="111" spans="1:21" x14ac:dyDescent="0.35">
      <c r="A111" s="4">
        <v>45034</v>
      </c>
      <c r="B111" s="2">
        <f t="shared" si="7"/>
        <v>2023</v>
      </c>
      <c r="C111" s="2">
        <f t="shared" si="8"/>
        <v>16</v>
      </c>
      <c r="D111" s="2">
        <f t="shared" si="9"/>
        <v>4</v>
      </c>
      <c r="J111" s="2">
        <v>1</v>
      </c>
      <c r="K111" s="2">
        <v>1</v>
      </c>
      <c r="L111" s="2">
        <v>1</v>
      </c>
      <c r="O111" s="2">
        <v>1</v>
      </c>
      <c r="P111" s="2">
        <v>1</v>
      </c>
      <c r="T111" s="2">
        <v>1</v>
      </c>
      <c r="U111" s="2">
        <f t="shared" si="10"/>
        <v>5</v>
      </c>
    </row>
    <row r="112" spans="1:21" x14ac:dyDescent="0.35">
      <c r="A112" s="4">
        <v>45035</v>
      </c>
      <c r="B112" s="2">
        <f t="shared" si="7"/>
        <v>2023</v>
      </c>
      <c r="C112" s="2">
        <f t="shared" si="8"/>
        <v>16</v>
      </c>
      <c r="D112" s="2">
        <f t="shared" si="9"/>
        <v>4</v>
      </c>
      <c r="J112" s="2">
        <v>1</v>
      </c>
      <c r="K112" s="2">
        <v>1</v>
      </c>
      <c r="L112" s="2">
        <v>1</v>
      </c>
      <c r="O112" s="2">
        <v>1</v>
      </c>
      <c r="P112" s="2">
        <v>1</v>
      </c>
      <c r="T112" s="2">
        <v>1</v>
      </c>
      <c r="U112" s="2">
        <f t="shared" si="10"/>
        <v>5</v>
      </c>
    </row>
    <row r="113" spans="1:21" x14ac:dyDescent="0.35">
      <c r="A113" s="4">
        <v>45036</v>
      </c>
      <c r="B113" s="2">
        <f t="shared" si="7"/>
        <v>2023</v>
      </c>
      <c r="C113" s="2">
        <f t="shared" si="8"/>
        <v>16</v>
      </c>
      <c r="D113" s="2">
        <f t="shared" si="9"/>
        <v>4</v>
      </c>
      <c r="J113" s="2">
        <v>1</v>
      </c>
      <c r="K113" s="2">
        <v>1</v>
      </c>
      <c r="L113" s="2">
        <v>1</v>
      </c>
      <c r="O113" s="2">
        <v>1</v>
      </c>
      <c r="P113" s="2">
        <v>1</v>
      </c>
      <c r="T113" s="2">
        <v>1</v>
      </c>
      <c r="U113" s="2">
        <f t="shared" si="10"/>
        <v>5</v>
      </c>
    </row>
    <row r="114" spans="1:21" x14ac:dyDescent="0.35">
      <c r="A114" s="4">
        <v>45037</v>
      </c>
      <c r="B114" s="2">
        <f t="shared" si="7"/>
        <v>2023</v>
      </c>
      <c r="C114" s="2">
        <f t="shared" si="8"/>
        <v>16</v>
      </c>
      <c r="D114" s="2">
        <f t="shared" si="9"/>
        <v>4</v>
      </c>
      <c r="J114" s="2">
        <v>1</v>
      </c>
      <c r="K114" s="2">
        <v>1</v>
      </c>
      <c r="M114" s="2">
        <v>1</v>
      </c>
      <c r="O114" s="2">
        <v>1</v>
      </c>
      <c r="P114" s="2">
        <v>1</v>
      </c>
      <c r="T114" s="2">
        <v>1</v>
      </c>
      <c r="U114" s="2">
        <f t="shared" si="10"/>
        <v>5</v>
      </c>
    </row>
    <row r="115" spans="1:21" x14ac:dyDescent="0.35">
      <c r="A115" s="4">
        <v>45038</v>
      </c>
      <c r="B115" s="2">
        <f t="shared" si="7"/>
        <v>2023</v>
      </c>
      <c r="C115" s="2">
        <f t="shared" si="8"/>
        <v>16</v>
      </c>
      <c r="D115" s="2">
        <f t="shared" si="9"/>
        <v>4</v>
      </c>
      <c r="M115" s="2">
        <v>1</v>
      </c>
      <c r="N115" s="2">
        <v>1</v>
      </c>
      <c r="S115" s="2">
        <v>1</v>
      </c>
      <c r="U115" s="2">
        <f t="shared" si="10"/>
        <v>3</v>
      </c>
    </row>
    <row r="116" spans="1:21" x14ac:dyDescent="0.35">
      <c r="A116" s="4">
        <v>45039</v>
      </c>
      <c r="B116" s="2">
        <f t="shared" si="7"/>
        <v>2023</v>
      </c>
      <c r="C116" s="2">
        <f t="shared" si="8"/>
        <v>16</v>
      </c>
      <c r="D116" s="2">
        <f t="shared" si="9"/>
        <v>4</v>
      </c>
      <c r="M116" s="2">
        <v>1</v>
      </c>
      <c r="N116" s="2">
        <v>1</v>
      </c>
      <c r="S116" s="2">
        <v>1</v>
      </c>
      <c r="U116" s="2">
        <f t="shared" si="10"/>
        <v>3</v>
      </c>
    </row>
    <row r="117" spans="1:21" x14ac:dyDescent="0.35">
      <c r="A117" s="4">
        <v>45040</v>
      </c>
      <c r="B117" s="2">
        <f t="shared" si="7"/>
        <v>2023</v>
      </c>
      <c r="C117" s="2">
        <f t="shared" si="8"/>
        <v>17</v>
      </c>
      <c r="D117" s="2">
        <f t="shared" si="9"/>
        <v>4</v>
      </c>
      <c r="J117" s="2">
        <v>1</v>
      </c>
      <c r="K117" s="2">
        <v>1</v>
      </c>
      <c r="L117" s="2">
        <v>1</v>
      </c>
      <c r="O117" s="2">
        <v>1</v>
      </c>
      <c r="P117" s="2">
        <v>1</v>
      </c>
      <c r="T117" s="2">
        <v>1</v>
      </c>
      <c r="U117" s="2">
        <f t="shared" si="10"/>
        <v>5</v>
      </c>
    </row>
    <row r="118" spans="1:21" x14ac:dyDescent="0.35">
      <c r="A118" s="4">
        <v>45041</v>
      </c>
      <c r="B118" s="2">
        <f t="shared" si="7"/>
        <v>2023</v>
      </c>
      <c r="C118" s="2">
        <f t="shared" si="8"/>
        <v>17</v>
      </c>
      <c r="D118" s="2">
        <f t="shared" si="9"/>
        <v>4</v>
      </c>
      <c r="J118" s="2">
        <v>1</v>
      </c>
      <c r="K118" s="2">
        <v>1</v>
      </c>
      <c r="L118" s="2">
        <v>1</v>
      </c>
      <c r="O118" s="2">
        <v>1</v>
      </c>
      <c r="P118" s="2">
        <v>1</v>
      </c>
      <c r="T118" s="2">
        <v>1</v>
      </c>
      <c r="U118" s="2">
        <f t="shared" si="10"/>
        <v>5</v>
      </c>
    </row>
    <row r="119" spans="1:21" x14ac:dyDescent="0.35">
      <c r="A119" s="4">
        <v>45042</v>
      </c>
      <c r="B119" s="2">
        <f t="shared" si="7"/>
        <v>2023</v>
      </c>
      <c r="C119" s="2">
        <f t="shared" si="8"/>
        <v>17</v>
      </c>
      <c r="D119" s="2">
        <f t="shared" si="9"/>
        <v>4</v>
      </c>
      <c r="J119" s="2">
        <v>1</v>
      </c>
      <c r="K119" s="2">
        <v>1</v>
      </c>
      <c r="L119" s="2">
        <v>1</v>
      </c>
      <c r="O119" s="2">
        <v>1</v>
      </c>
      <c r="P119" s="2">
        <v>1</v>
      </c>
      <c r="T119" s="2">
        <v>1</v>
      </c>
      <c r="U119" s="2">
        <f t="shared" si="10"/>
        <v>5</v>
      </c>
    </row>
    <row r="120" spans="1:21" x14ac:dyDescent="0.35">
      <c r="A120" s="4">
        <v>45043</v>
      </c>
      <c r="B120" s="2">
        <f t="shared" si="7"/>
        <v>2023</v>
      </c>
      <c r="C120" s="2">
        <f t="shared" si="8"/>
        <v>17</v>
      </c>
      <c r="D120" s="2">
        <f t="shared" si="9"/>
        <v>4</v>
      </c>
      <c r="J120" s="2">
        <v>1</v>
      </c>
      <c r="K120" s="2">
        <v>1</v>
      </c>
      <c r="L120" s="2">
        <v>1</v>
      </c>
      <c r="O120" s="2">
        <v>1</v>
      </c>
      <c r="P120" s="2">
        <v>1</v>
      </c>
      <c r="T120" s="2">
        <v>1</v>
      </c>
      <c r="U120" s="2">
        <f t="shared" si="10"/>
        <v>5</v>
      </c>
    </row>
    <row r="121" spans="1:21" x14ac:dyDescent="0.35">
      <c r="A121" s="4">
        <v>45044</v>
      </c>
      <c r="B121" s="2">
        <f t="shared" si="7"/>
        <v>2023</v>
      </c>
      <c r="C121" s="2">
        <f t="shared" si="8"/>
        <v>17</v>
      </c>
      <c r="D121" s="2">
        <f t="shared" si="9"/>
        <v>4</v>
      </c>
      <c r="J121" s="2">
        <v>1</v>
      </c>
      <c r="K121" s="2">
        <v>1</v>
      </c>
      <c r="M121" s="2">
        <v>1</v>
      </c>
      <c r="O121" s="2">
        <v>1</v>
      </c>
      <c r="P121" s="2">
        <v>1</v>
      </c>
      <c r="T121" s="2">
        <v>1</v>
      </c>
      <c r="U121" s="2">
        <f t="shared" si="10"/>
        <v>5</v>
      </c>
    </row>
    <row r="122" spans="1:21" x14ac:dyDescent="0.35">
      <c r="A122" s="4">
        <v>45045</v>
      </c>
      <c r="B122" s="2">
        <f t="shared" si="7"/>
        <v>2023</v>
      </c>
      <c r="C122" s="2">
        <f t="shared" si="8"/>
        <v>17</v>
      </c>
      <c r="D122" s="2">
        <f t="shared" si="9"/>
        <v>4</v>
      </c>
      <c r="M122" s="2">
        <v>1</v>
      </c>
      <c r="N122" s="2">
        <v>1</v>
      </c>
      <c r="S122" s="2">
        <v>1</v>
      </c>
      <c r="U122" s="2">
        <f t="shared" si="10"/>
        <v>3</v>
      </c>
    </row>
    <row r="123" spans="1:21" x14ac:dyDescent="0.35">
      <c r="A123" s="4">
        <v>45046</v>
      </c>
      <c r="B123" s="2">
        <f t="shared" si="7"/>
        <v>2023</v>
      </c>
      <c r="C123" s="2">
        <f t="shared" si="8"/>
        <v>17</v>
      </c>
      <c r="D123" s="2">
        <f t="shared" si="9"/>
        <v>4</v>
      </c>
      <c r="M123" s="2">
        <v>1</v>
      </c>
      <c r="N123" s="2">
        <v>1</v>
      </c>
      <c r="S123" s="2">
        <v>1</v>
      </c>
      <c r="U123" s="2">
        <f t="shared" si="10"/>
        <v>3</v>
      </c>
    </row>
    <row r="124" spans="1:21" x14ac:dyDescent="0.35">
      <c r="A124" s="4">
        <v>45047</v>
      </c>
      <c r="B124" s="2">
        <f t="shared" si="7"/>
        <v>2023</v>
      </c>
      <c r="C124" s="2">
        <f t="shared" si="8"/>
        <v>18</v>
      </c>
      <c r="D124" s="2">
        <f t="shared" si="9"/>
        <v>5</v>
      </c>
      <c r="J124" s="2">
        <v>1</v>
      </c>
      <c r="K124" s="2">
        <v>1</v>
      </c>
      <c r="L124" s="2">
        <v>1</v>
      </c>
      <c r="O124" s="2">
        <v>1</v>
      </c>
      <c r="P124" s="2">
        <v>1</v>
      </c>
      <c r="T124" s="2">
        <v>1</v>
      </c>
      <c r="U124" s="2">
        <f t="shared" si="10"/>
        <v>5</v>
      </c>
    </row>
    <row r="125" spans="1:21" x14ac:dyDescent="0.35">
      <c r="A125" s="4">
        <v>45048</v>
      </c>
      <c r="B125" s="2">
        <f t="shared" si="7"/>
        <v>2023</v>
      </c>
      <c r="C125" s="2">
        <f t="shared" si="8"/>
        <v>18</v>
      </c>
      <c r="D125" s="2">
        <f t="shared" si="9"/>
        <v>5</v>
      </c>
      <c r="J125" s="2">
        <v>1</v>
      </c>
      <c r="K125" s="2">
        <v>1</v>
      </c>
      <c r="L125" s="2">
        <v>1</v>
      </c>
      <c r="O125" s="2">
        <v>1</v>
      </c>
      <c r="P125" s="2">
        <v>1</v>
      </c>
      <c r="T125" s="2">
        <v>1</v>
      </c>
      <c r="U125" s="2">
        <f t="shared" si="10"/>
        <v>5</v>
      </c>
    </row>
    <row r="126" spans="1:21" x14ac:dyDescent="0.35">
      <c r="A126" s="4">
        <v>45049</v>
      </c>
      <c r="B126" s="2">
        <f t="shared" si="7"/>
        <v>2023</v>
      </c>
      <c r="C126" s="2">
        <f t="shared" si="8"/>
        <v>18</v>
      </c>
      <c r="D126" s="2">
        <f t="shared" si="9"/>
        <v>5</v>
      </c>
      <c r="J126" s="2">
        <v>1</v>
      </c>
      <c r="K126" s="2">
        <v>1</v>
      </c>
      <c r="L126" s="2">
        <v>1</v>
      </c>
      <c r="O126" s="2">
        <v>1</v>
      </c>
      <c r="P126" s="2">
        <v>1</v>
      </c>
      <c r="T126" s="2">
        <v>1</v>
      </c>
      <c r="U126" s="2">
        <f t="shared" si="10"/>
        <v>5</v>
      </c>
    </row>
    <row r="127" spans="1:21" x14ac:dyDescent="0.35">
      <c r="A127" s="4">
        <v>45050</v>
      </c>
      <c r="B127" s="2">
        <f t="shared" si="7"/>
        <v>2023</v>
      </c>
      <c r="C127" s="2">
        <f t="shared" si="8"/>
        <v>18</v>
      </c>
      <c r="D127" s="2">
        <f t="shared" si="9"/>
        <v>5</v>
      </c>
      <c r="J127" s="2">
        <v>1</v>
      </c>
      <c r="K127" s="2">
        <v>1</v>
      </c>
      <c r="L127" s="2">
        <v>1</v>
      </c>
      <c r="O127" s="2">
        <v>1</v>
      </c>
      <c r="P127" s="2">
        <v>1</v>
      </c>
      <c r="T127" s="2">
        <v>1</v>
      </c>
      <c r="U127" s="2">
        <f t="shared" si="10"/>
        <v>5</v>
      </c>
    </row>
    <row r="128" spans="1:21" x14ac:dyDescent="0.35">
      <c r="A128" s="4">
        <v>45051</v>
      </c>
      <c r="B128" s="2">
        <f t="shared" si="7"/>
        <v>2023</v>
      </c>
      <c r="C128" s="2">
        <f t="shared" si="8"/>
        <v>18</v>
      </c>
      <c r="D128" s="2">
        <f t="shared" si="9"/>
        <v>5</v>
      </c>
      <c r="J128" s="2">
        <v>1</v>
      </c>
      <c r="K128" s="2">
        <v>1</v>
      </c>
      <c r="M128" s="2">
        <v>1</v>
      </c>
      <c r="O128" s="2">
        <v>1</v>
      </c>
      <c r="P128" s="2">
        <v>1</v>
      </c>
      <c r="T128" s="2">
        <v>1</v>
      </c>
      <c r="U128" s="2">
        <f t="shared" si="10"/>
        <v>5</v>
      </c>
    </row>
    <row r="129" spans="1:21" x14ac:dyDescent="0.35">
      <c r="A129" s="4">
        <v>45052</v>
      </c>
      <c r="B129" s="2">
        <f t="shared" si="7"/>
        <v>2023</v>
      </c>
      <c r="C129" s="2">
        <f t="shared" si="8"/>
        <v>18</v>
      </c>
      <c r="D129" s="2">
        <f t="shared" si="9"/>
        <v>5</v>
      </c>
      <c r="M129" s="2">
        <v>1</v>
      </c>
      <c r="N129" s="2">
        <v>1</v>
      </c>
      <c r="S129" s="2">
        <v>1</v>
      </c>
      <c r="U129" s="2">
        <f t="shared" si="10"/>
        <v>3</v>
      </c>
    </row>
    <row r="130" spans="1:21" x14ac:dyDescent="0.35">
      <c r="A130" s="4">
        <v>45053</v>
      </c>
      <c r="B130" s="2">
        <f t="shared" si="7"/>
        <v>2023</v>
      </c>
      <c r="C130" s="2">
        <f t="shared" si="8"/>
        <v>18</v>
      </c>
      <c r="D130" s="2">
        <f t="shared" si="9"/>
        <v>5</v>
      </c>
      <c r="M130" s="2">
        <v>1</v>
      </c>
      <c r="N130" s="2">
        <v>1</v>
      </c>
      <c r="S130" s="2">
        <v>1</v>
      </c>
      <c r="U130" s="2">
        <f t="shared" si="10"/>
        <v>3</v>
      </c>
    </row>
    <row r="131" spans="1:21" x14ac:dyDescent="0.35">
      <c r="A131" s="4">
        <v>45054</v>
      </c>
      <c r="B131" s="2">
        <f t="shared" si="7"/>
        <v>2023</v>
      </c>
      <c r="C131" s="2">
        <f t="shared" si="8"/>
        <v>19</v>
      </c>
      <c r="D131" s="2">
        <f t="shared" si="9"/>
        <v>5</v>
      </c>
      <c r="J131" s="2">
        <v>1</v>
      </c>
      <c r="K131" s="2">
        <v>1</v>
      </c>
      <c r="L131" s="2">
        <v>1</v>
      </c>
      <c r="O131" s="2">
        <v>1</v>
      </c>
      <c r="P131" s="2">
        <v>1</v>
      </c>
      <c r="T131" s="2">
        <v>1</v>
      </c>
      <c r="U131" s="2">
        <f t="shared" si="10"/>
        <v>5</v>
      </c>
    </row>
    <row r="132" spans="1:21" x14ac:dyDescent="0.35">
      <c r="A132" s="4">
        <v>45055</v>
      </c>
      <c r="B132" s="2">
        <f t="shared" si="7"/>
        <v>2023</v>
      </c>
      <c r="C132" s="2">
        <f t="shared" si="8"/>
        <v>19</v>
      </c>
      <c r="D132" s="2">
        <f t="shared" si="9"/>
        <v>5</v>
      </c>
      <c r="J132" s="2">
        <v>1</v>
      </c>
      <c r="K132" s="2">
        <v>1</v>
      </c>
      <c r="L132" s="2">
        <v>1</v>
      </c>
      <c r="O132" s="2">
        <v>1</v>
      </c>
      <c r="P132" s="2">
        <v>1</v>
      </c>
      <c r="T132" s="2">
        <v>1</v>
      </c>
      <c r="U132" s="2">
        <f t="shared" si="10"/>
        <v>5</v>
      </c>
    </row>
    <row r="133" spans="1:21" x14ac:dyDescent="0.35">
      <c r="A133" s="4">
        <v>45056</v>
      </c>
      <c r="B133" s="2">
        <f t="shared" ref="B133:B196" si="11">YEAR(A133)</f>
        <v>2023</v>
      </c>
      <c r="C133" s="2">
        <f t="shared" ref="C133:C196" si="12">_xlfn.ISOWEEKNUM(A133)</f>
        <v>19</v>
      </c>
      <c r="D133" s="2">
        <f t="shared" ref="D133:D196" si="13">MONTH(A133)</f>
        <v>5</v>
      </c>
      <c r="J133" s="2">
        <v>1</v>
      </c>
      <c r="K133" s="2">
        <v>1</v>
      </c>
      <c r="L133" s="2">
        <v>1</v>
      </c>
      <c r="O133" s="2">
        <v>1</v>
      </c>
      <c r="P133" s="2">
        <v>1</v>
      </c>
      <c r="T133" s="2">
        <v>1</v>
      </c>
      <c r="U133" s="2">
        <f t="shared" ref="U133:U196" si="14">SUM(E133:S133)</f>
        <v>5</v>
      </c>
    </row>
    <row r="134" spans="1:21" x14ac:dyDescent="0.35">
      <c r="A134" s="4">
        <v>45057</v>
      </c>
      <c r="B134" s="2">
        <f t="shared" si="11"/>
        <v>2023</v>
      </c>
      <c r="C134" s="2">
        <f t="shared" si="12"/>
        <v>19</v>
      </c>
      <c r="D134" s="2">
        <f t="shared" si="13"/>
        <v>5</v>
      </c>
      <c r="J134" s="2">
        <v>1</v>
      </c>
      <c r="K134" s="2">
        <v>1</v>
      </c>
      <c r="L134" s="2">
        <v>1</v>
      </c>
      <c r="O134" s="2">
        <v>1</v>
      </c>
      <c r="P134" s="2">
        <v>1</v>
      </c>
      <c r="T134" s="2">
        <v>1</v>
      </c>
      <c r="U134" s="2">
        <f t="shared" si="14"/>
        <v>5</v>
      </c>
    </row>
    <row r="135" spans="1:21" x14ac:dyDescent="0.35">
      <c r="A135" s="4">
        <v>45058</v>
      </c>
      <c r="B135" s="2">
        <f t="shared" si="11"/>
        <v>2023</v>
      </c>
      <c r="C135" s="2">
        <f t="shared" si="12"/>
        <v>19</v>
      </c>
      <c r="D135" s="2">
        <f t="shared" si="13"/>
        <v>5</v>
      </c>
      <c r="J135" s="2">
        <v>1</v>
      </c>
      <c r="K135" s="2">
        <v>1</v>
      </c>
      <c r="M135" s="2">
        <v>1</v>
      </c>
      <c r="O135" s="2">
        <v>1</v>
      </c>
      <c r="P135" s="2">
        <v>1</v>
      </c>
      <c r="T135" s="2">
        <v>1</v>
      </c>
      <c r="U135" s="2">
        <f t="shared" si="14"/>
        <v>5</v>
      </c>
    </row>
    <row r="136" spans="1:21" x14ac:dyDescent="0.35">
      <c r="A136" s="4">
        <v>45059</v>
      </c>
      <c r="B136" s="2">
        <f t="shared" si="11"/>
        <v>2023</v>
      </c>
      <c r="C136" s="2">
        <f t="shared" si="12"/>
        <v>19</v>
      </c>
      <c r="D136" s="2">
        <f t="shared" si="13"/>
        <v>5</v>
      </c>
      <c r="M136" s="2">
        <v>1</v>
      </c>
      <c r="N136" s="2">
        <v>1</v>
      </c>
      <c r="S136" s="2">
        <v>1</v>
      </c>
      <c r="U136" s="2">
        <f t="shared" si="14"/>
        <v>3</v>
      </c>
    </row>
    <row r="137" spans="1:21" x14ac:dyDescent="0.35">
      <c r="A137" s="4">
        <v>45060</v>
      </c>
      <c r="B137" s="2">
        <f t="shared" si="11"/>
        <v>2023</v>
      </c>
      <c r="C137" s="2">
        <f t="shared" si="12"/>
        <v>19</v>
      </c>
      <c r="D137" s="2">
        <f t="shared" si="13"/>
        <v>5</v>
      </c>
      <c r="M137" s="2">
        <v>1</v>
      </c>
      <c r="N137" s="2">
        <v>1</v>
      </c>
      <c r="S137" s="2">
        <v>1</v>
      </c>
      <c r="U137" s="2">
        <f t="shared" si="14"/>
        <v>3</v>
      </c>
    </row>
    <row r="138" spans="1:21" x14ac:dyDescent="0.35">
      <c r="A138" s="4">
        <v>45061</v>
      </c>
      <c r="B138" s="2">
        <f t="shared" si="11"/>
        <v>2023</v>
      </c>
      <c r="C138" s="2">
        <f t="shared" si="12"/>
        <v>20</v>
      </c>
      <c r="D138" s="2">
        <f t="shared" si="13"/>
        <v>5</v>
      </c>
      <c r="J138" s="2">
        <v>1</v>
      </c>
      <c r="K138" s="2">
        <v>1</v>
      </c>
      <c r="L138" s="2">
        <v>1</v>
      </c>
      <c r="O138" s="2">
        <v>1</v>
      </c>
      <c r="P138" s="2">
        <v>1</v>
      </c>
      <c r="T138" s="2">
        <v>1</v>
      </c>
      <c r="U138" s="2">
        <f t="shared" si="14"/>
        <v>5</v>
      </c>
    </row>
    <row r="139" spans="1:21" x14ac:dyDescent="0.35">
      <c r="A139" s="4">
        <v>45062</v>
      </c>
      <c r="B139" s="2">
        <f t="shared" si="11"/>
        <v>2023</v>
      </c>
      <c r="C139" s="2">
        <f t="shared" si="12"/>
        <v>20</v>
      </c>
      <c r="D139" s="2">
        <f t="shared" si="13"/>
        <v>5</v>
      </c>
      <c r="J139" s="2">
        <v>1</v>
      </c>
      <c r="K139" s="2">
        <v>1</v>
      </c>
      <c r="L139" s="2">
        <v>1</v>
      </c>
      <c r="O139" s="2">
        <v>1</v>
      </c>
      <c r="P139" s="2">
        <v>1</v>
      </c>
      <c r="T139" s="2">
        <v>1</v>
      </c>
      <c r="U139" s="2">
        <f t="shared" si="14"/>
        <v>5</v>
      </c>
    </row>
    <row r="140" spans="1:21" x14ac:dyDescent="0.35">
      <c r="A140" s="4">
        <v>45063</v>
      </c>
      <c r="B140" s="2">
        <f t="shared" si="11"/>
        <v>2023</v>
      </c>
      <c r="C140" s="2">
        <f t="shared" si="12"/>
        <v>20</v>
      </c>
      <c r="D140" s="2">
        <f t="shared" si="13"/>
        <v>5</v>
      </c>
      <c r="J140" s="2">
        <v>1</v>
      </c>
      <c r="K140" s="2">
        <v>1</v>
      </c>
      <c r="L140" s="2">
        <v>1</v>
      </c>
      <c r="O140" s="2">
        <v>1</v>
      </c>
      <c r="P140" s="2">
        <v>1</v>
      </c>
      <c r="T140" s="2">
        <v>1</v>
      </c>
      <c r="U140" s="2">
        <f t="shared" si="14"/>
        <v>5</v>
      </c>
    </row>
    <row r="141" spans="1:21" x14ac:dyDescent="0.35">
      <c r="A141" s="4">
        <v>45064</v>
      </c>
      <c r="B141" s="2">
        <f t="shared" si="11"/>
        <v>2023</v>
      </c>
      <c r="C141" s="2">
        <f t="shared" si="12"/>
        <v>20</v>
      </c>
      <c r="D141" s="2">
        <f t="shared" si="13"/>
        <v>5</v>
      </c>
      <c r="J141" s="2">
        <v>1</v>
      </c>
      <c r="K141" s="2">
        <v>1</v>
      </c>
      <c r="L141" s="2">
        <v>1</v>
      </c>
      <c r="O141" s="2">
        <v>1</v>
      </c>
      <c r="P141" s="2">
        <v>1</v>
      </c>
      <c r="T141" s="2">
        <v>1</v>
      </c>
      <c r="U141" s="2">
        <f t="shared" si="14"/>
        <v>5</v>
      </c>
    </row>
    <row r="142" spans="1:21" x14ac:dyDescent="0.35">
      <c r="A142" s="4">
        <v>45065</v>
      </c>
      <c r="B142" s="2">
        <f t="shared" si="11"/>
        <v>2023</v>
      </c>
      <c r="C142" s="2">
        <f t="shared" si="12"/>
        <v>20</v>
      </c>
      <c r="D142" s="2">
        <f t="shared" si="13"/>
        <v>5</v>
      </c>
      <c r="J142" s="2">
        <v>1</v>
      </c>
      <c r="K142" s="2">
        <v>1</v>
      </c>
      <c r="M142" s="2">
        <v>1</v>
      </c>
      <c r="O142" s="2">
        <v>1</v>
      </c>
      <c r="P142" s="2">
        <v>1</v>
      </c>
      <c r="T142" s="2">
        <v>1</v>
      </c>
      <c r="U142" s="2">
        <f t="shared" si="14"/>
        <v>5</v>
      </c>
    </row>
    <row r="143" spans="1:21" x14ac:dyDescent="0.35">
      <c r="A143" s="4">
        <v>45066</v>
      </c>
      <c r="B143" s="2">
        <f t="shared" si="11"/>
        <v>2023</v>
      </c>
      <c r="C143" s="2">
        <f t="shared" si="12"/>
        <v>20</v>
      </c>
      <c r="D143" s="2">
        <f t="shared" si="13"/>
        <v>5</v>
      </c>
      <c r="M143" s="2">
        <v>1</v>
      </c>
      <c r="N143" s="2">
        <v>1</v>
      </c>
      <c r="S143" s="2">
        <v>1</v>
      </c>
      <c r="U143" s="2">
        <f t="shared" si="14"/>
        <v>3</v>
      </c>
    </row>
    <row r="144" spans="1:21" x14ac:dyDescent="0.35">
      <c r="A144" s="4">
        <v>45067</v>
      </c>
      <c r="B144" s="2">
        <f t="shared" si="11"/>
        <v>2023</v>
      </c>
      <c r="C144" s="2">
        <f t="shared" si="12"/>
        <v>20</v>
      </c>
      <c r="D144" s="2">
        <f t="shared" si="13"/>
        <v>5</v>
      </c>
      <c r="M144" s="2">
        <v>1</v>
      </c>
      <c r="N144" s="2">
        <v>1</v>
      </c>
      <c r="S144" s="2">
        <v>1</v>
      </c>
      <c r="U144" s="2">
        <f t="shared" si="14"/>
        <v>3</v>
      </c>
    </row>
    <row r="145" spans="1:21" x14ac:dyDescent="0.35">
      <c r="A145" s="4">
        <v>45068</v>
      </c>
      <c r="B145" s="2">
        <f t="shared" si="11"/>
        <v>2023</v>
      </c>
      <c r="C145" s="2">
        <f t="shared" si="12"/>
        <v>21</v>
      </c>
      <c r="D145" s="2">
        <f t="shared" si="13"/>
        <v>5</v>
      </c>
      <c r="J145" s="2">
        <v>1</v>
      </c>
      <c r="K145" s="2">
        <v>1</v>
      </c>
      <c r="L145" s="2">
        <v>1</v>
      </c>
      <c r="O145" s="2">
        <v>1</v>
      </c>
      <c r="P145" s="2">
        <v>1</v>
      </c>
      <c r="T145" s="2">
        <v>1</v>
      </c>
      <c r="U145" s="2">
        <f t="shared" si="14"/>
        <v>5</v>
      </c>
    </row>
    <row r="146" spans="1:21" x14ac:dyDescent="0.35">
      <c r="A146" s="4">
        <v>45069</v>
      </c>
      <c r="B146" s="2">
        <f t="shared" si="11"/>
        <v>2023</v>
      </c>
      <c r="C146" s="2">
        <f t="shared" si="12"/>
        <v>21</v>
      </c>
      <c r="D146" s="2">
        <f t="shared" si="13"/>
        <v>5</v>
      </c>
      <c r="J146" s="2">
        <v>1</v>
      </c>
      <c r="K146" s="2">
        <v>1</v>
      </c>
      <c r="L146" s="2">
        <v>1</v>
      </c>
      <c r="O146" s="2">
        <v>1</v>
      </c>
      <c r="P146" s="2">
        <v>1</v>
      </c>
      <c r="T146" s="2">
        <v>1</v>
      </c>
      <c r="U146" s="2">
        <f t="shared" si="14"/>
        <v>5</v>
      </c>
    </row>
    <row r="147" spans="1:21" x14ac:dyDescent="0.35">
      <c r="A147" s="4">
        <v>45070</v>
      </c>
      <c r="B147" s="2">
        <f t="shared" si="11"/>
        <v>2023</v>
      </c>
      <c r="C147" s="2">
        <f t="shared" si="12"/>
        <v>21</v>
      </c>
      <c r="D147" s="2">
        <f t="shared" si="13"/>
        <v>5</v>
      </c>
      <c r="J147" s="2">
        <v>1</v>
      </c>
      <c r="K147" s="2">
        <v>1</v>
      </c>
      <c r="L147" s="2">
        <v>1</v>
      </c>
      <c r="O147" s="2">
        <v>1</v>
      </c>
      <c r="P147" s="2">
        <v>1</v>
      </c>
      <c r="T147" s="2">
        <v>1</v>
      </c>
      <c r="U147" s="2">
        <f t="shared" si="14"/>
        <v>5</v>
      </c>
    </row>
    <row r="148" spans="1:21" x14ac:dyDescent="0.35">
      <c r="A148" s="4">
        <v>45071</v>
      </c>
      <c r="B148" s="2">
        <f t="shared" si="11"/>
        <v>2023</v>
      </c>
      <c r="C148" s="2">
        <f t="shared" si="12"/>
        <v>21</v>
      </c>
      <c r="D148" s="2">
        <f t="shared" si="13"/>
        <v>5</v>
      </c>
      <c r="J148" s="2">
        <v>1</v>
      </c>
      <c r="K148" s="2">
        <v>1</v>
      </c>
      <c r="L148" s="2">
        <v>1</v>
      </c>
      <c r="O148" s="2">
        <v>1</v>
      </c>
      <c r="P148" s="2">
        <v>1</v>
      </c>
      <c r="T148" s="2">
        <v>1</v>
      </c>
      <c r="U148" s="2">
        <f t="shared" si="14"/>
        <v>5</v>
      </c>
    </row>
    <row r="149" spans="1:21" x14ac:dyDescent="0.35">
      <c r="A149" s="4">
        <v>45072</v>
      </c>
      <c r="B149" s="2">
        <f t="shared" si="11"/>
        <v>2023</v>
      </c>
      <c r="C149" s="2">
        <f t="shared" si="12"/>
        <v>21</v>
      </c>
      <c r="D149" s="2">
        <f t="shared" si="13"/>
        <v>5</v>
      </c>
      <c r="J149" s="2">
        <v>1</v>
      </c>
      <c r="K149" s="2">
        <v>1</v>
      </c>
      <c r="M149" s="2">
        <v>1</v>
      </c>
      <c r="O149" s="2">
        <v>1</v>
      </c>
      <c r="P149" s="2">
        <v>1</v>
      </c>
      <c r="T149" s="2">
        <v>1</v>
      </c>
      <c r="U149" s="2">
        <f t="shared" si="14"/>
        <v>5</v>
      </c>
    </row>
    <row r="150" spans="1:21" x14ac:dyDescent="0.35">
      <c r="A150" s="4">
        <v>45073</v>
      </c>
      <c r="B150" s="2">
        <f t="shared" si="11"/>
        <v>2023</v>
      </c>
      <c r="C150" s="2">
        <f t="shared" si="12"/>
        <v>21</v>
      </c>
      <c r="D150" s="2">
        <f t="shared" si="13"/>
        <v>5</v>
      </c>
      <c r="M150" s="2">
        <v>1</v>
      </c>
      <c r="N150" s="2">
        <v>1</v>
      </c>
      <c r="S150" s="2">
        <v>1</v>
      </c>
      <c r="U150" s="2">
        <f t="shared" si="14"/>
        <v>3</v>
      </c>
    </row>
    <row r="151" spans="1:21" x14ac:dyDescent="0.35">
      <c r="A151" s="4">
        <v>45074</v>
      </c>
      <c r="B151" s="2">
        <f t="shared" si="11"/>
        <v>2023</v>
      </c>
      <c r="C151" s="2">
        <f t="shared" si="12"/>
        <v>21</v>
      </c>
      <c r="D151" s="2">
        <f t="shared" si="13"/>
        <v>5</v>
      </c>
      <c r="M151" s="2">
        <v>1</v>
      </c>
      <c r="N151" s="2">
        <v>1</v>
      </c>
      <c r="S151" s="2">
        <v>1</v>
      </c>
      <c r="U151" s="2">
        <f t="shared" si="14"/>
        <v>3</v>
      </c>
    </row>
    <row r="152" spans="1:21" x14ac:dyDescent="0.35">
      <c r="A152" s="4">
        <v>45075</v>
      </c>
      <c r="B152" s="2">
        <f t="shared" si="11"/>
        <v>2023</v>
      </c>
      <c r="C152" s="2">
        <f t="shared" si="12"/>
        <v>22</v>
      </c>
      <c r="D152" s="2">
        <f t="shared" si="13"/>
        <v>5</v>
      </c>
      <c r="J152" s="2">
        <v>1</v>
      </c>
      <c r="K152" s="2">
        <v>1</v>
      </c>
      <c r="L152" s="2">
        <v>1</v>
      </c>
      <c r="O152" s="2">
        <v>1</v>
      </c>
      <c r="P152" s="2">
        <v>1</v>
      </c>
      <c r="T152" s="2">
        <v>1</v>
      </c>
      <c r="U152" s="2">
        <f t="shared" si="14"/>
        <v>5</v>
      </c>
    </row>
    <row r="153" spans="1:21" x14ac:dyDescent="0.35">
      <c r="A153" s="4">
        <v>45076</v>
      </c>
      <c r="B153" s="2">
        <f t="shared" si="11"/>
        <v>2023</v>
      </c>
      <c r="C153" s="2">
        <f t="shared" si="12"/>
        <v>22</v>
      </c>
      <c r="D153" s="2">
        <f t="shared" si="13"/>
        <v>5</v>
      </c>
      <c r="J153" s="2">
        <v>1</v>
      </c>
      <c r="K153" s="2">
        <v>1</v>
      </c>
      <c r="L153" s="2">
        <v>1</v>
      </c>
      <c r="O153" s="2">
        <v>1</v>
      </c>
      <c r="P153" s="2">
        <v>1</v>
      </c>
      <c r="T153" s="2">
        <v>1</v>
      </c>
      <c r="U153" s="2">
        <f t="shared" si="14"/>
        <v>5</v>
      </c>
    </row>
    <row r="154" spans="1:21" x14ac:dyDescent="0.35">
      <c r="A154" s="4">
        <v>45077</v>
      </c>
      <c r="B154" s="2">
        <f t="shared" si="11"/>
        <v>2023</v>
      </c>
      <c r="C154" s="2">
        <f t="shared" si="12"/>
        <v>22</v>
      </c>
      <c r="D154" s="2">
        <f t="shared" si="13"/>
        <v>5</v>
      </c>
      <c r="J154" s="2">
        <v>1</v>
      </c>
      <c r="K154" s="2">
        <v>1</v>
      </c>
      <c r="L154" s="2">
        <v>1</v>
      </c>
      <c r="O154" s="2">
        <v>1</v>
      </c>
      <c r="P154" s="2">
        <v>1</v>
      </c>
      <c r="T154" s="2">
        <v>1</v>
      </c>
      <c r="U154" s="2">
        <f t="shared" si="14"/>
        <v>5</v>
      </c>
    </row>
    <row r="155" spans="1:21" x14ac:dyDescent="0.35">
      <c r="A155" s="4">
        <v>45078</v>
      </c>
      <c r="B155" s="2">
        <f t="shared" si="11"/>
        <v>2023</v>
      </c>
      <c r="C155" s="2">
        <f t="shared" si="12"/>
        <v>22</v>
      </c>
      <c r="D155" s="2">
        <f t="shared" si="13"/>
        <v>6</v>
      </c>
      <c r="E155" s="2">
        <v>1</v>
      </c>
      <c r="F155" s="2">
        <v>1</v>
      </c>
      <c r="O155" s="2">
        <v>1</v>
      </c>
      <c r="P155" s="2">
        <v>1</v>
      </c>
      <c r="Q155" s="2">
        <v>1</v>
      </c>
      <c r="T155" s="2">
        <v>1</v>
      </c>
      <c r="U155" s="2">
        <f t="shared" si="14"/>
        <v>5</v>
      </c>
    </row>
    <row r="156" spans="1:21" x14ac:dyDescent="0.35">
      <c r="A156" s="4">
        <v>45079</v>
      </c>
      <c r="B156" s="2">
        <f t="shared" si="11"/>
        <v>2023</v>
      </c>
      <c r="C156" s="2">
        <f t="shared" si="12"/>
        <v>22</v>
      </c>
      <c r="D156" s="2">
        <f t="shared" si="13"/>
        <v>6</v>
      </c>
      <c r="E156" s="2">
        <v>1</v>
      </c>
      <c r="F156" s="2">
        <v>1</v>
      </c>
      <c r="O156" s="2">
        <v>1</v>
      </c>
      <c r="P156" s="2">
        <v>1</v>
      </c>
      <c r="R156" s="2">
        <v>1</v>
      </c>
      <c r="T156" s="2">
        <v>1</v>
      </c>
      <c r="U156" s="2">
        <f t="shared" si="14"/>
        <v>5</v>
      </c>
    </row>
    <row r="157" spans="1:21" x14ac:dyDescent="0.35">
      <c r="A157" s="4">
        <v>45080</v>
      </c>
      <c r="B157" s="2">
        <f t="shared" si="11"/>
        <v>2023</v>
      </c>
      <c r="C157" s="2">
        <f t="shared" si="12"/>
        <v>22</v>
      </c>
      <c r="D157" s="2">
        <f t="shared" si="13"/>
        <v>6</v>
      </c>
      <c r="I157" s="2">
        <v>1</v>
      </c>
      <c r="R157" s="2">
        <v>1</v>
      </c>
      <c r="S157" s="2">
        <v>1</v>
      </c>
      <c r="U157" s="2">
        <f t="shared" si="14"/>
        <v>3</v>
      </c>
    </row>
    <row r="158" spans="1:21" x14ac:dyDescent="0.35">
      <c r="A158" s="4">
        <v>45081</v>
      </c>
      <c r="B158" s="2">
        <f t="shared" si="11"/>
        <v>2023</v>
      </c>
      <c r="C158" s="2">
        <f t="shared" si="12"/>
        <v>22</v>
      </c>
      <c r="D158" s="2">
        <f t="shared" si="13"/>
        <v>6</v>
      </c>
      <c r="I158" s="2">
        <v>1</v>
      </c>
      <c r="R158" s="2">
        <v>1</v>
      </c>
      <c r="S158" s="2">
        <v>1</v>
      </c>
      <c r="U158" s="2">
        <f t="shared" si="14"/>
        <v>3</v>
      </c>
    </row>
    <row r="159" spans="1:21" x14ac:dyDescent="0.35">
      <c r="A159" s="4">
        <v>45082</v>
      </c>
      <c r="B159" s="2">
        <f t="shared" si="11"/>
        <v>2023</v>
      </c>
      <c r="C159" s="2">
        <f t="shared" si="12"/>
        <v>23</v>
      </c>
      <c r="D159" s="2">
        <f t="shared" si="13"/>
        <v>6</v>
      </c>
      <c r="E159" s="2">
        <v>1</v>
      </c>
      <c r="F159" s="2">
        <v>1</v>
      </c>
      <c r="O159" s="2">
        <v>1</v>
      </c>
      <c r="P159" s="2">
        <v>1</v>
      </c>
      <c r="Q159" s="2">
        <v>1</v>
      </c>
      <c r="T159" s="2">
        <v>1</v>
      </c>
      <c r="U159" s="2">
        <f t="shared" si="14"/>
        <v>5</v>
      </c>
    </row>
    <row r="160" spans="1:21" x14ac:dyDescent="0.35">
      <c r="A160" s="4">
        <v>45083</v>
      </c>
      <c r="B160" s="2">
        <f t="shared" si="11"/>
        <v>2023</v>
      </c>
      <c r="C160" s="2">
        <f t="shared" si="12"/>
        <v>23</v>
      </c>
      <c r="D160" s="2">
        <f t="shared" si="13"/>
        <v>6</v>
      </c>
      <c r="E160" s="2">
        <v>1</v>
      </c>
      <c r="F160" s="2">
        <v>1</v>
      </c>
      <c r="O160" s="2">
        <v>1</v>
      </c>
      <c r="P160" s="2">
        <v>1</v>
      </c>
      <c r="Q160" s="2">
        <v>1</v>
      </c>
      <c r="T160" s="2">
        <v>1</v>
      </c>
      <c r="U160" s="2">
        <f t="shared" si="14"/>
        <v>5</v>
      </c>
    </row>
    <row r="161" spans="1:21" x14ac:dyDescent="0.35">
      <c r="A161" s="4">
        <v>45084</v>
      </c>
      <c r="B161" s="2">
        <f t="shared" si="11"/>
        <v>2023</v>
      </c>
      <c r="C161" s="2">
        <f t="shared" si="12"/>
        <v>23</v>
      </c>
      <c r="D161" s="2">
        <f t="shared" si="13"/>
        <v>6</v>
      </c>
      <c r="E161" s="2">
        <v>1</v>
      </c>
      <c r="F161" s="2">
        <v>1</v>
      </c>
      <c r="O161" s="2">
        <v>1</v>
      </c>
      <c r="P161" s="2">
        <v>1</v>
      </c>
      <c r="Q161" s="2">
        <v>1</v>
      </c>
      <c r="T161" s="2">
        <v>1</v>
      </c>
      <c r="U161" s="2">
        <f t="shared" si="14"/>
        <v>5</v>
      </c>
    </row>
    <row r="162" spans="1:21" x14ac:dyDescent="0.35">
      <c r="A162" s="4">
        <v>45085</v>
      </c>
      <c r="B162" s="2">
        <f t="shared" si="11"/>
        <v>2023</v>
      </c>
      <c r="C162" s="2">
        <f t="shared" si="12"/>
        <v>23</v>
      </c>
      <c r="D162" s="2">
        <f t="shared" si="13"/>
        <v>6</v>
      </c>
      <c r="E162" s="2">
        <v>1</v>
      </c>
      <c r="F162" s="2">
        <v>1</v>
      </c>
      <c r="O162" s="2">
        <v>1</v>
      </c>
      <c r="P162" s="2">
        <v>1</v>
      </c>
      <c r="Q162" s="2">
        <v>1</v>
      </c>
      <c r="T162" s="2">
        <v>1</v>
      </c>
      <c r="U162" s="2">
        <f t="shared" si="14"/>
        <v>5</v>
      </c>
    </row>
    <row r="163" spans="1:21" x14ac:dyDescent="0.35">
      <c r="A163" s="4">
        <v>45086</v>
      </c>
      <c r="B163" s="2">
        <f t="shared" si="11"/>
        <v>2023</v>
      </c>
      <c r="C163" s="2">
        <f t="shared" si="12"/>
        <v>23</v>
      </c>
      <c r="D163" s="2">
        <f t="shared" si="13"/>
        <v>6</v>
      </c>
      <c r="E163" s="2">
        <v>1</v>
      </c>
      <c r="F163" s="2">
        <v>1</v>
      </c>
      <c r="O163" s="2">
        <v>1</v>
      </c>
      <c r="P163" s="2">
        <v>1</v>
      </c>
      <c r="R163" s="2">
        <v>1</v>
      </c>
      <c r="T163" s="2">
        <v>1</v>
      </c>
      <c r="U163" s="2">
        <f t="shared" si="14"/>
        <v>5</v>
      </c>
    </row>
    <row r="164" spans="1:21" x14ac:dyDescent="0.35">
      <c r="A164" s="4">
        <v>45087</v>
      </c>
      <c r="B164" s="2">
        <f t="shared" si="11"/>
        <v>2023</v>
      </c>
      <c r="C164" s="2">
        <f t="shared" si="12"/>
        <v>23</v>
      </c>
      <c r="D164" s="2">
        <f t="shared" si="13"/>
        <v>6</v>
      </c>
      <c r="I164" s="2">
        <v>1</v>
      </c>
      <c r="R164" s="2">
        <v>1</v>
      </c>
      <c r="S164" s="2">
        <v>1</v>
      </c>
      <c r="U164" s="2">
        <f t="shared" si="14"/>
        <v>3</v>
      </c>
    </row>
    <row r="165" spans="1:21" x14ac:dyDescent="0.35">
      <c r="A165" s="4">
        <v>45088</v>
      </c>
      <c r="B165" s="2">
        <f t="shared" si="11"/>
        <v>2023</v>
      </c>
      <c r="C165" s="2">
        <f t="shared" si="12"/>
        <v>23</v>
      </c>
      <c r="D165" s="2">
        <f t="shared" si="13"/>
        <v>6</v>
      </c>
      <c r="I165" s="2">
        <v>1</v>
      </c>
      <c r="R165" s="2">
        <v>1</v>
      </c>
      <c r="S165" s="2">
        <v>1</v>
      </c>
      <c r="U165" s="2">
        <f t="shared" si="14"/>
        <v>3</v>
      </c>
    </row>
    <row r="166" spans="1:21" x14ac:dyDescent="0.35">
      <c r="A166" s="4">
        <v>45089</v>
      </c>
      <c r="B166" s="2">
        <f t="shared" si="11"/>
        <v>2023</v>
      </c>
      <c r="C166" s="2">
        <f t="shared" si="12"/>
        <v>24</v>
      </c>
      <c r="D166" s="2">
        <f t="shared" si="13"/>
        <v>6</v>
      </c>
      <c r="E166" s="2">
        <v>1</v>
      </c>
      <c r="F166" s="2">
        <v>1</v>
      </c>
      <c r="O166" s="2">
        <v>1</v>
      </c>
      <c r="P166" s="2">
        <v>1</v>
      </c>
      <c r="Q166" s="2">
        <v>1</v>
      </c>
      <c r="T166" s="2">
        <v>1</v>
      </c>
      <c r="U166" s="2">
        <f t="shared" si="14"/>
        <v>5</v>
      </c>
    </row>
    <row r="167" spans="1:21" x14ac:dyDescent="0.35">
      <c r="A167" s="4">
        <v>45090</v>
      </c>
      <c r="B167" s="2">
        <f t="shared" si="11"/>
        <v>2023</v>
      </c>
      <c r="C167" s="2">
        <f t="shared" si="12"/>
        <v>24</v>
      </c>
      <c r="D167" s="2">
        <f t="shared" si="13"/>
        <v>6</v>
      </c>
      <c r="E167" s="2">
        <v>1</v>
      </c>
      <c r="F167" s="2">
        <v>1</v>
      </c>
      <c r="O167" s="2">
        <v>1</v>
      </c>
      <c r="P167" s="2">
        <v>1</v>
      </c>
      <c r="Q167" s="2">
        <v>1</v>
      </c>
      <c r="T167" s="2">
        <v>1</v>
      </c>
      <c r="U167" s="2">
        <f t="shared" si="14"/>
        <v>5</v>
      </c>
    </row>
    <row r="168" spans="1:21" x14ac:dyDescent="0.35">
      <c r="A168" s="4">
        <v>45091</v>
      </c>
      <c r="B168" s="2">
        <f t="shared" si="11"/>
        <v>2023</v>
      </c>
      <c r="C168" s="2">
        <f t="shared" si="12"/>
        <v>24</v>
      </c>
      <c r="D168" s="2">
        <f t="shared" si="13"/>
        <v>6</v>
      </c>
      <c r="E168" s="2">
        <v>1</v>
      </c>
      <c r="F168" s="2">
        <v>1</v>
      </c>
      <c r="O168" s="2">
        <v>1</v>
      </c>
      <c r="P168" s="2">
        <v>1</v>
      </c>
      <c r="Q168" s="2">
        <v>1</v>
      </c>
      <c r="T168" s="2">
        <v>1</v>
      </c>
      <c r="U168" s="2">
        <f t="shared" si="14"/>
        <v>5</v>
      </c>
    </row>
    <row r="169" spans="1:21" x14ac:dyDescent="0.35">
      <c r="A169" s="4">
        <v>45092</v>
      </c>
      <c r="B169" s="2">
        <f t="shared" si="11"/>
        <v>2023</v>
      </c>
      <c r="C169" s="2">
        <f t="shared" si="12"/>
        <v>24</v>
      </c>
      <c r="D169" s="2">
        <f t="shared" si="13"/>
        <v>6</v>
      </c>
      <c r="E169" s="2">
        <v>1</v>
      </c>
      <c r="F169" s="2">
        <v>1</v>
      </c>
      <c r="O169" s="2">
        <v>1</v>
      </c>
      <c r="P169" s="2">
        <v>1</v>
      </c>
      <c r="Q169" s="2">
        <v>1</v>
      </c>
      <c r="T169" s="2">
        <v>1</v>
      </c>
      <c r="U169" s="2">
        <f t="shared" si="14"/>
        <v>5</v>
      </c>
    </row>
    <row r="170" spans="1:21" x14ac:dyDescent="0.35">
      <c r="A170" s="4">
        <v>45093</v>
      </c>
      <c r="B170" s="2">
        <f t="shared" si="11"/>
        <v>2023</v>
      </c>
      <c r="C170" s="2">
        <f t="shared" si="12"/>
        <v>24</v>
      </c>
      <c r="D170" s="2">
        <f t="shared" si="13"/>
        <v>6</v>
      </c>
      <c r="E170" s="2">
        <v>1</v>
      </c>
      <c r="F170" s="2">
        <v>1</v>
      </c>
      <c r="O170" s="2">
        <v>1</v>
      </c>
      <c r="P170" s="2">
        <v>1</v>
      </c>
      <c r="R170" s="2">
        <v>1</v>
      </c>
      <c r="T170" s="2">
        <v>1</v>
      </c>
      <c r="U170" s="2">
        <f t="shared" si="14"/>
        <v>5</v>
      </c>
    </row>
    <row r="171" spans="1:21" x14ac:dyDescent="0.35">
      <c r="A171" s="4">
        <v>45094</v>
      </c>
      <c r="B171" s="2">
        <f t="shared" si="11"/>
        <v>2023</v>
      </c>
      <c r="C171" s="2">
        <f t="shared" si="12"/>
        <v>24</v>
      </c>
      <c r="D171" s="2">
        <f t="shared" si="13"/>
        <v>6</v>
      </c>
      <c r="I171" s="2">
        <v>1</v>
      </c>
      <c r="R171" s="2">
        <v>1</v>
      </c>
      <c r="S171" s="2">
        <v>1</v>
      </c>
      <c r="U171" s="2">
        <f t="shared" si="14"/>
        <v>3</v>
      </c>
    </row>
    <row r="172" spans="1:21" x14ac:dyDescent="0.35">
      <c r="A172" s="4">
        <v>45095</v>
      </c>
      <c r="B172" s="2">
        <f t="shared" si="11"/>
        <v>2023</v>
      </c>
      <c r="C172" s="2">
        <f t="shared" si="12"/>
        <v>24</v>
      </c>
      <c r="D172" s="2">
        <f t="shared" si="13"/>
        <v>6</v>
      </c>
      <c r="I172" s="2">
        <v>1</v>
      </c>
      <c r="R172" s="2">
        <v>1</v>
      </c>
      <c r="S172" s="2">
        <v>1</v>
      </c>
      <c r="U172" s="2">
        <f t="shared" si="14"/>
        <v>3</v>
      </c>
    </row>
    <row r="173" spans="1:21" x14ac:dyDescent="0.35">
      <c r="A173" s="4">
        <v>45096</v>
      </c>
      <c r="B173" s="2">
        <f t="shared" si="11"/>
        <v>2023</v>
      </c>
      <c r="C173" s="2">
        <f t="shared" si="12"/>
        <v>25</v>
      </c>
      <c r="D173" s="2">
        <f t="shared" si="13"/>
        <v>6</v>
      </c>
      <c r="E173" s="2">
        <v>1</v>
      </c>
      <c r="F173" s="2">
        <v>1</v>
      </c>
      <c r="O173" s="2">
        <v>1</v>
      </c>
      <c r="P173" s="2">
        <v>1</v>
      </c>
      <c r="Q173" s="2">
        <v>1</v>
      </c>
      <c r="T173" s="2">
        <v>1</v>
      </c>
      <c r="U173" s="2">
        <f t="shared" si="14"/>
        <v>5</v>
      </c>
    </row>
    <row r="174" spans="1:21" x14ac:dyDescent="0.35">
      <c r="A174" s="4">
        <v>45097</v>
      </c>
      <c r="B174" s="2">
        <f t="shared" si="11"/>
        <v>2023</v>
      </c>
      <c r="C174" s="2">
        <f t="shared" si="12"/>
        <v>25</v>
      </c>
      <c r="D174" s="2">
        <f t="shared" si="13"/>
        <v>6</v>
      </c>
      <c r="E174" s="2">
        <v>1</v>
      </c>
      <c r="F174" s="2">
        <v>1</v>
      </c>
      <c r="O174" s="2">
        <v>1</v>
      </c>
      <c r="P174" s="2">
        <v>1</v>
      </c>
      <c r="Q174" s="2">
        <v>1</v>
      </c>
      <c r="T174" s="2">
        <v>1</v>
      </c>
      <c r="U174" s="2">
        <f t="shared" si="14"/>
        <v>5</v>
      </c>
    </row>
    <row r="175" spans="1:21" x14ac:dyDescent="0.35">
      <c r="A175" s="4">
        <v>45098</v>
      </c>
      <c r="B175" s="2">
        <f t="shared" si="11"/>
        <v>2023</v>
      </c>
      <c r="C175" s="2">
        <f t="shared" si="12"/>
        <v>25</v>
      </c>
      <c r="D175" s="2">
        <f t="shared" si="13"/>
        <v>6</v>
      </c>
      <c r="E175" s="2">
        <v>1</v>
      </c>
      <c r="F175" s="2">
        <v>1</v>
      </c>
      <c r="O175" s="2">
        <v>1</v>
      </c>
      <c r="P175" s="2">
        <v>1</v>
      </c>
      <c r="Q175" s="2">
        <v>1</v>
      </c>
      <c r="T175" s="2">
        <v>1</v>
      </c>
      <c r="U175" s="2">
        <f t="shared" si="14"/>
        <v>5</v>
      </c>
    </row>
    <row r="176" spans="1:21" x14ac:dyDescent="0.35">
      <c r="A176" s="4">
        <v>45099</v>
      </c>
      <c r="B176" s="2">
        <f t="shared" si="11"/>
        <v>2023</v>
      </c>
      <c r="C176" s="2">
        <f t="shared" si="12"/>
        <v>25</v>
      </c>
      <c r="D176" s="2">
        <f t="shared" si="13"/>
        <v>6</v>
      </c>
      <c r="E176" s="2">
        <v>1</v>
      </c>
      <c r="F176" s="2">
        <v>1</v>
      </c>
      <c r="O176" s="2">
        <v>1</v>
      </c>
      <c r="P176" s="2">
        <v>1</v>
      </c>
      <c r="Q176" s="2">
        <v>1</v>
      </c>
      <c r="T176" s="2">
        <v>1</v>
      </c>
      <c r="U176" s="2">
        <f t="shared" si="14"/>
        <v>5</v>
      </c>
    </row>
    <row r="177" spans="1:21" x14ac:dyDescent="0.35">
      <c r="A177" s="4">
        <v>45100</v>
      </c>
      <c r="B177" s="2">
        <f t="shared" si="11"/>
        <v>2023</v>
      </c>
      <c r="C177" s="2">
        <f t="shared" si="12"/>
        <v>25</v>
      </c>
      <c r="D177" s="2">
        <f t="shared" si="13"/>
        <v>6</v>
      </c>
      <c r="E177" s="2">
        <v>1</v>
      </c>
      <c r="F177" s="2">
        <v>1</v>
      </c>
      <c r="O177" s="2">
        <v>1</v>
      </c>
      <c r="P177" s="2">
        <v>1</v>
      </c>
      <c r="R177" s="2">
        <v>1</v>
      </c>
      <c r="T177" s="2">
        <v>1</v>
      </c>
      <c r="U177" s="2">
        <f t="shared" si="14"/>
        <v>5</v>
      </c>
    </row>
    <row r="178" spans="1:21" x14ac:dyDescent="0.35">
      <c r="A178" s="4">
        <v>45101</v>
      </c>
      <c r="B178" s="2">
        <f t="shared" si="11"/>
        <v>2023</v>
      </c>
      <c r="C178" s="2">
        <f t="shared" si="12"/>
        <v>25</v>
      </c>
      <c r="D178" s="2">
        <f t="shared" si="13"/>
        <v>6</v>
      </c>
      <c r="I178" s="2">
        <v>1</v>
      </c>
      <c r="R178" s="2">
        <v>1</v>
      </c>
      <c r="S178" s="2">
        <v>1</v>
      </c>
      <c r="U178" s="2">
        <f t="shared" si="14"/>
        <v>3</v>
      </c>
    </row>
    <row r="179" spans="1:21" x14ac:dyDescent="0.35">
      <c r="A179" s="4">
        <v>45102</v>
      </c>
      <c r="B179" s="2">
        <f t="shared" si="11"/>
        <v>2023</v>
      </c>
      <c r="C179" s="2">
        <f t="shared" si="12"/>
        <v>25</v>
      </c>
      <c r="D179" s="2">
        <f t="shared" si="13"/>
        <v>6</v>
      </c>
      <c r="I179" s="2">
        <v>1</v>
      </c>
      <c r="R179" s="2">
        <v>1</v>
      </c>
      <c r="S179" s="2">
        <v>1</v>
      </c>
      <c r="U179" s="2">
        <f t="shared" si="14"/>
        <v>3</v>
      </c>
    </row>
    <row r="180" spans="1:21" x14ac:dyDescent="0.35">
      <c r="A180" s="4">
        <v>45103</v>
      </c>
      <c r="B180" s="2">
        <f t="shared" si="11"/>
        <v>2023</v>
      </c>
      <c r="C180" s="2">
        <f t="shared" si="12"/>
        <v>26</v>
      </c>
      <c r="D180" s="2">
        <f t="shared" si="13"/>
        <v>6</v>
      </c>
      <c r="E180" s="2">
        <v>1</v>
      </c>
      <c r="F180" s="2">
        <v>1</v>
      </c>
      <c r="O180" s="2">
        <v>1</v>
      </c>
      <c r="P180" s="2">
        <v>1</v>
      </c>
      <c r="Q180" s="2">
        <v>1</v>
      </c>
      <c r="T180" s="2">
        <v>1</v>
      </c>
      <c r="U180" s="2">
        <f t="shared" si="14"/>
        <v>5</v>
      </c>
    </row>
    <row r="181" spans="1:21" x14ac:dyDescent="0.35">
      <c r="A181" s="4">
        <v>45104</v>
      </c>
      <c r="B181" s="2">
        <f t="shared" si="11"/>
        <v>2023</v>
      </c>
      <c r="C181" s="2">
        <f t="shared" si="12"/>
        <v>26</v>
      </c>
      <c r="D181" s="2">
        <f t="shared" si="13"/>
        <v>6</v>
      </c>
      <c r="E181" s="2">
        <v>1</v>
      </c>
      <c r="F181" s="2">
        <v>1</v>
      </c>
      <c r="O181" s="2">
        <v>1</v>
      </c>
      <c r="P181" s="2">
        <v>1</v>
      </c>
      <c r="Q181" s="2">
        <v>1</v>
      </c>
      <c r="T181" s="2">
        <v>1</v>
      </c>
      <c r="U181" s="2">
        <f t="shared" si="14"/>
        <v>5</v>
      </c>
    </row>
    <row r="182" spans="1:21" x14ac:dyDescent="0.35">
      <c r="A182" s="4">
        <v>45105</v>
      </c>
      <c r="B182" s="2">
        <f t="shared" si="11"/>
        <v>2023</v>
      </c>
      <c r="C182" s="2">
        <f t="shared" si="12"/>
        <v>26</v>
      </c>
      <c r="D182" s="2">
        <f t="shared" si="13"/>
        <v>6</v>
      </c>
      <c r="E182" s="2">
        <v>1</v>
      </c>
      <c r="F182" s="2">
        <v>1</v>
      </c>
      <c r="O182" s="2">
        <v>1</v>
      </c>
      <c r="P182" s="2">
        <v>1</v>
      </c>
      <c r="Q182" s="2">
        <v>1</v>
      </c>
      <c r="T182" s="2">
        <v>1</v>
      </c>
      <c r="U182" s="2">
        <f t="shared" si="14"/>
        <v>5</v>
      </c>
    </row>
    <row r="183" spans="1:21" x14ac:dyDescent="0.35">
      <c r="A183" s="4">
        <v>45106</v>
      </c>
      <c r="B183" s="2">
        <f t="shared" si="11"/>
        <v>2023</v>
      </c>
      <c r="C183" s="2">
        <f t="shared" si="12"/>
        <v>26</v>
      </c>
      <c r="D183" s="2">
        <f t="shared" si="13"/>
        <v>6</v>
      </c>
      <c r="E183" s="2">
        <v>1</v>
      </c>
      <c r="F183" s="2">
        <v>1</v>
      </c>
      <c r="O183" s="2">
        <v>1</v>
      </c>
      <c r="P183" s="2">
        <v>1</v>
      </c>
      <c r="Q183" s="2">
        <v>1</v>
      </c>
      <c r="T183" s="2">
        <v>1</v>
      </c>
      <c r="U183" s="2">
        <f t="shared" si="14"/>
        <v>5</v>
      </c>
    </row>
    <row r="184" spans="1:21" x14ac:dyDescent="0.35">
      <c r="A184" s="4">
        <v>45107</v>
      </c>
      <c r="B184" s="2">
        <f t="shared" si="11"/>
        <v>2023</v>
      </c>
      <c r="C184" s="2">
        <f t="shared" si="12"/>
        <v>26</v>
      </c>
      <c r="D184" s="2">
        <f t="shared" si="13"/>
        <v>6</v>
      </c>
      <c r="E184" s="2">
        <v>1</v>
      </c>
      <c r="F184" s="2">
        <v>1</v>
      </c>
      <c r="O184" s="2">
        <v>1</v>
      </c>
      <c r="P184" s="2">
        <v>1</v>
      </c>
      <c r="R184" s="2">
        <v>1</v>
      </c>
      <c r="T184" s="2">
        <v>1</v>
      </c>
      <c r="U184" s="2">
        <f t="shared" si="14"/>
        <v>5</v>
      </c>
    </row>
    <row r="185" spans="1:21" x14ac:dyDescent="0.35">
      <c r="A185" s="4">
        <v>45108</v>
      </c>
      <c r="B185" s="2">
        <f t="shared" si="11"/>
        <v>2023</v>
      </c>
      <c r="C185" s="2">
        <f t="shared" si="12"/>
        <v>26</v>
      </c>
      <c r="D185" s="2">
        <f t="shared" si="13"/>
        <v>7</v>
      </c>
      <c r="I185" s="2">
        <v>1</v>
      </c>
      <c r="R185" s="2">
        <v>1</v>
      </c>
      <c r="S185" s="2">
        <v>1</v>
      </c>
      <c r="U185" s="2">
        <f t="shared" si="14"/>
        <v>3</v>
      </c>
    </row>
    <row r="186" spans="1:21" x14ac:dyDescent="0.35">
      <c r="A186" s="4">
        <v>45109</v>
      </c>
      <c r="B186" s="2">
        <f t="shared" si="11"/>
        <v>2023</v>
      </c>
      <c r="C186" s="2">
        <f t="shared" si="12"/>
        <v>26</v>
      </c>
      <c r="D186" s="2">
        <f t="shared" si="13"/>
        <v>7</v>
      </c>
      <c r="I186" s="2">
        <v>1</v>
      </c>
      <c r="R186" s="2">
        <v>1</v>
      </c>
      <c r="S186" s="2">
        <v>1</v>
      </c>
      <c r="U186" s="2">
        <f t="shared" si="14"/>
        <v>3</v>
      </c>
    </row>
    <row r="187" spans="1:21" x14ac:dyDescent="0.35">
      <c r="A187" s="4">
        <v>45110</v>
      </c>
      <c r="B187" s="2">
        <f t="shared" si="11"/>
        <v>2023</v>
      </c>
      <c r="C187" s="2">
        <f t="shared" si="12"/>
        <v>27</v>
      </c>
      <c r="D187" s="2">
        <f t="shared" si="13"/>
        <v>7</v>
      </c>
      <c r="F187" s="2">
        <v>1</v>
      </c>
      <c r="O187" s="2">
        <v>1</v>
      </c>
      <c r="P187" s="2">
        <v>1</v>
      </c>
      <c r="Q187" s="2">
        <v>1</v>
      </c>
      <c r="T187" s="2">
        <v>1</v>
      </c>
      <c r="U187" s="2">
        <f t="shared" si="14"/>
        <v>4</v>
      </c>
    </row>
    <row r="188" spans="1:21" x14ac:dyDescent="0.35">
      <c r="A188" s="4">
        <v>45111</v>
      </c>
      <c r="B188" s="2">
        <f t="shared" si="11"/>
        <v>2023</v>
      </c>
      <c r="C188" s="2">
        <f t="shared" si="12"/>
        <v>27</v>
      </c>
      <c r="D188" s="2">
        <f t="shared" si="13"/>
        <v>7</v>
      </c>
      <c r="F188" s="2">
        <v>1</v>
      </c>
      <c r="O188" s="2">
        <v>1</v>
      </c>
      <c r="P188" s="2">
        <v>1</v>
      </c>
      <c r="Q188" s="2">
        <v>1</v>
      </c>
      <c r="T188" s="2">
        <v>1</v>
      </c>
      <c r="U188" s="2">
        <f t="shared" si="14"/>
        <v>4</v>
      </c>
    </row>
    <row r="189" spans="1:21" x14ac:dyDescent="0.35">
      <c r="A189" s="4">
        <v>45112</v>
      </c>
      <c r="B189" s="2">
        <f t="shared" si="11"/>
        <v>2023</v>
      </c>
      <c r="C189" s="2">
        <f t="shared" si="12"/>
        <v>27</v>
      </c>
      <c r="D189" s="2">
        <f t="shared" si="13"/>
        <v>7</v>
      </c>
      <c r="F189" s="2">
        <v>1</v>
      </c>
      <c r="O189" s="2">
        <v>1</v>
      </c>
      <c r="P189" s="2">
        <v>1</v>
      </c>
      <c r="Q189" s="2">
        <v>1</v>
      </c>
      <c r="T189" s="2">
        <v>1</v>
      </c>
      <c r="U189" s="2">
        <f t="shared" si="14"/>
        <v>4</v>
      </c>
    </row>
    <row r="190" spans="1:21" x14ac:dyDescent="0.35">
      <c r="A190" s="4">
        <v>45113</v>
      </c>
      <c r="B190" s="2">
        <f t="shared" si="11"/>
        <v>2023</v>
      </c>
      <c r="C190" s="2">
        <f t="shared" si="12"/>
        <v>27</v>
      </c>
      <c r="D190" s="2">
        <f t="shared" si="13"/>
        <v>7</v>
      </c>
      <c r="F190" s="2">
        <v>1</v>
      </c>
      <c r="O190" s="2">
        <v>1</v>
      </c>
      <c r="P190" s="2">
        <v>1</v>
      </c>
      <c r="Q190" s="2">
        <v>1</v>
      </c>
      <c r="T190" s="2">
        <v>1</v>
      </c>
      <c r="U190" s="2">
        <f t="shared" si="14"/>
        <v>4</v>
      </c>
    </row>
    <row r="191" spans="1:21" x14ac:dyDescent="0.35">
      <c r="A191" s="4">
        <v>45114</v>
      </c>
      <c r="B191" s="2">
        <f t="shared" si="11"/>
        <v>2023</v>
      </c>
      <c r="C191" s="2">
        <f t="shared" si="12"/>
        <v>27</v>
      </c>
      <c r="D191" s="2">
        <f t="shared" si="13"/>
        <v>7</v>
      </c>
      <c r="F191" s="2">
        <v>1</v>
      </c>
      <c r="O191" s="2">
        <v>1</v>
      </c>
      <c r="P191" s="2">
        <v>1</v>
      </c>
      <c r="R191" s="2">
        <v>1</v>
      </c>
      <c r="T191" s="2">
        <v>1</v>
      </c>
      <c r="U191" s="2">
        <f t="shared" si="14"/>
        <v>4</v>
      </c>
    </row>
    <row r="192" spans="1:21" x14ac:dyDescent="0.35">
      <c r="A192" s="4">
        <v>45115</v>
      </c>
      <c r="B192" s="2">
        <f t="shared" si="11"/>
        <v>2023</v>
      </c>
      <c r="C192" s="2">
        <f t="shared" si="12"/>
        <v>27</v>
      </c>
      <c r="D192" s="2">
        <f t="shared" si="13"/>
        <v>7</v>
      </c>
      <c r="I192" s="2">
        <v>1</v>
      </c>
      <c r="R192" s="2">
        <v>1</v>
      </c>
      <c r="S192" s="2">
        <v>1</v>
      </c>
      <c r="U192" s="2">
        <f t="shared" si="14"/>
        <v>3</v>
      </c>
    </row>
    <row r="193" spans="1:21" x14ac:dyDescent="0.35">
      <c r="A193" s="4">
        <v>45116</v>
      </c>
      <c r="B193" s="2">
        <f t="shared" si="11"/>
        <v>2023</v>
      </c>
      <c r="C193" s="2">
        <f t="shared" si="12"/>
        <v>27</v>
      </c>
      <c r="D193" s="2">
        <f t="shared" si="13"/>
        <v>7</v>
      </c>
      <c r="I193" s="2">
        <v>1</v>
      </c>
      <c r="R193" s="2">
        <v>1</v>
      </c>
      <c r="S193" s="2">
        <v>1</v>
      </c>
      <c r="U193" s="2">
        <f t="shared" si="14"/>
        <v>3</v>
      </c>
    </row>
    <row r="194" spans="1:21" x14ac:dyDescent="0.35">
      <c r="A194" s="4">
        <v>45117</v>
      </c>
      <c r="B194" s="2">
        <f t="shared" si="11"/>
        <v>2023</v>
      </c>
      <c r="C194" s="2">
        <f t="shared" si="12"/>
        <v>28</v>
      </c>
      <c r="D194" s="2">
        <f t="shared" si="13"/>
        <v>7</v>
      </c>
      <c r="F194" s="2">
        <v>1</v>
      </c>
      <c r="O194" s="2">
        <v>1</v>
      </c>
      <c r="P194" s="2">
        <v>1</v>
      </c>
      <c r="Q194" s="2">
        <v>1</v>
      </c>
      <c r="T194" s="2">
        <v>1</v>
      </c>
      <c r="U194" s="2">
        <f t="shared" si="14"/>
        <v>4</v>
      </c>
    </row>
    <row r="195" spans="1:21" x14ac:dyDescent="0.35">
      <c r="A195" s="4">
        <v>45118</v>
      </c>
      <c r="B195" s="2">
        <f t="shared" si="11"/>
        <v>2023</v>
      </c>
      <c r="C195" s="2">
        <f t="shared" si="12"/>
        <v>28</v>
      </c>
      <c r="D195" s="2">
        <f t="shared" si="13"/>
        <v>7</v>
      </c>
      <c r="F195" s="2">
        <v>1</v>
      </c>
      <c r="O195" s="2">
        <v>1</v>
      </c>
      <c r="P195" s="2">
        <v>1</v>
      </c>
      <c r="Q195" s="2">
        <v>1</v>
      </c>
      <c r="T195" s="2">
        <v>1</v>
      </c>
      <c r="U195" s="2">
        <f t="shared" si="14"/>
        <v>4</v>
      </c>
    </row>
    <row r="196" spans="1:21" x14ac:dyDescent="0.35">
      <c r="A196" s="4">
        <v>45119</v>
      </c>
      <c r="B196" s="2">
        <f t="shared" si="11"/>
        <v>2023</v>
      </c>
      <c r="C196" s="2">
        <f t="shared" si="12"/>
        <v>28</v>
      </c>
      <c r="D196" s="2">
        <f t="shared" si="13"/>
        <v>7</v>
      </c>
      <c r="F196" s="2">
        <v>1</v>
      </c>
      <c r="O196" s="2">
        <v>1</v>
      </c>
      <c r="P196" s="2">
        <v>1</v>
      </c>
      <c r="Q196" s="2">
        <v>1</v>
      </c>
      <c r="T196" s="2">
        <v>1</v>
      </c>
      <c r="U196" s="2">
        <f t="shared" si="14"/>
        <v>4</v>
      </c>
    </row>
    <row r="197" spans="1:21" x14ac:dyDescent="0.35">
      <c r="A197" s="4">
        <v>45120</v>
      </c>
      <c r="B197" s="2">
        <f t="shared" ref="B197:B260" si="15">YEAR(A197)</f>
        <v>2023</v>
      </c>
      <c r="C197" s="2">
        <f t="shared" ref="C197:C260" si="16">_xlfn.ISOWEEKNUM(A197)</f>
        <v>28</v>
      </c>
      <c r="D197" s="2">
        <f t="shared" ref="D197:D260" si="17">MONTH(A197)</f>
        <v>7</v>
      </c>
      <c r="F197" s="2">
        <v>1</v>
      </c>
      <c r="O197" s="2">
        <v>1</v>
      </c>
      <c r="P197" s="2">
        <v>1</v>
      </c>
      <c r="Q197" s="2">
        <v>1</v>
      </c>
      <c r="T197" s="2">
        <v>1</v>
      </c>
      <c r="U197" s="2">
        <f t="shared" ref="U197:U260" si="18">SUM(E197:S197)</f>
        <v>4</v>
      </c>
    </row>
    <row r="198" spans="1:21" x14ac:dyDescent="0.35">
      <c r="A198" s="4">
        <v>45121</v>
      </c>
      <c r="B198" s="2">
        <f t="shared" si="15"/>
        <v>2023</v>
      </c>
      <c r="C198" s="2">
        <f t="shared" si="16"/>
        <v>28</v>
      </c>
      <c r="D198" s="2">
        <f t="shared" si="17"/>
        <v>7</v>
      </c>
      <c r="F198" s="2">
        <v>1</v>
      </c>
      <c r="O198" s="2">
        <v>1</v>
      </c>
      <c r="P198" s="2">
        <v>1</v>
      </c>
      <c r="R198" s="2">
        <v>1</v>
      </c>
      <c r="T198" s="2">
        <v>1</v>
      </c>
      <c r="U198" s="2">
        <f t="shared" si="18"/>
        <v>4</v>
      </c>
    </row>
    <row r="199" spans="1:21" x14ac:dyDescent="0.35">
      <c r="A199" s="4">
        <v>45122</v>
      </c>
      <c r="B199" s="2">
        <f t="shared" si="15"/>
        <v>2023</v>
      </c>
      <c r="C199" s="2">
        <f t="shared" si="16"/>
        <v>28</v>
      </c>
      <c r="D199" s="2">
        <f t="shared" si="17"/>
        <v>7</v>
      </c>
      <c r="I199" s="2">
        <v>1</v>
      </c>
      <c r="R199" s="2">
        <v>1</v>
      </c>
      <c r="S199" s="2">
        <v>1</v>
      </c>
      <c r="U199" s="2">
        <f t="shared" si="18"/>
        <v>3</v>
      </c>
    </row>
    <row r="200" spans="1:21" x14ac:dyDescent="0.35">
      <c r="A200" s="4">
        <v>45123</v>
      </c>
      <c r="B200" s="2">
        <f t="shared" si="15"/>
        <v>2023</v>
      </c>
      <c r="C200" s="2">
        <f t="shared" si="16"/>
        <v>28</v>
      </c>
      <c r="D200" s="2">
        <f t="shared" si="17"/>
        <v>7</v>
      </c>
      <c r="I200" s="2">
        <v>1</v>
      </c>
      <c r="R200" s="2">
        <v>1</v>
      </c>
      <c r="S200" s="2">
        <v>1</v>
      </c>
      <c r="U200" s="2">
        <f t="shared" si="18"/>
        <v>3</v>
      </c>
    </row>
    <row r="201" spans="1:21" x14ac:dyDescent="0.35">
      <c r="A201" s="4">
        <v>45124</v>
      </c>
      <c r="B201" s="2">
        <f t="shared" si="15"/>
        <v>2023</v>
      </c>
      <c r="C201" s="2">
        <f t="shared" si="16"/>
        <v>29</v>
      </c>
      <c r="D201" s="2">
        <f t="shared" si="17"/>
        <v>7</v>
      </c>
      <c r="F201" s="2">
        <v>1</v>
      </c>
      <c r="O201" s="2">
        <v>1</v>
      </c>
      <c r="P201" s="2">
        <v>1</v>
      </c>
      <c r="Q201" s="2">
        <v>1</v>
      </c>
      <c r="T201" s="2">
        <v>1</v>
      </c>
      <c r="U201" s="2">
        <f t="shared" si="18"/>
        <v>4</v>
      </c>
    </row>
    <row r="202" spans="1:21" x14ac:dyDescent="0.35">
      <c r="A202" s="4">
        <v>45125</v>
      </c>
      <c r="B202" s="2">
        <f t="shared" si="15"/>
        <v>2023</v>
      </c>
      <c r="C202" s="2">
        <f t="shared" si="16"/>
        <v>29</v>
      </c>
      <c r="D202" s="2">
        <f t="shared" si="17"/>
        <v>7</v>
      </c>
      <c r="F202" s="2">
        <v>1</v>
      </c>
      <c r="O202" s="2">
        <v>1</v>
      </c>
      <c r="P202" s="2">
        <v>1</v>
      </c>
      <c r="Q202" s="2">
        <v>1</v>
      </c>
      <c r="T202" s="2">
        <v>1</v>
      </c>
      <c r="U202" s="2">
        <f t="shared" si="18"/>
        <v>4</v>
      </c>
    </row>
    <row r="203" spans="1:21" x14ac:dyDescent="0.35">
      <c r="A203" s="4">
        <v>45126</v>
      </c>
      <c r="B203" s="2">
        <f t="shared" si="15"/>
        <v>2023</v>
      </c>
      <c r="C203" s="2">
        <f t="shared" si="16"/>
        <v>29</v>
      </c>
      <c r="D203" s="2">
        <f t="shared" si="17"/>
        <v>7</v>
      </c>
      <c r="F203" s="2">
        <v>1</v>
      </c>
      <c r="O203" s="2">
        <v>1</v>
      </c>
      <c r="P203" s="2">
        <v>1</v>
      </c>
      <c r="Q203" s="2">
        <v>1</v>
      </c>
      <c r="T203" s="2">
        <v>1</v>
      </c>
      <c r="U203" s="2">
        <f t="shared" si="18"/>
        <v>4</v>
      </c>
    </row>
    <row r="204" spans="1:21" x14ac:dyDescent="0.35">
      <c r="A204" s="4">
        <v>45127</v>
      </c>
      <c r="B204" s="2">
        <f t="shared" si="15"/>
        <v>2023</v>
      </c>
      <c r="C204" s="2">
        <f t="shared" si="16"/>
        <v>29</v>
      </c>
      <c r="D204" s="2">
        <f t="shared" si="17"/>
        <v>7</v>
      </c>
      <c r="F204" s="2">
        <v>1</v>
      </c>
      <c r="O204" s="2">
        <v>1</v>
      </c>
      <c r="P204" s="2">
        <v>1</v>
      </c>
      <c r="Q204" s="2">
        <v>1</v>
      </c>
      <c r="T204" s="2">
        <v>1</v>
      </c>
      <c r="U204" s="2">
        <f t="shared" si="18"/>
        <v>4</v>
      </c>
    </row>
    <row r="205" spans="1:21" x14ac:dyDescent="0.35">
      <c r="A205" s="4">
        <v>45128</v>
      </c>
      <c r="B205" s="2">
        <f t="shared" si="15"/>
        <v>2023</v>
      </c>
      <c r="C205" s="2">
        <f t="shared" si="16"/>
        <v>29</v>
      </c>
      <c r="D205" s="2">
        <f t="shared" si="17"/>
        <v>7</v>
      </c>
      <c r="F205" s="2">
        <v>1</v>
      </c>
      <c r="O205" s="2">
        <v>1</v>
      </c>
      <c r="P205" s="2">
        <v>1</v>
      </c>
      <c r="R205" s="2">
        <v>1</v>
      </c>
      <c r="T205" s="2">
        <v>1</v>
      </c>
      <c r="U205" s="2">
        <f t="shared" si="18"/>
        <v>4</v>
      </c>
    </row>
    <row r="206" spans="1:21" x14ac:dyDescent="0.35">
      <c r="A206" s="4">
        <v>45129</v>
      </c>
      <c r="B206" s="2">
        <f t="shared" si="15"/>
        <v>2023</v>
      </c>
      <c r="C206" s="2">
        <f t="shared" si="16"/>
        <v>29</v>
      </c>
      <c r="D206" s="2">
        <f t="shared" si="17"/>
        <v>7</v>
      </c>
      <c r="I206" s="2">
        <v>1</v>
      </c>
      <c r="R206" s="2">
        <v>1</v>
      </c>
      <c r="S206" s="2">
        <v>1</v>
      </c>
      <c r="U206" s="2">
        <f t="shared" si="18"/>
        <v>3</v>
      </c>
    </row>
    <row r="207" spans="1:21" x14ac:dyDescent="0.35">
      <c r="A207" s="4">
        <v>45130</v>
      </c>
      <c r="B207" s="2">
        <f t="shared" si="15"/>
        <v>2023</v>
      </c>
      <c r="C207" s="2">
        <f t="shared" si="16"/>
        <v>29</v>
      </c>
      <c r="D207" s="2">
        <f t="shared" si="17"/>
        <v>7</v>
      </c>
      <c r="I207" s="2">
        <v>1</v>
      </c>
      <c r="R207" s="2">
        <v>1</v>
      </c>
      <c r="S207" s="2">
        <v>1</v>
      </c>
      <c r="U207" s="2">
        <f t="shared" si="18"/>
        <v>3</v>
      </c>
    </row>
    <row r="208" spans="1:21" x14ac:dyDescent="0.35">
      <c r="A208" s="4">
        <v>45131</v>
      </c>
      <c r="B208" s="2">
        <f t="shared" si="15"/>
        <v>2023</v>
      </c>
      <c r="C208" s="2">
        <f t="shared" si="16"/>
        <v>30</v>
      </c>
      <c r="D208" s="2">
        <f t="shared" si="17"/>
        <v>7</v>
      </c>
      <c r="F208" s="2">
        <v>1</v>
      </c>
      <c r="O208" s="2">
        <v>1</v>
      </c>
      <c r="P208" s="2">
        <v>1</v>
      </c>
      <c r="Q208" s="2">
        <v>1</v>
      </c>
      <c r="T208" s="2">
        <v>1</v>
      </c>
      <c r="U208" s="2">
        <f t="shared" si="18"/>
        <v>4</v>
      </c>
    </row>
    <row r="209" spans="1:21" x14ac:dyDescent="0.35">
      <c r="A209" s="4">
        <v>45132</v>
      </c>
      <c r="B209" s="2">
        <f t="shared" si="15"/>
        <v>2023</v>
      </c>
      <c r="C209" s="2">
        <f t="shared" si="16"/>
        <v>30</v>
      </c>
      <c r="D209" s="2">
        <f t="shared" si="17"/>
        <v>7</v>
      </c>
      <c r="F209" s="2">
        <v>1</v>
      </c>
      <c r="O209" s="2">
        <v>1</v>
      </c>
      <c r="P209" s="2">
        <v>1</v>
      </c>
      <c r="Q209" s="2">
        <v>1</v>
      </c>
      <c r="T209" s="2">
        <v>1</v>
      </c>
      <c r="U209" s="2">
        <f t="shared" si="18"/>
        <v>4</v>
      </c>
    </row>
    <row r="210" spans="1:21" x14ac:dyDescent="0.35">
      <c r="A210" s="4">
        <v>45133</v>
      </c>
      <c r="B210" s="2">
        <f t="shared" si="15"/>
        <v>2023</v>
      </c>
      <c r="C210" s="2">
        <f t="shared" si="16"/>
        <v>30</v>
      </c>
      <c r="D210" s="2">
        <f t="shared" si="17"/>
        <v>7</v>
      </c>
      <c r="F210" s="2">
        <v>1</v>
      </c>
      <c r="O210" s="2">
        <v>1</v>
      </c>
      <c r="P210" s="2">
        <v>1</v>
      </c>
      <c r="Q210" s="2">
        <v>1</v>
      </c>
      <c r="T210" s="2">
        <v>1</v>
      </c>
      <c r="U210" s="2">
        <f t="shared" si="18"/>
        <v>4</v>
      </c>
    </row>
    <row r="211" spans="1:21" x14ac:dyDescent="0.35">
      <c r="A211" s="4">
        <v>45134</v>
      </c>
      <c r="B211" s="2">
        <f t="shared" si="15"/>
        <v>2023</v>
      </c>
      <c r="C211" s="2">
        <f t="shared" si="16"/>
        <v>30</v>
      </c>
      <c r="D211" s="2">
        <f t="shared" si="17"/>
        <v>7</v>
      </c>
      <c r="F211" s="2">
        <v>1</v>
      </c>
      <c r="O211" s="2">
        <v>1</v>
      </c>
      <c r="P211" s="2">
        <v>1</v>
      </c>
      <c r="Q211" s="2">
        <v>1</v>
      </c>
      <c r="T211" s="2">
        <v>1</v>
      </c>
      <c r="U211" s="2">
        <f t="shared" si="18"/>
        <v>4</v>
      </c>
    </row>
    <row r="212" spans="1:21" x14ac:dyDescent="0.35">
      <c r="A212" s="4">
        <v>45135</v>
      </c>
      <c r="B212" s="2">
        <f t="shared" si="15"/>
        <v>2023</v>
      </c>
      <c r="C212" s="2">
        <f t="shared" si="16"/>
        <v>30</v>
      </c>
      <c r="D212" s="2">
        <f t="shared" si="17"/>
        <v>7</v>
      </c>
      <c r="F212" s="2">
        <v>1</v>
      </c>
      <c r="O212" s="2">
        <v>1</v>
      </c>
      <c r="P212" s="2">
        <v>1</v>
      </c>
      <c r="R212" s="2">
        <v>1</v>
      </c>
      <c r="T212" s="2">
        <v>1</v>
      </c>
      <c r="U212" s="2">
        <f t="shared" si="18"/>
        <v>4</v>
      </c>
    </row>
    <row r="213" spans="1:21" x14ac:dyDescent="0.35">
      <c r="A213" s="4">
        <v>45136</v>
      </c>
      <c r="B213" s="2">
        <f t="shared" si="15"/>
        <v>2023</v>
      </c>
      <c r="C213" s="2">
        <f t="shared" si="16"/>
        <v>30</v>
      </c>
      <c r="D213" s="2">
        <f t="shared" si="17"/>
        <v>7</v>
      </c>
      <c r="I213" s="2">
        <v>1</v>
      </c>
      <c r="R213" s="2">
        <v>1</v>
      </c>
      <c r="S213" s="2">
        <v>1</v>
      </c>
      <c r="U213" s="2">
        <f t="shared" si="18"/>
        <v>3</v>
      </c>
    </row>
    <row r="214" spans="1:21" x14ac:dyDescent="0.35">
      <c r="A214" s="4">
        <v>45137</v>
      </c>
      <c r="B214" s="2">
        <f t="shared" si="15"/>
        <v>2023</v>
      </c>
      <c r="C214" s="2">
        <f t="shared" si="16"/>
        <v>30</v>
      </c>
      <c r="D214" s="2">
        <f t="shared" si="17"/>
        <v>7</v>
      </c>
      <c r="I214" s="2">
        <v>1</v>
      </c>
      <c r="R214" s="2">
        <v>1</v>
      </c>
      <c r="S214" s="2">
        <v>1</v>
      </c>
      <c r="U214" s="2">
        <f t="shared" si="18"/>
        <v>3</v>
      </c>
    </row>
    <row r="215" spans="1:21" x14ac:dyDescent="0.35">
      <c r="A215" s="4">
        <v>45138</v>
      </c>
      <c r="B215" s="2">
        <f t="shared" si="15"/>
        <v>2023</v>
      </c>
      <c r="C215" s="2">
        <f t="shared" si="16"/>
        <v>31</v>
      </c>
      <c r="D215" s="2">
        <f t="shared" si="17"/>
        <v>7</v>
      </c>
      <c r="F215" s="2">
        <v>1</v>
      </c>
      <c r="O215" s="2">
        <v>1</v>
      </c>
      <c r="P215" s="2">
        <v>1</v>
      </c>
      <c r="Q215" s="2">
        <v>1</v>
      </c>
      <c r="T215" s="2">
        <v>1</v>
      </c>
      <c r="U215" s="2">
        <f t="shared" si="18"/>
        <v>4</v>
      </c>
    </row>
    <row r="216" spans="1:21" x14ac:dyDescent="0.35">
      <c r="A216" s="4">
        <v>45139</v>
      </c>
      <c r="B216" s="2">
        <f t="shared" si="15"/>
        <v>2023</v>
      </c>
      <c r="C216" s="2">
        <f t="shared" si="16"/>
        <v>31</v>
      </c>
      <c r="D216" s="2">
        <f t="shared" si="17"/>
        <v>8</v>
      </c>
      <c r="F216" s="2">
        <v>1</v>
      </c>
      <c r="O216" s="2">
        <v>1</v>
      </c>
      <c r="P216" s="2">
        <v>1</v>
      </c>
      <c r="Q216" s="2">
        <v>1</v>
      </c>
      <c r="T216" s="2">
        <v>1</v>
      </c>
      <c r="U216" s="2">
        <f t="shared" si="18"/>
        <v>4</v>
      </c>
    </row>
    <row r="217" spans="1:21" x14ac:dyDescent="0.35">
      <c r="A217" s="4">
        <v>45140</v>
      </c>
      <c r="B217" s="2">
        <f t="shared" si="15"/>
        <v>2023</v>
      </c>
      <c r="C217" s="2">
        <f t="shared" si="16"/>
        <v>31</v>
      </c>
      <c r="D217" s="2">
        <f t="shared" si="17"/>
        <v>8</v>
      </c>
      <c r="F217" s="2">
        <v>1</v>
      </c>
      <c r="O217" s="2">
        <v>1</v>
      </c>
      <c r="P217" s="2">
        <v>1</v>
      </c>
      <c r="Q217" s="2">
        <v>1</v>
      </c>
      <c r="T217" s="2">
        <v>1</v>
      </c>
      <c r="U217" s="2">
        <f t="shared" si="18"/>
        <v>4</v>
      </c>
    </row>
    <row r="218" spans="1:21" x14ac:dyDescent="0.35">
      <c r="A218" s="4">
        <v>45141</v>
      </c>
      <c r="B218" s="2">
        <f t="shared" si="15"/>
        <v>2023</v>
      </c>
      <c r="C218" s="2">
        <f t="shared" si="16"/>
        <v>31</v>
      </c>
      <c r="D218" s="2">
        <f t="shared" si="17"/>
        <v>8</v>
      </c>
      <c r="F218" s="2">
        <v>1</v>
      </c>
      <c r="O218" s="2">
        <v>1</v>
      </c>
      <c r="P218" s="2">
        <v>1</v>
      </c>
      <c r="Q218" s="2">
        <v>1</v>
      </c>
      <c r="T218" s="2">
        <v>1</v>
      </c>
      <c r="U218" s="2">
        <f t="shared" si="18"/>
        <v>4</v>
      </c>
    </row>
    <row r="219" spans="1:21" x14ac:dyDescent="0.35">
      <c r="A219" s="4">
        <v>45142</v>
      </c>
      <c r="B219" s="2">
        <f t="shared" si="15"/>
        <v>2023</v>
      </c>
      <c r="C219" s="2">
        <f t="shared" si="16"/>
        <v>31</v>
      </c>
      <c r="D219" s="2">
        <f t="shared" si="17"/>
        <v>8</v>
      </c>
      <c r="F219" s="2">
        <v>1</v>
      </c>
      <c r="O219" s="2">
        <v>1</v>
      </c>
      <c r="P219" s="2">
        <v>1</v>
      </c>
      <c r="T219" s="2">
        <v>1</v>
      </c>
      <c r="U219" s="2">
        <f t="shared" si="18"/>
        <v>3</v>
      </c>
    </row>
    <row r="220" spans="1:21" x14ac:dyDescent="0.35">
      <c r="A220" s="4">
        <v>45143</v>
      </c>
      <c r="B220" s="2">
        <f t="shared" si="15"/>
        <v>2023</v>
      </c>
      <c r="C220" s="2">
        <f t="shared" si="16"/>
        <v>31</v>
      </c>
      <c r="D220" s="2">
        <f t="shared" si="17"/>
        <v>8</v>
      </c>
      <c r="I220" s="2">
        <v>1</v>
      </c>
      <c r="S220" s="2">
        <v>1</v>
      </c>
      <c r="U220" s="2">
        <f t="shared" si="18"/>
        <v>2</v>
      </c>
    </row>
    <row r="221" spans="1:21" x14ac:dyDescent="0.35">
      <c r="A221" s="4">
        <v>45144</v>
      </c>
      <c r="B221" s="2">
        <f t="shared" si="15"/>
        <v>2023</v>
      </c>
      <c r="C221" s="2">
        <f t="shared" si="16"/>
        <v>31</v>
      </c>
      <c r="D221" s="2">
        <f t="shared" si="17"/>
        <v>8</v>
      </c>
      <c r="I221" s="2">
        <v>1</v>
      </c>
      <c r="S221" s="2">
        <v>1</v>
      </c>
      <c r="U221" s="2">
        <f t="shared" si="18"/>
        <v>2</v>
      </c>
    </row>
    <row r="222" spans="1:21" x14ac:dyDescent="0.35">
      <c r="A222" s="4">
        <v>45145</v>
      </c>
      <c r="B222" s="2">
        <f t="shared" si="15"/>
        <v>2023</v>
      </c>
      <c r="C222" s="2">
        <f t="shared" si="16"/>
        <v>32</v>
      </c>
      <c r="D222" s="2">
        <f t="shared" si="17"/>
        <v>8</v>
      </c>
      <c r="F222" s="2">
        <v>1</v>
      </c>
      <c r="O222" s="2">
        <v>1</v>
      </c>
      <c r="P222" s="2">
        <v>1</v>
      </c>
      <c r="Q222" s="2">
        <v>1</v>
      </c>
      <c r="T222" s="2">
        <v>1</v>
      </c>
      <c r="U222" s="2">
        <f t="shared" si="18"/>
        <v>4</v>
      </c>
    </row>
    <row r="223" spans="1:21" x14ac:dyDescent="0.35">
      <c r="A223" s="4">
        <v>45146</v>
      </c>
      <c r="B223" s="2">
        <f t="shared" si="15"/>
        <v>2023</v>
      </c>
      <c r="C223" s="2">
        <f t="shared" si="16"/>
        <v>32</v>
      </c>
      <c r="D223" s="2">
        <f t="shared" si="17"/>
        <v>8</v>
      </c>
      <c r="F223" s="2">
        <v>1</v>
      </c>
      <c r="O223" s="2">
        <v>1</v>
      </c>
      <c r="P223" s="2">
        <v>1</v>
      </c>
      <c r="Q223" s="2">
        <v>1</v>
      </c>
      <c r="T223" s="2">
        <v>1</v>
      </c>
      <c r="U223" s="2">
        <f t="shared" si="18"/>
        <v>4</v>
      </c>
    </row>
    <row r="224" spans="1:21" x14ac:dyDescent="0.35">
      <c r="A224" s="4">
        <v>45147</v>
      </c>
      <c r="B224" s="2">
        <f t="shared" si="15"/>
        <v>2023</v>
      </c>
      <c r="C224" s="2">
        <f t="shared" si="16"/>
        <v>32</v>
      </c>
      <c r="D224" s="2">
        <f t="shared" si="17"/>
        <v>8</v>
      </c>
      <c r="F224" s="2">
        <v>1</v>
      </c>
      <c r="O224" s="2">
        <v>1</v>
      </c>
      <c r="P224" s="2">
        <v>1</v>
      </c>
      <c r="Q224" s="2">
        <v>1</v>
      </c>
      <c r="T224" s="2">
        <v>1</v>
      </c>
      <c r="U224" s="2">
        <f t="shared" si="18"/>
        <v>4</v>
      </c>
    </row>
    <row r="225" spans="1:21" x14ac:dyDescent="0.35">
      <c r="A225" s="4">
        <v>45148</v>
      </c>
      <c r="B225" s="2">
        <f t="shared" si="15"/>
        <v>2023</v>
      </c>
      <c r="C225" s="2">
        <f t="shared" si="16"/>
        <v>32</v>
      </c>
      <c r="D225" s="2">
        <f t="shared" si="17"/>
        <v>8</v>
      </c>
      <c r="F225" s="2">
        <v>1</v>
      </c>
      <c r="O225" s="2">
        <v>1</v>
      </c>
      <c r="P225" s="2">
        <v>1</v>
      </c>
      <c r="Q225" s="2">
        <v>1</v>
      </c>
      <c r="T225" s="2">
        <v>1</v>
      </c>
      <c r="U225" s="2">
        <f t="shared" si="18"/>
        <v>4</v>
      </c>
    </row>
    <row r="226" spans="1:21" x14ac:dyDescent="0.35">
      <c r="A226" s="4">
        <v>45149</v>
      </c>
      <c r="B226" s="2">
        <f t="shared" si="15"/>
        <v>2023</v>
      </c>
      <c r="C226" s="2">
        <f t="shared" si="16"/>
        <v>32</v>
      </c>
      <c r="D226" s="2">
        <f t="shared" si="17"/>
        <v>8</v>
      </c>
      <c r="F226" s="2">
        <v>1</v>
      </c>
      <c r="O226" s="2">
        <v>1</v>
      </c>
      <c r="P226" s="2">
        <v>1</v>
      </c>
      <c r="T226" s="2">
        <v>1</v>
      </c>
      <c r="U226" s="2">
        <f t="shared" si="18"/>
        <v>3</v>
      </c>
    </row>
    <row r="227" spans="1:21" x14ac:dyDescent="0.35">
      <c r="A227" s="4">
        <v>45150</v>
      </c>
      <c r="B227" s="2">
        <f t="shared" si="15"/>
        <v>2023</v>
      </c>
      <c r="C227" s="2">
        <f t="shared" si="16"/>
        <v>32</v>
      </c>
      <c r="D227" s="2">
        <f t="shared" si="17"/>
        <v>8</v>
      </c>
      <c r="I227" s="2">
        <v>1</v>
      </c>
      <c r="S227" s="2">
        <v>1</v>
      </c>
      <c r="U227" s="2">
        <f t="shared" si="18"/>
        <v>2</v>
      </c>
    </row>
    <row r="228" spans="1:21" x14ac:dyDescent="0.35">
      <c r="A228" s="4">
        <v>45151</v>
      </c>
      <c r="B228" s="2">
        <f t="shared" si="15"/>
        <v>2023</v>
      </c>
      <c r="C228" s="2">
        <f t="shared" si="16"/>
        <v>32</v>
      </c>
      <c r="D228" s="2">
        <f t="shared" si="17"/>
        <v>8</v>
      </c>
      <c r="I228" s="2">
        <v>1</v>
      </c>
      <c r="S228" s="2">
        <v>1</v>
      </c>
      <c r="U228" s="2">
        <f t="shared" si="18"/>
        <v>2</v>
      </c>
    </row>
    <row r="229" spans="1:21" x14ac:dyDescent="0.35">
      <c r="A229" s="4">
        <v>45152</v>
      </c>
      <c r="B229" s="2">
        <f t="shared" si="15"/>
        <v>2023</v>
      </c>
      <c r="C229" s="2">
        <f t="shared" si="16"/>
        <v>33</v>
      </c>
      <c r="D229" s="2">
        <f t="shared" si="17"/>
        <v>8</v>
      </c>
      <c r="F229" s="2">
        <v>1</v>
      </c>
      <c r="O229" s="2">
        <v>1</v>
      </c>
      <c r="P229" s="2">
        <v>1</v>
      </c>
      <c r="Q229" s="2">
        <v>1</v>
      </c>
      <c r="T229" s="2">
        <v>1</v>
      </c>
      <c r="U229" s="2">
        <f t="shared" si="18"/>
        <v>4</v>
      </c>
    </row>
    <row r="230" spans="1:21" x14ac:dyDescent="0.35">
      <c r="A230" s="4">
        <v>45153</v>
      </c>
      <c r="B230" s="2">
        <f t="shared" si="15"/>
        <v>2023</v>
      </c>
      <c r="C230" s="2">
        <f t="shared" si="16"/>
        <v>33</v>
      </c>
      <c r="D230" s="2">
        <f t="shared" si="17"/>
        <v>8</v>
      </c>
      <c r="F230" s="2">
        <v>1</v>
      </c>
      <c r="O230" s="2">
        <v>1</v>
      </c>
      <c r="P230" s="2">
        <v>1</v>
      </c>
      <c r="Q230" s="2">
        <v>1</v>
      </c>
      <c r="T230" s="2">
        <v>1</v>
      </c>
      <c r="U230" s="2">
        <f t="shared" si="18"/>
        <v>4</v>
      </c>
    </row>
    <row r="231" spans="1:21" x14ac:dyDescent="0.35">
      <c r="A231" s="4">
        <v>45154</v>
      </c>
      <c r="B231" s="2">
        <f t="shared" si="15"/>
        <v>2023</v>
      </c>
      <c r="C231" s="2">
        <f t="shared" si="16"/>
        <v>33</v>
      </c>
      <c r="D231" s="2">
        <f t="shared" si="17"/>
        <v>8</v>
      </c>
      <c r="F231" s="2">
        <v>1</v>
      </c>
      <c r="O231" s="2">
        <v>1</v>
      </c>
      <c r="P231" s="2">
        <v>1</v>
      </c>
      <c r="Q231" s="2">
        <v>1</v>
      </c>
      <c r="T231" s="2">
        <v>1</v>
      </c>
      <c r="U231" s="2">
        <f t="shared" si="18"/>
        <v>4</v>
      </c>
    </row>
    <row r="232" spans="1:21" x14ac:dyDescent="0.35">
      <c r="A232" s="4">
        <v>45155</v>
      </c>
      <c r="B232" s="2">
        <f t="shared" si="15"/>
        <v>2023</v>
      </c>
      <c r="C232" s="2">
        <f t="shared" si="16"/>
        <v>33</v>
      </c>
      <c r="D232" s="2">
        <f t="shared" si="17"/>
        <v>8</v>
      </c>
      <c r="F232" s="2">
        <v>1</v>
      </c>
      <c r="O232" s="2">
        <v>1</v>
      </c>
      <c r="P232" s="2">
        <v>1</v>
      </c>
      <c r="Q232" s="2">
        <v>1</v>
      </c>
      <c r="T232" s="2">
        <v>1</v>
      </c>
      <c r="U232" s="2">
        <f t="shared" si="18"/>
        <v>4</v>
      </c>
    </row>
    <row r="233" spans="1:21" x14ac:dyDescent="0.35">
      <c r="A233" s="4">
        <v>45156</v>
      </c>
      <c r="B233" s="2">
        <f t="shared" si="15"/>
        <v>2023</v>
      </c>
      <c r="C233" s="2">
        <f t="shared" si="16"/>
        <v>33</v>
      </c>
      <c r="D233" s="2">
        <f t="shared" si="17"/>
        <v>8</v>
      </c>
      <c r="F233" s="2">
        <v>1</v>
      </c>
      <c r="O233" s="2">
        <v>1</v>
      </c>
      <c r="P233" s="2">
        <v>1</v>
      </c>
      <c r="T233" s="2">
        <v>1</v>
      </c>
      <c r="U233" s="2">
        <f t="shared" si="18"/>
        <v>3</v>
      </c>
    </row>
    <row r="234" spans="1:21" x14ac:dyDescent="0.35">
      <c r="A234" s="4">
        <v>45157</v>
      </c>
      <c r="B234" s="2">
        <f t="shared" si="15"/>
        <v>2023</v>
      </c>
      <c r="C234" s="2">
        <f t="shared" si="16"/>
        <v>33</v>
      </c>
      <c r="D234" s="2">
        <f t="shared" si="17"/>
        <v>8</v>
      </c>
      <c r="I234" s="2">
        <v>1</v>
      </c>
      <c r="S234" s="2">
        <v>1</v>
      </c>
      <c r="U234" s="2">
        <f t="shared" si="18"/>
        <v>2</v>
      </c>
    </row>
    <row r="235" spans="1:21" x14ac:dyDescent="0.35">
      <c r="A235" s="4">
        <v>45158</v>
      </c>
      <c r="B235" s="2">
        <f t="shared" si="15"/>
        <v>2023</v>
      </c>
      <c r="C235" s="2">
        <f t="shared" si="16"/>
        <v>33</v>
      </c>
      <c r="D235" s="2">
        <f t="shared" si="17"/>
        <v>8</v>
      </c>
      <c r="I235" s="2">
        <v>1</v>
      </c>
      <c r="S235" s="2">
        <v>1</v>
      </c>
      <c r="U235" s="2">
        <f t="shared" si="18"/>
        <v>2</v>
      </c>
    </row>
    <row r="236" spans="1:21" x14ac:dyDescent="0.35">
      <c r="A236" s="4">
        <v>45159</v>
      </c>
      <c r="B236" s="2">
        <f t="shared" si="15"/>
        <v>2023</v>
      </c>
      <c r="C236" s="2">
        <f t="shared" si="16"/>
        <v>34</v>
      </c>
      <c r="D236" s="2">
        <f t="shared" si="17"/>
        <v>8</v>
      </c>
      <c r="F236" s="2">
        <v>1</v>
      </c>
      <c r="O236" s="2">
        <v>1</v>
      </c>
      <c r="P236" s="2">
        <v>1</v>
      </c>
      <c r="Q236" s="2">
        <v>1</v>
      </c>
      <c r="T236" s="2">
        <v>1</v>
      </c>
      <c r="U236" s="2">
        <f t="shared" si="18"/>
        <v>4</v>
      </c>
    </row>
    <row r="237" spans="1:21" x14ac:dyDescent="0.35">
      <c r="A237" s="4">
        <v>45160</v>
      </c>
      <c r="B237" s="2">
        <f t="shared" si="15"/>
        <v>2023</v>
      </c>
      <c r="C237" s="2">
        <f t="shared" si="16"/>
        <v>34</v>
      </c>
      <c r="D237" s="2">
        <f t="shared" si="17"/>
        <v>8</v>
      </c>
      <c r="F237" s="2">
        <v>1</v>
      </c>
      <c r="O237" s="2">
        <v>1</v>
      </c>
      <c r="P237" s="2">
        <v>1</v>
      </c>
      <c r="Q237" s="2">
        <v>1</v>
      </c>
      <c r="T237" s="2">
        <v>1</v>
      </c>
      <c r="U237" s="2">
        <f t="shared" si="18"/>
        <v>4</v>
      </c>
    </row>
    <row r="238" spans="1:21" x14ac:dyDescent="0.35">
      <c r="A238" s="4">
        <v>45161</v>
      </c>
      <c r="B238" s="2">
        <f t="shared" si="15"/>
        <v>2023</v>
      </c>
      <c r="C238" s="2">
        <f t="shared" si="16"/>
        <v>34</v>
      </c>
      <c r="D238" s="2">
        <f t="shared" si="17"/>
        <v>8</v>
      </c>
      <c r="F238" s="2">
        <v>1</v>
      </c>
      <c r="O238" s="2">
        <v>1</v>
      </c>
      <c r="P238" s="2">
        <v>1</v>
      </c>
      <c r="Q238" s="2">
        <v>1</v>
      </c>
      <c r="T238" s="2">
        <v>1</v>
      </c>
      <c r="U238" s="2">
        <f t="shared" si="18"/>
        <v>4</v>
      </c>
    </row>
    <row r="239" spans="1:21" x14ac:dyDescent="0.35">
      <c r="A239" s="4">
        <v>45162</v>
      </c>
      <c r="B239" s="2">
        <f t="shared" si="15"/>
        <v>2023</v>
      </c>
      <c r="C239" s="2">
        <f t="shared" si="16"/>
        <v>34</v>
      </c>
      <c r="D239" s="2">
        <f t="shared" si="17"/>
        <v>8</v>
      </c>
      <c r="F239" s="2">
        <v>1</v>
      </c>
      <c r="O239" s="2">
        <v>1</v>
      </c>
      <c r="P239" s="2">
        <v>1</v>
      </c>
      <c r="Q239" s="2">
        <v>1</v>
      </c>
      <c r="T239" s="2">
        <v>1</v>
      </c>
      <c r="U239" s="2">
        <f t="shared" si="18"/>
        <v>4</v>
      </c>
    </row>
    <row r="240" spans="1:21" x14ac:dyDescent="0.35">
      <c r="A240" s="4">
        <v>45163</v>
      </c>
      <c r="B240" s="2">
        <f t="shared" si="15"/>
        <v>2023</v>
      </c>
      <c r="C240" s="2">
        <f t="shared" si="16"/>
        <v>34</v>
      </c>
      <c r="D240" s="2">
        <f t="shared" si="17"/>
        <v>8</v>
      </c>
      <c r="F240" s="2">
        <v>1</v>
      </c>
      <c r="O240" s="2">
        <v>1</v>
      </c>
      <c r="P240" s="2">
        <v>1</v>
      </c>
      <c r="T240" s="2">
        <v>1</v>
      </c>
      <c r="U240" s="2">
        <f t="shared" si="18"/>
        <v>3</v>
      </c>
    </row>
    <row r="241" spans="1:21" x14ac:dyDescent="0.35">
      <c r="A241" s="4">
        <v>45164</v>
      </c>
      <c r="B241" s="2">
        <f t="shared" si="15"/>
        <v>2023</v>
      </c>
      <c r="C241" s="2">
        <f t="shared" si="16"/>
        <v>34</v>
      </c>
      <c r="D241" s="2">
        <f t="shared" si="17"/>
        <v>8</v>
      </c>
      <c r="I241" s="2">
        <v>1</v>
      </c>
      <c r="S241" s="2">
        <v>1</v>
      </c>
      <c r="U241" s="2">
        <f t="shared" si="18"/>
        <v>2</v>
      </c>
    </row>
    <row r="242" spans="1:21" x14ac:dyDescent="0.35">
      <c r="A242" s="4">
        <v>45165</v>
      </c>
      <c r="B242" s="2">
        <f t="shared" si="15"/>
        <v>2023</v>
      </c>
      <c r="C242" s="2">
        <f t="shared" si="16"/>
        <v>34</v>
      </c>
      <c r="D242" s="2">
        <f t="shared" si="17"/>
        <v>8</v>
      </c>
      <c r="I242" s="2">
        <v>1</v>
      </c>
      <c r="S242" s="2">
        <v>1</v>
      </c>
      <c r="U242" s="2">
        <f t="shared" si="18"/>
        <v>2</v>
      </c>
    </row>
    <row r="243" spans="1:21" x14ac:dyDescent="0.35">
      <c r="A243" s="4">
        <v>45166</v>
      </c>
      <c r="B243" s="2">
        <f t="shared" si="15"/>
        <v>2023</v>
      </c>
      <c r="C243" s="2">
        <f t="shared" si="16"/>
        <v>35</v>
      </c>
      <c r="D243" s="2">
        <f t="shared" si="17"/>
        <v>8</v>
      </c>
      <c r="F243" s="2">
        <v>1</v>
      </c>
      <c r="O243" s="2">
        <v>1</v>
      </c>
      <c r="P243" s="2">
        <v>1</v>
      </c>
      <c r="Q243" s="2">
        <v>1</v>
      </c>
      <c r="T243" s="2">
        <v>1</v>
      </c>
      <c r="U243" s="2">
        <f t="shared" si="18"/>
        <v>4</v>
      </c>
    </row>
    <row r="244" spans="1:21" x14ac:dyDescent="0.35">
      <c r="A244" s="4">
        <v>45167</v>
      </c>
      <c r="B244" s="2">
        <f t="shared" si="15"/>
        <v>2023</v>
      </c>
      <c r="C244" s="2">
        <f t="shared" si="16"/>
        <v>35</v>
      </c>
      <c r="D244" s="2">
        <f t="shared" si="17"/>
        <v>8</v>
      </c>
      <c r="F244" s="2">
        <v>1</v>
      </c>
      <c r="O244" s="2">
        <v>1</v>
      </c>
      <c r="P244" s="2">
        <v>1</v>
      </c>
      <c r="Q244" s="2">
        <v>1</v>
      </c>
      <c r="T244" s="2">
        <v>1</v>
      </c>
      <c r="U244" s="2">
        <f t="shared" si="18"/>
        <v>4</v>
      </c>
    </row>
    <row r="245" spans="1:21" x14ac:dyDescent="0.35">
      <c r="A245" s="4">
        <v>45168</v>
      </c>
      <c r="B245" s="2">
        <f t="shared" si="15"/>
        <v>2023</v>
      </c>
      <c r="C245" s="2">
        <f t="shared" si="16"/>
        <v>35</v>
      </c>
      <c r="D245" s="2">
        <f t="shared" si="17"/>
        <v>8</v>
      </c>
      <c r="F245" s="2">
        <v>1</v>
      </c>
      <c r="O245" s="2">
        <v>1</v>
      </c>
      <c r="P245" s="2">
        <v>1</v>
      </c>
      <c r="Q245" s="2">
        <v>1</v>
      </c>
      <c r="T245" s="2">
        <v>1</v>
      </c>
      <c r="U245" s="2">
        <f t="shared" si="18"/>
        <v>4</v>
      </c>
    </row>
    <row r="246" spans="1:21" x14ac:dyDescent="0.35">
      <c r="A246" s="4">
        <v>45169</v>
      </c>
      <c r="B246" s="2">
        <f t="shared" si="15"/>
        <v>2023</v>
      </c>
      <c r="C246" s="2">
        <f t="shared" si="16"/>
        <v>35</v>
      </c>
      <c r="D246" s="2">
        <f t="shared" si="17"/>
        <v>8</v>
      </c>
      <c r="F246" s="2">
        <v>1</v>
      </c>
      <c r="O246" s="2">
        <v>1</v>
      </c>
      <c r="P246" s="2">
        <v>1</v>
      </c>
      <c r="Q246" s="2">
        <v>1</v>
      </c>
      <c r="T246" s="2">
        <v>1</v>
      </c>
      <c r="U246" s="2">
        <f t="shared" si="18"/>
        <v>4</v>
      </c>
    </row>
    <row r="247" spans="1:21" x14ac:dyDescent="0.35">
      <c r="A247" s="4">
        <v>45170</v>
      </c>
      <c r="B247" s="2">
        <f t="shared" si="15"/>
        <v>2023</v>
      </c>
      <c r="C247" s="2">
        <f t="shared" si="16"/>
        <v>35</v>
      </c>
      <c r="D247" s="2">
        <f t="shared" si="17"/>
        <v>9</v>
      </c>
      <c r="K247" s="2">
        <v>1</v>
      </c>
      <c r="O247" s="2">
        <v>1</v>
      </c>
      <c r="P247" s="2">
        <v>1</v>
      </c>
      <c r="T247" s="2">
        <v>1</v>
      </c>
      <c r="U247" s="2">
        <f t="shared" si="18"/>
        <v>3</v>
      </c>
    </row>
    <row r="248" spans="1:21" x14ac:dyDescent="0.35">
      <c r="A248" s="4">
        <v>45171</v>
      </c>
      <c r="B248" s="2">
        <f t="shared" si="15"/>
        <v>2023</v>
      </c>
      <c r="C248" s="2">
        <f t="shared" si="16"/>
        <v>35</v>
      </c>
      <c r="D248" s="2">
        <f t="shared" si="17"/>
        <v>9</v>
      </c>
      <c r="N248" s="2">
        <v>1</v>
      </c>
      <c r="S248" s="2">
        <v>1</v>
      </c>
      <c r="U248" s="2">
        <f t="shared" si="18"/>
        <v>2</v>
      </c>
    </row>
    <row r="249" spans="1:21" x14ac:dyDescent="0.35">
      <c r="A249" s="4">
        <v>45172</v>
      </c>
      <c r="B249" s="2">
        <f t="shared" si="15"/>
        <v>2023</v>
      </c>
      <c r="C249" s="2">
        <f t="shared" si="16"/>
        <v>35</v>
      </c>
      <c r="D249" s="2">
        <f t="shared" si="17"/>
        <v>9</v>
      </c>
      <c r="N249" s="2">
        <v>1</v>
      </c>
      <c r="S249" s="2">
        <v>1</v>
      </c>
      <c r="U249" s="2">
        <f t="shared" si="18"/>
        <v>2</v>
      </c>
    </row>
    <row r="250" spans="1:21" x14ac:dyDescent="0.35">
      <c r="A250" s="4">
        <v>45173</v>
      </c>
      <c r="B250" s="2">
        <f t="shared" si="15"/>
        <v>2023</v>
      </c>
      <c r="C250" s="2">
        <f t="shared" si="16"/>
        <v>36</v>
      </c>
      <c r="D250" s="2">
        <f t="shared" si="17"/>
        <v>9</v>
      </c>
      <c r="K250" s="2">
        <v>1</v>
      </c>
      <c r="L250" s="2">
        <v>1</v>
      </c>
      <c r="O250" s="2">
        <v>1</v>
      </c>
      <c r="P250" s="2">
        <v>1</v>
      </c>
      <c r="T250" s="2">
        <v>1</v>
      </c>
      <c r="U250" s="2">
        <f t="shared" si="18"/>
        <v>4</v>
      </c>
    </row>
    <row r="251" spans="1:21" x14ac:dyDescent="0.35">
      <c r="A251" s="4">
        <v>45174</v>
      </c>
      <c r="B251" s="2">
        <f t="shared" si="15"/>
        <v>2023</v>
      </c>
      <c r="C251" s="2">
        <f t="shared" si="16"/>
        <v>36</v>
      </c>
      <c r="D251" s="2">
        <f t="shared" si="17"/>
        <v>9</v>
      </c>
      <c r="K251" s="2">
        <v>1</v>
      </c>
      <c r="L251" s="2">
        <v>1</v>
      </c>
      <c r="O251" s="2">
        <v>1</v>
      </c>
      <c r="P251" s="2">
        <v>1</v>
      </c>
      <c r="T251" s="2">
        <v>1</v>
      </c>
      <c r="U251" s="2">
        <f t="shared" si="18"/>
        <v>4</v>
      </c>
    </row>
    <row r="252" spans="1:21" x14ac:dyDescent="0.35">
      <c r="A252" s="4">
        <v>45175</v>
      </c>
      <c r="B252" s="2">
        <f t="shared" si="15"/>
        <v>2023</v>
      </c>
      <c r="C252" s="2">
        <f t="shared" si="16"/>
        <v>36</v>
      </c>
      <c r="D252" s="2">
        <f t="shared" si="17"/>
        <v>9</v>
      </c>
      <c r="K252" s="2">
        <v>1</v>
      </c>
      <c r="L252" s="2">
        <v>1</v>
      </c>
      <c r="O252" s="2">
        <v>1</v>
      </c>
      <c r="P252" s="2">
        <v>1</v>
      </c>
      <c r="T252" s="2">
        <v>1</v>
      </c>
      <c r="U252" s="2">
        <f t="shared" si="18"/>
        <v>4</v>
      </c>
    </row>
    <row r="253" spans="1:21" x14ac:dyDescent="0.35">
      <c r="A253" s="4">
        <v>45176</v>
      </c>
      <c r="B253" s="2">
        <f t="shared" si="15"/>
        <v>2023</v>
      </c>
      <c r="C253" s="2">
        <f t="shared" si="16"/>
        <v>36</v>
      </c>
      <c r="D253" s="2">
        <f t="shared" si="17"/>
        <v>9</v>
      </c>
      <c r="K253" s="2">
        <v>1</v>
      </c>
      <c r="L253" s="2">
        <v>1</v>
      </c>
      <c r="O253" s="2">
        <v>1</v>
      </c>
      <c r="P253" s="2">
        <v>1</v>
      </c>
      <c r="T253" s="2">
        <v>1</v>
      </c>
      <c r="U253" s="2">
        <f t="shared" si="18"/>
        <v>4</v>
      </c>
    </row>
    <row r="254" spans="1:21" x14ac:dyDescent="0.35">
      <c r="A254" s="4">
        <v>45177</v>
      </c>
      <c r="B254" s="2">
        <f t="shared" si="15"/>
        <v>2023</v>
      </c>
      <c r="C254" s="2">
        <f t="shared" si="16"/>
        <v>36</v>
      </c>
      <c r="D254" s="2">
        <f t="shared" si="17"/>
        <v>9</v>
      </c>
      <c r="K254" s="2">
        <v>1</v>
      </c>
      <c r="O254" s="2">
        <v>1</v>
      </c>
      <c r="P254" s="2">
        <v>1</v>
      </c>
      <c r="T254" s="2">
        <v>1</v>
      </c>
      <c r="U254" s="2">
        <f t="shared" si="18"/>
        <v>3</v>
      </c>
    </row>
    <row r="255" spans="1:21" x14ac:dyDescent="0.35">
      <c r="A255" s="4">
        <v>45178</v>
      </c>
      <c r="B255" s="2">
        <f t="shared" si="15"/>
        <v>2023</v>
      </c>
      <c r="C255" s="2">
        <f t="shared" si="16"/>
        <v>36</v>
      </c>
      <c r="D255" s="2">
        <f t="shared" si="17"/>
        <v>9</v>
      </c>
      <c r="N255" s="2">
        <v>1</v>
      </c>
      <c r="S255" s="2">
        <v>1</v>
      </c>
      <c r="U255" s="2">
        <f t="shared" si="18"/>
        <v>2</v>
      </c>
    </row>
    <row r="256" spans="1:21" x14ac:dyDescent="0.35">
      <c r="A256" s="4">
        <v>45179</v>
      </c>
      <c r="B256" s="2">
        <f t="shared" si="15"/>
        <v>2023</v>
      </c>
      <c r="C256" s="2">
        <f t="shared" si="16"/>
        <v>36</v>
      </c>
      <c r="D256" s="2">
        <f t="shared" si="17"/>
        <v>9</v>
      </c>
      <c r="N256" s="2">
        <v>1</v>
      </c>
      <c r="S256" s="2">
        <v>1</v>
      </c>
      <c r="U256" s="2">
        <f t="shared" si="18"/>
        <v>2</v>
      </c>
    </row>
    <row r="257" spans="1:21" x14ac:dyDescent="0.35">
      <c r="A257" s="4">
        <v>45180</v>
      </c>
      <c r="B257" s="2">
        <f t="shared" si="15"/>
        <v>2023</v>
      </c>
      <c r="C257" s="2">
        <f t="shared" si="16"/>
        <v>37</v>
      </c>
      <c r="D257" s="2">
        <f t="shared" si="17"/>
        <v>9</v>
      </c>
      <c r="K257" s="2">
        <v>1</v>
      </c>
      <c r="L257" s="2">
        <v>1</v>
      </c>
      <c r="O257" s="2">
        <v>1</v>
      </c>
      <c r="P257" s="2">
        <v>1</v>
      </c>
      <c r="T257" s="2">
        <v>1</v>
      </c>
      <c r="U257" s="2">
        <f t="shared" si="18"/>
        <v>4</v>
      </c>
    </row>
    <row r="258" spans="1:21" x14ac:dyDescent="0.35">
      <c r="A258" s="4">
        <v>45181</v>
      </c>
      <c r="B258" s="2">
        <f t="shared" si="15"/>
        <v>2023</v>
      </c>
      <c r="C258" s="2">
        <f t="shared" si="16"/>
        <v>37</v>
      </c>
      <c r="D258" s="2">
        <f t="shared" si="17"/>
        <v>9</v>
      </c>
      <c r="K258" s="2">
        <v>1</v>
      </c>
      <c r="L258" s="2">
        <v>1</v>
      </c>
      <c r="O258" s="2">
        <v>1</v>
      </c>
      <c r="P258" s="2">
        <v>1</v>
      </c>
      <c r="T258" s="2">
        <v>1</v>
      </c>
      <c r="U258" s="2">
        <f t="shared" si="18"/>
        <v>4</v>
      </c>
    </row>
    <row r="259" spans="1:21" x14ac:dyDescent="0.35">
      <c r="A259" s="4">
        <v>45182</v>
      </c>
      <c r="B259" s="2">
        <f t="shared" si="15"/>
        <v>2023</v>
      </c>
      <c r="C259" s="2">
        <f t="shared" si="16"/>
        <v>37</v>
      </c>
      <c r="D259" s="2">
        <f t="shared" si="17"/>
        <v>9</v>
      </c>
      <c r="K259" s="2">
        <v>1</v>
      </c>
      <c r="L259" s="2">
        <v>1</v>
      </c>
      <c r="O259" s="2">
        <v>1</v>
      </c>
      <c r="P259" s="2">
        <v>1</v>
      </c>
      <c r="T259" s="2">
        <v>1</v>
      </c>
      <c r="U259" s="2">
        <f t="shared" si="18"/>
        <v>4</v>
      </c>
    </row>
    <row r="260" spans="1:21" x14ac:dyDescent="0.35">
      <c r="A260" s="4">
        <v>45183</v>
      </c>
      <c r="B260" s="2">
        <f t="shared" si="15"/>
        <v>2023</v>
      </c>
      <c r="C260" s="2">
        <f t="shared" si="16"/>
        <v>37</v>
      </c>
      <c r="D260" s="2">
        <f t="shared" si="17"/>
        <v>9</v>
      </c>
      <c r="K260" s="2">
        <v>1</v>
      </c>
      <c r="L260" s="2">
        <v>1</v>
      </c>
      <c r="O260" s="2">
        <v>1</v>
      </c>
      <c r="P260" s="2">
        <v>1</v>
      </c>
      <c r="T260" s="2">
        <v>1</v>
      </c>
      <c r="U260" s="2">
        <f t="shared" si="18"/>
        <v>4</v>
      </c>
    </row>
    <row r="261" spans="1:21" x14ac:dyDescent="0.35">
      <c r="A261" s="4">
        <v>45184</v>
      </c>
      <c r="B261" s="2">
        <f t="shared" ref="B261:B324" si="19">YEAR(A261)</f>
        <v>2023</v>
      </c>
      <c r="C261" s="2">
        <f t="shared" ref="C261:C324" si="20">_xlfn.ISOWEEKNUM(A261)</f>
        <v>37</v>
      </c>
      <c r="D261" s="2">
        <f t="shared" ref="D261:D324" si="21">MONTH(A261)</f>
        <v>9</v>
      </c>
      <c r="K261" s="2">
        <v>1</v>
      </c>
      <c r="O261" s="2">
        <v>1</v>
      </c>
      <c r="P261" s="2">
        <v>1</v>
      </c>
      <c r="T261" s="2">
        <v>1</v>
      </c>
      <c r="U261" s="2">
        <f t="shared" ref="U261:U324" si="22">SUM(E261:S261)</f>
        <v>3</v>
      </c>
    </row>
    <row r="262" spans="1:21" x14ac:dyDescent="0.35">
      <c r="A262" s="4">
        <v>45185</v>
      </c>
      <c r="B262" s="2">
        <f t="shared" si="19"/>
        <v>2023</v>
      </c>
      <c r="C262" s="2">
        <f t="shared" si="20"/>
        <v>37</v>
      </c>
      <c r="D262" s="2">
        <f t="shared" si="21"/>
        <v>9</v>
      </c>
      <c r="N262" s="2">
        <v>1</v>
      </c>
      <c r="S262" s="2">
        <v>1</v>
      </c>
      <c r="U262" s="2">
        <f t="shared" si="22"/>
        <v>2</v>
      </c>
    </row>
    <row r="263" spans="1:21" x14ac:dyDescent="0.35">
      <c r="A263" s="4">
        <v>45186</v>
      </c>
      <c r="B263" s="2">
        <f t="shared" si="19"/>
        <v>2023</v>
      </c>
      <c r="C263" s="2">
        <f t="shared" si="20"/>
        <v>37</v>
      </c>
      <c r="D263" s="2">
        <f t="shared" si="21"/>
        <v>9</v>
      </c>
      <c r="N263" s="2">
        <v>1</v>
      </c>
      <c r="S263" s="2">
        <v>1</v>
      </c>
      <c r="U263" s="2">
        <f t="shared" si="22"/>
        <v>2</v>
      </c>
    </row>
    <row r="264" spans="1:21" x14ac:dyDescent="0.35">
      <c r="A264" s="4">
        <v>45187</v>
      </c>
      <c r="B264" s="2">
        <f t="shared" si="19"/>
        <v>2023</v>
      </c>
      <c r="C264" s="2">
        <f t="shared" si="20"/>
        <v>38</v>
      </c>
      <c r="D264" s="2">
        <f t="shared" si="21"/>
        <v>9</v>
      </c>
      <c r="K264" s="2">
        <v>1</v>
      </c>
      <c r="L264" s="2">
        <v>1</v>
      </c>
      <c r="O264" s="2">
        <v>1</v>
      </c>
      <c r="P264" s="2">
        <v>1</v>
      </c>
      <c r="T264" s="2">
        <v>1</v>
      </c>
      <c r="U264" s="2">
        <f t="shared" si="22"/>
        <v>4</v>
      </c>
    </row>
    <row r="265" spans="1:21" x14ac:dyDescent="0.35">
      <c r="A265" s="4">
        <v>45188</v>
      </c>
      <c r="B265" s="2">
        <f t="shared" si="19"/>
        <v>2023</v>
      </c>
      <c r="C265" s="2">
        <f t="shared" si="20"/>
        <v>38</v>
      </c>
      <c r="D265" s="2">
        <f t="shared" si="21"/>
        <v>9</v>
      </c>
      <c r="K265" s="2">
        <v>1</v>
      </c>
      <c r="L265" s="2">
        <v>1</v>
      </c>
      <c r="O265" s="2">
        <v>1</v>
      </c>
      <c r="P265" s="2">
        <v>1</v>
      </c>
      <c r="T265" s="2">
        <v>1</v>
      </c>
      <c r="U265" s="2">
        <f t="shared" si="22"/>
        <v>4</v>
      </c>
    </row>
    <row r="266" spans="1:21" x14ac:dyDescent="0.35">
      <c r="A266" s="4">
        <v>45189</v>
      </c>
      <c r="B266" s="2">
        <f t="shared" si="19"/>
        <v>2023</v>
      </c>
      <c r="C266" s="2">
        <f t="shared" si="20"/>
        <v>38</v>
      </c>
      <c r="D266" s="2">
        <f t="shared" si="21"/>
        <v>9</v>
      </c>
      <c r="K266" s="2">
        <v>1</v>
      </c>
      <c r="L266" s="2">
        <v>1</v>
      </c>
      <c r="O266" s="2">
        <v>1</v>
      </c>
      <c r="P266" s="2">
        <v>1</v>
      </c>
      <c r="T266" s="2">
        <v>1</v>
      </c>
      <c r="U266" s="2">
        <f t="shared" si="22"/>
        <v>4</v>
      </c>
    </row>
    <row r="267" spans="1:21" x14ac:dyDescent="0.35">
      <c r="A267" s="4">
        <v>45190</v>
      </c>
      <c r="B267" s="2">
        <f t="shared" si="19"/>
        <v>2023</v>
      </c>
      <c r="C267" s="2">
        <f t="shared" si="20"/>
        <v>38</v>
      </c>
      <c r="D267" s="2">
        <f t="shared" si="21"/>
        <v>9</v>
      </c>
      <c r="K267" s="2">
        <v>1</v>
      </c>
      <c r="L267" s="2">
        <v>1</v>
      </c>
      <c r="O267" s="2">
        <v>1</v>
      </c>
      <c r="P267" s="2">
        <v>1</v>
      </c>
      <c r="T267" s="2">
        <v>1</v>
      </c>
      <c r="U267" s="2">
        <f t="shared" si="22"/>
        <v>4</v>
      </c>
    </row>
    <row r="268" spans="1:21" x14ac:dyDescent="0.35">
      <c r="A268" s="4">
        <v>45191</v>
      </c>
      <c r="B268" s="2">
        <f t="shared" si="19"/>
        <v>2023</v>
      </c>
      <c r="C268" s="2">
        <f t="shared" si="20"/>
        <v>38</v>
      </c>
      <c r="D268" s="2">
        <f t="shared" si="21"/>
        <v>9</v>
      </c>
      <c r="K268" s="2">
        <v>1</v>
      </c>
      <c r="O268" s="2">
        <v>1</v>
      </c>
      <c r="P268" s="2">
        <v>1</v>
      </c>
      <c r="T268" s="2">
        <v>1</v>
      </c>
      <c r="U268" s="2">
        <f t="shared" si="22"/>
        <v>3</v>
      </c>
    </row>
    <row r="269" spans="1:21" x14ac:dyDescent="0.35">
      <c r="A269" s="4">
        <v>45192</v>
      </c>
      <c r="B269" s="2">
        <f t="shared" si="19"/>
        <v>2023</v>
      </c>
      <c r="C269" s="2">
        <f t="shared" si="20"/>
        <v>38</v>
      </c>
      <c r="D269" s="2">
        <f t="shared" si="21"/>
        <v>9</v>
      </c>
      <c r="N269" s="2">
        <v>1</v>
      </c>
      <c r="S269" s="2">
        <v>1</v>
      </c>
      <c r="U269" s="2">
        <f t="shared" si="22"/>
        <v>2</v>
      </c>
    </row>
    <row r="270" spans="1:21" x14ac:dyDescent="0.35">
      <c r="A270" s="4">
        <v>45193</v>
      </c>
      <c r="B270" s="2">
        <f t="shared" si="19"/>
        <v>2023</v>
      </c>
      <c r="C270" s="2">
        <f t="shared" si="20"/>
        <v>38</v>
      </c>
      <c r="D270" s="2">
        <f t="shared" si="21"/>
        <v>9</v>
      </c>
      <c r="N270" s="2">
        <v>1</v>
      </c>
      <c r="S270" s="2">
        <v>1</v>
      </c>
      <c r="U270" s="2">
        <f t="shared" si="22"/>
        <v>2</v>
      </c>
    </row>
    <row r="271" spans="1:21" x14ac:dyDescent="0.35">
      <c r="A271" s="4">
        <v>45194</v>
      </c>
      <c r="B271" s="2">
        <f t="shared" si="19"/>
        <v>2023</v>
      </c>
      <c r="C271" s="2">
        <f t="shared" si="20"/>
        <v>39</v>
      </c>
      <c r="D271" s="2">
        <f t="shared" si="21"/>
        <v>9</v>
      </c>
      <c r="K271" s="2">
        <v>1</v>
      </c>
      <c r="L271" s="2">
        <v>1</v>
      </c>
      <c r="O271" s="2">
        <v>1</v>
      </c>
      <c r="P271" s="2">
        <v>1</v>
      </c>
      <c r="T271" s="2">
        <v>1</v>
      </c>
      <c r="U271" s="2">
        <f t="shared" si="22"/>
        <v>4</v>
      </c>
    </row>
    <row r="272" spans="1:21" x14ac:dyDescent="0.35">
      <c r="A272" s="4">
        <v>45195</v>
      </c>
      <c r="B272" s="2">
        <f t="shared" si="19"/>
        <v>2023</v>
      </c>
      <c r="C272" s="2">
        <f t="shared" si="20"/>
        <v>39</v>
      </c>
      <c r="D272" s="2">
        <f t="shared" si="21"/>
        <v>9</v>
      </c>
      <c r="K272" s="2">
        <v>1</v>
      </c>
      <c r="L272" s="2">
        <v>1</v>
      </c>
      <c r="O272" s="2">
        <v>1</v>
      </c>
      <c r="P272" s="2">
        <v>1</v>
      </c>
      <c r="T272" s="2">
        <v>1</v>
      </c>
      <c r="U272" s="2">
        <f t="shared" si="22"/>
        <v>4</v>
      </c>
    </row>
    <row r="273" spans="1:21" x14ac:dyDescent="0.35">
      <c r="A273" s="4">
        <v>45196</v>
      </c>
      <c r="B273" s="2">
        <f t="shared" si="19"/>
        <v>2023</v>
      </c>
      <c r="C273" s="2">
        <f t="shared" si="20"/>
        <v>39</v>
      </c>
      <c r="D273" s="2">
        <f t="shared" si="21"/>
        <v>9</v>
      </c>
      <c r="K273" s="2">
        <v>1</v>
      </c>
      <c r="L273" s="2">
        <v>1</v>
      </c>
      <c r="O273" s="2">
        <v>1</v>
      </c>
      <c r="P273" s="2">
        <v>1</v>
      </c>
      <c r="T273" s="2">
        <v>1</v>
      </c>
      <c r="U273" s="2">
        <f t="shared" si="22"/>
        <v>4</v>
      </c>
    </row>
    <row r="274" spans="1:21" x14ac:dyDescent="0.35">
      <c r="A274" s="4">
        <v>45197</v>
      </c>
      <c r="B274" s="2">
        <f t="shared" si="19"/>
        <v>2023</v>
      </c>
      <c r="C274" s="2">
        <f t="shared" si="20"/>
        <v>39</v>
      </c>
      <c r="D274" s="2">
        <f t="shared" si="21"/>
        <v>9</v>
      </c>
      <c r="K274" s="2">
        <v>1</v>
      </c>
      <c r="L274" s="2">
        <v>1</v>
      </c>
      <c r="O274" s="2">
        <v>1</v>
      </c>
      <c r="P274" s="2">
        <v>1</v>
      </c>
      <c r="T274" s="2">
        <v>1</v>
      </c>
      <c r="U274" s="2">
        <f t="shared" si="22"/>
        <v>4</v>
      </c>
    </row>
    <row r="275" spans="1:21" x14ac:dyDescent="0.35">
      <c r="A275" s="4">
        <v>45198</v>
      </c>
      <c r="B275" s="2">
        <f t="shared" si="19"/>
        <v>2023</v>
      </c>
      <c r="C275" s="2">
        <f t="shared" si="20"/>
        <v>39</v>
      </c>
      <c r="D275" s="2">
        <f t="shared" si="21"/>
        <v>9</v>
      </c>
      <c r="K275" s="2">
        <v>1</v>
      </c>
      <c r="O275" s="2">
        <v>1</v>
      </c>
      <c r="P275" s="2">
        <v>1</v>
      </c>
      <c r="T275" s="2">
        <v>1</v>
      </c>
      <c r="U275" s="2">
        <f t="shared" si="22"/>
        <v>3</v>
      </c>
    </row>
    <row r="276" spans="1:21" x14ac:dyDescent="0.35">
      <c r="A276" s="4">
        <v>45199</v>
      </c>
      <c r="B276" s="2">
        <f t="shared" si="19"/>
        <v>2023</v>
      </c>
      <c r="C276" s="2">
        <f t="shared" si="20"/>
        <v>39</v>
      </c>
      <c r="D276" s="2">
        <f t="shared" si="21"/>
        <v>9</v>
      </c>
      <c r="N276" s="2">
        <v>1</v>
      </c>
      <c r="S276" s="2">
        <v>1</v>
      </c>
      <c r="U276" s="2">
        <f t="shared" si="22"/>
        <v>2</v>
      </c>
    </row>
    <row r="277" spans="1:21" x14ac:dyDescent="0.35">
      <c r="A277" s="4">
        <v>45200</v>
      </c>
      <c r="B277" s="2">
        <f t="shared" si="19"/>
        <v>2023</v>
      </c>
      <c r="C277" s="2">
        <f t="shared" si="20"/>
        <v>39</v>
      </c>
      <c r="D277" s="2">
        <f t="shared" si="21"/>
        <v>10</v>
      </c>
      <c r="N277" s="2">
        <v>1</v>
      </c>
      <c r="S277" s="2">
        <v>1</v>
      </c>
      <c r="U277" s="2">
        <f t="shared" si="22"/>
        <v>2</v>
      </c>
    </row>
    <row r="278" spans="1:21" x14ac:dyDescent="0.35">
      <c r="A278" s="4">
        <v>45201</v>
      </c>
      <c r="B278" s="2">
        <f t="shared" si="19"/>
        <v>2023</v>
      </c>
      <c r="C278" s="2">
        <f t="shared" si="20"/>
        <v>40</v>
      </c>
      <c r="D278" s="2">
        <f t="shared" si="21"/>
        <v>10</v>
      </c>
      <c r="K278" s="2">
        <v>1</v>
      </c>
      <c r="L278" s="2">
        <v>1</v>
      </c>
      <c r="O278" s="2">
        <v>1</v>
      </c>
      <c r="P278" s="2">
        <v>1</v>
      </c>
      <c r="T278" s="2">
        <v>1</v>
      </c>
      <c r="U278" s="2">
        <f t="shared" si="22"/>
        <v>4</v>
      </c>
    </row>
    <row r="279" spans="1:21" x14ac:dyDescent="0.35">
      <c r="A279" s="4">
        <v>45202</v>
      </c>
      <c r="B279" s="2">
        <f t="shared" si="19"/>
        <v>2023</v>
      </c>
      <c r="C279" s="2">
        <f t="shared" si="20"/>
        <v>40</v>
      </c>
      <c r="D279" s="2">
        <f t="shared" si="21"/>
        <v>10</v>
      </c>
      <c r="K279" s="2">
        <v>1</v>
      </c>
      <c r="L279" s="2">
        <v>1</v>
      </c>
      <c r="O279" s="2">
        <v>1</v>
      </c>
      <c r="P279" s="2">
        <v>1</v>
      </c>
      <c r="T279" s="2">
        <v>1</v>
      </c>
      <c r="U279" s="2">
        <f t="shared" si="22"/>
        <v>4</v>
      </c>
    </row>
    <row r="280" spans="1:21" x14ac:dyDescent="0.35">
      <c r="A280" s="4">
        <v>45203</v>
      </c>
      <c r="B280" s="2">
        <f t="shared" si="19"/>
        <v>2023</v>
      </c>
      <c r="C280" s="2">
        <f t="shared" si="20"/>
        <v>40</v>
      </c>
      <c r="D280" s="2">
        <f t="shared" si="21"/>
        <v>10</v>
      </c>
      <c r="K280" s="2">
        <v>1</v>
      </c>
      <c r="L280" s="2">
        <v>1</v>
      </c>
      <c r="O280" s="2">
        <v>1</v>
      </c>
      <c r="P280" s="2">
        <v>1</v>
      </c>
      <c r="T280" s="2">
        <v>1</v>
      </c>
      <c r="U280" s="2">
        <f t="shared" si="22"/>
        <v>4</v>
      </c>
    </row>
    <row r="281" spans="1:21" x14ac:dyDescent="0.35">
      <c r="A281" s="4">
        <v>45204</v>
      </c>
      <c r="B281" s="2">
        <f t="shared" si="19"/>
        <v>2023</v>
      </c>
      <c r="C281" s="2">
        <f t="shared" si="20"/>
        <v>40</v>
      </c>
      <c r="D281" s="2">
        <f t="shared" si="21"/>
        <v>10</v>
      </c>
      <c r="K281" s="2">
        <v>1</v>
      </c>
      <c r="L281" s="2">
        <v>1</v>
      </c>
      <c r="O281" s="2">
        <v>1</v>
      </c>
      <c r="P281" s="2">
        <v>1</v>
      </c>
      <c r="T281" s="2">
        <v>1</v>
      </c>
      <c r="U281" s="2">
        <f t="shared" si="22"/>
        <v>4</v>
      </c>
    </row>
    <row r="282" spans="1:21" x14ac:dyDescent="0.35">
      <c r="A282" s="4">
        <v>45205</v>
      </c>
      <c r="B282" s="2">
        <f t="shared" si="19"/>
        <v>2023</v>
      </c>
      <c r="C282" s="2">
        <f t="shared" si="20"/>
        <v>40</v>
      </c>
      <c r="D282" s="2">
        <f t="shared" si="21"/>
        <v>10</v>
      </c>
      <c r="K282" s="2">
        <v>1</v>
      </c>
      <c r="O282" s="2">
        <v>1</v>
      </c>
      <c r="P282" s="2">
        <v>1</v>
      </c>
      <c r="T282" s="2">
        <v>1</v>
      </c>
      <c r="U282" s="2">
        <f t="shared" si="22"/>
        <v>3</v>
      </c>
    </row>
    <row r="283" spans="1:21" x14ac:dyDescent="0.35">
      <c r="A283" s="4">
        <v>45206</v>
      </c>
      <c r="B283" s="2">
        <f t="shared" si="19"/>
        <v>2023</v>
      </c>
      <c r="C283" s="2">
        <f t="shared" si="20"/>
        <v>40</v>
      </c>
      <c r="D283" s="2">
        <f t="shared" si="21"/>
        <v>10</v>
      </c>
      <c r="N283" s="2">
        <v>1</v>
      </c>
      <c r="S283" s="2">
        <v>1</v>
      </c>
      <c r="U283" s="2">
        <f t="shared" si="22"/>
        <v>2</v>
      </c>
    </row>
    <row r="284" spans="1:21" x14ac:dyDescent="0.35">
      <c r="A284" s="4">
        <v>45207</v>
      </c>
      <c r="B284" s="2">
        <f t="shared" si="19"/>
        <v>2023</v>
      </c>
      <c r="C284" s="2">
        <f t="shared" si="20"/>
        <v>40</v>
      </c>
      <c r="D284" s="2">
        <f t="shared" si="21"/>
        <v>10</v>
      </c>
      <c r="N284" s="2">
        <v>1</v>
      </c>
      <c r="S284" s="2">
        <v>1</v>
      </c>
      <c r="U284" s="2">
        <f t="shared" si="22"/>
        <v>2</v>
      </c>
    </row>
    <row r="285" spans="1:21" x14ac:dyDescent="0.35">
      <c r="A285" s="4">
        <v>45208</v>
      </c>
      <c r="B285" s="2">
        <f t="shared" si="19"/>
        <v>2023</v>
      </c>
      <c r="C285" s="2">
        <f t="shared" si="20"/>
        <v>41</v>
      </c>
      <c r="D285" s="2">
        <f t="shared" si="21"/>
        <v>10</v>
      </c>
      <c r="K285" s="2">
        <v>1</v>
      </c>
      <c r="L285" s="2">
        <v>1</v>
      </c>
      <c r="O285" s="2">
        <v>1</v>
      </c>
      <c r="P285" s="2">
        <v>1</v>
      </c>
      <c r="T285" s="2">
        <v>1</v>
      </c>
      <c r="U285" s="2">
        <f t="shared" si="22"/>
        <v>4</v>
      </c>
    </row>
    <row r="286" spans="1:21" x14ac:dyDescent="0.35">
      <c r="A286" s="4">
        <v>45209</v>
      </c>
      <c r="B286" s="2">
        <f t="shared" si="19"/>
        <v>2023</v>
      </c>
      <c r="C286" s="2">
        <f t="shared" si="20"/>
        <v>41</v>
      </c>
      <c r="D286" s="2">
        <f t="shared" si="21"/>
        <v>10</v>
      </c>
      <c r="K286" s="2">
        <v>1</v>
      </c>
      <c r="L286" s="2">
        <v>1</v>
      </c>
      <c r="O286" s="2">
        <v>1</v>
      </c>
      <c r="P286" s="2">
        <v>1</v>
      </c>
      <c r="T286" s="2">
        <v>1</v>
      </c>
      <c r="U286" s="2">
        <f t="shared" si="22"/>
        <v>4</v>
      </c>
    </row>
    <row r="287" spans="1:21" x14ac:dyDescent="0.35">
      <c r="A287" s="4">
        <v>45210</v>
      </c>
      <c r="B287" s="2">
        <f t="shared" si="19"/>
        <v>2023</v>
      </c>
      <c r="C287" s="2">
        <f t="shared" si="20"/>
        <v>41</v>
      </c>
      <c r="D287" s="2">
        <f t="shared" si="21"/>
        <v>10</v>
      </c>
      <c r="K287" s="2">
        <v>1</v>
      </c>
      <c r="L287" s="2">
        <v>1</v>
      </c>
      <c r="O287" s="2">
        <v>1</v>
      </c>
      <c r="P287" s="2">
        <v>1</v>
      </c>
      <c r="T287" s="2">
        <v>1</v>
      </c>
      <c r="U287" s="2">
        <f t="shared" si="22"/>
        <v>4</v>
      </c>
    </row>
    <row r="288" spans="1:21" x14ac:dyDescent="0.35">
      <c r="A288" s="4">
        <v>45211</v>
      </c>
      <c r="B288" s="2">
        <f t="shared" si="19"/>
        <v>2023</v>
      </c>
      <c r="C288" s="2">
        <f t="shared" si="20"/>
        <v>41</v>
      </c>
      <c r="D288" s="2">
        <f t="shared" si="21"/>
        <v>10</v>
      </c>
      <c r="K288" s="2">
        <v>1</v>
      </c>
      <c r="L288" s="2">
        <v>1</v>
      </c>
      <c r="O288" s="2">
        <v>1</v>
      </c>
      <c r="P288" s="2">
        <v>1</v>
      </c>
      <c r="T288" s="2">
        <v>1</v>
      </c>
      <c r="U288" s="2">
        <f t="shared" si="22"/>
        <v>4</v>
      </c>
    </row>
    <row r="289" spans="1:21" x14ac:dyDescent="0.35">
      <c r="A289" s="4">
        <v>45212</v>
      </c>
      <c r="B289" s="2">
        <f t="shared" si="19"/>
        <v>2023</v>
      </c>
      <c r="C289" s="2">
        <f t="shared" si="20"/>
        <v>41</v>
      </c>
      <c r="D289" s="2">
        <f t="shared" si="21"/>
        <v>10</v>
      </c>
      <c r="K289" s="2">
        <v>1</v>
      </c>
      <c r="O289" s="2">
        <v>1</v>
      </c>
      <c r="P289" s="2">
        <v>1</v>
      </c>
      <c r="T289" s="2">
        <v>1</v>
      </c>
      <c r="U289" s="2">
        <f t="shared" si="22"/>
        <v>3</v>
      </c>
    </row>
    <row r="290" spans="1:21" x14ac:dyDescent="0.35">
      <c r="A290" s="4">
        <v>45213</v>
      </c>
      <c r="B290" s="2">
        <f t="shared" si="19"/>
        <v>2023</v>
      </c>
      <c r="C290" s="2">
        <f t="shared" si="20"/>
        <v>41</v>
      </c>
      <c r="D290" s="2">
        <f t="shared" si="21"/>
        <v>10</v>
      </c>
      <c r="N290" s="2">
        <v>1</v>
      </c>
      <c r="S290" s="2">
        <v>1</v>
      </c>
      <c r="U290" s="2">
        <f t="shared" si="22"/>
        <v>2</v>
      </c>
    </row>
    <row r="291" spans="1:21" x14ac:dyDescent="0.35">
      <c r="A291" s="4">
        <v>45214</v>
      </c>
      <c r="B291" s="2">
        <f t="shared" si="19"/>
        <v>2023</v>
      </c>
      <c r="C291" s="2">
        <f t="shared" si="20"/>
        <v>41</v>
      </c>
      <c r="D291" s="2">
        <f t="shared" si="21"/>
        <v>10</v>
      </c>
      <c r="N291" s="2">
        <v>1</v>
      </c>
      <c r="S291" s="2">
        <v>1</v>
      </c>
      <c r="U291" s="2">
        <f t="shared" si="22"/>
        <v>2</v>
      </c>
    </row>
    <row r="292" spans="1:21" x14ac:dyDescent="0.35">
      <c r="A292" s="4">
        <v>45215</v>
      </c>
      <c r="B292" s="2">
        <f t="shared" si="19"/>
        <v>2023</v>
      </c>
      <c r="C292" s="2">
        <f t="shared" si="20"/>
        <v>42</v>
      </c>
      <c r="D292" s="2">
        <f t="shared" si="21"/>
        <v>10</v>
      </c>
      <c r="K292" s="2">
        <v>1</v>
      </c>
      <c r="L292" s="2">
        <v>1</v>
      </c>
      <c r="O292" s="2">
        <v>1</v>
      </c>
      <c r="P292" s="2">
        <v>1</v>
      </c>
      <c r="T292" s="2">
        <v>1</v>
      </c>
      <c r="U292" s="2">
        <f t="shared" si="22"/>
        <v>4</v>
      </c>
    </row>
    <row r="293" spans="1:21" x14ac:dyDescent="0.35">
      <c r="A293" s="4">
        <v>45216</v>
      </c>
      <c r="B293" s="2">
        <f t="shared" si="19"/>
        <v>2023</v>
      </c>
      <c r="C293" s="2">
        <f t="shared" si="20"/>
        <v>42</v>
      </c>
      <c r="D293" s="2">
        <f t="shared" si="21"/>
        <v>10</v>
      </c>
      <c r="K293" s="2">
        <v>1</v>
      </c>
      <c r="L293" s="2">
        <v>1</v>
      </c>
      <c r="O293" s="2">
        <v>1</v>
      </c>
      <c r="P293" s="2">
        <v>1</v>
      </c>
      <c r="T293" s="2">
        <v>1</v>
      </c>
      <c r="U293" s="2">
        <f t="shared" si="22"/>
        <v>4</v>
      </c>
    </row>
    <row r="294" spans="1:21" x14ac:dyDescent="0.35">
      <c r="A294" s="4">
        <v>45217</v>
      </c>
      <c r="B294" s="2">
        <f t="shared" si="19"/>
        <v>2023</v>
      </c>
      <c r="C294" s="2">
        <f t="shared" si="20"/>
        <v>42</v>
      </c>
      <c r="D294" s="2">
        <f t="shared" si="21"/>
        <v>10</v>
      </c>
      <c r="K294" s="2">
        <v>1</v>
      </c>
      <c r="L294" s="2">
        <v>1</v>
      </c>
      <c r="O294" s="2">
        <v>1</v>
      </c>
      <c r="P294" s="2">
        <v>1</v>
      </c>
      <c r="T294" s="2">
        <v>1</v>
      </c>
      <c r="U294" s="2">
        <f t="shared" si="22"/>
        <v>4</v>
      </c>
    </row>
    <row r="295" spans="1:21" x14ac:dyDescent="0.35">
      <c r="A295" s="4">
        <v>45218</v>
      </c>
      <c r="B295" s="2">
        <f t="shared" si="19"/>
        <v>2023</v>
      </c>
      <c r="C295" s="2">
        <f t="shared" si="20"/>
        <v>42</v>
      </c>
      <c r="D295" s="2">
        <f t="shared" si="21"/>
        <v>10</v>
      </c>
      <c r="K295" s="2">
        <v>1</v>
      </c>
      <c r="L295" s="2">
        <v>1</v>
      </c>
      <c r="O295" s="2">
        <v>1</v>
      </c>
      <c r="P295" s="2">
        <v>1</v>
      </c>
      <c r="T295" s="2">
        <v>1</v>
      </c>
      <c r="U295" s="2">
        <f t="shared" si="22"/>
        <v>4</v>
      </c>
    </row>
    <row r="296" spans="1:21" x14ac:dyDescent="0.35">
      <c r="A296" s="4">
        <v>45219</v>
      </c>
      <c r="B296" s="2">
        <f t="shared" si="19"/>
        <v>2023</v>
      </c>
      <c r="C296" s="2">
        <f t="shared" si="20"/>
        <v>42</v>
      </c>
      <c r="D296" s="2">
        <f t="shared" si="21"/>
        <v>10</v>
      </c>
      <c r="K296" s="2">
        <v>1</v>
      </c>
      <c r="O296" s="2">
        <v>1</v>
      </c>
      <c r="P296" s="2">
        <v>1</v>
      </c>
      <c r="T296" s="2">
        <v>1</v>
      </c>
      <c r="U296" s="2">
        <f t="shared" si="22"/>
        <v>3</v>
      </c>
    </row>
    <row r="297" spans="1:21" x14ac:dyDescent="0.35">
      <c r="A297" s="4">
        <v>45220</v>
      </c>
      <c r="B297" s="2">
        <f t="shared" si="19"/>
        <v>2023</v>
      </c>
      <c r="C297" s="2">
        <f t="shared" si="20"/>
        <v>42</v>
      </c>
      <c r="D297" s="2">
        <f t="shared" si="21"/>
        <v>10</v>
      </c>
      <c r="N297" s="2">
        <v>1</v>
      </c>
      <c r="S297" s="2">
        <v>1</v>
      </c>
      <c r="U297" s="2">
        <f t="shared" si="22"/>
        <v>2</v>
      </c>
    </row>
    <row r="298" spans="1:21" x14ac:dyDescent="0.35">
      <c r="A298" s="4">
        <v>45221</v>
      </c>
      <c r="B298" s="2">
        <f t="shared" si="19"/>
        <v>2023</v>
      </c>
      <c r="C298" s="2">
        <f t="shared" si="20"/>
        <v>42</v>
      </c>
      <c r="D298" s="2">
        <f t="shared" si="21"/>
        <v>10</v>
      </c>
      <c r="N298" s="2">
        <v>1</v>
      </c>
      <c r="S298" s="2">
        <v>1</v>
      </c>
      <c r="U298" s="2">
        <f t="shared" si="22"/>
        <v>2</v>
      </c>
    </row>
    <row r="299" spans="1:21" x14ac:dyDescent="0.35">
      <c r="A299" s="4">
        <v>45222</v>
      </c>
      <c r="B299" s="2">
        <f t="shared" si="19"/>
        <v>2023</v>
      </c>
      <c r="C299" s="2">
        <f t="shared" si="20"/>
        <v>43</v>
      </c>
      <c r="D299" s="2">
        <f t="shared" si="21"/>
        <v>10</v>
      </c>
      <c r="K299" s="2">
        <v>1</v>
      </c>
      <c r="L299" s="2">
        <v>1</v>
      </c>
      <c r="O299" s="2">
        <v>1</v>
      </c>
      <c r="P299" s="2">
        <v>1</v>
      </c>
      <c r="T299" s="2">
        <v>1</v>
      </c>
      <c r="U299" s="2">
        <f t="shared" si="22"/>
        <v>4</v>
      </c>
    </row>
    <row r="300" spans="1:21" x14ac:dyDescent="0.35">
      <c r="A300" s="4">
        <v>45223</v>
      </c>
      <c r="B300" s="2">
        <f t="shared" si="19"/>
        <v>2023</v>
      </c>
      <c r="C300" s="2">
        <f t="shared" si="20"/>
        <v>43</v>
      </c>
      <c r="D300" s="2">
        <f t="shared" si="21"/>
        <v>10</v>
      </c>
      <c r="K300" s="2">
        <v>1</v>
      </c>
      <c r="L300" s="2">
        <v>1</v>
      </c>
      <c r="O300" s="2">
        <v>1</v>
      </c>
      <c r="P300" s="2">
        <v>1</v>
      </c>
      <c r="T300" s="2">
        <v>1</v>
      </c>
      <c r="U300" s="2">
        <f t="shared" si="22"/>
        <v>4</v>
      </c>
    </row>
    <row r="301" spans="1:21" x14ac:dyDescent="0.35">
      <c r="A301" s="4">
        <v>45224</v>
      </c>
      <c r="B301" s="2">
        <f t="shared" si="19"/>
        <v>2023</v>
      </c>
      <c r="C301" s="2">
        <f t="shared" si="20"/>
        <v>43</v>
      </c>
      <c r="D301" s="2">
        <f t="shared" si="21"/>
        <v>10</v>
      </c>
      <c r="K301" s="2">
        <v>1</v>
      </c>
      <c r="L301" s="2">
        <v>1</v>
      </c>
      <c r="O301" s="2">
        <v>1</v>
      </c>
      <c r="P301" s="2">
        <v>1</v>
      </c>
      <c r="T301" s="2">
        <v>1</v>
      </c>
      <c r="U301" s="2">
        <f t="shared" si="22"/>
        <v>4</v>
      </c>
    </row>
    <row r="302" spans="1:21" x14ac:dyDescent="0.35">
      <c r="A302" s="4">
        <v>45225</v>
      </c>
      <c r="B302" s="2">
        <f t="shared" si="19"/>
        <v>2023</v>
      </c>
      <c r="C302" s="2">
        <f t="shared" si="20"/>
        <v>43</v>
      </c>
      <c r="D302" s="2">
        <f t="shared" si="21"/>
        <v>10</v>
      </c>
      <c r="K302" s="2">
        <v>1</v>
      </c>
      <c r="L302" s="2">
        <v>1</v>
      </c>
      <c r="O302" s="2">
        <v>1</v>
      </c>
      <c r="P302" s="2">
        <v>1</v>
      </c>
      <c r="T302" s="2">
        <v>1</v>
      </c>
      <c r="U302" s="2">
        <f t="shared" si="22"/>
        <v>4</v>
      </c>
    </row>
    <row r="303" spans="1:21" x14ac:dyDescent="0.35">
      <c r="A303" s="4">
        <v>45226</v>
      </c>
      <c r="B303" s="2">
        <f t="shared" si="19"/>
        <v>2023</v>
      </c>
      <c r="C303" s="2">
        <f t="shared" si="20"/>
        <v>43</v>
      </c>
      <c r="D303" s="2">
        <f t="shared" si="21"/>
        <v>10</v>
      </c>
      <c r="K303" s="2">
        <v>1</v>
      </c>
      <c r="O303" s="2">
        <v>1</v>
      </c>
      <c r="P303" s="2">
        <v>1</v>
      </c>
      <c r="T303" s="2">
        <v>1</v>
      </c>
      <c r="U303" s="2">
        <f t="shared" si="22"/>
        <v>3</v>
      </c>
    </row>
    <row r="304" spans="1:21" x14ac:dyDescent="0.35">
      <c r="A304" s="4">
        <v>45227</v>
      </c>
      <c r="B304" s="2">
        <f t="shared" si="19"/>
        <v>2023</v>
      </c>
      <c r="C304" s="2">
        <f t="shared" si="20"/>
        <v>43</v>
      </c>
      <c r="D304" s="2">
        <f t="shared" si="21"/>
        <v>10</v>
      </c>
      <c r="N304" s="2">
        <v>1</v>
      </c>
      <c r="S304" s="2">
        <v>1</v>
      </c>
      <c r="U304" s="2">
        <f t="shared" si="22"/>
        <v>2</v>
      </c>
    </row>
    <row r="305" spans="1:21" x14ac:dyDescent="0.35">
      <c r="A305" s="4">
        <v>45228</v>
      </c>
      <c r="B305" s="2">
        <f t="shared" si="19"/>
        <v>2023</v>
      </c>
      <c r="C305" s="2">
        <f t="shared" si="20"/>
        <v>43</v>
      </c>
      <c r="D305" s="2">
        <f t="shared" si="21"/>
        <v>10</v>
      </c>
      <c r="N305" s="2">
        <v>1</v>
      </c>
      <c r="S305" s="2">
        <v>1</v>
      </c>
      <c r="U305" s="2">
        <f t="shared" si="22"/>
        <v>2</v>
      </c>
    </row>
    <row r="306" spans="1:21" x14ac:dyDescent="0.35">
      <c r="A306" s="4">
        <v>45229</v>
      </c>
      <c r="B306" s="2">
        <f t="shared" si="19"/>
        <v>2023</v>
      </c>
      <c r="C306" s="2">
        <f t="shared" si="20"/>
        <v>44</v>
      </c>
      <c r="D306" s="2">
        <f t="shared" si="21"/>
        <v>10</v>
      </c>
      <c r="K306" s="2">
        <v>1</v>
      </c>
      <c r="L306" s="2">
        <v>1</v>
      </c>
      <c r="O306" s="2">
        <v>1</v>
      </c>
      <c r="P306" s="2">
        <v>1</v>
      </c>
      <c r="T306" s="2">
        <v>1</v>
      </c>
      <c r="U306" s="2">
        <f t="shared" si="22"/>
        <v>4</v>
      </c>
    </row>
    <row r="307" spans="1:21" x14ac:dyDescent="0.35">
      <c r="A307" s="4">
        <v>45230</v>
      </c>
      <c r="B307" s="2">
        <f t="shared" si="19"/>
        <v>2023</v>
      </c>
      <c r="C307" s="2">
        <f t="shared" si="20"/>
        <v>44</v>
      </c>
      <c r="D307" s="2">
        <f t="shared" si="21"/>
        <v>10</v>
      </c>
      <c r="K307" s="2">
        <v>1</v>
      </c>
      <c r="L307" s="2">
        <v>1</v>
      </c>
      <c r="O307" s="2">
        <v>1</v>
      </c>
      <c r="P307" s="2">
        <v>1</v>
      </c>
      <c r="T307" s="2">
        <v>1</v>
      </c>
      <c r="U307" s="2">
        <f t="shared" si="22"/>
        <v>4</v>
      </c>
    </row>
    <row r="308" spans="1:21" x14ac:dyDescent="0.35">
      <c r="A308" s="4">
        <v>45231</v>
      </c>
      <c r="B308" s="2">
        <f t="shared" si="19"/>
        <v>2023</v>
      </c>
      <c r="C308" s="2">
        <f t="shared" si="20"/>
        <v>44</v>
      </c>
      <c r="D308" s="2">
        <f t="shared" si="21"/>
        <v>11</v>
      </c>
      <c r="K308" s="2">
        <v>1</v>
      </c>
      <c r="L308" s="2">
        <v>1</v>
      </c>
      <c r="O308" s="2">
        <v>1</v>
      </c>
      <c r="P308" s="2">
        <v>1</v>
      </c>
      <c r="T308" s="2">
        <v>1</v>
      </c>
      <c r="U308" s="2">
        <f t="shared" si="22"/>
        <v>4</v>
      </c>
    </row>
    <row r="309" spans="1:21" x14ac:dyDescent="0.35">
      <c r="A309" s="4">
        <v>45232</v>
      </c>
      <c r="B309" s="2">
        <f t="shared" si="19"/>
        <v>2023</v>
      </c>
      <c r="C309" s="2">
        <f t="shared" si="20"/>
        <v>44</v>
      </c>
      <c r="D309" s="2">
        <f t="shared" si="21"/>
        <v>11</v>
      </c>
      <c r="K309" s="2">
        <v>1</v>
      </c>
      <c r="L309" s="2">
        <v>1</v>
      </c>
      <c r="O309" s="2">
        <v>1</v>
      </c>
      <c r="P309" s="2">
        <v>1</v>
      </c>
      <c r="T309" s="2">
        <v>1</v>
      </c>
      <c r="U309" s="2">
        <f t="shared" si="22"/>
        <v>4</v>
      </c>
    </row>
    <row r="310" spans="1:21" x14ac:dyDescent="0.35">
      <c r="A310" s="4">
        <v>45233</v>
      </c>
      <c r="B310" s="2">
        <f t="shared" si="19"/>
        <v>2023</v>
      </c>
      <c r="C310" s="2">
        <f t="shared" si="20"/>
        <v>44</v>
      </c>
      <c r="D310" s="2">
        <f t="shared" si="21"/>
        <v>11</v>
      </c>
      <c r="K310" s="2">
        <v>1</v>
      </c>
      <c r="O310" s="2">
        <v>1</v>
      </c>
      <c r="P310" s="2">
        <v>1</v>
      </c>
      <c r="T310" s="2">
        <v>1</v>
      </c>
      <c r="U310" s="2">
        <f t="shared" si="22"/>
        <v>3</v>
      </c>
    </row>
    <row r="311" spans="1:21" x14ac:dyDescent="0.35">
      <c r="A311" s="4">
        <v>45234</v>
      </c>
      <c r="B311" s="2">
        <f t="shared" si="19"/>
        <v>2023</v>
      </c>
      <c r="C311" s="2">
        <f t="shared" si="20"/>
        <v>44</v>
      </c>
      <c r="D311" s="2">
        <f t="shared" si="21"/>
        <v>11</v>
      </c>
      <c r="N311" s="2">
        <v>1</v>
      </c>
      <c r="S311" s="2">
        <v>1</v>
      </c>
      <c r="U311" s="2">
        <f t="shared" si="22"/>
        <v>2</v>
      </c>
    </row>
    <row r="312" spans="1:21" x14ac:dyDescent="0.35">
      <c r="A312" s="4">
        <v>45235</v>
      </c>
      <c r="B312" s="2">
        <f t="shared" si="19"/>
        <v>2023</v>
      </c>
      <c r="C312" s="2">
        <f t="shared" si="20"/>
        <v>44</v>
      </c>
      <c r="D312" s="2">
        <f t="shared" si="21"/>
        <v>11</v>
      </c>
      <c r="N312" s="2">
        <v>1</v>
      </c>
      <c r="S312" s="2">
        <v>1</v>
      </c>
      <c r="U312" s="2">
        <f t="shared" si="22"/>
        <v>2</v>
      </c>
    </row>
    <row r="313" spans="1:21" x14ac:dyDescent="0.35">
      <c r="A313" s="4">
        <v>45236</v>
      </c>
      <c r="B313" s="2">
        <f t="shared" si="19"/>
        <v>2023</v>
      </c>
      <c r="C313" s="2">
        <f t="shared" si="20"/>
        <v>45</v>
      </c>
      <c r="D313" s="2">
        <f t="shared" si="21"/>
        <v>11</v>
      </c>
      <c r="K313" s="2">
        <v>1</v>
      </c>
      <c r="L313" s="2">
        <v>1</v>
      </c>
      <c r="O313" s="2">
        <v>1</v>
      </c>
      <c r="P313" s="2">
        <v>1</v>
      </c>
      <c r="T313" s="2">
        <v>1</v>
      </c>
      <c r="U313" s="2">
        <f t="shared" si="22"/>
        <v>4</v>
      </c>
    </row>
    <row r="314" spans="1:21" x14ac:dyDescent="0.35">
      <c r="A314" s="4">
        <v>45237</v>
      </c>
      <c r="B314" s="2">
        <f t="shared" si="19"/>
        <v>2023</v>
      </c>
      <c r="C314" s="2">
        <f t="shared" si="20"/>
        <v>45</v>
      </c>
      <c r="D314" s="2">
        <f t="shared" si="21"/>
        <v>11</v>
      </c>
      <c r="K314" s="2">
        <v>1</v>
      </c>
      <c r="L314" s="2">
        <v>1</v>
      </c>
      <c r="O314" s="2">
        <v>1</v>
      </c>
      <c r="P314" s="2">
        <v>1</v>
      </c>
      <c r="T314" s="2">
        <v>1</v>
      </c>
      <c r="U314" s="2">
        <f t="shared" si="22"/>
        <v>4</v>
      </c>
    </row>
    <row r="315" spans="1:21" x14ac:dyDescent="0.35">
      <c r="A315" s="4">
        <v>45238</v>
      </c>
      <c r="B315" s="2">
        <f t="shared" si="19"/>
        <v>2023</v>
      </c>
      <c r="C315" s="2">
        <f t="shared" si="20"/>
        <v>45</v>
      </c>
      <c r="D315" s="2">
        <f t="shared" si="21"/>
        <v>11</v>
      </c>
      <c r="K315" s="2">
        <v>1</v>
      </c>
      <c r="L315" s="2">
        <v>1</v>
      </c>
      <c r="O315" s="2">
        <v>1</v>
      </c>
      <c r="P315" s="2">
        <v>1</v>
      </c>
      <c r="T315" s="2">
        <v>1</v>
      </c>
      <c r="U315" s="2">
        <f t="shared" si="22"/>
        <v>4</v>
      </c>
    </row>
    <row r="316" spans="1:21" x14ac:dyDescent="0.35">
      <c r="A316" s="4">
        <v>45239</v>
      </c>
      <c r="B316" s="2">
        <f t="shared" si="19"/>
        <v>2023</v>
      </c>
      <c r="C316" s="2">
        <f t="shared" si="20"/>
        <v>45</v>
      </c>
      <c r="D316" s="2">
        <f t="shared" si="21"/>
        <v>11</v>
      </c>
      <c r="K316" s="2">
        <v>1</v>
      </c>
      <c r="L316" s="2">
        <v>1</v>
      </c>
      <c r="O316" s="2">
        <v>1</v>
      </c>
      <c r="P316" s="2">
        <v>1</v>
      </c>
      <c r="T316" s="2">
        <v>1</v>
      </c>
      <c r="U316" s="2">
        <f t="shared" si="22"/>
        <v>4</v>
      </c>
    </row>
    <row r="317" spans="1:21" x14ac:dyDescent="0.35">
      <c r="A317" s="4">
        <v>45240</v>
      </c>
      <c r="B317" s="2">
        <f t="shared" si="19"/>
        <v>2023</v>
      </c>
      <c r="C317" s="2">
        <f t="shared" si="20"/>
        <v>45</v>
      </c>
      <c r="D317" s="2">
        <f t="shared" si="21"/>
        <v>11</v>
      </c>
      <c r="K317" s="2">
        <v>1</v>
      </c>
      <c r="O317" s="2">
        <v>1</v>
      </c>
      <c r="P317" s="2">
        <v>1</v>
      </c>
      <c r="T317" s="2">
        <v>1</v>
      </c>
      <c r="U317" s="2">
        <f t="shared" si="22"/>
        <v>3</v>
      </c>
    </row>
    <row r="318" spans="1:21" x14ac:dyDescent="0.35">
      <c r="A318" s="4">
        <v>45241</v>
      </c>
      <c r="B318" s="2">
        <f t="shared" si="19"/>
        <v>2023</v>
      </c>
      <c r="C318" s="2">
        <f t="shared" si="20"/>
        <v>45</v>
      </c>
      <c r="D318" s="2">
        <f t="shared" si="21"/>
        <v>11</v>
      </c>
      <c r="N318" s="2">
        <v>1</v>
      </c>
      <c r="S318" s="2">
        <v>1</v>
      </c>
      <c r="U318" s="2">
        <f t="shared" si="22"/>
        <v>2</v>
      </c>
    </row>
    <row r="319" spans="1:21" x14ac:dyDescent="0.35">
      <c r="A319" s="4">
        <v>45242</v>
      </c>
      <c r="B319" s="2">
        <f t="shared" si="19"/>
        <v>2023</v>
      </c>
      <c r="C319" s="2">
        <f t="shared" si="20"/>
        <v>45</v>
      </c>
      <c r="D319" s="2">
        <f t="shared" si="21"/>
        <v>11</v>
      </c>
      <c r="N319" s="2">
        <v>1</v>
      </c>
      <c r="S319" s="2">
        <v>1</v>
      </c>
      <c r="U319" s="2">
        <f t="shared" si="22"/>
        <v>2</v>
      </c>
    </row>
    <row r="320" spans="1:21" x14ac:dyDescent="0.35">
      <c r="A320" s="4">
        <v>45243</v>
      </c>
      <c r="B320" s="2">
        <f t="shared" si="19"/>
        <v>2023</v>
      </c>
      <c r="C320" s="2">
        <f t="shared" si="20"/>
        <v>46</v>
      </c>
      <c r="D320" s="2">
        <f t="shared" si="21"/>
        <v>11</v>
      </c>
      <c r="K320" s="2">
        <v>1</v>
      </c>
      <c r="L320" s="2">
        <v>1</v>
      </c>
      <c r="O320" s="2">
        <v>1</v>
      </c>
      <c r="P320" s="2">
        <v>1</v>
      </c>
      <c r="T320" s="2">
        <v>1</v>
      </c>
      <c r="U320" s="2">
        <f t="shared" si="22"/>
        <v>4</v>
      </c>
    </row>
    <row r="321" spans="1:21" x14ac:dyDescent="0.35">
      <c r="A321" s="4">
        <v>45244</v>
      </c>
      <c r="B321" s="2">
        <f t="shared" si="19"/>
        <v>2023</v>
      </c>
      <c r="C321" s="2">
        <f t="shared" si="20"/>
        <v>46</v>
      </c>
      <c r="D321" s="2">
        <f t="shared" si="21"/>
        <v>11</v>
      </c>
      <c r="K321" s="2">
        <v>1</v>
      </c>
      <c r="L321" s="2">
        <v>1</v>
      </c>
      <c r="O321" s="2">
        <v>1</v>
      </c>
      <c r="P321" s="2">
        <v>1</v>
      </c>
      <c r="T321" s="2">
        <v>1</v>
      </c>
      <c r="U321" s="2">
        <f t="shared" si="22"/>
        <v>4</v>
      </c>
    </row>
    <row r="322" spans="1:21" x14ac:dyDescent="0.35">
      <c r="A322" s="4">
        <v>45245</v>
      </c>
      <c r="B322" s="2">
        <f t="shared" si="19"/>
        <v>2023</v>
      </c>
      <c r="C322" s="2">
        <f t="shared" si="20"/>
        <v>46</v>
      </c>
      <c r="D322" s="2">
        <f t="shared" si="21"/>
        <v>11</v>
      </c>
      <c r="K322" s="2">
        <v>1</v>
      </c>
      <c r="L322" s="2">
        <v>1</v>
      </c>
      <c r="O322" s="2">
        <v>1</v>
      </c>
      <c r="P322" s="2">
        <v>1</v>
      </c>
      <c r="T322" s="2">
        <v>1</v>
      </c>
      <c r="U322" s="2">
        <f t="shared" si="22"/>
        <v>4</v>
      </c>
    </row>
    <row r="323" spans="1:21" x14ac:dyDescent="0.35">
      <c r="A323" s="4">
        <v>45246</v>
      </c>
      <c r="B323" s="2">
        <f t="shared" si="19"/>
        <v>2023</v>
      </c>
      <c r="C323" s="2">
        <f t="shared" si="20"/>
        <v>46</v>
      </c>
      <c r="D323" s="2">
        <f t="shared" si="21"/>
        <v>11</v>
      </c>
      <c r="K323" s="2">
        <v>1</v>
      </c>
      <c r="L323" s="2">
        <v>1</v>
      </c>
      <c r="O323" s="2">
        <v>1</v>
      </c>
      <c r="P323" s="2">
        <v>1</v>
      </c>
      <c r="T323" s="2">
        <v>1</v>
      </c>
      <c r="U323" s="2">
        <f t="shared" si="22"/>
        <v>4</v>
      </c>
    </row>
    <row r="324" spans="1:21" x14ac:dyDescent="0.35">
      <c r="A324" s="4">
        <v>45247</v>
      </c>
      <c r="B324" s="2">
        <f t="shared" si="19"/>
        <v>2023</v>
      </c>
      <c r="C324" s="2">
        <f t="shared" si="20"/>
        <v>46</v>
      </c>
      <c r="D324" s="2">
        <f t="shared" si="21"/>
        <v>11</v>
      </c>
      <c r="K324" s="2">
        <v>1</v>
      </c>
      <c r="O324" s="2">
        <v>1</v>
      </c>
      <c r="P324" s="2">
        <v>1</v>
      </c>
      <c r="T324" s="2">
        <v>1</v>
      </c>
      <c r="U324" s="2">
        <f t="shared" si="22"/>
        <v>3</v>
      </c>
    </row>
    <row r="325" spans="1:21" x14ac:dyDescent="0.35">
      <c r="A325" s="4">
        <v>45248</v>
      </c>
      <c r="B325" s="2">
        <f t="shared" ref="B325:B368" si="23">YEAR(A325)</f>
        <v>2023</v>
      </c>
      <c r="C325" s="2">
        <f t="shared" ref="C325:C368" si="24">_xlfn.ISOWEEKNUM(A325)</f>
        <v>46</v>
      </c>
      <c r="D325" s="2">
        <f t="shared" ref="D325:D368" si="25">MONTH(A325)</f>
        <v>11</v>
      </c>
      <c r="N325" s="2">
        <v>1</v>
      </c>
      <c r="S325" s="2">
        <v>1</v>
      </c>
      <c r="U325" s="2">
        <f t="shared" ref="U325:U368" si="26">SUM(E325:S325)</f>
        <v>2</v>
      </c>
    </row>
    <row r="326" spans="1:21" x14ac:dyDescent="0.35">
      <c r="A326" s="4">
        <v>45249</v>
      </c>
      <c r="B326" s="2">
        <f t="shared" si="23"/>
        <v>2023</v>
      </c>
      <c r="C326" s="2">
        <f t="shared" si="24"/>
        <v>46</v>
      </c>
      <c r="D326" s="2">
        <f t="shared" si="25"/>
        <v>11</v>
      </c>
      <c r="N326" s="2">
        <v>1</v>
      </c>
      <c r="S326" s="2">
        <v>1</v>
      </c>
      <c r="U326" s="2">
        <f t="shared" si="26"/>
        <v>2</v>
      </c>
    </row>
    <row r="327" spans="1:21" x14ac:dyDescent="0.35">
      <c r="A327" s="4">
        <v>45250</v>
      </c>
      <c r="B327" s="2">
        <f t="shared" si="23"/>
        <v>2023</v>
      </c>
      <c r="C327" s="2">
        <f t="shared" si="24"/>
        <v>47</v>
      </c>
      <c r="D327" s="2">
        <f t="shared" si="25"/>
        <v>11</v>
      </c>
      <c r="K327" s="2">
        <v>1</v>
      </c>
      <c r="L327" s="2">
        <v>1</v>
      </c>
      <c r="O327" s="2">
        <v>1</v>
      </c>
      <c r="P327" s="2">
        <v>1</v>
      </c>
      <c r="T327" s="2">
        <v>1</v>
      </c>
      <c r="U327" s="2">
        <f t="shared" si="26"/>
        <v>4</v>
      </c>
    </row>
    <row r="328" spans="1:21" x14ac:dyDescent="0.35">
      <c r="A328" s="4">
        <v>45251</v>
      </c>
      <c r="B328" s="2">
        <f t="shared" si="23"/>
        <v>2023</v>
      </c>
      <c r="C328" s="2">
        <f t="shared" si="24"/>
        <v>47</v>
      </c>
      <c r="D328" s="2">
        <f t="shared" si="25"/>
        <v>11</v>
      </c>
      <c r="K328" s="2">
        <v>1</v>
      </c>
      <c r="L328" s="2">
        <v>1</v>
      </c>
      <c r="O328" s="2">
        <v>1</v>
      </c>
      <c r="P328" s="2">
        <v>1</v>
      </c>
      <c r="T328" s="2">
        <v>1</v>
      </c>
      <c r="U328" s="2">
        <f t="shared" si="26"/>
        <v>4</v>
      </c>
    </row>
    <row r="329" spans="1:21" x14ac:dyDescent="0.35">
      <c r="A329" s="4">
        <v>45252</v>
      </c>
      <c r="B329" s="2">
        <f t="shared" si="23"/>
        <v>2023</v>
      </c>
      <c r="C329" s="2">
        <f t="shared" si="24"/>
        <v>47</v>
      </c>
      <c r="D329" s="2">
        <f t="shared" si="25"/>
        <v>11</v>
      </c>
      <c r="K329" s="2">
        <v>1</v>
      </c>
      <c r="L329" s="2">
        <v>1</v>
      </c>
      <c r="O329" s="2">
        <v>1</v>
      </c>
      <c r="P329" s="2">
        <v>1</v>
      </c>
      <c r="T329" s="2">
        <v>1</v>
      </c>
      <c r="U329" s="2">
        <f t="shared" si="26"/>
        <v>4</v>
      </c>
    </row>
    <row r="330" spans="1:21" x14ac:dyDescent="0.35">
      <c r="A330" s="4">
        <v>45253</v>
      </c>
      <c r="B330" s="2">
        <f t="shared" si="23"/>
        <v>2023</v>
      </c>
      <c r="C330" s="2">
        <f t="shared" si="24"/>
        <v>47</v>
      </c>
      <c r="D330" s="2">
        <f t="shared" si="25"/>
        <v>11</v>
      </c>
      <c r="K330" s="2">
        <v>1</v>
      </c>
      <c r="L330" s="2">
        <v>1</v>
      </c>
      <c r="O330" s="2">
        <v>1</v>
      </c>
      <c r="P330" s="2">
        <v>1</v>
      </c>
      <c r="T330" s="2">
        <v>1</v>
      </c>
      <c r="U330" s="2">
        <f t="shared" si="26"/>
        <v>4</v>
      </c>
    </row>
    <row r="331" spans="1:21" x14ac:dyDescent="0.35">
      <c r="A331" s="4">
        <v>45254</v>
      </c>
      <c r="B331" s="2">
        <f t="shared" si="23"/>
        <v>2023</v>
      </c>
      <c r="C331" s="2">
        <f t="shared" si="24"/>
        <v>47</v>
      </c>
      <c r="D331" s="2">
        <f t="shared" si="25"/>
        <v>11</v>
      </c>
      <c r="K331" s="2">
        <v>1</v>
      </c>
      <c r="O331" s="2">
        <v>1</v>
      </c>
      <c r="P331" s="2">
        <v>1</v>
      </c>
      <c r="T331" s="2">
        <v>1</v>
      </c>
      <c r="U331" s="2">
        <f t="shared" si="26"/>
        <v>3</v>
      </c>
    </row>
    <row r="332" spans="1:21" x14ac:dyDescent="0.35">
      <c r="A332" s="4">
        <v>45255</v>
      </c>
      <c r="B332" s="2">
        <f t="shared" si="23"/>
        <v>2023</v>
      </c>
      <c r="C332" s="2">
        <f t="shared" si="24"/>
        <v>47</v>
      </c>
      <c r="D332" s="2">
        <f t="shared" si="25"/>
        <v>11</v>
      </c>
      <c r="N332" s="2">
        <v>1</v>
      </c>
      <c r="S332" s="2">
        <v>1</v>
      </c>
      <c r="U332" s="2">
        <f t="shared" si="26"/>
        <v>2</v>
      </c>
    </row>
    <row r="333" spans="1:21" x14ac:dyDescent="0.35">
      <c r="A333" s="4">
        <v>45256</v>
      </c>
      <c r="B333" s="2">
        <f t="shared" si="23"/>
        <v>2023</v>
      </c>
      <c r="C333" s="2">
        <f t="shared" si="24"/>
        <v>47</v>
      </c>
      <c r="D333" s="2">
        <f t="shared" si="25"/>
        <v>11</v>
      </c>
      <c r="N333" s="2">
        <v>1</v>
      </c>
      <c r="S333" s="2">
        <v>1</v>
      </c>
      <c r="U333" s="2">
        <f t="shared" si="26"/>
        <v>2</v>
      </c>
    </row>
    <row r="334" spans="1:21" x14ac:dyDescent="0.35">
      <c r="A334" s="4">
        <v>45257</v>
      </c>
      <c r="B334" s="2">
        <f t="shared" si="23"/>
        <v>2023</v>
      </c>
      <c r="C334" s="2">
        <f t="shared" si="24"/>
        <v>48</v>
      </c>
      <c r="D334" s="2">
        <f t="shared" si="25"/>
        <v>11</v>
      </c>
      <c r="K334" s="2">
        <v>1</v>
      </c>
      <c r="L334" s="2">
        <v>1</v>
      </c>
      <c r="O334" s="2">
        <v>1</v>
      </c>
      <c r="P334" s="2">
        <v>1</v>
      </c>
      <c r="T334" s="2">
        <v>1</v>
      </c>
      <c r="U334" s="2">
        <f t="shared" si="26"/>
        <v>4</v>
      </c>
    </row>
    <row r="335" spans="1:21" x14ac:dyDescent="0.35">
      <c r="A335" s="4">
        <v>45258</v>
      </c>
      <c r="B335" s="2">
        <f t="shared" si="23"/>
        <v>2023</v>
      </c>
      <c r="C335" s="2">
        <f t="shared" si="24"/>
        <v>48</v>
      </c>
      <c r="D335" s="2">
        <f t="shared" si="25"/>
        <v>11</v>
      </c>
      <c r="K335" s="2">
        <v>1</v>
      </c>
      <c r="L335" s="2">
        <v>1</v>
      </c>
      <c r="O335" s="2">
        <v>1</v>
      </c>
      <c r="P335" s="2">
        <v>1</v>
      </c>
      <c r="T335" s="2">
        <v>1</v>
      </c>
      <c r="U335" s="2">
        <f t="shared" si="26"/>
        <v>4</v>
      </c>
    </row>
    <row r="336" spans="1:21" x14ac:dyDescent="0.35">
      <c r="A336" s="4">
        <v>45259</v>
      </c>
      <c r="B336" s="2">
        <f t="shared" si="23"/>
        <v>2023</v>
      </c>
      <c r="C336" s="2">
        <f t="shared" si="24"/>
        <v>48</v>
      </c>
      <c r="D336" s="2">
        <f t="shared" si="25"/>
        <v>11</v>
      </c>
      <c r="K336" s="2">
        <v>1</v>
      </c>
      <c r="L336" s="2">
        <v>1</v>
      </c>
      <c r="O336" s="2">
        <v>1</v>
      </c>
      <c r="P336" s="2">
        <v>1</v>
      </c>
      <c r="T336" s="2">
        <v>1</v>
      </c>
      <c r="U336" s="2">
        <f t="shared" si="26"/>
        <v>4</v>
      </c>
    </row>
    <row r="337" spans="1:21" x14ac:dyDescent="0.35">
      <c r="A337" s="4">
        <v>45260</v>
      </c>
      <c r="B337" s="2">
        <f t="shared" si="23"/>
        <v>2023</v>
      </c>
      <c r="C337" s="2">
        <f t="shared" si="24"/>
        <v>48</v>
      </c>
      <c r="D337" s="2">
        <f t="shared" si="25"/>
        <v>11</v>
      </c>
      <c r="K337" s="2">
        <v>1</v>
      </c>
      <c r="L337" s="2">
        <v>1</v>
      </c>
      <c r="O337" s="2">
        <v>1</v>
      </c>
      <c r="P337" s="2">
        <v>1</v>
      </c>
      <c r="T337" s="2">
        <v>1</v>
      </c>
      <c r="U337" s="2">
        <f t="shared" si="26"/>
        <v>4</v>
      </c>
    </row>
    <row r="338" spans="1:21" x14ac:dyDescent="0.35">
      <c r="A338" s="4">
        <v>45261</v>
      </c>
      <c r="B338" s="2">
        <f t="shared" si="23"/>
        <v>2023</v>
      </c>
      <c r="C338" s="2">
        <f t="shared" si="24"/>
        <v>48</v>
      </c>
      <c r="D338" s="2">
        <f t="shared" si="25"/>
        <v>12</v>
      </c>
      <c r="K338" s="2">
        <v>1</v>
      </c>
      <c r="O338" s="2">
        <v>1</v>
      </c>
      <c r="P338" s="2">
        <v>1</v>
      </c>
      <c r="T338" s="2">
        <v>1</v>
      </c>
      <c r="U338" s="2">
        <f t="shared" si="26"/>
        <v>3</v>
      </c>
    </row>
    <row r="339" spans="1:21" x14ac:dyDescent="0.35">
      <c r="A339" s="4">
        <v>45262</v>
      </c>
      <c r="B339" s="2">
        <f t="shared" si="23"/>
        <v>2023</v>
      </c>
      <c r="C339" s="2">
        <f t="shared" si="24"/>
        <v>48</v>
      </c>
      <c r="D339" s="2">
        <f t="shared" si="25"/>
        <v>12</v>
      </c>
      <c r="N339" s="2">
        <v>1</v>
      </c>
      <c r="S339" s="2">
        <v>1</v>
      </c>
      <c r="U339" s="2">
        <f t="shared" si="26"/>
        <v>2</v>
      </c>
    </row>
    <row r="340" spans="1:21" x14ac:dyDescent="0.35">
      <c r="A340" s="4">
        <v>45263</v>
      </c>
      <c r="B340" s="2">
        <f t="shared" si="23"/>
        <v>2023</v>
      </c>
      <c r="C340" s="2">
        <f t="shared" si="24"/>
        <v>48</v>
      </c>
      <c r="D340" s="2">
        <f t="shared" si="25"/>
        <v>12</v>
      </c>
      <c r="N340" s="2">
        <v>1</v>
      </c>
      <c r="S340" s="2">
        <v>1</v>
      </c>
      <c r="U340" s="2">
        <f t="shared" si="26"/>
        <v>2</v>
      </c>
    </row>
    <row r="341" spans="1:21" x14ac:dyDescent="0.35">
      <c r="A341" s="4">
        <v>45264</v>
      </c>
      <c r="B341" s="2">
        <f t="shared" si="23"/>
        <v>2023</v>
      </c>
      <c r="C341" s="2">
        <f t="shared" si="24"/>
        <v>49</v>
      </c>
      <c r="D341" s="2">
        <f t="shared" si="25"/>
        <v>12</v>
      </c>
      <c r="K341" s="2">
        <v>1</v>
      </c>
      <c r="L341" s="2">
        <v>1</v>
      </c>
      <c r="O341" s="2">
        <v>1</v>
      </c>
      <c r="P341" s="2">
        <v>1</v>
      </c>
      <c r="T341" s="2">
        <v>1</v>
      </c>
      <c r="U341" s="2">
        <f t="shared" si="26"/>
        <v>4</v>
      </c>
    </row>
    <row r="342" spans="1:21" x14ac:dyDescent="0.35">
      <c r="A342" s="4">
        <v>45265</v>
      </c>
      <c r="B342" s="2">
        <f t="shared" si="23"/>
        <v>2023</v>
      </c>
      <c r="C342" s="2">
        <f t="shared" si="24"/>
        <v>49</v>
      </c>
      <c r="D342" s="2">
        <f t="shared" si="25"/>
        <v>12</v>
      </c>
      <c r="K342" s="2">
        <v>1</v>
      </c>
      <c r="L342" s="2">
        <v>1</v>
      </c>
      <c r="O342" s="2">
        <v>1</v>
      </c>
      <c r="P342" s="2">
        <v>1</v>
      </c>
      <c r="T342" s="2">
        <v>1</v>
      </c>
      <c r="U342" s="2">
        <f t="shared" si="26"/>
        <v>4</v>
      </c>
    </row>
    <row r="343" spans="1:21" x14ac:dyDescent="0.35">
      <c r="A343" s="4">
        <v>45266</v>
      </c>
      <c r="B343" s="2">
        <f t="shared" si="23"/>
        <v>2023</v>
      </c>
      <c r="C343" s="2">
        <f t="shared" si="24"/>
        <v>49</v>
      </c>
      <c r="D343" s="2">
        <f t="shared" si="25"/>
        <v>12</v>
      </c>
      <c r="K343" s="2">
        <v>1</v>
      </c>
      <c r="L343" s="2">
        <v>1</v>
      </c>
      <c r="O343" s="2">
        <v>1</v>
      </c>
      <c r="P343" s="2">
        <v>1</v>
      </c>
      <c r="T343" s="2">
        <v>1</v>
      </c>
      <c r="U343" s="2">
        <f t="shared" si="26"/>
        <v>4</v>
      </c>
    </row>
    <row r="344" spans="1:21" x14ac:dyDescent="0.35">
      <c r="A344" s="4">
        <v>45267</v>
      </c>
      <c r="B344" s="2">
        <f t="shared" si="23"/>
        <v>2023</v>
      </c>
      <c r="C344" s="2">
        <f t="shared" si="24"/>
        <v>49</v>
      </c>
      <c r="D344" s="2">
        <f t="shared" si="25"/>
        <v>12</v>
      </c>
      <c r="K344" s="2">
        <v>1</v>
      </c>
      <c r="L344" s="2">
        <v>1</v>
      </c>
      <c r="O344" s="2">
        <v>1</v>
      </c>
      <c r="P344" s="2">
        <v>1</v>
      </c>
      <c r="T344" s="2">
        <v>1</v>
      </c>
      <c r="U344" s="2">
        <f t="shared" si="26"/>
        <v>4</v>
      </c>
    </row>
    <row r="345" spans="1:21" x14ac:dyDescent="0.35">
      <c r="A345" s="4">
        <v>45268</v>
      </c>
      <c r="B345" s="2">
        <f t="shared" si="23"/>
        <v>2023</v>
      </c>
      <c r="C345" s="2">
        <f t="shared" si="24"/>
        <v>49</v>
      </c>
      <c r="D345" s="2">
        <f t="shared" si="25"/>
        <v>12</v>
      </c>
      <c r="K345" s="2">
        <v>1</v>
      </c>
      <c r="O345" s="2">
        <v>1</v>
      </c>
      <c r="P345" s="2">
        <v>1</v>
      </c>
      <c r="T345" s="2">
        <v>1</v>
      </c>
      <c r="U345" s="2">
        <f t="shared" si="26"/>
        <v>3</v>
      </c>
    </row>
    <row r="346" spans="1:21" x14ac:dyDescent="0.35">
      <c r="A346" s="4">
        <v>45269</v>
      </c>
      <c r="B346" s="2">
        <f t="shared" si="23"/>
        <v>2023</v>
      </c>
      <c r="C346" s="2">
        <f t="shared" si="24"/>
        <v>49</v>
      </c>
      <c r="D346" s="2">
        <f t="shared" si="25"/>
        <v>12</v>
      </c>
      <c r="N346" s="2">
        <v>1</v>
      </c>
      <c r="S346" s="2">
        <v>1</v>
      </c>
      <c r="U346" s="2">
        <f t="shared" si="26"/>
        <v>2</v>
      </c>
    </row>
    <row r="347" spans="1:21" x14ac:dyDescent="0.35">
      <c r="A347" s="4">
        <v>45270</v>
      </c>
      <c r="B347" s="2">
        <f t="shared" si="23"/>
        <v>2023</v>
      </c>
      <c r="C347" s="2">
        <f t="shared" si="24"/>
        <v>49</v>
      </c>
      <c r="D347" s="2">
        <f t="shared" si="25"/>
        <v>12</v>
      </c>
      <c r="N347" s="2">
        <v>1</v>
      </c>
      <c r="S347" s="2">
        <v>1</v>
      </c>
      <c r="U347" s="2">
        <f t="shared" si="26"/>
        <v>2</v>
      </c>
    </row>
    <row r="348" spans="1:21" x14ac:dyDescent="0.35">
      <c r="A348" s="4">
        <v>45271</v>
      </c>
      <c r="B348" s="2">
        <f t="shared" si="23"/>
        <v>2023</v>
      </c>
      <c r="C348" s="2">
        <f t="shared" si="24"/>
        <v>50</v>
      </c>
      <c r="D348" s="2">
        <f t="shared" si="25"/>
        <v>12</v>
      </c>
      <c r="K348" s="2">
        <v>1</v>
      </c>
      <c r="L348" s="2">
        <v>1</v>
      </c>
      <c r="O348" s="2">
        <v>1</v>
      </c>
      <c r="P348" s="2">
        <v>1</v>
      </c>
      <c r="T348" s="2">
        <v>1</v>
      </c>
      <c r="U348" s="2">
        <f t="shared" si="26"/>
        <v>4</v>
      </c>
    </row>
    <row r="349" spans="1:21" x14ac:dyDescent="0.35">
      <c r="A349" s="4">
        <v>45272</v>
      </c>
      <c r="B349" s="2">
        <f t="shared" si="23"/>
        <v>2023</v>
      </c>
      <c r="C349" s="2">
        <f t="shared" si="24"/>
        <v>50</v>
      </c>
      <c r="D349" s="2">
        <f t="shared" si="25"/>
        <v>12</v>
      </c>
      <c r="K349" s="2">
        <v>1</v>
      </c>
      <c r="L349" s="2">
        <v>1</v>
      </c>
      <c r="O349" s="2">
        <v>1</v>
      </c>
      <c r="P349" s="2">
        <v>1</v>
      </c>
      <c r="T349" s="2">
        <v>1</v>
      </c>
      <c r="U349" s="2">
        <f t="shared" si="26"/>
        <v>4</v>
      </c>
    </row>
    <row r="350" spans="1:21" x14ac:dyDescent="0.35">
      <c r="A350" s="4">
        <v>45273</v>
      </c>
      <c r="B350" s="2">
        <f t="shared" si="23"/>
        <v>2023</v>
      </c>
      <c r="C350" s="2">
        <f t="shared" si="24"/>
        <v>50</v>
      </c>
      <c r="D350" s="2">
        <f t="shared" si="25"/>
        <v>12</v>
      </c>
      <c r="K350" s="2">
        <v>1</v>
      </c>
      <c r="L350" s="2">
        <v>1</v>
      </c>
      <c r="O350" s="2">
        <v>1</v>
      </c>
      <c r="P350" s="2">
        <v>1</v>
      </c>
      <c r="T350" s="2">
        <v>1</v>
      </c>
      <c r="U350" s="2">
        <f t="shared" si="26"/>
        <v>4</v>
      </c>
    </row>
    <row r="351" spans="1:21" x14ac:dyDescent="0.35">
      <c r="A351" s="4">
        <v>45274</v>
      </c>
      <c r="B351" s="2">
        <f t="shared" si="23"/>
        <v>2023</v>
      </c>
      <c r="C351" s="2">
        <f t="shared" si="24"/>
        <v>50</v>
      </c>
      <c r="D351" s="2">
        <f t="shared" si="25"/>
        <v>12</v>
      </c>
      <c r="K351" s="2">
        <v>1</v>
      </c>
      <c r="L351" s="2">
        <v>1</v>
      </c>
      <c r="O351" s="2">
        <v>1</v>
      </c>
      <c r="P351" s="2">
        <v>1</v>
      </c>
      <c r="T351" s="2">
        <v>1</v>
      </c>
      <c r="U351" s="2">
        <f t="shared" si="26"/>
        <v>4</v>
      </c>
    </row>
    <row r="352" spans="1:21" x14ac:dyDescent="0.35">
      <c r="A352" s="4">
        <v>45275</v>
      </c>
      <c r="B352" s="2">
        <f t="shared" si="23"/>
        <v>2023</v>
      </c>
      <c r="C352" s="2">
        <f t="shared" si="24"/>
        <v>50</v>
      </c>
      <c r="D352" s="2">
        <f t="shared" si="25"/>
        <v>12</v>
      </c>
      <c r="K352" s="2">
        <v>1</v>
      </c>
      <c r="O352" s="2">
        <v>1</v>
      </c>
      <c r="P352" s="2">
        <v>1</v>
      </c>
      <c r="T352" s="2">
        <v>1</v>
      </c>
      <c r="U352" s="2">
        <f t="shared" si="26"/>
        <v>3</v>
      </c>
    </row>
    <row r="353" spans="1:21" x14ac:dyDescent="0.35">
      <c r="A353" s="4">
        <v>45276</v>
      </c>
      <c r="B353" s="2">
        <f t="shared" si="23"/>
        <v>2023</v>
      </c>
      <c r="C353" s="2">
        <f t="shared" si="24"/>
        <v>50</v>
      </c>
      <c r="D353" s="2">
        <f t="shared" si="25"/>
        <v>12</v>
      </c>
      <c r="N353" s="2">
        <v>1</v>
      </c>
      <c r="S353" s="2">
        <v>1</v>
      </c>
      <c r="U353" s="2">
        <f t="shared" si="26"/>
        <v>2</v>
      </c>
    </row>
    <row r="354" spans="1:21" x14ac:dyDescent="0.35">
      <c r="A354" s="4">
        <v>45277</v>
      </c>
      <c r="B354" s="2">
        <f t="shared" si="23"/>
        <v>2023</v>
      </c>
      <c r="C354" s="2">
        <f t="shared" si="24"/>
        <v>50</v>
      </c>
      <c r="D354" s="2">
        <f t="shared" si="25"/>
        <v>12</v>
      </c>
      <c r="N354" s="2">
        <v>1</v>
      </c>
      <c r="S354" s="2">
        <v>1</v>
      </c>
      <c r="U354" s="2">
        <f t="shared" si="26"/>
        <v>2</v>
      </c>
    </row>
    <row r="355" spans="1:21" x14ac:dyDescent="0.35">
      <c r="A355" s="4">
        <v>45278</v>
      </c>
      <c r="B355" s="2">
        <f t="shared" si="23"/>
        <v>2023</v>
      </c>
      <c r="C355" s="2">
        <f t="shared" si="24"/>
        <v>51</v>
      </c>
      <c r="D355" s="2">
        <f t="shared" si="25"/>
        <v>12</v>
      </c>
      <c r="K355" s="2">
        <v>1</v>
      </c>
      <c r="L355" s="2">
        <v>1</v>
      </c>
      <c r="O355" s="2">
        <v>1</v>
      </c>
      <c r="P355" s="2">
        <v>1</v>
      </c>
      <c r="T355" s="2">
        <v>1</v>
      </c>
      <c r="U355" s="2">
        <f t="shared" si="26"/>
        <v>4</v>
      </c>
    </row>
    <row r="356" spans="1:21" x14ac:dyDescent="0.35">
      <c r="A356" s="4">
        <v>45279</v>
      </c>
      <c r="B356" s="2">
        <f t="shared" si="23"/>
        <v>2023</v>
      </c>
      <c r="C356" s="2">
        <f t="shared" si="24"/>
        <v>51</v>
      </c>
      <c r="D356" s="2">
        <f t="shared" si="25"/>
        <v>12</v>
      </c>
      <c r="K356" s="2">
        <v>1</v>
      </c>
      <c r="L356" s="2">
        <v>1</v>
      </c>
      <c r="O356" s="2">
        <v>1</v>
      </c>
      <c r="P356" s="2">
        <v>1</v>
      </c>
      <c r="T356" s="2">
        <v>1</v>
      </c>
      <c r="U356" s="2">
        <f t="shared" si="26"/>
        <v>4</v>
      </c>
    </row>
    <row r="357" spans="1:21" x14ac:dyDescent="0.35">
      <c r="A357" s="4">
        <v>45280</v>
      </c>
      <c r="B357" s="2">
        <f t="shared" si="23"/>
        <v>2023</v>
      </c>
      <c r="C357" s="2">
        <f t="shared" si="24"/>
        <v>51</v>
      </c>
      <c r="D357" s="2">
        <f t="shared" si="25"/>
        <v>12</v>
      </c>
      <c r="K357" s="2">
        <v>1</v>
      </c>
      <c r="L357" s="2">
        <v>1</v>
      </c>
      <c r="O357" s="2">
        <v>1</v>
      </c>
      <c r="P357" s="2">
        <v>1</v>
      </c>
      <c r="T357" s="2">
        <v>1</v>
      </c>
      <c r="U357" s="2">
        <f t="shared" si="26"/>
        <v>4</v>
      </c>
    </row>
    <row r="358" spans="1:21" x14ac:dyDescent="0.35">
      <c r="A358" s="4">
        <v>45281</v>
      </c>
      <c r="B358" s="2">
        <f t="shared" si="23"/>
        <v>2023</v>
      </c>
      <c r="C358" s="2">
        <f t="shared" si="24"/>
        <v>51</v>
      </c>
      <c r="D358" s="2">
        <f t="shared" si="25"/>
        <v>12</v>
      </c>
      <c r="K358" s="2">
        <v>1</v>
      </c>
      <c r="L358" s="2">
        <v>1</v>
      </c>
      <c r="O358" s="2">
        <v>1</v>
      </c>
      <c r="P358" s="2">
        <v>1</v>
      </c>
      <c r="T358" s="2">
        <v>1</v>
      </c>
      <c r="U358" s="2">
        <f t="shared" si="26"/>
        <v>4</v>
      </c>
    </row>
    <row r="359" spans="1:21" x14ac:dyDescent="0.35">
      <c r="A359" s="4">
        <v>45282</v>
      </c>
      <c r="B359" s="2">
        <f t="shared" si="23"/>
        <v>2023</v>
      </c>
      <c r="C359" s="2">
        <f t="shared" si="24"/>
        <v>51</v>
      </c>
      <c r="D359" s="2">
        <f t="shared" si="25"/>
        <v>12</v>
      </c>
      <c r="K359" s="2">
        <v>1</v>
      </c>
      <c r="O359" s="2">
        <v>1</v>
      </c>
      <c r="P359" s="2">
        <v>1</v>
      </c>
      <c r="T359" s="2">
        <v>1</v>
      </c>
      <c r="U359" s="2">
        <f t="shared" si="26"/>
        <v>3</v>
      </c>
    </row>
    <row r="360" spans="1:21" x14ac:dyDescent="0.35">
      <c r="A360" s="4">
        <v>45283</v>
      </c>
      <c r="B360" s="2">
        <f t="shared" si="23"/>
        <v>2023</v>
      </c>
      <c r="C360" s="2">
        <f t="shared" si="24"/>
        <v>51</v>
      </c>
      <c r="D360" s="2">
        <f t="shared" si="25"/>
        <v>12</v>
      </c>
      <c r="N360" s="2">
        <v>1</v>
      </c>
      <c r="S360" s="2">
        <v>1</v>
      </c>
      <c r="U360" s="2">
        <f t="shared" si="26"/>
        <v>2</v>
      </c>
    </row>
    <row r="361" spans="1:21" x14ac:dyDescent="0.35">
      <c r="A361" s="4">
        <v>45284</v>
      </c>
      <c r="B361" s="2">
        <f t="shared" si="23"/>
        <v>2023</v>
      </c>
      <c r="C361" s="2">
        <f t="shared" si="24"/>
        <v>51</v>
      </c>
      <c r="D361" s="2">
        <f t="shared" si="25"/>
        <v>12</v>
      </c>
      <c r="N361" s="2">
        <v>1</v>
      </c>
      <c r="S361" s="2">
        <v>1</v>
      </c>
      <c r="U361" s="2">
        <f t="shared" si="26"/>
        <v>2</v>
      </c>
    </row>
    <row r="362" spans="1:21" x14ac:dyDescent="0.35">
      <c r="A362" s="4">
        <v>45285</v>
      </c>
      <c r="B362" s="2">
        <f t="shared" si="23"/>
        <v>2023</v>
      </c>
      <c r="C362" s="2">
        <f t="shared" si="24"/>
        <v>52</v>
      </c>
      <c r="D362" s="2">
        <f t="shared" si="25"/>
        <v>12</v>
      </c>
      <c r="K362" s="2">
        <v>1</v>
      </c>
      <c r="L362" s="2">
        <v>1</v>
      </c>
      <c r="O362" s="2">
        <v>1</v>
      </c>
      <c r="P362" s="2">
        <v>1</v>
      </c>
      <c r="T362" s="2">
        <v>1</v>
      </c>
      <c r="U362" s="2">
        <f t="shared" si="26"/>
        <v>4</v>
      </c>
    </row>
    <row r="363" spans="1:21" x14ac:dyDescent="0.35">
      <c r="A363" s="4">
        <v>45286</v>
      </c>
      <c r="B363" s="2">
        <f t="shared" si="23"/>
        <v>2023</v>
      </c>
      <c r="C363" s="2">
        <f t="shared" si="24"/>
        <v>52</v>
      </c>
      <c r="D363" s="2">
        <f t="shared" si="25"/>
        <v>12</v>
      </c>
      <c r="K363" s="2">
        <v>1</v>
      </c>
      <c r="L363" s="2">
        <v>1</v>
      </c>
      <c r="O363" s="2">
        <v>1</v>
      </c>
      <c r="P363" s="2">
        <v>1</v>
      </c>
      <c r="T363" s="2">
        <v>1</v>
      </c>
      <c r="U363" s="2">
        <f t="shared" si="26"/>
        <v>4</v>
      </c>
    </row>
    <row r="364" spans="1:21" x14ac:dyDescent="0.35">
      <c r="A364" s="4">
        <v>45287</v>
      </c>
      <c r="B364" s="2">
        <f t="shared" si="23"/>
        <v>2023</v>
      </c>
      <c r="C364" s="2">
        <f t="shared" si="24"/>
        <v>52</v>
      </c>
      <c r="D364" s="2">
        <f t="shared" si="25"/>
        <v>12</v>
      </c>
      <c r="K364" s="2">
        <v>1</v>
      </c>
      <c r="L364" s="2">
        <v>1</v>
      </c>
      <c r="O364" s="2">
        <v>1</v>
      </c>
      <c r="P364" s="2">
        <v>1</v>
      </c>
      <c r="T364" s="2">
        <v>1</v>
      </c>
      <c r="U364" s="2">
        <f t="shared" si="26"/>
        <v>4</v>
      </c>
    </row>
    <row r="365" spans="1:21" x14ac:dyDescent="0.35">
      <c r="A365" s="4">
        <v>45288</v>
      </c>
      <c r="B365" s="2">
        <f t="shared" si="23"/>
        <v>2023</v>
      </c>
      <c r="C365" s="2">
        <f t="shared" si="24"/>
        <v>52</v>
      </c>
      <c r="D365" s="2">
        <f t="shared" si="25"/>
        <v>12</v>
      </c>
      <c r="K365" s="2">
        <v>1</v>
      </c>
      <c r="L365" s="2">
        <v>1</v>
      </c>
      <c r="O365" s="2">
        <v>1</v>
      </c>
      <c r="P365" s="2">
        <v>1</v>
      </c>
      <c r="T365" s="2">
        <v>1</v>
      </c>
      <c r="U365" s="2">
        <f t="shared" si="26"/>
        <v>4</v>
      </c>
    </row>
    <row r="366" spans="1:21" x14ac:dyDescent="0.35">
      <c r="A366" s="4">
        <v>45289</v>
      </c>
      <c r="B366" s="2">
        <f t="shared" si="23"/>
        <v>2023</v>
      </c>
      <c r="C366" s="2">
        <f t="shared" si="24"/>
        <v>52</v>
      </c>
      <c r="D366" s="2">
        <f t="shared" si="25"/>
        <v>12</v>
      </c>
      <c r="K366" s="2">
        <v>1</v>
      </c>
      <c r="O366" s="2">
        <v>1</v>
      </c>
      <c r="P366" s="2">
        <v>1</v>
      </c>
      <c r="T366" s="2">
        <v>1</v>
      </c>
      <c r="U366" s="2">
        <f t="shared" si="26"/>
        <v>3</v>
      </c>
    </row>
    <row r="367" spans="1:21" x14ac:dyDescent="0.35">
      <c r="A367" s="4">
        <v>45290</v>
      </c>
      <c r="B367" s="2">
        <f t="shared" si="23"/>
        <v>2023</v>
      </c>
      <c r="C367" s="2">
        <f t="shared" si="24"/>
        <v>52</v>
      </c>
      <c r="D367" s="2">
        <f t="shared" si="25"/>
        <v>12</v>
      </c>
      <c r="N367" s="2">
        <v>1</v>
      </c>
      <c r="S367" s="2">
        <v>1</v>
      </c>
      <c r="U367" s="2">
        <f t="shared" si="26"/>
        <v>2</v>
      </c>
    </row>
    <row r="368" spans="1:21" x14ac:dyDescent="0.35">
      <c r="A368" s="4">
        <v>45291</v>
      </c>
      <c r="B368" s="2">
        <f t="shared" si="23"/>
        <v>2023</v>
      </c>
      <c r="C368" s="2">
        <f t="shared" si="24"/>
        <v>52</v>
      </c>
      <c r="D368" s="2">
        <f t="shared" si="25"/>
        <v>12</v>
      </c>
      <c r="N368" s="2">
        <v>1</v>
      </c>
      <c r="S368" s="2">
        <v>1</v>
      </c>
      <c r="U368" s="2">
        <f t="shared" si="26"/>
        <v>2</v>
      </c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C6E03-E3B3-4277-8CE1-4E6B50C93D90}">
  <sheetPr codeName="Feuil10"/>
  <dimension ref="A1:U368"/>
  <sheetViews>
    <sheetView workbookViewId="0">
      <pane xSplit="4" ySplit="3" topLeftCell="E97" activePane="bottomRight" state="frozen"/>
      <selection pane="topRight" activeCell="E1" sqref="E1"/>
      <selection pane="bottomLeft" activeCell="A4" sqref="A4"/>
      <selection pane="bottomRight" activeCell="K111" sqref="K111"/>
    </sheetView>
  </sheetViews>
  <sheetFormatPr baseColWidth="10" defaultColWidth="11.453125" defaultRowHeight="14.5" x14ac:dyDescent="0.35"/>
  <cols>
    <col min="1" max="1" width="28.54296875" style="23" customWidth="1"/>
    <col min="2" max="3" width="11.453125" style="1"/>
    <col min="4" max="4" width="11.453125" style="34"/>
    <col min="5" max="5" width="6.36328125" style="33" customWidth="1"/>
    <col min="6" max="8" width="6.36328125" style="1" customWidth="1"/>
    <col min="9" max="9" width="6.36328125" style="34" customWidth="1"/>
    <col min="10" max="10" width="6.36328125" style="33" customWidth="1"/>
    <col min="11" max="13" width="6.36328125" style="1" customWidth="1"/>
    <col min="14" max="14" width="6.36328125" style="34" customWidth="1"/>
    <col min="15" max="19" width="6.36328125" style="1" customWidth="1"/>
    <col min="20" max="20" width="6.36328125" style="33" customWidth="1"/>
  </cols>
  <sheetData>
    <row r="1" spans="1:21" x14ac:dyDescent="0.35">
      <c r="A1" s="23" t="s">
        <v>35</v>
      </c>
      <c r="B1" s="1" t="s">
        <v>36</v>
      </c>
      <c r="C1" s="1" t="s">
        <v>37</v>
      </c>
      <c r="D1" s="34" t="s">
        <v>38</v>
      </c>
      <c r="E1" s="29" t="s">
        <v>39</v>
      </c>
      <c r="F1" s="26" t="s">
        <v>40</v>
      </c>
      <c r="G1" s="26" t="s">
        <v>41</v>
      </c>
      <c r="H1" s="26" t="s">
        <v>42</v>
      </c>
      <c r="I1" s="30" t="s">
        <v>43</v>
      </c>
      <c r="J1" s="29" t="s">
        <v>44</v>
      </c>
      <c r="K1" s="26" t="s">
        <v>45</v>
      </c>
      <c r="L1" s="26" t="s">
        <v>46</v>
      </c>
      <c r="M1" s="26" t="s">
        <v>47</v>
      </c>
      <c r="N1" s="30" t="s">
        <v>48</v>
      </c>
      <c r="O1" s="26" t="s">
        <v>49</v>
      </c>
      <c r="P1" s="26" t="s">
        <v>50</v>
      </c>
      <c r="Q1" s="26" t="s">
        <v>51</v>
      </c>
      <c r="R1" s="26" t="s">
        <v>52</v>
      </c>
      <c r="S1" s="26" t="s">
        <v>53</v>
      </c>
      <c r="T1" s="29" t="s">
        <v>54</v>
      </c>
      <c r="U1" s="26" t="s">
        <v>78</v>
      </c>
    </row>
    <row r="2" spans="1:21" x14ac:dyDescent="0.35">
      <c r="E2" s="29" t="s">
        <v>0</v>
      </c>
      <c r="F2" s="26"/>
      <c r="G2" s="26"/>
      <c r="H2" s="26"/>
      <c r="I2" s="30"/>
      <c r="J2" s="29" t="s">
        <v>1</v>
      </c>
      <c r="K2" s="26"/>
      <c r="L2" s="26"/>
      <c r="M2" s="26"/>
      <c r="N2" s="30"/>
      <c r="O2" s="26" t="s">
        <v>2</v>
      </c>
      <c r="P2" s="26"/>
      <c r="Q2" s="26"/>
      <c r="R2" s="26"/>
      <c r="S2" s="26"/>
      <c r="T2" s="29" t="s">
        <v>76</v>
      </c>
    </row>
    <row r="3" spans="1:21" x14ac:dyDescent="0.35">
      <c r="A3" s="4" t="s">
        <v>6</v>
      </c>
      <c r="B3" s="2" t="s">
        <v>4</v>
      </c>
      <c r="C3" s="2" t="s">
        <v>3</v>
      </c>
      <c r="D3" s="32" t="s">
        <v>5</v>
      </c>
      <c r="E3" s="31" t="s">
        <v>33</v>
      </c>
      <c r="F3" s="2" t="s">
        <v>34</v>
      </c>
      <c r="G3" s="2" t="s">
        <v>11</v>
      </c>
      <c r="H3" s="2" t="s">
        <v>7</v>
      </c>
      <c r="I3" s="32" t="s">
        <v>8</v>
      </c>
      <c r="J3" s="31" t="s">
        <v>33</v>
      </c>
      <c r="K3" s="2" t="s">
        <v>34</v>
      </c>
      <c r="L3" s="2" t="s">
        <v>11</v>
      </c>
      <c r="M3" s="2" t="s">
        <v>7</v>
      </c>
      <c r="N3" s="32" t="s">
        <v>8</v>
      </c>
      <c r="O3" s="2" t="s">
        <v>33</v>
      </c>
      <c r="P3" s="2" t="s">
        <v>34</v>
      </c>
      <c r="Q3" s="2" t="s">
        <v>11</v>
      </c>
      <c r="R3" s="2" t="s">
        <v>7</v>
      </c>
      <c r="S3" s="2" t="s">
        <v>8</v>
      </c>
      <c r="T3" s="31" t="s">
        <v>33</v>
      </c>
    </row>
    <row r="4" spans="1:21" x14ac:dyDescent="0.35">
      <c r="A4" s="4">
        <v>44927</v>
      </c>
      <c r="B4" s="1">
        <v>2023</v>
      </c>
      <c r="C4" s="1">
        <v>52</v>
      </c>
      <c r="D4" s="34">
        <v>1</v>
      </c>
      <c r="E4" s="33" t="s">
        <v>57</v>
      </c>
      <c r="F4" s="1" t="s">
        <v>57</v>
      </c>
      <c r="G4" s="1" t="s">
        <v>57</v>
      </c>
      <c r="H4" s="1" t="s">
        <v>57</v>
      </c>
      <c r="I4" s="34" t="s">
        <v>57</v>
      </c>
      <c r="J4" s="33" t="s">
        <v>57</v>
      </c>
      <c r="K4" s="1" t="s">
        <v>57</v>
      </c>
      <c r="L4" s="1" t="s">
        <v>57</v>
      </c>
      <c r="M4" s="1" t="s">
        <v>57</v>
      </c>
      <c r="N4" s="34" t="s">
        <v>57</v>
      </c>
      <c r="O4" s="1" t="s">
        <v>57</v>
      </c>
      <c r="P4" s="1" t="s">
        <v>57</v>
      </c>
      <c r="Q4" s="1" t="s">
        <v>57</v>
      </c>
      <c r="R4" s="1" t="s">
        <v>57</v>
      </c>
      <c r="S4" s="1" t="s">
        <v>57</v>
      </c>
      <c r="T4" s="33" t="s">
        <v>57</v>
      </c>
      <c r="U4">
        <f>SUM(E4:S4)</f>
        <v>0</v>
      </c>
    </row>
    <row r="5" spans="1:21" x14ac:dyDescent="0.35">
      <c r="A5" s="4">
        <v>44928</v>
      </c>
      <c r="B5" s="1">
        <v>2023</v>
      </c>
      <c r="C5" s="1">
        <v>1</v>
      </c>
      <c r="D5" s="34">
        <v>1</v>
      </c>
      <c r="J5" s="33">
        <v>1</v>
      </c>
      <c r="K5" s="1">
        <v>1</v>
      </c>
      <c r="L5" s="1">
        <v>1</v>
      </c>
      <c r="O5" s="1">
        <v>1</v>
      </c>
      <c r="P5" s="1">
        <v>1</v>
      </c>
      <c r="Q5" s="1">
        <v>1</v>
      </c>
      <c r="T5" s="33">
        <v>1</v>
      </c>
      <c r="U5">
        <f t="shared" ref="U5:U68" si="0">SUM(E5:S5)</f>
        <v>6</v>
      </c>
    </row>
    <row r="6" spans="1:21" x14ac:dyDescent="0.35">
      <c r="A6" s="4">
        <v>44929</v>
      </c>
      <c r="B6" s="1">
        <v>2023</v>
      </c>
      <c r="C6" s="1">
        <v>1</v>
      </c>
      <c r="D6" s="34">
        <v>1</v>
      </c>
      <c r="J6" s="33">
        <v>1</v>
      </c>
      <c r="K6" s="1">
        <v>1</v>
      </c>
      <c r="L6" s="1">
        <v>1</v>
      </c>
      <c r="O6" s="1">
        <v>1</v>
      </c>
      <c r="P6" s="1">
        <v>1</v>
      </c>
      <c r="Q6" s="1">
        <v>1</v>
      </c>
      <c r="T6" s="33">
        <v>1</v>
      </c>
      <c r="U6">
        <f t="shared" si="0"/>
        <v>6</v>
      </c>
    </row>
    <row r="7" spans="1:21" x14ac:dyDescent="0.35">
      <c r="A7" s="4">
        <v>44930</v>
      </c>
      <c r="B7" s="1">
        <v>2023</v>
      </c>
      <c r="C7" s="1">
        <v>1</v>
      </c>
      <c r="D7" s="34">
        <v>1</v>
      </c>
      <c r="J7" s="33">
        <v>1</v>
      </c>
      <c r="K7" s="1">
        <v>1</v>
      </c>
      <c r="L7" s="1">
        <v>1</v>
      </c>
      <c r="O7" s="1">
        <v>1</v>
      </c>
      <c r="P7" s="1">
        <v>1</v>
      </c>
      <c r="Q7" s="1">
        <v>1</v>
      </c>
      <c r="T7" s="33">
        <v>1</v>
      </c>
      <c r="U7">
        <f t="shared" si="0"/>
        <v>6</v>
      </c>
    </row>
    <row r="8" spans="1:21" x14ac:dyDescent="0.35">
      <c r="A8" s="4">
        <v>44931</v>
      </c>
      <c r="B8" s="1">
        <v>2023</v>
      </c>
      <c r="C8" s="1">
        <v>1</v>
      </c>
      <c r="D8" s="34">
        <v>1</v>
      </c>
      <c r="J8" s="33">
        <v>1</v>
      </c>
      <c r="K8" s="1">
        <v>1</v>
      </c>
      <c r="L8" s="1">
        <v>1</v>
      </c>
      <c r="O8" s="1">
        <v>1</v>
      </c>
      <c r="P8" s="1">
        <v>1</v>
      </c>
      <c r="Q8" s="1">
        <v>1</v>
      </c>
      <c r="T8" s="33">
        <v>1</v>
      </c>
      <c r="U8">
        <f t="shared" si="0"/>
        <v>6</v>
      </c>
    </row>
    <row r="9" spans="1:21" x14ac:dyDescent="0.35">
      <c r="A9" s="4">
        <v>44932</v>
      </c>
      <c r="B9" s="1">
        <v>2023</v>
      </c>
      <c r="C9" s="1">
        <v>1</v>
      </c>
      <c r="D9" s="34">
        <v>1</v>
      </c>
      <c r="J9" s="33">
        <v>1</v>
      </c>
      <c r="K9" s="1">
        <v>1</v>
      </c>
      <c r="M9" s="1">
        <v>1</v>
      </c>
      <c r="O9" s="1">
        <v>1</v>
      </c>
      <c r="P9" s="1">
        <v>1</v>
      </c>
      <c r="T9" s="33">
        <v>1</v>
      </c>
      <c r="U9">
        <f t="shared" si="0"/>
        <v>5</v>
      </c>
    </row>
    <row r="10" spans="1:21" x14ac:dyDescent="0.35">
      <c r="A10" s="4">
        <v>44933</v>
      </c>
      <c r="B10" s="1">
        <v>2023</v>
      </c>
      <c r="C10" s="1">
        <v>1</v>
      </c>
      <c r="D10" s="34">
        <v>1</v>
      </c>
      <c r="H10" s="1" t="s">
        <v>58</v>
      </c>
      <c r="M10" s="1">
        <v>1</v>
      </c>
      <c r="N10" s="34">
        <v>1</v>
      </c>
      <c r="S10" s="1">
        <v>1</v>
      </c>
      <c r="U10">
        <f t="shared" si="0"/>
        <v>3</v>
      </c>
    </row>
    <row r="11" spans="1:21" x14ac:dyDescent="0.35">
      <c r="A11" s="4">
        <v>44934</v>
      </c>
      <c r="B11" s="1">
        <v>2023</v>
      </c>
      <c r="C11" s="1">
        <v>1</v>
      </c>
      <c r="D11" s="34">
        <v>1</v>
      </c>
      <c r="M11" s="1">
        <v>1</v>
      </c>
      <c r="N11" s="34">
        <v>1</v>
      </c>
      <c r="S11" s="1">
        <v>1</v>
      </c>
      <c r="U11">
        <f t="shared" si="0"/>
        <v>3</v>
      </c>
    </row>
    <row r="12" spans="1:21" x14ac:dyDescent="0.35">
      <c r="A12" s="4">
        <v>44935</v>
      </c>
      <c r="B12" s="1">
        <v>2023</v>
      </c>
      <c r="C12" s="1">
        <v>2</v>
      </c>
      <c r="D12" s="34">
        <v>1</v>
      </c>
      <c r="J12" s="33">
        <v>1</v>
      </c>
      <c r="K12" s="1">
        <v>1</v>
      </c>
      <c r="L12" s="1">
        <v>1</v>
      </c>
      <c r="O12" s="1">
        <v>1</v>
      </c>
      <c r="P12" s="1">
        <v>1</v>
      </c>
      <c r="Q12" s="1">
        <v>1</v>
      </c>
      <c r="T12" s="33">
        <v>1</v>
      </c>
      <c r="U12">
        <f t="shared" si="0"/>
        <v>6</v>
      </c>
    </row>
    <row r="13" spans="1:21" x14ac:dyDescent="0.35">
      <c r="A13" s="4">
        <v>44936</v>
      </c>
      <c r="B13" s="1">
        <v>2023</v>
      </c>
      <c r="C13" s="1">
        <v>2</v>
      </c>
      <c r="D13" s="34">
        <v>1</v>
      </c>
      <c r="J13" s="33">
        <v>1</v>
      </c>
      <c r="K13" s="1">
        <v>1</v>
      </c>
      <c r="L13" s="1">
        <v>1</v>
      </c>
      <c r="O13" s="1">
        <v>1</v>
      </c>
      <c r="P13" s="1">
        <v>1</v>
      </c>
      <c r="Q13" s="1">
        <v>1</v>
      </c>
      <c r="T13" s="33">
        <v>1</v>
      </c>
      <c r="U13">
        <f t="shared" si="0"/>
        <v>6</v>
      </c>
    </row>
    <row r="14" spans="1:21" x14ac:dyDescent="0.35">
      <c r="A14" s="4">
        <v>44937</v>
      </c>
      <c r="B14" s="1">
        <v>2023</v>
      </c>
      <c r="C14" s="1">
        <v>2</v>
      </c>
      <c r="D14" s="34">
        <v>1</v>
      </c>
      <c r="J14" s="33">
        <v>1</v>
      </c>
      <c r="K14" s="1" t="s">
        <v>58</v>
      </c>
      <c r="L14" s="1">
        <v>1</v>
      </c>
      <c r="O14" s="1">
        <v>1</v>
      </c>
      <c r="P14" s="1">
        <v>1</v>
      </c>
      <c r="Q14" s="1">
        <v>1</v>
      </c>
      <c r="T14" s="33">
        <v>1</v>
      </c>
      <c r="U14">
        <f t="shared" si="0"/>
        <v>5</v>
      </c>
    </row>
    <row r="15" spans="1:21" x14ac:dyDescent="0.35">
      <c r="A15" s="4">
        <v>44938</v>
      </c>
      <c r="B15" s="1">
        <v>2023</v>
      </c>
      <c r="C15" s="1">
        <v>2</v>
      </c>
      <c r="D15" s="34">
        <v>1</v>
      </c>
      <c r="J15" s="33">
        <v>1</v>
      </c>
      <c r="K15" s="1">
        <v>1</v>
      </c>
      <c r="L15" s="1">
        <v>1</v>
      </c>
      <c r="O15" s="1">
        <v>1</v>
      </c>
      <c r="P15" s="1">
        <v>1</v>
      </c>
      <c r="Q15" s="1">
        <v>1</v>
      </c>
      <c r="T15" s="33">
        <v>1</v>
      </c>
      <c r="U15">
        <f t="shared" si="0"/>
        <v>6</v>
      </c>
    </row>
    <row r="16" spans="1:21" x14ac:dyDescent="0.35">
      <c r="A16" s="4">
        <v>44939</v>
      </c>
      <c r="B16" s="1">
        <v>2023</v>
      </c>
      <c r="C16" s="1">
        <v>2</v>
      </c>
      <c r="D16" s="34">
        <v>1</v>
      </c>
      <c r="J16" s="33">
        <v>1</v>
      </c>
      <c r="K16" s="1">
        <v>1</v>
      </c>
      <c r="M16" s="1">
        <v>1</v>
      </c>
      <c r="O16" s="1">
        <v>1</v>
      </c>
      <c r="P16" s="1">
        <v>1</v>
      </c>
      <c r="T16" s="33">
        <v>1</v>
      </c>
      <c r="U16">
        <f t="shared" si="0"/>
        <v>5</v>
      </c>
    </row>
    <row r="17" spans="1:21" x14ac:dyDescent="0.35">
      <c r="A17" s="4">
        <v>44940</v>
      </c>
      <c r="B17" s="1">
        <v>2023</v>
      </c>
      <c r="C17" s="1">
        <v>2</v>
      </c>
      <c r="D17" s="34">
        <v>1</v>
      </c>
      <c r="M17" s="1">
        <v>1</v>
      </c>
      <c r="N17" s="34">
        <v>1</v>
      </c>
      <c r="S17" s="1">
        <v>1</v>
      </c>
      <c r="U17">
        <f t="shared" si="0"/>
        <v>3</v>
      </c>
    </row>
    <row r="18" spans="1:21" x14ac:dyDescent="0.35">
      <c r="A18" s="4">
        <v>44941</v>
      </c>
      <c r="B18" s="1">
        <v>2023</v>
      </c>
      <c r="C18" s="1">
        <v>2</v>
      </c>
      <c r="D18" s="34">
        <v>1</v>
      </c>
      <c r="M18" s="1">
        <v>1</v>
      </c>
      <c r="N18" s="34">
        <v>1</v>
      </c>
      <c r="S18" s="1">
        <v>1</v>
      </c>
      <c r="U18">
        <f t="shared" si="0"/>
        <v>3</v>
      </c>
    </row>
    <row r="19" spans="1:21" x14ac:dyDescent="0.35">
      <c r="A19" s="4">
        <v>44942</v>
      </c>
      <c r="B19" s="1">
        <v>2023</v>
      </c>
      <c r="C19" s="1">
        <v>3</v>
      </c>
      <c r="D19" s="34">
        <v>1</v>
      </c>
      <c r="J19" s="33">
        <v>1</v>
      </c>
      <c r="K19" s="1">
        <v>1</v>
      </c>
      <c r="L19" s="1">
        <v>1</v>
      </c>
      <c r="O19" s="1">
        <v>1</v>
      </c>
      <c r="P19" s="1">
        <v>1</v>
      </c>
      <c r="Q19" s="1">
        <v>1</v>
      </c>
      <c r="T19" s="33">
        <v>1</v>
      </c>
      <c r="U19">
        <f t="shared" si="0"/>
        <v>6</v>
      </c>
    </row>
    <row r="20" spans="1:21" x14ac:dyDescent="0.35">
      <c r="A20" s="4">
        <v>44943</v>
      </c>
      <c r="B20" s="1">
        <v>2023</v>
      </c>
      <c r="C20" s="1">
        <v>3</v>
      </c>
      <c r="D20" s="34">
        <v>1</v>
      </c>
      <c r="J20" s="33">
        <v>1</v>
      </c>
      <c r="K20" s="1">
        <v>1</v>
      </c>
      <c r="L20" s="1">
        <v>1</v>
      </c>
      <c r="O20" s="1">
        <v>1</v>
      </c>
      <c r="P20" s="1">
        <v>1</v>
      </c>
      <c r="Q20" s="1">
        <v>1</v>
      </c>
      <c r="T20" s="33">
        <v>1</v>
      </c>
      <c r="U20">
        <f t="shared" si="0"/>
        <v>6</v>
      </c>
    </row>
    <row r="21" spans="1:21" x14ac:dyDescent="0.35">
      <c r="A21" s="4">
        <v>44944</v>
      </c>
      <c r="B21" s="1">
        <v>2023</v>
      </c>
      <c r="C21" s="1">
        <v>3</v>
      </c>
      <c r="D21" s="34">
        <v>1</v>
      </c>
      <c r="J21" s="33">
        <v>1</v>
      </c>
      <c r="K21" s="1">
        <v>1</v>
      </c>
      <c r="L21" s="1">
        <v>1</v>
      </c>
      <c r="O21" s="1">
        <v>1</v>
      </c>
      <c r="P21" s="1">
        <v>1</v>
      </c>
      <c r="Q21" s="1">
        <v>1</v>
      </c>
      <c r="T21" s="33">
        <v>1</v>
      </c>
      <c r="U21">
        <f t="shared" si="0"/>
        <v>6</v>
      </c>
    </row>
    <row r="22" spans="1:21" x14ac:dyDescent="0.35">
      <c r="A22" s="4">
        <v>44945</v>
      </c>
      <c r="B22" s="1">
        <v>2023</v>
      </c>
      <c r="C22" s="1">
        <v>3</v>
      </c>
      <c r="D22" s="34">
        <v>1</v>
      </c>
      <c r="J22" s="33">
        <v>1</v>
      </c>
      <c r="K22" s="1">
        <v>1</v>
      </c>
      <c r="L22" s="1">
        <v>1</v>
      </c>
      <c r="O22" s="1">
        <v>1</v>
      </c>
      <c r="P22" s="1">
        <v>1</v>
      </c>
      <c r="Q22" s="1">
        <v>1</v>
      </c>
      <c r="T22" s="33">
        <v>1</v>
      </c>
      <c r="U22">
        <f t="shared" si="0"/>
        <v>6</v>
      </c>
    </row>
    <row r="23" spans="1:21" x14ac:dyDescent="0.35">
      <c r="A23" s="4">
        <v>44946</v>
      </c>
      <c r="B23" s="1">
        <v>2023</v>
      </c>
      <c r="C23" s="1">
        <v>3</v>
      </c>
      <c r="D23" s="34">
        <v>1</v>
      </c>
      <c r="F23" s="1" t="s">
        <v>58</v>
      </c>
      <c r="J23" s="33">
        <v>1</v>
      </c>
      <c r="K23" s="1">
        <v>1</v>
      </c>
      <c r="M23" s="1">
        <v>1</v>
      </c>
      <c r="O23" s="1">
        <v>1</v>
      </c>
      <c r="P23" s="1">
        <v>1</v>
      </c>
      <c r="T23" s="33">
        <v>1</v>
      </c>
      <c r="U23">
        <f t="shared" si="0"/>
        <v>5</v>
      </c>
    </row>
    <row r="24" spans="1:21" x14ac:dyDescent="0.35">
      <c r="A24" s="4">
        <v>44947</v>
      </c>
      <c r="B24" s="1">
        <v>2023</v>
      </c>
      <c r="C24" s="1">
        <v>3</v>
      </c>
      <c r="D24" s="34">
        <v>1</v>
      </c>
      <c r="M24" s="1">
        <v>1</v>
      </c>
      <c r="N24" s="34">
        <v>1</v>
      </c>
      <c r="S24" s="1">
        <v>1</v>
      </c>
      <c r="U24">
        <f t="shared" si="0"/>
        <v>3</v>
      </c>
    </row>
    <row r="25" spans="1:21" x14ac:dyDescent="0.35">
      <c r="A25" s="4">
        <v>44948</v>
      </c>
      <c r="B25" s="1">
        <v>2023</v>
      </c>
      <c r="C25" s="1">
        <v>3</v>
      </c>
      <c r="D25" s="34">
        <v>1</v>
      </c>
      <c r="M25" s="1">
        <v>1</v>
      </c>
      <c r="N25" s="34">
        <v>1</v>
      </c>
      <c r="S25" s="1">
        <v>1</v>
      </c>
      <c r="U25">
        <f t="shared" si="0"/>
        <v>3</v>
      </c>
    </row>
    <row r="26" spans="1:21" x14ac:dyDescent="0.35">
      <c r="A26" s="4">
        <v>44949</v>
      </c>
      <c r="B26" s="1">
        <v>2023</v>
      </c>
      <c r="C26" s="1">
        <v>4</v>
      </c>
      <c r="D26" s="34">
        <v>1</v>
      </c>
      <c r="J26" s="33">
        <v>1</v>
      </c>
      <c r="K26" s="1">
        <v>1</v>
      </c>
      <c r="L26" s="1">
        <v>1</v>
      </c>
      <c r="O26" s="1">
        <v>1</v>
      </c>
      <c r="P26" s="1">
        <v>1</v>
      </c>
      <c r="Q26" s="1">
        <v>1</v>
      </c>
      <c r="T26" s="33">
        <v>1</v>
      </c>
      <c r="U26">
        <f t="shared" si="0"/>
        <v>6</v>
      </c>
    </row>
    <row r="27" spans="1:21" x14ac:dyDescent="0.35">
      <c r="A27" s="4">
        <v>44950</v>
      </c>
      <c r="B27" s="1">
        <v>2023</v>
      </c>
      <c r="C27" s="1">
        <v>4</v>
      </c>
      <c r="D27" s="34">
        <v>1</v>
      </c>
      <c r="J27" s="33">
        <v>1</v>
      </c>
      <c r="K27" s="1">
        <v>1</v>
      </c>
      <c r="L27" s="1">
        <v>1</v>
      </c>
      <c r="O27" s="1">
        <v>1</v>
      </c>
      <c r="P27" s="1">
        <v>1</v>
      </c>
      <c r="Q27" s="1">
        <v>1</v>
      </c>
      <c r="T27" s="33">
        <v>1</v>
      </c>
      <c r="U27">
        <f t="shared" si="0"/>
        <v>6</v>
      </c>
    </row>
    <row r="28" spans="1:21" x14ac:dyDescent="0.35">
      <c r="A28" s="4">
        <v>44951</v>
      </c>
      <c r="B28" s="1">
        <v>2023</v>
      </c>
      <c r="C28" s="1">
        <v>4</v>
      </c>
      <c r="D28" s="34">
        <v>1</v>
      </c>
      <c r="J28" s="33">
        <v>1</v>
      </c>
      <c r="K28" s="1">
        <v>1</v>
      </c>
      <c r="L28" s="1">
        <v>1</v>
      </c>
      <c r="O28" s="1">
        <v>1</v>
      </c>
      <c r="P28" s="1">
        <v>1</v>
      </c>
      <c r="Q28" s="1">
        <v>1</v>
      </c>
      <c r="T28" s="33">
        <v>1</v>
      </c>
      <c r="U28">
        <f t="shared" si="0"/>
        <v>6</v>
      </c>
    </row>
    <row r="29" spans="1:21" x14ac:dyDescent="0.35">
      <c r="A29" s="4">
        <v>44952</v>
      </c>
      <c r="B29" s="1">
        <v>2023</v>
      </c>
      <c r="C29" s="1">
        <v>4</v>
      </c>
      <c r="D29" s="34">
        <v>1</v>
      </c>
      <c r="J29" s="33">
        <v>1</v>
      </c>
      <c r="K29" s="1">
        <v>1</v>
      </c>
      <c r="L29" s="1">
        <v>1</v>
      </c>
      <c r="O29" s="1">
        <v>1</v>
      </c>
      <c r="P29" s="1">
        <v>1</v>
      </c>
      <c r="Q29" s="1">
        <v>1</v>
      </c>
      <c r="T29" s="33">
        <v>1</v>
      </c>
      <c r="U29">
        <f t="shared" si="0"/>
        <v>6</v>
      </c>
    </row>
    <row r="30" spans="1:21" x14ac:dyDescent="0.35">
      <c r="A30" s="4">
        <v>44953</v>
      </c>
      <c r="B30" s="1">
        <v>2023</v>
      </c>
      <c r="C30" s="1">
        <v>4</v>
      </c>
      <c r="D30" s="34">
        <v>1</v>
      </c>
      <c r="J30" s="33">
        <v>1</v>
      </c>
      <c r="K30" s="1">
        <v>1</v>
      </c>
      <c r="M30" s="1">
        <v>1</v>
      </c>
      <c r="O30" s="1">
        <v>1</v>
      </c>
      <c r="P30" s="1">
        <v>1</v>
      </c>
      <c r="T30" s="33">
        <v>1</v>
      </c>
      <c r="U30">
        <f t="shared" si="0"/>
        <v>5</v>
      </c>
    </row>
    <row r="31" spans="1:21" x14ac:dyDescent="0.35">
      <c r="A31" s="4">
        <v>44954</v>
      </c>
      <c r="B31" s="1">
        <v>2023</v>
      </c>
      <c r="C31" s="1">
        <v>4</v>
      </c>
      <c r="D31" s="34">
        <v>1</v>
      </c>
      <c r="M31" s="1">
        <v>1</v>
      </c>
      <c r="N31" s="34">
        <v>1</v>
      </c>
      <c r="S31" s="1">
        <v>1</v>
      </c>
      <c r="U31">
        <f t="shared" si="0"/>
        <v>3</v>
      </c>
    </row>
    <row r="32" spans="1:21" x14ac:dyDescent="0.35">
      <c r="A32" s="4">
        <v>44955</v>
      </c>
      <c r="B32" s="1">
        <v>2023</v>
      </c>
      <c r="C32" s="1">
        <v>4</v>
      </c>
      <c r="D32" s="34">
        <v>1</v>
      </c>
      <c r="M32" s="1">
        <v>1</v>
      </c>
      <c r="N32" s="34">
        <v>1</v>
      </c>
      <c r="S32" s="1">
        <v>1</v>
      </c>
      <c r="U32">
        <f t="shared" si="0"/>
        <v>3</v>
      </c>
    </row>
    <row r="33" spans="1:21" x14ac:dyDescent="0.35">
      <c r="A33" s="4">
        <v>44956</v>
      </c>
      <c r="B33" s="1">
        <v>2023</v>
      </c>
      <c r="C33" s="1">
        <v>5</v>
      </c>
      <c r="D33" s="34">
        <v>1</v>
      </c>
      <c r="J33" s="33">
        <v>1</v>
      </c>
      <c r="K33" s="1">
        <v>1</v>
      </c>
      <c r="L33" s="1">
        <v>1</v>
      </c>
      <c r="O33" s="1">
        <v>1</v>
      </c>
      <c r="P33" s="1">
        <v>1</v>
      </c>
      <c r="Q33" s="1">
        <v>1</v>
      </c>
      <c r="T33" s="33">
        <v>1</v>
      </c>
      <c r="U33">
        <f t="shared" si="0"/>
        <v>6</v>
      </c>
    </row>
    <row r="34" spans="1:21" x14ac:dyDescent="0.35">
      <c r="A34" s="4">
        <v>44957</v>
      </c>
      <c r="B34" s="1">
        <v>2023</v>
      </c>
      <c r="C34" s="1">
        <v>5</v>
      </c>
      <c r="D34" s="34">
        <v>1</v>
      </c>
      <c r="J34" s="33">
        <v>1</v>
      </c>
      <c r="K34" s="1">
        <v>1</v>
      </c>
      <c r="L34" s="1">
        <v>1</v>
      </c>
      <c r="O34" s="1">
        <v>1</v>
      </c>
      <c r="P34" s="1">
        <v>1</v>
      </c>
      <c r="Q34" s="1">
        <v>1</v>
      </c>
      <c r="T34" s="33">
        <v>1</v>
      </c>
      <c r="U34">
        <f t="shared" si="0"/>
        <v>6</v>
      </c>
    </row>
    <row r="35" spans="1:21" x14ac:dyDescent="0.35">
      <c r="A35" s="4">
        <v>44958</v>
      </c>
      <c r="B35" s="1">
        <v>2023</v>
      </c>
      <c r="C35" s="1">
        <v>5</v>
      </c>
      <c r="D35" s="34">
        <v>2</v>
      </c>
      <c r="J35" s="33">
        <v>1</v>
      </c>
      <c r="K35" s="1">
        <v>1</v>
      </c>
      <c r="L35" s="1">
        <v>1</v>
      </c>
      <c r="O35" s="1">
        <v>1</v>
      </c>
      <c r="P35" s="1">
        <v>1</v>
      </c>
      <c r="Q35" s="1">
        <v>1</v>
      </c>
      <c r="T35" s="33">
        <v>1</v>
      </c>
      <c r="U35">
        <f t="shared" si="0"/>
        <v>6</v>
      </c>
    </row>
    <row r="36" spans="1:21" x14ac:dyDescent="0.35">
      <c r="A36" s="4">
        <v>44959</v>
      </c>
      <c r="B36" s="1">
        <v>2023</v>
      </c>
      <c r="C36" s="1">
        <v>5</v>
      </c>
      <c r="D36" s="34">
        <v>2</v>
      </c>
      <c r="J36" s="33">
        <v>1</v>
      </c>
      <c r="K36" s="1">
        <v>1</v>
      </c>
      <c r="L36" s="1">
        <v>1</v>
      </c>
      <c r="O36" s="1">
        <v>1</v>
      </c>
      <c r="P36" s="1">
        <v>1</v>
      </c>
      <c r="Q36" s="1">
        <v>1</v>
      </c>
      <c r="T36" s="33">
        <v>1</v>
      </c>
      <c r="U36">
        <f t="shared" si="0"/>
        <v>6</v>
      </c>
    </row>
    <row r="37" spans="1:21" x14ac:dyDescent="0.35">
      <c r="A37" s="4">
        <v>44960</v>
      </c>
      <c r="B37" s="1">
        <v>2023</v>
      </c>
      <c r="C37" s="1">
        <v>5</v>
      </c>
      <c r="D37" s="34">
        <v>2</v>
      </c>
      <c r="J37" s="33">
        <v>1</v>
      </c>
      <c r="K37" s="1">
        <v>1</v>
      </c>
      <c r="M37" s="1">
        <v>1</v>
      </c>
      <c r="O37" s="1">
        <v>1</v>
      </c>
      <c r="P37" s="1">
        <v>1</v>
      </c>
      <c r="T37" s="33">
        <v>1</v>
      </c>
      <c r="U37">
        <f t="shared" si="0"/>
        <v>5</v>
      </c>
    </row>
    <row r="38" spans="1:21" x14ac:dyDescent="0.35">
      <c r="A38" s="4">
        <v>44961</v>
      </c>
      <c r="B38" s="1">
        <v>2023</v>
      </c>
      <c r="C38" s="1">
        <v>5</v>
      </c>
      <c r="D38" s="34">
        <v>2</v>
      </c>
      <c r="M38" s="1">
        <v>1</v>
      </c>
      <c r="N38" s="34">
        <v>1</v>
      </c>
      <c r="S38" s="1">
        <v>1</v>
      </c>
      <c r="U38">
        <f t="shared" si="0"/>
        <v>3</v>
      </c>
    </row>
    <row r="39" spans="1:21" x14ac:dyDescent="0.35">
      <c r="A39" s="4">
        <v>44962</v>
      </c>
      <c r="B39" s="1">
        <v>2023</v>
      </c>
      <c r="C39" s="1">
        <v>5</v>
      </c>
      <c r="D39" s="34">
        <v>2</v>
      </c>
      <c r="M39" s="1">
        <v>1</v>
      </c>
      <c r="N39" s="34">
        <v>1</v>
      </c>
      <c r="S39" s="1">
        <v>1</v>
      </c>
      <c r="U39">
        <f t="shared" si="0"/>
        <v>3</v>
      </c>
    </row>
    <row r="40" spans="1:21" x14ac:dyDescent="0.35">
      <c r="A40" s="4">
        <v>44963</v>
      </c>
      <c r="B40" s="1">
        <v>2023</v>
      </c>
      <c r="C40" s="1">
        <v>6</v>
      </c>
      <c r="D40" s="34">
        <v>2</v>
      </c>
      <c r="J40" s="33">
        <v>1</v>
      </c>
      <c r="K40" s="1">
        <v>1</v>
      </c>
      <c r="L40" s="1">
        <v>1</v>
      </c>
      <c r="O40" s="1">
        <v>1</v>
      </c>
      <c r="P40" s="1">
        <v>1</v>
      </c>
      <c r="Q40" s="1">
        <v>1</v>
      </c>
      <c r="T40" s="33">
        <v>1</v>
      </c>
      <c r="U40">
        <f t="shared" si="0"/>
        <v>6</v>
      </c>
    </row>
    <row r="41" spans="1:21" x14ac:dyDescent="0.35">
      <c r="A41" s="4">
        <v>44964</v>
      </c>
      <c r="B41" s="1">
        <v>2023</v>
      </c>
      <c r="C41" s="1">
        <v>6</v>
      </c>
      <c r="D41" s="34">
        <v>2</v>
      </c>
      <c r="J41" s="33">
        <v>1</v>
      </c>
      <c r="K41" s="1">
        <v>1</v>
      </c>
      <c r="L41" s="1">
        <v>1</v>
      </c>
      <c r="O41" s="1">
        <v>1</v>
      </c>
      <c r="P41" s="1">
        <v>1</v>
      </c>
      <c r="Q41" s="1">
        <v>1</v>
      </c>
      <c r="T41" s="33">
        <v>1</v>
      </c>
      <c r="U41">
        <f t="shared" si="0"/>
        <v>6</v>
      </c>
    </row>
    <row r="42" spans="1:21" x14ac:dyDescent="0.35">
      <c r="A42" s="4">
        <v>44965</v>
      </c>
      <c r="B42" s="1">
        <v>2023</v>
      </c>
      <c r="C42" s="1">
        <v>6</v>
      </c>
      <c r="D42" s="34">
        <v>2</v>
      </c>
      <c r="J42" s="33">
        <v>1</v>
      </c>
      <c r="K42" s="1">
        <v>1</v>
      </c>
      <c r="L42" s="1">
        <v>1</v>
      </c>
      <c r="O42" s="1">
        <v>1</v>
      </c>
      <c r="P42" s="1">
        <v>1</v>
      </c>
      <c r="Q42" s="1">
        <v>1</v>
      </c>
      <c r="T42" s="33">
        <v>1</v>
      </c>
      <c r="U42">
        <f t="shared" si="0"/>
        <v>6</v>
      </c>
    </row>
    <row r="43" spans="1:21" x14ac:dyDescent="0.35">
      <c r="A43" s="4">
        <v>44966</v>
      </c>
      <c r="B43" s="1">
        <v>2023</v>
      </c>
      <c r="C43" s="1">
        <v>6</v>
      </c>
      <c r="D43" s="34">
        <v>2</v>
      </c>
      <c r="J43" s="33">
        <v>1</v>
      </c>
      <c r="K43" s="1">
        <v>1</v>
      </c>
      <c r="L43" s="1">
        <v>1</v>
      </c>
      <c r="O43" s="1">
        <v>1</v>
      </c>
      <c r="P43" s="1">
        <v>1</v>
      </c>
      <c r="Q43" s="1">
        <v>1</v>
      </c>
      <c r="T43" s="33">
        <v>1</v>
      </c>
      <c r="U43">
        <f t="shared" si="0"/>
        <v>6</v>
      </c>
    </row>
    <row r="44" spans="1:21" x14ac:dyDescent="0.35">
      <c r="A44" s="4">
        <v>44967</v>
      </c>
      <c r="B44" s="1">
        <v>2023</v>
      </c>
      <c r="C44" s="1">
        <v>6</v>
      </c>
      <c r="D44" s="34">
        <v>2</v>
      </c>
      <c r="J44" s="33">
        <v>1</v>
      </c>
      <c r="K44" s="1">
        <v>1</v>
      </c>
      <c r="M44" s="1">
        <v>1</v>
      </c>
      <c r="O44" s="1">
        <v>1</v>
      </c>
      <c r="P44" s="1">
        <v>1</v>
      </c>
      <c r="T44" s="33">
        <v>1</v>
      </c>
      <c r="U44">
        <f t="shared" si="0"/>
        <v>5</v>
      </c>
    </row>
    <row r="45" spans="1:21" x14ac:dyDescent="0.35">
      <c r="A45" s="4">
        <v>44968</v>
      </c>
      <c r="B45" s="1">
        <v>2023</v>
      </c>
      <c r="C45" s="1">
        <v>6</v>
      </c>
      <c r="D45" s="34">
        <v>2</v>
      </c>
      <c r="M45" s="1">
        <v>1</v>
      </c>
      <c r="N45" s="34">
        <v>1</v>
      </c>
      <c r="S45" s="1">
        <v>1</v>
      </c>
      <c r="U45">
        <f t="shared" si="0"/>
        <v>3</v>
      </c>
    </row>
    <row r="46" spans="1:21" x14ac:dyDescent="0.35">
      <c r="A46" s="4">
        <v>44969</v>
      </c>
      <c r="B46" s="1">
        <v>2023</v>
      </c>
      <c r="C46" s="1">
        <v>6</v>
      </c>
      <c r="D46" s="34">
        <v>2</v>
      </c>
      <c r="M46" s="1">
        <v>1</v>
      </c>
      <c r="N46" s="34">
        <v>1</v>
      </c>
      <c r="S46" s="1">
        <v>1</v>
      </c>
      <c r="U46">
        <f t="shared" si="0"/>
        <v>3</v>
      </c>
    </row>
    <row r="47" spans="1:21" x14ac:dyDescent="0.35">
      <c r="A47" s="4">
        <v>44970</v>
      </c>
      <c r="B47" s="1">
        <v>2023</v>
      </c>
      <c r="C47" s="1">
        <v>7</v>
      </c>
      <c r="D47" s="34">
        <v>2</v>
      </c>
      <c r="J47" s="33">
        <v>1</v>
      </c>
      <c r="K47" s="1">
        <v>1</v>
      </c>
      <c r="L47" s="1">
        <v>1</v>
      </c>
      <c r="O47" s="1">
        <v>1</v>
      </c>
      <c r="P47" s="1">
        <v>1</v>
      </c>
      <c r="Q47" s="1">
        <v>1</v>
      </c>
      <c r="T47" s="33">
        <v>1</v>
      </c>
      <c r="U47">
        <f t="shared" si="0"/>
        <v>6</v>
      </c>
    </row>
    <row r="48" spans="1:21" x14ac:dyDescent="0.35">
      <c r="A48" s="4">
        <v>44971</v>
      </c>
      <c r="B48" s="1">
        <v>2023</v>
      </c>
      <c r="C48" s="1">
        <v>7</v>
      </c>
      <c r="D48" s="34">
        <v>2</v>
      </c>
      <c r="J48" s="33">
        <v>1</v>
      </c>
      <c r="K48" s="1">
        <v>1</v>
      </c>
      <c r="L48" s="1">
        <v>1</v>
      </c>
      <c r="O48" s="1">
        <v>1</v>
      </c>
      <c r="P48" s="1">
        <v>1</v>
      </c>
      <c r="Q48" s="1">
        <v>1</v>
      </c>
      <c r="T48" s="33">
        <v>1</v>
      </c>
      <c r="U48">
        <f t="shared" si="0"/>
        <v>6</v>
      </c>
    </row>
    <row r="49" spans="1:21" x14ac:dyDescent="0.35">
      <c r="A49" s="4">
        <v>44972</v>
      </c>
      <c r="B49" s="1">
        <v>2023</v>
      </c>
      <c r="C49" s="1">
        <v>7</v>
      </c>
      <c r="D49" s="34">
        <v>2</v>
      </c>
      <c r="J49" s="33">
        <v>1</v>
      </c>
      <c r="K49" s="1">
        <v>1</v>
      </c>
      <c r="L49" s="1">
        <v>1</v>
      </c>
      <c r="O49" s="1">
        <v>1</v>
      </c>
      <c r="P49" s="1">
        <v>1</v>
      </c>
      <c r="Q49" s="1">
        <v>1</v>
      </c>
      <c r="T49" s="33">
        <v>1</v>
      </c>
      <c r="U49">
        <f t="shared" si="0"/>
        <v>6</v>
      </c>
    </row>
    <row r="50" spans="1:21" x14ac:dyDescent="0.35">
      <c r="A50" s="4">
        <v>44973</v>
      </c>
      <c r="B50" s="1">
        <v>2023</v>
      </c>
      <c r="C50" s="1">
        <v>7</v>
      </c>
      <c r="D50" s="34">
        <v>2</v>
      </c>
      <c r="J50" s="33">
        <v>1</v>
      </c>
      <c r="K50" s="1">
        <v>1</v>
      </c>
      <c r="L50" s="1">
        <v>1</v>
      </c>
      <c r="O50" s="1">
        <v>1</v>
      </c>
      <c r="P50" s="1">
        <v>1</v>
      </c>
      <c r="Q50" s="1">
        <v>1</v>
      </c>
      <c r="T50" s="33">
        <v>1</v>
      </c>
      <c r="U50">
        <f t="shared" si="0"/>
        <v>6</v>
      </c>
    </row>
    <row r="51" spans="1:21" x14ac:dyDescent="0.35">
      <c r="A51" s="4">
        <v>44974</v>
      </c>
      <c r="B51" s="1">
        <v>2023</v>
      </c>
      <c r="C51" s="1">
        <v>7</v>
      </c>
      <c r="D51" s="34">
        <v>2</v>
      </c>
      <c r="J51" s="33">
        <v>1</v>
      </c>
      <c r="K51" s="1">
        <v>1</v>
      </c>
      <c r="M51" s="1">
        <v>1</v>
      </c>
      <c r="O51" s="1">
        <v>1</v>
      </c>
      <c r="P51" s="1">
        <v>1</v>
      </c>
      <c r="T51" s="33">
        <v>1</v>
      </c>
      <c r="U51">
        <f t="shared" si="0"/>
        <v>5</v>
      </c>
    </row>
    <row r="52" spans="1:21" x14ac:dyDescent="0.35">
      <c r="A52" s="4">
        <v>44975</v>
      </c>
      <c r="B52" s="1">
        <v>2023</v>
      </c>
      <c r="C52" s="1">
        <v>7</v>
      </c>
      <c r="D52" s="34">
        <v>2</v>
      </c>
      <c r="M52" s="1">
        <v>1</v>
      </c>
      <c r="N52" s="34">
        <v>1</v>
      </c>
      <c r="S52" s="1">
        <v>1</v>
      </c>
      <c r="U52">
        <f t="shared" si="0"/>
        <v>3</v>
      </c>
    </row>
    <row r="53" spans="1:21" x14ac:dyDescent="0.35">
      <c r="A53" s="4">
        <v>44976</v>
      </c>
      <c r="B53" s="1">
        <v>2023</v>
      </c>
      <c r="C53" s="1">
        <v>7</v>
      </c>
      <c r="D53" s="34">
        <v>2</v>
      </c>
      <c r="M53" s="1">
        <v>1</v>
      </c>
      <c r="N53" s="34">
        <v>1</v>
      </c>
      <c r="S53" s="1">
        <v>1</v>
      </c>
      <c r="U53">
        <f t="shared" si="0"/>
        <v>3</v>
      </c>
    </row>
    <row r="54" spans="1:21" x14ac:dyDescent="0.35">
      <c r="A54" s="4">
        <v>44977</v>
      </c>
      <c r="B54" s="1">
        <v>2023</v>
      </c>
      <c r="C54" s="1">
        <v>8</v>
      </c>
      <c r="D54" s="34">
        <v>2</v>
      </c>
      <c r="J54" s="33">
        <v>1</v>
      </c>
      <c r="K54" s="1">
        <v>1</v>
      </c>
      <c r="L54" s="1">
        <v>1</v>
      </c>
      <c r="O54" s="1">
        <v>1</v>
      </c>
      <c r="P54" s="1">
        <v>1</v>
      </c>
      <c r="Q54" s="1">
        <v>1</v>
      </c>
      <c r="T54" s="33">
        <v>1</v>
      </c>
      <c r="U54">
        <f t="shared" si="0"/>
        <v>6</v>
      </c>
    </row>
    <row r="55" spans="1:21" x14ac:dyDescent="0.35">
      <c r="A55" s="4">
        <v>44978</v>
      </c>
      <c r="B55" s="1">
        <v>2023</v>
      </c>
      <c r="C55" s="1">
        <v>8</v>
      </c>
      <c r="D55" s="34">
        <v>2</v>
      </c>
      <c r="J55" s="33">
        <v>1</v>
      </c>
      <c r="K55" s="1">
        <v>1</v>
      </c>
      <c r="L55" s="1">
        <v>1</v>
      </c>
      <c r="O55" s="1">
        <v>1</v>
      </c>
      <c r="P55" s="1">
        <v>1</v>
      </c>
      <c r="Q55" s="1">
        <v>1</v>
      </c>
      <c r="T55" s="33">
        <v>1</v>
      </c>
      <c r="U55">
        <f t="shared" si="0"/>
        <v>6</v>
      </c>
    </row>
    <row r="56" spans="1:21" x14ac:dyDescent="0.35">
      <c r="A56" s="4">
        <v>44979</v>
      </c>
      <c r="B56" s="1">
        <v>2023</v>
      </c>
      <c r="C56" s="1">
        <v>8</v>
      </c>
      <c r="D56" s="34">
        <v>2</v>
      </c>
      <c r="J56" s="33">
        <v>1</v>
      </c>
      <c r="K56" s="1">
        <v>1</v>
      </c>
      <c r="L56" s="1">
        <v>1</v>
      </c>
      <c r="O56" s="1">
        <v>1</v>
      </c>
      <c r="P56" s="1">
        <v>1</v>
      </c>
      <c r="Q56" s="1">
        <v>1</v>
      </c>
      <c r="T56" s="33">
        <v>1</v>
      </c>
      <c r="U56">
        <f t="shared" si="0"/>
        <v>6</v>
      </c>
    </row>
    <row r="57" spans="1:21" x14ac:dyDescent="0.35">
      <c r="A57" s="4">
        <v>44980</v>
      </c>
      <c r="B57" s="1">
        <v>2023</v>
      </c>
      <c r="C57" s="1">
        <v>8</v>
      </c>
      <c r="D57" s="34">
        <v>2</v>
      </c>
      <c r="J57" s="33">
        <v>1</v>
      </c>
      <c r="K57" s="1">
        <v>1</v>
      </c>
      <c r="L57" s="1">
        <v>1</v>
      </c>
      <c r="O57" s="1">
        <v>1</v>
      </c>
      <c r="P57" s="1">
        <v>1</v>
      </c>
      <c r="Q57" s="1">
        <v>1</v>
      </c>
      <c r="T57" s="33">
        <v>1</v>
      </c>
      <c r="U57">
        <f t="shared" si="0"/>
        <v>6</v>
      </c>
    </row>
    <row r="58" spans="1:21" x14ac:dyDescent="0.35">
      <c r="A58" s="4">
        <v>44981</v>
      </c>
      <c r="B58" s="1">
        <v>2023</v>
      </c>
      <c r="C58" s="1">
        <v>8</v>
      </c>
      <c r="D58" s="34">
        <v>2</v>
      </c>
      <c r="J58" s="33">
        <v>1</v>
      </c>
      <c r="K58" s="1">
        <v>1</v>
      </c>
      <c r="M58" s="1">
        <v>1</v>
      </c>
      <c r="O58" s="1">
        <v>1</v>
      </c>
      <c r="P58" s="1">
        <v>1</v>
      </c>
      <c r="T58" s="33">
        <v>1</v>
      </c>
      <c r="U58">
        <f t="shared" si="0"/>
        <v>5</v>
      </c>
    </row>
    <row r="59" spans="1:21" x14ac:dyDescent="0.35">
      <c r="A59" s="4">
        <v>44982</v>
      </c>
      <c r="B59" s="1">
        <v>2023</v>
      </c>
      <c r="C59" s="1">
        <v>8</v>
      </c>
      <c r="D59" s="34">
        <v>2</v>
      </c>
      <c r="M59" s="1">
        <v>1</v>
      </c>
      <c r="N59" s="34">
        <v>1</v>
      </c>
      <c r="S59" s="1">
        <v>1</v>
      </c>
      <c r="U59">
        <f t="shared" si="0"/>
        <v>3</v>
      </c>
    </row>
    <row r="60" spans="1:21" x14ac:dyDescent="0.35">
      <c r="A60" s="4">
        <v>44983</v>
      </c>
      <c r="B60" s="1">
        <v>2023</v>
      </c>
      <c r="C60" s="1">
        <v>8</v>
      </c>
      <c r="D60" s="34">
        <v>2</v>
      </c>
      <c r="M60" s="1">
        <v>1</v>
      </c>
      <c r="N60" s="34">
        <v>1</v>
      </c>
      <c r="S60" s="1">
        <v>1</v>
      </c>
      <c r="U60">
        <f t="shared" si="0"/>
        <v>3</v>
      </c>
    </row>
    <row r="61" spans="1:21" x14ac:dyDescent="0.35">
      <c r="A61" s="4">
        <v>44984</v>
      </c>
      <c r="B61" s="1">
        <v>2023</v>
      </c>
      <c r="C61" s="1">
        <v>9</v>
      </c>
      <c r="D61" s="34">
        <v>2</v>
      </c>
      <c r="J61" s="33">
        <v>1</v>
      </c>
      <c r="K61" s="1">
        <v>1</v>
      </c>
      <c r="L61" s="1">
        <v>1</v>
      </c>
      <c r="O61" s="1">
        <v>1</v>
      </c>
      <c r="P61" s="1">
        <v>1</v>
      </c>
      <c r="Q61" s="1">
        <v>1</v>
      </c>
      <c r="T61" s="33">
        <v>1</v>
      </c>
      <c r="U61">
        <f t="shared" si="0"/>
        <v>6</v>
      </c>
    </row>
    <row r="62" spans="1:21" x14ac:dyDescent="0.35">
      <c r="A62" s="4">
        <v>44985</v>
      </c>
      <c r="B62" s="1">
        <v>2023</v>
      </c>
      <c r="C62" s="1">
        <v>9</v>
      </c>
      <c r="D62" s="34">
        <v>2</v>
      </c>
      <c r="J62" s="33">
        <v>1</v>
      </c>
      <c r="K62" s="1">
        <v>1</v>
      </c>
      <c r="L62" s="1">
        <v>1</v>
      </c>
      <c r="O62" s="1">
        <v>1</v>
      </c>
      <c r="P62" s="1">
        <v>1</v>
      </c>
      <c r="Q62" s="1">
        <v>1</v>
      </c>
      <c r="T62" s="33">
        <v>1</v>
      </c>
      <c r="U62">
        <f t="shared" si="0"/>
        <v>6</v>
      </c>
    </row>
    <row r="63" spans="1:21" x14ac:dyDescent="0.35">
      <c r="A63" s="4">
        <v>44986</v>
      </c>
      <c r="B63" s="1">
        <v>2023</v>
      </c>
      <c r="C63" s="1">
        <v>9</v>
      </c>
      <c r="D63" s="34">
        <v>3</v>
      </c>
      <c r="J63" s="33">
        <v>1</v>
      </c>
      <c r="K63" s="1">
        <v>1</v>
      </c>
      <c r="L63" s="1">
        <v>1</v>
      </c>
      <c r="O63" s="1">
        <v>1</v>
      </c>
      <c r="P63" s="1">
        <v>1</v>
      </c>
      <c r="T63" s="33">
        <v>1</v>
      </c>
      <c r="U63">
        <f t="shared" si="0"/>
        <v>5</v>
      </c>
    </row>
    <row r="64" spans="1:21" x14ac:dyDescent="0.35">
      <c r="A64" s="4">
        <v>44987</v>
      </c>
      <c r="B64" s="1">
        <v>2023</v>
      </c>
      <c r="C64" s="1">
        <v>9</v>
      </c>
      <c r="D64" s="34">
        <v>3</v>
      </c>
      <c r="J64" s="33">
        <v>1</v>
      </c>
      <c r="K64" s="1">
        <v>1</v>
      </c>
      <c r="L64" s="1">
        <v>1</v>
      </c>
      <c r="O64" s="1">
        <v>1</v>
      </c>
      <c r="P64" s="1">
        <v>1</v>
      </c>
      <c r="T64" s="33">
        <v>1</v>
      </c>
      <c r="U64">
        <f t="shared" si="0"/>
        <v>5</v>
      </c>
    </row>
    <row r="65" spans="1:21" x14ac:dyDescent="0.35">
      <c r="A65" s="4">
        <v>44988</v>
      </c>
      <c r="B65" s="1">
        <v>2023</v>
      </c>
      <c r="C65" s="1">
        <v>9</v>
      </c>
      <c r="D65" s="34">
        <v>3</v>
      </c>
      <c r="J65" s="33">
        <v>1</v>
      </c>
      <c r="K65" s="1">
        <v>1</v>
      </c>
      <c r="M65" s="1">
        <v>1</v>
      </c>
      <c r="O65" s="1">
        <v>1</v>
      </c>
      <c r="P65" s="1">
        <v>1</v>
      </c>
      <c r="T65" s="33">
        <v>1</v>
      </c>
      <c r="U65">
        <f t="shared" si="0"/>
        <v>5</v>
      </c>
    </row>
    <row r="66" spans="1:21" x14ac:dyDescent="0.35">
      <c r="A66" s="4">
        <v>44989</v>
      </c>
      <c r="B66" s="1">
        <v>2023</v>
      </c>
      <c r="C66" s="1">
        <v>9</v>
      </c>
      <c r="D66" s="34">
        <v>3</v>
      </c>
      <c r="M66" s="1">
        <v>1</v>
      </c>
      <c r="N66" s="34">
        <v>1</v>
      </c>
      <c r="S66" s="1">
        <v>1</v>
      </c>
      <c r="U66">
        <f t="shared" si="0"/>
        <v>3</v>
      </c>
    </row>
    <row r="67" spans="1:21" x14ac:dyDescent="0.35">
      <c r="A67" s="4">
        <v>44990</v>
      </c>
      <c r="B67" s="1">
        <v>2023</v>
      </c>
      <c r="C67" s="1">
        <v>9</v>
      </c>
      <c r="D67" s="34">
        <v>3</v>
      </c>
      <c r="M67" s="1">
        <v>1</v>
      </c>
      <c r="N67" s="34">
        <v>1</v>
      </c>
      <c r="S67" s="1">
        <v>1</v>
      </c>
      <c r="U67">
        <f t="shared" si="0"/>
        <v>3</v>
      </c>
    </row>
    <row r="68" spans="1:21" x14ac:dyDescent="0.35">
      <c r="A68" s="4">
        <v>44991</v>
      </c>
      <c r="B68" s="1">
        <v>2023</v>
      </c>
      <c r="C68" s="1">
        <v>10</v>
      </c>
      <c r="D68" s="34">
        <v>3</v>
      </c>
      <c r="J68" s="33">
        <v>1</v>
      </c>
      <c r="K68" s="1">
        <v>1</v>
      </c>
      <c r="L68" s="1">
        <v>1</v>
      </c>
      <c r="O68" s="1">
        <v>1</v>
      </c>
      <c r="P68" s="1">
        <v>1</v>
      </c>
      <c r="T68" s="33">
        <v>1</v>
      </c>
      <c r="U68">
        <f t="shared" si="0"/>
        <v>5</v>
      </c>
    </row>
    <row r="69" spans="1:21" x14ac:dyDescent="0.35">
      <c r="A69" s="4">
        <v>44992</v>
      </c>
      <c r="B69" s="1">
        <v>2023</v>
      </c>
      <c r="C69" s="1">
        <v>10</v>
      </c>
      <c r="D69" s="34">
        <v>3</v>
      </c>
      <c r="J69" s="33">
        <v>1</v>
      </c>
      <c r="K69" s="1">
        <v>1</v>
      </c>
      <c r="L69" s="1">
        <v>1</v>
      </c>
      <c r="O69" s="1">
        <v>1</v>
      </c>
      <c r="P69" s="1">
        <v>1</v>
      </c>
      <c r="T69" s="33">
        <v>1</v>
      </c>
      <c r="U69">
        <f t="shared" ref="U69:U132" si="1">SUM(E69:S69)</f>
        <v>5</v>
      </c>
    </row>
    <row r="70" spans="1:21" x14ac:dyDescent="0.35">
      <c r="A70" s="4">
        <v>44993</v>
      </c>
      <c r="B70" s="1">
        <v>2023</v>
      </c>
      <c r="C70" s="1">
        <v>10</v>
      </c>
      <c r="D70" s="34">
        <v>3</v>
      </c>
      <c r="J70" s="33">
        <v>1</v>
      </c>
      <c r="K70" s="1">
        <v>1</v>
      </c>
      <c r="L70" s="1">
        <v>1</v>
      </c>
      <c r="O70" s="1">
        <v>1</v>
      </c>
      <c r="P70" s="1">
        <v>1</v>
      </c>
      <c r="T70" s="33">
        <v>1</v>
      </c>
      <c r="U70">
        <f t="shared" si="1"/>
        <v>5</v>
      </c>
    </row>
    <row r="71" spans="1:21" x14ac:dyDescent="0.35">
      <c r="A71" s="4">
        <v>44994</v>
      </c>
      <c r="B71" s="1">
        <v>2023</v>
      </c>
      <c r="C71" s="1">
        <v>10</v>
      </c>
      <c r="D71" s="34">
        <v>3</v>
      </c>
      <c r="J71" s="33">
        <v>1</v>
      </c>
      <c r="K71" s="1">
        <v>1</v>
      </c>
      <c r="L71" s="1">
        <v>1</v>
      </c>
      <c r="O71" s="1">
        <v>1</v>
      </c>
      <c r="P71" s="1">
        <v>1</v>
      </c>
      <c r="T71" s="33">
        <v>1</v>
      </c>
      <c r="U71">
        <f t="shared" si="1"/>
        <v>5</v>
      </c>
    </row>
    <row r="72" spans="1:21" x14ac:dyDescent="0.35">
      <c r="A72" s="4">
        <v>44995</v>
      </c>
      <c r="B72" s="1">
        <v>2023</v>
      </c>
      <c r="C72" s="1">
        <v>10</v>
      </c>
      <c r="D72" s="34">
        <v>3</v>
      </c>
      <c r="J72" s="33">
        <v>1</v>
      </c>
      <c r="K72" s="1">
        <v>1</v>
      </c>
      <c r="M72" s="1">
        <v>1</v>
      </c>
      <c r="O72" s="1">
        <v>1</v>
      </c>
      <c r="P72" s="1">
        <v>1</v>
      </c>
      <c r="T72" s="33">
        <v>1</v>
      </c>
      <c r="U72">
        <f t="shared" si="1"/>
        <v>5</v>
      </c>
    </row>
    <row r="73" spans="1:21" x14ac:dyDescent="0.35">
      <c r="A73" s="4">
        <v>44996</v>
      </c>
      <c r="B73" s="1">
        <v>2023</v>
      </c>
      <c r="C73" s="1">
        <v>10</v>
      </c>
      <c r="D73" s="34">
        <v>3</v>
      </c>
      <c r="M73" s="1">
        <v>1</v>
      </c>
      <c r="N73" s="34">
        <v>1</v>
      </c>
      <c r="S73" s="1">
        <v>1</v>
      </c>
      <c r="U73">
        <f t="shared" si="1"/>
        <v>3</v>
      </c>
    </row>
    <row r="74" spans="1:21" x14ac:dyDescent="0.35">
      <c r="A74" s="4">
        <v>44997</v>
      </c>
      <c r="B74" s="1">
        <v>2023</v>
      </c>
      <c r="C74" s="1">
        <v>10</v>
      </c>
      <c r="D74" s="34">
        <v>3</v>
      </c>
      <c r="M74" s="1">
        <v>1</v>
      </c>
      <c r="N74" s="34">
        <v>1</v>
      </c>
      <c r="S74" s="1">
        <v>1</v>
      </c>
      <c r="U74">
        <f t="shared" si="1"/>
        <v>3</v>
      </c>
    </row>
    <row r="75" spans="1:21" x14ac:dyDescent="0.35">
      <c r="A75" s="4">
        <v>44998</v>
      </c>
      <c r="B75" s="1">
        <v>2023</v>
      </c>
      <c r="C75" s="1">
        <v>11</v>
      </c>
      <c r="D75" s="34">
        <v>3</v>
      </c>
      <c r="J75" s="33">
        <v>1</v>
      </c>
      <c r="K75" s="1">
        <v>1</v>
      </c>
      <c r="L75" s="1">
        <v>1</v>
      </c>
      <c r="O75" s="1">
        <v>1</v>
      </c>
      <c r="P75" s="1">
        <v>1</v>
      </c>
      <c r="T75" s="33">
        <v>1</v>
      </c>
      <c r="U75">
        <f t="shared" si="1"/>
        <v>5</v>
      </c>
    </row>
    <row r="76" spans="1:21" x14ac:dyDescent="0.35">
      <c r="A76" s="4">
        <v>44999</v>
      </c>
      <c r="B76" s="1">
        <v>2023</v>
      </c>
      <c r="C76" s="1">
        <v>11</v>
      </c>
      <c r="D76" s="34">
        <v>3</v>
      </c>
      <c r="J76" s="33">
        <v>1</v>
      </c>
      <c r="K76" s="1">
        <v>1</v>
      </c>
      <c r="L76" s="1">
        <v>1</v>
      </c>
      <c r="O76" s="1">
        <v>1</v>
      </c>
      <c r="P76" s="1">
        <v>1</v>
      </c>
      <c r="T76" s="33">
        <v>1</v>
      </c>
      <c r="U76">
        <f t="shared" si="1"/>
        <v>5</v>
      </c>
    </row>
    <row r="77" spans="1:21" x14ac:dyDescent="0.35">
      <c r="A77" s="4">
        <v>45000</v>
      </c>
      <c r="B77" s="1">
        <v>2023</v>
      </c>
      <c r="C77" s="1">
        <v>11</v>
      </c>
      <c r="D77" s="34">
        <v>3</v>
      </c>
      <c r="J77" s="33">
        <v>1</v>
      </c>
      <c r="K77" s="1">
        <v>1</v>
      </c>
      <c r="L77" s="1">
        <v>1</v>
      </c>
      <c r="O77" s="1">
        <v>1</v>
      </c>
      <c r="P77" s="1">
        <v>1</v>
      </c>
      <c r="T77" s="33">
        <v>1</v>
      </c>
      <c r="U77">
        <f t="shared" si="1"/>
        <v>5</v>
      </c>
    </row>
    <row r="78" spans="1:21" x14ac:dyDescent="0.35">
      <c r="A78" s="4">
        <v>45001</v>
      </c>
      <c r="B78" s="1">
        <v>2023</v>
      </c>
      <c r="C78" s="1">
        <v>11</v>
      </c>
      <c r="D78" s="34">
        <v>3</v>
      </c>
      <c r="J78" s="33">
        <v>1</v>
      </c>
      <c r="K78" s="1">
        <v>1</v>
      </c>
      <c r="L78" s="1">
        <v>1</v>
      </c>
      <c r="O78" s="1">
        <v>1</v>
      </c>
      <c r="P78" s="1">
        <v>1</v>
      </c>
      <c r="T78" s="33">
        <v>1</v>
      </c>
      <c r="U78">
        <f t="shared" si="1"/>
        <v>5</v>
      </c>
    </row>
    <row r="79" spans="1:21" x14ac:dyDescent="0.35">
      <c r="A79" s="4">
        <v>45002</v>
      </c>
      <c r="B79" s="1">
        <v>2023</v>
      </c>
      <c r="C79" s="1">
        <v>11</v>
      </c>
      <c r="D79" s="34">
        <v>3</v>
      </c>
      <c r="J79" s="33">
        <v>1</v>
      </c>
      <c r="K79" s="1">
        <v>1</v>
      </c>
      <c r="M79" s="1">
        <v>1</v>
      </c>
      <c r="O79" s="1">
        <v>1</v>
      </c>
      <c r="P79" s="1">
        <v>1</v>
      </c>
      <c r="T79" s="33">
        <v>1</v>
      </c>
      <c r="U79">
        <f t="shared" si="1"/>
        <v>5</v>
      </c>
    </row>
    <row r="80" spans="1:21" x14ac:dyDescent="0.35">
      <c r="A80" s="4">
        <v>45003</v>
      </c>
      <c r="B80" s="1">
        <v>2023</v>
      </c>
      <c r="C80" s="1">
        <v>11</v>
      </c>
      <c r="D80" s="34">
        <v>3</v>
      </c>
      <c r="M80" s="1">
        <v>1</v>
      </c>
      <c r="N80" s="34">
        <v>1</v>
      </c>
      <c r="S80" s="1">
        <v>1</v>
      </c>
      <c r="U80">
        <f t="shared" si="1"/>
        <v>3</v>
      </c>
    </row>
    <row r="81" spans="1:21" x14ac:dyDescent="0.35">
      <c r="A81" s="4">
        <v>45004</v>
      </c>
      <c r="B81" s="1">
        <v>2023</v>
      </c>
      <c r="C81" s="1">
        <v>11</v>
      </c>
      <c r="D81" s="34">
        <v>3</v>
      </c>
      <c r="M81" s="1">
        <v>1</v>
      </c>
      <c r="N81" s="34">
        <v>1</v>
      </c>
      <c r="S81" s="1">
        <v>1</v>
      </c>
      <c r="U81">
        <f t="shared" si="1"/>
        <v>3</v>
      </c>
    </row>
    <row r="82" spans="1:21" x14ac:dyDescent="0.35">
      <c r="A82" s="4">
        <v>45005</v>
      </c>
      <c r="B82" s="1">
        <v>2023</v>
      </c>
      <c r="C82" s="1">
        <v>12</v>
      </c>
      <c r="D82" s="34">
        <v>3</v>
      </c>
      <c r="J82" s="33">
        <v>1</v>
      </c>
      <c r="K82" s="1">
        <v>1</v>
      </c>
      <c r="L82" s="1">
        <v>1</v>
      </c>
      <c r="O82" s="1">
        <v>1</v>
      </c>
      <c r="P82" s="1">
        <v>1</v>
      </c>
      <c r="T82" s="33">
        <v>1</v>
      </c>
      <c r="U82">
        <f t="shared" si="1"/>
        <v>5</v>
      </c>
    </row>
    <row r="83" spans="1:21" x14ac:dyDescent="0.35">
      <c r="A83" s="4">
        <v>45006</v>
      </c>
      <c r="B83" s="1">
        <v>2023</v>
      </c>
      <c r="C83" s="1">
        <v>12</v>
      </c>
      <c r="D83" s="34">
        <v>3</v>
      </c>
      <c r="J83" s="33">
        <v>1</v>
      </c>
      <c r="K83" s="1">
        <v>1</v>
      </c>
      <c r="L83" s="1">
        <v>1</v>
      </c>
      <c r="O83" s="1">
        <v>1</v>
      </c>
      <c r="P83" s="1">
        <v>1</v>
      </c>
      <c r="T83" s="33">
        <v>1</v>
      </c>
      <c r="U83">
        <f t="shared" si="1"/>
        <v>5</v>
      </c>
    </row>
    <row r="84" spans="1:21" x14ac:dyDescent="0.35">
      <c r="A84" s="4">
        <v>45007</v>
      </c>
      <c r="B84" s="1">
        <v>2023</v>
      </c>
      <c r="C84" s="1">
        <v>12</v>
      </c>
      <c r="D84" s="34">
        <v>3</v>
      </c>
      <c r="J84" s="33">
        <v>1</v>
      </c>
      <c r="K84" s="1">
        <v>1</v>
      </c>
      <c r="L84" s="1">
        <v>1</v>
      </c>
      <c r="O84" s="1">
        <v>1</v>
      </c>
      <c r="P84" s="1">
        <v>1</v>
      </c>
      <c r="T84" s="33">
        <v>1</v>
      </c>
      <c r="U84">
        <f t="shared" si="1"/>
        <v>5</v>
      </c>
    </row>
    <row r="85" spans="1:21" x14ac:dyDescent="0.35">
      <c r="A85" s="4">
        <v>45008</v>
      </c>
      <c r="B85" s="1">
        <v>2023</v>
      </c>
      <c r="C85" s="1">
        <v>12</v>
      </c>
      <c r="D85" s="34">
        <v>3</v>
      </c>
      <c r="J85" s="33">
        <v>1</v>
      </c>
      <c r="K85" s="1">
        <v>1</v>
      </c>
      <c r="L85" s="1">
        <v>1</v>
      </c>
      <c r="O85" s="1">
        <v>1</v>
      </c>
      <c r="P85" s="1">
        <v>1</v>
      </c>
      <c r="T85" s="33">
        <v>1</v>
      </c>
      <c r="U85">
        <f t="shared" si="1"/>
        <v>5</v>
      </c>
    </row>
    <row r="86" spans="1:21" x14ac:dyDescent="0.35">
      <c r="A86" s="4">
        <v>45009</v>
      </c>
      <c r="B86" s="1">
        <v>2023</v>
      </c>
      <c r="C86" s="1">
        <v>12</v>
      </c>
      <c r="D86" s="34">
        <v>3</v>
      </c>
      <c r="J86" s="33">
        <v>1</v>
      </c>
      <c r="K86" s="1">
        <v>1</v>
      </c>
      <c r="M86" s="1">
        <v>1</v>
      </c>
      <c r="O86" s="1">
        <v>1</v>
      </c>
      <c r="P86" s="1">
        <v>1</v>
      </c>
      <c r="T86" s="33">
        <v>1</v>
      </c>
      <c r="U86">
        <f t="shared" si="1"/>
        <v>5</v>
      </c>
    </row>
    <row r="87" spans="1:21" x14ac:dyDescent="0.35">
      <c r="A87" s="4">
        <v>45010</v>
      </c>
      <c r="B87" s="1">
        <v>2023</v>
      </c>
      <c r="C87" s="1">
        <v>12</v>
      </c>
      <c r="D87" s="34">
        <v>3</v>
      </c>
      <c r="M87" s="1">
        <v>1</v>
      </c>
      <c r="N87" s="34">
        <v>1</v>
      </c>
      <c r="S87" s="1">
        <v>1</v>
      </c>
      <c r="U87">
        <f t="shared" si="1"/>
        <v>3</v>
      </c>
    </row>
    <row r="88" spans="1:21" x14ac:dyDescent="0.35">
      <c r="A88" s="4">
        <v>45011</v>
      </c>
      <c r="B88" s="1">
        <v>2023</v>
      </c>
      <c r="C88" s="1">
        <v>12</v>
      </c>
      <c r="D88" s="34">
        <v>3</v>
      </c>
      <c r="M88" s="1">
        <v>1</v>
      </c>
      <c r="N88" s="34">
        <v>1</v>
      </c>
      <c r="S88" s="1">
        <v>1</v>
      </c>
      <c r="U88">
        <f t="shared" si="1"/>
        <v>3</v>
      </c>
    </row>
    <row r="89" spans="1:21" x14ac:dyDescent="0.35">
      <c r="A89" s="4">
        <v>45012</v>
      </c>
      <c r="B89" s="1">
        <v>2023</v>
      </c>
      <c r="C89" s="1">
        <v>13</v>
      </c>
      <c r="D89" s="34">
        <v>3</v>
      </c>
      <c r="J89" s="33">
        <v>1</v>
      </c>
      <c r="K89" s="1">
        <v>1</v>
      </c>
      <c r="L89" s="1">
        <v>1</v>
      </c>
      <c r="O89" s="1">
        <v>1</v>
      </c>
      <c r="P89" s="1">
        <v>1</v>
      </c>
      <c r="T89" s="33">
        <v>1</v>
      </c>
      <c r="U89">
        <f t="shared" si="1"/>
        <v>5</v>
      </c>
    </row>
    <row r="90" spans="1:21" x14ac:dyDescent="0.35">
      <c r="A90" s="4">
        <v>45013</v>
      </c>
      <c r="B90" s="1">
        <v>2023</v>
      </c>
      <c r="C90" s="1">
        <v>13</v>
      </c>
      <c r="D90" s="34">
        <v>3</v>
      </c>
      <c r="J90" s="33">
        <v>1</v>
      </c>
      <c r="K90" s="1">
        <v>1</v>
      </c>
      <c r="L90" s="1">
        <v>1</v>
      </c>
      <c r="O90" s="1">
        <v>1</v>
      </c>
      <c r="P90" s="1">
        <v>1</v>
      </c>
      <c r="T90" s="33">
        <v>1</v>
      </c>
      <c r="U90">
        <f t="shared" si="1"/>
        <v>5</v>
      </c>
    </row>
    <row r="91" spans="1:21" x14ac:dyDescent="0.35">
      <c r="A91" s="4">
        <v>45014</v>
      </c>
      <c r="B91" s="1">
        <v>2023</v>
      </c>
      <c r="C91" s="1">
        <v>13</v>
      </c>
      <c r="D91" s="34">
        <v>3</v>
      </c>
      <c r="J91" s="33">
        <v>1</v>
      </c>
      <c r="K91" s="1">
        <v>1</v>
      </c>
      <c r="L91" s="1">
        <v>1</v>
      </c>
      <c r="O91" s="1">
        <v>1</v>
      </c>
      <c r="P91" s="1">
        <v>1</v>
      </c>
      <c r="T91" s="33">
        <v>1</v>
      </c>
      <c r="U91">
        <f t="shared" si="1"/>
        <v>5</v>
      </c>
    </row>
    <row r="92" spans="1:21" x14ac:dyDescent="0.35">
      <c r="A92" s="4">
        <v>45015</v>
      </c>
      <c r="B92" s="1">
        <v>2023</v>
      </c>
      <c r="C92" s="1">
        <v>13</v>
      </c>
      <c r="D92" s="34">
        <v>3</v>
      </c>
      <c r="J92" s="33">
        <v>1</v>
      </c>
      <c r="K92" s="1">
        <v>1</v>
      </c>
      <c r="L92" s="1">
        <v>1</v>
      </c>
      <c r="O92" s="1">
        <v>1</v>
      </c>
      <c r="P92" s="1">
        <v>1</v>
      </c>
      <c r="T92" s="33">
        <v>1</v>
      </c>
      <c r="U92">
        <f t="shared" si="1"/>
        <v>5</v>
      </c>
    </row>
    <row r="93" spans="1:21" x14ac:dyDescent="0.35">
      <c r="A93" s="4">
        <v>45016</v>
      </c>
      <c r="B93" s="1">
        <v>2023</v>
      </c>
      <c r="C93" s="1">
        <v>13</v>
      </c>
      <c r="D93" s="34">
        <v>3</v>
      </c>
      <c r="J93" s="33">
        <v>1</v>
      </c>
      <c r="K93" s="1">
        <v>1</v>
      </c>
      <c r="M93" s="1">
        <v>1</v>
      </c>
      <c r="O93" s="1">
        <v>1</v>
      </c>
      <c r="P93" s="1">
        <v>1</v>
      </c>
      <c r="T93" s="33">
        <v>1</v>
      </c>
      <c r="U93">
        <f t="shared" si="1"/>
        <v>5</v>
      </c>
    </row>
    <row r="94" spans="1:21" x14ac:dyDescent="0.35">
      <c r="A94" s="4">
        <v>45017</v>
      </c>
      <c r="B94" s="1">
        <v>2023</v>
      </c>
      <c r="C94" s="1">
        <v>13</v>
      </c>
      <c r="D94" s="34">
        <v>4</v>
      </c>
      <c r="M94" s="1">
        <v>1</v>
      </c>
      <c r="N94" s="34">
        <v>1</v>
      </c>
      <c r="S94" s="1">
        <v>1</v>
      </c>
      <c r="U94">
        <f t="shared" si="1"/>
        <v>3</v>
      </c>
    </row>
    <row r="95" spans="1:21" x14ac:dyDescent="0.35">
      <c r="A95" s="4">
        <v>45018</v>
      </c>
      <c r="B95" s="1">
        <v>2023</v>
      </c>
      <c r="C95" s="1">
        <v>13</v>
      </c>
      <c r="D95" s="34">
        <v>4</v>
      </c>
      <c r="M95" s="1">
        <v>1</v>
      </c>
      <c r="N95" s="34">
        <v>1</v>
      </c>
      <c r="S95" s="1">
        <v>1</v>
      </c>
      <c r="U95">
        <f t="shared" si="1"/>
        <v>3</v>
      </c>
    </row>
    <row r="96" spans="1:21" x14ac:dyDescent="0.35">
      <c r="A96" s="4">
        <v>45019</v>
      </c>
      <c r="B96" s="1">
        <v>2023</v>
      </c>
      <c r="C96" s="1">
        <v>14</v>
      </c>
      <c r="D96" s="34">
        <v>4</v>
      </c>
      <c r="J96" s="33">
        <v>1</v>
      </c>
      <c r="K96" s="1">
        <v>1</v>
      </c>
      <c r="L96" s="1">
        <v>1</v>
      </c>
      <c r="O96" s="1">
        <v>1</v>
      </c>
      <c r="P96" s="1">
        <v>1</v>
      </c>
      <c r="T96" s="33">
        <v>1</v>
      </c>
      <c r="U96">
        <f t="shared" si="1"/>
        <v>5</v>
      </c>
    </row>
    <row r="97" spans="1:21" x14ac:dyDescent="0.35">
      <c r="A97" s="4">
        <v>45020</v>
      </c>
      <c r="B97" s="1">
        <v>2023</v>
      </c>
      <c r="C97" s="1">
        <v>14</v>
      </c>
      <c r="D97" s="34">
        <v>4</v>
      </c>
      <c r="J97" s="33">
        <v>1</v>
      </c>
      <c r="K97" s="1">
        <v>1</v>
      </c>
      <c r="L97" s="1">
        <v>1</v>
      </c>
      <c r="O97" s="1">
        <v>1</v>
      </c>
      <c r="P97" s="1">
        <v>1</v>
      </c>
      <c r="T97" s="33">
        <v>1</v>
      </c>
      <c r="U97">
        <f t="shared" si="1"/>
        <v>5</v>
      </c>
    </row>
    <row r="98" spans="1:21" x14ac:dyDescent="0.35">
      <c r="A98" s="4">
        <v>45021</v>
      </c>
      <c r="B98" s="1">
        <v>2023</v>
      </c>
      <c r="C98" s="1">
        <v>14</v>
      </c>
      <c r="D98" s="34">
        <v>4</v>
      </c>
      <c r="J98" s="33">
        <v>1</v>
      </c>
      <c r="K98" s="1">
        <v>1</v>
      </c>
      <c r="L98" s="1">
        <v>1</v>
      </c>
      <c r="O98" s="1">
        <v>1</v>
      </c>
      <c r="P98" s="1">
        <v>1</v>
      </c>
      <c r="T98" s="33">
        <v>1</v>
      </c>
      <c r="U98">
        <f t="shared" si="1"/>
        <v>5</v>
      </c>
    </row>
    <row r="99" spans="1:21" x14ac:dyDescent="0.35">
      <c r="A99" s="4">
        <v>45022</v>
      </c>
      <c r="B99" s="1">
        <v>2023</v>
      </c>
      <c r="C99" s="1">
        <v>14</v>
      </c>
      <c r="D99" s="34">
        <v>4</v>
      </c>
      <c r="J99" s="33">
        <v>1</v>
      </c>
      <c r="K99" s="1">
        <v>1</v>
      </c>
      <c r="L99" s="1">
        <v>1</v>
      </c>
      <c r="O99" s="1">
        <v>1</v>
      </c>
      <c r="P99" s="1">
        <v>1</v>
      </c>
      <c r="T99" s="33">
        <v>1</v>
      </c>
      <c r="U99">
        <f t="shared" si="1"/>
        <v>5</v>
      </c>
    </row>
    <row r="100" spans="1:21" x14ac:dyDescent="0.35">
      <c r="A100" s="4">
        <v>45023</v>
      </c>
      <c r="B100" s="1">
        <v>2023</v>
      </c>
      <c r="C100" s="1">
        <v>14</v>
      </c>
      <c r="D100" s="34">
        <v>4</v>
      </c>
      <c r="J100" s="33">
        <v>1</v>
      </c>
      <c r="K100" s="1">
        <v>1</v>
      </c>
      <c r="M100" s="1">
        <v>1</v>
      </c>
      <c r="O100" s="1">
        <v>1</v>
      </c>
      <c r="P100" s="1">
        <v>1</v>
      </c>
      <c r="T100" s="33">
        <v>1</v>
      </c>
      <c r="U100">
        <f t="shared" si="1"/>
        <v>5</v>
      </c>
    </row>
    <row r="101" spans="1:21" x14ac:dyDescent="0.35">
      <c r="A101" s="4">
        <v>45024</v>
      </c>
      <c r="B101" s="1">
        <v>2023</v>
      </c>
      <c r="C101" s="1">
        <v>14</v>
      </c>
      <c r="D101" s="34">
        <v>4</v>
      </c>
      <c r="M101" s="1">
        <v>1</v>
      </c>
      <c r="N101" s="34">
        <v>1</v>
      </c>
      <c r="S101" s="1">
        <v>1</v>
      </c>
      <c r="U101">
        <f t="shared" si="1"/>
        <v>3</v>
      </c>
    </row>
    <row r="102" spans="1:21" x14ac:dyDescent="0.35">
      <c r="A102" s="4">
        <v>45025</v>
      </c>
      <c r="B102" s="1">
        <v>2023</v>
      </c>
      <c r="C102" s="1">
        <v>14</v>
      </c>
      <c r="D102" s="34">
        <v>4</v>
      </c>
      <c r="M102" s="1">
        <v>1</v>
      </c>
      <c r="N102" s="34">
        <v>1</v>
      </c>
      <c r="S102" s="1">
        <v>1</v>
      </c>
      <c r="U102">
        <f t="shared" si="1"/>
        <v>3</v>
      </c>
    </row>
    <row r="103" spans="1:21" x14ac:dyDescent="0.35">
      <c r="A103" s="4">
        <v>45026</v>
      </c>
      <c r="B103" s="1">
        <v>2023</v>
      </c>
      <c r="C103" s="1">
        <v>15</v>
      </c>
      <c r="D103" s="34">
        <v>4</v>
      </c>
      <c r="E103" s="33" t="s">
        <v>57</v>
      </c>
      <c r="F103" s="1" t="s">
        <v>57</v>
      </c>
      <c r="G103" s="1" t="s">
        <v>57</v>
      </c>
      <c r="H103" s="1" t="s">
        <v>57</v>
      </c>
      <c r="I103" s="34" t="s">
        <v>57</v>
      </c>
      <c r="J103" s="33" t="s">
        <v>57</v>
      </c>
      <c r="K103" s="1" t="s">
        <v>57</v>
      </c>
      <c r="L103" s="1" t="s">
        <v>57</v>
      </c>
      <c r="M103" s="1" t="s">
        <v>57</v>
      </c>
      <c r="N103" s="34" t="s">
        <v>57</v>
      </c>
      <c r="O103" s="1" t="s">
        <v>57</v>
      </c>
      <c r="P103" s="1" t="s">
        <v>57</v>
      </c>
      <c r="Q103" s="1" t="s">
        <v>57</v>
      </c>
      <c r="R103" s="1" t="s">
        <v>57</v>
      </c>
      <c r="S103" s="1" t="s">
        <v>57</v>
      </c>
      <c r="T103" s="33" t="s">
        <v>57</v>
      </c>
      <c r="U103">
        <f t="shared" si="1"/>
        <v>0</v>
      </c>
    </row>
    <row r="104" spans="1:21" x14ac:dyDescent="0.35">
      <c r="A104" s="4">
        <v>45027</v>
      </c>
      <c r="B104" s="1">
        <v>2023</v>
      </c>
      <c r="C104" s="1">
        <v>15</v>
      </c>
      <c r="D104" s="34">
        <v>4</v>
      </c>
      <c r="F104" s="1">
        <v>1</v>
      </c>
      <c r="J104" s="33">
        <v>1</v>
      </c>
      <c r="K104" s="1">
        <v>1</v>
      </c>
      <c r="L104" s="1">
        <v>1</v>
      </c>
      <c r="O104" s="1" t="s">
        <v>58</v>
      </c>
      <c r="P104" s="1" t="s">
        <v>58</v>
      </c>
      <c r="Q104" s="1" t="s">
        <v>58</v>
      </c>
      <c r="T104" s="33">
        <v>1</v>
      </c>
      <c r="U104">
        <f t="shared" si="1"/>
        <v>4</v>
      </c>
    </row>
    <row r="105" spans="1:21" x14ac:dyDescent="0.35">
      <c r="A105" s="4">
        <v>45028</v>
      </c>
      <c r="B105" s="1">
        <v>2023</v>
      </c>
      <c r="C105" s="1">
        <v>15</v>
      </c>
      <c r="D105" s="34">
        <v>4</v>
      </c>
      <c r="F105" s="1">
        <v>1</v>
      </c>
      <c r="J105" s="33">
        <v>1</v>
      </c>
      <c r="K105" s="1">
        <v>1</v>
      </c>
      <c r="L105" s="1">
        <v>1</v>
      </c>
      <c r="O105" s="1" t="s">
        <v>58</v>
      </c>
      <c r="P105" s="1" t="s">
        <v>58</v>
      </c>
      <c r="Q105" s="1" t="s">
        <v>58</v>
      </c>
      <c r="T105" s="33">
        <v>1</v>
      </c>
      <c r="U105">
        <f t="shared" si="1"/>
        <v>4</v>
      </c>
    </row>
    <row r="106" spans="1:21" x14ac:dyDescent="0.35">
      <c r="A106" s="4">
        <v>45029</v>
      </c>
      <c r="B106" s="1">
        <v>2023</v>
      </c>
      <c r="C106" s="1">
        <v>15</v>
      </c>
      <c r="D106" s="34">
        <v>4</v>
      </c>
      <c r="F106" s="1">
        <v>1</v>
      </c>
      <c r="J106" s="33">
        <v>1</v>
      </c>
      <c r="K106" s="1">
        <v>1</v>
      </c>
      <c r="L106" s="1">
        <v>1</v>
      </c>
      <c r="O106" s="1" t="s">
        <v>58</v>
      </c>
      <c r="P106" s="1" t="s">
        <v>58</v>
      </c>
      <c r="T106" s="33">
        <v>1</v>
      </c>
      <c r="U106">
        <f t="shared" si="1"/>
        <v>4</v>
      </c>
    </row>
    <row r="107" spans="1:21" x14ac:dyDescent="0.35">
      <c r="A107" s="4">
        <v>45030</v>
      </c>
      <c r="B107" s="1">
        <v>2023</v>
      </c>
      <c r="C107" s="1">
        <v>15</v>
      </c>
      <c r="D107" s="34">
        <v>4</v>
      </c>
      <c r="E107" s="33" t="s">
        <v>58</v>
      </c>
      <c r="F107" s="1" t="s">
        <v>58</v>
      </c>
      <c r="J107" s="33">
        <v>1</v>
      </c>
      <c r="K107" s="1">
        <v>1</v>
      </c>
      <c r="M107" s="1">
        <v>1</v>
      </c>
      <c r="O107" s="1" t="s">
        <v>57</v>
      </c>
      <c r="P107" s="1">
        <v>1</v>
      </c>
      <c r="T107" s="33">
        <v>1</v>
      </c>
      <c r="U107">
        <f t="shared" si="1"/>
        <v>4</v>
      </c>
    </row>
    <row r="108" spans="1:21" x14ac:dyDescent="0.35">
      <c r="A108" s="4">
        <v>45031</v>
      </c>
      <c r="B108" s="1">
        <v>2023</v>
      </c>
      <c r="C108" s="1">
        <v>15</v>
      </c>
      <c r="D108" s="34">
        <v>4</v>
      </c>
      <c r="M108" s="1">
        <v>1</v>
      </c>
      <c r="N108" s="34">
        <v>1</v>
      </c>
      <c r="S108" s="1">
        <v>1</v>
      </c>
      <c r="U108">
        <f t="shared" si="1"/>
        <v>3</v>
      </c>
    </row>
    <row r="109" spans="1:21" x14ac:dyDescent="0.35">
      <c r="A109" s="4">
        <v>45032</v>
      </c>
      <c r="B109" s="1">
        <v>2023</v>
      </c>
      <c r="C109" s="1">
        <v>15</v>
      </c>
      <c r="D109" s="34">
        <v>4</v>
      </c>
      <c r="M109" s="1">
        <v>1</v>
      </c>
      <c r="N109" s="34">
        <v>1</v>
      </c>
      <c r="S109" s="1">
        <v>1</v>
      </c>
      <c r="U109">
        <f t="shared" si="1"/>
        <v>3</v>
      </c>
    </row>
    <row r="110" spans="1:21" x14ac:dyDescent="0.35">
      <c r="A110" s="4">
        <v>45033</v>
      </c>
      <c r="B110" s="1">
        <v>2023</v>
      </c>
      <c r="C110" s="1">
        <v>16</v>
      </c>
      <c r="D110" s="34">
        <v>4</v>
      </c>
      <c r="J110" s="33">
        <v>1</v>
      </c>
      <c r="K110" s="1">
        <v>1</v>
      </c>
      <c r="L110" s="1">
        <v>1</v>
      </c>
      <c r="O110" s="1">
        <v>1</v>
      </c>
      <c r="P110" s="1">
        <v>1</v>
      </c>
      <c r="T110" s="33">
        <v>1</v>
      </c>
      <c r="U110">
        <f t="shared" si="1"/>
        <v>5</v>
      </c>
    </row>
    <row r="111" spans="1:21" x14ac:dyDescent="0.35">
      <c r="A111" s="4">
        <v>45034</v>
      </c>
      <c r="B111" s="1">
        <v>2023</v>
      </c>
      <c r="C111" s="1">
        <v>16</v>
      </c>
      <c r="D111" s="34">
        <v>4</v>
      </c>
      <c r="J111" s="33" t="s">
        <v>58</v>
      </c>
      <c r="K111" s="1" t="s">
        <v>58</v>
      </c>
      <c r="L111" s="1" t="s">
        <v>58</v>
      </c>
      <c r="O111" s="1">
        <v>1</v>
      </c>
      <c r="P111" s="1">
        <v>1</v>
      </c>
      <c r="T111" s="33">
        <v>1</v>
      </c>
      <c r="U111">
        <f t="shared" si="1"/>
        <v>2</v>
      </c>
    </row>
    <row r="112" spans="1:21" x14ac:dyDescent="0.35">
      <c r="A112" s="4">
        <v>45035</v>
      </c>
      <c r="B112" s="1">
        <v>2023</v>
      </c>
      <c r="C112" s="1">
        <v>16</v>
      </c>
      <c r="D112" s="34">
        <v>4</v>
      </c>
      <c r="J112" s="33">
        <v>1</v>
      </c>
      <c r="K112" s="1">
        <v>1</v>
      </c>
      <c r="L112" s="1">
        <v>1</v>
      </c>
      <c r="O112" s="1">
        <v>1</v>
      </c>
      <c r="P112" s="1">
        <v>1</v>
      </c>
      <c r="T112" s="33">
        <v>1</v>
      </c>
      <c r="U112">
        <f t="shared" si="1"/>
        <v>5</v>
      </c>
    </row>
    <row r="113" spans="1:21" x14ac:dyDescent="0.35">
      <c r="A113" s="4">
        <v>45036</v>
      </c>
      <c r="B113" s="1">
        <v>2023</v>
      </c>
      <c r="C113" s="1">
        <v>16</v>
      </c>
      <c r="D113" s="34">
        <v>4</v>
      </c>
      <c r="J113" s="33">
        <v>1</v>
      </c>
      <c r="K113" s="1">
        <v>1</v>
      </c>
      <c r="L113" s="1">
        <v>1</v>
      </c>
      <c r="O113" s="1">
        <v>1</v>
      </c>
      <c r="P113" s="1">
        <v>1</v>
      </c>
      <c r="T113" s="33">
        <v>1</v>
      </c>
      <c r="U113">
        <f t="shared" si="1"/>
        <v>5</v>
      </c>
    </row>
    <row r="114" spans="1:21" x14ac:dyDescent="0.35">
      <c r="A114" s="4">
        <v>45037</v>
      </c>
      <c r="B114" s="1">
        <v>2023</v>
      </c>
      <c r="C114" s="1">
        <v>16</v>
      </c>
      <c r="D114" s="34">
        <v>4</v>
      </c>
      <c r="J114" s="33">
        <v>1</v>
      </c>
      <c r="K114" s="1">
        <v>1</v>
      </c>
      <c r="M114" s="1">
        <v>1</v>
      </c>
      <c r="O114" s="1">
        <v>1</v>
      </c>
      <c r="P114" s="1">
        <v>1</v>
      </c>
      <c r="T114" s="33">
        <v>1</v>
      </c>
      <c r="U114">
        <f t="shared" si="1"/>
        <v>5</v>
      </c>
    </row>
    <row r="115" spans="1:21" x14ac:dyDescent="0.35">
      <c r="A115" s="4">
        <v>45038</v>
      </c>
      <c r="B115" s="1">
        <v>2023</v>
      </c>
      <c r="C115" s="1">
        <v>16</v>
      </c>
      <c r="D115" s="34">
        <v>4</v>
      </c>
      <c r="M115" s="1">
        <v>1</v>
      </c>
      <c r="N115" s="34">
        <v>1</v>
      </c>
      <c r="S115" s="1">
        <v>1</v>
      </c>
      <c r="U115">
        <f t="shared" si="1"/>
        <v>3</v>
      </c>
    </row>
    <row r="116" spans="1:21" x14ac:dyDescent="0.35">
      <c r="A116" s="4">
        <v>45039</v>
      </c>
      <c r="B116" s="1">
        <v>2023</v>
      </c>
      <c r="C116" s="1">
        <v>16</v>
      </c>
      <c r="D116" s="34">
        <v>4</v>
      </c>
      <c r="M116" s="1">
        <v>1</v>
      </c>
      <c r="N116" s="34">
        <v>1</v>
      </c>
      <c r="S116" s="1">
        <v>1</v>
      </c>
      <c r="U116">
        <f t="shared" si="1"/>
        <v>3</v>
      </c>
    </row>
    <row r="117" spans="1:21" x14ac:dyDescent="0.35">
      <c r="A117" s="4">
        <v>45040</v>
      </c>
      <c r="B117" s="1">
        <v>2023</v>
      </c>
      <c r="C117" s="1">
        <v>17</v>
      </c>
      <c r="D117" s="34">
        <v>4</v>
      </c>
      <c r="J117" s="33">
        <v>1</v>
      </c>
      <c r="K117" s="1">
        <v>1</v>
      </c>
      <c r="L117" s="1">
        <v>1</v>
      </c>
      <c r="O117" s="1">
        <v>1</v>
      </c>
      <c r="P117" s="1">
        <v>1</v>
      </c>
      <c r="T117" s="33">
        <v>1</v>
      </c>
      <c r="U117">
        <f t="shared" si="1"/>
        <v>5</v>
      </c>
    </row>
    <row r="118" spans="1:21" x14ac:dyDescent="0.35">
      <c r="A118" s="4">
        <v>45041</v>
      </c>
      <c r="B118" s="1">
        <v>2023</v>
      </c>
      <c r="C118" s="1">
        <v>17</v>
      </c>
      <c r="D118" s="34">
        <v>4</v>
      </c>
      <c r="J118" s="33">
        <v>1</v>
      </c>
      <c r="K118" s="1">
        <v>1</v>
      </c>
      <c r="L118" s="1">
        <v>1</v>
      </c>
      <c r="O118" s="1">
        <v>1</v>
      </c>
      <c r="P118" s="1">
        <v>1</v>
      </c>
      <c r="T118" s="33">
        <v>1</v>
      </c>
      <c r="U118">
        <f t="shared" si="1"/>
        <v>5</v>
      </c>
    </row>
    <row r="119" spans="1:21" x14ac:dyDescent="0.35">
      <c r="A119" s="4">
        <v>45042</v>
      </c>
      <c r="B119" s="1">
        <v>2023</v>
      </c>
      <c r="C119" s="1">
        <v>17</v>
      </c>
      <c r="D119" s="34">
        <v>4</v>
      </c>
      <c r="J119" s="33" t="s">
        <v>57</v>
      </c>
      <c r="K119" s="1" t="s">
        <v>57</v>
      </c>
      <c r="L119" s="1">
        <v>1</v>
      </c>
      <c r="O119" s="1">
        <v>1</v>
      </c>
      <c r="P119" s="1">
        <v>1</v>
      </c>
      <c r="T119" s="33">
        <v>1</v>
      </c>
      <c r="U119">
        <f t="shared" si="1"/>
        <v>3</v>
      </c>
    </row>
    <row r="120" spans="1:21" x14ac:dyDescent="0.35">
      <c r="A120" s="4">
        <v>45043</v>
      </c>
      <c r="B120" s="1">
        <v>2023</v>
      </c>
      <c r="C120" s="1">
        <v>17</v>
      </c>
      <c r="D120" s="34">
        <v>4</v>
      </c>
      <c r="J120" s="33">
        <v>1</v>
      </c>
      <c r="K120" s="1">
        <v>1</v>
      </c>
      <c r="L120" s="1" t="s">
        <v>57</v>
      </c>
      <c r="O120" s="1" t="s">
        <v>58</v>
      </c>
      <c r="P120" s="1" t="s">
        <v>58</v>
      </c>
      <c r="Q120" s="1" t="s">
        <v>58</v>
      </c>
      <c r="T120" s="33">
        <v>1</v>
      </c>
      <c r="U120">
        <f t="shared" si="1"/>
        <v>2</v>
      </c>
    </row>
    <row r="121" spans="1:21" x14ac:dyDescent="0.35">
      <c r="A121" s="4">
        <v>45044</v>
      </c>
      <c r="B121" s="1">
        <v>2023</v>
      </c>
      <c r="C121" s="1">
        <v>17</v>
      </c>
      <c r="D121" s="34">
        <v>4</v>
      </c>
      <c r="J121" s="33">
        <v>1</v>
      </c>
      <c r="K121" s="1">
        <v>1</v>
      </c>
      <c r="M121" s="1">
        <v>1</v>
      </c>
      <c r="O121" s="1">
        <v>1</v>
      </c>
      <c r="P121" s="1" t="s">
        <v>57</v>
      </c>
      <c r="T121" s="33">
        <v>1</v>
      </c>
      <c r="U121">
        <f t="shared" si="1"/>
        <v>4</v>
      </c>
    </row>
    <row r="122" spans="1:21" x14ac:dyDescent="0.35">
      <c r="A122" s="4">
        <v>45045</v>
      </c>
      <c r="B122" s="1">
        <v>2023</v>
      </c>
      <c r="C122" s="1">
        <v>17</v>
      </c>
      <c r="D122" s="34">
        <v>4</v>
      </c>
      <c r="M122" s="1">
        <v>1</v>
      </c>
      <c r="N122" s="34">
        <v>1</v>
      </c>
      <c r="S122" s="1">
        <v>1</v>
      </c>
      <c r="U122">
        <f t="shared" si="1"/>
        <v>3</v>
      </c>
    </row>
    <row r="123" spans="1:21" x14ac:dyDescent="0.35">
      <c r="A123" s="4">
        <v>45046</v>
      </c>
      <c r="B123" s="1">
        <v>2023</v>
      </c>
      <c r="C123" s="1">
        <v>17</v>
      </c>
      <c r="D123" s="34">
        <v>4</v>
      </c>
      <c r="M123" s="1">
        <v>1</v>
      </c>
      <c r="N123" s="34">
        <v>1</v>
      </c>
      <c r="S123" s="1">
        <v>1</v>
      </c>
      <c r="U123">
        <f t="shared" si="1"/>
        <v>3</v>
      </c>
    </row>
    <row r="124" spans="1:21" x14ac:dyDescent="0.35">
      <c r="A124" s="4">
        <v>45047</v>
      </c>
      <c r="B124" s="1">
        <v>2023</v>
      </c>
      <c r="C124" s="1">
        <v>18</v>
      </c>
      <c r="D124" s="34">
        <v>5</v>
      </c>
      <c r="E124" s="33" t="s">
        <v>57</v>
      </c>
      <c r="F124" s="1" t="s">
        <v>57</v>
      </c>
      <c r="G124" s="1" t="s">
        <v>57</v>
      </c>
      <c r="H124" s="1" t="s">
        <v>57</v>
      </c>
      <c r="I124" s="34" t="s">
        <v>57</v>
      </c>
      <c r="J124" s="33" t="s">
        <v>57</v>
      </c>
      <c r="K124" s="1" t="s">
        <v>57</v>
      </c>
      <c r="L124" s="1" t="s">
        <v>57</v>
      </c>
      <c r="M124" s="1" t="s">
        <v>57</v>
      </c>
      <c r="N124" s="34" t="s">
        <v>57</v>
      </c>
      <c r="O124" s="1" t="s">
        <v>57</v>
      </c>
      <c r="P124" s="1" t="s">
        <v>57</v>
      </c>
      <c r="Q124" s="1" t="s">
        <v>57</v>
      </c>
      <c r="R124" s="1" t="s">
        <v>57</v>
      </c>
      <c r="S124" s="1" t="s">
        <v>57</v>
      </c>
      <c r="T124" s="33" t="s">
        <v>57</v>
      </c>
      <c r="U124">
        <f t="shared" si="1"/>
        <v>0</v>
      </c>
    </row>
    <row r="125" spans="1:21" x14ac:dyDescent="0.35">
      <c r="A125" s="4">
        <v>45048</v>
      </c>
      <c r="B125" s="1">
        <v>2023</v>
      </c>
      <c r="C125" s="1">
        <v>18</v>
      </c>
      <c r="D125" s="34">
        <v>5</v>
      </c>
      <c r="E125" s="33" t="s">
        <v>58</v>
      </c>
      <c r="F125" s="1" t="s">
        <v>58</v>
      </c>
      <c r="J125" s="33">
        <v>1</v>
      </c>
      <c r="K125" s="1">
        <v>1</v>
      </c>
      <c r="L125" s="1">
        <v>1</v>
      </c>
      <c r="O125" s="1" t="s">
        <v>58</v>
      </c>
      <c r="P125" s="1" t="s">
        <v>58</v>
      </c>
      <c r="Q125" s="1" t="s">
        <v>58</v>
      </c>
      <c r="T125" s="33">
        <v>1</v>
      </c>
      <c r="U125">
        <f t="shared" si="1"/>
        <v>3</v>
      </c>
    </row>
    <row r="126" spans="1:21" x14ac:dyDescent="0.35">
      <c r="A126" s="4">
        <v>45049</v>
      </c>
      <c r="B126" s="1">
        <v>2023</v>
      </c>
      <c r="C126" s="1">
        <v>18</v>
      </c>
      <c r="D126" s="34">
        <v>5</v>
      </c>
      <c r="E126" s="33">
        <v>1</v>
      </c>
      <c r="F126" s="1">
        <v>1</v>
      </c>
      <c r="J126" s="33">
        <v>1</v>
      </c>
      <c r="K126" s="1">
        <v>1</v>
      </c>
      <c r="L126" s="1">
        <v>1</v>
      </c>
      <c r="O126" s="1" t="s">
        <v>58</v>
      </c>
      <c r="P126" s="1" t="s">
        <v>58</v>
      </c>
      <c r="Q126" s="1" t="s">
        <v>58</v>
      </c>
      <c r="T126" s="33">
        <v>1</v>
      </c>
      <c r="U126">
        <f t="shared" si="1"/>
        <v>5</v>
      </c>
    </row>
    <row r="127" spans="1:21" x14ac:dyDescent="0.35">
      <c r="A127" s="4">
        <v>45050</v>
      </c>
      <c r="B127" s="1">
        <v>2023</v>
      </c>
      <c r="C127" s="1">
        <v>18</v>
      </c>
      <c r="D127" s="34">
        <v>5</v>
      </c>
      <c r="E127" s="33">
        <v>1</v>
      </c>
      <c r="F127" s="1">
        <v>1</v>
      </c>
      <c r="J127" s="33">
        <v>1</v>
      </c>
      <c r="K127" s="1">
        <v>1</v>
      </c>
      <c r="L127" s="1">
        <v>1</v>
      </c>
      <c r="O127" s="1" t="s">
        <v>58</v>
      </c>
      <c r="P127" s="1" t="s">
        <v>58</v>
      </c>
      <c r="Q127" s="1" t="s">
        <v>58</v>
      </c>
      <c r="T127" s="33">
        <v>1</v>
      </c>
      <c r="U127">
        <f t="shared" si="1"/>
        <v>5</v>
      </c>
    </row>
    <row r="128" spans="1:21" x14ac:dyDescent="0.35">
      <c r="A128" s="4">
        <v>45051</v>
      </c>
      <c r="B128" s="1">
        <v>2023</v>
      </c>
      <c r="C128" s="1">
        <v>18</v>
      </c>
      <c r="D128" s="34">
        <v>5</v>
      </c>
      <c r="E128" s="33">
        <v>1</v>
      </c>
      <c r="F128" s="1">
        <v>1</v>
      </c>
      <c r="J128" s="33">
        <v>1</v>
      </c>
      <c r="K128" s="1">
        <v>1</v>
      </c>
      <c r="M128" s="1">
        <v>1</v>
      </c>
      <c r="O128" s="1" t="s">
        <v>58</v>
      </c>
      <c r="P128" s="1" t="s">
        <v>58</v>
      </c>
      <c r="Q128" s="1" t="s">
        <v>58</v>
      </c>
      <c r="T128" s="33">
        <v>1</v>
      </c>
      <c r="U128">
        <f t="shared" si="1"/>
        <v>5</v>
      </c>
    </row>
    <row r="129" spans="1:21" x14ac:dyDescent="0.35">
      <c r="A129" s="4">
        <v>45052</v>
      </c>
      <c r="B129" s="1">
        <v>2023</v>
      </c>
      <c r="C129" s="1">
        <v>18</v>
      </c>
      <c r="D129" s="34">
        <v>5</v>
      </c>
      <c r="I129" s="34">
        <v>1</v>
      </c>
      <c r="M129" s="1">
        <v>1</v>
      </c>
      <c r="N129" s="34">
        <v>1</v>
      </c>
      <c r="U129">
        <f t="shared" si="1"/>
        <v>3</v>
      </c>
    </row>
    <row r="130" spans="1:21" x14ac:dyDescent="0.35">
      <c r="A130" s="4">
        <v>45053</v>
      </c>
      <c r="B130" s="1">
        <v>2023</v>
      </c>
      <c r="C130" s="1">
        <v>18</v>
      </c>
      <c r="D130" s="34">
        <v>5</v>
      </c>
      <c r="I130" s="34">
        <v>1</v>
      </c>
      <c r="M130" s="1">
        <v>1</v>
      </c>
      <c r="N130" s="34">
        <v>1</v>
      </c>
      <c r="U130">
        <f t="shared" si="1"/>
        <v>3</v>
      </c>
    </row>
    <row r="131" spans="1:21" x14ac:dyDescent="0.35">
      <c r="A131" s="4">
        <v>45054</v>
      </c>
      <c r="B131" s="1">
        <v>2023</v>
      </c>
      <c r="C131" s="1">
        <v>19</v>
      </c>
      <c r="D131" s="34">
        <v>5</v>
      </c>
      <c r="E131" s="33" t="s">
        <v>57</v>
      </c>
      <c r="F131" s="1" t="s">
        <v>57</v>
      </c>
      <c r="G131" s="1" t="s">
        <v>57</v>
      </c>
      <c r="H131" s="1" t="s">
        <v>57</v>
      </c>
      <c r="I131" s="34" t="s">
        <v>57</v>
      </c>
      <c r="J131" s="33" t="s">
        <v>57</v>
      </c>
      <c r="K131" s="1" t="s">
        <v>57</v>
      </c>
      <c r="L131" s="1" t="s">
        <v>57</v>
      </c>
      <c r="M131" s="1" t="s">
        <v>57</v>
      </c>
      <c r="N131" s="34" t="s">
        <v>57</v>
      </c>
      <c r="O131" s="1" t="s">
        <v>57</v>
      </c>
      <c r="P131" s="1" t="s">
        <v>57</v>
      </c>
      <c r="Q131" s="1" t="s">
        <v>57</v>
      </c>
      <c r="R131" s="1" t="s">
        <v>57</v>
      </c>
      <c r="S131" s="1" t="s">
        <v>57</v>
      </c>
      <c r="T131" s="33" t="s">
        <v>57</v>
      </c>
      <c r="U131">
        <f t="shared" si="1"/>
        <v>0</v>
      </c>
    </row>
    <row r="132" spans="1:21" x14ac:dyDescent="0.35">
      <c r="A132" s="4">
        <v>45055</v>
      </c>
      <c r="B132" s="1">
        <v>2023</v>
      </c>
      <c r="C132" s="1">
        <v>19</v>
      </c>
      <c r="D132" s="34">
        <v>5</v>
      </c>
      <c r="J132" s="33">
        <v>1</v>
      </c>
      <c r="K132" s="1">
        <v>1</v>
      </c>
      <c r="L132" s="1">
        <v>1</v>
      </c>
      <c r="O132" s="1" t="s">
        <v>58</v>
      </c>
      <c r="P132" s="1" t="s">
        <v>58</v>
      </c>
      <c r="Q132" s="1" t="s">
        <v>58</v>
      </c>
      <c r="T132" s="33">
        <v>1</v>
      </c>
      <c r="U132">
        <f t="shared" si="1"/>
        <v>3</v>
      </c>
    </row>
    <row r="133" spans="1:21" x14ac:dyDescent="0.35">
      <c r="A133" s="4">
        <v>45056</v>
      </c>
      <c r="B133" s="1">
        <v>2023</v>
      </c>
      <c r="C133" s="1">
        <v>19</v>
      </c>
      <c r="D133" s="34">
        <v>5</v>
      </c>
      <c r="J133" s="33">
        <v>1</v>
      </c>
      <c r="K133" s="1">
        <v>1</v>
      </c>
      <c r="L133" s="1">
        <v>1</v>
      </c>
      <c r="O133" s="1" t="s">
        <v>58</v>
      </c>
      <c r="P133" s="1" t="s">
        <v>58</v>
      </c>
      <c r="Q133" s="1" t="s">
        <v>58</v>
      </c>
      <c r="T133" s="33">
        <v>1</v>
      </c>
      <c r="U133">
        <f t="shared" ref="U133:U196" si="2">SUM(E133:S133)</f>
        <v>3</v>
      </c>
    </row>
    <row r="134" spans="1:21" x14ac:dyDescent="0.35">
      <c r="A134" s="4">
        <v>45057</v>
      </c>
      <c r="B134" s="1">
        <v>2023</v>
      </c>
      <c r="C134" s="1">
        <v>19</v>
      </c>
      <c r="D134" s="34">
        <v>5</v>
      </c>
      <c r="J134" s="33">
        <v>1</v>
      </c>
      <c r="K134" s="1">
        <v>1</v>
      </c>
      <c r="L134" s="1">
        <v>1</v>
      </c>
      <c r="O134" s="1" t="s">
        <v>58</v>
      </c>
      <c r="P134" s="1" t="s">
        <v>58</v>
      </c>
      <c r="Q134" s="1" t="s">
        <v>58</v>
      </c>
      <c r="T134" s="33">
        <v>1</v>
      </c>
      <c r="U134">
        <f t="shared" si="2"/>
        <v>3</v>
      </c>
    </row>
    <row r="135" spans="1:21" x14ac:dyDescent="0.35">
      <c r="A135" s="4">
        <v>45058</v>
      </c>
      <c r="B135" s="1">
        <v>2023</v>
      </c>
      <c r="C135" s="1">
        <v>19</v>
      </c>
      <c r="D135" s="34">
        <v>5</v>
      </c>
      <c r="J135" s="33">
        <v>1</v>
      </c>
      <c r="K135" s="1">
        <v>1</v>
      </c>
      <c r="M135" s="1">
        <v>1</v>
      </c>
      <c r="O135" s="1" t="s">
        <v>58</v>
      </c>
      <c r="P135" s="1" t="s">
        <v>58</v>
      </c>
      <c r="Q135" s="1" t="s">
        <v>58</v>
      </c>
      <c r="T135" s="33">
        <v>1</v>
      </c>
      <c r="U135">
        <f t="shared" si="2"/>
        <v>3</v>
      </c>
    </row>
    <row r="136" spans="1:21" x14ac:dyDescent="0.35">
      <c r="A136" s="4">
        <v>45059</v>
      </c>
      <c r="B136" s="1">
        <v>2023</v>
      </c>
      <c r="C136" s="1">
        <v>19</v>
      </c>
      <c r="D136" s="34">
        <v>5</v>
      </c>
      <c r="M136" s="1">
        <v>1</v>
      </c>
      <c r="N136" s="34">
        <v>1</v>
      </c>
      <c r="S136" s="1">
        <v>1</v>
      </c>
      <c r="U136">
        <f t="shared" si="2"/>
        <v>3</v>
      </c>
    </row>
    <row r="137" spans="1:21" x14ac:dyDescent="0.35">
      <c r="A137" s="4">
        <v>45060</v>
      </c>
      <c r="B137" s="1">
        <v>2023</v>
      </c>
      <c r="C137" s="1">
        <v>19</v>
      </c>
      <c r="D137" s="34">
        <v>5</v>
      </c>
      <c r="M137" s="1">
        <v>1</v>
      </c>
      <c r="N137" s="34">
        <v>1</v>
      </c>
      <c r="S137" s="1">
        <v>1</v>
      </c>
      <c r="U137">
        <f t="shared" si="2"/>
        <v>3</v>
      </c>
    </row>
    <row r="138" spans="1:21" x14ac:dyDescent="0.35">
      <c r="A138" s="4">
        <v>45061</v>
      </c>
      <c r="B138" s="1">
        <v>2023</v>
      </c>
      <c r="C138" s="1">
        <v>20</v>
      </c>
      <c r="D138" s="34">
        <v>5</v>
      </c>
      <c r="J138" s="33">
        <v>1</v>
      </c>
      <c r="K138" s="1">
        <v>1</v>
      </c>
      <c r="L138" s="1">
        <v>1</v>
      </c>
      <c r="O138" s="1">
        <v>1</v>
      </c>
      <c r="P138" s="1">
        <v>1</v>
      </c>
      <c r="T138" s="33">
        <v>1</v>
      </c>
      <c r="U138">
        <f t="shared" si="2"/>
        <v>5</v>
      </c>
    </row>
    <row r="139" spans="1:21" x14ac:dyDescent="0.35">
      <c r="A139" s="4">
        <v>45062</v>
      </c>
      <c r="B139" s="1">
        <v>2023</v>
      </c>
      <c r="C139" s="1">
        <v>20</v>
      </c>
      <c r="D139" s="34">
        <v>5</v>
      </c>
      <c r="J139" s="33">
        <v>1</v>
      </c>
      <c r="K139" s="1">
        <v>1</v>
      </c>
      <c r="L139" s="1">
        <v>1</v>
      </c>
      <c r="O139" s="1">
        <v>1</v>
      </c>
      <c r="P139" s="1">
        <v>1</v>
      </c>
      <c r="T139" s="33">
        <v>1</v>
      </c>
      <c r="U139">
        <f t="shared" si="2"/>
        <v>5</v>
      </c>
    </row>
    <row r="140" spans="1:21" x14ac:dyDescent="0.35">
      <c r="A140" s="4">
        <v>45063</v>
      </c>
      <c r="B140" s="1">
        <v>2023</v>
      </c>
      <c r="C140" s="1">
        <v>20</v>
      </c>
      <c r="D140" s="34">
        <v>5</v>
      </c>
      <c r="J140" s="33">
        <v>1</v>
      </c>
      <c r="K140" s="1">
        <v>1</v>
      </c>
      <c r="L140" s="1">
        <v>1</v>
      </c>
      <c r="O140" s="1">
        <v>1</v>
      </c>
      <c r="P140" s="1">
        <v>1</v>
      </c>
      <c r="T140" s="33">
        <v>1</v>
      </c>
      <c r="U140">
        <f t="shared" si="2"/>
        <v>5</v>
      </c>
    </row>
    <row r="141" spans="1:21" x14ac:dyDescent="0.35">
      <c r="A141" s="4">
        <v>45064</v>
      </c>
      <c r="B141" s="1">
        <v>2023</v>
      </c>
      <c r="C141" s="1">
        <v>20</v>
      </c>
      <c r="D141" s="34">
        <v>5</v>
      </c>
      <c r="E141" s="33" t="s">
        <v>57</v>
      </c>
      <c r="F141" s="1" t="s">
        <v>57</v>
      </c>
      <c r="G141" s="1" t="s">
        <v>57</v>
      </c>
      <c r="H141" s="1" t="s">
        <v>57</v>
      </c>
      <c r="I141" s="34" t="s">
        <v>57</v>
      </c>
      <c r="J141" s="33" t="s">
        <v>57</v>
      </c>
      <c r="K141" s="1" t="s">
        <v>57</v>
      </c>
      <c r="L141" s="1" t="s">
        <v>57</v>
      </c>
      <c r="M141" s="1" t="s">
        <v>57</v>
      </c>
      <c r="N141" s="34" t="s">
        <v>57</v>
      </c>
      <c r="O141" s="1" t="s">
        <v>57</v>
      </c>
      <c r="P141" s="1" t="s">
        <v>57</v>
      </c>
      <c r="Q141" s="1" t="s">
        <v>57</v>
      </c>
      <c r="R141" s="1" t="s">
        <v>57</v>
      </c>
      <c r="S141" s="1" t="s">
        <v>57</v>
      </c>
      <c r="T141" s="33" t="s">
        <v>57</v>
      </c>
      <c r="U141">
        <f t="shared" si="2"/>
        <v>0</v>
      </c>
    </row>
    <row r="142" spans="1:21" x14ac:dyDescent="0.35">
      <c r="A142" s="4">
        <v>45065</v>
      </c>
      <c r="B142" s="1">
        <v>2023</v>
      </c>
      <c r="C142" s="1">
        <v>20</v>
      </c>
      <c r="D142" s="34">
        <v>5</v>
      </c>
      <c r="J142" s="33">
        <v>1</v>
      </c>
      <c r="K142" s="1">
        <v>1</v>
      </c>
      <c r="M142" s="1">
        <v>1</v>
      </c>
      <c r="O142" s="1">
        <v>1</v>
      </c>
      <c r="P142" s="1">
        <v>1</v>
      </c>
      <c r="T142" s="33">
        <v>1</v>
      </c>
      <c r="U142">
        <f t="shared" si="2"/>
        <v>5</v>
      </c>
    </row>
    <row r="143" spans="1:21" x14ac:dyDescent="0.35">
      <c r="A143" s="4">
        <v>45066</v>
      </c>
      <c r="B143" s="1">
        <v>2023</v>
      </c>
      <c r="C143" s="1">
        <v>20</v>
      </c>
      <c r="D143" s="34">
        <v>5</v>
      </c>
      <c r="M143" s="1">
        <v>1</v>
      </c>
      <c r="N143" s="34">
        <v>1</v>
      </c>
      <c r="S143" s="1">
        <v>1</v>
      </c>
      <c r="U143">
        <f t="shared" si="2"/>
        <v>3</v>
      </c>
    </row>
    <row r="144" spans="1:21" x14ac:dyDescent="0.35">
      <c r="A144" s="4">
        <v>45067</v>
      </c>
      <c r="B144" s="1">
        <v>2023</v>
      </c>
      <c r="C144" s="1">
        <v>20</v>
      </c>
      <c r="D144" s="34">
        <v>5</v>
      </c>
      <c r="M144" s="1">
        <v>1</v>
      </c>
      <c r="N144" s="34">
        <v>1</v>
      </c>
      <c r="S144" s="1">
        <v>1</v>
      </c>
      <c r="U144">
        <f t="shared" si="2"/>
        <v>3</v>
      </c>
    </row>
    <row r="145" spans="1:21" x14ac:dyDescent="0.35">
      <c r="A145" s="4">
        <v>45068</v>
      </c>
      <c r="B145" s="1">
        <v>2023</v>
      </c>
      <c r="C145" s="1">
        <v>21</v>
      </c>
      <c r="D145" s="34">
        <v>5</v>
      </c>
      <c r="E145" s="33" t="s">
        <v>58</v>
      </c>
      <c r="J145" s="33">
        <v>1</v>
      </c>
      <c r="K145" s="1">
        <v>1</v>
      </c>
      <c r="L145" s="1">
        <v>1</v>
      </c>
      <c r="O145" s="1">
        <v>1</v>
      </c>
      <c r="P145" s="1">
        <v>1</v>
      </c>
      <c r="T145" s="33">
        <v>1</v>
      </c>
      <c r="U145">
        <f t="shared" si="2"/>
        <v>5</v>
      </c>
    </row>
    <row r="146" spans="1:21" x14ac:dyDescent="0.35">
      <c r="A146" s="4">
        <v>45069</v>
      </c>
      <c r="B146" s="1">
        <v>2023</v>
      </c>
      <c r="C146" s="1">
        <v>21</v>
      </c>
      <c r="D146" s="34">
        <v>5</v>
      </c>
      <c r="J146" s="33">
        <v>1</v>
      </c>
      <c r="K146" s="1">
        <v>1</v>
      </c>
      <c r="L146" s="1">
        <v>1</v>
      </c>
      <c r="O146" s="1">
        <v>1</v>
      </c>
      <c r="P146" s="1">
        <v>1</v>
      </c>
      <c r="T146" s="33">
        <v>1</v>
      </c>
      <c r="U146">
        <f t="shared" si="2"/>
        <v>5</v>
      </c>
    </row>
    <row r="147" spans="1:21" x14ac:dyDescent="0.35">
      <c r="A147" s="4">
        <v>45070</v>
      </c>
      <c r="B147" s="1">
        <v>2023</v>
      </c>
      <c r="C147" s="1">
        <v>21</v>
      </c>
      <c r="D147" s="34">
        <v>5</v>
      </c>
      <c r="J147" s="33">
        <v>1</v>
      </c>
      <c r="K147" s="1">
        <v>1</v>
      </c>
      <c r="L147" s="1">
        <v>1</v>
      </c>
      <c r="O147" s="1">
        <v>1</v>
      </c>
      <c r="P147" s="1">
        <v>1</v>
      </c>
      <c r="T147" s="33">
        <v>1</v>
      </c>
      <c r="U147">
        <f t="shared" si="2"/>
        <v>5</v>
      </c>
    </row>
    <row r="148" spans="1:21" x14ac:dyDescent="0.35">
      <c r="A148" s="4">
        <v>45071</v>
      </c>
      <c r="B148" s="1">
        <v>2023</v>
      </c>
      <c r="C148" s="1">
        <v>21</v>
      </c>
      <c r="D148" s="34">
        <v>5</v>
      </c>
      <c r="J148" s="33">
        <v>1</v>
      </c>
      <c r="K148" s="1">
        <v>1</v>
      </c>
      <c r="L148" s="1">
        <v>1</v>
      </c>
      <c r="O148" s="1">
        <v>1</v>
      </c>
      <c r="P148" s="1">
        <v>1</v>
      </c>
      <c r="T148" s="33">
        <v>1</v>
      </c>
      <c r="U148">
        <f t="shared" si="2"/>
        <v>5</v>
      </c>
    </row>
    <row r="149" spans="1:21" x14ac:dyDescent="0.35">
      <c r="A149" s="4">
        <v>45072</v>
      </c>
      <c r="B149" s="1">
        <v>2023</v>
      </c>
      <c r="C149" s="1">
        <v>21</v>
      </c>
      <c r="D149" s="34">
        <v>5</v>
      </c>
      <c r="J149" s="33">
        <v>1</v>
      </c>
      <c r="K149" s="1">
        <v>1</v>
      </c>
      <c r="M149" s="1">
        <v>1</v>
      </c>
      <c r="O149" s="1">
        <v>1</v>
      </c>
      <c r="P149" s="1">
        <v>1</v>
      </c>
      <c r="T149" s="33">
        <v>1</v>
      </c>
      <c r="U149">
        <f t="shared" si="2"/>
        <v>5</v>
      </c>
    </row>
    <row r="150" spans="1:21" x14ac:dyDescent="0.35">
      <c r="A150" s="4">
        <v>45073</v>
      </c>
      <c r="B150" s="1">
        <v>2023</v>
      </c>
      <c r="C150" s="1">
        <v>21</v>
      </c>
      <c r="D150" s="34">
        <v>5</v>
      </c>
      <c r="M150" s="1">
        <v>1</v>
      </c>
      <c r="N150" s="34">
        <v>1</v>
      </c>
      <c r="S150" s="1">
        <v>1</v>
      </c>
      <c r="U150">
        <f t="shared" si="2"/>
        <v>3</v>
      </c>
    </row>
    <row r="151" spans="1:21" x14ac:dyDescent="0.35">
      <c r="A151" s="4">
        <v>45074</v>
      </c>
      <c r="B151" s="1">
        <v>2023</v>
      </c>
      <c r="C151" s="1">
        <v>21</v>
      </c>
      <c r="D151" s="34">
        <v>5</v>
      </c>
      <c r="M151" s="1">
        <v>1</v>
      </c>
      <c r="N151" s="34">
        <v>1</v>
      </c>
      <c r="S151" s="1">
        <v>1</v>
      </c>
      <c r="U151">
        <f t="shared" si="2"/>
        <v>3</v>
      </c>
    </row>
    <row r="152" spans="1:21" x14ac:dyDescent="0.35">
      <c r="A152" s="4">
        <v>45075</v>
      </c>
      <c r="B152" s="1">
        <v>2023</v>
      </c>
      <c r="C152" s="1">
        <v>22</v>
      </c>
      <c r="D152" s="34">
        <v>5</v>
      </c>
      <c r="E152" s="33" t="s">
        <v>57</v>
      </c>
      <c r="F152" s="1" t="s">
        <v>57</v>
      </c>
      <c r="G152" s="1" t="s">
        <v>57</v>
      </c>
      <c r="H152" s="1" t="s">
        <v>57</v>
      </c>
      <c r="I152" s="34" t="s">
        <v>57</v>
      </c>
      <c r="J152" s="33" t="s">
        <v>57</v>
      </c>
      <c r="K152" s="1" t="s">
        <v>57</v>
      </c>
      <c r="L152" s="1" t="s">
        <v>57</v>
      </c>
      <c r="M152" s="1" t="s">
        <v>57</v>
      </c>
      <c r="N152" s="34" t="s">
        <v>57</v>
      </c>
      <c r="O152" s="1" t="s">
        <v>57</v>
      </c>
      <c r="P152" s="1" t="s">
        <v>57</v>
      </c>
      <c r="Q152" s="1" t="s">
        <v>57</v>
      </c>
      <c r="R152" s="1" t="s">
        <v>57</v>
      </c>
      <c r="S152" s="1" t="s">
        <v>57</v>
      </c>
      <c r="T152" s="33" t="s">
        <v>57</v>
      </c>
      <c r="U152">
        <f t="shared" si="2"/>
        <v>0</v>
      </c>
    </row>
    <row r="153" spans="1:21" x14ac:dyDescent="0.35">
      <c r="A153" s="4">
        <v>45076</v>
      </c>
      <c r="B153" s="1">
        <v>2023</v>
      </c>
      <c r="C153" s="1">
        <v>22</v>
      </c>
      <c r="D153" s="34">
        <v>5</v>
      </c>
      <c r="E153" s="33">
        <v>1</v>
      </c>
      <c r="F153" s="1">
        <v>1</v>
      </c>
      <c r="J153" s="33" t="s">
        <v>58</v>
      </c>
      <c r="K153" s="1" t="s">
        <v>58</v>
      </c>
      <c r="L153" s="1" t="s">
        <v>58</v>
      </c>
      <c r="M153" s="1" t="s">
        <v>58</v>
      </c>
      <c r="N153" s="34" t="s">
        <v>58</v>
      </c>
      <c r="O153" s="1">
        <v>1</v>
      </c>
      <c r="P153" s="1">
        <v>1</v>
      </c>
      <c r="Q153" s="1">
        <v>1</v>
      </c>
      <c r="T153" s="33">
        <v>1</v>
      </c>
      <c r="U153">
        <f t="shared" si="2"/>
        <v>5</v>
      </c>
    </row>
    <row r="154" spans="1:21" x14ac:dyDescent="0.35">
      <c r="A154" s="4">
        <v>45077</v>
      </c>
      <c r="B154" s="1">
        <v>2023</v>
      </c>
      <c r="C154" s="1">
        <v>22</v>
      </c>
      <c r="D154" s="34">
        <v>5</v>
      </c>
      <c r="E154" s="33">
        <v>1</v>
      </c>
      <c r="F154" s="1">
        <v>1</v>
      </c>
      <c r="J154" s="33" t="s">
        <v>58</v>
      </c>
      <c r="K154" s="1" t="s">
        <v>58</v>
      </c>
      <c r="L154" s="1" t="s">
        <v>58</v>
      </c>
      <c r="M154" s="1" t="s">
        <v>58</v>
      </c>
      <c r="N154" s="34" t="s">
        <v>58</v>
      </c>
      <c r="O154" s="1">
        <v>1</v>
      </c>
      <c r="P154" s="1">
        <v>1</v>
      </c>
      <c r="Q154" s="1">
        <v>1</v>
      </c>
      <c r="T154" s="33">
        <v>1</v>
      </c>
      <c r="U154">
        <f t="shared" si="2"/>
        <v>5</v>
      </c>
    </row>
    <row r="155" spans="1:21" x14ac:dyDescent="0.35">
      <c r="A155" s="4">
        <v>45078</v>
      </c>
      <c r="B155" s="1">
        <v>2023</v>
      </c>
      <c r="C155" s="1">
        <v>22</v>
      </c>
      <c r="D155" s="34">
        <v>6</v>
      </c>
      <c r="E155" s="33">
        <v>1</v>
      </c>
      <c r="F155" s="1">
        <v>1</v>
      </c>
      <c r="J155" s="33" t="s">
        <v>58</v>
      </c>
      <c r="K155" s="1" t="s">
        <v>58</v>
      </c>
      <c r="L155" s="1" t="s">
        <v>58</v>
      </c>
      <c r="M155" s="1" t="s">
        <v>58</v>
      </c>
      <c r="N155" s="34" t="s">
        <v>58</v>
      </c>
      <c r="O155" s="1">
        <v>1</v>
      </c>
      <c r="P155" s="1">
        <v>1</v>
      </c>
      <c r="Q155" s="1">
        <v>1</v>
      </c>
      <c r="T155" s="33">
        <v>1</v>
      </c>
      <c r="U155">
        <f t="shared" si="2"/>
        <v>5</v>
      </c>
    </row>
    <row r="156" spans="1:21" x14ac:dyDescent="0.35">
      <c r="A156" s="4">
        <v>45079</v>
      </c>
      <c r="B156" s="1">
        <v>2023</v>
      </c>
      <c r="C156" s="1">
        <v>22</v>
      </c>
      <c r="D156" s="34">
        <v>6</v>
      </c>
      <c r="E156" s="33">
        <v>1</v>
      </c>
      <c r="F156" s="1">
        <v>1</v>
      </c>
      <c r="J156" s="33" t="s">
        <v>58</v>
      </c>
      <c r="K156" s="1" t="s">
        <v>58</v>
      </c>
      <c r="L156" s="1" t="s">
        <v>58</v>
      </c>
      <c r="M156" s="1" t="s">
        <v>58</v>
      </c>
      <c r="N156" s="34" t="s">
        <v>58</v>
      </c>
      <c r="O156" s="1">
        <v>1</v>
      </c>
      <c r="P156" s="1">
        <v>1</v>
      </c>
      <c r="R156" s="1">
        <v>1</v>
      </c>
      <c r="T156" s="33">
        <v>1</v>
      </c>
      <c r="U156">
        <f t="shared" si="2"/>
        <v>5</v>
      </c>
    </row>
    <row r="157" spans="1:21" x14ac:dyDescent="0.35">
      <c r="A157" s="4">
        <v>45080</v>
      </c>
      <c r="B157" s="1">
        <v>2023</v>
      </c>
      <c r="C157" s="1">
        <v>22</v>
      </c>
      <c r="D157" s="34">
        <v>6</v>
      </c>
      <c r="I157" s="34">
        <v>1</v>
      </c>
      <c r="J157" s="33" t="s">
        <v>58</v>
      </c>
      <c r="K157" s="1" t="s">
        <v>58</v>
      </c>
      <c r="L157" s="1" t="s">
        <v>58</v>
      </c>
      <c r="M157" s="1" t="s">
        <v>58</v>
      </c>
      <c r="N157" s="34" t="s">
        <v>58</v>
      </c>
      <c r="R157" s="1">
        <v>1</v>
      </c>
      <c r="S157" s="1">
        <v>1</v>
      </c>
      <c r="U157">
        <f t="shared" si="2"/>
        <v>3</v>
      </c>
    </row>
    <row r="158" spans="1:21" x14ac:dyDescent="0.35">
      <c r="A158" s="4">
        <v>45081</v>
      </c>
      <c r="B158" s="1">
        <v>2023</v>
      </c>
      <c r="C158" s="1">
        <v>22</v>
      </c>
      <c r="D158" s="34">
        <v>6</v>
      </c>
      <c r="I158" s="34">
        <v>1</v>
      </c>
      <c r="J158" s="33" t="s">
        <v>58</v>
      </c>
      <c r="K158" s="1" t="s">
        <v>58</v>
      </c>
      <c r="L158" s="1" t="s">
        <v>58</v>
      </c>
      <c r="M158" s="1" t="s">
        <v>58</v>
      </c>
      <c r="N158" s="34" t="s">
        <v>58</v>
      </c>
      <c r="R158" s="1">
        <v>1</v>
      </c>
      <c r="S158" s="1">
        <v>1</v>
      </c>
      <c r="U158">
        <f t="shared" si="2"/>
        <v>3</v>
      </c>
    </row>
    <row r="159" spans="1:21" x14ac:dyDescent="0.35">
      <c r="A159" s="4">
        <v>45082</v>
      </c>
      <c r="B159" s="1">
        <v>2023</v>
      </c>
      <c r="C159" s="1">
        <v>23</v>
      </c>
      <c r="D159" s="34">
        <v>6</v>
      </c>
      <c r="E159" s="33">
        <v>1</v>
      </c>
      <c r="F159" s="1">
        <v>1</v>
      </c>
      <c r="J159" s="33" t="s">
        <v>58</v>
      </c>
      <c r="K159" s="1" t="s">
        <v>58</v>
      </c>
      <c r="L159" s="1" t="s">
        <v>58</v>
      </c>
      <c r="M159" s="1" t="s">
        <v>58</v>
      </c>
      <c r="N159" s="34" t="s">
        <v>58</v>
      </c>
      <c r="O159" s="1">
        <v>1</v>
      </c>
      <c r="P159" s="1">
        <v>1</v>
      </c>
      <c r="Q159" s="1">
        <v>1</v>
      </c>
      <c r="T159" s="33">
        <v>1</v>
      </c>
      <c r="U159">
        <f t="shared" si="2"/>
        <v>5</v>
      </c>
    </row>
    <row r="160" spans="1:21" x14ac:dyDescent="0.35">
      <c r="A160" s="4">
        <v>45083</v>
      </c>
      <c r="B160" s="1">
        <v>2023</v>
      </c>
      <c r="C160" s="1">
        <v>23</v>
      </c>
      <c r="D160" s="34">
        <v>6</v>
      </c>
      <c r="E160" s="33">
        <v>1</v>
      </c>
      <c r="F160" s="1">
        <v>1</v>
      </c>
      <c r="J160" s="33" t="s">
        <v>58</v>
      </c>
      <c r="K160" s="1" t="s">
        <v>58</v>
      </c>
      <c r="L160" s="1" t="s">
        <v>58</v>
      </c>
      <c r="M160" s="1" t="s">
        <v>58</v>
      </c>
      <c r="N160" s="34" t="s">
        <v>58</v>
      </c>
      <c r="O160" s="1">
        <v>1</v>
      </c>
      <c r="P160" s="1">
        <v>1</v>
      </c>
      <c r="Q160" s="1">
        <v>1</v>
      </c>
      <c r="T160" s="33">
        <v>1</v>
      </c>
      <c r="U160">
        <f t="shared" si="2"/>
        <v>5</v>
      </c>
    </row>
    <row r="161" spans="1:21" x14ac:dyDescent="0.35">
      <c r="A161" s="4">
        <v>45084</v>
      </c>
      <c r="B161" s="1">
        <v>2023</v>
      </c>
      <c r="C161" s="1">
        <v>23</v>
      </c>
      <c r="D161" s="34">
        <v>6</v>
      </c>
      <c r="E161" s="33">
        <v>1</v>
      </c>
      <c r="F161" s="1">
        <v>1</v>
      </c>
      <c r="J161" s="33" t="s">
        <v>58</v>
      </c>
      <c r="K161" s="1" t="s">
        <v>58</v>
      </c>
      <c r="L161" s="1" t="s">
        <v>58</v>
      </c>
      <c r="M161" s="1" t="s">
        <v>58</v>
      </c>
      <c r="N161" s="34" t="s">
        <v>58</v>
      </c>
      <c r="O161" s="1">
        <v>1</v>
      </c>
      <c r="P161" s="1">
        <v>1</v>
      </c>
      <c r="Q161" s="1">
        <v>1</v>
      </c>
      <c r="T161" s="33">
        <v>1</v>
      </c>
      <c r="U161">
        <f t="shared" si="2"/>
        <v>5</v>
      </c>
    </row>
    <row r="162" spans="1:21" x14ac:dyDescent="0.35">
      <c r="A162" s="4">
        <v>45085</v>
      </c>
      <c r="B162" s="1">
        <v>2023</v>
      </c>
      <c r="C162" s="1">
        <v>23</v>
      </c>
      <c r="D162" s="34">
        <v>6</v>
      </c>
      <c r="E162" s="33">
        <v>1</v>
      </c>
      <c r="F162" s="1">
        <v>1</v>
      </c>
      <c r="J162" s="33" t="s">
        <v>58</v>
      </c>
      <c r="K162" s="1" t="s">
        <v>58</v>
      </c>
      <c r="L162" s="1" t="s">
        <v>58</v>
      </c>
      <c r="M162" s="1" t="s">
        <v>58</v>
      </c>
      <c r="N162" s="34" t="s">
        <v>58</v>
      </c>
      <c r="O162" s="1">
        <v>1</v>
      </c>
      <c r="P162" s="1">
        <v>1</v>
      </c>
      <c r="Q162" s="1">
        <v>1</v>
      </c>
      <c r="T162" s="33">
        <v>1</v>
      </c>
      <c r="U162">
        <f t="shared" si="2"/>
        <v>5</v>
      </c>
    </row>
    <row r="163" spans="1:21" x14ac:dyDescent="0.35">
      <c r="A163" s="4">
        <v>45086</v>
      </c>
      <c r="B163" s="1">
        <v>2023</v>
      </c>
      <c r="C163" s="1">
        <v>23</v>
      </c>
      <c r="D163" s="34">
        <v>6</v>
      </c>
      <c r="E163" s="33">
        <v>1</v>
      </c>
      <c r="F163" s="1">
        <v>1</v>
      </c>
      <c r="J163" s="33" t="s">
        <v>58</v>
      </c>
      <c r="K163" s="1" t="s">
        <v>58</v>
      </c>
      <c r="L163" s="1" t="s">
        <v>58</v>
      </c>
      <c r="M163" s="1" t="s">
        <v>58</v>
      </c>
      <c r="N163" s="34" t="s">
        <v>58</v>
      </c>
      <c r="O163" s="1">
        <v>1</v>
      </c>
      <c r="P163" s="1">
        <v>1</v>
      </c>
      <c r="R163" s="1">
        <v>1</v>
      </c>
      <c r="T163" s="33">
        <v>1</v>
      </c>
      <c r="U163">
        <f t="shared" si="2"/>
        <v>5</v>
      </c>
    </row>
    <row r="164" spans="1:21" x14ac:dyDescent="0.35">
      <c r="A164" s="4">
        <v>45087</v>
      </c>
      <c r="B164" s="1">
        <v>2023</v>
      </c>
      <c r="C164" s="1">
        <v>23</v>
      </c>
      <c r="D164" s="34">
        <v>6</v>
      </c>
      <c r="I164" s="34">
        <v>1</v>
      </c>
      <c r="J164" s="33" t="s">
        <v>58</v>
      </c>
      <c r="K164" s="1" t="s">
        <v>58</v>
      </c>
      <c r="L164" s="1" t="s">
        <v>58</v>
      </c>
      <c r="M164" s="1" t="s">
        <v>58</v>
      </c>
      <c r="N164" s="34" t="s">
        <v>58</v>
      </c>
      <c r="R164" s="1">
        <v>1</v>
      </c>
      <c r="S164" s="1">
        <v>1</v>
      </c>
      <c r="U164">
        <f t="shared" si="2"/>
        <v>3</v>
      </c>
    </row>
    <row r="165" spans="1:21" x14ac:dyDescent="0.35">
      <c r="A165" s="4">
        <v>45088</v>
      </c>
      <c r="B165" s="1">
        <v>2023</v>
      </c>
      <c r="C165" s="1">
        <v>23</v>
      </c>
      <c r="D165" s="34">
        <v>6</v>
      </c>
      <c r="I165" s="34">
        <v>1</v>
      </c>
      <c r="J165" s="33" t="s">
        <v>58</v>
      </c>
      <c r="K165" s="1" t="s">
        <v>58</v>
      </c>
      <c r="L165" s="1" t="s">
        <v>58</v>
      </c>
      <c r="M165" s="1" t="s">
        <v>58</v>
      </c>
      <c r="N165" s="34" t="s">
        <v>58</v>
      </c>
      <c r="R165" s="1">
        <v>1</v>
      </c>
      <c r="S165" s="1">
        <v>1</v>
      </c>
      <c r="U165">
        <f t="shared" si="2"/>
        <v>3</v>
      </c>
    </row>
    <row r="166" spans="1:21" x14ac:dyDescent="0.35">
      <c r="A166" s="4">
        <v>45089</v>
      </c>
      <c r="B166" s="1">
        <v>2023</v>
      </c>
      <c r="C166" s="1">
        <v>24</v>
      </c>
      <c r="D166" s="34">
        <v>6</v>
      </c>
      <c r="E166" s="33">
        <v>1</v>
      </c>
      <c r="F166" s="1">
        <v>1</v>
      </c>
      <c r="J166" s="33" t="s">
        <v>58</v>
      </c>
      <c r="K166" s="1" t="s">
        <v>58</v>
      </c>
      <c r="L166" s="1" t="s">
        <v>58</v>
      </c>
      <c r="M166" s="1" t="s">
        <v>58</v>
      </c>
      <c r="N166" s="34" t="s">
        <v>58</v>
      </c>
      <c r="O166" s="1">
        <v>1</v>
      </c>
      <c r="P166" s="1">
        <v>1</v>
      </c>
      <c r="Q166" s="1">
        <v>1</v>
      </c>
      <c r="T166" s="33">
        <v>1</v>
      </c>
      <c r="U166">
        <f t="shared" si="2"/>
        <v>5</v>
      </c>
    </row>
    <row r="167" spans="1:21" x14ac:dyDescent="0.35">
      <c r="A167" s="4">
        <v>45090</v>
      </c>
      <c r="B167" s="1">
        <v>2023</v>
      </c>
      <c r="C167" s="1">
        <v>24</v>
      </c>
      <c r="D167" s="34">
        <v>6</v>
      </c>
      <c r="E167" s="33">
        <v>1</v>
      </c>
      <c r="F167" s="1">
        <v>1</v>
      </c>
      <c r="J167" s="33" t="s">
        <v>58</v>
      </c>
      <c r="K167" s="1" t="s">
        <v>58</v>
      </c>
      <c r="L167" s="1" t="s">
        <v>58</v>
      </c>
      <c r="M167" s="1" t="s">
        <v>58</v>
      </c>
      <c r="N167" s="34" t="s">
        <v>58</v>
      </c>
      <c r="O167" s="1">
        <v>1</v>
      </c>
      <c r="P167" s="1">
        <v>1</v>
      </c>
      <c r="Q167" s="1">
        <v>1</v>
      </c>
      <c r="T167" s="33">
        <v>1</v>
      </c>
      <c r="U167">
        <f t="shared" si="2"/>
        <v>5</v>
      </c>
    </row>
    <row r="168" spans="1:21" x14ac:dyDescent="0.35">
      <c r="A168" s="4">
        <v>45091</v>
      </c>
      <c r="B168" s="1">
        <v>2023</v>
      </c>
      <c r="C168" s="1">
        <v>24</v>
      </c>
      <c r="D168" s="34">
        <v>6</v>
      </c>
      <c r="E168" s="33">
        <v>1</v>
      </c>
      <c r="F168" s="1">
        <v>1</v>
      </c>
      <c r="J168" s="33" t="s">
        <v>58</v>
      </c>
      <c r="K168" s="1" t="s">
        <v>58</v>
      </c>
      <c r="L168" s="1" t="s">
        <v>58</v>
      </c>
      <c r="M168" s="1" t="s">
        <v>58</v>
      </c>
      <c r="N168" s="34" t="s">
        <v>58</v>
      </c>
      <c r="O168" s="1">
        <v>1</v>
      </c>
      <c r="P168" s="1">
        <v>1</v>
      </c>
      <c r="Q168" s="1">
        <v>1</v>
      </c>
      <c r="T168" s="33">
        <v>1</v>
      </c>
      <c r="U168">
        <f t="shared" si="2"/>
        <v>5</v>
      </c>
    </row>
    <row r="169" spans="1:21" x14ac:dyDescent="0.35">
      <c r="A169" s="4">
        <v>45092</v>
      </c>
      <c r="B169" s="1">
        <v>2023</v>
      </c>
      <c r="C169" s="1">
        <v>24</v>
      </c>
      <c r="D169" s="34">
        <v>6</v>
      </c>
      <c r="E169" s="33">
        <v>1</v>
      </c>
      <c r="F169" s="1">
        <v>1</v>
      </c>
      <c r="J169" s="33" t="s">
        <v>58</v>
      </c>
      <c r="K169" s="1" t="s">
        <v>58</v>
      </c>
      <c r="L169" s="1" t="s">
        <v>58</v>
      </c>
      <c r="M169" s="1" t="s">
        <v>58</v>
      </c>
      <c r="N169" s="34" t="s">
        <v>58</v>
      </c>
      <c r="O169" s="1">
        <v>1</v>
      </c>
      <c r="P169" s="1">
        <v>1</v>
      </c>
      <c r="Q169" s="1">
        <v>1</v>
      </c>
      <c r="T169" s="33">
        <v>1</v>
      </c>
      <c r="U169">
        <f t="shared" si="2"/>
        <v>5</v>
      </c>
    </row>
    <row r="170" spans="1:21" x14ac:dyDescent="0.35">
      <c r="A170" s="4">
        <v>45093</v>
      </c>
      <c r="B170" s="1">
        <v>2023</v>
      </c>
      <c r="C170" s="1">
        <v>24</v>
      </c>
      <c r="D170" s="34">
        <v>6</v>
      </c>
      <c r="E170" s="33">
        <v>1</v>
      </c>
      <c r="F170" s="1">
        <v>1</v>
      </c>
      <c r="J170" s="33" t="s">
        <v>58</v>
      </c>
      <c r="K170" s="1" t="s">
        <v>58</v>
      </c>
      <c r="L170" s="1" t="s">
        <v>58</v>
      </c>
      <c r="M170" s="1" t="s">
        <v>58</v>
      </c>
      <c r="N170" s="34" t="s">
        <v>58</v>
      </c>
      <c r="O170" s="1">
        <v>1</v>
      </c>
      <c r="P170" s="1">
        <v>1</v>
      </c>
      <c r="R170" s="1">
        <v>1</v>
      </c>
      <c r="T170" s="33">
        <v>1</v>
      </c>
      <c r="U170">
        <f t="shared" si="2"/>
        <v>5</v>
      </c>
    </row>
    <row r="171" spans="1:21" x14ac:dyDescent="0.35">
      <c r="A171" s="4">
        <v>45094</v>
      </c>
      <c r="B171" s="1">
        <v>2023</v>
      </c>
      <c r="C171" s="1">
        <v>24</v>
      </c>
      <c r="D171" s="34">
        <v>6</v>
      </c>
      <c r="I171" s="34">
        <v>1</v>
      </c>
      <c r="J171" s="33" t="s">
        <v>58</v>
      </c>
      <c r="K171" s="1" t="s">
        <v>58</v>
      </c>
      <c r="L171" s="1" t="s">
        <v>58</v>
      </c>
      <c r="M171" s="1" t="s">
        <v>58</v>
      </c>
      <c r="N171" s="34" t="s">
        <v>58</v>
      </c>
      <c r="R171" s="1">
        <v>1</v>
      </c>
      <c r="S171" s="1">
        <v>1</v>
      </c>
      <c r="U171">
        <f t="shared" si="2"/>
        <v>3</v>
      </c>
    </row>
    <row r="172" spans="1:21" x14ac:dyDescent="0.35">
      <c r="A172" s="4">
        <v>45095</v>
      </c>
      <c r="B172" s="1">
        <v>2023</v>
      </c>
      <c r="C172" s="1">
        <v>24</v>
      </c>
      <c r="D172" s="34">
        <v>6</v>
      </c>
      <c r="I172" s="34">
        <v>1</v>
      </c>
      <c r="J172" s="33" t="s">
        <v>58</v>
      </c>
      <c r="K172" s="1" t="s">
        <v>58</v>
      </c>
      <c r="L172" s="1" t="s">
        <v>58</v>
      </c>
      <c r="M172" s="1" t="s">
        <v>58</v>
      </c>
      <c r="N172" s="34" t="s">
        <v>58</v>
      </c>
      <c r="R172" s="1">
        <v>1</v>
      </c>
      <c r="S172" s="1">
        <v>1</v>
      </c>
      <c r="U172">
        <f t="shared" si="2"/>
        <v>3</v>
      </c>
    </row>
    <row r="173" spans="1:21" x14ac:dyDescent="0.35">
      <c r="A173" s="4">
        <v>45096</v>
      </c>
      <c r="B173" s="1">
        <v>2023</v>
      </c>
      <c r="C173" s="1">
        <v>25</v>
      </c>
      <c r="D173" s="34">
        <v>6</v>
      </c>
      <c r="E173" s="33">
        <v>1</v>
      </c>
      <c r="F173" s="1">
        <v>1</v>
      </c>
      <c r="J173" s="33" t="s">
        <v>58</v>
      </c>
      <c r="K173" s="1" t="s">
        <v>58</v>
      </c>
      <c r="L173" s="1" t="s">
        <v>58</v>
      </c>
      <c r="M173" s="1" t="s">
        <v>58</v>
      </c>
      <c r="N173" s="34" t="s">
        <v>58</v>
      </c>
      <c r="O173" s="1">
        <v>1</v>
      </c>
      <c r="P173" s="1">
        <v>1</v>
      </c>
      <c r="Q173" s="1">
        <v>1</v>
      </c>
      <c r="T173" s="33">
        <v>1</v>
      </c>
      <c r="U173">
        <f t="shared" si="2"/>
        <v>5</v>
      </c>
    </row>
    <row r="174" spans="1:21" x14ac:dyDescent="0.35">
      <c r="A174" s="4">
        <v>45097</v>
      </c>
      <c r="B174" s="1">
        <v>2023</v>
      </c>
      <c r="C174" s="1">
        <v>25</v>
      </c>
      <c r="D174" s="34">
        <v>6</v>
      </c>
      <c r="E174" s="33">
        <v>1</v>
      </c>
      <c r="F174" s="1">
        <v>1</v>
      </c>
      <c r="J174" s="33" t="s">
        <v>58</v>
      </c>
      <c r="K174" s="1" t="s">
        <v>58</v>
      </c>
      <c r="L174" s="1" t="s">
        <v>58</v>
      </c>
      <c r="M174" s="1" t="s">
        <v>58</v>
      </c>
      <c r="N174" s="34" t="s">
        <v>58</v>
      </c>
      <c r="O174" s="1">
        <v>1</v>
      </c>
      <c r="P174" s="1">
        <v>1</v>
      </c>
      <c r="Q174" s="1">
        <v>1</v>
      </c>
      <c r="T174" s="33">
        <v>1</v>
      </c>
      <c r="U174">
        <f t="shared" si="2"/>
        <v>5</v>
      </c>
    </row>
    <row r="175" spans="1:21" x14ac:dyDescent="0.35">
      <c r="A175" s="4">
        <v>45098</v>
      </c>
      <c r="B175" s="1">
        <v>2023</v>
      </c>
      <c r="C175" s="1">
        <v>25</v>
      </c>
      <c r="D175" s="34">
        <v>6</v>
      </c>
      <c r="E175" s="33">
        <v>1</v>
      </c>
      <c r="F175" s="1">
        <v>1</v>
      </c>
      <c r="J175" s="33" t="s">
        <v>58</v>
      </c>
      <c r="K175" s="1" t="s">
        <v>58</v>
      </c>
      <c r="L175" s="1" t="s">
        <v>58</v>
      </c>
      <c r="M175" s="1" t="s">
        <v>58</v>
      </c>
      <c r="N175" s="34" t="s">
        <v>58</v>
      </c>
      <c r="O175" s="1">
        <v>1</v>
      </c>
      <c r="P175" s="1">
        <v>1</v>
      </c>
      <c r="Q175" s="1">
        <v>1</v>
      </c>
      <c r="T175" s="33">
        <v>1</v>
      </c>
      <c r="U175">
        <f t="shared" si="2"/>
        <v>5</v>
      </c>
    </row>
    <row r="176" spans="1:21" x14ac:dyDescent="0.35">
      <c r="A176" s="4">
        <v>45099</v>
      </c>
      <c r="B176" s="1">
        <v>2023</v>
      </c>
      <c r="C176" s="1">
        <v>25</v>
      </c>
      <c r="D176" s="34">
        <v>6</v>
      </c>
      <c r="E176" s="33">
        <v>1</v>
      </c>
      <c r="F176" s="1">
        <v>1</v>
      </c>
      <c r="J176" s="33" t="s">
        <v>58</v>
      </c>
      <c r="K176" s="1" t="s">
        <v>58</v>
      </c>
      <c r="L176" s="1" t="s">
        <v>58</v>
      </c>
      <c r="M176" s="1" t="s">
        <v>58</v>
      </c>
      <c r="N176" s="34" t="s">
        <v>58</v>
      </c>
      <c r="O176" s="1">
        <v>1</v>
      </c>
      <c r="P176" s="1">
        <v>1</v>
      </c>
      <c r="Q176" s="1">
        <v>1</v>
      </c>
      <c r="T176" s="33">
        <v>1</v>
      </c>
      <c r="U176">
        <f t="shared" si="2"/>
        <v>5</v>
      </c>
    </row>
    <row r="177" spans="1:21" x14ac:dyDescent="0.35">
      <c r="A177" s="4">
        <v>45100</v>
      </c>
      <c r="B177" s="1">
        <v>2023</v>
      </c>
      <c r="C177" s="1">
        <v>25</v>
      </c>
      <c r="D177" s="34">
        <v>6</v>
      </c>
      <c r="E177" s="33">
        <v>1</v>
      </c>
      <c r="F177" s="1">
        <v>1</v>
      </c>
      <c r="J177" s="33" t="s">
        <v>58</v>
      </c>
      <c r="K177" s="1" t="s">
        <v>58</v>
      </c>
      <c r="L177" s="1" t="s">
        <v>58</v>
      </c>
      <c r="M177" s="1" t="s">
        <v>58</v>
      </c>
      <c r="N177" s="34" t="s">
        <v>58</v>
      </c>
      <c r="O177" s="1">
        <v>1</v>
      </c>
      <c r="P177" s="1">
        <v>1</v>
      </c>
      <c r="R177" s="1">
        <v>1</v>
      </c>
      <c r="T177" s="33">
        <v>1</v>
      </c>
      <c r="U177">
        <f t="shared" si="2"/>
        <v>5</v>
      </c>
    </row>
    <row r="178" spans="1:21" x14ac:dyDescent="0.35">
      <c r="A178" s="4">
        <v>45101</v>
      </c>
      <c r="B178" s="1">
        <v>2023</v>
      </c>
      <c r="C178" s="1">
        <v>25</v>
      </c>
      <c r="D178" s="34">
        <v>6</v>
      </c>
      <c r="I178" s="34">
        <v>1</v>
      </c>
      <c r="J178" s="33" t="s">
        <v>58</v>
      </c>
      <c r="K178" s="1" t="s">
        <v>58</v>
      </c>
      <c r="L178" s="1" t="s">
        <v>58</v>
      </c>
      <c r="M178" s="1" t="s">
        <v>58</v>
      </c>
      <c r="N178" s="34" t="s">
        <v>58</v>
      </c>
      <c r="R178" s="1">
        <v>1</v>
      </c>
      <c r="S178" s="1">
        <v>1</v>
      </c>
      <c r="U178">
        <f t="shared" si="2"/>
        <v>3</v>
      </c>
    </row>
    <row r="179" spans="1:21" x14ac:dyDescent="0.35">
      <c r="A179" s="4">
        <v>45102</v>
      </c>
      <c r="B179" s="1">
        <v>2023</v>
      </c>
      <c r="C179" s="1">
        <v>25</v>
      </c>
      <c r="D179" s="34">
        <v>6</v>
      </c>
      <c r="I179" s="34">
        <v>1</v>
      </c>
      <c r="J179" s="33" t="s">
        <v>58</v>
      </c>
      <c r="K179" s="1" t="s">
        <v>58</v>
      </c>
      <c r="L179" s="1" t="s">
        <v>58</v>
      </c>
      <c r="M179" s="1" t="s">
        <v>58</v>
      </c>
      <c r="N179" s="34" t="s">
        <v>58</v>
      </c>
      <c r="R179" s="1">
        <v>1</v>
      </c>
      <c r="S179" s="1">
        <v>1</v>
      </c>
      <c r="U179">
        <f t="shared" si="2"/>
        <v>3</v>
      </c>
    </row>
    <row r="180" spans="1:21" x14ac:dyDescent="0.35">
      <c r="A180" s="4">
        <v>45103</v>
      </c>
      <c r="B180" s="1">
        <v>2023</v>
      </c>
      <c r="C180" s="1">
        <v>26</v>
      </c>
      <c r="D180" s="34">
        <v>6</v>
      </c>
      <c r="E180" s="33">
        <v>1</v>
      </c>
      <c r="F180" s="1">
        <v>1</v>
      </c>
      <c r="J180" s="33" t="s">
        <v>58</v>
      </c>
      <c r="K180" s="1" t="s">
        <v>58</v>
      </c>
      <c r="L180" s="1" t="s">
        <v>58</v>
      </c>
      <c r="M180" s="1" t="s">
        <v>58</v>
      </c>
      <c r="N180" s="34" t="s">
        <v>58</v>
      </c>
      <c r="O180" s="1">
        <v>1</v>
      </c>
      <c r="P180" s="1">
        <v>1</v>
      </c>
      <c r="Q180" s="1">
        <v>1</v>
      </c>
      <c r="T180" s="33">
        <v>1</v>
      </c>
      <c r="U180">
        <f t="shared" si="2"/>
        <v>5</v>
      </c>
    </row>
    <row r="181" spans="1:21" x14ac:dyDescent="0.35">
      <c r="A181" s="4">
        <v>45104</v>
      </c>
      <c r="B181" s="1">
        <v>2023</v>
      </c>
      <c r="C181" s="1">
        <v>26</v>
      </c>
      <c r="D181" s="34">
        <v>6</v>
      </c>
      <c r="E181" s="33">
        <v>1</v>
      </c>
      <c r="F181" s="1">
        <v>1</v>
      </c>
      <c r="J181" s="33" t="s">
        <v>58</v>
      </c>
      <c r="K181" s="1" t="s">
        <v>58</v>
      </c>
      <c r="L181" s="1" t="s">
        <v>58</v>
      </c>
      <c r="M181" s="1" t="s">
        <v>58</v>
      </c>
      <c r="N181" s="34" t="s">
        <v>58</v>
      </c>
      <c r="O181" s="1">
        <v>1</v>
      </c>
      <c r="P181" s="1">
        <v>1</v>
      </c>
      <c r="Q181" s="1">
        <v>1</v>
      </c>
      <c r="T181" s="33">
        <v>1</v>
      </c>
      <c r="U181">
        <f t="shared" si="2"/>
        <v>5</v>
      </c>
    </row>
    <row r="182" spans="1:21" x14ac:dyDescent="0.35">
      <c r="A182" s="4">
        <v>45105</v>
      </c>
      <c r="B182" s="1">
        <v>2023</v>
      </c>
      <c r="C182" s="1">
        <v>26</v>
      </c>
      <c r="D182" s="34">
        <v>6</v>
      </c>
      <c r="E182" s="33">
        <v>1</v>
      </c>
      <c r="F182" s="1">
        <v>1</v>
      </c>
      <c r="J182" s="33" t="s">
        <v>58</v>
      </c>
      <c r="K182" s="1" t="s">
        <v>58</v>
      </c>
      <c r="L182" s="1" t="s">
        <v>58</v>
      </c>
      <c r="M182" s="1" t="s">
        <v>58</v>
      </c>
      <c r="N182" s="34" t="s">
        <v>58</v>
      </c>
      <c r="O182" s="1">
        <v>1</v>
      </c>
      <c r="P182" s="1">
        <v>1</v>
      </c>
      <c r="Q182" s="1">
        <v>1</v>
      </c>
      <c r="T182" s="33">
        <v>1</v>
      </c>
      <c r="U182">
        <f t="shared" si="2"/>
        <v>5</v>
      </c>
    </row>
    <row r="183" spans="1:21" x14ac:dyDescent="0.35">
      <c r="A183" s="4">
        <v>45106</v>
      </c>
      <c r="B183" s="1">
        <v>2023</v>
      </c>
      <c r="C183" s="1">
        <v>26</v>
      </c>
      <c r="D183" s="34">
        <v>6</v>
      </c>
      <c r="E183" s="33">
        <v>1</v>
      </c>
      <c r="F183" s="1">
        <v>1</v>
      </c>
      <c r="J183" s="33" t="s">
        <v>58</v>
      </c>
      <c r="K183" s="1" t="s">
        <v>58</v>
      </c>
      <c r="L183" s="1" t="s">
        <v>58</v>
      </c>
      <c r="M183" s="1" t="s">
        <v>58</v>
      </c>
      <c r="N183" s="34" t="s">
        <v>58</v>
      </c>
      <c r="O183" s="1">
        <v>1</v>
      </c>
      <c r="P183" s="1">
        <v>1</v>
      </c>
      <c r="Q183" s="1">
        <v>1</v>
      </c>
      <c r="T183" s="33">
        <v>1</v>
      </c>
      <c r="U183">
        <f t="shared" si="2"/>
        <v>5</v>
      </c>
    </row>
    <row r="184" spans="1:21" x14ac:dyDescent="0.35">
      <c r="A184" s="4">
        <v>45107</v>
      </c>
      <c r="B184" s="1">
        <v>2023</v>
      </c>
      <c r="C184" s="1">
        <v>26</v>
      </c>
      <c r="D184" s="34">
        <v>6</v>
      </c>
      <c r="E184" s="33">
        <v>1</v>
      </c>
      <c r="F184" s="1">
        <v>1</v>
      </c>
      <c r="J184" s="33" t="s">
        <v>58</v>
      </c>
      <c r="K184" s="1" t="s">
        <v>58</v>
      </c>
      <c r="L184" s="1" t="s">
        <v>58</v>
      </c>
      <c r="M184" s="1" t="s">
        <v>58</v>
      </c>
      <c r="N184" s="34" t="s">
        <v>58</v>
      </c>
      <c r="O184" s="1">
        <v>1</v>
      </c>
      <c r="P184" s="1">
        <v>1</v>
      </c>
      <c r="R184" s="1">
        <v>1</v>
      </c>
      <c r="T184" s="33">
        <v>1</v>
      </c>
      <c r="U184">
        <f t="shared" si="2"/>
        <v>5</v>
      </c>
    </row>
    <row r="185" spans="1:21" x14ac:dyDescent="0.35">
      <c r="A185" s="4">
        <v>45108</v>
      </c>
      <c r="B185" s="1">
        <v>2023</v>
      </c>
      <c r="C185" s="1">
        <v>26</v>
      </c>
      <c r="D185" s="34">
        <v>7</v>
      </c>
      <c r="I185" s="34">
        <v>1</v>
      </c>
      <c r="J185" s="33" t="s">
        <v>58</v>
      </c>
      <c r="K185" s="1" t="s">
        <v>58</v>
      </c>
      <c r="L185" s="1" t="s">
        <v>58</v>
      </c>
      <c r="M185" s="1" t="s">
        <v>58</v>
      </c>
      <c r="N185" s="34" t="s">
        <v>58</v>
      </c>
      <c r="R185" s="1">
        <v>1</v>
      </c>
      <c r="S185" s="1">
        <v>1</v>
      </c>
      <c r="U185">
        <f t="shared" si="2"/>
        <v>3</v>
      </c>
    </row>
    <row r="186" spans="1:21" x14ac:dyDescent="0.35">
      <c r="A186" s="4">
        <v>45109</v>
      </c>
      <c r="B186" s="1">
        <v>2023</v>
      </c>
      <c r="C186" s="1">
        <v>26</v>
      </c>
      <c r="D186" s="34">
        <v>7</v>
      </c>
      <c r="I186" s="34">
        <v>1</v>
      </c>
      <c r="J186" s="33" t="s">
        <v>58</v>
      </c>
      <c r="K186" s="1" t="s">
        <v>58</v>
      </c>
      <c r="L186" s="1" t="s">
        <v>58</v>
      </c>
      <c r="M186" s="1" t="s">
        <v>58</v>
      </c>
      <c r="N186" s="34" t="s">
        <v>58</v>
      </c>
      <c r="R186" s="1">
        <v>1</v>
      </c>
      <c r="S186" s="1">
        <v>1</v>
      </c>
      <c r="U186">
        <f t="shared" si="2"/>
        <v>3</v>
      </c>
    </row>
    <row r="187" spans="1:21" x14ac:dyDescent="0.35">
      <c r="A187" s="4">
        <v>45110</v>
      </c>
      <c r="B187" s="1">
        <v>2023</v>
      </c>
      <c r="C187" s="1">
        <v>27</v>
      </c>
      <c r="D187" s="34">
        <v>7</v>
      </c>
      <c r="F187" s="1">
        <v>1</v>
      </c>
      <c r="J187" s="33" t="s">
        <v>58</v>
      </c>
      <c r="K187" s="1" t="s">
        <v>58</v>
      </c>
      <c r="L187" s="1" t="s">
        <v>58</v>
      </c>
      <c r="M187" s="1" t="s">
        <v>58</v>
      </c>
      <c r="N187" s="34" t="s">
        <v>58</v>
      </c>
      <c r="O187" s="1">
        <v>1</v>
      </c>
      <c r="P187" s="1">
        <v>1</v>
      </c>
      <c r="Q187" s="1">
        <v>1</v>
      </c>
      <c r="T187" s="33">
        <v>1</v>
      </c>
      <c r="U187">
        <f t="shared" si="2"/>
        <v>4</v>
      </c>
    </row>
    <row r="188" spans="1:21" x14ac:dyDescent="0.35">
      <c r="A188" s="4">
        <v>45111</v>
      </c>
      <c r="B188" s="1">
        <v>2023</v>
      </c>
      <c r="C188" s="1">
        <v>27</v>
      </c>
      <c r="D188" s="34">
        <v>7</v>
      </c>
      <c r="F188" s="1">
        <v>1</v>
      </c>
      <c r="J188" s="33" t="s">
        <v>58</v>
      </c>
      <c r="K188" s="1" t="s">
        <v>58</v>
      </c>
      <c r="L188" s="1" t="s">
        <v>58</v>
      </c>
      <c r="M188" s="1" t="s">
        <v>58</v>
      </c>
      <c r="N188" s="34" t="s">
        <v>58</v>
      </c>
      <c r="O188" s="1">
        <v>1</v>
      </c>
      <c r="P188" s="1">
        <v>1</v>
      </c>
      <c r="Q188" s="1">
        <v>1</v>
      </c>
      <c r="T188" s="33">
        <v>1</v>
      </c>
      <c r="U188">
        <f t="shared" si="2"/>
        <v>4</v>
      </c>
    </row>
    <row r="189" spans="1:21" x14ac:dyDescent="0.35">
      <c r="A189" s="4">
        <v>45112</v>
      </c>
      <c r="B189" s="1">
        <v>2023</v>
      </c>
      <c r="C189" s="1">
        <v>27</v>
      </c>
      <c r="D189" s="34">
        <v>7</v>
      </c>
      <c r="F189" s="1">
        <v>1</v>
      </c>
      <c r="J189" s="33" t="s">
        <v>58</v>
      </c>
      <c r="K189" s="1" t="s">
        <v>58</v>
      </c>
      <c r="L189" s="1" t="s">
        <v>58</v>
      </c>
      <c r="M189" s="1" t="s">
        <v>58</v>
      </c>
      <c r="N189" s="34" t="s">
        <v>58</v>
      </c>
      <c r="O189" s="1">
        <v>1</v>
      </c>
      <c r="P189" s="1">
        <v>1</v>
      </c>
      <c r="Q189" s="1">
        <v>1</v>
      </c>
      <c r="T189" s="33">
        <v>1</v>
      </c>
      <c r="U189">
        <f t="shared" si="2"/>
        <v>4</v>
      </c>
    </row>
    <row r="190" spans="1:21" x14ac:dyDescent="0.35">
      <c r="A190" s="4">
        <v>45113</v>
      </c>
      <c r="B190" s="1">
        <v>2023</v>
      </c>
      <c r="C190" s="1">
        <v>27</v>
      </c>
      <c r="D190" s="34">
        <v>7</v>
      </c>
      <c r="F190" s="1">
        <v>1</v>
      </c>
      <c r="J190" s="33" t="s">
        <v>58</v>
      </c>
      <c r="K190" s="1" t="s">
        <v>58</v>
      </c>
      <c r="L190" s="1" t="s">
        <v>58</v>
      </c>
      <c r="M190" s="1" t="s">
        <v>58</v>
      </c>
      <c r="N190" s="34" t="s">
        <v>58</v>
      </c>
      <c r="O190" s="1">
        <v>1</v>
      </c>
      <c r="P190" s="1">
        <v>1</v>
      </c>
      <c r="Q190" s="1">
        <v>1</v>
      </c>
      <c r="T190" s="33">
        <v>1</v>
      </c>
      <c r="U190">
        <f t="shared" si="2"/>
        <v>4</v>
      </c>
    </row>
    <row r="191" spans="1:21" x14ac:dyDescent="0.35">
      <c r="A191" s="4">
        <v>45114</v>
      </c>
      <c r="B191" s="1">
        <v>2023</v>
      </c>
      <c r="C191" s="1">
        <v>27</v>
      </c>
      <c r="D191" s="34">
        <v>7</v>
      </c>
      <c r="F191" s="1">
        <v>1</v>
      </c>
      <c r="J191" s="33" t="s">
        <v>58</v>
      </c>
      <c r="K191" s="1" t="s">
        <v>58</v>
      </c>
      <c r="L191" s="1" t="s">
        <v>58</v>
      </c>
      <c r="M191" s="1" t="s">
        <v>58</v>
      </c>
      <c r="N191" s="34" t="s">
        <v>58</v>
      </c>
      <c r="O191" s="1">
        <v>1</v>
      </c>
      <c r="P191" s="1">
        <v>1</v>
      </c>
      <c r="R191" s="1">
        <v>1</v>
      </c>
      <c r="T191" s="33">
        <v>1</v>
      </c>
      <c r="U191">
        <f t="shared" si="2"/>
        <v>4</v>
      </c>
    </row>
    <row r="192" spans="1:21" x14ac:dyDescent="0.35">
      <c r="A192" s="4">
        <v>45115</v>
      </c>
      <c r="B192" s="1">
        <v>2023</v>
      </c>
      <c r="C192" s="1">
        <v>27</v>
      </c>
      <c r="D192" s="34">
        <v>7</v>
      </c>
      <c r="I192" s="34">
        <v>1</v>
      </c>
      <c r="J192" s="33" t="s">
        <v>58</v>
      </c>
      <c r="K192" s="1" t="s">
        <v>58</v>
      </c>
      <c r="L192" s="1" t="s">
        <v>58</v>
      </c>
      <c r="M192" s="1" t="s">
        <v>58</v>
      </c>
      <c r="N192" s="34" t="s">
        <v>58</v>
      </c>
      <c r="R192" s="1">
        <v>1</v>
      </c>
      <c r="S192" s="1">
        <v>1</v>
      </c>
      <c r="U192">
        <f t="shared" si="2"/>
        <v>3</v>
      </c>
    </row>
    <row r="193" spans="1:21" x14ac:dyDescent="0.35">
      <c r="A193" s="4">
        <v>45116</v>
      </c>
      <c r="B193" s="1">
        <v>2023</v>
      </c>
      <c r="C193" s="1">
        <v>27</v>
      </c>
      <c r="D193" s="34">
        <v>7</v>
      </c>
      <c r="I193" s="34">
        <v>1</v>
      </c>
      <c r="J193" s="33" t="s">
        <v>58</v>
      </c>
      <c r="K193" s="1" t="s">
        <v>58</v>
      </c>
      <c r="L193" s="1" t="s">
        <v>58</v>
      </c>
      <c r="M193" s="1" t="s">
        <v>58</v>
      </c>
      <c r="N193" s="34" t="s">
        <v>58</v>
      </c>
      <c r="R193" s="1">
        <v>1</v>
      </c>
      <c r="S193" s="1">
        <v>1</v>
      </c>
      <c r="U193">
        <f t="shared" si="2"/>
        <v>3</v>
      </c>
    </row>
    <row r="194" spans="1:21" x14ac:dyDescent="0.35">
      <c r="A194" s="4">
        <v>45117</v>
      </c>
      <c r="B194" s="1">
        <v>2023</v>
      </c>
      <c r="C194" s="1">
        <v>28</v>
      </c>
      <c r="D194" s="34">
        <v>7</v>
      </c>
      <c r="F194" s="1">
        <v>1</v>
      </c>
      <c r="J194" s="33" t="s">
        <v>58</v>
      </c>
      <c r="K194" s="1" t="s">
        <v>58</v>
      </c>
      <c r="L194" s="1" t="s">
        <v>58</v>
      </c>
      <c r="M194" s="1" t="s">
        <v>58</v>
      </c>
      <c r="N194" s="34" t="s">
        <v>58</v>
      </c>
      <c r="O194" s="1">
        <v>1</v>
      </c>
      <c r="P194" s="1">
        <v>1</v>
      </c>
      <c r="Q194" s="1">
        <v>1</v>
      </c>
      <c r="T194" s="33">
        <v>1</v>
      </c>
      <c r="U194">
        <f t="shared" si="2"/>
        <v>4</v>
      </c>
    </row>
    <row r="195" spans="1:21" x14ac:dyDescent="0.35">
      <c r="A195" s="4">
        <v>45118</v>
      </c>
      <c r="B195" s="1">
        <v>2023</v>
      </c>
      <c r="C195" s="1">
        <v>28</v>
      </c>
      <c r="D195" s="34">
        <v>7</v>
      </c>
      <c r="F195" s="1">
        <v>1</v>
      </c>
      <c r="J195" s="33" t="s">
        <v>58</v>
      </c>
      <c r="K195" s="1" t="s">
        <v>58</v>
      </c>
      <c r="L195" s="1" t="s">
        <v>58</v>
      </c>
      <c r="M195" s="1" t="s">
        <v>58</v>
      </c>
      <c r="N195" s="34" t="s">
        <v>58</v>
      </c>
      <c r="O195" s="1">
        <v>1</v>
      </c>
      <c r="P195" s="1">
        <v>1</v>
      </c>
      <c r="Q195" s="1">
        <v>1</v>
      </c>
      <c r="T195" s="33">
        <v>1</v>
      </c>
      <c r="U195">
        <f t="shared" si="2"/>
        <v>4</v>
      </c>
    </row>
    <row r="196" spans="1:21" x14ac:dyDescent="0.35">
      <c r="A196" s="4">
        <v>45119</v>
      </c>
      <c r="B196" s="1">
        <v>2023</v>
      </c>
      <c r="C196" s="1">
        <v>28</v>
      </c>
      <c r="D196" s="34">
        <v>7</v>
      </c>
      <c r="F196" s="1">
        <v>1</v>
      </c>
      <c r="J196" s="33" t="s">
        <v>58</v>
      </c>
      <c r="K196" s="1" t="s">
        <v>58</v>
      </c>
      <c r="L196" s="1" t="s">
        <v>58</v>
      </c>
      <c r="M196" s="1" t="s">
        <v>58</v>
      </c>
      <c r="N196" s="34" t="s">
        <v>58</v>
      </c>
      <c r="O196" s="1">
        <v>1</v>
      </c>
      <c r="P196" s="1">
        <v>1</v>
      </c>
      <c r="Q196" s="1">
        <v>1</v>
      </c>
      <c r="T196" s="33">
        <v>1</v>
      </c>
      <c r="U196">
        <f t="shared" si="2"/>
        <v>4</v>
      </c>
    </row>
    <row r="197" spans="1:21" x14ac:dyDescent="0.35">
      <c r="A197" s="4">
        <v>45120</v>
      </c>
      <c r="B197" s="1">
        <v>2023</v>
      </c>
      <c r="C197" s="1">
        <v>28</v>
      </c>
      <c r="D197" s="34">
        <v>7</v>
      </c>
      <c r="F197" s="1">
        <v>1</v>
      </c>
      <c r="J197" s="33" t="s">
        <v>58</v>
      </c>
      <c r="K197" s="1" t="s">
        <v>58</v>
      </c>
      <c r="L197" s="1" t="s">
        <v>58</v>
      </c>
      <c r="M197" s="1" t="s">
        <v>58</v>
      </c>
      <c r="N197" s="34" t="s">
        <v>58</v>
      </c>
      <c r="O197" s="1">
        <v>1</v>
      </c>
      <c r="P197" s="1">
        <v>1</v>
      </c>
      <c r="Q197" s="1">
        <v>1</v>
      </c>
      <c r="T197" s="33">
        <v>1</v>
      </c>
      <c r="U197">
        <f t="shared" ref="U197:U260" si="3">SUM(E197:S197)</f>
        <v>4</v>
      </c>
    </row>
    <row r="198" spans="1:21" x14ac:dyDescent="0.35">
      <c r="A198" s="4">
        <v>45121</v>
      </c>
      <c r="B198" s="1">
        <v>2023</v>
      </c>
      <c r="C198" s="1">
        <v>28</v>
      </c>
      <c r="D198" s="34">
        <v>7</v>
      </c>
      <c r="E198" s="33" t="s">
        <v>57</v>
      </c>
      <c r="F198" s="1" t="s">
        <v>57</v>
      </c>
      <c r="G198" s="1" t="s">
        <v>57</v>
      </c>
      <c r="H198" s="1" t="s">
        <v>57</v>
      </c>
      <c r="I198" s="34" t="s">
        <v>57</v>
      </c>
      <c r="J198" s="33" t="s">
        <v>57</v>
      </c>
      <c r="K198" s="1" t="s">
        <v>57</v>
      </c>
      <c r="L198" s="1" t="s">
        <v>57</v>
      </c>
      <c r="M198" s="1" t="s">
        <v>57</v>
      </c>
      <c r="N198" s="34" t="s">
        <v>57</v>
      </c>
      <c r="O198" s="1" t="s">
        <v>57</v>
      </c>
      <c r="P198" s="1" t="s">
        <v>57</v>
      </c>
      <c r="Q198" s="1" t="s">
        <v>57</v>
      </c>
      <c r="R198" s="1" t="s">
        <v>57</v>
      </c>
      <c r="S198" s="1" t="s">
        <v>57</v>
      </c>
      <c r="T198" s="33" t="s">
        <v>57</v>
      </c>
      <c r="U198">
        <f t="shared" si="3"/>
        <v>0</v>
      </c>
    </row>
    <row r="199" spans="1:21" x14ac:dyDescent="0.35">
      <c r="A199" s="4">
        <v>45122</v>
      </c>
      <c r="B199" s="1">
        <v>2023</v>
      </c>
      <c r="C199" s="1">
        <v>28</v>
      </c>
      <c r="D199" s="34">
        <v>7</v>
      </c>
      <c r="I199" s="34">
        <v>1</v>
      </c>
      <c r="J199" s="33" t="s">
        <v>58</v>
      </c>
      <c r="K199" s="1" t="s">
        <v>58</v>
      </c>
      <c r="L199" s="1" t="s">
        <v>58</v>
      </c>
      <c r="M199" s="1" t="s">
        <v>58</v>
      </c>
      <c r="N199" s="34" t="s">
        <v>58</v>
      </c>
      <c r="R199" s="1">
        <v>1</v>
      </c>
      <c r="S199" s="1">
        <v>1</v>
      </c>
      <c r="U199">
        <f t="shared" si="3"/>
        <v>3</v>
      </c>
    </row>
    <row r="200" spans="1:21" x14ac:dyDescent="0.35">
      <c r="A200" s="4">
        <v>45123</v>
      </c>
      <c r="B200" s="1">
        <v>2023</v>
      </c>
      <c r="C200" s="1">
        <v>28</v>
      </c>
      <c r="D200" s="34">
        <v>7</v>
      </c>
      <c r="I200" s="34">
        <v>1</v>
      </c>
      <c r="J200" s="33" t="s">
        <v>58</v>
      </c>
      <c r="K200" s="1" t="s">
        <v>58</v>
      </c>
      <c r="L200" s="1" t="s">
        <v>58</v>
      </c>
      <c r="M200" s="1" t="s">
        <v>58</v>
      </c>
      <c r="N200" s="34" t="s">
        <v>58</v>
      </c>
      <c r="R200" s="1">
        <v>1</v>
      </c>
      <c r="S200" s="1">
        <v>1</v>
      </c>
      <c r="U200">
        <f t="shared" si="3"/>
        <v>3</v>
      </c>
    </row>
    <row r="201" spans="1:21" x14ac:dyDescent="0.35">
      <c r="A201" s="4">
        <v>45124</v>
      </c>
      <c r="B201" s="1">
        <v>2023</v>
      </c>
      <c r="C201" s="1">
        <v>29</v>
      </c>
      <c r="D201" s="34">
        <v>7</v>
      </c>
      <c r="F201" s="1">
        <v>1</v>
      </c>
      <c r="J201" s="33" t="s">
        <v>58</v>
      </c>
      <c r="K201" s="1" t="s">
        <v>58</v>
      </c>
      <c r="L201" s="1" t="s">
        <v>58</v>
      </c>
      <c r="M201" s="1" t="s">
        <v>58</v>
      </c>
      <c r="N201" s="34" t="s">
        <v>58</v>
      </c>
      <c r="O201" s="1">
        <v>1</v>
      </c>
      <c r="P201" s="1">
        <v>1</v>
      </c>
      <c r="Q201" s="1">
        <v>1</v>
      </c>
      <c r="T201" s="33">
        <v>1</v>
      </c>
      <c r="U201">
        <f t="shared" si="3"/>
        <v>4</v>
      </c>
    </row>
    <row r="202" spans="1:21" x14ac:dyDescent="0.35">
      <c r="A202" s="4">
        <v>45125</v>
      </c>
      <c r="B202" s="1">
        <v>2023</v>
      </c>
      <c r="C202" s="1">
        <v>29</v>
      </c>
      <c r="D202" s="34">
        <v>7</v>
      </c>
      <c r="F202" s="1">
        <v>1</v>
      </c>
      <c r="J202" s="33" t="s">
        <v>58</v>
      </c>
      <c r="K202" s="1" t="s">
        <v>58</v>
      </c>
      <c r="L202" s="1" t="s">
        <v>58</v>
      </c>
      <c r="M202" s="1" t="s">
        <v>58</v>
      </c>
      <c r="N202" s="34" t="s">
        <v>58</v>
      </c>
      <c r="O202" s="1">
        <v>1</v>
      </c>
      <c r="P202" s="1">
        <v>1</v>
      </c>
      <c r="Q202" s="1">
        <v>1</v>
      </c>
      <c r="T202" s="33">
        <v>1</v>
      </c>
      <c r="U202">
        <f t="shared" si="3"/>
        <v>4</v>
      </c>
    </row>
    <row r="203" spans="1:21" x14ac:dyDescent="0.35">
      <c r="A203" s="4">
        <v>45126</v>
      </c>
      <c r="B203" s="1">
        <v>2023</v>
      </c>
      <c r="C203" s="1">
        <v>29</v>
      </c>
      <c r="D203" s="34">
        <v>7</v>
      </c>
      <c r="F203" s="1">
        <v>1</v>
      </c>
      <c r="J203" s="33" t="s">
        <v>58</v>
      </c>
      <c r="K203" s="1" t="s">
        <v>58</v>
      </c>
      <c r="L203" s="1" t="s">
        <v>58</v>
      </c>
      <c r="M203" s="1" t="s">
        <v>58</v>
      </c>
      <c r="N203" s="34" t="s">
        <v>58</v>
      </c>
      <c r="O203" s="1">
        <v>1</v>
      </c>
      <c r="P203" s="1">
        <v>1</v>
      </c>
      <c r="Q203" s="1">
        <v>1</v>
      </c>
      <c r="T203" s="33">
        <v>1</v>
      </c>
      <c r="U203">
        <f t="shared" si="3"/>
        <v>4</v>
      </c>
    </row>
    <row r="204" spans="1:21" x14ac:dyDescent="0.35">
      <c r="A204" s="4">
        <v>45127</v>
      </c>
      <c r="B204" s="1">
        <v>2023</v>
      </c>
      <c r="C204" s="1">
        <v>29</v>
      </c>
      <c r="D204" s="34">
        <v>7</v>
      </c>
      <c r="F204" s="1">
        <v>1</v>
      </c>
      <c r="J204" s="33" t="s">
        <v>58</v>
      </c>
      <c r="K204" s="1" t="s">
        <v>58</v>
      </c>
      <c r="L204" s="1" t="s">
        <v>58</v>
      </c>
      <c r="M204" s="1" t="s">
        <v>58</v>
      </c>
      <c r="N204" s="34" t="s">
        <v>58</v>
      </c>
      <c r="O204" s="1">
        <v>1</v>
      </c>
      <c r="P204" s="1">
        <v>1</v>
      </c>
      <c r="Q204" s="1">
        <v>1</v>
      </c>
      <c r="T204" s="33">
        <v>1</v>
      </c>
      <c r="U204">
        <f t="shared" si="3"/>
        <v>4</v>
      </c>
    </row>
    <row r="205" spans="1:21" x14ac:dyDescent="0.35">
      <c r="A205" s="4">
        <v>45128</v>
      </c>
      <c r="B205" s="1">
        <v>2023</v>
      </c>
      <c r="C205" s="1">
        <v>29</v>
      </c>
      <c r="D205" s="34">
        <v>7</v>
      </c>
      <c r="F205" s="1">
        <v>1</v>
      </c>
      <c r="J205" s="33" t="s">
        <v>58</v>
      </c>
      <c r="K205" s="1" t="s">
        <v>58</v>
      </c>
      <c r="L205" s="1" t="s">
        <v>58</v>
      </c>
      <c r="M205" s="1" t="s">
        <v>58</v>
      </c>
      <c r="N205" s="34" t="s">
        <v>58</v>
      </c>
      <c r="O205" s="1">
        <v>1</v>
      </c>
      <c r="P205" s="1">
        <v>1</v>
      </c>
      <c r="R205" s="1">
        <v>1</v>
      </c>
      <c r="T205" s="33">
        <v>1</v>
      </c>
      <c r="U205">
        <f t="shared" si="3"/>
        <v>4</v>
      </c>
    </row>
    <row r="206" spans="1:21" x14ac:dyDescent="0.35">
      <c r="A206" s="4">
        <v>45129</v>
      </c>
      <c r="B206" s="1">
        <v>2023</v>
      </c>
      <c r="C206" s="1">
        <v>29</v>
      </c>
      <c r="D206" s="34">
        <v>7</v>
      </c>
      <c r="I206" s="34">
        <v>1</v>
      </c>
      <c r="J206" s="33" t="s">
        <v>58</v>
      </c>
      <c r="K206" s="1" t="s">
        <v>58</v>
      </c>
      <c r="L206" s="1" t="s">
        <v>58</v>
      </c>
      <c r="M206" s="1" t="s">
        <v>58</v>
      </c>
      <c r="N206" s="34" t="s">
        <v>58</v>
      </c>
      <c r="R206" s="1">
        <v>1</v>
      </c>
      <c r="S206" s="1">
        <v>1</v>
      </c>
      <c r="U206">
        <f t="shared" si="3"/>
        <v>3</v>
      </c>
    </row>
    <row r="207" spans="1:21" x14ac:dyDescent="0.35">
      <c r="A207" s="4">
        <v>45130</v>
      </c>
      <c r="B207" s="1">
        <v>2023</v>
      </c>
      <c r="C207" s="1">
        <v>29</v>
      </c>
      <c r="D207" s="34">
        <v>7</v>
      </c>
      <c r="I207" s="34">
        <v>1</v>
      </c>
      <c r="J207" s="33" t="s">
        <v>58</v>
      </c>
      <c r="K207" s="1" t="s">
        <v>58</v>
      </c>
      <c r="L207" s="1" t="s">
        <v>58</v>
      </c>
      <c r="M207" s="1" t="s">
        <v>58</v>
      </c>
      <c r="N207" s="34" t="s">
        <v>58</v>
      </c>
      <c r="R207" s="1">
        <v>1</v>
      </c>
      <c r="S207" s="1">
        <v>1</v>
      </c>
      <c r="U207">
        <f t="shared" si="3"/>
        <v>3</v>
      </c>
    </row>
    <row r="208" spans="1:21" x14ac:dyDescent="0.35">
      <c r="A208" s="4">
        <v>45131</v>
      </c>
      <c r="B208" s="1">
        <v>2023</v>
      </c>
      <c r="C208" s="1">
        <v>30</v>
      </c>
      <c r="D208" s="34">
        <v>7</v>
      </c>
      <c r="F208" s="1">
        <v>1</v>
      </c>
      <c r="J208" s="33" t="s">
        <v>58</v>
      </c>
      <c r="K208" s="1" t="s">
        <v>58</v>
      </c>
      <c r="L208" s="1" t="s">
        <v>58</v>
      </c>
      <c r="M208" s="1" t="s">
        <v>58</v>
      </c>
      <c r="N208" s="34" t="s">
        <v>58</v>
      </c>
      <c r="O208" s="1">
        <v>1</v>
      </c>
      <c r="P208" s="1">
        <v>1</v>
      </c>
      <c r="Q208" s="1">
        <v>1</v>
      </c>
      <c r="T208" s="33">
        <v>1</v>
      </c>
      <c r="U208">
        <f t="shared" si="3"/>
        <v>4</v>
      </c>
    </row>
    <row r="209" spans="1:21" x14ac:dyDescent="0.35">
      <c r="A209" s="4">
        <v>45132</v>
      </c>
      <c r="B209" s="1">
        <v>2023</v>
      </c>
      <c r="C209" s="1">
        <v>30</v>
      </c>
      <c r="D209" s="34">
        <v>7</v>
      </c>
      <c r="F209" s="1">
        <v>1</v>
      </c>
      <c r="J209" s="33" t="s">
        <v>58</v>
      </c>
      <c r="K209" s="1" t="s">
        <v>58</v>
      </c>
      <c r="L209" s="1" t="s">
        <v>58</v>
      </c>
      <c r="M209" s="1" t="s">
        <v>58</v>
      </c>
      <c r="N209" s="34" t="s">
        <v>58</v>
      </c>
      <c r="O209" s="1">
        <v>1</v>
      </c>
      <c r="P209" s="1">
        <v>1</v>
      </c>
      <c r="Q209" s="1">
        <v>1</v>
      </c>
      <c r="T209" s="33">
        <v>1</v>
      </c>
      <c r="U209">
        <f t="shared" si="3"/>
        <v>4</v>
      </c>
    </row>
    <row r="210" spans="1:21" x14ac:dyDescent="0.35">
      <c r="A210" s="4">
        <v>45133</v>
      </c>
      <c r="B210" s="1">
        <v>2023</v>
      </c>
      <c r="C210" s="1">
        <v>30</v>
      </c>
      <c r="D210" s="34">
        <v>7</v>
      </c>
      <c r="F210" s="1">
        <v>1</v>
      </c>
      <c r="J210" s="33" t="s">
        <v>58</v>
      </c>
      <c r="K210" s="1" t="s">
        <v>58</v>
      </c>
      <c r="L210" s="1" t="s">
        <v>58</v>
      </c>
      <c r="M210" s="1" t="s">
        <v>58</v>
      </c>
      <c r="N210" s="34" t="s">
        <v>58</v>
      </c>
      <c r="O210" s="1">
        <v>1</v>
      </c>
      <c r="P210" s="1">
        <v>1</v>
      </c>
      <c r="Q210" s="1">
        <v>1</v>
      </c>
      <c r="T210" s="33">
        <v>1</v>
      </c>
      <c r="U210">
        <f t="shared" si="3"/>
        <v>4</v>
      </c>
    </row>
    <row r="211" spans="1:21" x14ac:dyDescent="0.35">
      <c r="A211" s="4">
        <v>45134</v>
      </c>
      <c r="B211" s="1">
        <v>2023</v>
      </c>
      <c r="C211" s="1">
        <v>30</v>
      </c>
      <c r="D211" s="34">
        <v>7</v>
      </c>
      <c r="F211" s="1">
        <v>1</v>
      </c>
      <c r="J211" s="33" t="s">
        <v>58</v>
      </c>
      <c r="K211" s="1" t="s">
        <v>58</v>
      </c>
      <c r="L211" s="1" t="s">
        <v>58</v>
      </c>
      <c r="M211" s="1" t="s">
        <v>58</v>
      </c>
      <c r="N211" s="34" t="s">
        <v>58</v>
      </c>
      <c r="O211" s="1">
        <v>1</v>
      </c>
      <c r="P211" s="1">
        <v>1</v>
      </c>
      <c r="Q211" s="1">
        <v>1</v>
      </c>
      <c r="T211" s="33">
        <v>1</v>
      </c>
      <c r="U211">
        <f t="shared" si="3"/>
        <v>4</v>
      </c>
    </row>
    <row r="212" spans="1:21" x14ac:dyDescent="0.35">
      <c r="A212" s="4">
        <v>45135</v>
      </c>
      <c r="B212" s="1">
        <v>2023</v>
      </c>
      <c r="C212" s="1">
        <v>30</v>
      </c>
      <c r="D212" s="34">
        <v>7</v>
      </c>
      <c r="F212" s="1">
        <v>1</v>
      </c>
      <c r="J212" s="33" t="s">
        <v>58</v>
      </c>
      <c r="K212" s="1" t="s">
        <v>58</v>
      </c>
      <c r="L212" s="1" t="s">
        <v>58</v>
      </c>
      <c r="M212" s="1" t="s">
        <v>58</v>
      </c>
      <c r="N212" s="34" t="s">
        <v>58</v>
      </c>
      <c r="O212" s="1">
        <v>1</v>
      </c>
      <c r="P212" s="1">
        <v>1</v>
      </c>
      <c r="R212" s="1">
        <v>1</v>
      </c>
      <c r="T212" s="33">
        <v>1</v>
      </c>
      <c r="U212">
        <f t="shared" si="3"/>
        <v>4</v>
      </c>
    </row>
    <row r="213" spans="1:21" x14ac:dyDescent="0.35">
      <c r="A213" s="4">
        <v>45136</v>
      </c>
      <c r="B213" s="1">
        <v>2023</v>
      </c>
      <c r="C213" s="1">
        <v>30</v>
      </c>
      <c r="D213" s="34">
        <v>7</v>
      </c>
      <c r="I213" s="34">
        <v>1</v>
      </c>
      <c r="J213" s="33" t="s">
        <v>58</v>
      </c>
      <c r="K213" s="1" t="s">
        <v>58</v>
      </c>
      <c r="L213" s="1" t="s">
        <v>58</v>
      </c>
      <c r="M213" s="1" t="s">
        <v>58</v>
      </c>
      <c r="N213" s="34" t="s">
        <v>58</v>
      </c>
      <c r="R213" s="1">
        <v>1</v>
      </c>
      <c r="S213" s="1">
        <v>1</v>
      </c>
      <c r="U213">
        <f t="shared" si="3"/>
        <v>3</v>
      </c>
    </row>
    <row r="214" spans="1:21" x14ac:dyDescent="0.35">
      <c r="A214" s="4">
        <v>45137</v>
      </c>
      <c r="B214" s="1">
        <v>2023</v>
      </c>
      <c r="C214" s="1">
        <v>30</v>
      </c>
      <c r="D214" s="34">
        <v>7</v>
      </c>
      <c r="I214" s="34">
        <v>1</v>
      </c>
      <c r="J214" s="33" t="s">
        <v>58</v>
      </c>
      <c r="K214" s="1" t="s">
        <v>58</v>
      </c>
      <c r="L214" s="1" t="s">
        <v>58</v>
      </c>
      <c r="M214" s="1" t="s">
        <v>58</v>
      </c>
      <c r="N214" s="34" t="s">
        <v>58</v>
      </c>
      <c r="R214" s="1">
        <v>1</v>
      </c>
      <c r="S214" s="1">
        <v>1</v>
      </c>
      <c r="U214">
        <f t="shared" si="3"/>
        <v>3</v>
      </c>
    </row>
    <row r="215" spans="1:21" x14ac:dyDescent="0.35">
      <c r="A215" s="4">
        <v>45138</v>
      </c>
      <c r="B215" s="1">
        <v>2023</v>
      </c>
      <c r="C215" s="1">
        <v>31</v>
      </c>
      <c r="D215" s="34">
        <v>7</v>
      </c>
      <c r="E215" s="33" t="s">
        <v>57</v>
      </c>
      <c r="F215" s="1" t="s">
        <v>57</v>
      </c>
      <c r="G215" s="1" t="s">
        <v>57</v>
      </c>
      <c r="H215" s="1" t="s">
        <v>57</v>
      </c>
      <c r="I215" s="34" t="s">
        <v>57</v>
      </c>
      <c r="J215" s="33" t="s">
        <v>57</v>
      </c>
      <c r="K215" s="1" t="s">
        <v>57</v>
      </c>
      <c r="L215" s="1" t="s">
        <v>57</v>
      </c>
      <c r="M215" s="1" t="s">
        <v>57</v>
      </c>
      <c r="N215" s="34" t="s">
        <v>57</v>
      </c>
      <c r="O215" s="1" t="s">
        <v>57</v>
      </c>
      <c r="P215" s="1" t="s">
        <v>57</v>
      </c>
      <c r="Q215" s="1" t="s">
        <v>57</v>
      </c>
      <c r="R215" s="1" t="s">
        <v>57</v>
      </c>
      <c r="S215" s="1" t="s">
        <v>57</v>
      </c>
      <c r="T215" s="33" t="s">
        <v>57</v>
      </c>
      <c r="U215">
        <f t="shared" si="3"/>
        <v>0</v>
      </c>
    </row>
    <row r="216" spans="1:21" x14ac:dyDescent="0.35">
      <c r="A216" s="4">
        <v>45139</v>
      </c>
      <c r="B216" s="1">
        <v>2023</v>
      </c>
      <c r="C216" s="1">
        <v>31</v>
      </c>
      <c r="D216" s="34">
        <v>8</v>
      </c>
      <c r="E216" s="33" t="s">
        <v>57</v>
      </c>
      <c r="F216" s="1" t="s">
        <v>57</v>
      </c>
      <c r="G216" s="1" t="s">
        <v>57</v>
      </c>
      <c r="H216" s="1" t="s">
        <v>57</v>
      </c>
      <c r="I216" s="34" t="s">
        <v>57</v>
      </c>
      <c r="J216" s="33" t="s">
        <v>57</v>
      </c>
      <c r="K216" s="1" t="s">
        <v>57</v>
      </c>
      <c r="L216" s="1" t="s">
        <v>57</v>
      </c>
      <c r="M216" s="1" t="s">
        <v>57</v>
      </c>
      <c r="N216" s="34" t="s">
        <v>57</v>
      </c>
      <c r="O216" s="1" t="s">
        <v>57</v>
      </c>
      <c r="P216" s="1" t="s">
        <v>57</v>
      </c>
      <c r="Q216" s="1" t="s">
        <v>57</v>
      </c>
      <c r="R216" s="1" t="s">
        <v>57</v>
      </c>
      <c r="S216" s="1" t="s">
        <v>57</v>
      </c>
      <c r="T216" s="33" t="s">
        <v>57</v>
      </c>
      <c r="U216">
        <f t="shared" si="3"/>
        <v>0</v>
      </c>
    </row>
    <row r="217" spans="1:21" x14ac:dyDescent="0.35">
      <c r="A217" s="4">
        <v>45140</v>
      </c>
      <c r="B217" s="1">
        <v>2023</v>
      </c>
      <c r="C217" s="1">
        <v>31</v>
      </c>
      <c r="D217" s="34">
        <v>8</v>
      </c>
      <c r="E217" s="33" t="s">
        <v>57</v>
      </c>
      <c r="F217" s="1" t="s">
        <v>57</v>
      </c>
      <c r="G217" s="1" t="s">
        <v>57</v>
      </c>
      <c r="H217" s="1" t="s">
        <v>57</v>
      </c>
      <c r="I217" s="34" t="s">
        <v>57</v>
      </c>
      <c r="J217" s="33" t="s">
        <v>57</v>
      </c>
      <c r="K217" s="1" t="s">
        <v>57</v>
      </c>
      <c r="L217" s="1" t="s">
        <v>57</v>
      </c>
      <c r="M217" s="1" t="s">
        <v>57</v>
      </c>
      <c r="N217" s="34" t="s">
        <v>57</v>
      </c>
      <c r="O217" s="1" t="s">
        <v>57</v>
      </c>
      <c r="P217" s="1" t="s">
        <v>57</v>
      </c>
      <c r="Q217" s="1" t="s">
        <v>57</v>
      </c>
      <c r="R217" s="1" t="s">
        <v>57</v>
      </c>
      <c r="S217" s="1" t="s">
        <v>57</v>
      </c>
      <c r="T217" s="33" t="s">
        <v>57</v>
      </c>
      <c r="U217">
        <f t="shared" si="3"/>
        <v>0</v>
      </c>
    </row>
    <row r="218" spans="1:21" x14ac:dyDescent="0.35">
      <c r="A218" s="4">
        <v>45141</v>
      </c>
      <c r="B218" s="1">
        <v>2023</v>
      </c>
      <c r="C218" s="1">
        <v>31</v>
      </c>
      <c r="D218" s="34">
        <v>8</v>
      </c>
      <c r="E218" s="33" t="s">
        <v>57</v>
      </c>
      <c r="F218" s="1" t="s">
        <v>57</v>
      </c>
      <c r="G218" s="1" t="s">
        <v>57</v>
      </c>
      <c r="H218" s="1" t="s">
        <v>57</v>
      </c>
      <c r="I218" s="34" t="s">
        <v>57</v>
      </c>
      <c r="J218" s="33" t="s">
        <v>57</v>
      </c>
      <c r="K218" s="1" t="s">
        <v>57</v>
      </c>
      <c r="L218" s="1" t="s">
        <v>57</v>
      </c>
      <c r="M218" s="1" t="s">
        <v>57</v>
      </c>
      <c r="N218" s="34" t="s">
        <v>57</v>
      </c>
      <c r="O218" s="1" t="s">
        <v>57</v>
      </c>
      <c r="P218" s="1" t="s">
        <v>57</v>
      </c>
      <c r="Q218" s="1" t="s">
        <v>57</v>
      </c>
      <c r="R218" s="1" t="s">
        <v>57</v>
      </c>
      <c r="S218" s="1" t="s">
        <v>57</v>
      </c>
      <c r="T218" s="33" t="s">
        <v>57</v>
      </c>
      <c r="U218">
        <f t="shared" si="3"/>
        <v>0</v>
      </c>
    </row>
    <row r="219" spans="1:21" x14ac:dyDescent="0.35">
      <c r="A219" s="4">
        <v>45142</v>
      </c>
      <c r="B219" s="1">
        <v>2023</v>
      </c>
      <c r="C219" s="1">
        <v>31</v>
      </c>
      <c r="D219" s="34">
        <v>8</v>
      </c>
      <c r="E219" s="33" t="s">
        <v>57</v>
      </c>
      <c r="F219" s="1" t="s">
        <v>57</v>
      </c>
      <c r="G219" s="1" t="s">
        <v>57</v>
      </c>
      <c r="H219" s="1" t="s">
        <v>57</v>
      </c>
      <c r="I219" s="34" t="s">
        <v>57</v>
      </c>
      <c r="J219" s="33" t="s">
        <v>57</v>
      </c>
      <c r="K219" s="1" t="s">
        <v>57</v>
      </c>
      <c r="L219" s="1" t="s">
        <v>57</v>
      </c>
      <c r="M219" s="1" t="s">
        <v>57</v>
      </c>
      <c r="N219" s="34" t="s">
        <v>57</v>
      </c>
      <c r="O219" s="1" t="s">
        <v>57</v>
      </c>
      <c r="P219" s="1" t="s">
        <v>57</v>
      </c>
      <c r="Q219" s="1" t="s">
        <v>57</v>
      </c>
      <c r="R219" s="1" t="s">
        <v>57</v>
      </c>
      <c r="S219" s="1" t="s">
        <v>57</v>
      </c>
      <c r="T219" s="33" t="s">
        <v>57</v>
      </c>
      <c r="U219">
        <f t="shared" si="3"/>
        <v>0</v>
      </c>
    </row>
    <row r="220" spans="1:21" x14ac:dyDescent="0.35">
      <c r="A220" s="4">
        <v>45143</v>
      </c>
      <c r="B220" s="1">
        <v>2023</v>
      </c>
      <c r="C220" s="1">
        <v>31</v>
      </c>
      <c r="D220" s="34">
        <v>8</v>
      </c>
      <c r="E220" s="33" t="s">
        <v>57</v>
      </c>
      <c r="F220" s="1" t="s">
        <v>57</v>
      </c>
      <c r="G220" s="1" t="s">
        <v>57</v>
      </c>
      <c r="H220" s="1" t="s">
        <v>57</v>
      </c>
      <c r="I220" s="34" t="s">
        <v>57</v>
      </c>
      <c r="J220" s="33" t="s">
        <v>57</v>
      </c>
      <c r="K220" s="1" t="s">
        <v>57</v>
      </c>
      <c r="L220" s="1" t="s">
        <v>57</v>
      </c>
      <c r="M220" s="1" t="s">
        <v>57</v>
      </c>
      <c r="N220" s="34" t="s">
        <v>57</v>
      </c>
      <c r="O220" s="1" t="s">
        <v>57</v>
      </c>
      <c r="P220" s="1" t="s">
        <v>57</v>
      </c>
      <c r="Q220" s="1" t="s">
        <v>57</v>
      </c>
      <c r="R220" s="1" t="s">
        <v>57</v>
      </c>
      <c r="S220" s="1" t="s">
        <v>57</v>
      </c>
      <c r="T220" s="33" t="s">
        <v>57</v>
      </c>
      <c r="U220">
        <f t="shared" si="3"/>
        <v>0</v>
      </c>
    </row>
    <row r="221" spans="1:21" x14ac:dyDescent="0.35">
      <c r="A221" s="4">
        <v>45144</v>
      </c>
      <c r="B221" s="1">
        <v>2023</v>
      </c>
      <c r="C221" s="1">
        <v>31</v>
      </c>
      <c r="D221" s="34">
        <v>8</v>
      </c>
      <c r="E221" s="33" t="s">
        <v>57</v>
      </c>
      <c r="F221" s="1" t="s">
        <v>57</v>
      </c>
      <c r="G221" s="1" t="s">
        <v>57</v>
      </c>
      <c r="H221" s="1" t="s">
        <v>57</v>
      </c>
      <c r="I221" s="34" t="s">
        <v>57</v>
      </c>
      <c r="J221" s="33" t="s">
        <v>57</v>
      </c>
      <c r="K221" s="1" t="s">
        <v>57</v>
      </c>
      <c r="L221" s="1" t="s">
        <v>57</v>
      </c>
      <c r="M221" s="1" t="s">
        <v>57</v>
      </c>
      <c r="N221" s="34" t="s">
        <v>57</v>
      </c>
      <c r="O221" s="1" t="s">
        <v>57</v>
      </c>
      <c r="P221" s="1" t="s">
        <v>57</v>
      </c>
      <c r="Q221" s="1" t="s">
        <v>57</v>
      </c>
      <c r="R221" s="1" t="s">
        <v>57</v>
      </c>
      <c r="S221" s="1" t="s">
        <v>57</v>
      </c>
      <c r="T221" s="33" t="s">
        <v>57</v>
      </c>
      <c r="U221">
        <f t="shared" si="3"/>
        <v>0</v>
      </c>
    </row>
    <row r="222" spans="1:21" x14ac:dyDescent="0.35">
      <c r="A222" s="4">
        <v>45145</v>
      </c>
      <c r="B222" s="1">
        <v>2023</v>
      </c>
      <c r="C222" s="1">
        <v>32</v>
      </c>
      <c r="D222" s="34">
        <v>8</v>
      </c>
      <c r="E222" s="33" t="s">
        <v>57</v>
      </c>
      <c r="F222" s="1" t="s">
        <v>57</v>
      </c>
      <c r="G222" s="1" t="s">
        <v>57</v>
      </c>
      <c r="H222" s="1" t="s">
        <v>57</v>
      </c>
      <c r="I222" s="34" t="s">
        <v>57</v>
      </c>
      <c r="J222" s="33" t="s">
        <v>57</v>
      </c>
      <c r="K222" s="1" t="s">
        <v>57</v>
      </c>
      <c r="L222" s="1" t="s">
        <v>57</v>
      </c>
      <c r="M222" s="1" t="s">
        <v>57</v>
      </c>
      <c r="N222" s="34" t="s">
        <v>57</v>
      </c>
      <c r="O222" s="1" t="s">
        <v>57</v>
      </c>
      <c r="P222" s="1" t="s">
        <v>57</v>
      </c>
      <c r="Q222" s="1" t="s">
        <v>57</v>
      </c>
      <c r="R222" s="1" t="s">
        <v>57</v>
      </c>
      <c r="S222" s="1" t="s">
        <v>57</v>
      </c>
      <c r="T222" s="33" t="s">
        <v>57</v>
      </c>
      <c r="U222">
        <f t="shared" si="3"/>
        <v>0</v>
      </c>
    </row>
    <row r="223" spans="1:21" x14ac:dyDescent="0.35">
      <c r="A223" s="4">
        <v>45146</v>
      </c>
      <c r="B223" s="1">
        <v>2023</v>
      </c>
      <c r="C223" s="1">
        <v>32</v>
      </c>
      <c r="D223" s="34">
        <v>8</v>
      </c>
      <c r="E223" s="33" t="s">
        <v>57</v>
      </c>
      <c r="F223" s="1" t="s">
        <v>57</v>
      </c>
      <c r="G223" s="1" t="s">
        <v>57</v>
      </c>
      <c r="H223" s="1" t="s">
        <v>57</v>
      </c>
      <c r="I223" s="34" t="s">
        <v>57</v>
      </c>
      <c r="J223" s="33" t="s">
        <v>57</v>
      </c>
      <c r="K223" s="1" t="s">
        <v>57</v>
      </c>
      <c r="L223" s="1" t="s">
        <v>57</v>
      </c>
      <c r="M223" s="1" t="s">
        <v>57</v>
      </c>
      <c r="N223" s="34" t="s">
        <v>57</v>
      </c>
      <c r="O223" s="1" t="s">
        <v>57</v>
      </c>
      <c r="P223" s="1" t="s">
        <v>57</v>
      </c>
      <c r="Q223" s="1" t="s">
        <v>57</v>
      </c>
      <c r="R223" s="1" t="s">
        <v>57</v>
      </c>
      <c r="S223" s="1" t="s">
        <v>57</v>
      </c>
      <c r="T223" s="33" t="s">
        <v>57</v>
      </c>
      <c r="U223">
        <f t="shared" si="3"/>
        <v>0</v>
      </c>
    </row>
    <row r="224" spans="1:21" x14ac:dyDescent="0.35">
      <c r="A224" s="4">
        <v>45147</v>
      </c>
      <c r="B224" s="1">
        <v>2023</v>
      </c>
      <c r="C224" s="1">
        <v>32</v>
      </c>
      <c r="D224" s="34">
        <v>8</v>
      </c>
      <c r="E224" s="33" t="s">
        <v>57</v>
      </c>
      <c r="F224" s="1" t="s">
        <v>57</v>
      </c>
      <c r="G224" s="1" t="s">
        <v>57</v>
      </c>
      <c r="H224" s="1" t="s">
        <v>57</v>
      </c>
      <c r="I224" s="34" t="s">
        <v>57</v>
      </c>
      <c r="J224" s="33" t="s">
        <v>57</v>
      </c>
      <c r="K224" s="1" t="s">
        <v>57</v>
      </c>
      <c r="L224" s="1" t="s">
        <v>57</v>
      </c>
      <c r="M224" s="1" t="s">
        <v>57</v>
      </c>
      <c r="N224" s="34" t="s">
        <v>57</v>
      </c>
      <c r="O224" s="1" t="s">
        <v>57</v>
      </c>
      <c r="P224" s="1" t="s">
        <v>57</v>
      </c>
      <c r="Q224" s="1" t="s">
        <v>57</v>
      </c>
      <c r="R224" s="1" t="s">
        <v>57</v>
      </c>
      <c r="S224" s="1" t="s">
        <v>57</v>
      </c>
      <c r="T224" s="33" t="s">
        <v>57</v>
      </c>
      <c r="U224">
        <f t="shared" si="3"/>
        <v>0</v>
      </c>
    </row>
    <row r="225" spans="1:21" x14ac:dyDescent="0.35">
      <c r="A225" s="4">
        <v>45148</v>
      </c>
      <c r="B225" s="1">
        <v>2023</v>
      </c>
      <c r="C225" s="1">
        <v>32</v>
      </c>
      <c r="D225" s="34">
        <v>8</v>
      </c>
      <c r="E225" s="33" t="s">
        <v>57</v>
      </c>
      <c r="F225" s="1" t="s">
        <v>57</v>
      </c>
      <c r="G225" s="1" t="s">
        <v>57</v>
      </c>
      <c r="H225" s="1" t="s">
        <v>57</v>
      </c>
      <c r="I225" s="34" t="s">
        <v>57</v>
      </c>
      <c r="J225" s="33" t="s">
        <v>57</v>
      </c>
      <c r="K225" s="1" t="s">
        <v>57</v>
      </c>
      <c r="L225" s="1" t="s">
        <v>57</v>
      </c>
      <c r="M225" s="1" t="s">
        <v>57</v>
      </c>
      <c r="N225" s="34" t="s">
        <v>57</v>
      </c>
      <c r="O225" s="1" t="s">
        <v>57</v>
      </c>
      <c r="P225" s="1" t="s">
        <v>57</v>
      </c>
      <c r="Q225" s="1" t="s">
        <v>57</v>
      </c>
      <c r="R225" s="1" t="s">
        <v>57</v>
      </c>
      <c r="S225" s="1" t="s">
        <v>57</v>
      </c>
      <c r="T225" s="33" t="s">
        <v>57</v>
      </c>
      <c r="U225">
        <f t="shared" si="3"/>
        <v>0</v>
      </c>
    </row>
    <row r="226" spans="1:21" x14ac:dyDescent="0.35">
      <c r="A226" s="4">
        <v>45149</v>
      </c>
      <c r="B226" s="1">
        <v>2023</v>
      </c>
      <c r="C226" s="1">
        <v>32</v>
      </c>
      <c r="D226" s="34">
        <v>8</v>
      </c>
      <c r="E226" s="33" t="s">
        <v>57</v>
      </c>
      <c r="F226" s="1" t="s">
        <v>57</v>
      </c>
      <c r="G226" s="1" t="s">
        <v>57</v>
      </c>
      <c r="H226" s="1" t="s">
        <v>57</v>
      </c>
      <c r="I226" s="34" t="s">
        <v>57</v>
      </c>
      <c r="J226" s="33" t="s">
        <v>57</v>
      </c>
      <c r="K226" s="1" t="s">
        <v>57</v>
      </c>
      <c r="L226" s="1" t="s">
        <v>57</v>
      </c>
      <c r="M226" s="1" t="s">
        <v>57</v>
      </c>
      <c r="N226" s="34" t="s">
        <v>57</v>
      </c>
      <c r="O226" s="1" t="s">
        <v>57</v>
      </c>
      <c r="P226" s="1" t="s">
        <v>57</v>
      </c>
      <c r="Q226" s="1" t="s">
        <v>57</v>
      </c>
      <c r="R226" s="1" t="s">
        <v>57</v>
      </c>
      <c r="S226" s="1" t="s">
        <v>57</v>
      </c>
      <c r="T226" s="33" t="s">
        <v>57</v>
      </c>
      <c r="U226">
        <f t="shared" si="3"/>
        <v>0</v>
      </c>
    </row>
    <row r="227" spans="1:21" x14ac:dyDescent="0.35">
      <c r="A227" s="4">
        <v>45150</v>
      </c>
      <c r="B227" s="1">
        <v>2023</v>
      </c>
      <c r="C227" s="1">
        <v>32</v>
      </c>
      <c r="D227" s="34">
        <v>8</v>
      </c>
      <c r="E227" s="33" t="s">
        <v>57</v>
      </c>
      <c r="F227" s="1" t="s">
        <v>57</v>
      </c>
      <c r="G227" s="1" t="s">
        <v>57</v>
      </c>
      <c r="H227" s="1" t="s">
        <v>57</v>
      </c>
      <c r="I227" s="34" t="s">
        <v>57</v>
      </c>
      <c r="J227" s="33" t="s">
        <v>57</v>
      </c>
      <c r="K227" s="1" t="s">
        <v>57</v>
      </c>
      <c r="L227" s="1" t="s">
        <v>57</v>
      </c>
      <c r="M227" s="1" t="s">
        <v>57</v>
      </c>
      <c r="N227" s="34" t="s">
        <v>57</v>
      </c>
      <c r="O227" s="1" t="s">
        <v>57</v>
      </c>
      <c r="P227" s="1" t="s">
        <v>57</v>
      </c>
      <c r="Q227" s="1" t="s">
        <v>57</v>
      </c>
      <c r="R227" s="1" t="s">
        <v>57</v>
      </c>
      <c r="S227" s="1" t="s">
        <v>57</v>
      </c>
      <c r="T227" s="33" t="s">
        <v>57</v>
      </c>
      <c r="U227">
        <f t="shared" si="3"/>
        <v>0</v>
      </c>
    </row>
    <row r="228" spans="1:21" x14ac:dyDescent="0.35">
      <c r="A228" s="4">
        <v>45151</v>
      </c>
      <c r="B228" s="1">
        <v>2023</v>
      </c>
      <c r="C228" s="1">
        <v>32</v>
      </c>
      <c r="D228" s="34">
        <v>8</v>
      </c>
      <c r="E228" s="33" t="s">
        <v>57</v>
      </c>
      <c r="F228" s="1" t="s">
        <v>57</v>
      </c>
      <c r="G228" s="1" t="s">
        <v>57</v>
      </c>
      <c r="H228" s="1" t="s">
        <v>57</v>
      </c>
      <c r="I228" s="34" t="s">
        <v>57</v>
      </c>
      <c r="J228" s="33" t="s">
        <v>57</v>
      </c>
      <c r="K228" s="1" t="s">
        <v>57</v>
      </c>
      <c r="L228" s="1" t="s">
        <v>57</v>
      </c>
      <c r="M228" s="1" t="s">
        <v>57</v>
      </c>
      <c r="N228" s="34" t="s">
        <v>57</v>
      </c>
      <c r="O228" s="1" t="s">
        <v>57</v>
      </c>
      <c r="P228" s="1" t="s">
        <v>57</v>
      </c>
      <c r="Q228" s="1" t="s">
        <v>57</v>
      </c>
      <c r="R228" s="1" t="s">
        <v>57</v>
      </c>
      <c r="S228" s="1" t="s">
        <v>57</v>
      </c>
      <c r="T228" s="33" t="s">
        <v>57</v>
      </c>
      <c r="U228">
        <f t="shared" si="3"/>
        <v>0</v>
      </c>
    </row>
    <row r="229" spans="1:21" x14ac:dyDescent="0.35">
      <c r="A229" s="4">
        <v>45152</v>
      </c>
      <c r="B229" s="1">
        <v>2023</v>
      </c>
      <c r="C229" s="1">
        <v>33</v>
      </c>
      <c r="D229" s="34">
        <v>8</v>
      </c>
      <c r="E229" s="33" t="s">
        <v>57</v>
      </c>
      <c r="F229" s="1" t="s">
        <v>57</v>
      </c>
      <c r="G229" s="1" t="s">
        <v>57</v>
      </c>
      <c r="H229" s="1" t="s">
        <v>57</v>
      </c>
      <c r="I229" s="34" t="s">
        <v>57</v>
      </c>
      <c r="J229" s="33" t="s">
        <v>57</v>
      </c>
      <c r="K229" s="1" t="s">
        <v>57</v>
      </c>
      <c r="L229" s="1" t="s">
        <v>57</v>
      </c>
      <c r="M229" s="1" t="s">
        <v>57</v>
      </c>
      <c r="N229" s="34" t="s">
        <v>57</v>
      </c>
      <c r="O229" s="1" t="s">
        <v>57</v>
      </c>
      <c r="P229" s="1" t="s">
        <v>57</v>
      </c>
      <c r="Q229" s="1" t="s">
        <v>57</v>
      </c>
      <c r="R229" s="1" t="s">
        <v>57</v>
      </c>
      <c r="S229" s="1" t="s">
        <v>57</v>
      </c>
      <c r="T229" s="33" t="s">
        <v>57</v>
      </c>
      <c r="U229">
        <f t="shared" si="3"/>
        <v>0</v>
      </c>
    </row>
    <row r="230" spans="1:21" x14ac:dyDescent="0.35">
      <c r="A230" s="4">
        <v>45153</v>
      </c>
      <c r="B230" s="1">
        <v>2023</v>
      </c>
      <c r="C230" s="1">
        <v>33</v>
      </c>
      <c r="D230" s="34">
        <v>8</v>
      </c>
      <c r="E230" s="33" t="s">
        <v>57</v>
      </c>
      <c r="F230" s="1" t="s">
        <v>57</v>
      </c>
      <c r="G230" s="1" t="s">
        <v>57</v>
      </c>
      <c r="H230" s="1" t="s">
        <v>57</v>
      </c>
      <c r="I230" s="34" t="s">
        <v>57</v>
      </c>
      <c r="J230" s="33" t="s">
        <v>57</v>
      </c>
      <c r="K230" s="1" t="s">
        <v>57</v>
      </c>
      <c r="L230" s="1" t="s">
        <v>57</v>
      </c>
      <c r="M230" s="1" t="s">
        <v>57</v>
      </c>
      <c r="N230" s="34" t="s">
        <v>57</v>
      </c>
      <c r="O230" s="1" t="s">
        <v>57</v>
      </c>
      <c r="P230" s="1" t="s">
        <v>57</v>
      </c>
      <c r="Q230" s="1" t="s">
        <v>57</v>
      </c>
      <c r="R230" s="1" t="s">
        <v>57</v>
      </c>
      <c r="S230" s="1" t="s">
        <v>57</v>
      </c>
      <c r="T230" s="33" t="s">
        <v>57</v>
      </c>
      <c r="U230">
        <f t="shared" si="3"/>
        <v>0</v>
      </c>
    </row>
    <row r="231" spans="1:21" x14ac:dyDescent="0.35">
      <c r="A231" s="4">
        <v>45154</v>
      </c>
      <c r="B231" s="1">
        <v>2023</v>
      </c>
      <c r="C231" s="1">
        <v>33</v>
      </c>
      <c r="D231" s="34">
        <v>8</v>
      </c>
      <c r="F231" s="1">
        <v>1</v>
      </c>
      <c r="J231" s="33" t="s">
        <v>58</v>
      </c>
      <c r="K231" s="1" t="s">
        <v>58</v>
      </c>
      <c r="L231" s="1" t="s">
        <v>58</v>
      </c>
      <c r="M231" s="1" t="s">
        <v>58</v>
      </c>
      <c r="N231" s="34" t="s">
        <v>58</v>
      </c>
      <c r="O231" s="1">
        <v>1</v>
      </c>
      <c r="P231" s="1">
        <v>1</v>
      </c>
      <c r="Q231" s="1">
        <v>1</v>
      </c>
      <c r="T231" s="33">
        <v>1</v>
      </c>
      <c r="U231">
        <f t="shared" si="3"/>
        <v>4</v>
      </c>
    </row>
    <row r="232" spans="1:21" x14ac:dyDescent="0.35">
      <c r="A232" s="4">
        <v>45155</v>
      </c>
      <c r="B232" s="1">
        <v>2023</v>
      </c>
      <c r="C232" s="1">
        <v>33</v>
      </c>
      <c r="D232" s="34">
        <v>8</v>
      </c>
      <c r="F232" s="1">
        <v>1</v>
      </c>
      <c r="J232" s="33" t="s">
        <v>58</v>
      </c>
      <c r="K232" s="1" t="s">
        <v>58</v>
      </c>
      <c r="L232" s="1" t="s">
        <v>58</v>
      </c>
      <c r="M232" s="1" t="s">
        <v>58</v>
      </c>
      <c r="N232" s="34" t="s">
        <v>58</v>
      </c>
      <c r="O232" s="1">
        <v>1</v>
      </c>
      <c r="P232" s="1">
        <v>1</v>
      </c>
      <c r="Q232" s="1">
        <v>1</v>
      </c>
      <c r="T232" s="33">
        <v>1</v>
      </c>
      <c r="U232">
        <f t="shared" si="3"/>
        <v>4</v>
      </c>
    </row>
    <row r="233" spans="1:21" x14ac:dyDescent="0.35">
      <c r="A233" s="4">
        <v>45156</v>
      </c>
      <c r="B233" s="1">
        <v>2023</v>
      </c>
      <c r="C233" s="1">
        <v>33</v>
      </c>
      <c r="D233" s="34">
        <v>8</v>
      </c>
      <c r="F233" s="1">
        <v>1</v>
      </c>
      <c r="J233" s="33" t="s">
        <v>58</v>
      </c>
      <c r="K233" s="1" t="s">
        <v>58</v>
      </c>
      <c r="L233" s="1" t="s">
        <v>58</v>
      </c>
      <c r="M233" s="1" t="s">
        <v>58</v>
      </c>
      <c r="N233" s="34" t="s">
        <v>58</v>
      </c>
      <c r="O233" s="1">
        <v>1</v>
      </c>
      <c r="P233" s="1">
        <v>1</v>
      </c>
      <c r="T233" s="33">
        <v>1</v>
      </c>
      <c r="U233">
        <f t="shared" si="3"/>
        <v>3</v>
      </c>
    </row>
    <row r="234" spans="1:21" x14ac:dyDescent="0.35">
      <c r="A234" s="4">
        <v>45157</v>
      </c>
      <c r="B234" s="1">
        <v>2023</v>
      </c>
      <c r="C234" s="1">
        <v>33</v>
      </c>
      <c r="D234" s="34">
        <v>8</v>
      </c>
      <c r="I234" s="34">
        <v>1</v>
      </c>
      <c r="J234" s="33" t="s">
        <v>58</v>
      </c>
      <c r="K234" s="1" t="s">
        <v>58</v>
      </c>
      <c r="L234" s="1" t="s">
        <v>58</v>
      </c>
      <c r="M234" s="1" t="s">
        <v>58</v>
      </c>
      <c r="N234" s="34" t="s">
        <v>58</v>
      </c>
      <c r="S234" s="1">
        <v>1</v>
      </c>
      <c r="U234">
        <f t="shared" si="3"/>
        <v>2</v>
      </c>
    </row>
    <row r="235" spans="1:21" x14ac:dyDescent="0.35">
      <c r="A235" s="4">
        <v>45158</v>
      </c>
      <c r="B235" s="1">
        <v>2023</v>
      </c>
      <c r="C235" s="1">
        <v>33</v>
      </c>
      <c r="D235" s="34">
        <v>8</v>
      </c>
      <c r="I235" s="34">
        <v>1</v>
      </c>
      <c r="J235" s="33" t="s">
        <v>58</v>
      </c>
      <c r="K235" s="1" t="s">
        <v>58</v>
      </c>
      <c r="L235" s="1" t="s">
        <v>58</v>
      </c>
      <c r="M235" s="1" t="s">
        <v>58</v>
      </c>
      <c r="N235" s="34" t="s">
        <v>58</v>
      </c>
      <c r="S235" s="1">
        <v>1</v>
      </c>
      <c r="U235">
        <f t="shared" si="3"/>
        <v>2</v>
      </c>
    </row>
    <row r="236" spans="1:21" x14ac:dyDescent="0.35">
      <c r="A236" s="4">
        <v>45159</v>
      </c>
      <c r="B236" s="1">
        <v>2023</v>
      </c>
      <c r="C236" s="1">
        <v>34</v>
      </c>
      <c r="D236" s="34">
        <v>8</v>
      </c>
      <c r="F236" s="1">
        <v>1</v>
      </c>
      <c r="J236" s="33" t="s">
        <v>58</v>
      </c>
      <c r="K236" s="1" t="s">
        <v>58</v>
      </c>
      <c r="L236" s="1" t="s">
        <v>58</v>
      </c>
      <c r="M236" s="1" t="s">
        <v>58</v>
      </c>
      <c r="N236" s="34" t="s">
        <v>58</v>
      </c>
      <c r="O236" s="1">
        <v>1</v>
      </c>
      <c r="P236" s="1">
        <v>1</v>
      </c>
      <c r="Q236" s="1">
        <v>1</v>
      </c>
      <c r="T236" s="33">
        <v>1</v>
      </c>
      <c r="U236">
        <f t="shared" si="3"/>
        <v>4</v>
      </c>
    </row>
    <row r="237" spans="1:21" x14ac:dyDescent="0.35">
      <c r="A237" s="4">
        <v>45160</v>
      </c>
      <c r="B237" s="1">
        <v>2023</v>
      </c>
      <c r="C237" s="1">
        <v>34</v>
      </c>
      <c r="D237" s="34">
        <v>8</v>
      </c>
      <c r="F237" s="1">
        <v>1</v>
      </c>
      <c r="J237" s="33" t="s">
        <v>58</v>
      </c>
      <c r="K237" s="1" t="s">
        <v>58</v>
      </c>
      <c r="L237" s="1" t="s">
        <v>58</v>
      </c>
      <c r="M237" s="1" t="s">
        <v>58</v>
      </c>
      <c r="N237" s="34" t="s">
        <v>58</v>
      </c>
      <c r="O237" s="1">
        <v>1</v>
      </c>
      <c r="P237" s="1">
        <v>1</v>
      </c>
      <c r="Q237" s="1">
        <v>1</v>
      </c>
      <c r="T237" s="33">
        <v>1</v>
      </c>
      <c r="U237">
        <f t="shared" si="3"/>
        <v>4</v>
      </c>
    </row>
    <row r="238" spans="1:21" x14ac:dyDescent="0.35">
      <c r="A238" s="4">
        <v>45161</v>
      </c>
      <c r="B238" s="1">
        <v>2023</v>
      </c>
      <c r="C238" s="1">
        <v>34</v>
      </c>
      <c r="D238" s="34">
        <v>8</v>
      </c>
      <c r="F238" s="1">
        <v>1</v>
      </c>
      <c r="J238" s="33" t="s">
        <v>58</v>
      </c>
      <c r="K238" s="1" t="s">
        <v>58</v>
      </c>
      <c r="L238" s="1" t="s">
        <v>58</v>
      </c>
      <c r="M238" s="1" t="s">
        <v>58</v>
      </c>
      <c r="N238" s="34" t="s">
        <v>58</v>
      </c>
      <c r="O238" s="1">
        <v>1</v>
      </c>
      <c r="P238" s="1">
        <v>1</v>
      </c>
      <c r="Q238" s="1">
        <v>1</v>
      </c>
      <c r="T238" s="33">
        <v>1</v>
      </c>
      <c r="U238">
        <f t="shared" si="3"/>
        <v>4</v>
      </c>
    </row>
    <row r="239" spans="1:21" x14ac:dyDescent="0.35">
      <c r="A239" s="4">
        <v>45162</v>
      </c>
      <c r="B239" s="1">
        <v>2023</v>
      </c>
      <c r="C239" s="1">
        <v>34</v>
      </c>
      <c r="D239" s="34">
        <v>8</v>
      </c>
      <c r="F239" s="1">
        <v>1</v>
      </c>
      <c r="J239" s="33" t="s">
        <v>58</v>
      </c>
      <c r="K239" s="1" t="s">
        <v>58</v>
      </c>
      <c r="L239" s="1" t="s">
        <v>58</v>
      </c>
      <c r="M239" s="1" t="s">
        <v>58</v>
      </c>
      <c r="N239" s="34" t="s">
        <v>58</v>
      </c>
      <c r="O239" s="1">
        <v>1</v>
      </c>
      <c r="P239" s="1">
        <v>1</v>
      </c>
      <c r="Q239" s="1">
        <v>1</v>
      </c>
      <c r="T239" s="33">
        <v>1</v>
      </c>
      <c r="U239">
        <f t="shared" si="3"/>
        <v>4</v>
      </c>
    </row>
    <row r="240" spans="1:21" x14ac:dyDescent="0.35">
      <c r="A240" s="4">
        <v>45163</v>
      </c>
      <c r="B240" s="1">
        <v>2023</v>
      </c>
      <c r="C240" s="1">
        <v>34</v>
      </c>
      <c r="D240" s="34">
        <v>8</v>
      </c>
      <c r="F240" s="1">
        <v>1</v>
      </c>
      <c r="J240" s="33" t="s">
        <v>58</v>
      </c>
      <c r="K240" s="1" t="s">
        <v>58</v>
      </c>
      <c r="L240" s="1" t="s">
        <v>58</v>
      </c>
      <c r="M240" s="1" t="s">
        <v>58</v>
      </c>
      <c r="N240" s="34" t="s">
        <v>58</v>
      </c>
      <c r="O240" s="1">
        <v>1</v>
      </c>
      <c r="P240" s="1">
        <v>1</v>
      </c>
      <c r="T240" s="33">
        <v>1</v>
      </c>
      <c r="U240">
        <f t="shared" si="3"/>
        <v>3</v>
      </c>
    </row>
    <row r="241" spans="1:21" x14ac:dyDescent="0.35">
      <c r="A241" s="4">
        <v>45164</v>
      </c>
      <c r="B241" s="1">
        <v>2023</v>
      </c>
      <c r="C241" s="1">
        <v>34</v>
      </c>
      <c r="D241" s="34">
        <v>8</v>
      </c>
      <c r="I241" s="34">
        <v>1</v>
      </c>
      <c r="J241" s="33" t="s">
        <v>58</v>
      </c>
      <c r="K241" s="1" t="s">
        <v>58</v>
      </c>
      <c r="L241" s="1" t="s">
        <v>58</v>
      </c>
      <c r="M241" s="1" t="s">
        <v>58</v>
      </c>
      <c r="N241" s="34" t="s">
        <v>58</v>
      </c>
      <c r="S241" s="1">
        <v>1</v>
      </c>
      <c r="U241">
        <f t="shared" si="3"/>
        <v>2</v>
      </c>
    </row>
    <row r="242" spans="1:21" x14ac:dyDescent="0.35">
      <c r="A242" s="4">
        <v>45165</v>
      </c>
      <c r="B242" s="1">
        <v>2023</v>
      </c>
      <c r="C242" s="1">
        <v>34</v>
      </c>
      <c r="D242" s="34">
        <v>8</v>
      </c>
      <c r="I242" s="34">
        <v>1</v>
      </c>
      <c r="J242" s="33" t="s">
        <v>58</v>
      </c>
      <c r="K242" s="1" t="s">
        <v>58</v>
      </c>
      <c r="L242" s="1" t="s">
        <v>58</v>
      </c>
      <c r="M242" s="1" t="s">
        <v>58</v>
      </c>
      <c r="N242" s="34" t="s">
        <v>58</v>
      </c>
      <c r="S242" s="1">
        <v>1</v>
      </c>
      <c r="U242">
        <f t="shared" si="3"/>
        <v>2</v>
      </c>
    </row>
    <row r="243" spans="1:21" x14ac:dyDescent="0.35">
      <c r="A243" s="4">
        <v>45166</v>
      </c>
      <c r="B243" s="1">
        <v>2023</v>
      </c>
      <c r="C243" s="1">
        <v>35</v>
      </c>
      <c r="D243" s="34">
        <v>8</v>
      </c>
      <c r="F243" s="1">
        <v>1</v>
      </c>
      <c r="J243" s="33" t="s">
        <v>58</v>
      </c>
      <c r="K243" s="1" t="s">
        <v>58</v>
      </c>
      <c r="L243" s="1" t="s">
        <v>58</v>
      </c>
      <c r="M243" s="1" t="s">
        <v>58</v>
      </c>
      <c r="N243" s="34" t="s">
        <v>58</v>
      </c>
      <c r="O243" s="1">
        <v>1</v>
      </c>
      <c r="P243" s="1">
        <v>1</v>
      </c>
      <c r="Q243" s="1">
        <v>1</v>
      </c>
      <c r="T243" s="33">
        <v>1</v>
      </c>
      <c r="U243">
        <f t="shared" si="3"/>
        <v>4</v>
      </c>
    </row>
    <row r="244" spans="1:21" x14ac:dyDescent="0.35">
      <c r="A244" s="4">
        <v>45167</v>
      </c>
      <c r="B244" s="1">
        <v>2023</v>
      </c>
      <c r="C244" s="1">
        <v>35</v>
      </c>
      <c r="D244" s="34">
        <v>8</v>
      </c>
      <c r="F244" s="1">
        <v>1</v>
      </c>
      <c r="J244" s="33" t="s">
        <v>58</v>
      </c>
      <c r="K244" s="1" t="s">
        <v>58</v>
      </c>
      <c r="L244" s="1" t="s">
        <v>58</v>
      </c>
      <c r="M244" s="1" t="s">
        <v>58</v>
      </c>
      <c r="N244" s="34" t="s">
        <v>58</v>
      </c>
      <c r="O244" s="1">
        <v>1</v>
      </c>
      <c r="P244" s="1">
        <v>1</v>
      </c>
      <c r="Q244" s="1">
        <v>1</v>
      </c>
      <c r="T244" s="33">
        <v>1</v>
      </c>
      <c r="U244">
        <f t="shared" si="3"/>
        <v>4</v>
      </c>
    </row>
    <row r="245" spans="1:21" x14ac:dyDescent="0.35">
      <c r="A245" s="4">
        <v>45168</v>
      </c>
      <c r="B245" s="1">
        <v>2023</v>
      </c>
      <c r="C245" s="1">
        <v>35</v>
      </c>
      <c r="D245" s="34">
        <v>8</v>
      </c>
      <c r="F245" s="1">
        <v>1</v>
      </c>
      <c r="J245" s="33" t="s">
        <v>58</v>
      </c>
      <c r="K245" s="1" t="s">
        <v>58</v>
      </c>
      <c r="L245" s="1" t="s">
        <v>58</v>
      </c>
      <c r="M245" s="1" t="s">
        <v>58</v>
      </c>
      <c r="N245" s="34" t="s">
        <v>58</v>
      </c>
      <c r="O245" s="1">
        <v>1</v>
      </c>
      <c r="P245" s="1">
        <v>1</v>
      </c>
      <c r="Q245" s="1">
        <v>1</v>
      </c>
      <c r="T245" s="33">
        <v>1</v>
      </c>
      <c r="U245">
        <f t="shared" si="3"/>
        <v>4</v>
      </c>
    </row>
    <row r="246" spans="1:21" x14ac:dyDescent="0.35">
      <c r="A246" s="4">
        <v>45169</v>
      </c>
      <c r="B246" s="1">
        <v>2023</v>
      </c>
      <c r="C246" s="1">
        <v>35</v>
      </c>
      <c r="D246" s="34">
        <v>8</v>
      </c>
      <c r="F246" s="1">
        <v>1</v>
      </c>
      <c r="J246" s="33" t="s">
        <v>58</v>
      </c>
      <c r="K246" s="1" t="s">
        <v>58</v>
      </c>
      <c r="L246" s="1" t="s">
        <v>58</v>
      </c>
      <c r="M246" s="1" t="s">
        <v>58</v>
      </c>
      <c r="N246" s="34" t="s">
        <v>58</v>
      </c>
      <c r="O246" s="1">
        <v>1</v>
      </c>
      <c r="P246" s="1">
        <v>1</v>
      </c>
      <c r="Q246" s="1">
        <v>1</v>
      </c>
      <c r="T246" s="33">
        <v>1</v>
      </c>
      <c r="U246">
        <f t="shared" si="3"/>
        <v>4</v>
      </c>
    </row>
    <row r="247" spans="1:21" x14ac:dyDescent="0.35">
      <c r="A247" s="4">
        <v>45170</v>
      </c>
      <c r="B247" s="1">
        <v>2023</v>
      </c>
      <c r="C247" s="1">
        <v>35</v>
      </c>
      <c r="D247" s="34">
        <v>9</v>
      </c>
      <c r="J247" s="33" t="s">
        <v>58</v>
      </c>
      <c r="K247" s="1" t="s">
        <v>58</v>
      </c>
      <c r="L247" s="1" t="s">
        <v>58</v>
      </c>
      <c r="M247" s="1" t="s">
        <v>58</v>
      </c>
      <c r="N247" s="34" t="s">
        <v>58</v>
      </c>
      <c r="O247" s="1">
        <v>1</v>
      </c>
      <c r="P247" s="1">
        <v>1</v>
      </c>
      <c r="T247" s="33">
        <v>1</v>
      </c>
      <c r="U247">
        <f t="shared" si="3"/>
        <v>2</v>
      </c>
    </row>
    <row r="248" spans="1:21" x14ac:dyDescent="0.35">
      <c r="A248" s="4">
        <v>45171</v>
      </c>
      <c r="B248" s="1">
        <v>2023</v>
      </c>
      <c r="C248" s="1">
        <v>35</v>
      </c>
      <c r="D248" s="34">
        <v>9</v>
      </c>
      <c r="J248" s="33" t="s">
        <v>58</v>
      </c>
      <c r="K248" s="1" t="s">
        <v>58</v>
      </c>
      <c r="L248" s="1" t="s">
        <v>58</v>
      </c>
      <c r="M248" s="1" t="s">
        <v>58</v>
      </c>
      <c r="N248" s="34" t="s">
        <v>58</v>
      </c>
      <c r="S248" s="1">
        <v>1</v>
      </c>
      <c r="U248">
        <f t="shared" si="3"/>
        <v>1</v>
      </c>
    </row>
    <row r="249" spans="1:21" x14ac:dyDescent="0.35">
      <c r="A249" s="4">
        <v>45172</v>
      </c>
      <c r="B249" s="1">
        <v>2023</v>
      </c>
      <c r="C249" s="1">
        <v>35</v>
      </c>
      <c r="D249" s="34">
        <v>9</v>
      </c>
      <c r="J249" s="33" t="s">
        <v>58</v>
      </c>
      <c r="K249" s="1" t="s">
        <v>58</v>
      </c>
      <c r="L249" s="1" t="s">
        <v>58</v>
      </c>
      <c r="M249" s="1" t="s">
        <v>58</v>
      </c>
      <c r="N249" s="34" t="s">
        <v>58</v>
      </c>
      <c r="S249" s="1">
        <v>1</v>
      </c>
      <c r="U249">
        <f t="shared" si="3"/>
        <v>1</v>
      </c>
    </row>
    <row r="250" spans="1:21" x14ac:dyDescent="0.35">
      <c r="A250" s="4">
        <v>45173</v>
      </c>
      <c r="B250" s="1">
        <v>2023</v>
      </c>
      <c r="C250" s="1">
        <v>36</v>
      </c>
      <c r="D250" s="34">
        <v>9</v>
      </c>
      <c r="K250" s="1">
        <v>1</v>
      </c>
      <c r="L250" s="1">
        <v>1</v>
      </c>
      <c r="O250" s="1">
        <v>1</v>
      </c>
      <c r="P250" s="1">
        <v>1</v>
      </c>
      <c r="T250" s="33">
        <v>1</v>
      </c>
      <c r="U250">
        <f t="shared" si="3"/>
        <v>4</v>
      </c>
    </row>
    <row r="251" spans="1:21" x14ac:dyDescent="0.35">
      <c r="A251" s="4">
        <v>45174</v>
      </c>
      <c r="B251" s="1">
        <v>2023</v>
      </c>
      <c r="C251" s="1">
        <v>36</v>
      </c>
      <c r="D251" s="34">
        <v>9</v>
      </c>
      <c r="K251" s="1">
        <v>1</v>
      </c>
      <c r="L251" s="1">
        <v>1</v>
      </c>
      <c r="O251" s="1">
        <v>1</v>
      </c>
      <c r="P251" s="1">
        <v>1</v>
      </c>
      <c r="T251" s="33">
        <v>1</v>
      </c>
      <c r="U251">
        <f t="shared" si="3"/>
        <v>4</v>
      </c>
    </row>
    <row r="252" spans="1:21" x14ac:dyDescent="0.35">
      <c r="A252" s="4">
        <v>45175</v>
      </c>
      <c r="B252" s="1">
        <v>2023</v>
      </c>
      <c r="C252" s="1">
        <v>36</v>
      </c>
      <c r="D252" s="34">
        <v>9</v>
      </c>
      <c r="K252" s="1">
        <v>1</v>
      </c>
      <c r="L252" s="1">
        <v>1</v>
      </c>
      <c r="O252" s="1">
        <v>1</v>
      </c>
      <c r="P252" s="1">
        <v>1</v>
      </c>
      <c r="T252" s="33">
        <v>1</v>
      </c>
      <c r="U252">
        <f t="shared" si="3"/>
        <v>4</v>
      </c>
    </row>
    <row r="253" spans="1:21" x14ac:dyDescent="0.35">
      <c r="A253" s="4">
        <v>45176</v>
      </c>
      <c r="B253" s="1">
        <v>2023</v>
      </c>
      <c r="C253" s="1">
        <v>36</v>
      </c>
      <c r="D253" s="34">
        <v>9</v>
      </c>
      <c r="K253" s="1">
        <v>1</v>
      </c>
      <c r="L253" s="1">
        <v>1</v>
      </c>
      <c r="O253" s="1">
        <v>1</v>
      </c>
      <c r="P253" s="1">
        <v>1</v>
      </c>
      <c r="T253" s="33">
        <v>1</v>
      </c>
      <c r="U253">
        <f t="shared" si="3"/>
        <v>4</v>
      </c>
    </row>
    <row r="254" spans="1:21" x14ac:dyDescent="0.35">
      <c r="A254" s="4">
        <v>45177</v>
      </c>
      <c r="B254" s="1">
        <v>2023</v>
      </c>
      <c r="C254" s="1">
        <v>36</v>
      </c>
      <c r="D254" s="34">
        <v>9</v>
      </c>
      <c r="K254" s="1">
        <v>1</v>
      </c>
      <c r="O254" s="1">
        <v>1</v>
      </c>
      <c r="P254" s="1">
        <v>1</v>
      </c>
      <c r="T254" s="33">
        <v>1</v>
      </c>
      <c r="U254">
        <f t="shared" si="3"/>
        <v>3</v>
      </c>
    </row>
    <row r="255" spans="1:21" x14ac:dyDescent="0.35">
      <c r="A255" s="4">
        <v>45178</v>
      </c>
      <c r="B255" s="1">
        <v>2023</v>
      </c>
      <c r="C255" s="1">
        <v>36</v>
      </c>
      <c r="D255" s="34">
        <v>9</v>
      </c>
      <c r="N255" s="34">
        <v>1</v>
      </c>
      <c r="S255" s="1">
        <v>1</v>
      </c>
      <c r="U255">
        <f t="shared" si="3"/>
        <v>2</v>
      </c>
    </row>
    <row r="256" spans="1:21" x14ac:dyDescent="0.35">
      <c r="A256" s="4">
        <v>45179</v>
      </c>
      <c r="B256" s="1">
        <v>2023</v>
      </c>
      <c r="C256" s="1">
        <v>36</v>
      </c>
      <c r="D256" s="34">
        <v>9</v>
      </c>
      <c r="N256" s="34">
        <v>1</v>
      </c>
      <c r="S256" s="1">
        <v>1</v>
      </c>
      <c r="U256">
        <f t="shared" si="3"/>
        <v>2</v>
      </c>
    </row>
    <row r="257" spans="1:21" x14ac:dyDescent="0.35">
      <c r="A257" s="4">
        <v>45180</v>
      </c>
      <c r="B257" s="1">
        <v>2023</v>
      </c>
      <c r="C257" s="1">
        <v>37</v>
      </c>
      <c r="D257" s="34">
        <v>9</v>
      </c>
      <c r="K257" s="1">
        <v>1</v>
      </c>
      <c r="L257" s="1">
        <v>1</v>
      </c>
      <c r="O257" s="1">
        <v>1</v>
      </c>
      <c r="P257" s="1">
        <v>1</v>
      </c>
      <c r="T257" s="33">
        <v>1</v>
      </c>
      <c r="U257">
        <f t="shared" si="3"/>
        <v>4</v>
      </c>
    </row>
    <row r="258" spans="1:21" x14ac:dyDescent="0.35">
      <c r="A258" s="4">
        <v>45181</v>
      </c>
      <c r="B258" s="1">
        <v>2023</v>
      </c>
      <c r="C258" s="1">
        <v>37</v>
      </c>
      <c r="D258" s="34">
        <v>9</v>
      </c>
      <c r="K258" s="1">
        <v>1</v>
      </c>
      <c r="L258" s="1">
        <v>1</v>
      </c>
      <c r="O258" s="1">
        <v>1</v>
      </c>
      <c r="P258" s="1">
        <v>1</v>
      </c>
      <c r="T258" s="33">
        <v>1</v>
      </c>
      <c r="U258">
        <f t="shared" si="3"/>
        <v>4</v>
      </c>
    </row>
    <row r="259" spans="1:21" x14ac:dyDescent="0.35">
      <c r="A259" s="4">
        <v>45182</v>
      </c>
      <c r="B259" s="1">
        <v>2023</v>
      </c>
      <c r="C259" s="1">
        <v>37</v>
      </c>
      <c r="D259" s="34">
        <v>9</v>
      </c>
      <c r="K259" s="1">
        <v>1</v>
      </c>
      <c r="L259" s="1">
        <v>1</v>
      </c>
      <c r="O259" s="1">
        <v>1</v>
      </c>
      <c r="P259" s="1">
        <v>1</v>
      </c>
      <c r="T259" s="33">
        <v>1</v>
      </c>
      <c r="U259">
        <f t="shared" si="3"/>
        <v>4</v>
      </c>
    </row>
    <row r="260" spans="1:21" x14ac:dyDescent="0.35">
      <c r="A260" s="4">
        <v>45183</v>
      </c>
      <c r="B260" s="1">
        <v>2023</v>
      </c>
      <c r="C260" s="1">
        <v>37</v>
      </c>
      <c r="D260" s="34">
        <v>9</v>
      </c>
      <c r="K260" s="1">
        <v>1</v>
      </c>
      <c r="L260" s="1">
        <v>1</v>
      </c>
      <c r="O260" s="1">
        <v>1</v>
      </c>
      <c r="P260" s="1">
        <v>1</v>
      </c>
      <c r="T260" s="33">
        <v>1</v>
      </c>
      <c r="U260">
        <f t="shared" si="3"/>
        <v>4</v>
      </c>
    </row>
    <row r="261" spans="1:21" x14ac:dyDescent="0.35">
      <c r="A261" s="4">
        <v>45184</v>
      </c>
      <c r="B261" s="1">
        <v>2023</v>
      </c>
      <c r="C261" s="1">
        <v>37</v>
      </c>
      <c r="D261" s="34">
        <v>9</v>
      </c>
      <c r="K261" s="1">
        <v>1</v>
      </c>
      <c r="O261" s="1">
        <v>1</v>
      </c>
      <c r="P261" s="1">
        <v>1</v>
      </c>
      <c r="T261" s="33">
        <v>1</v>
      </c>
      <c r="U261">
        <f t="shared" ref="U261:U324" si="4">SUM(E261:S261)</f>
        <v>3</v>
      </c>
    </row>
    <row r="262" spans="1:21" x14ac:dyDescent="0.35">
      <c r="A262" s="4">
        <v>45185</v>
      </c>
      <c r="B262" s="1">
        <v>2023</v>
      </c>
      <c r="C262" s="1">
        <v>37</v>
      </c>
      <c r="D262" s="34">
        <v>9</v>
      </c>
      <c r="N262" s="34">
        <v>1</v>
      </c>
      <c r="S262" s="1">
        <v>1</v>
      </c>
      <c r="U262">
        <f t="shared" si="4"/>
        <v>2</v>
      </c>
    </row>
    <row r="263" spans="1:21" x14ac:dyDescent="0.35">
      <c r="A263" s="4">
        <v>45186</v>
      </c>
      <c r="B263" s="1">
        <v>2023</v>
      </c>
      <c r="C263" s="1">
        <v>37</v>
      </c>
      <c r="D263" s="34">
        <v>9</v>
      </c>
      <c r="N263" s="34">
        <v>1</v>
      </c>
      <c r="S263" s="1">
        <v>1</v>
      </c>
      <c r="U263">
        <f t="shared" si="4"/>
        <v>2</v>
      </c>
    </row>
    <row r="264" spans="1:21" x14ac:dyDescent="0.35">
      <c r="A264" s="4">
        <v>45187</v>
      </c>
      <c r="B264" s="1">
        <v>2023</v>
      </c>
      <c r="C264" s="1">
        <v>38</v>
      </c>
      <c r="D264" s="34">
        <v>9</v>
      </c>
      <c r="K264" s="1">
        <v>1</v>
      </c>
      <c r="L264" s="1">
        <v>1</v>
      </c>
      <c r="O264" s="1">
        <v>1</v>
      </c>
      <c r="P264" s="1">
        <v>1</v>
      </c>
      <c r="T264" s="33">
        <v>1</v>
      </c>
      <c r="U264">
        <f t="shared" si="4"/>
        <v>4</v>
      </c>
    </row>
    <row r="265" spans="1:21" x14ac:dyDescent="0.35">
      <c r="A265" s="4">
        <v>45188</v>
      </c>
      <c r="B265" s="1">
        <v>2023</v>
      </c>
      <c r="C265" s="1">
        <v>38</v>
      </c>
      <c r="D265" s="34">
        <v>9</v>
      </c>
      <c r="K265" s="1">
        <v>1</v>
      </c>
      <c r="L265" s="1">
        <v>1</v>
      </c>
      <c r="O265" s="1">
        <v>1</v>
      </c>
      <c r="P265" s="1">
        <v>1</v>
      </c>
      <c r="T265" s="33">
        <v>1</v>
      </c>
      <c r="U265">
        <f t="shared" si="4"/>
        <v>4</v>
      </c>
    </row>
    <row r="266" spans="1:21" x14ac:dyDescent="0.35">
      <c r="A266" s="4">
        <v>45189</v>
      </c>
      <c r="B266" s="1">
        <v>2023</v>
      </c>
      <c r="C266" s="1">
        <v>38</v>
      </c>
      <c r="D266" s="34">
        <v>9</v>
      </c>
      <c r="K266" s="1">
        <v>1</v>
      </c>
      <c r="L266" s="1">
        <v>1</v>
      </c>
      <c r="O266" s="1">
        <v>1</v>
      </c>
      <c r="P266" s="1">
        <v>1</v>
      </c>
      <c r="T266" s="33">
        <v>1</v>
      </c>
      <c r="U266">
        <f t="shared" si="4"/>
        <v>4</v>
      </c>
    </row>
    <row r="267" spans="1:21" x14ac:dyDescent="0.35">
      <c r="A267" s="4">
        <v>45190</v>
      </c>
      <c r="B267" s="1">
        <v>2023</v>
      </c>
      <c r="C267" s="1">
        <v>38</v>
      </c>
      <c r="D267" s="34">
        <v>9</v>
      </c>
      <c r="K267" s="1">
        <v>1</v>
      </c>
      <c r="L267" s="1">
        <v>1</v>
      </c>
      <c r="O267" s="1">
        <v>1</v>
      </c>
      <c r="P267" s="1">
        <v>1</v>
      </c>
      <c r="T267" s="33">
        <v>1</v>
      </c>
      <c r="U267">
        <f t="shared" si="4"/>
        <v>4</v>
      </c>
    </row>
    <row r="268" spans="1:21" x14ac:dyDescent="0.35">
      <c r="A268" s="4">
        <v>45191</v>
      </c>
      <c r="B268" s="1">
        <v>2023</v>
      </c>
      <c r="C268" s="1">
        <v>38</v>
      </c>
      <c r="D268" s="34">
        <v>9</v>
      </c>
      <c r="K268" s="1">
        <v>1</v>
      </c>
      <c r="O268" s="1">
        <v>1</v>
      </c>
      <c r="P268" s="1">
        <v>1</v>
      </c>
      <c r="T268" s="33">
        <v>1</v>
      </c>
      <c r="U268">
        <f t="shared" si="4"/>
        <v>3</v>
      </c>
    </row>
    <row r="269" spans="1:21" x14ac:dyDescent="0.35">
      <c r="A269" s="4">
        <v>45192</v>
      </c>
      <c r="B269" s="1">
        <v>2023</v>
      </c>
      <c r="C269" s="1">
        <v>38</v>
      </c>
      <c r="D269" s="34">
        <v>9</v>
      </c>
      <c r="N269" s="34">
        <v>1</v>
      </c>
      <c r="S269" s="1">
        <v>1</v>
      </c>
      <c r="U269">
        <f t="shared" si="4"/>
        <v>2</v>
      </c>
    </row>
    <row r="270" spans="1:21" x14ac:dyDescent="0.35">
      <c r="A270" s="4">
        <v>45193</v>
      </c>
      <c r="B270" s="1">
        <v>2023</v>
      </c>
      <c r="C270" s="1">
        <v>38</v>
      </c>
      <c r="D270" s="34">
        <v>9</v>
      </c>
      <c r="N270" s="34">
        <v>1</v>
      </c>
      <c r="S270" s="1">
        <v>1</v>
      </c>
      <c r="U270">
        <f t="shared" si="4"/>
        <v>2</v>
      </c>
    </row>
    <row r="271" spans="1:21" x14ac:dyDescent="0.35">
      <c r="A271" s="4">
        <v>45194</v>
      </c>
      <c r="B271" s="1">
        <v>2023</v>
      </c>
      <c r="C271" s="1">
        <v>39</v>
      </c>
      <c r="D271" s="34">
        <v>9</v>
      </c>
      <c r="K271" s="1">
        <v>1</v>
      </c>
      <c r="L271" s="1">
        <v>1</v>
      </c>
      <c r="O271" s="1">
        <v>1</v>
      </c>
      <c r="P271" s="1">
        <v>1</v>
      </c>
      <c r="T271" s="33">
        <v>1</v>
      </c>
      <c r="U271">
        <f t="shared" si="4"/>
        <v>4</v>
      </c>
    </row>
    <row r="272" spans="1:21" x14ac:dyDescent="0.35">
      <c r="A272" s="4">
        <v>45195</v>
      </c>
      <c r="B272" s="1">
        <v>2023</v>
      </c>
      <c r="C272" s="1">
        <v>39</v>
      </c>
      <c r="D272" s="34">
        <v>9</v>
      </c>
      <c r="K272" s="1">
        <v>1</v>
      </c>
      <c r="L272" s="1">
        <v>1</v>
      </c>
      <c r="O272" s="1">
        <v>1</v>
      </c>
      <c r="P272" s="1">
        <v>1</v>
      </c>
      <c r="T272" s="33">
        <v>1</v>
      </c>
      <c r="U272">
        <f t="shared" si="4"/>
        <v>4</v>
      </c>
    </row>
    <row r="273" spans="1:21" x14ac:dyDescent="0.35">
      <c r="A273" s="4">
        <v>45196</v>
      </c>
      <c r="B273" s="1">
        <v>2023</v>
      </c>
      <c r="C273" s="1">
        <v>39</v>
      </c>
      <c r="D273" s="34">
        <v>9</v>
      </c>
      <c r="K273" s="1">
        <v>1</v>
      </c>
      <c r="L273" s="1">
        <v>1</v>
      </c>
      <c r="O273" s="1">
        <v>1</v>
      </c>
      <c r="P273" s="1">
        <v>1</v>
      </c>
      <c r="T273" s="33">
        <v>1</v>
      </c>
      <c r="U273">
        <f t="shared" si="4"/>
        <v>4</v>
      </c>
    </row>
    <row r="274" spans="1:21" x14ac:dyDescent="0.35">
      <c r="A274" s="4">
        <v>45197</v>
      </c>
      <c r="B274" s="1">
        <v>2023</v>
      </c>
      <c r="C274" s="1">
        <v>39</v>
      </c>
      <c r="D274" s="34">
        <v>9</v>
      </c>
      <c r="K274" s="1">
        <v>1</v>
      </c>
      <c r="L274" s="1">
        <v>1</v>
      </c>
      <c r="O274" s="1">
        <v>1</v>
      </c>
      <c r="P274" s="1">
        <v>1</v>
      </c>
      <c r="T274" s="33">
        <v>1</v>
      </c>
      <c r="U274">
        <f t="shared" si="4"/>
        <v>4</v>
      </c>
    </row>
    <row r="275" spans="1:21" x14ac:dyDescent="0.35">
      <c r="A275" s="4">
        <v>45198</v>
      </c>
      <c r="B275" s="1">
        <v>2023</v>
      </c>
      <c r="C275" s="1">
        <v>39</v>
      </c>
      <c r="D275" s="34">
        <v>9</v>
      </c>
      <c r="K275" s="1">
        <v>1</v>
      </c>
      <c r="O275" s="1">
        <v>1</v>
      </c>
      <c r="P275" s="1">
        <v>1</v>
      </c>
      <c r="T275" s="33">
        <v>1</v>
      </c>
      <c r="U275">
        <f t="shared" si="4"/>
        <v>3</v>
      </c>
    </row>
    <row r="276" spans="1:21" x14ac:dyDescent="0.35">
      <c r="A276" s="4">
        <v>45199</v>
      </c>
      <c r="B276" s="1">
        <v>2023</v>
      </c>
      <c r="C276" s="1">
        <v>39</v>
      </c>
      <c r="D276" s="34">
        <v>9</v>
      </c>
      <c r="N276" s="34">
        <v>1</v>
      </c>
      <c r="S276" s="1">
        <v>1</v>
      </c>
      <c r="U276">
        <f t="shared" si="4"/>
        <v>2</v>
      </c>
    </row>
    <row r="277" spans="1:21" x14ac:dyDescent="0.35">
      <c r="A277" s="4">
        <v>45200</v>
      </c>
      <c r="B277" s="1">
        <v>2023</v>
      </c>
      <c r="C277" s="1">
        <v>39</v>
      </c>
      <c r="D277" s="34">
        <v>10</v>
      </c>
      <c r="N277" s="34">
        <v>1</v>
      </c>
      <c r="S277" s="1">
        <v>1</v>
      </c>
      <c r="U277">
        <f t="shared" si="4"/>
        <v>2</v>
      </c>
    </row>
    <row r="278" spans="1:21" x14ac:dyDescent="0.35">
      <c r="A278" s="4">
        <v>45201</v>
      </c>
      <c r="B278" s="1">
        <v>2023</v>
      </c>
      <c r="C278" s="1">
        <v>40</v>
      </c>
      <c r="D278" s="34">
        <v>10</v>
      </c>
      <c r="K278" s="1">
        <v>1</v>
      </c>
      <c r="L278" s="1">
        <v>1</v>
      </c>
      <c r="O278" s="1">
        <v>1</v>
      </c>
      <c r="P278" s="1">
        <v>1</v>
      </c>
      <c r="T278" s="33">
        <v>1</v>
      </c>
      <c r="U278">
        <f t="shared" si="4"/>
        <v>4</v>
      </c>
    </row>
    <row r="279" spans="1:21" x14ac:dyDescent="0.35">
      <c r="A279" s="4">
        <v>45202</v>
      </c>
      <c r="B279" s="1">
        <v>2023</v>
      </c>
      <c r="C279" s="1">
        <v>40</v>
      </c>
      <c r="D279" s="34">
        <v>10</v>
      </c>
      <c r="K279" s="1">
        <v>1</v>
      </c>
      <c r="L279" s="1">
        <v>1</v>
      </c>
      <c r="O279" s="1">
        <v>1</v>
      </c>
      <c r="P279" s="1">
        <v>1</v>
      </c>
      <c r="T279" s="33">
        <v>1</v>
      </c>
      <c r="U279">
        <f t="shared" si="4"/>
        <v>4</v>
      </c>
    </row>
    <row r="280" spans="1:21" x14ac:dyDescent="0.35">
      <c r="A280" s="4">
        <v>45203</v>
      </c>
      <c r="B280" s="1">
        <v>2023</v>
      </c>
      <c r="C280" s="1">
        <v>40</v>
      </c>
      <c r="D280" s="34">
        <v>10</v>
      </c>
      <c r="K280" s="1">
        <v>1</v>
      </c>
      <c r="L280" s="1">
        <v>1</v>
      </c>
      <c r="O280" s="1">
        <v>1</v>
      </c>
      <c r="P280" s="1">
        <v>1</v>
      </c>
      <c r="T280" s="33">
        <v>1</v>
      </c>
      <c r="U280">
        <f t="shared" si="4"/>
        <v>4</v>
      </c>
    </row>
    <row r="281" spans="1:21" x14ac:dyDescent="0.35">
      <c r="A281" s="4">
        <v>45204</v>
      </c>
      <c r="B281" s="1">
        <v>2023</v>
      </c>
      <c r="C281" s="1">
        <v>40</v>
      </c>
      <c r="D281" s="34">
        <v>10</v>
      </c>
      <c r="K281" s="1">
        <v>1</v>
      </c>
      <c r="L281" s="1">
        <v>1</v>
      </c>
      <c r="O281" s="1">
        <v>1</v>
      </c>
      <c r="P281" s="1">
        <v>1</v>
      </c>
      <c r="T281" s="33">
        <v>1</v>
      </c>
      <c r="U281">
        <f t="shared" si="4"/>
        <v>4</v>
      </c>
    </row>
    <row r="282" spans="1:21" x14ac:dyDescent="0.35">
      <c r="A282" s="4">
        <v>45205</v>
      </c>
      <c r="B282" s="1">
        <v>2023</v>
      </c>
      <c r="C282" s="1">
        <v>40</v>
      </c>
      <c r="D282" s="34">
        <v>10</v>
      </c>
      <c r="K282" s="1">
        <v>1</v>
      </c>
      <c r="O282" s="1">
        <v>1</v>
      </c>
      <c r="P282" s="1">
        <v>1</v>
      </c>
      <c r="T282" s="33">
        <v>1</v>
      </c>
      <c r="U282">
        <f t="shared" si="4"/>
        <v>3</v>
      </c>
    </row>
    <row r="283" spans="1:21" x14ac:dyDescent="0.35">
      <c r="A283" s="4">
        <v>45206</v>
      </c>
      <c r="B283" s="1">
        <v>2023</v>
      </c>
      <c r="C283" s="1">
        <v>40</v>
      </c>
      <c r="D283" s="34">
        <v>10</v>
      </c>
      <c r="N283" s="34">
        <v>1</v>
      </c>
      <c r="S283" s="1">
        <v>1</v>
      </c>
      <c r="U283">
        <f t="shared" si="4"/>
        <v>2</v>
      </c>
    </row>
    <row r="284" spans="1:21" x14ac:dyDescent="0.35">
      <c r="A284" s="4">
        <v>45207</v>
      </c>
      <c r="B284" s="1">
        <v>2023</v>
      </c>
      <c r="C284" s="1">
        <v>40</v>
      </c>
      <c r="D284" s="34">
        <v>10</v>
      </c>
      <c r="N284" s="34">
        <v>1</v>
      </c>
      <c r="S284" s="1">
        <v>1</v>
      </c>
      <c r="U284">
        <f t="shared" si="4"/>
        <v>2</v>
      </c>
    </row>
    <row r="285" spans="1:21" x14ac:dyDescent="0.35">
      <c r="A285" s="4">
        <v>45208</v>
      </c>
      <c r="B285" s="1">
        <v>2023</v>
      </c>
      <c r="C285" s="1">
        <v>41</v>
      </c>
      <c r="D285" s="34">
        <v>10</v>
      </c>
      <c r="K285" s="1">
        <v>1</v>
      </c>
      <c r="L285" s="1">
        <v>1</v>
      </c>
      <c r="O285" s="1">
        <v>1</v>
      </c>
      <c r="P285" s="1">
        <v>1</v>
      </c>
      <c r="T285" s="33">
        <v>1</v>
      </c>
      <c r="U285">
        <f t="shared" si="4"/>
        <v>4</v>
      </c>
    </row>
    <row r="286" spans="1:21" x14ac:dyDescent="0.35">
      <c r="A286" s="4">
        <v>45209</v>
      </c>
      <c r="B286" s="1">
        <v>2023</v>
      </c>
      <c r="C286" s="1">
        <v>41</v>
      </c>
      <c r="D286" s="34">
        <v>10</v>
      </c>
      <c r="K286" s="1">
        <v>1</v>
      </c>
      <c r="L286" s="1">
        <v>1</v>
      </c>
      <c r="O286" s="1">
        <v>1</v>
      </c>
      <c r="P286" s="1">
        <v>1</v>
      </c>
      <c r="T286" s="33">
        <v>1</v>
      </c>
      <c r="U286">
        <f t="shared" si="4"/>
        <v>4</v>
      </c>
    </row>
    <row r="287" spans="1:21" x14ac:dyDescent="0.35">
      <c r="A287" s="4">
        <v>45210</v>
      </c>
      <c r="B287" s="1">
        <v>2023</v>
      </c>
      <c r="C287" s="1">
        <v>41</v>
      </c>
      <c r="D287" s="34">
        <v>10</v>
      </c>
      <c r="K287" s="1">
        <v>1</v>
      </c>
      <c r="L287" s="1">
        <v>1</v>
      </c>
      <c r="O287" s="1">
        <v>1</v>
      </c>
      <c r="P287" s="1">
        <v>1</v>
      </c>
      <c r="T287" s="33">
        <v>1</v>
      </c>
      <c r="U287">
        <f t="shared" si="4"/>
        <v>4</v>
      </c>
    </row>
    <row r="288" spans="1:21" x14ac:dyDescent="0.35">
      <c r="A288" s="4">
        <v>45211</v>
      </c>
      <c r="B288" s="1">
        <v>2023</v>
      </c>
      <c r="C288" s="1">
        <v>41</v>
      </c>
      <c r="D288" s="34">
        <v>10</v>
      </c>
      <c r="K288" s="1">
        <v>1</v>
      </c>
      <c r="L288" s="1">
        <v>1</v>
      </c>
      <c r="O288" s="1">
        <v>1</v>
      </c>
      <c r="P288" s="1">
        <v>1</v>
      </c>
      <c r="T288" s="33">
        <v>1</v>
      </c>
      <c r="U288">
        <f t="shared" si="4"/>
        <v>4</v>
      </c>
    </row>
    <row r="289" spans="1:21" x14ac:dyDescent="0.35">
      <c r="A289" s="4">
        <v>45212</v>
      </c>
      <c r="B289" s="1">
        <v>2023</v>
      </c>
      <c r="C289" s="1">
        <v>41</v>
      </c>
      <c r="D289" s="34">
        <v>10</v>
      </c>
      <c r="K289" s="1">
        <v>1</v>
      </c>
      <c r="O289" s="1">
        <v>1</v>
      </c>
      <c r="P289" s="1">
        <v>1</v>
      </c>
      <c r="T289" s="33">
        <v>1</v>
      </c>
      <c r="U289">
        <f t="shared" si="4"/>
        <v>3</v>
      </c>
    </row>
    <row r="290" spans="1:21" x14ac:dyDescent="0.35">
      <c r="A290" s="4">
        <v>45213</v>
      </c>
      <c r="B290" s="1">
        <v>2023</v>
      </c>
      <c r="C290" s="1">
        <v>41</v>
      </c>
      <c r="D290" s="34">
        <v>10</v>
      </c>
      <c r="N290" s="34">
        <v>1</v>
      </c>
      <c r="S290" s="1">
        <v>1</v>
      </c>
      <c r="U290">
        <f t="shared" si="4"/>
        <v>2</v>
      </c>
    </row>
    <row r="291" spans="1:21" x14ac:dyDescent="0.35">
      <c r="A291" s="4">
        <v>45214</v>
      </c>
      <c r="B291" s="1">
        <v>2023</v>
      </c>
      <c r="C291" s="1">
        <v>41</v>
      </c>
      <c r="D291" s="34">
        <v>10</v>
      </c>
      <c r="N291" s="34">
        <v>1</v>
      </c>
      <c r="S291" s="1">
        <v>1</v>
      </c>
      <c r="U291">
        <f t="shared" si="4"/>
        <v>2</v>
      </c>
    </row>
    <row r="292" spans="1:21" x14ac:dyDescent="0.35">
      <c r="A292" s="4">
        <v>45215</v>
      </c>
      <c r="B292" s="1">
        <v>2023</v>
      </c>
      <c r="C292" s="1">
        <v>42</v>
      </c>
      <c r="D292" s="34">
        <v>10</v>
      </c>
      <c r="K292" s="1">
        <v>1</v>
      </c>
      <c r="L292" s="1">
        <v>1</v>
      </c>
      <c r="O292" s="1">
        <v>1</v>
      </c>
      <c r="P292" s="1">
        <v>1</v>
      </c>
      <c r="T292" s="33">
        <v>1</v>
      </c>
      <c r="U292">
        <f t="shared" si="4"/>
        <v>4</v>
      </c>
    </row>
    <row r="293" spans="1:21" x14ac:dyDescent="0.35">
      <c r="A293" s="4">
        <v>45216</v>
      </c>
      <c r="B293" s="1">
        <v>2023</v>
      </c>
      <c r="C293" s="1">
        <v>42</v>
      </c>
      <c r="D293" s="34">
        <v>10</v>
      </c>
      <c r="K293" s="1">
        <v>1</v>
      </c>
      <c r="L293" s="1">
        <v>1</v>
      </c>
      <c r="O293" s="1">
        <v>1</v>
      </c>
      <c r="P293" s="1">
        <v>1</v>
      </c>
      <c r="T293" s="33">
        <v>1</v>
      </c>
      <c r="U293">
        <f t="shared" si="4"/>
        <v>4</v>
      </c>
    </row>
    <row r="294" spans="1:21" x14ac:dyDescent="0.35">
      <c r="A294" s="4">
        <v>45217</v>
      </c>
      <c r="B294" s="1">
        <v>2023</v>
      </c>
      <c r="C294" s="1">
        <v>42</v>
      </c>
      <c r="D294" s="34">
        <v>10</v>
      </c>
      <c r="K294" s="1">
        <v>1</v>
      </c>
      <c r="L294" s="1">
        <v>1</v>
      </c>
      <c r="O294" s="1">
        <v>1</v>
      </c>
      <c r="P294" s="1">
        <v>1</v>
      </c>
      <c r="T294" s="33">
        <v>1</v>
      </c>
      <c r="U294">
        <f t="shared" si="4"/>
        <v>4</v>
      </c>
    </row>
    <row r="295" spans="1:21" x14ac:dyDescent="0.35">
      <c r="A295" s="4">
        <v>45218</v>
      </c>
      <c r="B295" s="1">
        <v>2023</v>
      </c>
      <c r="C295" s="1">
        <v>42</v>
      </c>
      <c r="D295" s="34">
        <v>10</v>
      </c>
      <c r="K295" s="1">
        <v>1</v>
      </c>
      <c r="L295" s="1">
        <v>1</v>
      </c>
      <c r="O295" s="1">
        <v>1</v>
      </c>
      <c r="P295" s="1">
        <v>1</v>
      </c>
      <c r="T295" s="33">
        <v>1</v>
      </c>
      <c r="U295">
        <f t="shared" si="4"/>
        <v>4</v>
      </c>
    </row>
    <row r="296" spans="1:21" x14ac:dyDescent="0.35">
      <c r="A296" s="4">
        <v>45219</v>
      </c>
      <c r="B296" s="1">
        <v>2023</v>
      </c>
      <c r="C296" s="1">
        <v>42</v>
      </c>
      <c r="D296" s="34">
        <v>10</v>
      </c>
      <c r="K296" s="1">
        <v>1</v>
      </c>
      <c r="O296" s="1">
        <v>1</v>
      </c>
      <c r="P296" s="1">
        <v>1</v>
      </c>
      <c r="T296" s="33">
        <v>1</v>
      </c>
      <c r="U296">
        <f t="shared" si="4"/>
        <v>3</v>
      </c>
    </row>
    <row r="297" spans="1:21" x14ac:dyDescent="0.35">
      <c r="A297" s="4">
        <v>45220</v>
      </c>
      <c r="B297" s="1">
        <v>2023</v>
      </c>
      <c r="C297" s="1">
        <v>42</v>
      </c>
      <c r="D297" s="34">
        <v>10</v>
      </c>
      <c r="N297" s="34">
        <v>1</v>
      </c>
      <c r="S297" s="1">
        <v>1</v>
      </c>
      <c r="U297">
        <f t="shared" si="4"/>
        <v>2</v>
      </c>
    </row>
    <row r="298" spans="1:21" x14ac:dyDescent="0.35">
      <c r="A298" s="4">
        <v>45221</v>
      </c>
      <c r="B298" s="1">
        <v>2023</v>
      </c>
      <c r="C298" s="1">
        <v>42</v>
      </c>
      <c r="D298" s="34">
        <v>10</v>
      </c>
      <c r="N298" s="34">
        <v>1</v>
      </c>
      <c r="S298" s="1">
        <v>1</v>
      </c>
      <c r="U298">
        <f t="shared" si="4"/>
        <v>2</v>
      </c>
    </row>
    <row r="299" spans="1:21" x14ac:dyDescent="0.35">
      <c r="A299" s="4">
        <v>45222</v>
      </c>
      <c r="B299" s="1">
        <v>2023</v>
      </c>
      <c r="C299" s="1">
        <v>43</v>
      </c>
      <c r="D299" s="34">
        <v>10</v>
      </c>
      <c r="K299" s="1">
        <v>1</v>
      </c>
      <c r="L299" s="1">
        <v>1</v>
      </c>
      <c r="O299" s="1">
        <v>1</v>
      </c>
      <c r="P299" s="1">
        <v>1</v>
      </c>
      <c r="T299" s="33">
        <v>1</v>
      </c>
      <c r="U299">
        <f t="shared" si="4"/>
        <v>4</v>
      </c>
    </row>
    <row r="300" spans="1:21" x14ac:dyDescent="0.35">
      <c r="A300" s="4">
        <v>45223</v>
      </c>
      <c r="B300" s="1">
        <v>2023</v>
      </c>
      <c r="C300" s="1">
        <v>43</v>
      </c>
      <c r="D300" s="34">
        <v>10</v>
      </c>
      <c r="K300" s="1">
        <v>1</v>
      </c>
      <c r="L300" s="1">
        <v>1</v>
      </c>
      <c r="O300" s="1">
        <v>1</v>
      </c>
      <c r="P300" s="1">
        <v>1</v>
      </c>
      <c r="T300" s="33">
        <v>1</v>
      </c>
      <c r="U300">
        <f t="shared" si="4"/>
        <v>4</v>
      </c>
    </row>
    <row r="301" spans="1:21" x14ac:dyDescent="0.35">
      <c r="A301" s="4">
        <v>45224</v>
      </c>
      <c r="B301" s="1">
        <v>2023</v>
      </c>
      <c r="C301" s="1">
        <v>43</v>
      </c>
      <c r="D301" s="34">
        <v>10</v>
      </c>
      <c r="K301" s="1">
        <v>1</v>
      </c>
      <c r="L301" s="1">
        <v>1</v>
      </c>
      <c r="O301" s="1">
        <v>1</v>
      </c>
      <c r="P301" s="1">
        <v>1</v>
      </c>
      <c r="T301" s="33">
        <v>1</v>
      </c>
      <c r="U301">
        <f t="shared" si="4"/>
        <v>4</v>
      </c>
    </row>
    <row r="302" spans="1:21" x14ac:dyDescent="0.35">
      <c r="A302" s="4">
        <v>45225</v>
      </c>
      <c r="B302" s="1">
        <v>2023</v>
      </c>
      <c r="C302" s="1">
        <v>43</v>
      </c>
      <c r="D302" s="34">
        <v>10</v>
      </c>
      <c r="K302" s="1">
        <v>1</v>
      </c>
      <c r="L302" s="1">
        <v>1</v>
      </c>
      <c r="O302" s="1">
        <v>1</v>
      </c>
      <c r="P302" s="1">
        <v>1</v>
      </c>
      <c r="T302" s="33">
        <v>1</v>
      </c>
      <c r="U302">
        <f t="shared" si="4"/>
        <v>4</v>
      </c>
    </row>
    <row r="303" spans="1:21" x14ac:dyDescent="0.35">
      <c r="A303" s="4">
        <v>45226</v>
      </c>
      <c r="B303" s="1">
        <v>2023</v>
      </c>
      <c r="C303" s="1">
        <v>43</v>
      </c>
      <c r="D303" s="34">
        <v>10</v>
      </c>
      <c r="K303" s="1">
        <v>1</v>
      </c>
      <c r="O303" s="1">
        <v>1</v>
      </c>
      <c r="P303" s="1">
        <v>1</v>
      </c>
      <c r="T303" s="33">
        <v>1</v>
      </c>
      <c r="U303">
        <f t="shared" si="4"/>
        <v>3</v>
      </c>
    </row>
    <row r="304" spans="1:21" x14ac:dyDescent="0.35">
      <c r="A304" s="4">
        <v>45227</v>
      </c>
      <c r="B304" s="1">
        <v>2023</v>
      </c>
      <c r="C304" s="1">
        <v>43</v>
      </c>
      <c r="D304" s="34">
        <v>10</v>
      </c>
      <c r="N304" s="34">
        <v>1</v>
      </c>
      <c r="S304" s="1">
        <v>1</v>
      </c>
      <c r="U304">
        <f t="shared" si="4"/>
        <v>2</v>
      </c>
    </row>
    <row r="305" spans="1:21" x14ac:dyDescent="0.35">
      <c r="A305" s="4">
        <v>45228</v>
      </c>
      <c r="B305" s="1">
        <v>2023</v>
      </c>
      <c r="C305" s="1">
        <v>43</v>
      </c>
      <c r="D305" s="34">
        <v>10</v>
      </c>
      <c r="N305" s="34">
        <v>1</v>
      </c>
      <c r="S305" s="1">
        <v>1</v>
      </c>
      <c r="U305">
        <f t="shared" si="4"/>
        <v>2</v>
      </c>
    </row>
    <row r="306" spans="1:21" x14ac:dyDescent="0.35">
      <c r="A306" s="4">
        <v>45229</v>
      </c>
      <c r="B306" s="1">
        <v>2023</v>
      </c>
      <c r="C306" s="1">
        <v>44</v>
      </c>
      <c r="D306" s="34">
        <v>10</v>
      </c>
      <c r="K306" s="1">
        <v>1</v>
      </c>
      <c r="L306" s="1">
        <v>1</v>
      </c>
      <c r="O306" s="1">
        <v>1</v>
      </c>
      <c r="P306" s="1">
        <v>1</v>
      </c>
      <c r="T306" s="33">
        <v>1</v>
      </c>
      <c r="U306">
        <f t="shared" si="4"/>
        <v>4</v>
      </c>
    </row>
    <row r="307" spans="1:21" x14ac:dyDescent="0.35">
      <c r="A307" s="4">
        <v>45230</v>
      </c>
      <c r="B307" s="1">
        <v>2023</v>
      </c>
      <c r="C307" s="1">
        <v>44</v>
      </c>
      <c r="D307" s="34">
        <v>10</v>
      </c>
      <c r="K307" s="1">
        <v>1</v>
      </c>
      <c r="L307" s="1">
        <v>1</v>
      </c>
      <c r="O307" s="1">
        <v>1</v>
      </c>
      <c r="P307" s="1">
        <v>1</v>
      </c>
      <c r="T307" s="33">
        <v>1</v>
      </c>
      <c r="U307">
        <f t="shared" si="4"/>
        <v>4</v>
      </c>
    </row>
    <row r="308" spans="1:21" x14ac:dyDescent="0.35">
      <c r="A308" s="4">
        <v>45231</v>
      </c>
      <c r="B308" s="1">
        <v>2023</v>
      </c>
      <c r="C308" s="1">
        <v>44</v>
      </c>
      <c r="D308" s="34">
        <v>11</v>
      </c>
      <c r="K308" s="1">
        <v>1</v>
      </c>
      <c r="L308" s="1">
        <v>1</v>
      </c>
      <c r="O308" s="1">
        <v>1</v>
      </c>
      <c r="P308" s="1">
        <v>1</v>
      </c>
      <c r="T308" s="33">
        <v>1</v>
      </c>
      <c r="U308">
        <f t="shared" si="4"/>
        <v>4</v>
      </c>
    </row>
    <row r="309" spans="1:21" x14ac:dyDescent="0.35">
      <c r="A309" s="4">
        <v>45232</v>
      </c>
      <c r="B309" s="1">
        <v>2023</v>
      </c>
      <c r="C309" s="1">
        <v>44</v>
      </c>
      <c r="D309" s="34">
        <v>11</v>
      </c>
      <c r="K309" s="1">
        <v>1</v>
      </c>
      <c r="L309" s="1">
        <v>1</v>
      </c>
      <c r="O309" s="1">
        <v>1</v>
      </c>
      <c r="P309" s="1">
        <v>1</v>
      </c>
      <c r="T309" s="33">
        <v>1</v>
      </c>
      <c r="U309">
        <f t="shared" si="4"/>
        <v>4</v>
      </c>
    </row>
    <row r="310" spans="1:21" x14ac:dyDescent="0.35">
      <c r="A310" s="4">
        <v>45233</v>
      </c>
      <c r="B310" s="1">
        <v>2023</v>
      </c>
      <c r="C310" s="1">
        <v>44</v>
      </c>
      <c r="D310" s="34">
        <v>11</v>
      </c>
      <c r="K310" s="1">
        <v>1</v>
      </c>
      <c r="O310" s="1">
        <v>1</v>
      </c>
      <c r="P310" s="1">
        <v>1</v>
      </c>
      <c r="T310" s="33">
        <v>1</v>
      </c>
      <c r="U310">
        <f t="shared" si="4"/>
        <v>3</v>
      </c>
    </row>
    <row r="311" spans="1:21" x14ac:dyDescent="0.35">
      <c r="A311" s="4">
        <v>45234</v>
      </c>
      <c r="B311" s="1">
        <v>2023</v>
      </c>
      <c r="C311" s="1">
        <v>44</v>
      </c>
      <c r="D311" s="34">
        <v>11</v>
      </c>
      <c r="N311" s="34">
        <v>1</v>
      </c>
      <c r="S311" s="1">
        <v>1</v>
      </c>
      <c r="U311">
        <f t="shared" si="4"/>
        <v>2</v>
      </c>
    </row>
    <row r="312" spans="1:21" x14ac:dyDescent="0.35">
      <c r="A312" s="4">
        <v>45235</v>
      </c>
      <c r="B312" s="1">
        <v>2023</v>
      </c>
      <c r="C312" s="1">
        <v>44</v>
      </c>
      <c r="D312" s="34">
        <v>11</v>
      </c>
      <c r="N312" s="34">
        <v>1</v>
      </c>
      <c r="S312" s="1">
        <v>1</v>
      </c>
      <c r="U312">
        <f t="shared" si="4"/>
        <v>2</v>
      </c>
    </row>
    <row r="313" spans="1:21" x14ac:dyDescent="0.35">
      <c r="A313" s="4">
        <v>45236</v>
      </c>
      <c r="B313" s="1">
        <v>2023</v>
      </c>
      <c r="C313" s="1">
        <v>45</v>
      </c>
      <c r="D313" s="34">
        <v>11</v>
      </c>
      <c r="K313" s="1">
        <v>1</v>
      </c>
      <c r="L313" s="1">
        <v>1</v>
      </c>
      <c r="O313" s="1">
        <v>1</v>
      </c>
      <c r="P313" s="1">
        <v>1</v>
      </c>
      <c r="T313" s="33">
        <v>1</v>
      </c>
      <c r="U313">
        <f t="shared" si="4"/>
        <v>4</v>
      </c>
    </row>
    <row r="314" spans="1:21" x14ac:dyDescent="0.35">
      <c r="A314" s="4">
        <v>45237</v>
      </c>
      <c r="B314" s="1">
        <v>2023</v>
      </c>
      <c r="C314" s="1">
        <v>45</v>
      </c>
      <c r="D314" s="34">
        <v>11</v>
      </c>
      <c r="K314" s="1">
        <v>1</v>
      </c>
      <c r="L314" s="1">
        <v>1</v>
      </c>
      <c r="O314" s="1">
        <v>1</v>
      </c>
      <c r="P314" s="1">
        <v>1</v>
      </c>
      <c r="T314" s="33">
        <v>1</v>
      </c>
      <c r="U314">
        <f t="shared" si="4"/>
        <v>4</v>
      </c>
    </row>
    <row r="315" spans="1:21" x14ac:dyDescent="0.35">
      <c r="A315" s="4">
        <v>45238</v>
      </c>
      <c r="B315" s="1">
        <v>2023</v>
      </c>
      <c r="C315" s="1">
        <v>45</v>
      </c>
      <c r="D315" s="34">
        <v>11</v>
      </c>
      <c r="K315" s="1">
        <v>1</v>
      </c>
      <c r="L315" s="1">
        <v>1</v>
      </c>
      <c r="O315" s="1">
        <v>1</v>
      </c>
      <c r="P315" s="1">
        <v>1</v>
      </c>
      <c r="T315" s="33">
        <v>1</v>
      </c>
      <c r="U315">
        <f t="shared" si="4"/>
        <v>4</v>
      </c>
    </row>
    <row r="316" spans="1:21" x14ac:dyDescent="0.35">
      <c r="A316" s="4">
        <v>45239</v>
      </c>
      <c r="B316" s="1">
        <v>2023</v>
      </c>
      <c r="C316" s="1">
        <v>45</v>
      </c>
      <c r="D316" s="34">
        <v>11</v>
      </c>
      <c r="K316" s="1">
        <v>1</v>
      </c>
      <c r="L316" s="1">
        <v>1</v>
      </c>
      <c r="O316" s="1">
        <v>1</v>
      </c>
      <c r="P316" s="1">
        <v>1</v>
      </c>
      <c r="T316" s="33">
        <v>1</v>
      </c>
      <c r="U316">
        <f t="shared" si="4"/>
        <v>4</v>
      </c>
    </row>
    <row r="317" spans="1:21" x14ac:dyDescent="0.35">
      <c r="A317" s="4">
        <v>45240</v>
      </c>
      <c r="B317" s="1">
        <v>2023</v>
      </c>
      <c r="C317" s="1">
        <v>45</v>
      </c>
      <c r="D317" s="34">
        <v>11</v>
      </c>
      <c r="K317" s="1">
        <v>1</v>
      </c>
      <c r="O317" s="1">
        <v>1</v>
      </c>
      <c r="P317" s="1">
        <v>1</v>
      </c>
      <c r="T317" s="33">
        <v>1</v>
      </c>
      <c r="U317">
        <f t="shared" si="4"/>
        <v>3</v>
      </c>
    </row>
    <row r="318" spans="1:21" x14ac:dyDescent="0.35">
      <c r="A318" s="4">
        <v>45241</v>
      </c>
      <c r="B318" s="1">
        <v>2023</v>
      </c>
      <c r="C318" s="1">
        <v>45</v>
      </c>
      <c r="D318" s="34">
        <v>11</v>
      </c>
      <c r="N318" s="34">
        <v>1</v>
      </c>
      <c r="S318" s="1">
        <v>1</v>
      </c>
      <c r="U318">
        <f t="shared" si="4"/>
        <v>2</v>
      </c>
    </row>
    <row r="319" spans="1:21" x14ac:dyDescent="0.35">
      <c r="A319" s="4">
        <v>45242</v>
      </c>
      <c r="B319" s="1">
        <v>2023</v>
      </c>
      <c r="C319" s="1">
        <v>45</v>
      </c>
      <c r="D319" s="34">
        <v>11</v>
      </c>
      <c r="N319" s="34">
        <v>1</v>
      </c>
      <c r="S319" s="1">
        <v>1</v>
      </c>
      <c r="U319">
        <f t="shared" si="4"/>
        <v>2</v>
      </c>
    </row>
    <row r="320" spans="1:21" x14ac:dyDescent="0.35">
      <c r="A320" s="4">
        <v>45243</v>
      </c>
      <c r="B320" s="1">
        <v>2023</v>
      </c>
      <c r="C320" s="1">
        <v>46</v>
      </c>
      <c r="D320" s="34">
        <v>11</v>
      </c>
      <c r="K320" s="1">
        <v>1</v>
      </c>
      <c r="L320" s="1">
        <v>1</v>
      </c>
      <c r="O320" s="1">
        <v>1</v>
      </c>
      <c r="P320" s="1">
        <v>1</v>
      </c>
      <c r="T320" s="33">
        <v>1</v>
      </c>
      <c r="U320">
        <f t="shared" si="4"/>
        <v>4</v>
      </c>
    </row>
    <row r="321" spans="1:21" x14ac:dyDescent="0.35">
      <c r="A321" s="4">
        <v>45244</v>
      </c>
      <c r="B321" s="1">
        <v>2023</v>
      </c>
      <c r="C321" s="1">
        <v>46</v>
      </c>
      <c r="D321" s="34">
        <v>11</v>
      </c>
      <c r="K321" s="1">
        <v>1</v>
      </c>
      <c r="L321" s="1">
        <v>1</v>
      </c>
      <c r="O321" s="1">
        <v>1</v>
      </c>
      <c r="P321" s="1">
        <v>1</v>
      </c>
      <c r="T321" s="33">
        <v>1</v>
      </c>
      <c r="U321">
        <f t="shared" si="4"/>
        <v>4</v>
      </c>
    </row>
    <row r="322" spans="1:21" x14ac:dyDescent="0.35">
      <c r="A322" s="4">
        <v>45245</v>
      </c>
      <c r="B322" s="1">
        <v>2023</v>
      </c>
      <c r="C322" s="1">
        <v>46</v>
      </c>
      <c r="D322" s="34">
        <v>11</v>
      </c>
      <c r="K322" s="1">
        <v>1</v>
      </c>
      <c r="L322" s="1">
        <v>1</v>
      </c>
      <c r="O322" s="1">
        <v>1</v>
      </c>
      <c r="P322" s="1">
        <v>1</v>
      </c>
      <c r="T322" s="33">
        <v>1</v>
      </c>
      <c r="U322">
        <f t="shared" si="4"/>
        <v>4</v>
      </c>
    </row>
    <row r="323" spans="1:21" x14ac:dyDescent="0.35">
      <c r="A323" s="4">
        <v>45246</v>
      </c>
      <c r="B323" s="1">
        <v>2023</v>
      </c>
      <c r="C323" s="1">
        <v>46</v>
      </c>
      <c r="D323" s="34">
        <v>11</v>
      </c>
      <c r="K323" s="1">
        <v>1</v>
      </c>
      <c r="L323" s="1">
        <v>1</v>
      </c>
      <c r="O323" s="1">
        <v>1</v>
      </c>
      <c r="P323" s="1">
        <v>1</v>
      </c>
      <c r="T323" s="33">
        <v>1</v>
      </c>
      <c r="U323">
        <f t="shared" si="4"/>
        <v>4</v>
      </c>
    </row>
    <row r="324" spans="1:21" x14ac:dyDescent="0.35">
      <c r="A324" s="4">
        <v>45247</v>
      </c>
      <c r="B324" s="1">
        <v>2023</v>
      </c>
      <c r="C324" s="1">
        <v>46</v>
      </c>
      <c r="D324" s="34">
        <v>11</v>
      </c>
      <c r="K324" s="1">
        <v>1</v>
      </c>
      <c r="O324" s="1">
        <v>1</v>
      </c>
      <c r="P324" s="1">
        <v>1</v>
      </c>
      <c r="T324" s="33">
        <v>1</v>
      </c>
      <c r="U324">
        <f t="shared" si="4"/>
        <v>3</v>
      </c>
    </row>
    <row r="325" spans="1:21" x14ac:dyDescent="0.35">
      <c r="A325" s="4">
        <v>45248</v>
      </c>
      <c r="B325" s="1">
        <v>2023</v>
      </c>
      <c r="C325" s="1">
        <v>46</v>
      </c>
      <c r="D325" s="34">
        <v>11</v>
      </c>
      <c r="N325" s="34">
        <v>1</v>
      </c>
      <c r="S325" s="1">
        <v>1</v>
      </c>
      <c r="U325">
        <f t="shared" ref="U325:U368" si="5">SUM(E325:S325)</f>
        <v>2</v>
      </c>
    </row>
    <row r="326" spans="1:21" x14ac:dyDescent="0.35">
      <c r="A326" s="4">
        <v>45249</v>
      </c>
      <c r="B326" s="1">
        <v>2023</v>
      </c>
      <c r="C326" s="1">
        <v>46</v>
      </c>
      <c r="D326" s="34">
        <v>11</v>
      </c>
      <c r="N326" s="34">
        <v>1</v>
      </c>
      <c r="S326" s="1">
        <v>1</v>
      </c>
      <c r="U326">
        <f t="shared" si="5"/>
        <v>2</v>
      </c>
    </row>
    <row r="327" spans="1:21" x14ac:dyDescent="0.35">
      <c r="A327" s="4">
        <v>45250</v>
      </c>
      <c r="B327" s="1">
        <v>2023</v>
      </c>
      <c r="C327" s="1">
        <v>47</v>
      </c>
      <c r="D327" s="34">
        <v>11</v>
      </c>
      <c r="K327" s="1">
        <v>1</v>
      </c>
      <c r="L327" s="1">
        <v>1</v>
      </c>
      <c r="O327" s="1">
        <v>1</v>
      </c>
      <c r="P327" s="1">
        <v>1</v>
      </c>
      <c r="T327" s="33">
        <v>1</v>
      </c>
      <c r="U327">
        <f t="shared" si="5"/>
        <v>4</v>
      </c>
    </row>
    <row r="328" spans="1:21" x14ac:dyDescent="0.35">
      <c r="A328" s="4">
        <v>45251</v>
      </c>
      <c r="B328" s="1">
        <v>2023</v>
      </c>
      <c r="C328" s="1">
        <v>47</v>
      </c>
      <c r="D328" s="34">
        <v>11</v>
      </c>
      <c r="K328" s="1">
        <v>1</v>
      </c>
      <c r="L328" s="1">
        <v>1</v>
      </c>
      <c r="O328" s="1">
        <v>1</v>
      </c>
      <c r="P328" s="1">
        <v>1</v>
      </c>
      <c r="T328" s="33">
        <v>1</v>
      </c>
      <c r="U328">
        <f t="shared" si="5"/>
        <v>4</v>
      </c>
    </row>
    <row r="329" spans="1:21" x14ac:dyDescent="0.35">
      <c r="A329" s="4">
        <v>45252</v>
      </c>
      <c r="B329" s="1">
        <v>2023</v>
      </c>
      <c r="C329" s="1">
        <v>47</v>
      </c>
      <c r="D329" s="34">
        <v>11</v>
      </c>
      <c r="K329" s="1">
        <v>1</v>
      </c>
      <c r="L329" s="1">
        <v>1</v>
      </c>
      <c r="O329" s="1">
        <v>1</v>
      </c>
      <c r="P329" s="1">
        <v>1</v>
      </c>
      <c r="T329" s="33">
        <v>1</v>
      </c>
      <c r="U329">
        <f t="shared" si="5"/>
        <v>4</v>
      </c>
    </row>
    <row r="330" spans="1:21" x14ac:dyDescent="0.35">
      <c r="A330" s="4">
        <v>45253</v>
      </c>
      <c r="B330" s="1">
        <v>2023</v>
      </c>
      <c r="C330" s="1">
        <v>47</v>
      </c>
      <c r="D330" s="34">
        <v>11</v>
      </c>
      <c r="K330" s="1">
        <v>1</v>
      </c>
      <c r="L330" s="1">
        <v>1</v>
      </c>
      <c r="O330" s="1">
        <v>1</v>
      </c>
      <c r="P330" s="1">
        <v>1</v>
      </c>
      <c r="T330" s="33">
        <v>1</v>
      </c>
      <c r="U330">
        <f t="shared" si="5"/>
        <v>4</v>
      </c>
    </row>
    <row r="331" spans="1:21" x14ac:dyDescent="0.35">
      <c r="A331" s="4">
        <v>45254</v>
      </c>
      <c r="B331" s="1">
        <v>2023</v>
      </c>
      <c r="C331" s="1">
        <v>47</v>
      </c>
      <c r="D331" s="34">
        <v>11</v>
      </c>
      <c r="K331" s="1">
        <v>1</v>
      </c>
      <c r="O331" s="1">
        <v>1</v>
      </c>
      <c r="P331" s="1">
        <v>1</v>
      </c>
      <c r="T331" s="33">
        <v>1</v>
      </c>
      <c r="U331">
        <f t="shared" si="5"/>
        <v>3</v>
      </c>
    </row>
    <row r="332" spans="1:21" x14ac:dyDescent="0.35">
      <c r="A332" s="4">
        <v>45255</v>
      </c>
      <c r="B332" s="1">
        <v>2023</v>
      </c>
      <c r="C332" s="1">
        <v>47</v>
      </c>
      <c r="D332" s="34">
        <v>11</v>
      </c>
      <c r="N332" s="34">
        <v>1</v>
      </c>
      <c r="S332" s="1">
        <v>1</v>
      </c>
      <c r="U332">
        <f t="shared" si="5"/>
        <v>2</v>
      </c>
    </row>
    <row r="333" spans="1:21" x14ac:dyDescent="0.35">
      <c r="A333" s="4">
        <v>45256</v>
      </c>
      <c r="B333" s="1">
        <v>2023</v>
      </c>
      <c r="C333" s="1">
        <v>47</v>
      </c>
      <c r="D333" s="34">
        <v>11</v>
      </c>
      <c r="N333" s="34">
        <v>1</v>
      </c>
      <c r="S333" s="1">
        <v>1</v>
      </c>
      <c r="U333">
        <f t="shared" si="5"/>
        <v>2</v>
      </c>
    </row>
    <row r="334" spans="1:21" x14ac:dyDescent="0.35">
      <c r="A334" s="4">
        <v>45257</v>
      </c>
      <c r="B334" s="1">
        <v>2023</v>
      </c>
      <c r="C334" s="1">
        <v>48</v>
      </c>
      <c r="D334" s="34">
        <v>11</v>
      </c>
      <c r="K334" s="1">
        <v>1</v>
      </c>
      <c r="L334" s="1">
        <v>1</v>
      </c>
      <c r="O334" s="1">
        <v>1</v>
      </c>
      <c r="P334" s="1">
        <v>1</v>
      </c>
      <c r="T334" s="33">
        <v>1</v>
      </c>
      <c r="U334">
        <f t="shared" si="5"/>
        <v>4</v>
      </c>
    </row>
    <row r="335" spans="1:21" x14ac:dyDescent="0.35">
      <c r="A335" s="4">
        <v>45258</v>
      </c>
      <c r="B335" s="1">
        <v>2023</v>
      </c>
      <c r="C335" s="1">
        <v>48</v>
      </c>
      <c r="D335" s="34">
        <v>11</v>
      </c>
      <c r="K335" s="1">
        <v>1</v>
      </c>
      <c r="L335" s="1">
        <v>1</v>
      </c>
      <c r="O335" s="1">
        <v>1</v>
      </c>
      <c r="P335" s="1">
        <v>1</v>
      </c>
      <c r="T335" s="33">
        <v>1</v>
      </c>
      <c r="U335">
        <f t="shared" si="5"/>
        <v>4</v>
      </c>
    </row>
    <row r="336" spans="1:21" x14ac:dyDescent="0.35">
      <c r="A336" s="4">
        <v>45259</v>
      </c>
      <c r="B336" s="1">
        <v>2023</v>
      </c>
      <c r="C336" s="1">
        <v>48</v>
      </c>
      <c r="D336" s="34">
        <v>11</v>
      </c>
      <c r="K336" s="1">
        <v>1</v>
      </c>
      <c r="L336" s="1">
        <v>1</v>
      </c>
      <c r="O336" s="1">
        <v>1</v>
      </c>
      <c r="P336" s="1">
        <v>1</v>
      </c>
      <c r="T336" s="33">
        <v>1</v>
      </c>
      <c r="U336">
        <f t="shared" si="5"/>
        <v>4</v>
      </c>
    </row>
    <row r="337" spans="1:21" x14ac:dyDescent="0.35">
      <c r="A337" s="4">
        <v>45260</v>
      </c>
      <c r="B337" s="1">
        <v>2023</v>
      </c>
      <c r="C337" s="1">
        <v>48</v>
      </c>
      <c r="D337" s="34">
        <v>11</v>
      </c>
      <c r="K337" s="1">
        <v>1</v>
      </c>
      <c r="L337" s="1">
        <v>1</v>
      </c>
      <c r="O337" s="1">
        <v>1</v>
      </c>
      <c r="P337" s="1">
        <v>1</v>
      </c>
      <c r="T337" s="33">
        <v>1</v>
      </c>
      <c r="U337">
        <f t="shared" si="5"/>
        <v>4</v>
      </c>
    </row>
    <row r="338" spans="1:21" x14ac:dyDescent="0.35">
      <c r="A338" s="4">
        <v>45261</v>
      </c>
      <c r="B338" s="1">
        <v>2023</v>
      </c>
      <c r="C338" s="1">
        <v>48</v>
      </c>
      <c r="D338" s="34">
        <v>12</v>
      </c>
      <c r="K338" s="1">
        <v>1</v>
      </c>
      <c r="O338" s="1">
        <v>1</v>
      </c>
      <c r="P338" s="1">
        <v>1</v>
      </c>
      <c r="T338" s="33">
        <v>1</v>
      </c>
      <c r="U338">
        <f t="shared" si="5"/>
        <v>3</v>
      </c>
    </row>
    <row r="339" spans="1:21" x14ac:dyDescent="0.35">
      <c r="A339" s="4">
        <v>45262</v>
      </c>
      <c r="B339" s="1">
        <v>2023</v>
      </c>
      <c r="C339" s="1">
        <v>48</v>
      </c>
      <c r="D339" s="34">
        <v>12</v>
      </c>
      <c r="N339" s="34">
        <v>1</v>
      </c>
      <c r="S339" s="1">
        <v>1</v>
      </c>
      <c r="U339">
        <f t="shared" si="5"/>
        <v>2</v>
      </c>
    </row>
    <row r="340" spans="1:21" x14ac:dyDescent="0.35">
      <c r="A340" s="4">
        <v>45263</v>
      </c>
      <c r="B340" s="1">
        <v>2023</v>
      </c>
      <c r="C340" s="1">
        <v>48</v>
      </c>
      <c r="D340" s="34">
        <v>12</v>
      </c>
      <c r="N340" s="34">
        <v>1</v>
      </c>
      <c r="S340" s="1">
        <v>1</v>
      </c>
      <c r="U340">
        <f t="shared" si="5"/>
        <v>2</v>
      </c>
    </row>
    <row r="341" spans="1:21" x14ac:dyDescent="0.35">
      <c r="A341" s="4">
        <v>45264</v>
      </c>
      <c r="B341" s="1">
        <v>2023</v>
      </c>
      <c r="C341" s="1">
        <v>49</v>
      </c>
      <c r="D341" s="34">
        <v>12</v>
      </c>
      <c r="K341" s="1">
        <v>1</v>
      </c>
      <c r="L341" s="1">
        <v>1</v>
      </c>
      <c r="O341" s="1">
        <v>1</v>
      </c>
      <c r="P341" s="1">
        <v>1</v>
      </c>
      <c r="T341" s="33">
        <v>1</v>
      </c>
      <c r="U341">
        <f t="shared" si="5"/>
        <v>4</v>
      </c>
    </row>
    <row r="342" spans="1:21" x14ac:dyDescent="0.35">
      <c r="A342" s="4">
        <v>45265</v>
      </c>
      <c r="B342" s="1">
        <v>2023</v>
      </c>
      <c r="C342" s="1">
        <v>49</v>
      </c>
      <c r="D342" s="34">
        <v>12</v>
      </c>
      <c r="K342" s="1">
        <v>1</v>
      </c>
      <c r="L342" s="1">
        <v>1</v>
      </c>
      <c r="O342" s="1">
        <v>1</v>
      </c>
      <c r="P342" s="1">
        <v>1</v>
      </c>
      <c r="T342" s="33">
        <v>1</v>
      </c>
      <c r="U342">
        <f t="shared" si="5"/>
        <v>4</v>
      </c>
    </row>
    <row r="343" spans="1:21" x14ac:dyDescent="0.35">
      <c r="A343" s="4">
        <v>45266</v>
      </c>
      <c r="B343" s="1">
        <v>2023</v>
      </c>
      <c r="C343" s="1">
        <v>49</v>
      </c>
      <c r="D343" s="34">
        <v>12</v>
      </c>
      <c r="K343" s="1">
        <v>1</v>
      </c>
      <c r="L343" s="1">
        <v>1</v>
      </c>
      <c r="O343" s="1">
        <v>1</v>
      </c>
      <c r="P343" s="1">
        <v>1</v>
      </c>
      <c r="T343" s="33">
        <v>1</v>
      </c>
      <c r="U343">
        <f t="shared" si="5"/>
        <v>4</v>
      </c>
    </row>
    <row r="344" spans="1:21" x14ac:dyDescent="0.35">
      <c r="A344" s="4">
        <v>45267</v>
      </c>
      <c r="B344" s="1">
        <v>2023</v>
      </c>
      <c r="C344" s="1">
        <v>49</v>
      </c>
      <c r="D344" s="34">
        <v>12</v>
      </c>
      <c r="K344" s="1">
        <v>1</v>
      </c>
      <c r="L344" s="1">
        <v>1</v>
      </c>
      <c r="O344" s="1">
        <v>1</v>
      </c>
      <c r="P344" s="1">
        <v>1</v>
      </c>
      <c r="T344" s="33">
        <v>1</v>
      </c>
      <c r="U344">
        <f t="shared" si="5"/>
        <v>4</v>
      </c>
    </row>
    <row r="345" spans="1:21" x14ac:dyDescent="0.35">
      <c r="A345" s="4">
        <v>45268</v>
      </c>
      <c r="B345" s="1">
        <v>2023</v>
      </c>
      <c r="C345" s="1">
        <v>49</v>
      </c>
      <c r="D345" s="34">
        <v>12</v>
      </c>
      <c r="K345" s="1">
        <v>1</v>
      </c>
      <c r="O345" s="1">
        <v>1</v>
      </c>
      <c r="P345" s="1">
        <v>1</v>
      </c>
      <c r="T345" s="33">
        <v>1</v>
      </c>
      <c r="U345">
        <f t="shared" si="5"/>
        <v>3</v>
      </c>
    </row>
    <row r="346" spans="1:21" x14ac:dyDescent="0.35">
      <c r="A346" s="4">
        <v>45269</v>
      </c>
      <c r="B346" s="1">
        <v>2023</v>
      </c>
      <c r="C346" s="1">
        <v>49</v>
      </c>
      <c r="D346" s="34">
        <v>12</v>
      </c>
      <c r="N346" s="34">
        <v>1</v>
      </c>
      <c r="S346" s="1">
        <v>1</v>
      </c>
      <c r="U346">
        <f t="shared" si="5"/>
        <v>2</v>
      </c>
    </row>
    <row r="347" spans="1:21" x14ac:dyDescent="0.35">
      <c r="A347" s="4">
        <v>45270</v>
      </c>
      <c r="B347" s="1">
        <v>2023</v>
      </c>
      <c r="C347" s="1">
        <v>49</v>
      </c>
      <c r="D347" s="34">
        <v>12</v>
      </c>
      <c r="N347" s="34">
        <v>1</v>
      </c>
      <c r="S347" s="1">
        <v>1</v>
      </c>
      <c r="U347">
        <f t="shared" si="5"/>
        <v>2</v>
      </c>
    </row>
    <row r="348" spans="1:21" x14ac:dyDescent="0.35">
      <c r="A348" s="4">
        <v>45271</v>
      </c>
      <c r="B348" s="1">
        <v>2023</v>
      </c>
      <c r="C348" s="1">
        <v>50</v>
      </c>
      <c r="D348" s="34">
        <v>12</v>
      </c>
      <c r="K348" s="1">
        <v>1</v>
      </c>
      <c r="L348" s="1">
        <v>1</v>
      </c>
      <c r="O348" s="1">
        <v>1</v>
      </c>
      <c r="P348" s="1">
        <v>1</v>
      </c>
      <c r="T348" s="33">
        <v>1</v>
      </c>
      <c r="U348">
        <f t="shared" si="5"/>
        <v>4</v>
      </c>
    </row>
    <row r="349" spans="1:21" x14ac:dyDescent="0.35">
      <c r="A349" s="4">
        <v>45272</v>
      </c>
      <c r="B349" s="1">
        <v>2023</v>
      </c>
      <c r="C349" s="1">
        <v>50</v>
      </c>
      <c r="D349" s="34">
        <v>12</v>
      </c>
      <c r="K349" s="1">
        <v>1</v>
      </c>
      <c r="L349" s="1">
        <v>1</v>
      </c>
      <c r="O349" s="1">
        <v>1</v>
      </c>
      <c r="P349" s="1">
        <v>1</v>
      </c>
      <c r="T349" s="33">
        <v>1</v>
      </c>
      <c r="U349">
        <f t="shared" si="5"/>
        <v>4</v>
      </c>
    </row>
    <row r="350" spans="1:21" x14ac:dyDescent="0.35">
      <c r="A350" s="4">
        <v>45273</v>
      </c>
      <c r="B350" s="1">
        <v>2023</v>
      </c>
      <c r="C350" s="1">
        <v>50</v>
      </c>
      <c r="D350" s="34">
        <v>12</v>
      </c>
      <c r="K350" s="1">
        <v>1</v>
      </c>
      <c r="L350" s="1">
        <v>1</v>
      </c>
      <c r="O350" s="1">
        <v>1</v>
      </c>
      <c r="P350" s="1">
        <v>1</v>
      </c>
      <c r="T350" s="33">
        <v>1</v>
      </c>
      <c r="U350">
        <f t="shared" si="5"/>
        <v>4</v>
      </c>
    </row>
    <row r="351" spans="1:21" x14ac:dyDescent="0.35">
      <c r="A351" s="4">
        <v>45274</v>
      </c>
      <c r="B351" s="1">
        <v>2023</v>
      </c>
      <c r="C351" s="1">
        <v>50</v>
      </c>
      <c r="D351" s="34">
        <v>12</v>
      </c>
      <c r="K351" s="1">
        <v>1</v>
      </c>
      <c r="L351" s="1">
        <v>1</v>
      </c>
      <c r="O351" s="1">
        <v>1</v>
      </c>
      <c r="P351" s="1">
        <v>1</v>
      </c>
      <c r="T351" s="33">
        <v>1</v>
      </c>
      <c r="U351">
        <f t="shared" si="5"/>
        <v>4</v>
      </c>
    </row>
    <row r="352" spans="1:21" x14ac:dyDescent="0.35">
      <c r="A352" s="4">
        <v>45275</v>
      </c>
      <c r="B352" s="1">
        <v>2023</v>
      </c>
      <c r="C352" s="1">
        <v>50</v>
      </c>
      <c r="D352" s="34">
        <v>12</v>
      </c>
      <c r="K352" s="1">
        <v>1</v>
      </c>
      <c r="O352" s="1">
        <v>1</v>
      </c>
      <c r="P352" s="1">
        <v>1</v>
      </c>
      <c r="T352" s="33">
        <v>1</v>
      </c>
      <c r="U352">
        <f t="shared" si="5"/>
        <v>3</v>
      </c>
    </row>
    <row r="353" spans="1:21" x14ac:dyDescent="0.35">
      <c r="A353" s="4">
        <v>45276</v>
      </c>
      <c r="B353" s="1">
        <v>2023</v>
      </c>
      <c r="C353" s="1">
        <v>50</v>
      </c>
      <c r="D353" s="34">
        <v>12</v>
      </c>
      <c r="N353" s="34">
        <v>1</v>
      </c>
      <c r="S353" s="1">
        <v>1</v>
      </c>
      <c r="U353">
        <f t="shared" si="5"/>
        <v>2</v>
      </c>
    </row>
    <row r="354" spans="1:21" x14ac:dyDescent="0.35">
      <c r="A354" s="4">
        <v>45277</v>
      </c>
      <c r="B354" s="1">
        <v>2023</v>
      </c>
      <c r="C354" s="1">
        <v>50</v>
      </c>
      <c r="D354" s="34">
        <v>12</v>
      </c>
      <c r="N354" s="34">
        <v>1</v>
      </c>
      <c r="S354" s="1">
        <v>1</v>
      </c>
      <c r="U354">
        <f t="shared" si="5"/>
        <v>2</v>
      </c>
    </row>
    <row r="355" spans="1:21" x14ac:dyDescent="0.35">
      <c r="A355" s="4">
        <v>45278</v>
      </c>
      <c r="B355" s="1">
        <v>2023</v>
      </c>
      <c r="C355" s="1">
        <v>51</v>
      </c>
      <c r="D355" s="34">
        <v>12</v>
      </c>
      <c r="K355" s="1">
        <v>1</v>
      </c>
      <c r="L355" s="1">
        <v>1</v>
      </c>
      <c r="O355" s="1">
        <v>1</v>
      </c>
      <c r="P355" s="1">
        <v>1</v>
      </c>
      <c r="T355" s="33">
        <v>1</v>
      </c>
      <c r="U355">
        <f t="shared" si="5"/>
        <v>4</v>
      </c>
    </row>
    <row r="356" spans="1:21" x14ac:dyDescent="0.35">
      <c r="A356" s="4">
        <v>45279</v>
      </c>
      <c r="B356" s="1">
        <v>2023</v>
      </c>
      <c r="C356" s="1">
        <v>51</v>
      </c>
      <c r="D356" s="34">
        <v>12</v>
      </c>
      <c r="K356" s="1">
        <v>1</v>
      </c>
      <c r="L356" s="1">
        <v>1</v>
      </c>
      <c r="O356" s="1">
        <v>1</v>
      </c>
      <c r="P356" s="1">
        <v>1</v>
      </c>
      <c r="T356" s="33">
        <v>1</v>
      </c>
      <c r="U356">
        <f t="shared" si="5"/>
        <v>4</v>
      </c>
    </row>
    <row r="357" spans="1:21" x14ac:dyDescent="0.35">
      <c r="A357" s="4">
        <v>45280</v>
      </c>
      <c r="B357" s="1">
        <v>2023</v>
      </c>
      <c r="C357" s="1">
        <v>51</v>
      </c>
      <c r="D357" s="34">
        <v>12</v>
      </c>
      <c r="K357" s="1">
        <v>1</v>
      </c>
      <c r="L357" s="1">
        <v>1</v>
      </c>
      <c r="O357" s="1">
        <v>1</v>
      </c>
      <c r="P357" s="1">
        <v>1</v>
      </c>
      <c r="T357" s="33">
        <v>1</v>
      </c>
      <c r="U357">
        <f t="shared" si="5"/>
        <v>4</v>
      </c>
    </row>
    <row r="358" spans="1:21" x14ac:dyDescent="0.35">
      <c r="A358" s="4">
        <v>45281</v>
      </c>
      <c r="B358" s="1">
        <v>2023</v>
      </c>
      <c r="C358" s="1">
        <v>51</v>
      </c>
      <c r="D358" s="34">
        <v>12</v>
      </c>
      <c r="K358" s="1">
        <v>1</v>
      </c>
      <c r="L358" s="1">
        <v>1</v>
      </c>
      <c r="O358" s="1">
        <v>1</v>
      </c>
      <c r="P358" s="1">
        <v>1</v>
      </c>
      <c r="T358" s="33">
        <v>1</v>
      </c>
      <c r="U358">
        <f t="shared" si="5"/>
        <v>4</v>
      </c>
    </row>
    <row r="359" spans="1:21" x14ac:dyDescent="0.35">
      <c r="A359" s="4">
        <v>45282</v>
      </c>
      <c r="B359" s="1">
        <v>2023</v>
      </c>
      <c r="C359" s="1">
        <v>51</v>
      </c>
      <c r="D359" s="34">
        <v>12</v>
      </c>
      <c r="K359" s="1">
        <v>1</v>
      </c>
      <c r="O359" s="1">
        <v>1</v>
      </c>
      <c r="P359" s="1">
        <v>1</v>
      </c>
      <c r="T359" s="33">
        <v>1</v>
      </c>
      <c r="U359">
        <f t="shared" si="5"/>
        <v>3</v>
      </c>
    </row>
    <row r="360" spans="1:21" x14ac:dyDescent="0.35">
      <c r="A360" s="4">
        <v>45283</v>
      </c>
      <c r="B360" s="1">
        <v>2023</v>
      </c>
      <c r="C360" s="1">
        <v>51</v>
      </c>
      <c r="D360" s="34">
        <v>12</v>
      </c>
      <c r="N360" s="34">
        <v>1</v>
      </c>
      <c r="S360" s="1">
        <v>1</v>
      </c>
      <c r="U360">
        <f t="shared" si="5"/>
        <v>2</v>
      </c>
    </row>
    <row r="361" spans="1:21" x14ac:dyDescent="0.35">
      <c r="A361" s="4">
        <v>45284</v>
      </c>
      <c r="B361" s="1">
        <v>2023</v>
      </c>
      <c r="C361" s="1">
        <v>51</v>
      </c>
      <c r="D361" s="34">
        <v>12</v>
      </c>
      <c r="E361" s="33" t="s">
        <v>57</v>
      </c>
      <c r="F361" s="1" t="s">
        <v>57</v>
      </c>
      <c r="G361" s="1" t="s">
        <v>57</v>
      </c>
      <c r="H361" s="1" t="s">
        <v>57</v>
      </c>
      <c r="I361" s="34" t="s">
        <v>57</v>
      </c>
      <c r="J361" s="33" t="s">
        <v>57</v>
      </c>
      <c r="K361" s="1" t="s">
        <v>57</v>
      </c>
      <c r="L361" s="1" t="s">
        <v>57</v>
      </c>
      <c r="M361" s="1" t="s">
        <v>57</v>
      </c>
      <c r="N361" s="34" t="s">
        <v>57</v>
      </c>
      <c r="O361" s="1" t="s">
        <v>57</v>
      </c>
      <c r="P361" s="1" t="s">
        <v>57</v>
      </c>
      <c r="Q361" s="1" t="s">
        <v>57</v>
      </c>
      <c r="R361" s="1" t="s">
        <v>57</v>
      </c>
      <c r="S361" s="1" t="s">
        <v>57</v>
      </c>
      <c r="T361" s="33" t="s">
        <v>57</v>
      </c>
      <c r="U361">
        <f t="shared" si="5"/>
        <v>0</v>
      </c>
    </row>
    <row r="362" spans="1:21" x14ac:dyDescent="0.35">
      <c r="A362" s="4">
        <v>45285</v>
      </c>
      <c r="B362" s="1">
        <v>2023</v>
      </c>
      <c r="C362" s="1">
        <v>52</v>
      </c>
      <c r="D362" s="34">
        <v>12</v>
      </c>
      <c r="E362" s="33" t="s">
        <v>57</v>
      </c>
      <c r="F362" s="1" t="s">
        <v>57</v>
      </c>
      <c r="G362" s="1" t="s">
        <v>57</v>
      </c>
      <c r="H362" s="1" t="s">
        <v>57</v>
      </c>
      <c r="I362" s="34" t="s">
        <v>57</v>
      </c>
      <c r="J362" s="33" t="s">
        <v>57</v>
      </c>
      <c r="K362" s="1" t="s">
        <v>57</v>
      </c>
      <c r="L362" s="1" t="s">
        <v>57</v>
      </c>
      <c r="M362" s="1" t="s">
        <v>57</v>
      </c>
      <c r="N362" s="34" t="s">
        <v>57</v>
      </c>
      <c r="O362" s="1" t="s">
        <v>57</v>
      </c>
      <c r="P362" s="1" t="s">
        <v>57</v>
      </c>
      <c r="Q362" s="1" t="s">
        <v>57</v>
      </c>
      <c r="R362" s="1" t="s">
        <v>57</v>
      </c>
      <c r="S362" s="1" t="s">
        <v>57</v>
      </c>
      <c r="T362" s="33" t="s">
        <v>57</v>
      </c>
      <c r="U362">
        <f t="shared" si="5"/>
        <v>0</v>
      </c>
    </row>
    <row r="363" spans="1:21" x14ac:dyDescent="0.35">
      <c r="A363" s="4">
        <v>45286</v>
      </c>
      <c r="B363" s="1">
        <v>2023</v>
      </c>
      <c r="C363" s="1">
        <v>52</v>
      </c>
      <c r="D363" s="34">
        <v>12</v>
      </c>
      <c r="E363" s="33" t="s">
        <v>57</v>
      </c>
      <c r="F363" s="1" t="s">
        <v>57</v>
      </c>
      <c r="G363" s="1" t="s">
        <v>57</v>
      </c>
      <c r="H363" s="1" t="s">
        <v>57</v>
      </c>
      <c r="I363" s="34" t="s">
        <v>57</v>
      </c>
      <c r="J363" s="33" t="s">
        <v>57</v>
      </c>
      <c r="K363" s="1" t="s">
        <v>57</v>
      </c>
      <c r="L363" s="1" t="s">
        <v>57</v>
      </c>
      <c r="M363" s="1" t="s">
        <v>57</v>
      </c>
      <c r="N363" s="34" t="s">
        <v>57</v>
      </c>
      <c r="O363" s="1" t="s">
        <v>57</v>
      </c>
      <c r="P363" s="1" t="s">
        <v>57</v>
      </c>
      <c r="Q363" s="1" t="s">
        <v>57</v>
      </c>
      <c r="R363" s="1" t="s">
        <v>57</v>
      </c>
      <c r="S363" s="1" t="s">
        <v>57</v>
      </c>
      <c r="T363" s="33" t="s">
        <v>57</v>
      </c>
      <c r="U363">
        <f t="shared" si="5"/>
        <v>0</v>
      </c>
    </row>
    <row r="364" spans="1:21" x14ac:dyDescent="0.35">
      <c r="A364" s="4">
        <v>45287</v>
      </c>
      <c r="B364" s="1">
        <v>2023</v>
      </c>
      <c r="C364" s="1">
        <v>52</v>
      </c>
      <c r="D364" s="34">
        <v>12</v>
      </c>
      <c r="E364" s="33" t="s">
        <v>57</v>
      </c>
      <c r="F364" s="1" t="s">
        <v>57</v>
      </c>
      <c r="G364" s="1" t="s">
        <v>57</v>
      </c>
      <c r="H364" s="1" t="s">
        <v>57</v>
      </c>
      <c r="I364" s="34" t="s">
        <v>57</v>
      </c>
      <c r="J364" s="33" t="s">
        <v>57</v>
      </c>
      <c r="K364" s="1" t="s">
        <v>57</v>
      </c>
      <c r="L364" s="1" t="s">
        <v>57</v>
      </c>
      <c r="M364" s="1" t="s">
        <v>57</v>
      </c>
      <c r="N364" s="34" t="s">
        <v>57</v>
      </c>
      <c r="O364" s="1" t="s">
        <v>57</v>
      </c>
      <c r="P364" s="1" t="s">
        <v>57</v>
      </c>
      <c r="Q364" s="1" t="s">
        <v>57</v>
      </c>
      <c r="R364" s="1" t="s">
        <v>57</v>
      </c>
      <c r="S364" s="1" t="s">
        <v>57</v>
      </c>
      <c r="T364" s="33" t="s">
        <v>57</v>
      </c>
      <c r="U364">
        <f t="shared" si="5"/>
        <v>0</v>
      </c>
    </row>
    <row r="365" spans="1:21" x14ac:dyDescent="0.35">
      <c r="A365" s="4">
        <v>45288</v>
      </c>
      <c r="B365" s="1">
        <v>2023</v>
      </c>
      <c r="C365" s="1">
        <v>52</v>
      </c>
      <c r="D365" s="34">
        <v>12</v>
      </c>
      <c r="E365" s="33" t="s">
        <v>57</v>
      </c>
      <c r="F365" s="1" t="s">
        <v>57</v>
      </c>
      <c r="G365" s="1" t="s">
        <v>57</v>
      </c>
      <c r="H365" s="1" t="s">
        <v>57</v>
      </c>
      <c r="I365" s="34" t="s">
        <v>57</v>
      </c>
      <c r="J365" s="33" t="s">
        <v>57</v>
      </c>
      <c r="K365" s="1" t="s">
        <v>57</v>
      </c>
      <c r="L365" s="1" t="s">
        <v>57</v>
      </c>
      <c r="M365" s="1" t="s">
        <v>57</v>
      </c>
      <c r="N365" s="34" t="s">
        <v>57</v>
      </c>
      <c r="O365" s="1" t="s">
        <v>57</v>
      </c>
      <c r="P365" s="1" t="s">
        <v>57</v>
      </c>
      <c r="Q365" s="1" t="s">
        <v>57</v>
      </c>
      <c r="R365" s="1" t="s">
        <v>57</v>
      </c>
      <c r="S365" s="1" t="s">
        <v>57</v>
      </c>
      <c r="T365" s="33" t="s">
        <v>57</v>
      </c>
      <c r="U365">
        <f t="shared" si="5"/>
        <v>0</v>
      </c>
    </row>
    <row r="366" spans="1:21" x14ac:dyDescent="0.35">
      <c r="A366" s="4">
        <v>45289</v>
      </c>
      <c r="B366" s="1">
        <v>2023</v>
      </c>
      <c r="C366" s="1">
        <v>52</v>
      </c>
      <c r="D366" s="34">
        <v>12</v>
      </c>
      <c r="E366" s="33" t="s">
        <v>57</v>
      </c>
      <c r="F366" s="1" t="s">
        <v>57</v>
      </c>
      <c r="G366" s="1" t="s">
        <v>57</v>
      </c>
      <c r="H366" s="1" t="s">
        <v>57</v>
      </c>
      <c r="I366" s="34" t="s">
        <v>57</v>
      </c>
      <c r="J366" s="33" t="s">
        <v>57</v>
      </c>
      <c r="K366" s="1" t="s">
        <v>57</v>
      </c>
      <c r="L366" s="1" t="s">
        <v>57</v>
      </c>
      <c r="M366" s="1" t="s">
        <v>57</v>
      </c>
      <c r="N366" s="34" t="s">
        <v>57</v>
      </c>
      <c r="O366" s="1" t="s">
        <v>57</v>
      </c>
      <c r="P366" s="1" t="s">
        <v>57</v>
      </c>
      <c r="Q366" s="1" t="s">
        <v>57</v>
      </c>
      <c r="R366" s="1" t="s">
        <v>57</v>
      </c>
      <c r="S366" s="1" t="s">
        <v>57</v>
      </c>
      <c r="T366" s="33" t="s">
        <v>57</v>
      </c>
      <c r="U366">
        <f t="shared" si="5"/>
        <v>0</v>
      </c>
    </row>
    <row r="367" spans="1:21" x14ac:dyDescent="0.35">
      <c r="A367" s="4">
        <v>45290</v>
      </c>
      <c r="B367" s="1">
        <v>2023</v>
      </c>
      <c r="C367" s="1">
        <v>52</v>
      </c>
      <c r="D367" s="34">
        <v>12</v>
      </c>
      <c r="E367" s="33" t="s">
        <v>57</v>
      </c>
      <c r="F367" s="1" t="s">
        <v>57</v>
      </c>
      <c r="G367" s="1" t="s">
        <v>57</v>
      </c>
      <c r="H367" s="1" t="s">
        <v>57</v>
      </c>
      <c r="I367" s="34" t="s">
        <v>57</v>
      </c>
      <c r="J367" s="33" t="s">
        <v>57</v>
      </c>
      <c r="K367" s="1" t="s">
        <v>57</v>
      </c>
      <c r="L367" s="1" t="s">
        <v>57</v>
      </c>
      <c r="M367" s="1" t="s">
        <v>57</v>
      </c>
      <c r="N367" s="34" t="s">
        <v>57</v>
      </c>
      <c r="O367" s="1" t="s">
        <v>57</v>
      </c>
      <c r="P367" s="1" t="s">
        <v>57</v>
      </c>
      <c r="Q367" s="1" t="s">
        <v>57</v>
      </c>
      <c r="R367" s="1" t="s">
        <v>57</v>
      </c>
      <c r="S367" s="1" t="s">
        <v>57</v>
      </c>
      <c r="T367" s="33" t="s">
        <v>57</v>
      </c>
      <c r="U367">
        <f t="shared" si="5"/>
        <v>0</v>
      </c>
    </row>
    <row r="368" spans="1:21" x14ac:dyDescent="0.35">
      <c r="A368" s="4">
        <v>45291</v>
      </c>
      <c r="B368" s="1">
        <v>2023</v>
      </c>
      <c r="C368" s="1">
        <v>52</v>
      </c>
      <c r="D368" s="34">
        <v>12</v>
      </c>
      <c r="E368" s="33" t="s">
        <v>57</v>
      </c>
      <c r="F368" s="1" t="s">
        <v>57</v>
      </c>
      <c r="G368" s="1" t="s">
        <v>57</v>
      </c>
      <c r="H368" s="1" t="s">
        <v>57</v>
      </c>
      <c r="I368" s="34" t="s">
        <v>57</v>
      </c>
      <c r="J368" s="33" t="s">
        <v>57</v>
      </c>
      <c r="K368" s="1" t="s">
        <v>57</v>
      </c>
      <c r="L368" s="1" t="s">
        <v>57</v>
      </c>
      <c r="M368" s="1" t="s">
        <v>57</v>
      </c>
      <c r="N368" s="34" t="s">
        <v>57</v>
      </c>
      <c r="O368" s="1" t="s">
        <v>57</v>
      </c>
      <c r="P368" s="1" t="s">
        <v>57</v>
      </c>
      <c r="Q368" s="1" t="s">
        <v>57</v>
      </c>
      <c r="R368" s="1" t="s">
        <v>57</v>
      </c>
      <c r="S368" s="1" t="s">
        <v>57</v>
      </c>
      <c r="T368" s="33" t="s">
        <v>57</v>
      </c>
      <c r="U368">
        <f t="shared" si="5"/>
        <v>0</v>
      </c>
    </row>
  </sheetData>
  <autoFilter ref="A3:S368" xr:uid="{30256E7D-B0C0-4D7D-A95B-6DB740B50ECD}"/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67A8B-4212-4A8E-B12C-F8424355068E}">
  <sheetPr codeName="Feuil5"/>
  <dimension ref="A1:T368"/>
  <sheetViews>
    <sheetView tabSelected="1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F10" sqref="F10"/>
    </sheetView>
  </sheetViews>
  <sheetFormatPr baseColWidth="10" defaultColWidth="11.453125" defaultRowHeight="14.5" x14ac:dyDescent="0.35"/>
  <cols>
    <col min="1" max="1" width="28.54296875" style="23" customWidth="1"/>
    <col min="2" max="2" width="0" style="1" hidden="1" customWidth="1"/>
    <col min="3" max="4" width="11.453125" style="1"/>
    <col min="5" max="5" width="19.90625" bestFit="1" customWidth="1"/>
    <col min="10" max="20" width="11.7265625" customWidth="1"/>
  </cols>
  <sheetData>
    <row r="1" spans="1:20" x14ac:dyDescent="0.35">
      <c r="A1" s="23" t="s">
        <v>35</v>
      </c>
      <c r="B1" s="1" t="s">
        <v>36</v>
      </c>
      <c r="C1" s="1" t="s">
        <v>37</v>
      </c>
      <c r="D1" s="1" t="s">
        <v>38</v>
      </c>
      <c r="E1" s="26" t="s">
        <v>39</v>
      </c>
      <c r="F1" s="26" t="s">
        <v>40</v>
      </c>
      <c r="G1" s="26" t="s">
        <v>41</v>
      </c>
      <c r="H1" s="26" t="s">
        <v>42</v>
      </c>
      <c r="I1" s="26" t="s">
        <v>43</v>
      </c>
      <c r="J1" s="26" t="s">
        <v>44</v>
      </c>
      <c r="K1" s="26" t="s">
        <v>45</v>
      </c>
      <c r="L1" s="26" t="s">
        <v>46</v>
      </c>
      <c r="M1" s="26" t="s">
        <v>47</v>
      </c>
      <c r="N1" s="26" t="s">
        <v>48</v>
      </c>
      <c r="O1" s="26" t="s">
        <v>49</v>
      </c>
      <c r="P1" s="26" t="s">
        <v>50</v>
      </c>
      <c r="Q1" s="26" t="s">
        <v>51</v>
      </c>
      <c r="R1" s="26" t="s">
        <v>52</v>
      </c>
      <c r="S1" s="26" t="s">
        <v>53</v>
      </c>
      <c r="T1" s="26" t="s">
        <v>54</v>
      </c>
    </row>
    <row r="2" spans="1:20" x14ac:dyDescent="0.35">
      <c r="E2" s="26" t="s">
        <v>0</v>
      </c>
      <c r="F2" s="26"/>
      <c r="G2" s="26"/>
      <c r="H2" s="26"/>
      <c r="I2" s="26"/>
      <c r="J2" s="26" t="s">
        <v>1</v>
      </c>
      <c r="K2" s="26"/>
      <c r="L2" s="26"/>
      <c r="M2" s="26"/>
      <c r="N2" s="26"/>
      <c r="O2" s="26" t="s">
        <v>2</v>
      </c>
      <c r="P2" s="26"/>
      <c r="Q2" s="26"/>
      <c r="R2" s="26"/>
      <c r="S2" s="26"/>
      <c r="T2" s="26" t="s">
        <v>76</v>
      </c>
    </row>
    <row r="3" spans="1:20" x14ac:dyDescent="0.35">
      <c r="A3" s="4" t="s">
        <v>6</v>
      </c>
      <c r="B3" s="2" t="s">
        <v>4</v>
      </c>
      <c r="C3" s="2" t="s">
        <v>3</v>
      </c>
      <c r="D3" s="2" t="s">
        <v>5</v>
      </c>
      <c r="E3" s="2" t="s">
        <v>59</v>
      </c>
      <c r="F3" s="2" t="s">
        <v>60</v>
      </c>
      <c r="G3" s="2" t="s">
        <v>63</v>
      </c>
      <c r="H3" s="2" t="s">
        <v>64</v>
      </c>
      <c r="I3" s="2" t="s">
        <v>65</v>
      </c>
      <c r="J3" s="2" t="s">
        <v>61</v>
      </c>
      <c r="K3" s="2" t="s">
        <v>62</v>
      </c>
      <c r="L3" s="2" t="s">
        <v>66</v>
      </c>
      <c r="M3" s="2" t="s">
        <v>67</v>
      </c>
      <c r="N3" s="2" t="s">
        <v>68</v>
      </c>
      <c r="O3" s="2" t="s">
        <v>69</v>
      </c>
      <c r="P3" s="2" t="s">
        <v>70</v>
      </c>
      <c r="Q3" s="2" t="s">
        <v>71</v>
      </c>
      <c r="R3" s="2" t="s">
        <v>72</v>
      </c>
      <c r="S3" s="2" t="s">
        <v>73</v>
      </c>
      <c r="T3" s="2" t="s">
        <v>77</v>
      </c>
    </row>
    <row r="4" spans="1:20" x14ac:dyDescent="0.35">
      <c r="A4" s="4">
        <v>44927</v>
      </c>
      <c r="B4" s="1">
        <v>2023</v>
      </c>
      <c r="C4" s="1">
        <v>52</v>
      </c>
      <c r="D4" s="1">
        <f>MONTH(Tableau4[[#This Row],[Date ]])</f>
        <v>1</v>
      </c>
      <c r="E4" s="28" t="str">
        <f>IF(OR(Ouverture_lignes_validées!E4="F",Ouverture_lignes_validées!E4="PM",Ouverture_lignes_validées!E4=""),"",
IF(Ouverture_lignes_validées!E4=1,
IF(ISEVEN(Capa_lignes!$C4)="VRAI",
INDEX(COEE_CADLIGNE_TR!$A$16:$C$27,MATCH(Tableau4[[#This Row],[Mois]],COEE_CADLIGNE_TR!$A$16:$A$27,0),2)*COEE_CADLIGNE_TR!$G$2*INDEX(COEE_CADLIGNE_TR!$L$3:$R$9,MATCH(WEEKDAY($A4,1),COEE_CADLIGNE_TR!$M$3:$M$9,0),4)*INDEX(COEE_CADLIGNE_TR!$A$1:$D$13,MATCH(MONTH($A4),COEE_CADLIGNE_TR!$A$1:$A$13,0),2)*INDEX(COEE_CADLIGNE_TR!$A$1:$D$13,MATCH(MONTH($A4),COEE_CADLIGNE_TR!$A$1:$A$13,0),2),
INDEX(COEE_CADLIGNE_TR!$A$16:$C$27,MATCH(Tableau4[[#This Row],[Mois]],COEE_CADLIGNE_TR!$A$16:$A$27,0),2)*COEE_CADLIGNE_TR!$G$2*INDEX(COEE_CADLIGNE_TR!$L$3:$R$9,MATCH(WEEKDAY($A4,1),COEE_CADLIGNE_TR!$M$3:$M$9,0),3)*INDEX(COEE_CADLIGNE_TR!$A$1:$D$13,MATCH(MONTH($A4),COEE_CADLIGNE_TR!$A$1:$A$13,0),2)*INDEX(COEE_CADLIGNE_TR!$A$1:$D$13,MATCH(MONTH($A4),COEE_CADLIGNE_TR!$A$1:$A$13,0),2))))</f>
        <v/>
      </c>
      <c r="F4" s="28" t="str">
        <f>IF(OR(Ouverture_lignes_validées!F4="F",Ouverture_lignes_validées!F4="PM",Ouverture_lignes_validées!F4=""),"",IF(Ouverture_lignes_validées!F4=1,IF(ISEVEN(Capa_lignes!$C4)="VRAI",INDEX(COEE_CADLIGNE_TR!$A$16:$C$27,MATCH(Tableau4[[#This Row],[Mois]],COEE_CADLIGNE_TR!$A$16:$A$27,0),2)*COEE_CADLIGNE_TR!$G$2*INDEX(COEE_CADLIGNE_TR!$L$3:$R$9,MATCH(WEEKDAY($A4,1),COEE_CADLIGNE_TR!$M$3:$M$9,0),3)*INDEX(COEE_CADLIGNE_TR!$A$1:$D$13,MATCH(MONTH($A4),COEE_CADLIGNE_TR!$A$1:$A$13,0),2),COEE_CADLIGNE_TR!$G$2*INDEX(COEE_CADLIGNE_TR!$L$3:$R$9,MATCH(WEEKDAY($A4,1),COEE_CADLIGNE_TR!$M$3:$M$9,0),4)*INDEX(COEE_CADLIGNE_TR!$A$1:$D$13,MATCH(MONTH($A4),COEE_CADLIGNE_TR!$A$1:$A$13,0),2))))</f>
        <v/>
      </c>
      <c r="G4" s="28" t="str">
        <f>IF(OR(Ouverture_lignes_validées!G4="F",Ouverture_lignes_validées!G4="PM",Ouverture_lignes_validées!G4=""),"",IF(Ouverture_lignes_validées!G4=1,INDEX(COEE_CADLIGNE_TR!$A$16:$C$27,MATCH(Tableau4[[#This Row],[Mois]],COEE_CADLIGNE_TR!$A$16:$A$27,0),2)*COEE_CADLIGNE_TR!$G$2*INDEX(COEE_CADLIGNE_TR!$L$3:$R$9,MATCH(WEEKDAY($A4,1),COEE_CADLIGNE_TR!$M$3:$M$9,0),5)*INDEX(COEE_CADLIGNE_TR!$A$1:$D$13,MATCH(MONTH($A4),COEE_CADLIGNE_TR!$A$1:$A$13,0),2)))</f>
        <v/>
      </c>
      <c r="H4" s="28" t="str">
        <f>IF(OR(Ouverture_lignes_validées!H4="F",Ouverture_lignes_validées!H4="PM",Ouverture_lignes_validées!H4=""),"",IF(Ouverture_lignes_validées!H4=1,INDEX(COEE_CADLIGNE_TR!$A$16:$C$27,MATCH(Tableau4[[#This Row],[Mois]],COEE_CADLIGNE_TR!$A$16:$A$27,0),2)*COEE_CADLIGNE_TR!$G$2*INDEX(COEE_CADLIGNE_TR!$L$3:$R$9,MATCH(WEEKDAY($A4,1),COEE_CADLIGNE_TR!$M$3:$M$9,0),6)*INDEX(COEE_CADLIGNE_TR!$A$1:$D$13,MATCH(MONTH($A4),COEE_CADLIGNE_TR!$A$1:$A$13,0),2)))</f>
        <v/>
      </c>
      <c r="I4" s="28" t="str">
        <f>IF(OR(Ouverture_lignes_validées!I4="F",Ouverture_lignes_validées!I4="PM",Ouverture_lignes_validées!I4=""),"",IF(Ouverture_lignes_validées!I4=1,INDEX(COEE_CADLIGNE_TR!$A$16:$C$27,MATCH(Tableau4[[#This Row],[Mois]],COEE_CADLIGNE_TR!$A$16:$A$27,0),2)*COEE_CADLIGNE_TR!$G$2*INDEX(COEE_CADLIGNE_TR!$L$3:$R$9,MATCH(WEEKDAY($A4,1),COEE_CADLIGNE_TR!$M$3:$M$9,0),7)*INDEX(COEE_CADLIGNE_TR!$A$1:$D$13,MATCH(MONTH($A4),COEE_CADLIGNE_TR!$A$1:$A$13,0),2)))</f>
        <v/>
      </c>
      <c r="J4" s="28" t="str">
        <f>IF(OR(Ouverture_lignes_validées!J4="F",Ouverture_lignes_validées!J4="PM",Ouverture_lignes_validées!J4=""),"",IF(Ouverture_lignes_validées!J4=1,IF(ISEVEN(Capa_lignes!$C4)="VRAI",INDEX(COEE_CADLIGNE_TR!$A$16:$C$27,MATCH(Tableau4[[#This Row],[Mois]],COEE_CADLIGNE_TR!$A$16:$A$27,0),2)*COEE_CADLIGNE_TR!$H$2*INDEX(COEE_CADLIGNE_TR!$L$3:$R$9,MATCH(WEEKDAY($A4,1),COEE_CADLIGNE_TR!$M$3:$M$9,0),4)*INDEX(COEE_CADLIGNE_TR!$A$1:$D$13,MATCH(MONTH($A4),COEE_CADLIGNE_TR!$A$1:$A$13,0),3),INDEX(COEE_CADLIGNE_TR!$A$16:$C$27,MATCH(Tableau4[[#This Row],[Mois]],COEE_CADLIGNE_TR!$A$16:$A$27,0),2)*COEE_CADLIGNE_TR!$H$2*INDEX(COEE_CADLIGNE_TR!$L$3:$R$9,MATCH(WEEKDAY($A4,1),COEE_CADLIGNE_TR!$M$3:$M$9,0),3)*INDEX(COEE_CADLIGNE_TR!$A$1:$D$13,MATCH(MONTH($A4),COEE_CADLIGNE_TR!$A$1:$A$13,0),3))))</f>
        <v/>
      </c>
      <c r="K4" s="28" t="str">
        <f>IF(OR(Ouverture_lignes_validées!K4="F",Ouverture_lignes_validées!K4="PM",Ouverture_lignes_validées!K4=""),"",IF(Ouverture_lignes_validées!K4=1,IF(ISEVEN(Capa_lignes!$C4)="VRAI",INDEX(COEE_CADLIGNE_TR!$A$16:$C$27,MATCH(Tableau4[[#This Row],[Mois]],COEE_CADLIGNE_TR!$A$16:$A$27,0),2)*COEE_CADLIGNE_TR!$H$2*INDEX(COEE_CADLIGNE_TR!$L$3:$R$9,MATCH(WEEKDAY($A4,1),COEE_CADLIGNE_TR!$M$3:$M$9,0),3)*INDEX(COEE_CADLIGNE_TR!$A$1:$D$13,MATCH(MONTH($A4),COEE_CADLIGNE_TR!$A$1:$A$13,0),3),INDEX(COEE_CADLIGNE_TR!$A$16:$C$27,MATCH(Tableau4[[#This Row],[Mois]],COEE_CADLIGNE_TR!$A$16:$A$27,0),2)*COEE_CADLIGNE_TR!$H$2*INDEX(COEE_CADLIGNE_TR!$L$3:$R$9,MATCH(WEEKDAY($A4,1),COEE_CADLIGNE_TR!$M$3:$M$9,0),4)*INDEX(COEE_CADLIGNE_TR!$A$1:$D$13,MATCH(MONTH($A4),COEE_CADLIGNE_TR!$A$1:$A$13,0),3))))</f>
        <v/>
      </c>
      <c r="L4" s="28" t="str">
        <f>IF(OR(Ouverture_lignes_validées!L4="F",Ouverture_lignes_validées!L4="PM",Ouverture_lignes_validées!L4=""),"",IF(Ouverture_lignes_validées!L4=1,INDEX(COEE_CADLIGNE_TR!$A$16:$C$27,MATCH(Tableau4[[#This Row],[Mois]],COEE_CADLIGNE_TR!$A$16:$A$27,0),2)*COEE_CADLIGNE_TR!$H$2*INDEX(COEE_CADLIGNE_TR!$L$3:$R$9,MATCH(WEEKDAY($A4,1),COEE_CADLIGNE_TR!$M$3:$M$9,0),5)*INDEX(COEE_CADLIGNE_TR!$A$1:$D$13,MATCH(MONTH($A4),COEE_CADLIGNE_TR!$A$1:$A$13,0),3)))</f>
        <v/>
      </c>
      <c r="M4" s="28" t="str">
        <f>IF(OR(Ouverture_lignes_validées!M4="F",Ouverture_lignes_validées!M4="PM",Ouverture_lignes_validées!M4=""),"",IF(Ouverture_lignes_validées!M4=1,INDEX(COEE_CADLIGNE_TR!$A$16:$C$27,MATCH(Tableau4[[#This Row],[Mois]],COEE_CADLIGNE_TR!$A$16:$A$27,0),2)*COEE_CADLIGNE_TR!$H$2*INDEX(COEE_CADLIGNE_TR!$L$3:$R$9,MATCH(WEEKDAY($A4,1),COEE_CADLIGNE_TR!$M$3:$M$9,0),6)*INDEX(COEE_CADLIGNE_TR!$A$1:$D$13,MATCH(MONTH($A4),COEE_CADLIGNE_TR!$A$1:$A$13,0),3)))</f>
        <v/>
      </c>
      <c r="N4" s="28" t="str">
        <f>IF(OR(Ouverture_lignes_validées!N4="F",Ouverture_lignes_validées!N4="PM",Ouverture_lignes_validées!N4=""),"",IF(Ouverture_lignes_validées!N4=1,INDEX(COEE_CADLIGNE_TR!$A$16:$C$27,MATCH(Tableau4[[#This Row],[Mois]],COEE_CADLIGNE_TR!$A$16:$A$27,0),2)*COEE_CADLIGNE_TR!$H$2*INDEX(COEE_CADLIGNE_TR!$L$3:$R$9,MATCH(WEEKDAY($A4,1),COEE_CADLIGNE_TR!$M$3:$M$9,0),7)*INDEX(COEE_CADLIGNE_TR!$A$1:$D$13,MATCH(MONTH($A4),COEE_CADLIGNE_TR!$A$1:$A$13,0),3)))</f>
        <v/>
      </c>
      <c r="O4" s="28" t="str">
        <f>IF(OR(Ouverture_lignes_validées!O4="F",Ouverture_lignes_validées!O4="PM",Ouverture_lignes_validées!O4=""),"",IF(Ouverture_lignes_validées!O4=1,IF(ISEVEN(Capa_lignes!$C4)="VRAI",INDEX(COEE_CADLIGNE_TR!$A$16:$C$27,MATCH(Tableau4[[#This Row],[Mois]],COEE_CADLIGNE_TR!$A$16:$A$27,0),2)*COEE_CADLIGNE_TR!$I$2*INDEX(COEE_CADLIGNE_TR!$L$3:$R$9,MATCH(WEEKDAY($A4,1),COEE_CADLIGNE_TR!$M$3:$M$9,0),4)*INDEX(COEE_CADLIGNE_TR!$A$1:$D$13,MATCH(MONTH($A4),COEE_CADLIGNE_TR!$A$1:$A$13,0),4),INDEX(COEE_CADLIGNE_TR!$A$16:$C$27,MATCH(Tableau4[[#This Row],[Mois]],COEE_CADLIGNE_TR!$A$16:$A$27,0),2)*COEE_CADLIGNE_TR!$I$2*INDEX(COEE_CADLIGNE_TR!$L$3:$R$9,MATCH(WEEKDAY($A4,1),COEE_CADLIGNE_TR!$M$3:$M$9,0),3)*INDEX(COEE_CADLIGNE_TR!$A$1:$D$13,MATCH(MONTH($A4),COEE_CADLIGNE_TR!$A$1:$A$13,0),4))))</f>
        <v/>
      </c>
      <c r="P4" s="28" t="str">
        <f>IF(OR(Ouverture_lignes_validées!P4="F",Ouverture_lignes_validées!P4="PM",Ouverture_lignes_validées!P4=""),"",IF(Ouverture_lignes_validées!P4=1,IF(ISEVEN(Capa_lignes!$C4)="VRAI",INDEX(COEE_CADLIGNE_TR!$A$16:$C$27,MATCH(Tableau4[[#This Row],[Mois]],COEE_CADLIGNE_TR!$A$16:$A$27,0),2)*COEE_CADLIGNE_TR!$I$2*INDEX(COEE_CADLIGNE_TR!$L$3:$R$9,MATCH(WEEKDAY($A4,1),COEE_CADLIGNE_TR!$M$3:$M$9,0),3)*INDEX(COEE_CADLIGNE_TR!$A$1:$D$13,MATCH(MONTH($A4),COEE_CADLIGNE_TR!$A$1:$A$13,0),4),INDEX(COEE_CADLIGNE_TR!$A$16:$C$27,MATCH(Tableau4[[#This Row],[Mois]],COEE_CADLIGNE_TR!$A$16:$A$27,0),2)*COEE_CADLIGNE_TR!$I$2*INDEX(COEE_CADLIGNE_TR!$L$3:$R$9,MATCH(WEEKDAY($A4,1),COEE_CADLIGNE_TR!$M$3:$M$9,0),4)*INDEX(COEE_CADLIGNE_TR!$A$1:$D$13,MATCH(MONTH($A4),COEE_CADLIGNE_TR!$A$1:$A$13,0),4))))</f>
        <v/>
      </c>
      <c r="Q4" s="28" t="str">
        <f>IF(OR(Ouverture_lignes_validées!Q4="F",Ouverture_lignes_validées!Q4="PM",Ouverture_lignes_validées!Q4=""),"",IF(Ouverture_lignes_validées!Q4=1,INDEX(COEE_CADLIGNE_TR!$A$16:$C$27,MATCH(Tableau4[[#This Row],[Mois]],COEE_CADLIGNE_TR!$A$16:$A$27,0),2)*COEE_CADLIGNE_TR!$I$2*INDEX(COEE_CADLIGNE_TR!$L$3:$R$9,MATCH(WEEKDAY($A4,1),COEE_CADLIGNE_TR!$M$3:$M$9,0),5)*INDEX(COEE_CADLIGNE_TR!$A$1:$D$13,MATCH(MONTH($A4),COEE_CADLIGNE_TR!$A$1:$A$13,0),4)))</f>
        <v/>
      </c>
      <c r="R4" s="28" t="str">
        <f>IF(OR(Ouverture_lignes_validées!R4="F",Ouverture_lignes_validées!R4="PM",Ouverture_lignes_validées!R4=""),"",IF(Ouverture_lignes_validées!R4=1,INDEX(COEE_CADLIGNE_TR!$A$16:$C$27,MATCH(Tableau4[[#This Row],[Mois]],COEE_CADLIGNE_TR!$A$16:$A$27,0),2)*COEE_CADLIGNE_TR!$I$2*INDEX(COEE_CADLIGNE_TR!$L$3:$R$9,MATCH(WEEKDAY($A4,1),COEE_CADLIGNE_TR!$M$3:$M$9,0),6)*INDEX(COEE_CADLIGNE_TR!$A$1:$D$13,MATCH(MONTH($A4),COEE_CADLIGNE_TR!$A$1:$A$13,0),4)))</f>
        <v/>
      </c>
      <c r="S4" s="28" t="str">
        <f>IF(OR(Ouverture_lignes_validées!S4="F",Ouverture_lignes_validées!S4="PM",Ouverture_lignes_validées!S4=""),"",IF(Ouverture_lignes_validées!S4=1,INDEX(COEE_CADLIGNE_TR!$A$16:$C$27,MATCH(Tableau4[[#This Row],[Mois]],COEE_CADLIGNE_TR!$A$16:$A$27,0),2)*COEE_CADLIGNE_TR!$I$2*INDEX(COEE_CADLIGNE_TR!$L$3:$R$9,MATCH(WEEKDAY($A4,1),COEE_CADLIGNE_TR!$M$3:$M$9,0),7)*INDEX(COEE_CADLIGNE_TR!$A$1:$D$13,MATCH(MONTH($A4),COEE_CADLIGNE_TR!$A$1:$A$13,0),4)))</f>
        <v/>
      </c>
      <c r="T4" s="28" t="str">
        <f>IF(OR(Ouverture_lignes_validées!T4="F",Ouverture_lignes_validées!T4="PM",Ouverture_lignes_validées!T4=""),"",IF(Ouverture_lignes_validées!T4=1,IF(ISEVEN(Capa_lignes!$C4)="VRAI",INDEX(COEE_CADLIGNE_TR!$A$16:$C$27,MATCH(Tableau4[[#This Row],[Mois]],COEE_CADLIGNE_TR!$A$16:$A$27,0),2)*COEE_CADLIGNE_TR!$J$2*INDEX(COEE_CADLIGNE_TR!$L$3:$R$9,MATCH(WEEKDAY($A4,1),COEE_CADLIGNE_TR!$M$3:$M$9,0),3)*INDEX(COEE_CADLIGNE_TR!$A$1:$E$13,MATCH(MONTH($A4),COEE_CADLIGNE_TR!$A$1:$A$13,0),5),INDEX(COEE_CADLIGNE_TR!$A$16:$C$27,MATCH(Tableau4[[#This Row],[Mois]],COEE_CADLIGNE_TR!$A$16:$A$27,0),2)*COEE_CADLIGNE_TR!$J$2*INDEX(COEE_CADLIGNE_TR!$L$3:$R$9,MATCH(WEEKDAY($A4,1),COEE_CADLIGNE_TR!$M$3:$M$9,0),4)*INDEX(COEE_CADLIGNE_TR!$A$1:$E$13,MATCH(MONTH($A4),COEE_CADLIGNE_TR!$A$1:$A$13,0),5))))</f>
        <v/>
      </c>
    </row>
    <row r="5" spans="1:20" x14ac:dyDescent="0.35">
      <c r="A5" s="4">
        <v>44928</v>
      </c>
      <c r="B5" s="1">
        <v>2023</v>
      </c>
      <c r="C5" s="1">
        <v>1</v>
      </c>
      <c r="D5" s="1">
        <f>MONTH(Tableau4[[#This Row],[Date ]])</f>
        <v>1</v>
      </c>
      <c r="E5" s="28" t="str">
        <f>IF(OR(Ouverture_lignes_validées!E5="F",Ouverture_lignes_validées!E5="PM",Ouverture_lignes_validées!E5=""),"",
IF(Ouverture_lignes_validées!E5=1,
IF(ISEVEN(Capa_lignes!$C5)="VRAI",
INDEX(COEE_CADLIGNE_TR!$A$16:$C$27,MATCH(Tableau4[[#This Row],[Mois]],COEE_CADLIGNE_TR!$A$16:$A$27,0),2)*COEE_CADLIGNE_TR!$G$2*INDEX(COEE_CADLIGNE_TR!$L$3:$R$9,MATCH(WEEKDAY($A5,1),COEE_CADLIGNE_TR!$M$3:$M$9,0),4)*INDEX(COEE_CADLIGNE_TR!$A$1:$D$13,MATCH(MONTH($A5),COEE_CADLIGNE_TR!$A$1:$A$13,0),2)*INDEX(COEE_CADLIGNE_TR!$A$1:$D$13,MATCH(MONTH($A5),COEE_CADLIGNE_TR!$A$1:$A$13,0),2),
INDEX(COEE_CADLIGNE_TR!$A$16:$C$27,MATCH(Tableau4[[#This Row],[Mois]],COEE_CADLIGNE_TR!$A$16:$A$27,0),2)*COEE_CADLIGNE_TR!$G$2*INDEX(COEE_CADLIGNE_TR!$L$3:$R$9,MATCH(WEEKDAY($A5,1),COEE_CADLIGNE_TR!$M$3:$M$9,0),3)*INDEX(COEE_CADLIGNE_TR!$A$1:$D$13,MATCH(MONTH($A5),COEE_CADLIGNE_TR!$A$1:$A$13,0),2)*INDEX(COEE_CADLIGNE_TR!$A$1:$D$13,MATCH(MONTH($A5),COEE_CADLIGNE_TR!$A$1:$A$13,0),2))))</f>
        <v/>
      </c>
      <c r="F5" s="28" t="str">
        <f>IF(OR(Ouverture_lignes_validées!F5="F",Ouverture_lignes_validées!F5="PM",Ouverture_lignes_validées!F5=""),"",IF(Ouverture_lignes_validées!F5=1,IF(ISEVEN(Capa_lignes!$C5)="VRAI",INDEX(COEE_CADLIGNE_TR!$A$16:$C$27,MATCH(Tableau4[[#This Row],[Mois]],COEE_CADLIGNE_TR!$A$16:$A$27,0),2)*COEE_CADLIGNE_TR!$G$2*INDEX(COEE_CADLIGNE_TR!$L$3:$R$9,MATCH(WEEKDAY($A5,1),COEE_CADLIGNE_TR!$M$3:$M$9,0),3)*INDEX(COEE_CADLIGNE_TR!$A$1:$D$13,MATCH(MONTH($A5),COEE_CADLIGNE_TR!$A$1:$A$13,0),2),COEE_CADLIGNE_TR!$G$2*INDEX(COEE_CADLIGNE_TR!$L$3:$R$9,MATCH(WEEKDAY($A5,1),COEE_CADLIGNE_TR!$M$3:$M$9,0),4)*INDEX(COEE_CADLIGNE_TR!$A$1:$D$13,MATCH(MONTH($A5),COEE_CADLIGNE_TR!$A$1:$A$13,0),2))))</f>
        <v/>
      </c>
      <c r="G5" s="28" t="str">
        <f>IF(OR(Ouverture_lignes_validées!G5="F",Ouverture_lignes_validées!G5="PM",Ouverture_lignes_validées!G5=""),"",IF(Ouverture_lignes_validées!G5=1,INDEX(COEE_CADLIGNE_TR!$A$16:$C$27,MATCH(Tableau4[[#This Row],[Mois]],COEE_CADLIGNE_TR!$A$16:$A$27,0),2)*COEE_CADLIGNE_TR!$G$2*INDEX(COEE_CADLIGNE_TR!$L$3:$R$9,MATCH(WEEKDAY($A5,1),COEE_CADLIGNE_TR!$M$3:$M$9,0),5)*INDEX(COEE_CADLIGNE_TR!$A$1:$D$13,MATCH(MONTH($A5),COEE_CADLIGNE_TR!$A$1:$A$13,0),2)))</f>
        <v/>
      </c>
      <c r="H5" s="28" t="str">
        <f>IF(OR(Ouverture_lignes_validées!H5="F",Ouverture_lignes_validées!H5="PM",Ouverture_lignes_validées!H5=""),"",IF(Ouverture_lignes_validées!H5=1,INDEX(COEE_CADLIGNE_TR!$A$16:$C$27,MATCH(Tableau4[[#This Row],[Mois]],COEE_CADLIGNE_TR!$A$16:$A$27,0),2)*COEE_CADLIGNE_TR!$G$2*INDEX(COEE_CADLIGNE_TR!$L$3:$R$9,MATCH(WEEKDAY($A5,1),COEE_CADLIGNE_TR!$M$3:$M$9,0),6)*INDEX(COEE_CADLIGNE_TR!$A$1:$D$13,MATCH(MONTH($A5),COEE_CADLIGNE_TR!$A$1:$A$13,0),2)))</f>
        <v/>
      </c>
      <c r="I5" s="28" t="str">
        <f>IF(OR(Ouverture_lignes_validées!I5="F",Ouverture_lignes_validées!I5="PM",Ouverture_lignes_validées!I5=""),"",IF(Ouverture_lignes_validées!I5=1,INDEX(COEE_CADLIGNE_TR!$A$16:$C$27,MATCH(Tableau4[[#This Row],[Mois]],COEE_CADLIGNE_TR!$A$16:$A$27,0),2)*COEE_CADLIGNE_TR!$G$2*INDEX(COEE_CADLIGNE_TR!$L$3:$R$9,MATCH(WEEKDAY($A5,1),COEE_CADLIGNE_TR!$M$3:$M$9,0),7)*INDEX(COEE_CADLIGNE_TR!$A$1:$D$13,MATCH(MONTH($A5),COEE_CADLIGNE_TR!$A$1:$A$13,0),2)))</f>
        <v/>
      </c>
      <c r="J5" s="28">
        <f>IF(OR(Ouverture_lignes_validées!J5="F",Ouverture_lignes_validées!J5="PM",Ouverture_lignes_validées!J5=""),"",IF(Ouverture_lignes_validées!J5=1,IF(ISEVEN(Capa_lignes!$C5)="VRAI",INDEX(COEE_CADLIGNE_TR!$A$16:$C$27,MATCH(Tableau4[[#This Row],[Mois]],COEE_CADLIGNE_TR!$A$16:$A$27,0),2)*COEE_CADLIGNE_TR!$H$2*INDEX(COEE_CADLIGNE_TR!$L$3:$R$9,MATCH(WEEKDAY($A5,1),COEE_CADLIGNE_TR!$M$3:$M$9,0),4)*INDEX(COEE_CADLIGNE_TR!$A$1:$D$13,MATCH(MONTH($A5),COEE_CADLIGNE_TR!$A$1:$A$13,0),3),INDEX(COEE_CADLIGNE_TR!$A$16:$C$27,MATCH(Tableau4[[#This Row],[Mois]],COEE_CADLIGNE_TR!$A$16:$A$27,0),2)*COEE_CADLIGNE_TR!$H$2*INDEX(COEE_CADLIGNE_TR!$L$3:$R$9,MATCH(WEEKDAY($A5,1),COEE_CADLIGNE_TR!$M$3:$M$9,0),3)*INDEX(COEE_CADLIGNE_TR!$A$1:$D$13,MATCH(MONTH($A5),COEE_CADLIGNE_TR!$A$1:$A$13,0),3))))</f>
        <v>4890.6000000000004</v>
      </c>
      <c r="K5" s="28">
        <f>IF(OR(Ouverture_lignes_validées!K5="F",Ouverture_lignes_validées!K5="PM",Ouverture_lignes_validées!K5=""),"",IF(Ouverture_lignes_validées!K5=1,IF(ISEVEN(Capa_lignes!$C5)="VRAI",INDEX(COEE_CADLIGNE_TR!$A$16:$C$27,MATCH(Tableau4[[#This Row],[Mois]],COEE_CADLIGNE_TR!$A$16:$A$27,0),2)*COEE_CADLIGNE_TR!$H$2*INDEX(COEE_CADLIGNE_TR!$L$3:$R$9,MATCH(WEEKDAY($A5,1),COEE_CADLIGNE_TR!$M$3:$M$9,0),3)*INDEX(COEE_CADLIGNE_TR!$A$1:$D$13,MATCH(MONTH($A5),COEE_CADLIGNE_TR!$A$1:$A$13,0),3),INDEX(COEE_CADLIGNE_TR!$A$16:$C$27,MATCH(Tableau4[[#This Row],[Mois]],COEE_CADLIGNE_TR!$A$16:$A$27,0),2)*COEE_CADLIGNE_TR!$H$2*INDEX(COEE_CADLIGNE_TR!$L$3:$R$9,MATCH(WEEKDAY($A5,1),COEE_CADLIGNE_TR!$M$3:$M$9,0),4)*INDEX(COEE_CADLIGNE_TR!$A$1:$D$13,MATCH(MONTH($A5),COEE_CADLIGNE_TR!$A$1:$A$13,0),3))))</f>
        <v>5001.75</v>
      </c>
      <c r="L5" s="28">
        <f>IF(OR(Ouverture_lignes_validées!L5="F",Ouverture_lignes_validées!L5="PM",Ouverture_lignes_validées!L5=""),"",IF(Ouverture_lignes_validées!L5=1,INDEX(COEE_CADLIGNE_TR!$A$16:$C$27,MATCH(Tableau4[[#This Row],[Mois]],COEE_CADLIGNE_TR!$A$16:$A$27,0),2)*COEE_CADLIGNE_TR!$H$2*INDEX(COEE_CADLIGNE_TR!$L$3:$R$9,MATCH(WEEKDAY($A5,1),COEE_CADLIGNE_TR!$M$3:$M$9,0),5)*INDEX(COEE_CADLIGNE_TR!$A$1:$D$13,MATCH(MONTH($A5),COEE_CADLIGNE_TR!$A$1:$A$13,0),3)))</f>
        <v>6113.25</v>
      </c>
      <c r="M5" s="28" t="str">
        <f>IF(OR(Ouverture_lignes_validées!M5="F",Ouverture_lignes_validées!M5="PM",Ouverture_lignes_validées!M5=""),"",IF(Ouverture_lignes_validées!M5=1,INDEX(COEE_CADLIGNE_TR!$A$16:$C$27,MATCH(Tableau4[[#This Row],[Mois]],COEE_CADLIGNE_TR!$A$16:$A$27,0),2)*COEE_CADLIGNE_TR!$H$2*INDEX(COEE_CADLIGNE_TR!$L$3:$R$9,MATCH(WEEKDAY($A5,1),COEE_CADLIGNE_TR!$M$3:$M$9,0),6)*INDEX(COEE_CADLIGNE_TR!$A$1:$D$13,MATCH(MONTH($A5),COEE_CADLIGNE_TR!$A$1:$A$13,0),3)))</f>
        <v/>
      </c>
      <c r="N5" s="28" t="str">
        <f>IF(OR(Ouverture_lignes_validées!N5="F",Ouverture_lignes_validées!N5="PM",Ouverture_lignes_validées!N5=""),"",IF(Ouverture_lignes_validées!N5=1,INDEX(COEE_CADLIGNE_TR!$A$16:$C$27,MATCH(Tableau4[[#This Row],[Mois]],COEE_CADLIGNE_TR!$A$16:$A$27,0),2)*COEE_CADLIGNE_TR!$H$2*INDEX(COEE_CADLIGNE_TR!$L$3:$R$9,MATCH(WEEKDAY($A5,1),COEE_CADLIGNE_TR!$M$3:$M$9,0),7)*INDEX(COEE_CADLIGNE_TR!$A$1:$D$13,MATCH(MONTH($A5),COEE_CADLIGNE_TR!$A$1:$A$13,0),3)))</f>
        <v/>
      </c>
      <c r="O5" s="28">
        <f>IF(OR(Ouverture_lignes_validées!O5="F",Ouverture_lignes_validées!O5="PM",Ouverture_lignes_validées!O5=""),"",IF(Ouverture_lignes_validées!O5=1,IF(ISEVEN(Capa_lignes!$C5)="VRAI",INDEX(COEE_CADLIGNE_TR!$A$16:$C$27,MATCH(Tableau4[[#This Row],[Mois]],COEE_CADLIGNE_TR!$A$16:$A$27,0),2)*COEE_CADLIGNE_TR!$I$2*INDEX(COEE_CADLIGNE_TR!$L$3:$R$9,MATCH(WEEKDAY($A5,1),COEE_CADLIGNE_TR!$M$3:$M$9,0),4)*INDEX(COEE_CADLIGNE_TR!$A$1:$D$13,MATCH(MONTH($A5),COEE_CADLIGNE_TR!$A$1:$A$13,0),4),INDEX(COEE_CADLIGNE_TR!$A$16:$C$27,MATCH(Tableau4[[#This Row],[Mois]],COEE_CADLIGNE_TR!$A$16:$A$27,0),2)*COEE_CADLIGNE_TR!$I$2*INDEX(COEE_CADLIGNE_TR!$L$3:$R$9,MATCH(WEEKDAY($A5,1),COEE_CADLIGNE_TR!$M$3:$M$9,0),3)*INDEX(COEE_CADLIGNE_TR!$A$1:$D$13,MATCH(MONTH($A5),COEE_CADLIGNE_TR!$A$1:$A$13,0),4))))</f>
        <v>4796.55</v>
      </c>
      <c r="P5" s="28">
        <f>IF(OR(Ouverture_lignes_validées!P5="F",Ouverture_lignes_validées!P5="PM",Ouverture_lignes_validées!P5=""),"",IF(Ouverture_lignes_validées!P5=1,IF(ISEVEN(Capa_lignes!$C5)="VRAI",INDEX(COEE_CADLIGNE_TR!$A$16:$C$27,MATCH(Tableau4[[#This Row],[Mois]],COEE_CADLIGNE_TR!$A$16:$A$27,0),2)*COEE_CADLIGNE_TR!$I$2*INDEX(COEE_CADLIGNE_TR!$L$3:$R$9,MATCH(WEEKDAY($A5,1),COEE_CADLIGNE_TR!$M$3:$M$9,0),3)*INDEX(COEE_CADLIGNE_TR!$A$1:$D$13,MATCH(MONTH($A5),COEE_CADLIGNE_TR!$A$1:$A$13,0),4),INDEX(COEE_CADLIGNE_TR!$A$16:$C$27,MATCH(Tableau4[[#This Row],[Mois]],COEE_CADLIGNE_TR!$A$16:$A$27,0),2)*COEE_CADLIGNE_TR!$I$2*INDEX(COEE_CADLIGNE_TR!$L$3:$R$9,MATCH(WEEKDAY($A5,1),COEE_CADLIGNE_TR!$M$3:$M$9,0),4)*INDEX(COEE_CADLIGNE_TR!$A$1:$D$13,MATCH(MONTH($A5),COEE_CADLIGNE_TR!$A$1:$A$13,0),4))))</f>
        <v>4905.5625</v>
      </c>
      <c r="Q5" s="28">
        <f>IF(OR(Ouverture_lignes_validées!Q5="F",Ouverture_lignes_validées!Q5="PM",Ouverture_lignes_validées!Q5=""),"",IF(Ouverture_lignes_validées!Q5=1,INDEX(COEE_CADLIGNE_TR!$A$16:$C$27,MATCH(Tableau4[[#This Row],[Mois]],COEE_CADLIGNE_TR!$A$16:$A$27,0),2)*COEE_CADLIGNE_TR!$I$2*INDEX(COEE_CADLIGNE_TR!$L$3:$R$9,MATCH(WEEKDAY($A5,1),COEE_CADLIGNE_TR!$M$3:$M$9,0),5)*INDEX(COEE_CADLIGNE_TR!$A$1:$D$13,MATCH(MONTH($A5),COEE_CADLIGNE_TR!$A$1:$A$13,0),4)))</f>
        <v>5995.6875</v>
      </c>
      <c r="R5" s="28" t="str">
        <f>IF(OR(Ouverture_lignes_validées!R5="F",Ouverture_lignes_validées!R5="PM",Ouverture_lignes_validées!R5=""),"",IF(Ouverture_lignes_validées!R5=1,INDEX(COEE_CADLIGNE_TR!$A$16:$C$27,MATCH(Tableau4[[#This Row],[Mois]],COEE_CADLIGNE_TR!$A$16:$A$27,0),2)*COEE_CADLIGNE_TR!$I$2*INDEX(COEE_CADLIGNE_TR!$L$3:$R$9,MATCH(WEEKDAY($A5,1),COEE_CADLIGNE_TR!$M$3:$M$9,0),6)*INDEX(COEE_CADLIGNE_TR!$A$1:$D$13,MATCH(MONTH($A5),COEE_CADLIGNE_TR!$A$1:$A$13,0),4)))</f>
        <v/>
      </c>
      <c r="S5" s="28" t="str">
        <f>IF(OR(Ouverture_lignes_validées!S5="F",Ouverture_lignes_validées!S5="PM",Ouverture_lignes_validées!S5=""),"",IF(Ouverture_lignes_validées!S5=1,INDEX(COEE_CADLIGNE_TR!$A$16:$C$27,MATCH(Tableau4[[#This Row],[Mois]],COEE_CADLIGNE_TR!$A$16:$A$27,0),2)*COEE_CADLIGNE_TR!$I$2*INDEX(COEE_CADLIGNE_TR!$L$3:$R$9,MATCH(WEEKDAY($A5,1),COEE_CADLIGNE_TR!$M$3:$M$9,0),7)*INDEX(COEE_CADLIGNE_TR!$A$1:$D$13,MATCH(MONTH($A5),COEE_CADLIGNE_TR!$A$1:$A$13,0),4)))</f>
        <v/>
      </c>
      <c r="T5" s="28">
        <f>IF(OR(Ouverture_lignes_validées!T5="F",Ouverture_lignes_validées!T5="PM",Ouverture_lignes_validées!T5=""),"",IF(Ouverture_lignes_validées!T5=1,IF(ISEVEN(Capa_lignes!$C5)="VRAI",INDEX(COEE_CADLIGNE_TR!$A$16:$C$27,MATCH(Tableau4[[#This Row],[Mois]],COEE_CADLIGNE_TR!$A$16:$A$27,0),2)*COEE_CADLIGNE_TR!$J$2*INDEX(COEE_CADLIGNE_TR!$L$3:$R$9,MATCH(WEEKDAY($A5,1),COEE_CADLIGNE_TR!$M$3:$M$9,0),3)*INDEX(COEE_CADLIGNE_TR!$A$1:$E$13,MATCH(MONTH($A5),COEE_CADLIGNE_TR!$A$1:$A$13,0),5),INDEX(COEE_CADLIGNE_TR!$A$16:$C$27,MATCH(Tableau4[[#This Row],[Mois]],COEE_CADLIGNE_TR!$A$16:$A$27,0),2)*COEE_CADLIGNE_TR!$J$2*INDEX(COEE_CADLIGNE_TR!$L$3:$R$9,MATCH(WEEKDAY($A5,1),COEE_CADLIGNE_TR!$M$3:$M$9,0),4)*INDEX(COEE_CADLIGNE_TR!$A$1:$E$13,MATCH(MONTH($A5),COEE_CADLIGNE_TR!$A$1:$A$13,0),5))))</f>
        <v>1601.8735362997659</v>
      </c>
    </row>
    <row r="6" spans="1:20" x14ac:dyDescent="0.35">
      <c r="A6" s="4">
        <v>44929</v>
      </c>
      <c r="B6" s="1">
        <v>2023</v>
      </c>
      <c r="C6" s="1">
        <v>1</v>
      </c>
      <c r="D6" s="1">
        <f>MONTH(Tableau4[[#This Row],[Date ]])</f>
        <v>1</v>
      </c>
      <c r="E6" s="28" t="str">
        <f>IF(OR(Ouverture_lignes_validées!E6="F",Ouverture_lignes_validées!E6="PM",Ouverture_lignes_validées!E6=""),"",
IF(Ouverture_lignes_validées!E6=1,
IF(ISEVEN(Capa_lignes!$C6)="VRAI",
INDEX(COEE_CADLIGNE_TR!$A$16:$C$27,MATCH(Tableau4[[#This Row],[Mois]],COEE_CADLIGNE_TR!$A$16:$A$27,0),2)*COEE_CADLIGNE_TR!$G$2*INDEX(COEE_CADLIGNE_TR!$L$3:$R$9,MATCH(WEEKDAY($A6,1),COEE_CADLIGNE_TR!$M$3:$M$9,0),4)*INDEX(COEE_CADLIGNE_TR!$A$1:$D$13,MATCH(MONTH($A6),COEE_CADLIGNE_TR!$A$1:$A$13,0),2)*INDEX(COEE_CADLIGNE_TR!$A$1:$D$13,MATCH(MONTH($A6),COEE_CADLIGNE_TR!$A$1:$A$13,0),2),
INDEX(COEE_CADLIGNE_TR!$A$16:$C$27,MATCH(Tableau4[[#This Row],[Mois]],COEE_CADLIGNE_TR!$A$16:$A$27,0),2)*COEE_CADLIGNE_TR!$G$2*INDEX(COEE_CADLIGNE_TR!$L$3:$R$9,MATCH(WEEKDAY($A6,1),COEE_CADLIGNE_TR!$M$3:$M$9,0),3)*INDEX(COEE_CADLIGNE_TR!$A$1:$D$13,MATCH(MONTH($A6),COEE_CADLIGNE_TR!$A$1:$A$13,0),2)*INDEX(COEE_CADLIGNE_TR!$A$1:$D$13,MATCH(MONTH($A6),COEE_CADLIGNE_TR!$A$1:$A$13,0),2))))</f>
        <v/>
      </c>
      <c r="F6" s="28" t="str">
        <f>IF(OR(Ouverture_lignes_validées!F6="F",Ouverture_lignes_validées!F6="PM",Ouverture_lignes_validées!F6=""),"",IF(Ouverture_lignes_validées!F6=1,IF(ISEVEN(Capa_lignes!$C6)="VRAI",INDEX(COEE_CADLIGNE_TR!$A$16:$C$27,MATCH(Tableau4[[#This Row],[Mois]],COEE_CADLIGNE_TR!$A$16:$A$27,0),2)*COEE_CADLIGNE_TR!$G$2*INDEX(COEE_CADLIGNE_TR!$L$3:$R$9,MATCH(WEEKDAY($A6,1),COEE_CADLIGNE_TR!$M$3:$M$9,0),3)*INDEX(COEE_CADLIGNE_TR!$A$1:$D$13,MATCH(MONTH($A6),COEE_CADLIGNE_TR!$A$1:$A$13,0),2),COEE_CADLIGNE_TR!$G$2*INDEX(COEE_CADLIGNE_TR!$L$3:$R$9,MATCH(WEEKDAY($A6,1),COEE_CADLIGNE_TR!$M$3:$M$9,0),4)*INDEX(COEE_CADLIGNE_TR!$A$1:$D$13,MATCH(MONTH($A6),COEE_CADLIGNE_TR!$A$1:$A$13,0),2))))</f>
        <v/>
      </c>
      <c r="G6" s="28" t="str">
        <f>IF(OR(Ouverture_lignes_validées!G6="F",Ouverture_lignes_validées!G6="PM",Ouverture_lignes_validées!G6=""),"",IF(Ouverture_lignes_validées!G6=1,INDEX(COEE_CADLIGNE_TR!$A$16:$C$27,MATCH(Tableau4[[#This Row],[Mois]],COEE_CADLIGNE_TR!$A$16:$A$27,0),2)*COEE_CADLIGNE_TR!$G$2*INDEX(COEE_CADLIGNE_TR!$L$3:$R$9,MATCH(WEEKDAY($A6,1),COEE_CADLIGNE_TR!$M$3:$M$9,0),5)*INDEX(COEE_CADLIGNE_TR!$A$1:$D$13,MATCH(MONTH($A6),COEE_CADLIGNE_TR!$A$1:$A$13,0),2)))</f>
        <v/>
      </c>
      <c r="H6" s="28" t="str">
        <f>IF(OR(Ouverture_lignes_validées!H6="F",Ouverture_lignes_validées!H6="PM",Ouverture_lignes_validées!H6=""),"",IF(Ouverture_lignes_validées!H6=1,INDEX(COEE_CADLIGNE_TR!$A$16:$C$27,MATCH(Tableau4[[#This Row],[Mois]],COEE_CADLIGNE_TR!$A$16:$A$27,0),2)*COEE_CADLIGNE_TR!$G$2*INDEX(COEE_CADLIGNE_TR!$L$3:$R$9,MATCH(WEEKDAY($A6,1),COEE_CADLIGNE_TR!$M$3:$M$9,0),6)*INDEX(COEE_CADLIGNE_TR!$A$1:$D$13,MATCH(MONTH($A6),COEE_CADLIGNE_TR!$A$1:$A$13,0),2)))</f>
        <v/>
      </c>
      <c r="I6" s="28" t="str">
        <f>IF(OR(Ouverture_lignes_validées!I6="F",Ouverture_lignes_validées!I6="PM",Ouverture_lignes_validées!I6=""),"",IF(Ouverture_lignes_validées!I6=1,INDEX(COEE_CADLIGNE_TR!$A$16:$C$27,MATCH(Tableau4[[#This Row],[Mois]],COEE_CADLIGNE_TR!$A$16:$A$27,0),2)*COEE_CADLIGNE_TR!$G$2*INDEX(COEE_CADLIGNE_TR!$L$3:$R$9,MATCH(WEEKDAY($A6,1),COEE_CADLIGNE_TR!$M$3:$M$9,0),7)*INDEX(COEE_CADLIGNE_TR!$A$1:$D$13,MATCH(MONTH($A6),COEE_CADLIGNE_TR!$A$1:$A$13,0),2)))</f>
        <v/>
      </c>
      <c r="J6" s="28">
        <f>IF(OR(Ouverture_lignes_validées!J6="F",Ouverture_lignes_validées!J6="PM",Ouverture_lignes_validées!J6=""),"",IF(Ouverture_lignes_validées!J6=1,IF(ISEVEN(Capa_lignes!$C6)="VRAI",INDEX(COEE_CADLIGNE_TR!$A$16:$C$27,MATCH(Tableau4[[#This Row],[Mois]],COEE_CADLIGNE_TR!$A$16:$A$27,0),2)*COEE_CADLIGNE_TR!$H$2*INDEX(COEE_CADLIGNE_TR!$L$3:$R$9,MATCH(WEEKDAY($A6,1),COEE_CADLIGNE_TR!$M$3:$M$9,0),4)*INDEX(COEE_CADLIGNE_TR!$A$1:$D$13,MATCH(MONTH($A6),COEE_CADLIGNE_TR!$A$1:$A$13,0),3),INDEX(COEE_CADLIGNE_TR!$A$16:$C$27,MATCH(Tableau4[[#This Row],[Mois]],COEE_CADLIGNE_TR!$A$16:$A$27,0),2)*COEE_CADLIGNE_TR!$H$2*INDEX(COEE_CADLIGNE_TR!$L$3:$R$9,MATCH(WEEKDAY($A6,1),COEE_CADLIGNE_TR!$M$3:$M$9,0),3)*INDEX(COEE_CADLIGNE_TR!$A$1:$D$13,MATCH(MONTH($A6),COEE_CADLIGNE_TR!$A$1:$A$13,0),3))))</f>
        <v>4890.6000000000004</v>
      </c>
      <c r="K6" s="28">
        <f>IF(OR(Ouverture_lignes_validées!K6="F",Ouverture_lignes_validées!K6="PM",Ouverture_lignes_validées!K6=""),"",IF(Ouverture_lignes_validées!K6=1,IF(ISEVEN(Capa_lignes!$C6)="VRAI",INDEX(COEE_CADLIGNE_TR!$A$16:$C$27,MATCH(Tableau4[[#This Row],[Mois]],COEE_CADLIGNE_TR!$A$16:$A$27,0),2)*COEE_CADLIGNE_TR!$H$2*INDEX(COEE_CADLIGNE_TR!$L$3:$R$9,MATCH(WEEKDAY($A6,1),COEE_CADLIGNE_TR!$M$3:$M$9,0),3)*INDEX(COEE_CADLIGNE_TR!$A$1:$D$13,MATCH(MONTH($A6),COEE_CADLIGNE_TR!$A$1:$A$13,0),3),INDEX(COEE_CADLIGNE_TR!$A$16:$C$27,MATCH(Tableau4[[#This Row],[Mois]],COEE_CADLIGNE_TR!$A$16:$A$27,0),2)*COEE_CADLIGNE_TR!$H$2*INDEX(COEE_CADLIGNE_TR!$L$3:$R$9,MATCH(WEEKDAY($A6,1),COEE_CADLIGNE_TR!$M$3:$M$9,0),4)*INDEX(COEE_CADLIGNE_TR!$A$1:$D$13,MATCH(MONTH($A6),COEE_CADLIGNE_TR!$A$1:$A$13,0),3))))</f>
        <v>5001.75</v>
      </c>
      <c r="L6" s="28">
        <f>IF(OR(Ouverture_lignes_validées!L6="F",Ouverture_lignes_validées!L6="PM",Ouverture_lignes_validées!L6=""),"",IF(Ouverture_lignes_validées!L6=1,INDEX(COEE_CADLIGNE_TR!$A$16:$C$27,MATCH(Tableau4[[#This Row],[Mois]],COEE_CADLIGNE_TR!$A$16:$A$27,0),2)*COEE_CADLIGNE_TR!$H$2*INDEX(COEE_CADLIGNE_TR!$L$3:$R$9,MATCH(WEEKDAY($A6,1),COEE_CADLIGNE_TR!$M$3:$M$9,0),5)*INDEX(COEE_CADLIGNE_TR!$A$1:$D$13,MATCH(MONTH($A6),COEE_CADLIGNE_TR!$A$1:$A$13,0),3)))</f>
        <v>6113.25</v>
      </c>
      <c r="M6" s="28" t="str">
        <f>IF(OR(Ouverture_lignes_validées!M6="F",Ouverture_lignes_validées!M6="PM",Ouverture_lignes_validées!M6=""),"",IF(Ouverture_lignes_validées!M6=1,INDEX(COEE_CADLIGNE_TR!$A$16:$C$27,MATCH(Tableau4[[#This Row],[Mois]],COEE_CADLIGNE_TR!$A$16:$A$27,0),2)*COEE_CADLIGNE_TR!$H$2*INDEX(COEE_CADLIGNE_TR!$L$3:$R$9,MATCH(WEEKDAY($A6,1),COEE_CADLIGNE_TR!$M$3:$M$9,0),6)*INDEX(COEE_CADLIGNE_TR!$A$1:$D$13,MATCH(MONTH($A6),COEE_CADLIGNE_TR!$A$1:$A$13,0),3)))</f>
        <v/>
      </c>
      <c r="N6" s="28" t="str">
        <f>IF(OR(Ouverture_lignes_validées!N6="F",Ouverture_lignes_validées!N6="PM",Ouverture_lignes_validées!N6=""),"",IF(Ouverture_lignes_validées!N6=1,INDEX(COEE_CADLIGNE_TR!$A$16:$C$27,MATCH(Tableau4[[#This Row],[Mois]],COEE_CADLIGNE_TR!$A$16:$A$27,0),2)*COEE_CADLIGNE_TR!$H$2*INDEX(COEE_CADLIGNE_TR!$L$3:$R$9,MATCH(WEEKDAY($A6,1),COEE_CADLIGNE_TR!$M$3:$M$9,0),7)*INDEX(COEE_CADLIGNE_TR!$A$1:$D$13,MATCH(MONTH($A6),COEE_CADLIGNE_TR!$A$1:$A$13,0),3)))</f>
        <v/>
      </c>
      <c r="O6" s="28">
        <f>IF(OR(Ouverture_lignes_validées!O6="F",Ouverture_lignes_validées!O6="PM",Ouverture_lignes_validées!O6=""),"",IF(Ouverture_lignes_validées!O6=1,IF(ISEVEN(Capa_lignes!$C6)="VRAI",INDEX(COEE_CADLIGNE_TR!$A$16:$C$27,MATCH(Tableau4[[#This Row],[Mois]],COEE_CADLIGNE_TR!$A$16:$A$27,0),2)*COEE_CADLIGNE_TR!$I$2*INDEX(COEE_CADLIGNE_TR!$L$3:$R$9,MATCH(WEEKDAY($A6,1),COEE_CADLIGNE_TR!$M$3:$M$9,0),4)*INDEX(COEE_CADLIGNE_TR!$A$1:$D$13,MATCH(MONTH($A6),COEE_CADLIGNE_TR!$A$1:$A$13,0),4),INDEX(COEE_CADLIGNE_TR!$A$16:$C$27,MATCH(Tableau4[[#This Row],[Mois]],COEE_CADLIGNE_TR!$A$16:$A$27,0),2)*COEE_CADLIGNE_TR!$I$2*INDEX(COEE_CADLIGNE_TR!$L$3:$R$9,MATCH(WEEKDAY($A6,1),COEE_CADLIGNE_TR!$M$3:$M$9,0),3)*INDEX(COEE_CADLIGNE_TR!$A$1:$D$13,MATCH(MONTH($A6),COEE_CADLIGNE_TR!$A$1:$A$13,0),4))))</f>
        <v>4796.55</v>
      </c>
      <c r="P6" s="28">
        <f>IF(OR(Ouverture_lignes_validées!P6="F",Ouverture_lignes_validées!P6="PM",Ouverture_lignes_validées!P6=""),"",IF(Ouverture_lignes_validées!P6=1,IF(ISEVEN(Capa_lignes!$C6)="VRAI",INDEX(COEE_CADLIGNE_TR!$A$16:$C$27,MATCH(Tableau4[[#This Row],[Mois]],COEE_CADLIGNE_TR!$A$16:$A$27,0),2)*COEE_CADLIGNE_TR!$I$2*INDEX(COEE_CADLIGNE_TR!$L$3:$R$9,MATCH(WEEKDAY($A6,1),COEE_CADLIGNE_TR!$M$3:$M$9,0),3)*INDEX(COEE_CADLIGNE_TR!$A$1:$D$13,MATCH(MONTH($A6),COEE_CADLIGNE_TR!$A$1:$A$13,0),4),INDEX(COEE_CADLIGNE_TR!$A$16:$C$27,MATCH(Tableau4[[#This Row],[Mois]],COEE_CADLIGNE_TR!$A$16:$A$27,0),2)*COEE_CADLIGNE_TR!$I$2*INDEX(COEE_CADLIGNE_TR!$L$3:$R$9,MATCH(WEEKDAY($A6,1),COEE_CADLIGNE_TR!$M$3:$M$9,0),4)*INDEX(COEE_CADLIGNE_TR!$A$1:$D$13,MATCH(MONTH($A6),COEE_CADLIGNE_TR!$A$1:$A$13,0),4))))</f>
        <v>4905.5625</v>
      </c>
      <c r="Q6" s="28">
        <f>IF(OR(Ouverture_lignes_validées!Q6="F",Ouverture_lignes_validées!Q6="PM",Ouverture_lignes_validées!Q6=""),"",IF(Ouverture_lignes_validées!Q6=1,INDEX(COEE_CADLIGNE_TR!$A$16:$C$27,MATCH(Tableau4[[#This Row],[Mois]],COEE_CADLIGNE_TR!$A$16:$A$27,0),2)*COEE_CADLIGNE_TR!$I$2*INDEX(COEE_CADLIGNE_TR!$L$3:$R$9,MATCH(WEEKDAY($A6,1),COEE_CADLIGNE_TR!$M$3:$M$9,0),5)*INDEX(COEE_CADLIGNE_TR!$A$1:$D$13,MATCH(MONTH($A6),COEE_CADLIGNE_TR!$A$1:$A$13,0),4)))</f>
        <v>5995.6875</v>
      </c>
      <c r="R6" s="28" t="str">
        <f>IF(OR(Ouverture_lignes_validées!R6="F",Ouverture_lignes_validées!R6="PM",Ouverture_lignes_validées!R6=""),"",IF(Ouverture_lignes_validées!R6=1,INDEX(COEE_CADLIGNE_TR!$A$16:$C$27,MATCH(Tableau4[[#This Row],[Mois]],COEE_CADLIGNE_TR!$A$16:$A$27,0),2)*COEE_CADLIGNE_TR!$I$2*INDEX(COEE_CADLIGNE_TR!$L$3:$R$9,MATCH(WEEKDAY($A6,1),COEE_CADLIGNE_TR!$M$3:$M$9,0),6)*INDEX(COEE_CADLIGNE_TR!$A$1:$D$13,MATCH(MONTH($A6),COEE_CADLIGNE_TR!$A$1:$A$13,0),4)))</f>
        <v/>
      </c>
      <c r="S6" s="28" t="str">
        <f>IF(OR(Ouverture_lignes_validées!S6="F",Ouverture_lignes_validées!S6="PM",Ouverture_lignes_validées!S6=""),"",IF(Ouverture_lignes_validées!S6=1,INDEX(COEE_CADLIGNE_TR!$A$16:$C$27,MATCH(Tableau4[[#This Row],[Mois]],COEE_CADLIGNE_TR!$A$16:$A$27,0),2)*COEE_CADLIGNE_TR!$I$2*INDEX(COEE_CADLIGNE_TR!$L$3:$R$9,MATCH(WEEKDAY($A6,1),COEE_CADLIGNE_TR!$M$3:$M$9,0),7)*INDEX(COEE_CADLIGNE_TR!$A$1:$D$13,MATCH(MONTH($A6),COEE_CADLIGNE_TR!$A$1:$A$13,0),4)))</f>
        <v/>
      </c>
      <c r="T6" s="28">
        <f>IF(OR(Ouverture_lignes_validées!T6="F",Ouverture_lignes_validées!T6="PM",Ouverture_lignes_validées!T6=""),"",IF(Ouverture_lignes_validées!T6=1,IF(ISEVEN(Capa_lignes!$C6)="VRAI",INDEX(COEE_CADLIGNE_TR!$A$16:$C$27,MATCH(Tableau4[[#This Row],[Mois]],COEE_CADLIGNE_TR!$A$16:$A$27,0),2)*COEE_CADLIGNE_TR!$J$2*INDEX(COEE_CADLIGNE_TR!$L$3:$R$9,MATCH(WEEKDAY($A6,1),COEE_CADLIGNE_TR!$M$3:$M$9,0),3)*INDEX(COEE_CADLIGNE_TR!$A$1:$E$13,MATCH(MONTH($A6),COEE_CADLIGNE_TR!$A$1:$A$13,0),5),INDEX(COEE_CADLIGNE_TR!$A$16:$C$27,MATCH(Tableau4[[#This Row],[Mois]],COEE_CADLIGNE_TR!$A$16:$A$27,0),2)*COEE_CADLIGNE_TR!$J$2*INDEX(COEE_CADLIGNE_TR!$L$3:$R$9,MATCH(WEEKDAY($A6,1),COEE_CADLIGNE_TR!$M$3:$M$9,0),4)*INDEX(COEE_CADLIGNE_TR!$A$1:$E$13,MATCH(MONTH($A6),COEE_CADLIGNE_TR!$A$1:$A$13,0),5))))</f>
        <v>1601.8735362997659</v>
      </c>
    </row>
    <row r="7" spans="1:20" x14ac:dyDescent="0.35">
      <c r="A7" s="4">
        <v>44930</v>
      </c>
      <c r="B7" s="1">
        <v>2023</v>
      </c>
      <c r="C7" s="1">
        <v>1</v>
      </c>
      <c r="D7" s="1">
        <f>MONTH(Tableau4[[#This Row],[Date ]])</f>
        <v>1</v>
      </c>
      <c r="E7" s="28" t="str">
        <f>IF(OR(Ouverture_lignes_validées!E7="F",Ouverture_lignes_validées!E7="PM",Ouverture_lignes_validées!E7=""),"",
IF(Ouverture_lignes_validées!E7=1,
IF(ISEVEN(Capa_lignes!$C7)="VRAI",
INDEX(COEE_CADLIGNE_TR!$A$16:$C$27,MATCH(Tableau4[[#This Row],[Mois]],COEE_CADLIGNE_TR!$A$16:$A$27,0),2)*COEE_CADLIGNE_TR!$G$2*INDEX(COEE_CADLIGNE_TR!$L$3:$R$9,MATCH(WEEKDAY($A7,1),COEE_CADLIGNE_TR!$M$3:$M$9,0),4)*INDEX(COEE_CADLIGNE_TR!$A$1:$D$13,MATCH(MONTH($A7),COEE_CADLIGNE_TR!$A$1:$A$13,0),2)*INDEX(COEE_CADLIGNE_TR!$A$1:$D$13,MATCH(MONTH($A7),COEE_CADLIGNE_TR!$A$1:$A$13,0),2),
INDEX(COEE_CADLIGNE_TR!$A$16:$C$27,MATCH(Tableau4[[#This Row],[Mois]],COEE_CADLIGNE_TR!$A$16:$A$27,0),2)*COEE_CADLIGNE_TR!$G$2*INDEX(COEE_CADLIGNE_TR!$L$3:$R$9,MATCH(WEEKDAY($A7,1),COEE_CADLIGNE_TR!$M$3:$M$9,0),3)*INDEX(COEE_CADLIGNE_TR!$A$1:$D$13,MATCH(MONTH($A7),COEE_CADLIGNE_TR!$A$1:$A$13,0),2)*INDEX(COEE_CADLIGNE_TR!$A$1:$D$13,MATCH(MONTH($A7),COEE_CADLIGNE_TR!$A$1:$A$13,0),2))))</f>
        <v/>
      </c>
      <c r="F7" s="28" t="str">
        <f>IF(OR(Ouverture_lignes_validées!F7="F",Ouverture_lignes_validées!F7="PM",Ouverture_lignes_validées!F7=""),"",IF(Ouverture_lignes_validées!F7=1,IF(ISEVEN(Capa_lignes!$C7)="VRAI",INDEX(COEE_CADLIGNE_TR!$A$16:$C$27,MATCH(Tableau4[[#This Row],[Mois]],COEE_CADLIGNE_TR!$A$16:$A$27,0),2)*COEE_CADLIGNE_TR!$G$2*INDEX(COEE_CADLIGNE_TR!$L$3:$R$9,MATCH(WEEKDAY($A7,1),COEE_CADLIGNE_TR!$M$3:$M$9,0),3)*INDEX(COEE_CADLIGNE_TR!$A$1:$D$13,MATCH(MONTH($A7),COEE_CADLIGNE_TR!$A$1:$A$13,0),2),COEE_CADLIGNE_TR!$G$2*INDEX(COEE_CADLIGNE_TR!$L$3:$R$9,MATCH(WEEKDAY($A7,1),COEE_CADLIGNE_TR!$M$3:$M$9,0),4)*INDEX(COEE_CADLIGNE_TR!$A$1:$D$13,MATCH(MONTH($A7),COEE_CADLIGNE_TR!$A$1:$A$13,0),2))))</f>
        <v/>
      </c>
      <c r="G7" s="28" t="str">
        <f>IF(OR(Ouverture_lignes_validées!G7="F",Ouverture_lignes_validées!G7="PM",Ouverture_lignes_validées!G7=""),"",IF(Ouverture_lignes_validées!G7=1,INDEX(COEE_CADLIGNE_TR!$A$16:$C$27,MATCH(Tableau4[[#This Row],[Mois]],COEE_CADLIGNE_TR!$A$16:$A$27,0),2)*COEE_CADLIGNE_TR!$G$2*INDEX(COEE_CADLIGNE_TR!$L$3:$R$9,MATCH(WEEKDAY($A7,1),COEE_CADLIGNE_TR!$M$3:$M$9,0),5)*INDEX(COEE_CADLIGNE_TR!$A$1:$D$13,MATCH(MONTH($A7),COEE_CADLIGNE_TR!$A$1:$A$13,0),2)))</f>
        <v/>
      </c>
      <c r="H7" s="28" t="str">
        <f>IF(OR(Ouverture_lignes_validées!H7="F",Ouverture_lignes_validées!H7="PM",Ouverture_lignes_validées!H7=""),"",IF(Ouverture_lignes_validées!H7=1,INDEX(COEE_CADLIGNE_TR!$A$16:$C$27,MATCH(Tableau4[[#This Row],[Mois]],COEE_CADLIGNE_TR!$A$16:$A$27,0),2)*COEE_CADLIGNE_TR!$G$2*INDEX(COEE_CADLIGNE_TR!$L$3:$R$9,MATCH(WEEKDAY($A7,1),COEE_CADLIGNE_TR!$M$3:$M$9,0),6)*INDEX(COEE_CADLIGNE_TR!$A$1:$D$13,MATCH(MONTH($A7),COEE_CADLIGNE_TR!$A$1:$A$13,0),2)))</f>
        <v/>
      </c>
      <c r="I7" s="28" t="str">
        <f>IF(OR(Ouverture_lignes_validées!I7="F",Ouverture_lignes_validées!I7="PM",Ouverture_lignes_validées!I7=""),"",IF(Ouverture_lignes_validées!I7=1,INDEX(COEE_CADLIGNE_TR!$A$16:$C$27,MATCH(Tableau4[[#This Row],[Mois]],COEE_CADLIGNE_TR!$A$16:$A$27,0),2)*COEE_CADLIGNE_TR!$G$2*INDEX(COEE_CADLIGNE_TR!$L$3:$R$9,MATCH(WEEKDAY($A7,1),COEE_CADLIGNE_TR!$M$3:$M$9,0),7)*INDEX(COEE_CADLIGNE_TR!$A$1:$D$13,MATCH(MONTH($A7),COEE_CADLIGNE_TR!$A$1:$A$13,0),2)))</f>
        <v/>
      </c>
      <c r="J7" s="28">
        <f>IF(OR(Ouverture_lignes_validées!J7="F",Ouverture_lignes_validées!J7="PM",Ouverture_lignes_validées!J7=""),"",IF(Ouverture_lignes_validées!J7=1,IF(ISEVEN(Capa_lignes!$C7)="VRAI",INDEX(COEE_CADLIGNE_TR!$A$16:$C$27,MATCH(Tableau4[[#This Row],[Mois]],COEE_CADLIGNE_TR!$A$16:$A$27,0),2)*COEE_CADLIGNE_TR!$H$2*INDEX(COEE_CADLIGNE_TR!$L$3:$R$9,MATCH(WEEKDAY($A7,1),COEE_CADLIGNE_TR!$M$3:$M$9,0),4)*INDEX(COEE_CADLIGNE_TR!$A$1:$D$13,MATCH(MONTH($A7),COEE_CADLIGNE_TR!$A$1:$A$13,0),3),INDEX(COEE_CADLIGNE_TR!$A$16:$C$27,MATCH(Tableau4[[#This Row],[Mois]],COEE_CADLIGNE_TR!$A$16:$A$27,0),2)*COEE_CADLIGNE_TR!$H$2*INDEX(COEE_CADLIGNE_TR!$L$3:$R$9,MATCH(WEEKDAY($A7,1),COEE_CADLIGNE_TR!$M$3:$M$9,0),3)*INDEX(COEE_CADLIGNE_TR!$A$1:$D$13,MATCH(MONTH($A7),COEE_CADLIGNE_TR!$A$1:$A$13,0),3))))</f>
        <v>4890.6000000000004</v>
      </c>
      <c r="K7" s="28">
        <f>IF(OR(Ouverture_lignes_validées!K7="F",Ouverture_lignes_validées!K7="PM",Ouverture_lignes_validées!K7=""),"",IF(Ouverture_lignes_validées!K7=1,IF(ISEVEN(Capa_lignes!$C7)="VRAI",INDEX(COEE_CADLIGNE_TR!$A$16:$C$27,MATCH(Tableau4[[#This Row],[Mois]],COEE_CADLIGNE_TR!$A$16:$A$27,0),2)*COEE_CADLIGNE_TR!$H$2*INDEX(COEE_CADLIGNE_TR!$L$3:$R$9,MATCH(WEEKDAY($A7,1),COEE_CADLIGNE_TR!$M$3:$M$9,0),3)*INDEX(COEE_CADLIGNE_TR!$A$1:$D$13,MATCH(MONTH($A7),COEE_CADLIGNE_TR!$A$1:$A$13,0),3),INDEX(COEE_CADLIGNE_TR!$A$16:$C$27,MATCH(Tableau4[[#This Row],[Mois]],COEE_CADLIGNE_TR!$A$16:$A$27,0),2)*COEE_CADLIGNE_TR!$H$2*INDEX(COEE_CADLIGNE_TR!$L$3:$R$9,MATCH(WEEKDAY($A7,1),COEE_CADLIGNE_TR!$M$3:$M$9,0),4)*INDEX(COEE_CADLIGNE_TR!$A$1:$D$13,MATCH(MONTH($A7),COEE_CADLIGNE_TR!$A$1:$A$13,0),3))))</f>
        <v>5001.75</v>
      </c>
      <c r="L7" s="28">
        <f>IF(OR(Ouverture_lignes_validées!L7="F",Ouverture_lignes_validées!L7="PM",Ouverture_lignes_validées!L7=""),"",IF(Ouverture_lignes_validées!L7=1,INDEX(COEE_CADLIGNE_TR!$A$16:$C$27,MATCH(Tableau4[[#This Row],[Mois]],COEE_CADLIGNE_TR!$A$16:$A$27,0),2)*COEE_CADLIGNE_TR!$H$2*INDEX(COEE_CADLIGNE_TR!$L$3:$R$9,MATCH(WEEKDAY($A7,1),COEE_CADLIGNE_TR!$M$3:$M$9,0),5)*INDEX(COEE_CADLIGNE_TR!$A$1:$D$13,MATCH(MONTH($A7),COEE_CADLIGNE_TR!$A$1:$A$13,0),3)))</f>
        <v>6113.25</v>
      </c>
      <c r="M7" s="28" t="str">
        <f>IF(OR(Ouverture_lignes_validées!M7="F",Ouverture_lignes_validées!M7="PM",Ouverture_lignes_validées!M7=""),"",IF(Ouverture_lignes_validées!M7=1,INDEX(COEE_CADLIGNE_TR!$A$16:$C$27,MATCH(Tableau4[[#This Row],[Mois]],COEE_CADLIGNE_TR!$A$16:$A$27,0),2)*COEE_CADLIGNE_TR!$H$2*INDEX(COEE_CADLIGNE_TR!$L$3:$R$9,MATCH(WEEKDAY($A7,1),COEE_CADLIGNE_TR!$M$3:$M$9,0),6)*INDEX(COEE_CADLIGNE_TR!$A$1:$D$13,MATCH(MONTH($A7),COEE_CADLIGNE_TR!$A$1:$A$13,0),3)))</f>
        <v/>
      </c>
      <c r="N7" s="28" t="str">
        <f>IF(OR(Ouverture_lignes_validées!N7="F",Ouverture_lignes_validées!N7="PM",Ouverture_lignes_validées!N7=""),"",IF(Ouverture_lignes_validées!N7=1,INDEX(COEE_CADLIGNE_TR!$A$16:$C$27,MATCH(Tableau4[[#This Row],[Mois]],COEE_CADLIGNE_TR!$A$16:$A$27,0),2)*COEE_CADLIGNE_TR!$H$2*INDEX(COEE_CADLIGNE_TR!$L$3:$R$9,MATCH(WEEKDAY($A7,1),COEE_CADLIGNE_TR!$M$3:$M$9,0),7)*INDEX(COEE_CADLIGNE_TR!$A$1:$D$13,MATCH(MONTH($A7),COEE_CADLIGNE_TR!$A$1:$A$13,0),3)))</f>
        <v/>
      </c>
      <c r="O7" s="28">
        <f>IF(OR(Ouverture_lignes_validées!O7="F",Ouverture_lignes_validées!O7="PM",Ouverture_lignes_validées!O7=""),"",IF(Ouverture_lignes_validées!O7=1,IF(ISEVEN(Capa_lignes!$C7)="VRAI",INDEX(COEE_CADLIGNE_TR!$A$16:$C$27,MATCH(Tableau4[[#This Row],[Mois]],COEE_CADLIGNE_TR!$A$16:$A$27,0),2)*COEE_CADLIGNE_TR!$I$2*INDEX(COEE_CADLIGNE_TR!$L$3:$R$9,MATCH(WEEKDAY($A7,1),COEE_CADLIGNE_TR!$M$3:$M$9,0),4)*INDEX(COEE_CADLIGNE_TR!$A$1:$D$13,MATCH(MONTH($A7),COEE_CADLIGNE_TR!$A$1:$A$13,0),4),INDEX(COEE_CADLIGNE_TR!$A$16:$C$27,MATCH(Tableau4[[#This Row],[Mois]],COEE_CADLIGNE_TR!$A$16:$A$27,0),2)*COEE_CADLIGNE_TR!$I$2*INDEX(COEE_CADLIGNE_TR!$L$3:$R$9,MATCH(WEEKDAY($A7,1),COEE_CADLIGNE_TR!$M$3:$M$9,0),3)*INDEX(COEE_CADLIGNE_TR!$A$1:$D$13,MATCH(MONTH($A7),COEE_CADLIGNE_TR!$A$1:$A$13,0),4))))</f>
        <v>4796.55</v>
      </c>
      <c r="P7" s="28">
        <f>IF(OR(Ouverture_lignes_validées!P7="F",Ouverture_lignes_validées!P7="PM",Ouverture_lignes_validées!P7=""),"",IF(Ouverture_lignes_validées!P7=1,IF(ISEVEN(Capa_lignes!$C7)="VRAI",INDEX(COEE_CADLIGNE_TR!$A$16:$C$27,MATCH(Tableau4[[#This Row],[Mois]],COEE_CADLIGNE_TR!$A$16:$A$27,0),2)*COEE_CADLIGNE_TR!$I$2*INDEX(COEE_CADLIGNE_TR!$L$3:$R$9,MATCH(WEEKDAY($A7,1),COEE_CADLIGNE_TR!$M$3:$M$9,0),3)*INDEX(COEE_CADLIGNE_TR!$A$1:$D$13,MATCH(MONTH($A7),COEE_CADLIGNE_TR!$A$1:$A$13,0),4),INDEX(COEE_CADLIGNE_TR!$A$16:$C$27,MATCH(Tableau4[[#This Row],[Mois]],COEE_CADLIGNE_TR!$A$16:$A$27,0),2)*COEE_CADLIGNE_TR!$I$2*INDEX(COEE_CADLIGNE_TR!$L$3:$R$9,MATCH(WEEKDAY($A7,1),COEE_CADLIGNE_TR!$M$3:$M$9,0),4)*INDEX(COEE_CADLIGNE_TR!$A$1:$D$13,MATCH(MONTH($A7),COEE_CADLIGNE_TR!$A$1:$A$13,0),4))))</f>
        <v>4905.5625</v>
      </c>
      <c r="Q7" s="28">
        <f>IF(OR(Ouverture_lignes_validées!Q7="F",Ouverture_lignes_validées!Q7="PM",Ouverture_lignes_validées!Q7=""),"",IF(Ouverture_lignes_validées!Q7=1,INDEX(COEE_CADLIGNE_TR!$A$16:$C$27,MATCH(Tableau4[[#This Row],[Mois]],COEE_CADLIGNE_TR!$A$16:$A$27,0),2)*COEE_CADLIGNE_TR!$I$2*INDEX(COEE_CADLIGNE_TR!$L$3:$R$9,MATCH(WEEKDAY($A7,1),COEE_CADLIGNE_TR!$M$3:$M$9,0),5)*INDEX(COEE_CADLIGNE_TR!$A$1:$D$13,MATCH(MONTH($A7),COEE_CADLIGNE_TR!$A$1:$A$13,0),4)))</f>
        <v>5995.6875</v>
      </c>
      <c r="R7" s="28" t="str">
        <f>IF(OR(Ouverture_lignes_validées!R7="F",Ouverture_lignes_validées!R7="PM",Ouverture_lignes_validées!R7=""),"",IF(Ouverture_lignes_validées!R7=1,INDEX(COEE_CADLIGNE_TR!$A$16:$C$27,MATCH(Tableau4[[#This Row],[Mois]],COEE_CADLIGNE_TR!$A$16:$A$27,0),2)*COEE_CADLIGNE_TR!$I$2*INDEX(COEE_CADLIGNE_TR!$L$3:$R$9,MATCH(WEEKDAY($A7,1),COEE_CADLIGNE_TR!$M$3:$M$9,0),6)*INDEX(COEE_CADLIGNE_TR!$A$1:$D$13,MATCH(MONTH($A7),COEE_CADLIGNE_TR!$A$1:$A$13,0),4)))</f>
        <v/>
      </c>
      <c r="S7" s="28" t="str">
        <f>IF(OR(Ouverture_lignes_validées!S7="F",Ouverture_lignes_validées!S7="PM",Ouverture_lignes_validées!S7=""),"",IF(Ouverture_lignes_validées!S7=1,INDEX(COEE_CADLIGNE_TR!$A$16:$C$27,MATCH(Tableau4[[#This Row],[Mois]],COEE_CADLIGNE_TR!$A$16:$A$27,0),2)*COEE_CADLIGNE_TR!$I$2*INDEX(COEE_CADLIGNE_TR!$L$3:$R$9,MATCH(WEEKDAY($A7,1),COEE_CADLIGNE_TR!$M$3:$M$9,0),7)*INDEX(COEE_CADLIGNE_TR!$A$1:$D$13,MATCH(MONTH($A7),COEE_CADLIGNE_TR!$A$1:$A$13,0),4)))</f>
        <v/>
      </c>
      <c r="T7" s="28">
        <f>IF(OR(Ouverture_lignes_validées!T7="F",Ouverture_lignes_validées!T7="PM",Ouverture_lignes_validées!T7=""),"",IF(Ouverture_lignes_validées!T7=1,IF(ISEVEN(Capa_lignes!$C7)="VRAI",INDEX(COEE_CADLIGNE_TR!$A$16:$C$27,MATCH(Tableau4[[#This Row],[Mois]],COEE_CADLIGNE_TR!$A$16:$A$27,0),2)*COEE_CADLIGNE_TR!$J$2*INDEX(COEE_CADLIGNE_TR!$L$3:$R$9,MATCH(WEEKDAY($A7,1),COEE_CADLIGNE_TR!$M$3:$M$9,0),3)*INDEX(COEE_CADLIGNE_TR!$A$1:$E$13,MATCH(MONTH($A7),COEE_CADLIGNE_TR!$A$1:$A$13,0),5),INDEX(COEE_CADLIGNE_TR!$A$16:$C$27,MATCH(Tableau4[[#This Row],[Mois]],COEE_CADLIGNE_TR!$A$16:$A$27,0),2)*COEE_CADLIGNE_TR!$J$2*INDEX(COEE_CADLIGNE_TR!$L$3:$R$9,MATCH(WEEKDAY($A7,1),COEE_CADLIGNE_TR!$M$3:$M$9,0),4)*INDEX(COEE_CADLIGNE_TR!$A$1:$E$13,MATCH(MONTH($A7),COEE_CADLIGNE_TR!$A$1:$A$13,0),5))))</f>
        <v>1601.8735362997659</v>
      </c>
    </row>
    <row r="8" spans="1:20" x14ac:dyDescent="0.35">
      <c r="A8" s="4">
        <v>44931</v>
      </c>
      <c r="B8" s="1">
        <v>2023</v>
      </c>
      <c r="C8" s="1">
        <v>1</v>
      </c>
      <c r="D8" s="1">
        <f>MONTH(Tableau4[[#This Row],[Date ]])</f>
        <v>1</v>
      </c>
      <c r="E8" s="28" t="str">
        <f>IF(OR(Ouverture_lignes_validées!E8="F",Ouverture_lignes_validées!E8="PM",Ouverture_lignes_validées!E8=""),"",
IF(Ouverture_lignes_validées!E8=1,
IF(ISEVEN(Capa_lignes!$C8)="VRAI",
INDEX(COEE_CADLIGNE_TR!$A$16:$C$27,MATCH(Tableau4[[#This Row],[Mois]],COEE_CADLIGNE_TR!$A$16:$A$27,0),2)*COEE_CADLIGNE_TR!$G$2*INDEX(COEE_CADLIGNE_TR!$L$3:$R$9,MATCH(WEEKDAY($A8,1),COEE_CADLIGNE_TR!$M$3:$M$9,0),4)*INDEX(COEE_CADLIGNE_TR!$A$1:$D$13,MATCH(MONTH($A8),COEE_CADLIGNE_TR!$A$1:$A$13,0),2)*INDEX(COEE_CADLIGNE_TR!$A$1:$D$13,MATCH(MONTH($A8),COEE_CADLIGNE_TR!$A$1:$A$13,0),2),
INDEX(COEE_CADLIGNE_TR!$A$16:$C$27,MATCH(Tableau4[[#This Row],[Mois]],COEE_CADLIGNE_TR!$A$16:$A$27,0),2)*COEE_CADLIGNE_TR!$G$2*INDEX(COEE_CADLIGNE_TR!$L$3:$R$9,MATCH(WEEKDAY($A8,1),COEE_CADLIGNE_TR!$M$3:$M$9,0),3)*INDEX(COEE_CADLIGNE_TR!$A$1:$D$13,MATCH(MONTH($A8),COEE_CADLIGNE_TR!$A$1:$A$13,0),2)*INDEX(COEE_CADLIGNE_TR!$A$1:$D$13,MATCH(MONTH($A8),COEE_CADLIGNE_TR!$A$1:$A$13,0),2))))</f>
        <v/>
      </c>
      <c r="F8" s="28" t="str">
        <f>IF(OR(Ouverture_lignes_validées!F8="F",Ouverture_lignes_validées!F8="PM",Ouverture_lignes_validées!F8=""),"",IF(Ouverture_lignes_validées!F8=1,IF(ISEVEN(Capa_lignes!$C8)="VRAI",INDEX(COEE_CADLIGNE_TR!$A$16:$C$27,MATCH(Tableau4[[#This Row],[Mois]],COEE_CADLIGNE_TR!$A$16:$A$27,0),2)*COEE_CADLIGNE_TR!$G$2*INDEX(COEE_CADLIGNE_TR!$L$3:$R$9,MATCH(WEEKDAY($A8,1),COEE_CADLIGNE_TR!$M$3:$M$9,0),3)*INDEX(COEE_CADLIGNE_TR!$A$1:$D$13,MATCH(MONTH($A8),COEE_CADLIGNE_TR!$A$1:$A$13,0),2),COEE_CADLIGNE_TR!$G$2*INDEX(COEE_CADLIGNE_TR!$L$3:$R$9,MATCH(WEEKDAY($A8,1),COEE_CADLIGNE_TR!$M$3:$M$9,0),4)*INDEX(COEE_CADLIGNE_TR!$A$1:$D$13,MATCH(MONTH($A8),COEE_CADLIGNE_TR!$A$1:$A$13,0),2))))</f>
        <v/>
      </c>
      <c r="G8" s="28" t="str">
        <f>IF(OR(Ouverture_lignes_validées!G8="F",Ouverture_lignes_validées!G8="PM",Ouverture_lignes_validées!G8=""),"",IF(Ouverture_lignes_validées!G8=1,INDEX(COEE_CADLIGNE_TR!$A$16:$C$27,MATCH(Tableau4[[#This Row],[Mois]],COEE_CADLIGNE_TR!$A$16:$A$27,0),2)*COEE_CADLIGNE_TR!$G$2*INDEX(COEE_CADLIGNE_TR!$L$3:$R$9,MATCH(WEEKDAY($A8,1),COEE_CADLIGNE_TR!$M$3:$M$9,0),5)*INDEX(COEE_CADLIGNE_TR!$A$1:$D$13,MATCH(MONTH($A8),COEE_CADLIGNE_TR!$A$1:$A$13,0),2)))</f>
        <v/>
      </c>
      <c r="H8" s="28" t="str">
        <f>IF(OR(Ouverture_lignes_validées!H8="F",Ouverture_lignes_validées!H8="PM",Ouverture_lignes_validées!H8=""),"",IF(Ouverture_lignes_validées!H8=1,INDEX(COEE_CADLIGNE_TR!$A$16:$C$27,MATCH(Tableau4[[#This Row],[Mois]],COEE_CADLIGNE_TR!$A$16:$A$27,0),2)*COEE_CADLIGNE_TR!$G$2*INDEX(COEE_CADLIGNE_TR!$L$3:$R$9,MATCH(WEEKDAY($A8,1),COEE_CADLIGNE_TR!$M$3:$M$9,0),6)*INDEX(COEE_CADLIGNE_TR!$A$1:$D$13,MATCH(MONTH($A8),COEE_CADLIGNE_TR!$A$1:$A$13,0),2)))</f>
        <v/>
      </c>
      <c r="I8" s="28" t="str">
        <f>IF(OR(Ouverture_lignes_validées!I8="F",Ouverture_lignes_validées!I8="PM",Ouverture_lignes_validées!I8=""),"",IF(Ouverture_lignes_validées!I8=1,INDEX(COEE_CADLIGNE_TR!$A$16:$C$27,MATCH(Tableau4[[#This Row],[Mois]],COEE_CADLIGNE_TR!$A$16:$A$27,0),2)*COEE_CADLIGNE_TR!$G$2*INDEX(COEE_CADLIGNE_TR!$L$3:$R$9,MATCH(WEEKDAY($A8,1),COEE_CADLIGNE_TR!$M$3:$M$9,0),7)*INDEX(COEE_CADLIGNE_TR!$A$1:$D$13,MATCH(MONTH($A8),COEE_CADLIGNE_TR!$A$1:$A$13,0),2)))</f>
        <v/>
      </c>
      <c r="J8" s="28">
        <f>IF(OR(Ouverture_lignes_validées!J8="F",Ouverture_lignes_validées!J8="PM",Ouverture_lignes_validées!J8=""),"",IF(Ouverture_lignes_validées!J8=1,IF(ISEVEN(Capa_lignes!$C8)="VRAI",INDEX(COEE_CADLIGNE_TR!$A$16:$C$27,MATCH(Tableau4[[#This Row],[Mois]],COEE_CADLIGNE_TR!$A$16:$A$27,0),2)*COEE_CADLIGNE_TR!$H$2*INDEX(COEE_CADLIGNE_TR!$L$3:$R$9,MATCH(WEEKDAY($A8,1),COEE_CADLIGNE_TR!$M$3:$M$9,0),4)*INDEX(COEE_CADLIGNE_TR!$A$1:$D$13,MATCH(MONTH($A8),COEE_CADLIGNE_TR!$A$1:$A$13,0),3),INDEX(COEE_CADLIGNE_TR!$A$16:$C$27,MATCH(Tableau4[[#This Row],[Mois]],COEE_CADLIGNE_TR!$A$16:$A$27,0),2)*COEE_CADLIGNE_TR!$H$2*INDEX(COEE_CADLIGNE_TR!$L$3:$R$9,MATCH(WEEKDAY($A8,1),COEE_CADLIGNE_TR!$M$3:$M$9,0),3)*INDEX(COEE_CADLIGNE_TR!$A$1:$D$13,MATCH(MONTH($A8),COEE_CADLIGNE_TR!$A$1:$A$13,0),3))))</f>
        <v>4890.6000000000004</v>
      </c>
      <c r="K8" s="28">
        <f>IF(OR(Ouverture_lignes_validées!K8="F",Ouverture_lignes_validées!K8="PM",Ouverture_lignes_validées!K8=""),"",IF(Ouverture_lignes_validées!K8=1,IF(ISEVEN(Capa_lignes!$C8)="VRAI",INDEX(COEE_CADLIGNE_TR!$A$16:$C$27,MATCH(Tableau4[[#This Row],[Mois]],COEE_CADLIGNE_TR!$A$16:$A$27,0),2)*COEE_CADLIGNE_TR!$H$2*INDEX(COEE_CADLIGNE_TR!$L$3:$R$9,MATCH(WEEKDAY($A8,1),COEE_CADLIGNE_TR!$M$3:$M$9,0),3)*INDEX(COEE_CADLIGNE_TR!$A$1:$D$13,MATCH(MONTH($A8),COEE_CADLIGNE_TR!$A$1:$A$13,0),3),INDEX(COEE_CADLIGNE_TR!$A$16:$C$27,MATCH(Tableau4[[#This Row],[Mois]],COEE_CADLIGNE_TR!$A$16:$A$27,0),2)*COEE_CADLIGNE_TR!$H$2*INDEX(COEE_CADLIGNE_TR!$L$3:$R$9,MATCH(WEEKDAY($A8,1),COEE_CADLIGNE_TR!$M$3:$M$9,0),4)*INDEX(COEE_CADLIGNE_TR!$A$1:$D$13,MATCH(MONTH($A8),COEE_CADLIGNE_TR!$A$1:$A$13,0),3))))</f>
        <v>5001.75</v>
      </c>
      <c r="L8" s="28">
        <f>IF(OR(Ouverture_lignes_validées!L8="F",Ouverture_lignes_validées!L8="PM",Ouverture_lignes_validées!L8=""),"",IF(Ouverture_lignes_validées!L8=1,INDEX(COEE_CADLIGNE_TR!$A$16:$C$27,MATCH(Tableau4[[#This Row],[Mois]],COEE_CADLIGNE_TR!$A$16:$A$27,0),2)*COEE_CADLIGNE_TR!$H$2*INDEX(COEE_CADLIGNE_TR!$L$3:$R$9,MATCH(WEEKDAY($A8,1),COEE_CADLIGNE_TR!$M$3:$M$9,0),5)*INDEX(COEE_CADLIGNE_TR!$A$1:$D$13,MATCH(MONTH($A8),COEE_CADLIGNE_TR!$A$1:$A$13,0),3)))</f>
        <v>6113.25</v>
      </c>
      <c r="M8" s="28" t="str">
        <f>IF(OR(Ouverture_lignes_validées!M8="F",Ouverture_lignes_validées!M8="PM",Ouverture_lignes_validées!M8=""),"",IF(Ouverture_lignes_validées!M8=1,INDEX(COEE_CADLIGNE_TR!$A$16:$C$27,MATCH(Tableau4[[#This Row],[Mois]],COEE_CADLIGNE_TR!$A$16:$A$27,0),2)*COEE_CADLIGNE_TR!$H$2*INDEX(COEE_CADLIGNE_TR!$L$3:$R$9,MATCH(WEEKDAY($A8,1),COEE_CADLIGNE_TR!$M$3:$M$9,0),6)*INDEX(COEE_CADLIGNE_TR!$A$1:$D$13,MATCH(MONTH($A8),COEE_CADLIGNE_TR!$A$1:$A$13,0),3)))</f>
        <v/>
      </c>
      <c r="N8" s="28" t="str">
        <f>IF(OR(Ouverture_lignes_validées!N8="F",Ouverture_lignes_validées!N8="PM",Ouverture_lignes_validées!N8=""),"",IF(Ouverture_lignes_validées!N8=1,INDEX(COEE_CADLIGNE_TR!$A$16:$C$27,MATCH(Tableau4[[#This Row],[Mois]],COEE_CADLIGNE_TR!$A$16:$A$27,0),2)*COEE_CADLIGNE_TR!$H$2*INDEX(COEE_CADLIGNE_TR!$L$3:$R$9,MATCH(WEEKDAY($A8,1),COEE_CADLIGNE_TR!$M$3:$M$9,0),7)*INDEX(COEE_CADLIGNE_TR!$A$1:$D$13,MATCH(MONTH($A8),COEE_CADLIGNE_TR!$A$1:$A$13,0),3)))</f>
        <v/>
      </c>
      <c r="O8" s="28">
        <f>IF(OR(Ouverture_lignes_validées!O8="F",Ouverture_lignes_validées!O8="PM",Ouverture_lignes_validées!O8=""),"",IF(Ouverture_lignes_validées!O8=1,IF(ISEVEN(Capa_lignes!$C8)="VRAI",INDEX(COEE_CADLIGNE_TR!$A$16:$C$27,MATCH(Tableau4[[#This Row],[Mois]],COEE_CADLIGNE_TR!$A$16:$A$27,0),2)*COEE_CADLIGNE_TR!$I$2*INDEX(COEE_CADLIGNE_TR!$L$3:$R$9,MATCH(WEEKDAY($A8,1),COEE_CADLIGNE_TR!$M$3:$M$9,0),4)*INDEX(COEE_CADLIGNE_TR!$A$1:$D$13,MATCH(MONTH($A8),COEE_CADLIGNE_TR!$A$1:$A$13,0),4),INDEX(COEE_CADLIGNE_TR!$A$16:$C$27,MATCH(Tableau4[[#This Row],[Mois]],COEE_CADLIGNE_TR!$A$16:$A$27,0),2)*COEE_CADLIGNE_TR!$I$2*INDEX(COEE_CADLIGNE_TR!$L$3:$R$9,MATCH(WEEKDAY($A8,1),COEE_CADLIGNE_TR!$M$3:$M$9,0),3)*INDEX(COEE_CADLIGNE_TR!$A$1:$D$13,MATCH(MONTH($A8),COEE_CADLIGNE_TR!$A$1:$A$13,0),4))))</f>
        <v>4796.55</v>
      </c>
      <c r="P8" s="28">
        <f>IF(OR(Ouverture_lignes_validées!P8="F",Ouverture_lignes_validées!P8="PM",Ouverture_lignes_validées!P8=""),"",IF(Ouverture_lignes_validées!P8=1,IF(ISEVEN(Capa_lignes!$C8)="VRAI",INDEX(COEE_CADLIGNE_TR!$A$16:$C$27,MATCH(Tableau4[[#This Row],[Mois]],COEE_CADLIGNE_TR!$A$16:$A$27,0),2)*COEE_CADLIGNE_TR!$I$2*INDEX(COEE_CADLIGNE_TR!$L$3:$R$9,MATCH(WEEKDAY($A8,1),COEE_CADLIGNE_TR!$M$3:$M$9,0),3)*INDEX(COEE_CADLIGNE_TR!$A$1:$D$13,MATCH(MONTH($A8),COEE_CADLIGNE_TR!$A$1:$A$13,0),4),INDEX(COEE_CADLIGNE_TR!$A$16:$C$27,MATCH(Tableau4[[#This Row],[Mois]],COEE_CADLIGNE_TR!$A$16:$A$27,0),2)*COEE_CADLIGNE_TR!$I$2*INDEX(COEE_CADLIGNE_TR!$L$3:$R$9,MATCH(WEEKDAY($A8,1),COEE_CADLIGNE_TR!$M$3:$M$9,0),4)*INDEX(COEE_CADLIGNE_TR!$A$1:$D$13,MATCH(MONTH($A8),COEE_CADLIGNE_TR!$A$1:$A$13,0),4))))</f>
        <v>4905.5625</v>
      </c>
      <c r="Q8" s="28">
        <f>IF(OR(Ouverture_lignes_validées!Q8="F",Ouverture_lignes_validées!Q8="PM",Ouverture_lignes_validées!Q8=""),"",IF(Ouverture_lignes_validées!Q8=1,INDEX(COEE_CADLIGNE_TR!$A$16:$C$27,MATCH(Tableau4[[#This Row],[Mois]],COEE_CADLIGNE_TR!$A$16:$A$27,0),2)*COEE_CADLIGNE_TR!$I$2*INDEX(COEE_CADLIGNE_TR!$L$3:$R$9,MATCH(WEEKDAY($A8,1),COEE_CADLIGNE_TR!$M$3:$M$9,0),5)*INDEX(COEE_CADLIGNE_TR!$A$1:$D$13,MATCH(MONTH($A8),COEE_CADLIGNE_TR!$A$1:$A$13,0),4)))</f>
        <v>5995.6875</v>
      </c>
      <c r="R8" s="28" t="str">
        <f>IF(OR(Ouverture_lignes_validées!R8="F",Ouverture_lignes_validées!R8="PM",Ouverture_lignes_validées!R8=""),"",IF(Ouverture_lignes_validées!R8=1,INDEX(COEE_CADLIGNE_TR!$A$16:$C$27,MATCH(Tableau4[[#This Row],[Mois]],COEE_CADLIGNE_TR!$A$16:$A$27,0),2)*COEE_CADLIGNE_TR!$I$2*INDEX(COEE_CADLIGNE_TR!$L$3:$R$9,MATCH(WEEKDAY($A8,1),COEE_CADLIGNE_TR!$M$3:$M$9,0),6)*INDEX(COEE_CADLIGNE_TR!$A$1:$D$13,MATCH(MONTH($A8),COEE_CADLIGNE_TR!$A$1:$A$13,0),4)))</f>
        <v/>
      </c>
      <c r="S8" s="28" t="str">
        <f>IF(OR(Ouverture_lignes_validées!S8="F",Ouverture_lignes_validées!S8="PM",Ouverture_lignes_validées!S8=""),"",IF(Ouverture_lignes_validées!S8=1,INDEX(COEE_CADLIGNE_TR!$A$16:$C$27,MATCH(Tableau4[[#This Row],[Mois]],COEE_CADLIGNE_TR!$A$16:$A$27,0),2)*COEE_CADLIGNE_TR!$I$2*INDEX(COEE_CADLIGNE_TR!$L$3:$R$9,MATCH(WEEKDAY($A8,1),COEE_CADLIGNE_TR!$M$3:$M$9,0),7)*INDEX(COEE_CADLIGNE_TR!$A$1:$D$13,MATCH(MONTH($A8),COEE_CADLIGNE_TR!$A$1:$A$13,0),4)))</f>
        <v/>
      </c>
      <c r="T8" s="28">
        <f>IF(OR(Ouverture_lignes_validées!T8="F",Ouverture_lignes_validées!T8="PM",Ouverture_lignes_validées!T8=""),"",IF(Ouverture_lignes_validées!T8=1,IF(ISEVEN(Capa_lignes!$C8)="VRAI",INDEX(COEE_CADLIGNE_TR!$A$16:$C$27,MATCH(Tableau4[[#This Row],[Mois]],COEE_CADLIGNE_TR!$A$16:$A$27,0),2)*COEE_CADLIGNE_TR!$J$2*INDEX(COEE_CADLIGNE_TR!$L$3:$R$9,MATCH(WEEKDAY($A8,1),COEE_CADLIGNE_TR!$M$3:$M$9,0),3)*INDEX(COEE_CADLIGNE_TR!$A$1:$E$13,MATCH(MONTH($A8),COEE_CADLIGNE_TR!$A$1:$A$13,0),5),INDEX(COEE_CADLIGNE_TR!$A$16:$C$27,MATCH(Tableau4[[#This Row],[Mois]],COEE_CADLIGNE_TR!$A$16:$A$27,0),2)*COEE_CADLIGNE_TR!$J$2*INDEX(COEE_CADLIGNE_TR!$L$3:$R$9,MATCH(WEEKDAY($A8,1),COEE_CADLIGNE_TR!$M$3:$M$9,0),4)*INDEX(COEE_CADLIGNE_TR!$A$1:$E$13,MATCH(MONTH($A8),COEE_CADLIGNE_TR!$A$1:$A$13,0),5))))</f>
        <v>1601.8735362997659</v>
      </c>
    </row>
    <row r="9" spans="1:20" x14ac:dyDescent="0.35">
      <c r="A9" s="4">
        <v>44932</v>
      </c>
      <c r="B9" s="1">
        <v>2023</v>
      </c>
      <c r="C9" s="1">
        <v>1</v>
      </c>
      <c r="D9" s="1">
        <f>MONTH(Tableau4[[#This Row],[Date ]])</f>
        <v>1</v>
      </c>
      <c r="E9" s="28" t="str">
        <f>IF(OR(Ouverture_lignes_validées!E9="F",Ouverture_lignes_validées!E9="PM",Ouverture_lignes_validées!E9=""),"",
IF(Ouverture_lignes_validées!E9=1,
IF(ISEVEN(Capa_lignes!$C9)="VRAI",
INDEX(COEE_CADLIGNE_TR!$A$16:$C$27,MATCH(Tableau4[[#This Row],[Mois]],COEE_CADLIGNE_TR!$A$16:$A$27,0),2)*COEE_CADLIGNE_TR!$G$2*INDEX(COEE_CADLIGNE_TR!$L$3:$R$9,MATCH(WEEKDAY($A9,1),COEE_CADLIGNE_TR!$M$3:$M$9,0),4)*INDEX(COEE_CADLIGNE_TR!$A$1:$D$13,MATCH(MONTH($A9),COEE_CADLIGNE_TR!$A$1:$A$13,0),2)*INDEX(COEE_CADLIGNE_TR!$A$1:$D$13,MATCH(MONTH($A9),COEE_CADLIGNE_TR!$A$1:$A$13,0),2),
INDEX(COEE_CADLIGNE_TR!$A$16:$C$27,MATCH(Tableau4[[#This Row],[Mois]],COEE_CADLIGNE_TR!$A$16:$A$27,0),2)*COEE_CADLIGNE_TR!$G$2*INDEX(COEE_CADLIGNE_TR!$L$3:$R$9,MATCH(WEEKDAY($A9,1),COEE_CADLIGNE_TR!$M$3:$M$9,0),3)*INDEX(COEE_CADLIGNE_TR!$A$1:$D$13,MATCH(MONTH($A9),COEE_CADLIGNE_TR!$A$1:$A$13,0),2)*INDEX(COEE_CADLIGNE_TR!$A$1:$D$13,MATCH(MONTH($A9),COEE_CADLIGNE_TR!$A$1:$A$13,0),2))))</f>
        <v/>
      </c>
      <c r="F9" s="28" t="str">
        <f>IF(OR(Ouverture_lignes_validées!F9="F",Ouverture_lignes_validées!F9="PM",Ouverture_lignes_validées!F9=""),"",IF(Ouverture_lignes_validées!F9=1,IF(ISEVEN(Capa_lignes!$C9)="VRAI",INDEX(COEE_CADLIGNE_TR!$A$16:$C$27,MATCH(Tableau4[[#This Row],[Mois]],COEE_CADLIGNE_TR!$A$16:$A$27,0),2)*COEE_CADLIGNE_TR!$G$2*INDEX(COEE_CADLIGNE_TR!$L$3:$R$9,MATCH(WEEKDAY($A9,1),COEE_CADLIGNE_TR!$M$3:$M$9,0),3)*INDEX(COEE_CADLIGNE_TR!$A$1:$D$13,MATCH(MONTH($A9),COEE_CADLIGNE_TR!$A$1:$A$13,0),2),COEE_CADLIGNE_TR!$G$2*INDEX(COEE_CADLIGNE_TR!$L$3:$R$9,MATCH(WEEKDAY($A9,1),COEE_CADLIGNE_TR!$M$3:$M$9,0),4)*INDEX(COEE_CADLIGNE_TR!$A$1:$D$13,MATCH(MONTH($A9),COEE_CADLIGNE_TR!$A$1:$A$13,0),2))))</f>
        <v/>
      </c>
      <c r="G9" s="28" t="str">
        <f>IF(OR(Ouverture_lignes_validées!G9="F",Ouverture_lignes_validées!G9="PM",Ouverture_lignes_validées!G9=""),"",IF(Ouverture_lignes_validées!G9=1,INDEX(COEE_CADLIGNE_TR!$A$16:$C$27,MATCH(Tableau4[[#This Row],[Mois]],COEE_CADLIGNE_TR!$A$16:$A$27,0),2)*COEE_CADLIGNE_TR!$G$2*INDEX(COEE_CADLIGNE_TR!$L$3:$R$9,MATCH(WEEKDAY($A9,1),COEE_CADLIGNE_TR!$M$3:$M$9,0),5)*INDEX(COEE_CADLIGNE_TR!$A$1:$D$13,MATCH(MONTH($A9),COEE_CADLIGNE_TR!$A$1:$A$13,0),2)))</f>
        <v/>
      </c>
      <c r="H9" s="28" t="str">
        <f>IF(OR(Ouverture_lignes_validées!H9="F",Ouverture_lignes_validées!H9="PM",Ouverture_lignes_validées!H9=""),"",IF(Ouverture_lignes_validées!H9=1,INDEX(COEE_CADLIGNE_TR!$A$16:$C$27,MATCH(Tableau4[[#This Row],[Mois]],COEE_CADLIGNE_TR!$A$16:$A$27,0),2)*COEE_CADLIGNE_TR!$G$2*INDEX(COEE_CADLIGNE_TR!$L$3:$R$9,MATCH(WEEKDAY($A9,1),COEE_CADLIGNE_TR!$M$3:$M$9,0),6)*INDEX(COEE_CADLIGNE_TR!$A$1:$D$13,MATCH(MONTH($A9),COEE_CADLIGNE_TR!$A$1:$A$13,0),2)))</f>
        <v/>
      </c>
      <c r="I9" s="28" t="str">
        <f>IF(OR(Ouverture_lignes_validées!I9="F",Ouverture_lignes_validées!I9="PM",Ouverture_lignes_validées!I9=""),"",IF(Ouverture_lignes_validées!I9=1,INDEX(COEE_CADLIGNE_TR!$A$16:$C$27,MATCH(Tableau4[[#This Row],[Mois]],COEE_CADLIGNE_TR!$A$16:$A$27,0),2)*COEE_CADLIGNE_TR!$G$2*INDEX(COEE_CADLIGNE_TR!$L$3:$R$9,MATCH(WEEKDAY($A9,1),COEE_CADLIGNE_TR!$M$3:$M$9,0),7)*INDEX(COEE_CADLIGNE_TR!$A$1:$D$13,MATCH(MONTH($A9),COEE_CADLIGNE_TR!$A$1:$A$13,0),2)))</f>
        <v/>
      </c>
      <c r="J9" s="28">
        <f>IF(OR(Ouverture_lignes_validées!J9="F",Ouverture_lignes_validées!J9="PM",Ouverture_lignes_validées!J9=""),"",IF(Ouverture_lignes_validées!J9=1,IF(ISEVEN(Capa_lignes!$C9)="VRAI",INDEX(COEE_CADLIGNE_TR!$A$16:$C$27,MATCH(Tableau4[[#This Row],[Mois]],COEE_CADLIGNE_TR!$A$16:$A$27,0),2)*COEE_CADLIGNE_TR!$H$2*INDEX(COEE_CADLIGNE_TR!$L$3:$R$9,MATCH(WEEKDAY($A9,1),COEE_CADLIGNE_TR!$M$3:$M$9,0),4)*INDEX(COEE_CADLIGNE_TR!$A$1:$D$13,MATCH(MONTH($A9),COEE_CADLIGNE_TR!$A$1:$A$13,0),3),INDEX(COEE_CADLIGNE_TR!$A$16:$C$27,MATCH(Tableau4[[#This Row],[Mois]],COEE_CADLIGNE_TR!$A$16:$A$27,0),2)*COEE_CADLIGNE_TR!$H$2*INDEX(COEE_CADLIGNE_TR!$L$3:$R$9,MATCH(WEEKDAY($A9,1),COEE_CADLIGNE_TR!$M$3:$M$9,0),3)*INDEX(COEE_CADLIGNE_TR!$A$1:$D$13,MATCH(MONTH($A9),COEE_CADLIGNE_TR!$A$1:$A$13,0),3))))</f>
        <v>4890.6000000000004</v>
      </c>
      <c r="K9" s="28">
        <f>IF(OR(Ouverture_lignes_validées!K9="F",Ouverture_lignes_validées!K9="PM",Ouverture_lignes_validées!K9=""),"",IF(Ouverture_lignes_validées!K9=1,IF(ISEVEN(Capa_lignes!$C9)="VRAI",INDEX(COEE_CADLIGNE_TR!$A$16:$C$27,MATCH(Tableau4[[#This Row],[Mois]],COEE_CADLIGNE_TR!$A$16:$A$27,0),2)*COEE_CADLIGNE_TR!$H$2*INDEX(COEE_CADLIGNE_TR!$L$3:$R$9,MATCH(WEEKDAY($A9,1),COEE_CADLIGNE_TR!$M$3:$M$9,0),3)*INDEX(COEE_CADLIGNE_TR!$A$1:$D$13,MATCH(MONTH($A9),COEE_CADLIGNE_TR!$A$1:$A$13,0),3),INDEX(COEE_CADLIGNE_TR!$A$16:$C$27,MATCH(Tableau4[[#This Row],[Mois]],COEE_CADLIGNE_TR!$A$16:$A$27,0),2)*COEE_CADLIGNE_TR!$H$2*INDEX(COEE_CADLIGNE_TR!$L$3:$R$9,MATCH(WEEKDAY($A9,1),COEE_CADLIGNE_TR!$M$3:$M$9,0),4)*INDEX(COEE_CADLIGNE_TR!$A$1:$D$13,MATCH(MONTH($A9),COEE_CADLIGNE_TR!$A$1:$A$13,0),3))))</f>
        <v>3001.05</v>
      </c>
      <c r="L9" s="28" t="str">
        <f>IF(OR(Ouverture_lignes_validées!L9="F",Ouverture_lignes_validées!L9="PM",Ouverture_lignes_validées!L9=""),"",IF(Ouverture_lignes_validées!L9=1,INDEX(COEE_CADLIGNE_TR!$A$16:$C$27,MATCH(Tableau4[[#This Row],[Mois]],COEE_CADLIGNE_TR!$A$16:$A$27,0),2)*COEE_CADLIGNE_TR!$H$2*INDEX(COEE_CADLIGNE_TR!$L$3:$R$9,MATCH(WEEKDAY($A9,1),COEE_CADLIGNE_TR!$M$3:$M$9,0),5)*INDEX(COEE_CADLIGNE_TR!$A$1:$D$13,MATCH(MONTH($A9),COEE_CADLIGNE_TR!$A$1:$A$13,0),3)))</f>
        <v/>
      </c>
      <c r="M9" s="28">
        <f>IF(OR(Ouverture_lignes_validées!M9="F",Ouverture_lignes_validées!M9="PM",Ouverture_lignes_validées!M9=""),"",IF(Ouverture_lignes_validées!M9=1,INDEX(COEE_CADLIGNE_TR!$A$16:$C$27,MATCH(Tableau4[[#This Row],[Mois]],COEE_CADLIGNE_TR!$A$16:$A$27,0),2)*COEE_CADLIGNE_TR!$H$2*INDEX(COEE_CADLIGNE_TR!$L$3:$R$9,MATCH(WEEKDAY($A9,1),COEE_CADLIGNE_TR!$M$3:$M$9,0),6)*INDEX(COEE_CADLIGNE_TR!$A$1:$D$13,MATCH(MONTH($A9),COEE_CADLIGNE_TR!$A$1:$A$13,0),3)))</f>
        <v>7335.9000000000005</v>
      </c>
      <c r="N9" s="28" t="str">
        <f>IF(OR(Ouverture_lignes_validées!N9="F",Ouverture_lignes_validées!N9="PM",Ouverture_lignes_validées!N9=""),"",IF(Ouverture_lignes_validées!N9=1,INDEX(COEE_CADLIGNE_TR!$A$16:$C$27,MATCH(Tableau4[[#This Row],[Mois]],COEE_CADLIGNE_TR!$A$16:$A$27,0),2)*COEE_CADLIGNE_TR!$H$2*INDEX(COEE_CADLIGNE_TR!$L$3:$R$9,MATCH(WEEKDAY($A9,1),COEE_CADLIGNE_TR!$M$3:$M$9,0),7)*INDEX(COEE_CADLIGNE_TR!$A$1:$D$13,MATCH(MONTH($A9),COEE_CADLIGNE_TR!$A$1:$A$13,0),3)))</f>
        <v/>
      </c>
      <c r="O9" s="28">
        <f>IF(OR(Ouverture_lignes_validées!O9="F",Ouverture_lignes_validées!O9="PM",Ouverture_lignes_validées!O9=""),"",IF(Ouverture_lignes_validées!O9=1,IF(ISEVEN(Capa_lignes!$C9)="VRAI",INDEX(COEE_CADLIGNE_TR!$A$16:$C$27,MATCH(Tableau4[[#This Row],[Mois]],COEE_CADLIGNE_TR!$A$16:$A$27,0),2)*COEE_CADLIGNE_TR!$I$2*INDEX(COEE_CADLIGNE_TR!$L$3:$R$9,MATCH(WEEKDAY($A9,1),COEE_CADLIGNE_TR!$M$3:$M$9,0),4)*INDEX(COEE_CADLIGNE_TR!$A$1:$D$13,MATCH(MONTH($A9),COEE_CADLIGNE_TR!$A$1:$A$13,0),4),INDEX(COEE_CADLIGNE_TR!$A$16:$C$27,MATCH(Tableau4[[#This Row],[Mois]],COEE_CADLIGNE_TR!$A$16:$A$27,0),2)*COEE_CADLIGNE_TR!$I$2*INDEX(COEE_CADLIGNE_TR!$L$3:$R$9,MATCH(WEEKDAY($A9,1),COEE_CADLIGNE_TR!$M$3:$M$9,0),3)*INDEX(COEE_CADLIGNE_TR!$A$1:$D$13,MATCH(MONTH($A9),COEE_CADLIGNE_TR!$A$1:$A$13,0),4))))</f>
        <v>4796.55</v>
      </c>
      <c r="P9" s="28">
        <f>IF(OR(Ouverture_lignes_validées!P9="F",Ouverture_lignes_validées!P9="PM",Ouverture_lignes_validées!P9=""),"",IF(Ouverture_lignes_validées!P9=1,IF(ISEVEN(Capa_lignes!$C9)="VRAI",INDEX(COEE_CADLIGNE_TR!$A$16:$C$27,MATCH(Tableau4[[#This Row],[Mois]],COEE_CADLIGNE_TR!$A$16:$A$27,0),2)*COEE_CADLIGNE_TR!$I$2*INDEX(COEE_CADLIGNE_TR!$L$3:$R$9,MATCH(WEEKDAY($A9,1),COEE_CADLIGNE_TR!$M$3:$M$9,0),3)*INDEX(COEE_CADLIGNE_TR!$A$1:$D$13,MATCH(MONTH($A9),COEE_CADLIGNE_TR!$A$1:$A$13,0),4),INDEX(COEE_CADLIGNE_TR!$A$16:$C$27,MATCH(Tableau4[[#This Row],[Mois]],COEE_CADLIGNE_TR!$A$16:$A$27,0),2)*COEE_CADLIGNE_TR!$I$2*INDEX(COEE_CADLIGNE_TR!$L$3:$R$9,MATCH(WEEKDAY($A9,1),COEE_CADLIGNE_TR!$M$3:$M$9,0),4)*INDEX(COEE_CADLIGNE_TR!$A$1:$D$13,MATCH(MONTH($A9),COEE_CADLIGNE_TR!$A$1:$A$13,0),4))))</f>
        <v>2943.3375000000001</v>
      </c>
      <c r="Q9" s="28" t="str">
        <f>IF(OR(Ouverture_lignes_validées!Q9="F",Ouverture_lignes_validées!Q9="PM",Ouverture_lignes_validées!Q9=""),"",IF(Ouverture_lignes_validées!Q9=1,INDEX(COEE_CADLIGNE_TR!$A$16:$C$27,MATCH(Tableau4[[#This Row],[Mois]],COEE_CADLIGNE_TR!$A$16:$A$27,0),2)*COEE_CADLIGNE_TR!$I$2*INDEX(COEE_CADLIGNE_TR!$L$3:$R$9,MATCH(WEEKDAY($A9,1),COEE_CADLIGNE_TR!$M$3:$M$9,0),5)*INDEX(COEE_CADLIGNE_TR!$A$1:$D$13,MATCH(MONTH($A9),COEE_CADLIGNE_TR!$A$1:$A$13,0),4)))</f>
        <v/>
      </c>
      <c r="R9" s="28" t="str">
        <f>IF(OR(Ouverture_lignes_validées!R9="F",Ouverture_lignes_validées!R9="PM",Ouverture_lignes_validées!R9=""),"",IF(Ouverture_lignes_validées!R9=1,INDEX(COEE_CADLIGNE_TR!$A$16:$C$27,MATCH(Tableau4[[#This Row],[Mois]],COEE_CADLIGNE_TR!$A$16:$A$27,0),2)*COEE_CADLIGNE_TR!$I$2*INDEX(COEE_CADLIGNE_TR!$L$3:$R$9,MATCH(WEEKDAY($A9,1),COEE_CADLIGNE_TR!$M$3:$M$9,0),6)*INDEX(COEE_CADLIGNE_TR!$A$1:$D$13,MATCH(MONTH($A9),COEE_CADLIGNE_TR!$A$1:$A$13,0),4)))</f>
        <v/>
      </c>
      <c r="S9" s="28" t="str">
        <f>IF(OR(Ouverture_lignes_validées!S9="F",Ouverture_lignes_validées!S9="PM",Ouverture_lignes_validées!S9=""),"",IF(Ouverture_lignes_validées!S9=1,INDEX(COEE_CADLIGNE_TR!$A$16:$C$27,MATCH(Tableau4[[#This Row],[Mois]],COEE_CADLIGNE_TR!$A$16:$A$27,0),2)*COEE_CADLIGNE_TR!$I$2*INDEX(COEE_CADLIGNE_TR!$L$3:$R$9,MATCH(WEEKDAY($A9,1),COEE_CADLIGNE_TR!$M$3:$M$9,0),7)*INDEX(COEE_CADLIGNE_TR!$A$1:$D$13,MATCH(MONTH($A9),COEE_CADLIGNE_TR!$A$1:$A$13,0),4)))</f>
        <v/>
      </c>
      <c r="T9" s="28">
        <f>IF(OR(Ouverture_lignes_validées!T9="F",Ouverture_lignes_validées!T9="PM",Ouverture_lignes_validées!T9=""),"",IF(Ouverture_lignes_validées!T9=1,IF(ISEVEN(Capa_lignes!$C9)="VRAI",INDEX(COEE_CADLIGNE_TR!$A$16:$C$27,MATCH(Tableau4[[#This Row],[Mois]],COEE_CADLIGNE_TR!$A$16:$A$27,0),2)*COEE_CADLIGNE_TR!$J$2*INDEX(COEE_CADLIGNE_TR!$L$3:$R$9,MATCH(WEEKDAY($A9,1),COEE_CADLIGNE_TR!$M$3:$M$9,0),3)*INDEX(COEE_CADLIGNE_TR!$A$1:$E$13,MATCH(MONTH($A9),COEE_CADLIGNE_TR!$A$1:$A$13,0),5),INDEX(COEE_CADLIGNE_TR!$A$16:$C$27,MATCH(Tableau4[[#This Row],[Mois]],COEE_CADLIGNE_TR!$A$16:$A$27,0),2)*COEE_CADLIGNE_TR!$J$2*INDEX(COEE_CADLIGNE_TR!$L$3:$R$9,MATCH(WEEKDAY($A9,1),COEE_CADLIGNE_TR!$M$3:$M$9,0),4)*INDEX(COEE_CADLIGNE_TR!$A$1:$E$13,MATCH(MONTH($A9),COEE_CADLIGNE_TR!$A$1:$A$13,0),5))))</f>
        <v>961.12412177985948</v>
      </c>
    </row>
    <row r="10" spans="1:20" x14ac:dyDescent="0.35">
      <c r="A10" s="4">
        <v>44933</v>
      </c>
      <c r="B10" s="1">
        <v>2023</v>
      </c>
      <c r="C10" s="1">
        <v>1</v>
      </c>
      <c r="D10" s="1">
        <f>MONTH(Tableau4[[#This Row],[Date ]])</f>
        <v>1</v>
      </c>
      <c r="E10" s="28" t="str">
        <f>IF(OR(Ouverture_lignes_validées!E10="F",Ouverture_lignes_validées!E10="PM",Ouverture_lignes_validées!E10=""),"",
IF(Ouverture_lignes_validées!E10=1,
IF(ISEVEN(Capa_lignes!$C10)="VRAI",
INDEX(COEE_CADLIGNE_TR!$A$16:$C$27,MATCH(Tableau4[[#This Row],[Mois]],COEE_CADLIGNE_TR!$A$16:$A$27,0),2)*COEE_CADLIGNE_TR!$G$2*INDEX(COEE_CADLIGNE_TR!$L$3:$R$9,MATCH(WEEKDAY($A10,1),COEE_CADLIGNE_TR!$M$3:$M$9,0),4)*INDEX(COEE_CADLIGNE_TR!$A$1:$D$13,MATCH(MONTH($A10),COEE_CADLIGNE_TR!$A$1:$A$13,0),2)*INDEX(COEE_CADLIGNE_TR!$A$1:$D$13,MATCH(MONTH($A10),COEE_CADLIGNE_TR!$A$1:$A$13,0),2),
INDEX(COEE_CADLIGNE_TR!$A$16:$C$27,MATCH(Tableau4[[#This Row],[Mois]],COEE_CADLIGNE_TR!$A$16:$A$27,0),2)*COEE_CADLIGNE_TR!$G$2*INDEX(COEE_CADLIGNE_TR!$L$3:$R$9,MATCH(WEEKDAY($A10,1),COEE_CADLIGNE_TR!$M$3:$M$9,0),3)*INDEX(COEE_CADLIGNE_TR!$A$1:$D$13,MATCH(MONTH($A10),COEE_CADLIGNE_TR!$A$1:$A$13,0),2)*INDEX(COEE_CADLIGNE_TR!$A$1:$D$13,MATCH(MONTH($A10),COEE_CADLIGNE_TR!$A$1:$A$13,0),2))))</f>
        <v/>
      </c>
      <c r="F10" s="28" t="str">
        <f>IF(OR(Ouverture_lignes_validées!F10="F",Ouverture_lignes_validées!F10="PM",Ouverture_lignes_validées!F10=""),"",IF(Ouverture_lignes_validées!F10=1,IF(ISEVEN(Capa_lignes!$C10)="VRAI",INDEX(COEE_CADLIGNE_TR!$A$16:$C$27,MATCH(Tableau4[[#This Row],[Mois]],COEE_CADLIGNE_TR!$A$16:$A$27,0),2)*COEE_CADLIGNE_TR!$G$2*INDEX(COEE_CADLIGNE_TR!$L$3:$R$9,MATCH(WEEKDAY($A10,1),COEE_CADLIGNE_TR!$M$3:$M$9,0),3)*INDEX(COEE_CADLIGNE_TR!$A$1:$D$13,MATCH(MONTH($A10),COEE_CADLIGNE_TR!$A$1:$A$13,0),2),COEE_CADLIGNE_TR!$G$2*INDEX(COEE_CADLIGNE_TR!$L$3:$R$9,MATCH(WEEKDAY($A10,1),COEE_CADLIGNE_TR!$M$3:$M$9,0),4)*INDEX(COEE_CADLIGNE_TR!$A$1:$D$13,MATCH(MONTH($A10),COEE_CADLIGNE_TR!$A$1:$A$13,0),2))))</f>
        <v/>
      </c>
      <c r="G10" s="28" t="str">
        <f>IF(OR(Ouverture_lignes_validées!G10="F",Ouverture_lignes_validées!G10="PM",Ouverture_lignes_validées!G10=""),"",IF(Ouverture_lignes_validées!G10=1,INDEX(COEE_CADLIGNE_TR!$A$16:$C$27,MATCH(Tableau4[[#This Row],[Mois]],COEE_CADLIGNE_TR!$A$16:$A$27,0),2)*COEE_CADLIGNE_TR!$G$2*INDEX(COEE_CADLIGNE_TR!$L$3:$R$9,MATCH(WEEKDAY($A10,1),COEE_CADLIGNE_TR!$M$3:$M$9,0),5)*INDEX(COEE_CADLIGNE_TR!$A$1:$D$13,MATCH(MONTH($A10),COEE_CADLIGNE_TR!$A$1:$A$13,0),2)))</f>
        <v/>
      </c>
      <c r="H10" s="28" t="str">
        <f>IF(OR(Ouverture_lignes_validées!H10="F",Ouverture_lignes_validées!H10="PM",Ouverture_lignes_validées!H10=""),"",IF(Ouverture_lignes_validées!H10=1,INDEX(COEE_CADLIGNE_TR!$A$16:$C$27,MATCH(Tableau4[[#This Row],[Mois]],COEE_CADLIGNE_TR!$A$16:$A$27,0),2)*COEE_CADLIGNE_TR!$G$2*INDEX(COEE_CADLIGNE_TR!$L$3:$R$9,MATCH(WEEKDAY($A10,1),COEE_CADLIGNE_TR!$M$3:$M$9,0),6)*INDEX(COEE_CADLIGNE_TR!$A$1:$D$13,MATCH(MONTH($A10),COEE_CADLIGNE_TR!$A$1:$A$13,0),2)))</f>
        <v/>
      </c>
      <c r="I10" s="28" t="str">
        <f>IF(OR(Ouverture_lignes_validées!I10="F",Ouverture_lignes_validées!I10="PM",Ouverture_lignes_validées!I10=""),"",IF(Ouverture_lignes_validées!I10=1,INDEX(COEE_CADLIGNE_TR!$A$16:$C$27,MATCH(Tableau4[[#This Row],[Mois]],COEE_CADLIGNE_TR!$A$16:$A$27,0),2)*COEE_CADLIGNE_TR!$G$2*INDEX(COEE_CADLIGNE_TR!$L$3:$R$9,MATCH(WEEKDAY($A10,1),COEE_CADLIGNE_TR!$M$3:$M$9,0),7)*INDEX(COEE_CADLIGNE_TR!$A$1:$D$13,MATCH(MONTH($A10),COEE_CADLIGNE_TR!$A$1:$A$13,0),2)))</f>
        <v/>
      </c>
      <c r="J10" s="28" t="str">
        <f>IF(OR(Ouverture_lignes_validées!J10="F",Ouverture_lignes_validées!J10="PM",Ouverture_lignes_validées!J10=""),"",IF(Ouverture_lignes_validées!J10=1,IF(ISEVEN(Capa_lignes!$C10)="VRAI",INDEX(COEE_CADLIGNE_TR!$A$16:$C$27,MATCH(Tableau4[[#This Row],[Mois]],COEE_CADLIGNE_TR!$A$16:$A$27,0),2)*COEE_CADLIGNE_TR!$H$2*INDEX(COEE_CADLIGNE_TR!$L$3:$R$9,MATCH(WEEKDAY($A10,1),COEE_CADLIGNE_TR!$M$3:$M$9,0),4)*INDEX(COEE_CADLIGNE_TR!$A$1:$D$13,MATCH(MONTH($A10),COEE_CADLIGNE_TR!$A$1:$A$13,0),3),INDEX(COEE_CADLIGNE_TR!$A$16:$C$27,MATCH(Tableau4[[#This Row],[Mois]],COEE_CADLIGNE_TR!$A$16:$A$27,0),2)*COEE_CADLIGNE_TR!$H$2*INDEX(COEE_CADLIGNE_TR!$L$3:$R$9,MATCH(WEEKDAY($A10,1),COEE_CADLIGNE_TR!$M$3:$M$9,0),3)*INDEX(COEE_CADLIGNE_TR!$A$1:$D$13,MATCH(MONTH($A10),COEE_CADLIGNE_TR!$A$1:$A$13,0),3))))</f>
        <v/>
      </c>
      <c r="K10" s="28" t="str">
        <f>IF(OR(Ouverture_lignes_validées!K10="F",Ouverture_lignes_validées!K10="PM",Ouverture_lignes_validées!K10=""),"",IF(Ouverture_lignes_validées!K10=1,IF(ISEVEN(Capa_lignes!$C10)="VRAI",INDEX(COEE_CADLIGNE_TR!$A$16:$C$27,MATCH(Tableau4[[#This Row],[Mois]],COEE_CADLIGNE_TR!$A$16:$A$27,0),2)*COEE_CADLIGNE_TR!$H$2*INDEX(COEE_CADLIGNE_TR!$L$3:$R$9,MATCH(WEEKDAY($A10,1),COEE_CADLIGNE_TR!$M$3:$M$9,0),3)*INDEX(COEE_CADLIGNE_TR!$A$1:$D$13,MATCH(MONTH($A10),COEE_CADLIGNE_TR!$A$1:$A$13,0),3),INDEX(COEE_CADLIGNE_TR!$A$16:$C$27,MATCH(Tableau4[[#This Row],[Mois]],COEE_CADLIGNE_TR!$A$16:$A$27,0),2)*COEE_CADLIGNE_TR!$H$2*INDEX(COEE_CADLIGNE_TR!$L$3:$R$9,MATCH(WEEKDAY($A10,1),COEE_CADLIGNE_TR!$M$3:$M$9,0),4)*INDEX(COEE_CADLIGNE_TR!$A$1:$D$13,MATCH(MONTH($A10),COEE_CADLIGNE_TR!$A$1:$A$13,0),3))))</f>
        <v/>
      </c>
      <c r="L10" s="28" t="str">
        <f>IF(OR(Ouverture_lignes_validées!L10="F",Ouverture_lignes_validées!L10="PM",Ouverture_lignes_validées!L10=""),"",IF(Ouverture_lignes_validées!L10=1,INDEX(COEE_CADLIGNE_TR!$A$16:$C$27,MATCH(Tableau4[[#This Row],[Mois]],COEE_CADLIGNE_TR!$A$16:$A$27,0),2)*COEE_CADLIGNE_TR!$H$2*INDEX(COEE_CADLIGNE_TR!$L$3:$R$9,MATCH(WEEKDAY($A10,1),COEE_CADLIGNE_TR!$M$3:$M$9,0),5)*INDEX(COEE_CADLIGNE_TR!$A$1:$D$13,MATCH(MONTH($A10),COEE_CADLIGNE_TR!$A$1:$A$13,0),3)))</f>
        <v/>
      </c>
      <c r="M10" s="28">
        <f>IF(OR(Ouverture_lignes_validées!M10="F",Ouverture_lignes_validées!M10="PM",Ouverture_lignes_validées!M10=""),"",IF(Ouverture_lignes_validées!M10=1,INDEX(COEE_CADLIGNE_TR!$A$16:$C$27,MATCH(Tableau4[[#This Row],[Mois]],COEE_CADLIGNE_TR!$A$16:$A$27,0),2)*COEE_CADLIGNE_TR!$H$2*INDEX(COEE_CADLIGNE_TR!$L$3:$R$9,MATCH(WEEKDAY($A10,1),COEE_CADLIGNE_TR!$M$3:$M$9,0),6)*INDEX(COEE_CADLIGNE_TR!$A$1:$D$13,MATCH(MONTH($A10),COEE_CADLIGNE_TR!$A$1:$A$13,0),3)))</f>
        <v>7780.5</v>
      </c>
      <c r="N10" s="28">
        <f>IF(OR(Ouverture_lignes_validées!N10="F",Ouverture_lignes_validées!N10="PM",Ouverture_lignes_validées!N10=""),"",IF(Ouverture_lignes_validées!N10=1,INDEX(COEE_CADLIGNE_TR!$A$16:$C$27,MATCH(Tableau4[[#This Row],[Mois]],COEE_CADLIGNE_TR!$A$16:$A$27,0),2)*COEE_CADLIGNE_TR!$H$2*INDEX(COEE_CADLIGNE_TR!$L$3:$R$9,MATCH(WEEKDAY($A10,1),COEE_CADLIGNE_TR!$M$3:$M$9,0),7)*INDEX(COEE_CADLIGNE_TR!$A$1:$D$13,MATCH(MONTH($A10),COEE_CADLIGNE_TR!$A$1:$A$13,0),3)))</f>
        <v>7891.6500000000005</v>
      </c>
      <c r="O10" s="28" t="str">
        <f>IF(OR(Ouverture_lignes_validées!O10="F",Ouverture_lignes_validées!O10="PM",Ouverture_lignes_validées!O10=""),"",IF(Ouverture_lignes_validées!O10=1,IF(ISEVEN(Capa_lignes!$C10)="VRAI",INDEX(COEE_CADLIGNE_TR!$A$16:$C$27,MATCH(Tableau4[[#This Row],[Mois]],COEE_CADLIGNE_TR!$A$16:$A$27,0),2)*COEE_CADLIGNE_TR!$I$2*INDEX(COEE_CADLIGNE_TR!$L$3:$R$9,MATCH(WEEKDAY($A10,1),COEE_CADLIGNE_TR!$M$3:$M$9,0),4)*INDEX(COEE_CADLIGNE_TR!$A$1:$D$13,MATCH(MONTH($A10),COEE_CADLIGNE_TR!$A$1:$A$13,0),4),INDEX(COEE_CADLIGNE_TR!$A$16:$C$27,MATCH(Tableau4[[#This Row],[Mois]],COEE_CADLIGNE_TR!$A$16:$A$27,0),2)*COEE_CADLIGNE_TR!$I$2*INDEX(COEE_CADLIGNE_TR!$L$3:$R$9,MATCH(WEEKDAY($A10,1),COEE_CADLIGNE_TR!$M$3:$M$9,0),3)*INDEX(COEE_CADLIGNE_TR!$A$1:$D$13,MATCH(MONTH($A10),COEE_CADLIGNE_TR!$A$1:$A$13,0),4))))</f>
        <v/>
      </c>
      <c r="P10" s="28" t="str">
        <f>IF(OR(Ouverture_lignes_validées!P10="F",Ouverture_lignes_validées!P10="PM",Ouverture_lignes_validées!P10=""),"",IF(Ouverture_lignes_validées!P10=1,IF(ISEVEN(Capa_lignes!$C10)="VRAI",INDEX(COEE_CADLIGNE_TR!$A$16:$C$27,MATCH(Tableau4[[#This Row],[Mois]],COEE_CADLIGNE_TR!$A$16:$A$27,0),2)*COEE_CADLIGNE_TR!$I$2*INDEX(COEE_CADLIGNE_TR!$L$3:$R$9,MATCH(WEEKDAY($A10,1),COEE_CADLIGNE_TR!$M$3:$M$9,0),3)*INDEX(COEE_CADLIGNE_TR!$A$1:$D$13,MATCH(MONTH($A10),COEE_CADLIGNE_TR!$A$1:$A$13,0),4),INDEX(COEE_CADLIGNE_TR!$A$16:$C$27,MATCH(Tableau4[[#This Row],[Mois]],COEE_CADLIGNE_TR!$A$16:$A$27,0),2)*COEE_CADLIGNE_TR!$I$2*INDEX(COEE_CADLIGNE_TR!$L$3:$R$9,MATCH(WEEKDAY($A10,1),COEE_CADLIGNE_TR!$M$3:$M$9,0),4)*INDEX(COEE_CADLIGNE_TR!$A$1:$D$13,MATCH(MONTH($A10),COEE_CADLIGNE_TR!$A$1:$A$13,0),4))))</f>
        <v/>
      </c>
      <c r="Q10" s="28" t="str">
        <f>IF(OR(Ouverture_lignes_validées!Q10="F",Ouverture_lignes_validées!Q10="PM",Ouverture_lignes_validées!Q10=""),"",IF(Ouverture_lignes_validées!Q10=1,INDEX(COEE_CADLIGNE_TR!$A$16:$C$27,MATCH(Tableau4[[#This Row],[Mois]],COEE_CADLIGNE_TR!$A$16:$A$27,0),2)*COEE_CADLIGNE_TR!$I$2*INDEX(COEE_CADLIGNE_TR!$L$3:$R$9,MATCH(WEEKDAY($A10,1),COEE_CADLIGNE_TR!$M$3:$M$9,0),5)*INDEX(COEE_CADLIGNE_TR!$A$1:$D$13,MATCH(MONTH($A10),COEE_CADLIGNE_TR!$A$1:$A$13,0),4)))</f>
        <v/>
      </c>
      <c r="R10" s="28" t="str">
        <f>IF(OR(Ouverture_lignes_validées!R10="F",Ouverture_lignes_validées!R10="PM",Ouverture_lignes_validées!R10=""),"",IF(Ouverture_lignes_validées!R10=1,INDEX(COEE_CADLIGNE_TR!$A$16:$C$27,MATCH(Tableau4[[#This Row],[Mois]],COEE_CADLIGNE_TR!$A$16:$A$27,0),2)*COEE_CADLIGNE_TR!$I$2*INDEX(COEE_CADLIGNE_TR!$L$3:$R$9,MATCH(WEEKDAY($A10,1),COEE_CADLIGNE_TR!$M$3:$M$9,0),6)*INDEX(COEE_CADLIGNE_TR!$A$1:$D$13,MATCH(MONTH($A10),COEE_CADLIGNE_TR!$A$1:$A$13,0),4)))</f>
        <v/>
      </c>
      <c r="S10" s="28">
        <f>IF(OR(Ouverture_lignes_validées!S10="F",Ouverture_lignes_validées!S10="PM",Ouverture_lignes_validées!S10=""),"",IF(Ouverture_lignes_validées!S10=1,INDEX(COEE_CADLIGNE_TR!$A$16:$C$27,MATCH(Tableau4[[#This Row],[Mois]],COEE_CADLIGNE_TR!$A$16:$A$27,0),2)*COEE_CADLIGNE_TR!$I$2*INDEX(COEE_CADLIGNE_TR!$L$3:$R$9,MATCH(WEEKDAY($A10,1),COEE_CADLIGNE_TR!$M$3:$M$9,0),7)*INDEX(COEE_CADLIGNE_TR!$A$1:$D$13,MATCH(MONTH($A10),COEE_CADLIGNE_TR!$A$1:$A$13,0),4)))</f>
        <v>7739.8874999999998</v>
      </c>
      <c r="T10" s="28" t="str">
        <f>IF(OR(Ouverture_lignes_validées!T10="F",Ouverture_lignes_validées!T10="PM",Ouverture_lignes_validées!T10=""),"",IF(Ouverture_lignes_validées!T10=1,IF(ISEVEN(Capa_lignes!$C10)="VRAI",INDEX(COEE_CADLIGNE_TR!$A$16:$C$27,MATCH(Tableau4[[#This Row],[Mois]],COEE_CADLIGNE_TR!$A$16:$A$27,0),2)*COEE_CADLIGNE_TR!$J$2*INDEX(COEE_CADLIGNE_TR!$L$3:$R$9,MATCH(WEEKDAY($A10,1),COEE_CADLIGNE_TR!$M$3:$M$9,0),3)*INDEX(COEE_CADLIGNE_TR!$A$1:$E$13,MATCH(MONTH($A10),COEE_CADLIGNE_TR!$A$1:$A$13,0),5),INDEX(COEE_CADLIGNE_TR!$A$16:$C$27,MATCH(Tableau4[[#This Row],[Mois]],COEE_CADLIGNE_TR!$A$16:$A$27,0),2)*COEE_CADLIGNE_TR!$J$2*INDEX(COEE_CADLIGNE_TR!$L$3:$R$9,MATCH(WEEKDAY($A10,1),COEE_CADLIGNE_TR!$M$3:$M$9,0),4)*INDEX(COEE_CADLIGNE_TR!$A$1:$E$13,MATCH(MONTH($A10),COEE_CADLIGNE_TR!$A$1:$A$13,0),5))))</f>
        <v/>
      </c>
    </row>
    <row r="11" spans="1:20" x14ac:dyDescent="0.35">
      <c r="A11" s="4">
        <v>44934</v>
      </c>
      <c r="B11" s="1">
        <v>2023</v>
      </c>
      <c r="C11" s="1">
        <v>1</v>
      </c>
      <c r="D11" s="1">
        <f>MONTH(Tableau4[[#This Row],[Date ]])</f>
        <v>1</v>
      </c>
      <c r="E11" s="28" t="str">
        <f>IF(OR(Ouverture_lignes_validées!E11="F",Ouverture_lignes_validées!E11="PM",Ouverture_lignes_validées!E11=""),"",
IF(Ouverture_lignes_validées!E11=1,
IF(ISEVEN(Capa_lignes!$C11)="VRAI",
INDEX(COEE_CADLIGNE_TR!$A$16:$C$27,MATCH(Tableau4[[#This Row],[Mois]],COEE_CADLIGNE_TR!$A$16:$A$27,0),2)*COEE_CADLIGNE_TR!$G$2*INDEX(COEE_CADLIGNE_TR!$L$3:$R$9,MATCH(WEEKDAY($A11,1),COEE_CADLIGNE_TR!$M$3:$M$9,0),4)*INDEX(COEE_CADLIGNE_TR!$A$1:$D$13,MATCH(MONTH($A11),COEE_CADLIGNE_TR!$A$1:$A$13,0),2)*INDEX(COEE_CADLIGNE_TR!$A$1:$D$13,MATCH(MONTH($A11),COEE_CADLIGNE_TR!$A$1:$A$13,0),2),
INDEX(COEE_CADLIGNE_TR!$A$16:$C$27,MATCH(Tableau4[[#This Row],[Mois]],COEE_CADLIGNE_TR!$A$16:$A$27,0),2)*COEE_CADLIGNE_TR!$G$2*INDEX(COEE_CADLIGNE_TR!$L$3:$R$9,MATCH(WEEKDAY($A11,1),COEE_CADLIGNE_TR!$M$3:$M$9,0),3)*INDEX(COEE_CADLIGNE_TR!$A$1:$D$13,MATCH(MONTH($A11),COEE_CADLIGNE_TR!$A$1:$A$13,0),2)*INDEX(COEE_CADLIGNE_TR!$A$1:$D$13,MATCH(MONTH($A11),COEE_CADLIGNE_TR!$A$1:$A$13,0),2))))</f>
        <v/>
      </c>
      <c r="F11" s="28" t="str">
        <f>IF(OR(Ouverture_lignes_validées!F11="F",Ouverture_lignes_validées!F11="PM",Ouverture_lignes_validées!F11=""),"",IF(Ouverture_lignes_validées!F11=1,IF(ISEVEN(Capa_lignes!$C11)="VRAI",INDEX(COEE_CADLIGNE_TR!$A$16:$C$27,MATCH(Tableau4[[#This Row],[Mois]],COEE_CADLIGNE_TR!$A$16:$A$27,0),2)*COEE_CADLIGNE_TR!$G$2*INDEX(COEE_CADLIGNE_TR!$L$3:$R$9,MATCH(WEEKDAY($A11,1),COEE_CADLIGNE_TR!$M$3:$M$9,0),3)*INDEX(COEE_CADLIGNE_TR!$A$1:$D$13,MATCH(MONTH($A11),COEE_CADLIGNE_TR!$A$1:$A$13,0),2),COEE_CADLIGNE_TR!$G$2*INDEX(COEE_CADLIGNE_TR!$L$3:$R$9,MATCH(WEEKDAY($A11,1),COEE_CADLIGNE_TR!$M$3:$M$9,0),4)*INDEX(COEE_CADLIGNE_TR!$A$1:$D$13,MATCH(MONTH($A11),COEE_CADLIGNE_TR!$A$1:$A$13,0),2))))</f>
        <v/>
      </c>
      <c r="G11" s="28" t="str">
        <f>IF(OR(Ouverture_lignes_validées!G11="F",Ouverture_lignes_validées!G11="PM",Ouverture_lignes_validées!G11=""),"",IF(Ouverture_lignes_validées!G11=1,INDEX(COEE_CADLIGNE_TR!$A$16:$C$27,MATCH(Tableau4[[#This Row],[Mois]],COEE_CADLIGNE_TR!$A$16:$A$27,0),2)*COEE_CADLIGNE_TR!$G$2*INDEX(COEE_CADLIGNE_TR!$L$3:$R$9,MATCH(WEEKDAY($A11,1),COEE_CADLIGNE_TR!$M$3:$M$9,0),5)*INDEX(COEE_CADLIGNE_TR!$A$1:$D$13,MATCH(MONTH($A11),COEE_CADLIGNE_TR!$A$1:$A$13,0),2)))</f>
        <v/>
      </c>
      <c r="H11" s="28" t="str">
        <f>IF(OR(Ouverture_lignes_validées!H11="F",Ouverture_lignes_validées!H11="PM",Ouverture_lignes_validées!H11=""),"",IF(Ouverture_lignes_validées!H11=1,INDEX(COEE_CADLIGNE_TR!$A$16:$C$27,MATCH(Tableau4[[#This Row],[Mois]],COEE_CADLIGNE_TR!$A$16:$A$27,0),2)*COEE_CADLIGNE_TR!$G$2*INDEX(COEE_CADLIGNE_TR!$L$3:$R$9,MATCH(WEEKDAY($A11,1),COEE_CADLIGNE_TR!$M$3:$M$9,0),6)*INDEX(COEE_CADLIGNE_TR!$A$1:$D$13,MATCH(MONTH($A11),COEE_CADLIGNE_TR!$A$1:$A$13,0),2)))</f>
        <v/>
      </c>
      <c r="I11" s="28" t="str">
        <f>IF(OR(Ouverture_lignes_validées!I11="F",Ouverture_lignes_validées!I11="PM",Ouverture_lignes_validées!I11=""),"",IF(Ouverture_lignes_validées!I11=1,INDEX(COEE_CADLIGNE_TR!$A$16:$C$27,MATCH(Tableau4[[#This Row],[Mois]],COEE_CADLIGNE_TR!$A$16:$A$27,0),2)*COEE_CADLIGNE_TR!$G$2*INDEX(COEE_CADLIGNE_TR!$L$3:$R$9,MATCH(WEEKDAY($A11,1),COEE_CADLIGNE_TR!$M$3:$M$9,0),7)*INDEX(COEE_CADLIGNE_TR!$A$1:$D$13,MATCH(MONTH($A11),COEE_CADLIGNE_TR!$A$1:$A$13,0),2)))</f>
        <v/>
      </c>
      <c r="J11" s="28" t="str">
        <f>IF(OR(Ouverture_lignes_validées!J11="F",Ouverture_lignes_validées!J11="PM",Ouverture_lignes_validées!J11=""),"",IF(Ouverture_lignes_validées!J11=1,IF(ISEVEN(Capa_lignes!$C11)="VRAI",INDEX(COEE_CADLIGNE_TR!$A$16:$C$27,MATCH(Tableau4[[#This Row],[Mois]],COEE_CADLIGNE_TR!$A$16:$A$27,0),2)*COEE_CADLIGNE_TR!$H$2*INDEX(COEE_CADLIGNE_TR!$L$3:$R$9,MATCH(WEEKDAY($A11,1),COEE_CADLIGNE_TR!$M$3:$M$9,0),4)*INDEX(COEE_CADLIGNE_TR!$A$1:$D$13,MATCH(MONTH($A11),COEE_CADLIGNE_TR!$A$1:$A$13,0),3),INDEX(COEE_CADLIGNE_TR!$A$16:$C$27,MATCH(Tableau4[[#This Row],[Mois]],COEE_CADLIGNE_TR!$A$16:$A$27,0),2)*COEE_CADLIGNE_TR!$H$2*INDEX(COEE_CADLIGNE_TR!$L$3:$R$9,MATCH(WEEKDAY($A11,1),COEE_CADLIGNE_TR!$M$3:$M$9,0),3)*INDEX(COEE_CADLIGNE_TR!$A$1:$D$13,MATCH(MONTH($A11),COEE_CADLIGNE_TR!$A$1:$A$13,0),3))))</f>
        <v/>
      </c>
      <c r="K11" s="28" t="str">
        <f>IF(OR(Ouverture_lignes_validées!K11="F",Ouverture_lignes_validées!K11="PM",Ouverture_lignes_validées!K11=""),"",IF(Ouverture_lignes_validées!K11=1,IF(ISEVEN(Capa_lignes!$C11)="VRAI",INDEX(COEE_CADLIGNE_TR!$A$16:$C$27,MATCH(Tableau4[[#This Row],[Mois]],COEE_CADLIGNE_TR!$A$16:$A$27,0),2)*COEE_CADLIGNE_TR!$H$2*INDEX(COEE_CADLIGNE_TR!$L$3:$R$9,MATCH(WEEKDAY($A11,1),COEE_CADLIGNE_TR!$M$3:$M$9,0),3)*INDEX(COEE_CADLIGNE_TR!$A$1:$D$13,MATCH(MONTH($A11),COEE_CADLIGNE_TR!$A$1:$A$13,0),3),INDEX(COEE_CADLIGNE_TR!$A$16:$C$27,MATCH(Tableau4[[#This Row],[Mois]],COEE_CADLIGNE_TR!$A$16:$A$27,0),2)*COEE_CADLIGNE_TR!$H$2*INDEX(COEE_CADLIGNE_TR!$L$3:$R$9,MATCH(WEEKDAY($A11,1),COEE_CADLIGNE_TR!$M$3:$M$9,0),4)*INDEX(COEE_CADLIGNE_TR!$A$1:$D$13,MATCH(MONTH($A11),COEE_CADLIGNE_TR!$A$1:$A$13,0),3))))</f>
        <v/>
      </c>
      <c r="L11" s="28" t="str">
        <f>IF(OR(Ouverture_lignes_validées!L11="F",Ouverture_lignes_validées!L11="PM",Ouverture_lignes_validées!L11=""),"",IF(Ouverture_lignes_validées!L11=1,INDEX(COEE_CADLIGNE_TR!$A$16:$C$27,MATCH(Tableau4[[#This Row],[Mois]],COEE_CADLIGNE_TR!$A$16:$A$27,0),2)*COEE_CADLIGNE_TR!$H$2*INDEX(COEE_CADLIGNE_TR!$L$3:$R$9,MATCH(WEEKDAY($A11,1),COEE_CADLIGNE_TR!$M$3:$M$9,0),5)*INDEX(COEE_CADLIGNE_TR!$A$1:$D$13,MATCH(MONTH($A11),COEE_CADLIGNE_TR!$A$1:$A$13,0),3)))</f>
        <v/>
      </c>
      <c r="M11" s="28">
        <f>IF(OR(Ouverture_lignes_validées!M11="F",Ouverture_lignes_validées!M11="PM",Ouverture_lignes_validées!M11=""),"",IF(Ouverture_lignes_validées!M11=1,INDEX(COEE_CADLIGNE_TR!$A$16:$C$27,MATCH(Tableau4[[#This Row],[Mois]],COEE_CADLIGNE_TR!$A$16:$A$27,0),2)*COEE_CADLIGNE_TR!$H$2*INDEX(COEE_CADLIGNE_TR!$L$3:$R$9,MATCH(WEEKDAY($A11,1),COEE_CADLIGNE_TR!$M$3:$M$9,0),6)*INDEX(COEE_CADLIGNE_TR!$A$1:$D$13,MATCH(MONTH($A11),COEE_CADLIGNE_TR!$A$1:$A$13,0),3)))</f>
        <v>7780.5</v>
      </c>
      <c r="N11" s="28">
        <f>IF(OR(Ouverture_lignes_validées!N11="F",Ouverture_lignes_validées!N11="PM",Ouverture_lignes_validées!N11=""),"",IF(Ouverture_lignes_validées!N11=1,INDEX(COEE_CADLIGNE_TR!$A$16:$C$27,MATCH(Tableau4[[#This Row],[Mois]],COEE_CADLIGNE_TR!$A$16:$A$27,0),2)*COEE_CADLIGNE_TR!$H$2*INDEX(COEE_CADLIGNE_TR!$L$3:$R$9,MATCH(WEEKDAY($A11,1),COEE_CADLIGNE_TR!$M$3:$M$9,0),7)*INDEX(COEE_CADLIGNE_TR!$A$1:$D$13,MATCH(MONTH($A11),COEE_CADLIGNE_TR!$A$1:$A$13,0),3)))</f>
        <v>7891.6500000000005</v>
      </c>
      <c r="O11" s="28" t="str">
        <f>IF(OR(Ouverture_lignes_validées!O11="F",Ouverture_lignes_validées!O11="PM",Ouverture_lignes_validées!O11=""),"",IF(Ouverture_lignes_validées!O11=1,IF(ISEVEN(Capa_lignes!$C11)="VRAI",INDEX(COEE_CADLIGNE_TR!$A$16:$C$27,MATCH(Tableau4[[#This Row],[Mois]],COEE_CADLIGNE_TR!$A$16:$A$27,0),2)*COEE_CADLIGNE_TR!$I$2*INDEX(COEE_CADLIGNE_TR!$L$3:$R$9,MATCH(WEEKDAY($A11,1),COEE_CADLIGNE_TR!$M$3:$M$9,0),4)*INDEX(COEE_CADLIGNE_TR!$A$1:$D$13,MATCH(MONTH($A11),COEE_CADLIGNE_TR!$A$1:$A$13,0),4),INDEX(COEE_CADLIGNE_TR!$A$16:$C$27,MATCH(Tableau4[[#This Row],[Mois]],COEE_CADLIGNE_TR!$A$16:$A$27,0),2)*COEE_CADLIGNE_TR!$I$2*INDEX(COEE_CADLIGNE_TR!$L$3:$R$9,MATCH(WEEKDAY($A11,1),COEE_CADLIGNE_TR!$M$3:$M$9,0),3)*INDEX(COEE_CADLIGNE_TR!$A$1:$D$13,MATCH(MONTH($A11),COEE_CADLIGNE_TR!$A$1:$A$13,0),4))))</f>
        <v/>
      </c>
      <c r="P11" s="28" t="str">
        <f>IF(OR(Ouverture_lignes_validées!P11="F",Ouverture_lignes_validées!P11="PM",Ouverture_lignes_validées!P11=""),"",IF(Ouverture_lignes_validées!P11=1,IF(ISEVEN(Capa_lignes!$C11)="VRAI",INDEX(COEE_CADLIGNE_TR!$A$16:$C$27,MATCH(Tableau4[[#This Row],[Mois]],COEE_CADLIGNE_TR!$A$16:$A$27,0),2)*COEE_CADLIGNE_TR!$I$2*INDEX(COEE_CADLIGNE_TR!$L$3:$R$9,MATCH(WEEKDAY($A11,1),COEE_CADLIGNE_TR!$M$3:$M$9,0),3)*INDEX(COEE_CADLIGNE_TR!$A$1:$D$13,MATCH(MONTH($A11),COEE_CADLIGNE_TR!$A$1:$A$13,0),4),INDEX(COEE_CADLIGNE_TR!$A$16:$C$27,MATCH(Tableau4[[#This Row],[Mois]],COEE_CADLIGNE_TR!$A$16:$A$27,0),2)*COEE_CADLIGNE_TR!$I$2*INDEX(COEE_CADLIGNE_TR!$L$3:$R$9,MATCH(WEEKDAY($A11,1),COEE_CADLIGNE_TR!$M$3:$M$9,0),4)*INDEX(COEE_CADLIGNE_TR!$A$1:$D$13,MATCH(MONTH($A11),COEE_CADLIGNE_TR!$A$1:$A$13,0),4))))</f>
        <v/>
      </c>
      <c r="Q11" s="28" t="str">
        <f>IF(OR(Ouverture_lignes_validées!Q11="F",Ouverture_lignes_validées!Q11="PM",Ouverture_lignes_validées!Q11=""),"",IF(Ouverture_lignes_validées!Q11=1,INDEX(COEE_CADLIGNE_TR!$A$16:$C$27,MATCH(Tableau4[[#This Row],[Mois]],COEE_CADLIGNE_TR!$A$16:$A$27,0),2)*COEE_CADLIGNE_TR!$I$2*INDEX(COEE_CADLIGNE_TR!$L$3:$R$9,MATCH(WEEKDAY($A11,1),COEE_CADLIGNE_TR!$M$3:$M$9,0),5)*INDEX(COEE_CADLIGNE_TR!$A$1:$D$13,MATCH(MONTH($A11),COEE_CADLIGNE_TR!$A$1:$A$13,0),4)))</f>
        <v/>
      </c>
      <c r="R11" s="28" t="str">
        <f>IF(OR(Ouverture_lignes_validées!R11="F",Ouverture_lignes_validées!R11="PM",Ouverture_lignes_validées!R11=""),"",IF(Ouverture_lignes_validées!R11=1,INDEX(COEE_CADLIGNE_TR!$A$16:$C$27,MATCH(Tableau4[[#This Row],[Mois]],COEE_CADLIGNE_TR!$A$16:$A$27,0),2)*COEE_CADLIGNE_TR!$I$2*INDEX(COEE_CADLIGNE_TR!$L$3:$R$9,MATCH(WEEKDAY($A11,1),COEE_CADLIGNE_TR!$M$3:$M$9,0),6)*INDEX(COEE_CADLIGNE_TR!$A$1:$D$13,MATCH(MONTH($A11),COEE_CADLIGNE_TR!$A$1:$A$13,0),4)))</f>
        <v/>
      </c>
      <c r="S11" s="28">
        <f>IF(OR(Ouverture_lignes_validées!S11="F",Ouverture_lignes_validées!S11="PM",Ouverture_lignes_validées!S11=""),"",IF(Ouverture_lignes_validées!S11=1,INDEX(COEE_CADLIGNE_TR!$A$16:$C$27,MATCH(Tableau4[[#This Row],[Mois]],COEE_CADLIGNE_TR!$A$16:$A$27,0),2)*COEE_CADLIGNE_TR!$I$2*INDEX(COEE_CADLIGNE_TR!$L$3:$R$9,MATCH(WEEKDAY($A11,1),COEE_CADLIGNE_TR!$M$3:$M$9,0),7)*INDEX(COEE_CADLIGNE_TR!$A$1:$D$13,MATCH(MONTH($A11),COEE_CADLIGNE_TR!$A$1:$A$13,0),4)))</f>
        <v>7739.8874999999998</v>
      </c>
      <c r="T11" s="28" t="str">
        <f>IF(OR(Ouverture_lignes_validées!T11="F",Ouverture_lignes_validées!T11="PM",Ouverture_lignes_validées!T11=""),"",IF(Ouverture_lignes_validées!T11=1,IF(ISEVEN(Capa_lignes!$C11)="VRAI",INDEX(COEE_CADLIGNE_TR!$A$16:$C$27,MATCH(Tableau4[[#This Row],[Mois]],COEE_CADLIGNE_TR!$A$16:$A$27,0),2)*COEE_CADLIGNE_TR!$J$2*INDEX(COEE_CADLIGNE_TR!$L$3:$R$9,MATCH(WEEKDAY($A11,1),COEE_CADLIGNE_TR!$M$3:$M$9,0),3)*INDEX(COEE_CADLIGNE_TR!$A$1:$E$13,MATCH(MONTH($A11),COEE_CADLIGNE_TR!$A$1:$A$13,0),5),INDEX(COEE_CADLIGNE_TR!$A$16:$C$27,MATCH(Tableau4[[#This Row],[Mois]],COEE_CADLIGNE_TR!$A$16:$A$27,0),2)*COEE_CADLIGNE_TR!$J$2*INDEX(COEE_CADLIGNE_TR!$L$3:$R$9,MATCH(WEEKDAY($A11,1),COEE_CADLIGNE_TR!$M$3:$M$9,0),4)*INDEX(COEE_CADLIGNE_TR!$A$1:$E$13,MATCH(MONTH($A11),COEE_CADLIGNE_TR!$A$1:$A$13,0),5))))</f>
        <v/>
      </c>
    </row>
    <row r="12" spans="1:20" x14ac:dyDescent="0.35">
      <c r="A12" s="4">
        <v>44935</v>
      </c>
      <c r="B12" s="1">
        <v>2023</v>
      </c>
      <c r="C12" s="1">
        <v>2</v>
      </c>
      <c r="D12" s="1">
        <f>MONTH(Tableau4[[#This Row],[Date ]])</f>
        <v>1</v>
      </c>
      <c r="E12" s="28" t="str">
        <f>IF(OR(Ouverture_lignes_validées!E12="F",Ouverture_lignes_validées!E12="PM",Ouverture_lignes_validées!E12=""),"",
IF(Ouverture_lignes_validées!E12=1,
IF(ISEVEN(Capa_lignes!$C12)="VRAI",
INDEX(COEE_CADLIGNE_TR!$A$16:$C$27,MATCH(Tableau4[[#This Row],[Mois]],COEE_CADLIGNE_TR!$A$16:$A$27,0),2)*COEE_CADLIGNE_TR!$G$2*INDEX(COEE_CADLIGNE_TR!$L$3:$R$9,MATCH(WEEKDAY($A12,1),COEE_CADLIGNE_TR!$M$3:$M$9,0),4)*INDEX(COEE_CADLIGNE_TR!$A$1:$D$13,MATCH(MONTH($A12),COEE_CADLIGNE_TR!$A$1:$A$13,0),2)*INDEX(COEE_CADLIGNE_TR!$A$1:$D$13,MATCH(MONTH($A12),COEE_CADLIGNE_TR!$A$1:$A$13,0),2),
INDEX(COEE_CADLIGNE_TR!$A$16:$C$27,MATCH(Tableau4[[#This Row],[Mois]],COEE_CADLIGNE_TR!$A$16:$A$27,0),2)*COEE_CADLIGNE_TR!$G$2*INDEX(COEE_CADLIGNE_TR!$L$3:$R$9,MATCH(WEEKDAY($A12,1),COEE_CADLIGNE_TR!$M$3:$M$9,0),3)*INDEX(COEE_CADLIGNE_TR!$A$1:$D$13,MATCH(MONTH($A12),COEE_CADLIGNE_TR!$A$1:$A$13,0),2)*INDEX(COEE_CADLIGNE_TR!$A$1:$D$13,MATCH(MONTH($A12),COEE_CADLIGNE_TR!$A$1:$A$13,0),2))))</f>
        <v/>
      </c>
      <c r="F12" s="28" t="str">
        <f>IF(OR(Ouverture_lignes_validées!F12="F",Ouverture_lignes_validées!F12="PM",Ouverture_lignes_validées!F12=""),"",IF(Ouverture_lignes_validées!F12=1,IF(ISEVEN(Capa_lignes!$C12)="VRAI",INDEX(COEE_CADLIGNE_TR!$A$16:$C$27,MATCH(Tableau4[[#This Row],[Mois]],COEE_CADLIGNE_TR!$A$16:$A$27,0),2)*COEE_CADLIGNE_TR!$G$2*INDEX(COEE_CADLIGNE_TR!$L$3:$R$9,MATCH(WEEKDAY($A12,1),COEE_CADLIGNE_TR!$M$3:$M$9,0),3)*INDEX(COEE_CADLIGNE_TR!$A$1:$D$13,MATCH(MONTH($A12),COEE_CADLIGNE_TR!$A$1:$A$13,0),2),COEE_CADLIGNE_TR!$G$2*INDEX(COEE_CADLIGNE_TR!$L$3:$R$9,MATCH(WEEKDAY($A12,1),COEE_CADLIGNE_TR!$M$3:$M$9,0),4)*INDEX(COEE_CADLIGNE_TR!$A$1:$D$13,MATCH(MONTH($A12),COEE_CADLIGNE_TR!$A$1:$A$13,0),2))))</f>
        <v/>
      </c>
      <c r="G12" s="28" t="str">
        <f>IF(OR(Ouverture_lignes_validées!G12="F",Ouverture_lignes_validées!G12="PM",Ouverture_lignes_validées!G12=""),"",IF(Ouverture_lignes_validées!G12=1,INDEX(COEE_CADLIGNE_TR!$A$16:$C$27,MATCH(Tableau4[[#This Row],[Mois]],COEE_CADLIGNE_TR!$A$16:$A$27,0),2)*COEE_CADLIGNE_TR!$G$2*INDEX(COEE_CADLIGNE_TR!$L$3:$R$9,MATCH(WEEKDAY($A12,1),COEE_CADLIGNE_TR!$M$3:$M$9,0),5)*INDEX(COEE_CADLIGNE_TR!$A$1:$D$13,MATCH(MONTH($A12),COEE_CADLIGNE_TR!$A$1:$A$13,0),2)))</f>
        <v/>
      </c>
      <c r="H12" s="28" t="str">
        <f>IF(OR(Ouverture_lignes_validées!H12="F",Ouverture_lignes_validées!H12="PM",Ouverture_lignes_validées!H12=""),"",IF(Ouverture_lignes_validées!H12=1,INDEX(COEE_CADLIGNE_TR!$A$16:$C$27,MATCH(Tableau4[[#This Row],[Mois]],COEE_CADLIGNE_TR!$A$16:$A$27,0),2)*COEE_CADLIGNE_TR!$G$2*INDEX(COEE_CADLIGNE_TR!$L$3:$R$9,MATCH(WEEKDAY($A12,1),COEE_CADLIGNE_TR!$M$3:$M$9,0),6)*INDEX(COEE_CADLIGNE_TR!$A$1:$D$13,MATCH(MONTH($A12),COEE_CADLIGNE_TR!$A$1:$A$13,0),2)))</f>
        <v/>
      </c>
      <c r="I12" s="28" t="str">
        <f>IF(OR(Ouverture_lignes_validées!I12="F",Ouverture_lignes_validées!I12="PM",Ouverture_lignes_validées!I12=""),"",IF(Ouverture_lignes_validées!I12=1,INDEX(COEE_CADLIGNE_TR!$A$16:$C$27,MATCH(Tableau4[[#This Row],[Mois]],COEE_CADLIGNE_TR!$A$16:$A$27,0),2)*COEE_CADLIGNE_TR!$G$2*INDEX(COEE_CADLIGNE_TR!$L$3:$R$9,MATCH(WEEKDAY($A12,1),COEE_CADLIGNE_TR!$M$3:$M$9,0),7)*INDEX(COEE_CADLIGNE_TR!$A$1:$D$13,MATCH(MONTH($A12),COEE_CADLIGNE_TR!$A$1:$A$13,0),2)))</f>
        <v/>
      </c>
      <c r="J12" s="28">
        <f>IF(OR(Ouverture_lignes_validées!J12="F",Ouverture_lignes_validées!J12="PM",Ouverture_lignes_validées!J12=""),"",IF(Ouverture_lignes_validées!J12=1,IF(ISEVEN(Capa_lignes!$C12)="VRAI",INDEX(COEE_CADLIGNE_TR!$A$16:$C$27,MATCH(Tableau4[[#This Row],[Mois]],COEE_CADLIGNE_TR!$A$16:$A$27,0),2)*COEE_CADLIGNE_TR!$H$2*INDEX(COEE_CADLIGNE_TR!$L$3:$R$9,MATCH(WEEKDAY($A12,1),COEE_CADLIGNE_TR!$M$3:$M$9,0),4)*INDEX(COEE_CADLIGNE_TR!$A$1:$D$13,MATCH(MONTH($A12),COEE_CADLIGNE_TR!$A$1:$A$13,0),3),INDEX(COEE_CADLIGNE_TR!$A$16:$C$27,MATCH(Tableau4[[#This Row],[Mois]],COEE_CADLIGNE_TR!$A$16:$A$27,0),2)*COEE_CADLIGNE_TR!$H$2*INDEX(COEE_CADLIGNE_TR!$L$3:$R$9,MATCH(WEEKDAY($A12,1),COEE_CADLIGNE_TR!$M$3:$M$9,0),3)*INDEX(COEE_CADLIGNE_TR!$A$1:$D$13,MATCH(MONTH($A12),COEE_CADLIGNE_TR!$A$1:$A$13,0),3))))</f>
        <v>4890.6000000000004</v>
      </c>
      <c r="K12" s="28">
        <f>IF(OR(Ouverture_lignes_validées!K12="F",Ouverture_lignes_validées!K12="PM",Ouverture_lignes_validées!K12=""),"",IF(Ouverture_lignes_validées!K12=1,IF(ISEVEN(Capa_lignes!$C12)="VRAI",INDEX(COEE_CADLIGNE_TR!$A$16:$C$27,MATCH(Tableau4[[#This Row],[Mois]],COEE_CADLIGNE_TR!$A$16:$A$27,0),2)*COEE_CADLIGNE_TR!$H$2*INDEX(COEE_CADLIGNE_TR!$L$3:$R$9,MATCH(WEEKDAY($A12,1),COEE_CADLIGNE_TR!$M$3:$M$9,0),3)*INDEX(COEE_CADLIGNE_TR!$A$1:$D$13,MATCH(MONTH($A12),COEE_CADLIGNE_TR!$A$1:$A$13,0),3),INDEX(COEE_CADLIGNE_TR!$A$16:$C$27,MATCH(Tableau4[[#This Row],[Mois]],COEE_CADLIGNE_TR!$A$16:$A$27,0),2)*COEE_CADLIGNE_TR!$H$2*INDEX(COEE_CADLIGNE_TR!$L$3:$R$9,MATCH(WEEKDAY($A12,1),COEE_CADLIGNE_TR!$M$3:$M$9,0),4)*INDEX(COEE_CADLIGNE_TR!$A$1:$D$13,MATCH(MONTH($A12),COEE_CADLIGNE_TR!$A$1:$A$13,0),3))))</f>
        <v>5001.75</v>
      </c>
      <c r="L12" s="28">
        <f>IF(OR(Ouverture_lignes_validées!L12="F",Ouverture_lignes_validées!L12="PM",Ouverture_lignes_validées!L12=""),"",IF(Ouverture_lignes_validées!L12=1,INDEX(COEE_CADLIGNE_TR!$A$16:$C$27,MATCH(Tableau4[[#This Row],[Mois]],COEE_CADLIGNE_TR!$A$16:$A$27,0),2)*COEE_CADLIGNE_TR!$H$2*INDEX(COEE_CADLIGNE_TR!$L$3:$R$9,MATCH(WEEKDAY($A12,1),COEE_CADLIGNE_TR!$M$3:$M$9,0),5)*INDEX(COEE_CADLIGNE_TR!$A$1:$D$13,MATCH(MONTH($A12),COEE_CADLIGNE_TR!$A$1:$A$13,0),3)))</f>
        <v>6113.25</v>
      </c>
      <c r="M12" s="28" t="str">
        <f>IF(OR(Ouverture_lignes_validées!M12="F",Ouverture_lignes_validées!M12="PM",Ouverture_lignes_validées!M12=""),"",IF(Ouverture_lignes_validées!M12=1,INDEX(COEE_CADLIGNE_TR!$A$16:$C$27,MATCH(Tableau4[[#This Row],[Mois]],COEE_CADLIGNE_TR!$A$16:$A$27,0),2)*COEE_CADLIGNE_TR!$H$2*INDEX(COEE_CADLIGNE_TR!$L$3:$R$9,MATCH(WEEKDAY($A12,1),COEE_CADLIGNE_TR!$M$3:$M$9,0),6)*INDEX(COEE_CADLIGNE_TR!$A$1:$D$13,MATCH(MONTH($A12),COEE_CADLIGNE_TR!$A$1:$A$13,0),3)))</f>
        <v/>
      </c>
      <c r="N12" s="28" t="str">
        <f>IF(OR(Ouverture_lignes_validées!N12="F",Ouverture_lignes_validées!N12="PM",Ouverture_lignes_validées!N12=""),"",IF(Ouverture_lignes_validées!N12=1,INDEX(COEE_CADLIGNE_TR!$A$16:$C$27,MATCH(Tableau4[[#This Row],[Mois]],COEE_CADLIGNE_TR!$A$16:$A$27,0),2)*COEE_CADLIGNE_TR!$H$2*INDEX(COEE_CADLIGNE_TR!$L$3:$R$9,MATCH(WEEKDAY($A12,1),COEE_CADLIGNE_TR!$M$3:$M$9,0),7)*INDEX(COEE_CADLIGNE_TR!$A$1:$D$13,MATCH(MONTH($A12),COEE_CADLIGNE_TR!$A$1:$A$13,0),3)))</f>
        <v/>
      </c>
      <c r="O12" s="28">
        <f>IF(OR(Ouverture_lignes_validées!O12="F",Ouverture_lignes_validées!O12="PM",Ouverture_lignes_validées!O12=""),"",IF(Ouverture_lignes_validées!O12=1,IF(ISEVEN(Capa_lignes!$C12)="VRAI",INDEX(COEE_CADLIGNE_TR!$A$16:$C$27,MATCH(Tableau4[[#This Row],[Mois]],COEE_CADLIGNE_TR!$A$16:$A$27,0),2)*COEE_CADLIGNE_TR!$I$2*INDEX(COEE_CADLIGNE_TR!$L$3:$R$9,MATCH(WEEKDAY($A12,1),COEE_CADLIGNE_TR!$M$3:$M$9,0),4)*INDEX(COEE_CADLIGNE_TR!$A$1:$D$13,MATCH(MONTH($A12),COEE_CADLIGNE_TR!$A$1:$A$13,0),4),INDEX(COEE_CADLIGNE_TR!$A$16:$C$27,MATCH(Tableau4[[#This Row],[Mois]],COEE_CADLIGNE_TR!$A$16:$A$27,0),2)*COEE_CADLIGNE_TR!$I$2*INDEX(COEE_CADLIGNE_TR!$L$3:$R$9,MATCH(WEEKDAY($A12,1),COEE_CADLIGNE_TR!$M$3:$M$9,0),3)*INDEX(COEE_CADLIGNE_TR!$A$1:$D$13,MATCH(MONTH($A12),COEE_CADLIGNE_TR!$A$1:$A$13,0),4))))</f>
        <v>4796.55</v>
      </c>
      <c r="P12" s="28">
        <f>IF(OR(Ouverture_lignes_validées!P12="F",Ouverture_lignes_validées!P12="PM",Ouverture_lignes_validées!P12=""),"",IF(Ouverture_lignes_validées!P12=1,IF(ISEVEN(Capa_lignes!$C12)="VRAI",INDEX(COEE_CADLIGNE_TR!$A$16:$C$27,MATCH(Tableau4[[#This Row],[Mois]],COEE_CADLIGNE_TR!$A$16:$A$27,0),2)*COEE_CADLIGNE_TR!$I$2*INDEX(COEE_CADLIGNE_TR!$L$3:$R$9,MATCH(WEEKDAY($A12,1),COEE_CADLIGNE_TR!$M$3:$M$9,0),3)*INDEX(COEE_CADLIGNE_TR!$A$1:$D$13,MATCH(MONTH($A12),COEE_CADLIGNE_TR!$A$1:$A$13,0),4),INDEX(COEE_CADLIGNE_TR!$A$16:$C$27,MATCH(Tableau4[[#This Row],[Mois]],COEE_CADLIGNE_TR!$A$16:$A$27,0),2)*COEE_CADLIGNE_TR!$I$2*INDEX(COEE_CADLIGNE_TR!$L$3:$R$9,MATCH(WEEKDAY($A12,1),COEE_CADLIGNE_TR!$M$3:$M$9,0),4)*INDEX(COEE_CADLIGNE_TR!$A$1:$D$13,MATCH(MONTH($A12),COEE_CADLIGNE_TR!$A$1:$A$13,0),4))))</f>
        <v>4905.5625</v>
      </c>
      <c r="Q12" s="28">
        <f>IF(OR(Ouverture_lignes_validées!Q12="F",Ouverture_lignes_validées!Q12="PM",Ouverture_lignes_validées!Q12=""),"",IF(Ouverture_lignes_validées!Q12=1,INDEX(COEE_CADLIGNE_TR!$A$16:$C$27,MATCH(Tableau4[[#This Row],[Mois]],COEE_CADLIGNE_TR!$A$16:$A$27,0),2)*COEE_CADLIGNE_TR!$I$2*INDEX(COEE_CADLIGNE_TR!$L$3:$R$9,MATCH(WEEKDAY($A12,1),COEE_CADLIGNE_TR!$M$3:$M$9,0),5)*INDEX(COEE_CADLIGNE_TR!$A$1:$D$13,MATCH(MONTH($A12),COEE_CADLIGNE_TR!$A$1:$A$13,0),4)))</f>
        <v>5995.6875</v>
      </c>
      <c r="R12" s="28" t="str">
        <f>IF(OR(Ouverture_lignes_validées!R12="F",Ouverture_lignes_validées!R12="PM",Ouverture_lignes_validées!R12=""),"",IF(Ouverture_lignes_validées!R12=1,INDEX(COEE_CADLIGNE_TR!$A$16:$C$27,MATCH(Tableau4[[#This Row],[Mois]],COEE_CADLIGNE_TR!$A$16:$A$27,0),2)*COEE_CADLIGNE_TR!$I$2*INDEX(COEE_CADLIGNE_TR!$L$3:$R$9,MATCH(WEEKDAY($A12,1),COEE_CADLIGNE_TR!$M$3:$M$9,0),6)*INDEX(COEE_CADLIGNE_TR!$A$1:$D$13,MATCH(MONTH($A12),COEE_CADLIGNE_TR!$A$1:$A$13,0),4)))</f>
        <v/>
      </c>
      <c r="S12" s="28" t="str">
        <f>IF(OR(Ouverture_lignes_validées!S12="F",Ouverture_lignes_validées!S12="PM",Ouverture_lignes_validées!S12=""),"",IF(Ouverture_lignes_validées!S12=1,INDEX(COEE_CADLIGNE_TR!$A$16:$C$27,MATCH(Tableau4[[#This Row],[Mois]],COEE_CADLIGNE_TR!$A$16:$A$27,0),2)*COEE_CADLIGNE_TR!$I$2*INDEX(COEE_CADLIGNE_TR!$L$3:$R$9,MATCH(WEEKDAY($A12,1),COEE_CADLIGNE_TR!$M$3:$M$9,0),7)*INDEX(COEE_CADLIGNE_TR!$A$1:$D$13,MATCH(MONTH($A12),COEE_CADLIGNE_TR!$A$1:$A$13,0),4)))</f>
        <v/>
      </c>
      <c r="T12" s="28">
        <f>IF(OR(Ouverture_lignes_validées!T12="F",Ouverture_lignes_validées!T12="PM",Ouverture_lignes_validées!T12=""),"",IF(Ouverture_lignes_validées!T12=1,IF(ISEVEN(Capa_lignes!$C12)="VRAI",INDEX(COEE_CADLIGNE_TR!$A$16:$C$27,MATCH(Tableau4[[#This Row],[Mois]],COEE_CADLIGNE_TR!$A$16:$A$27,0),2)*COEE_CADLIGNE_TR!$J$2*INDEX(COEE_CADLIGNE_TR!$L$3:$R$9,MATCH(WEEKDAY($A12,1),COEE_CADLIGNE_TR!$M$3:$M$9,0),3)*INDEX(COEE_CADLIGNE_TR!$A$1:$E$13,MATCH(MONTH($A12),COEE_CADLIGNE_TR!$A$1:$A$13,0),5),INDEX(COEE_CADLIGNE_TR!$A$16:$C$27,MATCH(Tableau4[[#This Row],[Mois]],COEE_CADLIGNE_TR!$A$16:$A$27,0),2)*COEE_CADLIGNE_TR!$J$2*INDEX(COEE_CADLIGNE_TR!$L$3:$R$9,MATCH(WEEKDAY($A12,1),COEE_CADLIGNE_TR!$M$3:$M$9,0),4)*INDEX(COEE_CADLIGNE_TR!$A$1:$E$13,MATCH(MONTH($A12),COEE_CADLIGNE_TR!$A$1:$A$13,0),5))))</f>
        <v>1601.8735362997659</v>
      </c>
    </row>
    <row r="13" spans="1:20" x14ac:dyDescent="0.35">
      <c r="A13" s="4">
        <v>44936</v>
      </c>
      <c r="B13" s="1">
        <v>2023</v>
      </c>
      <c r="C13" s="1">
        <v>2</v>
      </c>
      <c r="D13" s="1">
        <f>MONTH(Tableau4[[#This Row],[Date ]])</f>
        <v>1</v>
      </c>
      <c r="E13" s="28" t="str">
        <f>IF(OR(Ouverture_lignes_validées!E13="F",Ouverture_lignes_validées!E13="PM",Ouverture_lignes_validées!E13=""),"",
IF(Ouverture_lignes_validées!E13=1,
IF(ISEVEN(Capa_lignes!$C13)="VRAI",
INDEX(COEE_CADLIGNE_TR!$A$16:$C$27,MATCH(Tableau4[[#This Row],[Mois]],COEE_CADLIGNE_TR!$A$16:$A$27,0),2)*COEE_CADLIGNE_TR!$G$2*INDEX(COEE_CADLIGNE_TR!$L$3:$R$9,MATCH(WEEKDAY($A13,1),COEE_CADLIGNE_TR!$M$3:$M$9,0),4)*INDEX(COEE_CADLIGNE_TR!$A$1:$D$13,MATCH(MONTH($A13),COEE_CADLIGNE_TR!$A$1:$A$13,0),2)*INDEX(COEE_CADLIGNE_TR!$A$1:$D$13,MATCH(MONTH($A13),COEE_CADLIGNE_TR!$A$1:$A$13,0),2),
INDEX(COEE_CADLIGNE_TR!$A$16:$C$27,MATCH(Tableau4[[#This Row],[Mois]],COEE_CADLIGNE_TR!$A$16:$A$27,0),2)*COEE_CADLIGNE_TR!$G$2*INDEX(COEE_CADLIGNE_TR!$L$3:$R$9,MATCH(WEEKDAY($A13,1),COEE_CADLIGNE_TR!$M$3:$M$9,0),3)*INDEX(COEE_CADLIGNE_TR!$A$1:$D$13,MATCH(MONTH($A13),COEE_CADLIGNE_TR!$A$1:$A$13,0),2)*INDEX(COEE_CADLIGNE_TR!$A$1:$D$13,MATCH(MONTH($A13),COEE_CADLIGNE_TR!$A$1:$A$13,0),2))))</f>
        <v/>
      </c>
      <c r="F13" s="28" t="str">
        <f>IF(OR(Ouverture_lignes_validées!F13="F",Ouverture_lignes_validées!F13="PM",Ouverture_lignes_validées!F13=""),"",IF(Ouverture_lignes_validées!F13=1,IF(ISEVEN(Capa_lignes!$C13)="VRAI",INDEX(COEE_CADLIGNE_TR!$A$16:$C$27,MATCH(Tableau4[[#This Row],[Mois]],COEE_CADLIGNE_TR!$A$16:$A$27,0),2)*COEE_CADLIGNE_TR!$G$2*INDEX(COEE_CADLIGNE_TR!$L$3:$R$9,MATCH(WEEKDAY($A13,1),COEE_CADLIGNE_TR!$M$3:$M$9,0),3)*INDEX(COEE_CADLIGNE_TR!$A$1:$D$13,MATCH(MONTH($A13),COEE_CADLIGNE_TR!$A$1:$A$13,0),2),COEE_CADLIGNE_TR!$G$2*INDEX(COEE_CADLIGNE_TR!$L$3:$R$9,MATCH(WEEKDAY($A13,1),COEE_CADLIGNE_TR!$M$3:$M$9,0),4)*INDEX(COEE_CADLIGNE_TR!$A$1:$D$13,MATCH(MONTH($A13),COEE_CADLIGNE_TR!$A$1:$A$13,0),2))))</f>
        <v/>
      </c>
      <c r="G13" s="28" t="str">
        <f>IF(OR(Ouverture_lignes_validées!G13="F",Ouverture_lignes_validées!G13="PM",Ouverture_lignes_validées!G13=""),"",IF(Ouverture_lignes_validées!G13=1,INDEX(COEE_CADLIGNE_TR!$A$16:$C$27,MATCH(Tableau4[[#This Row],[Mois]],COEE_CADLIGNE_TR!$A$16:$A$27,0),2)*COEE_CADLIGNE_TR!$G$2*INDEX(COEE_CADLIGNE_TR!$L$3:$R$9,MATCH(WEEKDAY($A13,1),COEE_CADLIGNE_TR!$M$3:$M$9,0),5)*INDEX(COEE_CADLIGNE_TR!$A$1:$D$13,MATCH(MONTH($A13),COEE_CADLIGNE_TR!$A$1:$A$13,0),2)))</f>
        <v/>
      </c>
      <c r="H13" s="28" t="str">
        <f>IF(OR(Ouverture_lignes_validées!H13="F",Ouverture_lignes_validées!H13="PM",Ouverture_lignes_validées!H13=""),"",IF(Ouverture_lignes_validées!H13=1,INDEX(COEE_CADLIGNE_TR!$A$16:$C$27,MATCH(Tableau4[[#This Row],[Mois]],COEE_CADLIGNE_TR!$A$16:$A$27,0),2)*COEE_CADLIGNE_TR!$G$2*INDEX(COEE_CADLIGNE_TR!$L$3:$R$9,MATCH(WEEKDAY($A13,1),COEE_CADLIGNE_TR!$M$3:$M$9,0),6)*INDEX(COEE_CADLIGNE_TR!$A$1:$D$13,MATCH(MONTH($A13),COEE_CADLIGNE_TR!$A$1:$A$13,0),2)))</f>
        <v/>
      </c>
      <c r="I13" s="28" t="str">
        <f>IF(OR(Ouverture_lignes_validées!I13="F",Ouverture_lignes_validées!I13="PM",Ouverture_lignes_validées!I13=""),"",IF(Ouverture_lignes_validées!I13=1,INDEX(COEE_CADLIGNE_TR!$A$16:$C$27,MATCH(Tableau4[[#This Row],[Mois]],COEE_CADLIGNE_TR!$A$16:$A$27,0),2)*COEE_CADLIGNE_TR!$G$2*INDEX(COEE_CADLIGNE_TR!$L$3:$R$9,MATCH(WEEKDAY($A13,1),COEE_CADLIGNE_TR!$M$3:$M$9,0),7)*INDEX(COEE_CADLIGNE_TR!$A$1:$D$13,MATCH(MONTH($A13),COEE_CADLIGNE_TR!$A$1:$A$13,0),2)))</f>
        <v/>
      </c>
      <c r="J13" s="28">
        <f>IF(OR(Ouverture_lignes_validées!J13="F",Ouverture_lignes_validées!J13="PM",Ouverture_lignes_validées!J13=""),"",IF(Ouverture_lignes_validées!J13=1,IF(ISEVEN(Capa_lignes!$C13)="VRAI",INDEX(COEE_CADLIGNE_TR!$A$16:$C$27,MATCH(Tableau4[[#This Row],[Mois]],COEE_CADLIGNE_TR!$A$16:$A$27,0),2)*COEE_CADLIGNE_TR!$H$2*INDEX(COEE_CADLIGNE_TR!$L$3:$R$9,MATCH(WEEKDAY($A13,1),COEE_CADLIGNE_TR!$M$3:$M$9,0),4)*INDEX(COEE_CADLIGNE_TR!$A$1:$D$13,MATCH(MONTH($A13),COEE_CADLIGNE_TR!$A$1:$A$13,0),3),INDEX(COEE_CADLIGNE_TR!$A$16:$C$27,MATCH(Tableau4[[#This Row],[Mois]],COEE_CADLIGNE_TR!$A$16:$A$27,0),2)*COEE_CADLIGNE_TR!$H$2*INDEX(COEE_CADLIGNE_TR!$L$3:$R$9,MATCH(WEEKDAY($A13,1),COEE_CADLIGNE_TR!$M$3:$M$9,0),3)*INDEX(COEE_CADLIGNE_TR!$A$1:$D$13,MATCH(MONTH($A13),COEE_CADLIGNE_TR!$A$1:$A$13,0),3))))</f>
        <v>4890.6000000000004</v>
      </c>
      <c r="K13" s="28">
        <f>IF(OR(Ouverture_lignes_validées!K13="F",Ouverture_lignes_validées!K13="PM",Ouverture_lignes_validées!K13=""),"",IF(Ouverture_lignes_validées!K13=1,IF(ISEVEN(Capa_lignes!$C13)="VRAI",INDEX(COEE_CADLIGNE_TR!$A$16:$C$27,MATCH(Tableau4[[#This Row],[Mois]],COEE_CADLIGNE_TR!$A$16:$A$27,0),2)*COEE_CADLIGNE_TR!$H$2*INDEX(COEE_CADLIGNE_TR!$L$3:$R$9,MATCH(WEEKDAY($A13,1),COEE_CADLIGNE_TR!$M$3:$M$9,0),3)*INDEX(COEE_CADLIGNE_TR!$A$1:$D$13,MATCH(MONTH($A13),COEE_CADLIGNE_TR!$A$1:$A$13,0),3),INDEX(COEE_CADLIGNE_TR!$A$16:$C$27,MATCH(Tableau4[[#This Row],[Mois]],COEE_CADLIGNE_TR!$A$16:$A$27,0),2)*COEE_CADLIGNE_TR!$H$2*INDEX(COEE_CADLIGNE_TR!$L$3:$R$9,MATCH(WEEKDAY($A13,1),COEE_CADLIGNE_TR!$M$3:$M$9,0),4)*INDEX(COEE_CADLIGNE_TR!$A$1:$D$13,MATCH(MONTH($A13),COEE_CADLIGNE_TR!$A$1:$A$13,0),3))))</f>
        <v>5001.75</v>
      </c>
      <c r="L13" s="28">
        <f>IF(OR(Ouverture_lignes_validées!L13="F",Ouverture_lignes_validées!L13="PM",Ouverture_lignes_validées!L13=""),"",IF(Ouverture_lignes_validées!L13=1,INDEX(COEE_CADLIGNE_TR!$A$16:$C$27,MATCH(Tableau4[[#This Row],[Mois]],COEE_CADLIGNE_TR!$A$16:$A$27,0),2)*COEE_CADLIGNE_TR!$H$2*INDEX(COEE_CADLIGNE_TR!$L$3:$R$9,MATCH(WEEKDAY($A13,1),COEE_CADLIGNE_TR!$M$3:$M$9,0),5)*INDEX(COEE_CADLIGNE_TR!$A$1:$D$13,MATCH(MONTH($A13),COEE_CADLIGNE_TR!$A$1:$A$13,0),3)))</f>
        <v>6113.25</v>
      </c>
      <c r="M13" s="28" t="str">
        <f>IF(OR(Ouverture_lignes_validées!M13="F",Ouverture_lignes_validées!M13="PM",Ouverture_lignes_validées!M13=""),"",IF(Ouverture_lignes_validées!M13=1,INDEX(COEE_CADLIGNE_TR!$A$16:$C$27,MATCH(Tableau4[[#This Row],[Mois]],COEE_CADLIGNE_TR!$A$16:$A$27,0),2)*COEE_CADLIGNE_TR!$H$2*INDEX(COEE_CADLIGNE_TR!$L$3:$R$9,MATCH(WEEKDAY($A13,1),COEE_CADLIGNE_TR!$M$3:$M$9,0),6)*INDEX(COEE_CADLIGNE_TR!$A$1:$D$13,MATCH(MONTH($A13),COEE_CADLIGNE_TR!$A$1:$A$13,0),3)))</f>
        <v/>
      </c>
      <c r="N13" s="28" t="str">
        <f>IF(OR(Ouverture_lignes_validées!N13="F",Ouverture_lignes_validées!N13="PM",Ouverture_lignes_validées!N13=""),"",IF(Ouverture_lignes_validées!N13=1,INDEX(COEE_CADLIGNE_TR!$A$16:$C$27,MATCH(Tableau4[[#This Row],[Mois]],COEE_CADLIGNE_TR!$A$16:$A$27,0),2)*COEE_CADLIGNE_TR!$H$2*INDEX(COEE_CADLIGNE_TR!$L$3:$R$9,MATCH(WEEKDAY($A13,1),COEE_CADLIGNE_TR!$M$3:$M$9,0),7)*INDEX(COEE_CADLIGNE_TR!$A$1:$D$13,MATCH(MONTH($A13),COEE_CADLIGNE_TR!$A$1:$A$13,0),3)))</f>
        <v/>
      </c>
      <c r="O13" s="28">
        <f>IF(OR(Ouverture_lignes_validées!O13="F",Ouverture_lignes_validées!O13="PM",Ouverture_lignes_validées!O13=""),"",IF(Ouverture_lignes_validées!O13=1,IF(ISEVEN(Capa_lignes!$C13)="VRAI",INDEX(COEE_CADLIGNE_TR!$A$16:$C$27,MATCH(Tableau4[[#This Row],[Mois]],COEE_CADLIGNE_TR!$A$16:$A$27,0),2)*COEE_CADLIGNE_TR!$I$2*INDEX(COEE_CADLIGNE_TR!$L$3:$R$9,MATCH(WEEKDAY($A13,1),COEE_CADLIGNE_TR!$M$3:$M$9,0),4)*INDEX(COEE_CADLIGNE_TR!$A$1:$D$13,MATCH(MONTH($A13),COEE_CADLIGNE_TR!$A$1:$A$13,0),4),INDEX(COEE_CADLIGNE_TR!$A$16:$C$27,MATCH(Tableau4[[#This Row],[Mois]],COEE_CADLIGNE_TR!$A$16:$A$27,0),2)*COEE_CADLIGNE_TR!$I$2*INDEX(COEE_CADLIGNE_TR!$L$3:$R$9,MATCH(WEEKDAY($A13,1),COEE_CADLIGNE_TR!$M$3:$M$9,0),3)*INDEX(COEE_CADLIGNE_TR!$A$1:$D$13,MATCH(MONTH($A13),COEE_CADLIGNE_TR!$A$1:$A$13,0),4))))</f>
        <v>4796.55</v>
      </c>
      <c r="P13" s="28">
        <f>IF(OR(Ouverture_lignes_validées!P13="F",Ouverture_lignes_validées!P13="PM",Ouverture_lignes_validées!P13=""),"",IF(Ouverture_lignes_validées!P13=1,IF(ISEVEN(Capa_lignes!$C13)="VRAI",INDEX(COEE_CADLIGNE_TR!$A$16:$C$27,MATCH(Tableau4[[#This Row],[Mois]],COEE_CADLIGNE_TR!$A$16:$A$27,0),2)*COEE_CADLIGNE_TR!$I$2*INDEX(COEE_CADLIGNE_TR!$L$3:$R$9,MATCH(WEEKDAY($A13,1),COEE_CADLIGNE_TR!$M$3:$M$9,0),3)*INDEX(COEE_CADLIGNE_TR!$A$1:$D$13,MATCH(MONTH($A13),COEE_CADLIGNE_TR!$A$1:$A$13,0),4),INDEX(COEE_CADLIGNE_TR!$A$16:$C$27,MATCH(Tableau4[[#This Row],[Mois]],COEE_CADLIGNE_TR!$A$16:$A$27,0),2)*COEE_CADLIGNE_TR!$I$2*INDEX(COEE_CADLIGNE_TR!$L$3:$R$9,MATCH(WEEKDAY($A13,1),COEE_CADLIGNE_TR!$M$3:$M$9,0),4)*INDEX(COEE_CADLIGNE_TR!$A$1:$D$13,MATCH(MONTH($A13),COEE_CADLIGNE_TR!$A$1:$A$13,0),4))))</f>
        <v>4905.5625</v>
      </c>
      <c r="Q13" s="28">
        <f>IF(OR(Ouverture_lignes_validées!Q13="F",Ouverture_lignes_validées!Q13="PM",Ouverture_lignes_validées!Q13=""),"",IF(Ouverture_lignes_validées!Q13=1,INDEX(COEE_CADLIGNE_TR!$A$16:$C$27,MATCH(Tableau4[[#This Row],[Mois]],COEE_CADLIGNE_TR!$A$16:$A$27,0),2)*COEE_CADLIGNE_TR!$I$2*INDEX(COEE_CADLIGNE_TR!$L$3:$R$9,MATCH(WEEKDAY($A13,1),COEE_CADLIGNE_TR!$M$3:$M$9,0),5)*INDEX(COEE_CADLIGNE_TR!$A$1:$D$13,MATCH(MONTH($A13),COEE_CADLIGNE_TR!$A$1:$A$13,0),4)))</f>
        <v>5995.6875</v>
      </c>
      <c r="R13" s="28" t="str">
        <f>IF(OR(Ouverture_lignes_validées!R13="F",Ouverture_lignes_validées!R13="PM",Ouverture_lignes_validées!R13=""),"",IF(Ouverture_lignes_validées!R13=1,INDEX(COEE_CADLIGNE_TR!$A$16:$C$27,MATCH(Tableau4[[#This Row],[Mois]],COEE_CADLIGNE_TR!$A$16:$A$27,0),2)*COEE_CADLIGNE_TR!$I$2*INDEX(COEE_CADLIGNE_TR!$L$3:$R$9,MATCH(WEEKDAY($A13,1),COEE_CADLIGNE_TR!$M$3:$M$9,0),6)*INDEX(COEE_CADLIGNE_TR!$A$1:$D$13,MATCH(MONTH($A13),COEE_CADLIGNE_TR!$A$1:$A$13,0),4)))</f>
        <v/>
      </c>
      <c r="S13" s="28" t="str">
        <f>IF(OR(Ouverture_lignes_validées!S13="F",Ouverture_lignes_validées!S13="PM",Ouverture_lignes_validées!S13=""),"",IF(Ouverture_lignes_validées!S13=1,INDEX(COEE_CADLIGNE_TR!$A$16:$C$27,MATCH(Tableau4[[#This Row],[Mois]],COEE_CADLIGNE_TR!$A$16:$A$27,0),2)*COEE_CADLIGNE_TR!$I$2*INDEX(COEE_CADLIGNE_TR!$L$3:$R$9,MATCH(WEEKDAY($A13,1),COEE_CADLIGNE_TR!$M$3:$M$9,0),7)*INDEX(COEE_CADLIGNE_TR!$A$1:$D$13,MATCH(MONTH($A13),COEE_CADLIGNE_TR!$A$1:$A$13,0),4)))</f>
        <v/>
      </c>
      <c r="T13" s="28">
        <f>IF(OR(Ouverture_lignes_validées!T13="F",Ouverture_lignes_validées!T13="PM",Ouverture_lignes_validées!T13=""),"",IF(Ouverture_lignes_validées!T13=1,IF(ISEVEN(Capa_lignes!$C13)="VRAI",INDEX(COEE_CADLIGNE_TR!$A$16:$C$27,MATCH(Tableau4[[#This Row],[Mois]],COEE_CADLIGNE_TR!$A$16:$A$27,0),2)*COEE_CADLIGNE_TR!$J$2*INDEX(COEE_CADLIGNE_TR!$L$3:$R$9,MATCH(WEEKDAY($A13,1),COEE_CADLIGNE_TR!$M$3:$M$9,0),3)*INDEX(COEE_CADLIGNE_TR!$A$1:$E$13,MATCH(MONTH($A13),COEE_CADLIGNE_TR!$A$1:$A$13,0),5),INDEX(COEE_CADLIGNE_TR!$A$16:$C$27,MATCH(Tableau4[[#This Row],[Mois]],COEE_CADLIGNE_TR!$A$16:$A$27,0),2)*COEE_CADLIGNE_TR!$J$2*INDEX(COEE_CADLIGNE_TR!$L$3:$R$9,MATCH(WEEKDAY($A13,1),COEE_CADLIGNE_TR!$M$3:$M$9,0),4)*INDEX(COEE_CADLIGNE_TR!$A$1:$E$13,MATCH(MONTH($A13),COEE_CADLIGNE_TR!$A$1:$A$13,0),5))))</f>
        <v>1601.8735362997659</v>
      </c>
    </row>
    <row r="14" spans="1:20" x14ac:dyDescent="0.35">
      <c r="A14" s="4">
        <v>44937</v>
      </c>
      <c r="B14" s="1">
        <v>2023</v>
      </c>
      <c r="C14" s="1">
        <v>2</v>
      </c>
      <c r="D14" s="1">
        <f>MONTH(Tableau4[[#This Row],[Date ]])</f>
        <v>1</v>
      </c>
      <c r="E14" s="28" t="str">
        <f>IF(OR(Ouverture_lignes_validées!E14="F",Ouverture_lignes_validées!E14="PM",Ouverture_lignes_validées!E14=""),"",
IF(Ouverture_lignes_validées!E14=1,
IF(ISEVEN(Capa_lignes!$C14)="VRAI",
INDEX(COEE_CADLIGNE_TR!$A$16:$C$27,MATCH(Tableau4[[#This Row],[Mois]],COEE_CADLIGNE_TR!$A$16:$A$27,0),2)*COEE_CADLIGNE_TR!$G$2*INDEX(COEE_CADLIGNE_TR!$L$3:$R$9,MATCH(WEEKDAY($A14,1),COEE_CADLIGNE_TR!$M$3:$M$9,0),4)*INDEX(COEE_CADLIGNE_TR!$A$1:$D$13,MATCH(MONTH($A14),COEE_CADLIGNE_TR!$A$1:$A$13,0),2)*INDEX(COEE_CADLIGNE_TR!$A$1:$D$13,MATCH(MONTH($A14),COEE_CADLIGNE_TR!$A$1:$A$13,0),2),
INDEX(COEE_CADLIGNE_TR!$A$16:$C$27,MATCH(Tableau4[[#This Row],[Mois]],COEE_CADLIGNE_TR!$A$16:$A$27,0),2)*COEE_CADLIGNE_TR!$G$2*INDEX(COEE_CADLIGNE_TR!$L$3:$R$9,MATCH(WEEKDAY($A14,1),COEE_CADLIGNE_TR!$M$3:$M$9,0),3)*INDEX(COEE_CADLIGNE_TR!$A$1:$D$13,MATCH(MONTH($A14),COEE_CADLIGNE_TR!$A$1:$A$13,0),2)*INDEX(COEE_CADLIGNE_TR!$A$1:$D$13,MATCH(MONTH($A14),COEE_CADLIGNE_TR!$A$1:$A$13,0),2))))</f>
        <v/>
      </c>
      <c r="F14" s="28" t="str">
        <f>IF(OR(Ouverture_lignes_validées!F14="F",Ouverture_lignes_validées!F14="PM",Ouverture_lignes_validées!F14=""),"",IF(Ouverture_lignes_validées!F14=1,IF(ISEVEN(Capa_lignes!$C14)="VRAI",INDEX(COEE_CADLIGNE_TR!$A$16:$C$27,MATCH(Tableau4[[#This Row],[Mois]],COEE_CADLIGNE_TR!$A$16:$A$27,0),2)*COEE_CADLIGNE_TR!$G$2*INDEX(COEE_CADLIGNE_TR!$L$3:$R$9,MATCH(WEEKDAY($A14,1),COEE_CADLIGNE_TR!$M$3:$M$9,0),3)*INDEX(COEE_CADLIGNE_TR!$A$1:$D$13,MATCH(MONTH($A14),COEE_CADLIGNE_TR!$A$1:$A$13,0),2),COEE_CADLIGNE_TR!$G$2*INDEX(COEE_CADLIGNE_TR!$L$3:$R$9,MATCH(WEEKDAY($A14,1),COEE_CADLIGNE_TR!$M$3:$M$9,0),4)*INDEX(COEE_CADLIGNE_TR!$A$1:$D$13,MATCH(MONTH($A14),COEE_CADLIGNE_TR!$A$1:$A$13,0),2))))</f>
        <v/>
      </c>
      <c r="G14" s="28" t="str">
        <f>IF(OR(Ouverture_lignes_validées!G14="F",Ouverture_lignes_validées!G14="PM",Ouverture_lignes_validées!G14=""),"",IF(Ouverture_lignes_validées!G14=1,INDEX(COEE_CADLIGNE_TR!$A$16:$C$27,MATCH(Tableau4[[#This Row],[Mois]],COEE_CADLIGNE_TR!$A$16:$A$27,0),2)*COEE_CADLIGNE_TR!$G$2*INDEX(COEE_CADLIGNE_TR!$L$3:$R$9,MATCH(WEEKDAY($A14,1),COEE_CADLIGNE_TR!$M$3:$M$9,0),5)*INDEX(COEE_CADLIGNE_TR!$A$1:$D$13,MATCH(MONTH($A14),COEE_CADLIGNE_TR!$A$1:$A$13,0),2)))</f>
        <v/>
      </c>
      <c r="H14" s="28" t="str">
        <f>IF(OR(Ouverture_lignes_validées!H14="F",Ouverture_lignes_validées!H14="PM",Ouverture_lignes_validées!H14=""),"",IF(Ouverture_lignes_validées!H14=1,INDEX(COEE_CADLIGNE_TR!$A$16:$C$27,MATCH(Tableau4[[#This Row],[Mois]],COEE_CADLIGNE_TR!$A$16:$A$27,0),2)*COEE_CADLIGNE_TR!$G$2*INDEX(COEE_CADLIGNE_TR!$L$3:$R$9,MATCH(WEEKDAY($A14,1),COEE_CADLIGNE_TR!$M$3:$M$9,0),6)*INDEX(COEE_CADLIGNE_TR!$A$1:$D$13,MATCH(MONTH($A14),COEE_CADLIGNE_TR!$A$1:$A$13,0),2)))</f>
        <v/>
      </c>
      <c r="I14" s="28" t="str">
        <f>IF(OR(Ouverture_lignes_validées!I14="F",Ouverture_lignes_validées!I14="PM",Ouverture_lignes_validées!I14=""),"",IF(Ouverture_lignes_validées!I14=1,INDEX(COEE_CADLIGNE_TR!$A$16:$C$27,MATCH(Tableau4[[#This Row],[Mois]],COEE_CADLIGNE_TR!$A$16:$A$27,0),2)*COEE_CADLIGNE_TR!$G$2*INDEX(COEE_CADLIGNE_TR!$L$3:$R$9,MATCH(WEEKDAY($A14,1),COEE_CADLIGNE_TR!$M$3:$M$9,0),7)*INDEX(COEE_CADLIGNE_TR!$A$1:$D$13,MATCH(MONTH($A14),COEE_CADLIGNE_TR!$A$1:$A$13,0),2)))</f>
        <v/>
      </c>
      <c r="J14" s="28">
        <f>IF(OR(Ouverture_lignes_validées!J14="F",Ouverture_lignes_validées!J14="PM",Ouverture_lignes_validées!J14=""),"",IF(Ouverture_lignes_validées!J14=1,IF(ISEVEN(Capa_lignes!$C14)="VRAI",INDEX(COEE_CADLIGNE_TR!$A$16:$C$27,MATCH(Tableau4[[#This Row],[Mois]],COEE_CADLIGNE_TR!$A$16:$A$27,0),2)*COEE_CADLIGNE_TR!$H$2*INDEX(COEE_CADLIGNE_TR!$L$3:$R$9,MATCH(WEEKDAY($A14,1),COEE_CADLIGNE_TR!$M$3:$M$9,0),4)*INDEX(COEE_CADLIGNE_TR!$A$1:$D$13,MATCH(MONTH($A14),COEE_CADLIGNE_TR!$A$1:$A$13,0),3),INDEX(COEE_CADLIGNE_TR!$A$16:$C$27,MATCH(Tableau4[[#This Row],[Mois]],COEE_CADLIGNE_TR!$A$16:$A$27,0),2)*COEE_CADLIGNE_TR!$H$2*INDEX(COEE_CADLIGNE_TR!$L$3:$R$9,MATCH(WEEKDAY($A14,1),COEE_CADLIGNE_TR!$M$3:$M$9,0),3)*INDEX(COEE_CADLIGNE_TR!$A$1:$D$13,MATCH(MONTH($A14),COEE_CADLIGNE_TR!$A$1:$A$13,0),3))))</f>
        <v>4890.6000000000004</v>
      </c>
      <c r="K14" s="28" t="str">
        <f>IF(OR(Ouverture_lignes_validées!K14="F",Ouverture_lignes_validées!K14="PM",Ouverture_lignes_validées!K14=""),"",IF(Ouverture_lignes_validées!K14=1,IF(ISEVEN(Capa_lignes!$C14)="VRAI",INDEX(COEE_CADLIGNE_TR!$A$16:$C$27,MATCH(Tableau4[[#This Row],[Mois]],COEE_CADLIGNE_TR!$A$16:$A$27,0),2)*COEE_CADLIGNE_TR!$H$2*INDEX(COEE_CADLIGNE_TR!$L$3:$R$9,MATCH(WEEKDAY($A14,1),COEE_CADLIGNE_TR!$M$3:$M$9,0),3)*INDEX(COEE_CADLIGNE_TR!$A$1:$D$13,MATCH(MONTH($A14),COEE_CADLIGNE_TR!$A$1:$A$13,0),3),INDEX(COEE_CADLIGNE_TR!$A$16:$C$27,MATCH(Tableau4[[#This Row],[Mois]],COEE_CADLIGNE_TR!$A$16:$A$27,0),2)*COEE_CADLIGNE_TR!$H$2*INDEX(COEE_CADLIGNE_TR!$L$3:$R$9,MATCH(WEEKDAY($A14,1),COEE_CADLIGNE_TR!$M$3:$M$9,0),4)*INDEX(COEE_CADLIGNE_TR!$A$1:$D$13,MATCH(MONTH($A14),COEE_CADLIGNE_TR!$A$1:$A$13,0),3))))</f>
        <v/>
      </c>
      <c r="L14" s="28">
        <f>IF(OR(Ouverture_lignes_validées!L14="F",Ouverture_lignes_validées!L14="PM",Ouverture_lignes_validées!L14=""),"",IF(Ouverture_lignes_validées!L14=1,INDEX(COEE_CADLIGNE_TR!$A$16:$C$27,MATCH(Tableau4[[#This Row],[Mois]],COEE_CADLIGNE_TR!$A$16:$A$27,0),2)*COEE_CADLIGNE_TR!$H$2*INDEX(COEE_CADLIGNE_TR!$L$3:$R$9,MATCH(WEEKDAY($A14,1),COEE_CADLIGNE_TR!$M$3:$M$9,0),5)*INDEX(COEE_CADLIGNE_TR!$A$1:$D$13,MATCH(MONTH($A14),COEE_CADLIGNE_TR!$A$1:$A$13,0),3)))</f>
        <v>6113.25</v>
      </c>
      <c r="M14" s="28" t="str">
        <f>IF(OR(Ouverture_lignes_validées!M14="F",Ouverture_lignes_validées!M14="PM",Ouverture_lignes_validées!M14=""),"",IF(Ouverture_lignes_validées!M14=1,INDEX(COEE_CADLIGNE_TR!$A$16:$C$27,MATCH(Tableau4[[#This Row],[Mois]],COEE_CADLIGNE_TR!$A$16:$A$27,0),2)*COEE_CADLIGNE_TR!$H$2*INDEX(COEE_CADLIGNE_TR!$L$3:$R$9,MATCH(WEEKDAY($A14,1),COEE_CADLIGNE_TR!$M$3:$M$9,0),6)*INDEX(COEE_CADLIGNE_TR!$A$1:$D$13,MATCH(MONTH($A14),COEE_CADLIGNE_TR!$A$1:$A$13,0),3)))</f>
        <v/>
      </c>
      <c r="N14" s="28" t="str">
        <f>IF(OR(Ouverture_lignes_validées!N14="F",Ouverture_lignes_validées!N14="PM",Ouverture_lignes_validées!N14=""),"",IF(Ouverture_lignes_validées!N14=1,INDEX(COEE_CADLIGNE_TR!$A$16:$C$27,MATCH(Tableau4[[#This Row],[Mois]],COEE_CADLIGNE_TR!$A$16:$A$27,0),2)*COEE_CADLIGNE_TR!$H$2*INDEX(COEE_CADLIGNE_TR!$L$3:$R$9,MATCH(WEEKDAY($A14,1),COEE_CADLIGNE_TR!$M$3:$M$9,0),7)*INDEX(COEE_CADLIGNE_TR!$A$1:$D$13,MATCH(MONTH($A14),COEE_CADLIGNE_TR!$A$1:$A$13,0),3)))</f>
        <v/>
      </c>
      <c r="O14" s="28">
        <f>IF(OR(Ouverture_lignes_validées!O14="F",Ouverture_lignes_validées!O14="PM",Ouverture_lignes_validées!O14=""),"",IF(Ouverture_lignes_validées!O14=1,IF(ISEVEN(Capa_lignes!$C14)="VRAI",INDEX(COEE_CADLIGNE_TR!$A$16:$C$27,MATCH(Tableau4[[#This Row],[Mois]],COEE_CADLIGNE_TR!$A$16:$A$27,0),2)*COEE_CADLIGNE_TR!$I$2*INDEX(COEE_CADLIGNE_TR!$L$3:$R$9,MATCH(WEEKDAY($A14,1),COEE_CADLIGNE_TR!$M$3:$M$9,0),4)*INDEX(COEE_CADLIGNE_TR!$A$1:$D$13,MATCH(MONTH($A14),COEE_CADLIGNE_TR!$A$1:$A$13,0),4),INDEX(COEE_CADLIGNE_TR!$A$16:$C$27,MATCH(Tableau4[[#This Row],[Mois]],COEE_CADLIGNE_TR!$A$16:$A$27,0),2)*COEE_CADLIGNE_TR!$I$2*INDEX(COEE_CADLIGNE_TR!$L$3:$R$9,MATCH(WEEKDAY($A14,1),COEE_CADLIGNE_TR!$M$3:$M$9,0),3)*INDEX(COEE_CADLIGNE_TR!$A$1:$D$13,MATCH(MONTH($A14),COEE_CADLIGNE_TR!$A$1:$A$13,0),4))))</f>
        <v>4796.55</v>
      </c>
      <c r="P14" s="28">
        <f>IF(OR(Ouverture_lignes_validées!P14="F",Ouverture_lignes_validées!P14="PM",Ouverture_lignes_validées!P14=""),"",IF(Ouverture_lignes_validées!P14=1,IF(ISEVEN(Capa_lignes!$C14)="VRAI",INDEX(COEE_CADLIGNE_TR!$A$16:$C$27,MATCH(Tableau4[[#This Row],[Mois]],COEE_CADLIGNE_TR!$A$16:$A$27,0),2)*COEE_CADLIGNE_TR!$I$2*INDEX(COEE_CADLIGNE_TR!$L$3:$R$9,MATCH(WEEKDAY($A14,1),COEE_CADLIGNE_TR!$M$3:$M$9,0),3)*INDEX(COEE_CADLIGNE_TR!$A$1:$D$13,MATCH(MONTH($A14),COEE_CADLIGNE_TR!$A$1:$A$13,0),4),INDEX(COEE_CADLIGNE_TR!$A$16:$C$27,MATCH(Tableau4[[#This Row],[Mois]],COEE_CADLIGNE_TR!$A$16:$A$27,0),2)*COEE_CADLIGNE_TR!$I$2*INDEX(COEE_CADLIGNE_TR!$L$3:$R$9,MATCH(WEEKDAY($A14,1),COEE_CADLIGNE_TR!$M$3:$M$9,0),4)*INDEX(COEE_CADLIGNE_TR!$A$1:$D$13,MATCH(MONTH($A14),COEE_CADLIGNE_TR!$A$1:$A$13,0),4))))</f>
        <v>4905.5625</v>
      </c>
      <c r="Q14" s="28">
        <f>IF(OR(Ouverture_lignes_validées!Q14="F",Ouverture_lignes_validées!Q14="PM",Ouverture_lignes_validées!Q14=""),"",IF(Ouverture_lignes_validées!Q14=1,INDEX(COEE_CADLIGNE_TR!$A$16:$C$27,MATCH(Tableau4[[#This Row],[Mois]],COEE_CADLIGNE_TR!$A$16:$A$27,0),2)*COEE_CADLIGNE_TR!$I$2*INDEX(COEE_CADLIGNE_TR!$L$3:$R$9,MATCH(WEEKDAY($A14,1),COEE_CADLIGNE_TR!$M$3:$M$9,0),5)*INDEX(COEE_CADLIGNE_TR!$A$1:$D$13,MATCH(MONTH($A14),COEE_CADLIGNE_TR!$A$1:$A$13,0),4)))</f>
        <v>5995.6875</v>
      </c>
      <c r="R14" s="28" t="str">
        <f>IF(OR(Ouverture_lignes_validées!R14="F",Ouverture_lignes_validées!R14="PM",Ouverture_lignes_validées!R14=""),"",IF(Ouverture_lignes_validées!R14=1,INDEX(COEE_CADLIGNE_TR!$A$16:$C$27,MATCH(Tableau4[[#This Row],[Mois]],COEE_CADLIGNE_TR!$A$16:$A$27,0),2)*COEE_CADLIGNE_TR!$I$2*INDEX(COEE_CADLIGNE_TR!$L$3:$R$9,MATCH(WEEKDAY($A14,1),COEE_CADLIGNE_TR!$M$3:$M$9,0),6)*INDEX(COEE_CADLIGNE_TR!$A$1:$D$13,MATCH(MONTH($A14),COEE_CADLIGNE_TR!$A$1:$A$13,0),4)))</f>
        <v/>
      </c>
      <c r="S14" s="28" t="str">
        <f>IF(OR(Ouverture_lignes_validées!S14="F",Ouverture_lignes_validées!S14="PM",Ouverture_lignes_validées!S14=""),"",IF(Ouverture_lignes_validées!S14=1,INDEX(COEE_CADLIGNE_TR!$A$16:$C$27,MATCH(Tableau4[[#This Row],[Mois]],COEE_CADLIGNE_TR!$A$16:$A$27,0),2)*COEE_CADLIGNE_TR!$I$2*INDEX(COEE_CADLIGNE_TR!$L$3:$R$9,MATCH(WEEKDAY($A14,1),COEE_CADLIGNE_TR!$M$3:$M$9,0),7)*INDEX(COEE_CADLIGNE_TR!$A$1:$D$13,MATCH(MONTH($A14),COEE_CADLIGNE_TR!$A$1:$A$13,0),4)))</f>
        <v/>
      </c>
      <c r="T14" s="28">
        <f>IF(OR(Ouverture_lignes_validées!T14="F",Ouverture_lignes_validées!T14="PM",Ouverture_lignes_validées!T14=""),"",IF(Ouverture_lignes_validées!T14=1,IF(ISEVEN(Capa_lignes!$C14)="VRAI",INDEX(COEE_CADLIGNE_TR!$A$16:$C$27,MATCH(Tableau4[[#This Row],[Mois]],COEE_CADLIGNE_TR!$A$16:$A$27,0),2)*COEE_CADLIGNE_TR!$J$2*INDEX(COEE_CADLIGNE_TR!$L$3:$R$9,MATCH(WEEKDAY($A14,1),COEE_CADLIGNE_TR!$M$3:$M$9,0),3)*INDEX(COEE_CADLIGNE_TR!$A$1:$E$13,MATCH(MONTH($A14),COEE_CADLIGNE_TR!$A$1:$A$13,0),5),INDEX(COEE_CADLIGNE_TR!$A$16:$C$27,MATCH(Tableau4[[#This Row],[Mois]],COEE_CADLIGNE_TR!$A$16:$A$27,0),2)*COEE_CADLIGNE_TR!$J$2*INDEX(COEE_CADLIGNE_TR!$L$3:$R$9,MATCH(WEEKDAY($A14,1),COEE_CADLIGNE_TR!$M$3:$M$9,0),4)*INDEX(COEE_CADLIGNE_TR!$A$1:$E$13,MATCH(MONTH($A14),COEE_CADLIGNE_TR!$A$1:$A$13,0),5))))</f>
        <v>1601.8735362997659</v>
      </c>
    </row>
    <row r="15" spans="1:20" x14ac:dyDescent="0.35">
      <c r="A15" s="4">
        <v>44938</v>
      </c>
      <c r="B15" s="1">
        <v>2023</v>
      </c>
      <c r="C15" s="1">
        <v>2</v>
      </c>
      <c r="D15" s="1">
        <f>MONTH(Tableau4[[#This Row],[Date ]])</f>
        <v>1</v>
      </c>
      <c r="E15" s="28" t="str">
        <f>IF(OR(Ouverture_lignes_validées!E15="F",Ouverture_lignes_validées!E15="PM",Ouverture_lignes_validées!E15=""),"",
IF(Ouverture_lignes_validées!E15=1,
IF(ISEVEN(Capa_lignes!$C15)="VRAI",
INDEX(COEE_CADLIGNE_TR!$A$16:$C$27,MATCH(Tableau4[[#This Row],[Mois]],COEE_CADLIGNE_TR!$A$16:$A$27,0),2)*COEE_CADLIGNE_TR!$G$2*INDEX(COEE_CADLIGNE_TR!$L$3:$R$9,MATCH(WEEKDAY($A15,1),COEE_CADLIGNE_TR!$M$3:$M$9,0),4)*INDEX(COEE_CADLIGNE_TR!$A$1:$D$13,MATCH(MONTH($A15),COEE_CADLIGNE_TR!$A$1:$A$13,0),2)*INDEX(COEE_CADLIGNE_TR!$A$1:$D$13,MATCH(MONTH($A15),COEE_CADLIGNE_TR!$A$1:$A$13,0),2),
INDEX(COEE_CADLIGNE_TR!$A$16:$C$27,MATCH(Tableau4[[#This Row],[Mois]],COEE_CADLIGNE_TR!$A$16:$A$27,0),2)*COEE_CADLIGNE_TR!$G$2*INDEX(COEE_CADLIGNE_TR!$L$3:$R$9,MATCH(WEEKDAY($A15,1),COEE_CADLIGNE_TR!$M$3:$M$9,0),3)*INDEX(COEE_CADLIGNE_TR!$A$1:$D$13,MATCH(MONTH($A15),COEE_CADLIGNE_TR!$A$1:$A$13,0),2)*INDEX(COEE_CADLIGNE_TR!$A$1:$D$13,MATCH(MONTH($A15),COEE_CADLIGNE_TR!$A$1:$A$13,0),2))))</f>
        <v/>
      </c>
      <c r="F15" s="28" t="str">
        <f>IF(OR(Ouverture_lignes_validées!F15="F",Ouverture_lignes_validées!F15="PM",Ouverture_lignes_validées!F15=""),"",IF(Ouverture_lignes_validées!F15=1,IF(ISEVEN(Capa_lignes!$C15)="VRAI",INDEX(COEE_CADLIGNE_TR!$A$16:$C$27,MATCH(Tableau4[[#This Row],[Mois]],COEE_CADLIGNE_TR!$A$16:$A$27,0),2)*COEE_CADLIGNE_TR!$G$2*INDEX(COEE_CADLIGNE_TR!$L$3:$R$9,MATCH(WEEKDAY($A15,1),COEE_CADLIGNE_TR!$M$3:$M$9,0),3)*INDEX(COEE_CADLIGNE_TR!$A$1:$D$13,MATCH(MONTH($A15),COEE_CADLIGNE_TR!$A$1:$A$13,0),2),COEE_CADLIGNE_TR!$G$2*INDEX(COEE_CADLIGNE_TR!$L$3:$R$9,MATCH(WEEKDAY($A15,1),COEE_CADLIGNE_TR!$M$3:$M$9,0),4)*INDEX(COEE_CADLIGNE_TR!$A$1:$D$13,MATCH(MONTH($A15),COEE_CADLIGNE_TR!$A$1:$A$13,0),2))))</f>
        <v/>
      </c>
      <c r="G15" s="28" t="str">
        <f>IF(OR(Ouverture_lignes_validées!G15="F",Ouverture_lignes_validées!G15="PM",Ouverture_lignes_validées!G15=""),"",IF(Ouverture_lignes_validées!G15=1,INDEX(COEE_CADLIGNE_TR!$A$16:$C$27,MATCH(Tableau4[[#This Row],[Mois]],COEE_CADLIGNE_TR!$A$16:$A$27,0),2)*COEE_CADLIGNE_TR!$G$2*INDEX(COEE_CADLIGNE_TR!$L$3:$R$9,MATCH(WEEKDAY($A15,1),COEE_CADLIGNE_TR!$M$3:$M$9,0),5)*INDEX(COEE_CADLIGNE_TR!$A$1:$D$13,MATCH(MONTH($A15),COEE_CADLIGNE_TR!$A$1:$A$13,0),2)))</f>
        <v/>
      </c>
      <c r="H15" s="28" t="str">
        <f>IF(OR(Ouverture_lignes_validées!H15="F",Ouverture_lignes_validées!H15="PM",Ouverture_lignes_validées!H15=""),"",IF(Ouverture_lignes_validées!H15=1,INDEX(COEE_CADLIGNE_TR!$A$16:$C$27,MATCH(Tableau4[[#This Row],[Mois]],COEE_CADLIGNE_TR!$A$16:$A$27,0),2)*COEE_CADLIGNE_TR!$G$2*INDEX(COEE_CADLIGNE_TR!$L$3:$R$9,MATCH(WEEKDAY($A15,1),COEE_CADLIGNE_TR!$M$3:$M$9,0),6)*INDEX(COEE_CADLIGNE_TR!$A$1:$D$13,MATCH(MONTH($A15),COEE_CADLIGNE_TR!$A$1:$A$13,0),2)))</f>
        <v/>
      </c>
      <c r="I15" s="28" t="str">
        <f>IF(OR(Ouverture_lignes_validées!I15="F",Ouverture_lignes_validées!I15="PM",Ouverture_lignes_validées!I15=""),"",IF(Ouverture_lignes_validées!I15=1,INDEX(COEE_CADLIGNE_TR!$A$16:$C$27,MATCH(Tableau4[[#This Row],[Mois]],COEE_CADLIGNE_TR!$A$16:$A$27,0),2)*COEE_CADLIGNE_TR!$G$2*INDEX(COEE_CADLIGNE_TR!$L$3:$R$9,MATCH(WEEKDAY($A15,1),COEE_CADLIGNE_TR!$M$3:$M$9,0),7)*INDEX(COEE_CADLIGNE_TR!$A$1:$D$13,MATCH(MONTH($A15),COEE_CADLIGNE_TR!$A$1:$A$13,0),2)))</f>
        <v/>
      </c>
      <c r="J15" s="28">
        <f>IF(OR(Ouverture_lignes_validées!J15="F",Ouverture_lignes_validées!J15="PM",Ouverture_lignes_validées!J15=""),"",IF(Ouverture_lignes_validées!J15=1,IF(ISEVEN(Capa_lignes!$C15)="VRAI",INDEX(COEE_CADLIGNE_TR!$A$16:$C$27,MATCH(Tableau4[[#This Row],[Mois]],COEE_CADLIGNE_TR!$A$16:$A$27,0),2)*COEE_CADLIGNE_TR!$H$2*INDEX(COEE_CADLIGNE_TR!$L$3:$R$9,MATCH(WEEKDAY($A15,1),COEE_CADLIGNE_TR!$M$3:$M$9,0),4)*INDEX(COEE_CADLIGNE_TR!$A$1:$D$13,MATCH(MONTH($A15),COEE_CADLIGNE_TR!$A$1:$A$13,0),3),INDEX(COEE_CADLIGNE_TR!$A$16:$C$27,MATCH(Tableau4[[#This Row],[Mois]],COEE_CADLIGNE_TR!$A$16:$A$27,0),2)*COEE_CADLIGNE_TR!$H$2*INDEX(COEE_CADLIGNE_TR!$L$3:$R$9,MATCH(WEEKDAY($A15,1),COEE_CADLIGNE_TR!$M$3:$M$9,0),3)*INDEX(COEE_CADLIGNE_TR!$A$1:$D$13,MATCH(MONTH($A15),COEE_CADLIGNE_TR!$A$1:$A$13,0),3))))</f>
        <v>4890.6000000000004</v>
      </c>
      <c r="K15" s="28">
        <f>IF(OR(Ouverture_lignes_validées!K15="F",Ouverture_lignes_validées!K15="PM",Ouverture_lignes_validées!K15=""),"",IF(Ouverture_lignes_validées!K15=1,IF(ISEVEN(Capa_lignes!$C15)="VRAI",INDEX(COEE_CADLIGNE_TR!$A$16:$C$27,MATCH(Tableau4[[#This Row],[Mois]],COEE_CADLIGNE_TR!$A$16:$A$27,0),2)*COEE_CADLIGNE_TR!$H$2*INDEX(COEE_CADLIGNE_TR!$L$3:$R$9,MATCH(WEEKDAY($A15,1),COEE_CADLIGNE_TR!$M$3:$M$9,0),3)*INDEX(COEE_CADLIGNE_TR!$A$1:$D$13,MATCH(MONTH($A15),COEE_CADLIGNE_TR!$A$1:$A$13,0),3),INDEX(COEE_CADLIGNE_TR!$A$16:$C$27,MATCH(Tableau4[[#This Row],[Mois]],COEE_CADLIGNE_TR!$A$16:$A$27,0),2)*COEE_CADLIGNE_TR!$H$2*INDEX(COEE_CADLIGNE_TR!$L$3:$R$9,MATCH(WEEKDAY($A15,1),COEE_CADLIGNE_TR!$M$3:$M$9,0),4)*INDEX(COEE_CADLIGNE_TR!$A$1:$D$13,MATCH(MONTH($A15),COEE_CADLIGNE_TR!$A$1:$A$13,0),3))))</f>
        <v>5001.75</v>
      </c>
      <c r="L15" s="28">
        <f>IF(OR(Ouverture_lignes_validées!L15="F",Ouverture_lignes_validées!L15="PM",Ouverture_lignes_validées!L15=""),"",IF(Ouverture_lignes_validées!L15=1,INDEX(COEE_CADLIGNE_TR!$A$16:$C$27,MATCH(Tableau4[[#This Row],[Mois]],COEE_CADLIGNE_TR!$A$16:$A$27,0),2)*COEE_CADLIGNE_TR!$H$2*INDEX(COEE_CADLIGNE_TR!$L$3:$R$9,MATCH(WEEKDAY($A15,1),COEE_CADLIGNE_TR!$M$3:$M$9,0),5)*INDEX(COEE_CADLIGNE_TR!$A$1:$D$13,MATCH(MONTH($A15),COEE_CADLIGNE_TR!$A$1:$A$13,0),3)))</f>
        <v>6113.25</v>
      </c>
      <c r="M15" s="28" t="str">
        <f>IF(OR(Ouverture_lignes_validées!M15="F",Ouverture_lignes_validées!M15="PM",Ouverture_lignes_validées!M15=""),"",IF(Ouverture_lignes_validées!M15=1,INDEX(COEE_CADLIGNE_TR!$A$16:$C$27,MATCH(Tableau4[[#This Row],[Mois]],COEE_CADLIGNE_TR!$A$16:$A$27,0),2)*COEE_CADLIGNE_TR!$H$2*INDEX(COEE_CADLIGNE_TR!$L$3:$R$9,MATCH(WEEKDAY($A15,1),COEE_CADLIGNE_TR!$M$3:$M$9,0),6)*INDEX(COEE_CADLIGNE_TR!$A$1:$D$13,MATCH(MONTH($A15),COEE_CADLIGNE_TR!$A$1:$A$13,0),3)))</f>
        <v/>
      </c>
      <c r="N15" s="28" t="str">
        <f>IF(OR(Ouverture_lignes_validées!N15="F",Ouverture_lignes_validées!N15="PM",Ouverture_lignes_validées!N15=""),"",IF(Ouverture_lignes_validées!N15=1,INDEX(COEE_CADLIGNE_TR!$A$16:$C$27,MATCH(Tableau4[[#This Row],[Mois]],COEE_CADLIGNE_TR!$A$16:$A$27,0),2)*COEE_CADLIGNE_TR!$H$2*INDEX(COEE_CADLIGNE_TR!$L$3:$R$9,MATCH(WEEKDAY($A15,1),COEE_CADLIGNE_TR!$M$3:$M$9,0),7)*INDEX(COEE_CADLIGNE_TR!$A$1:$D$13,MATCH(MONTH($A15),COEE_CADLIGNE_TR!$A$1:$A$13,0),3)))</f>
        <v/>
      </c>
      <c r="O15" s="28">
        <f>IF(OR(Ouverture_lignes_validées!O15="F",Ouverture_lignes_validées!O15="PM",Ouverture_lignes_validées!O15=""),"",IF(Ouverture_lignes_validées!O15=1,IF(ISEVEN(Capa_lignes!$C15)="VRAI",INDEX(COEE_CADLIGNE_TR!$A$16:$C$27,MATCH(Tableau4[[#This Row],[Mois]],COEE_CADLIGNE_TR!$A$16:$A$27,0),2)*COEE_CADLIGNE_TR!$I$2*INDEX(COEE_CADLIGNE_TR!$L$3:$R$9,MATCH(WEEKDAY($A15,1),COEE_CADLIGNE_TR!$M$3:$M$9,0),4)*INDEX(COEE_CADLIGNE_TR!$A$1:$D$13,MATCH(MONTH($A15),COEE_CADLIGNE_TR!$A$1:$A$13,0),4),INDEX(COEE_CADLIGNE_TR!$A$16:$C$27,MATCH(Tableau4[[#This Row],[Mois]],COEE_CADLIGNE_TR!$A$16:$A$27,0),2)*COEE_CADLIGNE_TR!$I$2*INDEX(COEE_CADLIGNE_TR!$L$3:$R$9,MATCH(WEEKDAY($A15,1),COEE_CADLIGNE_TR!$M$3:$M$9,0),3)*INDEX(COEE_CADLIGNE_TR!$A$1:$D$13,MATCH(MONTH($A15),COEE_CADLIGNE_TR!$A$1:$A$13,0),4))))</f>
        <v>4796.55</v>
      </c>
      <c r="P15" s="28">
        <f>IF(OR(Ouverture_lignes_validées!P15="F",Ouverture_lignes_validées!P15="PM",Ouverture_lignes_validées!P15=""),"",IF(Ouverture_lignes_validées!P15=1,IF(ISEVEN(Capa_lignes!$C15)="VRAI",INDEX(COEE_CADLIGNE_TR!$A$16:$C$27,MATCH(Tableau4[[#This Row],[Mois]],COEE_CADLIGNE_TR!$A$16:$A$27,0),2)*COEE_CADLIGNE_TR!$I$2*INDEX(COEE_CADLIGNE_TR!$L$3:$R$9,MATCH(WEEKDAY($A15,1),COEE_CADLIGNE_TR!$M$3:$M$9,0),3)*INDEX(COEE_CADLIGNE_TR!$A$1:$D$13,MATCH(MONTH($A15),COEE_CADLIGNE_TR!$A$1:$A$13,0),4),INDEX(COEE_CADLIGNE_TR!$A$16:$C$27,MATCH(Tableau4[[#This Row],[Mois]],COEE_CADLIGNE_TR!$A$16:$A$27,0),2)*COEE_CADLIGNE_TR!$I$2*INDEX(COEE_CADLIGNE_TR!$L$3:$R$9,MATCH(WEEKDAY($A15,1),COEE_CADLIGNE_TR!$M$3:$M$9,0),4)*INDEX(COEE_CADLIGNE_TR!$A$1:$D$13,MATCH(MONTH($A15),COEE_CADLIGNE_TR!$A$1:$A$13,0),4))))</f>
        <v>4905.5625</v>
      </c>
      <c r="Q15" s="28">
        <f>IF(OR(Ouverture_lignes_validées!Q15="F",Ouverture_lignes_validées!Q15="PM",Ouverture_lignes_validées!Q15=""),"",IF(Ouverture_lignes_validées!Q15=1,INDEX(COEE_CADLIGNE_TR!$A$16:$C$27,MATCH(Tableau4[[#This Row],[Mois]],COEE_CADLIGNE_TR!$A$16:$A$27,0),2)*COEE_CADLIGNE_TR!$I$2*INDEX(COEE_CADLIGNE_TR!$L$3:$R$9,MATCH(WEEKDAY($A15,1),COEE_CADLIGNE_TR!$M$3:$M$9,0),5)*INDEX(COEE_CADLIGNE_TR!$A$1:$D$13,MATCH(MONTH($A15),COEE_CADLIGNE_TR!$A$1:$A$13,0),4)))</f>
        <v>5995.6875</v>
      </c>
      <c r="R15" s="28" t="str">
        <f>IF(OR(Ouverture_lignes_validées!R15="F",Ouverture_lignes_validées!R15="PM",Ouverture_lignes_validées!R15=""),"",IF(Ouverture_lignes_validées!R15=1,INDEX(COEE_CADLIGNE_TR!$A$16:$C$27,MATCH(Tableau4[[#This Row],[Mois]],COEE_CADLIGNE_TR!$A$16:$A$27,0),2)*COEE_CADLIGNE_TR!$I$2*INDEX(COEE_CADLIGNE_TR!$L$3:$R$9,MATCH(WEEKDAY($A15,1),COEE_CADLIGNE_TR!$M$3:$M$9,0),6)*INDEX(COEE_CADLIGNE_TR!$A$1:$D$13,MATCH(MONTH($A15),COEE_CADLIGNE_TR!$A$1:$A$13,0),4)))</f>
        <v/>
      </c>
      <c r="S15" s="28" t="str">
        <f>IF(OR(Ouverture_lignes_validées!S15="F",Ouverture_lignes_validées!S15="PM",Ouverture_lignes_validées!S15=""),"",IF(Ouverture_lignes_validées!S15=1,INDEX(COEE_CADLIGNE_TR!$A$16:$C$27,MATCH(Tableau4[[#This Row],[Mois]],COEE_CADLIGNE_TR!$A$16:$A$27,0),2)*COEE_CADLIGNE_TR!$I$2*INDEX(COEE_CADLIGNE_TR!$L$3:$R$9,MATCH(WEEKDAY($A15,1),COEE_CADLIGNE_TR!$M$3:$M$9,0),7)*INDEX(COEE_CADLIGNE_TR!$A$1:$D$13,MATCH(MONTH($A15),COEE_CADLIGNE_TR!$A$1:$A$13,0),4)))</f>
        <v/>
      </c>
      <c r="T15" s="28">
        <f>IF(OR(Ouverture_lignes_validées!T15="F",Ouverture_lignes_validées!T15="PM",Ouverture_lignes_validées!T15=""),"",IF(Ouverture_lignes_validées!T15=1,IF(ISEVEN(Capa_lignes!$C15)="VRAI",INDEX(COEE_CADLIGNE_TR!$A$16:$C$27,MATCH(Tableau4[[#This Row],[Mois]],COEE_CADLIGNE_TR!$A$16:$A$27,0),2)*COEE_CADLIGNE_TR!$J$2*INDEX(COEE_CADLIGNE_TR!$L$3:$R$9,MATCH(WEEKDAY($A15,1),COEE_CADLIGNE_TR!$M$3:$M$9,0),3)*INDEX(COEE_CADLIGNE_TR!$A$1:$E$13,MATCH(MONTH($A15),COEE_CADLIGNE_TR!$A$1:$A$13,0),5),INDEX(COEE_CADLIGNE_TR!$A$16:$C$27,MATCH(Tableau4[[#This Row],[Mois]],COEE_CADLIGNE_TR!$A$16:$A$27,0),2)*COEE_CADLIGNE_TR!$J$2*INDEX(COEE_CADLIGNE_TR!$L$3:$R$9,MATCH(WEEKDAY($A15,1),COEE_CADLIGNE_TR!$M$3:$M$9,0),4)*INDEX(COEE_CADLIGNE_TR!$A$1:$E$13,MATCH(MONTH($A15),COEE_CADLIGNE_TR!$A$1:$A$13,0),5))))</f>
        <v>1601.8735362997659</v>
      </c>
    </row>
    <row r="16" spans="1:20" x14ac:dyDescent="0.35">
      <c r="A16" s="4">
        <v>44939</v>
      </c>
      <c r="B16" s="1">
        <v>2023</v>
      </c>
      <c r="C16" s="1">
        <v>2</v>
      </c>
      <c r="D16" s="1">
        <f>MONTH(Tableau4[[#This Row],[Date ]])</f>
        <v>1</v>
      </c>
      <c r="E16" s="28" t="str">
        <f>IF(OR(Ouverture_lignes_validées!E16="F",Ouverture_lignes_validées!E16="PM",Ouverture_lignes_validées!E16=""),"",
IF(Ouverture_lignes_validées!E16=1,
IF(ISEVEN(Capa_lignes!$C16)="VRAI",
INDEX(COEE_CADLIGNE_TR!$A$16:$C$27,MATCH(Tableau4[[#This Row],[Mois]],COEE_CADLIGNE_TR!$A$16:$A$27,0),2)*COEE_CADLIGNE_TR!$G$2*INDEX(COEE_CADLIGNE_TR!$L$3:$R$9,MATCH(WEEKDAY($A16,1),COEE_CADLIGNE_TR!$M$3:$M$9,0),4)*INDEX(COEE_CADLIGNE_TR!$A$1:$D$13,MATCH(MONTH($A16),COEE_CADLIGNE_TR!$A$1:$A$13,0),2)*INDEX(COEE_CADLIGNE_TR!$A$1:$D$13,MATCH(MONTH($A16),COEE_CADLIGNE_TR!$A$1:$A$13,0),2),
INDEX(COEE_CADLIGNE_TR!$A$16:$C$27,MATCH(Tableau4[[#This Row],[Mois]],COEE_CADLIGNE_TR!$A$16:$A$27,0),2)*COEE_CADLIGNE_TR!$G$2*INDEX(COEE_CADLIGNE_TR!$L$3:$R$9,MATCH(WEEKDAY($A16,1),COEE_CADLIGNE_TR!$M$3:$M$9,0),3)*INDEX(COEE_CADLIGNE_TR!$A$1:$D$13,MATCH(MONTH($A16),COEE_CADLIGNE_TR!$A$1:$A$13,0),2)*INDEX(COEE_CADLIGNE_TR!$A$1:$D$13,MATCH(MONTH($A16),COEE_CADLIGNE_TR!$A$1:$A$13,0),2))))</f>
        <v/>
      </c>
      <c r="F16" s="28" t="str">
        <f>IF(OR(Ouverture_lignes_validées!F16="F",Ouverture_lignes_validées!F16="PM",Ouverture_lignes_validées!F16=""),"",IF(Ouverture_lignes_validées!F16=1,IF(ISEVEN(Capa_lignes!$C16)="VRAI",INDEX(COEE_CADLIGNE_TR!$A$16:$C$27,MATCH(Tableau4[[#This Row],[Mois]],COEE_CADLIGNE_TR!$A$16:$A$27,0),2)*COEE_CADLIGNE_TR!$G$2*INDEX(COEE_CADLIGNE_TR!$L$3:$R$9,MATCH(WEEKDAY($A16,1),COEE_CADLIGNE_TR!$M$3:$M$9,0),3)*INDEX(COEE_CADLIGNE_TR!$A$1:$D$13,MATCH(MONTH($A16),COEE_CADLIGNE_TR!$A$1:$A$13,0),2),COEE_CADLIGNE_TR!$G$2*INDEX(COEE_CADLIGNE_TR!$L$3:$R$9,MATCH(WEEKDAY($A16,1),COEE_CADLIGNE_TR!$M$3:$M$9,0),4)*INDEX(COEE_CADLIGNE_TR!$A$1:$D$13,MATCH(MONTH($A16),COEE_CADLIGNE_TR!$A$1:$A$13,0),2))))</f>
        <v/>
      </c>
      <c r="G16" s="28" t="str">
        <f>IF(OR(Ouverture_lignes_validées!G16="F",Ouverture_lignes_validées!G16="PM",Ouverture_lignes_validées!G16=""),"",IF(Ouverture_lignes_validées!G16=1,INDEX(COEE_CADLIGNE_TR!$A$16:$C$27,MATCH(Tableau4[[#This Row],[Mois]],COEE_CADLIGNE_TR!$A$16:$A$27,0),2)*COEE_CADLIGNE_TR!$G$2*INDEX(COEE_CADLIGNE_TR!$L$3:$R$9,MATCH(WEEKDAY($A16,1),COEE_CADLIGNE_TR!$M$3:$M$9,0),5)*INDEX(COEE_CADLIGNE_TR!$A$1:$D$13,MATCH(MONTH($A16),COEE_CADLIGNE_TR!$A$1:$A$13,0),2)))</f>
        <v/>
      </c>
      <c r="H16" s="28" t="str">
        <f>IF(OR(Ouverture_lignes_validées!H16="F",Ouverture_lignes_validées!H16="PM",Ouverture_lignes_validées!H16=""),"",IF(Ouverture_lignes_validées!H16=1,INDEX(COEE_CADLIGNE_TR!$A$16:$C$27,MATCH(Tableau4[[#This Row],[Mois]],COEE_CADLIGNE_TR!$A$16:$A$27,0),2)*COEE_CADLIGNE_TR!$G$2*INDEX(COEE_CADLIGNE_TR!$L$3:$R$9,MATCH(WEEKDAY($A16,1),COEE_CADLIGNE_TR!$M$3:$M$9,0),6)*INDEX(COEE_CADLIGNE_TR!$A$1:$D$13,MATCH(MONTH($A16),COEE_CADLIGNE_TR!$A$1:$A$13,0),2)))</f>
        <v/>
      </c>
      <c r="I16" s="28" t="str">
        <f>IF(OR(Ouverture_lignes_validées!I16="F",Ouverture_lignes_validées!I16="PM",Ouverture_lignes_validées!I16=""),"",IF(Ouverture_lignes_validées!I16=1,INDEX(COEE_CADLIGNE_TR!$A$16:$C$27,MATCH(Tableau4[[#This Row],[Mois]],COEE_CADLIGNE_TR!$A$16:$A$27,0),2)*COEE_CADLIGNE_TR!$G$2*INDEX(COEE_CADLIGNE_TR!$L$3:$R$9,MATCH(WEEKDAY($A16,1),COEE_CADLIGNE_TR!$M$3:$M$9,0),7)*INDEX(COEE_CADLIGNE_TR!$A$1:$D$13,MATCH(MONTH($A16),COEE_CADLIGNE_TR!$A$1:$A$13,0),2)))</f>
        <v/>
      </c>
      <c r="J16" s="28">
        <f>IF(OR(Ouverture_lignes_validées!J16="F",Ouverture_lignes_validées!J16="PM",Ouverture_lignes_validées!J16=""),"",IF(Ouverture_lignes_validées!J16=1,IF(ISEVEN(Capa_lignes!$C16)="VRAI",INDEX(COEE_CADLIGNE_TR!$A$16:$C$27,MATCH(Tableau4[[#This Row],[Mois]],COEE_CADLIGNE_TR!$A$16:$A$27,0),2)*COEE_CADLIGNE_TR!$H$2*INDEX(COEE_CADLIGNE_TR!$L$3:$R$9,MATCH(WEEKDAY($A16,1),COEE_CADLIGNE_TR!$M$3:$M$9,0),4)*INDEX(COEE_CADLIGNE_TR!$A$1:$D$13,MATCH(MONTH($A16),COEE_CADLIGNE_TR!$A$1:$A$13,0),3),INDEX(COEE_CADLIGNE_TR!$A$16:$C$27,MATCH(Tableau4[[#This Row],[Mois]],COEE_CADLIGNE_TR!$A$16:$A$27,0),2)*COEE_CADLIGNE_TR!$H$2*INDEX(COEE_CADLIGNE_TR!$L$3:$R$9,MATCH(WEEKDAY($A16,1),COEE_CADLIGNE_TR!$M$3:$M$9,0),3)*INDEX(COEE_CADLIGNE_TR!$A$1:$D$13,MATCH(MONTH($A16),COEE_CADLIGNE_TR!$A$1:$A$13,0),3))))</f>
        <v>4890.6000000000004</v>
      </c>
      <c r="K16" s="28">
        <f>IF(OR(Ouverture_lignes_validées!K16="F",Ouverture_lignes_validées!K16="PM",Ouverture_lignes_validées!K16=""),"",IF(Ouverture_lignes_validées!K16=1,IF(ISEVEN(Capa_lignes!$C16)="VRAI",INDEX(COEE_CADLIGNE_TR!$A$16:$C$27,MATCH(Tableau4[[#This Row],[Mois]],COEE_CADLIGNE_TR!$A$16:$A$27,0),2)*COEE_CADLIGNE_TR!$H$2*INDEX(COEE_CADLIGNE_TR!$L$3:$R$9,MATCH(WEEKDAY($A16,1),COEE_CADLIGNE_TR!$M$3:$M$9,0),3)*INDEX(COEE_CADLIGNE_TR!$A$1:$D$13,MATCH(MONTH($A16),COEE_CADLIGNE_TR!$A$1:$A$13,0),3),INDEX(COEE_CADLIGNE_TR!$A$16:$C$27,MATCH(Tableau4[[#This Row],[Mois]],COEE_CADLIGNE_TR!$A$16:$A$27,0),2)*COEE_CADLIGNE_TR!$H$2*INDEX(COEE_CADLIGNE_TR!$L$3:$R$9,MATCH(WEEKDAY($A16,1),COEE_CADLIGNE_TR!$M$3:$M$9,0),4)*INDEX(COEE_CADLIGNE_TR!$A$1:$D$13,MATCH(MONTH($A16),COEE_CADLIGNE_TR!$A$1:$A$13,0),3))))</f>
        <v>3001.05</v>
      </c>
      <c r="L16" s="28" t="str">
        <f>IF(OR(Ouverture_lignes_validées!L16="F",Ouverture_lignes_validées!L16="PM",Ouverture_lignes_validées!L16=""),"",IF(Ouverture_lignes_validées!L16=1,INDEX(COEE_CADLIGNE_TR!$A$16:$C$27,MATCH(Tableau4[[#This Row],[Mois]],COEE_CADLIGNE_TR!$A$16:$A$27,0),2)*COEE_CADLIGNE_TR!$H$2*INDEX(COEE_CADLIGNE_TR!$L$3:$R$9,MATCH(WEEKDAY($A16,1),COEE_CADLIGNE_TR!$M$3:$M$9,0),5)*INDEX(COEE_CADLIGNE_TR!$A$1:$D$13,MATCH(MONTH($A16),COEE_CADLIGNE_TR!$A$1:$A$13,0),3)))</f>
        <v/>
      </c>
      <c r="M16" s="28">
        <f>IF(OR(Ouverture_lignes_validées!M16="F",Ouverture_lignes_validées!M16="PM",Ouverture_lignes_validées!M16=""),"",IF(Ouverture_lignes_validées!M16=1,INDEX(COEE_CADLIGNE_TR!$A$16:$C$27,MATCH(Tableau4[[#This Row],[Mois]],COEE_CADLIGNE_TR!$A$16:$A$27,0),2)*COEE_CADLIGNE_TR!$H$2*INDEX(COEE_CADLIGNE_TR!$L$3:$R$9,MATCH(WEEKDAY($A16,1),COEE_CADLIGNE_TR!$M$3:$M$9,0),6)*INDEX(COEE_CADLIGNE_TR!$A$1:$D$13,MATCH(MONTH($A16),COEE_CADLIGNE_TR!$A$1:$A$13,0),3)))</f>
        <v>7335.9000000000005</v>
      </c>
      <c r="N16" s="28" t="str">
        <f>IF(OR(Ouverture_lignes_validées!N16="F",Ouverture_lignes_validées!N16="PM",Ouverture_lignes_validées!N16=""),"",IF(Ouverture_lignes_validées!N16=1,INDEX(COEE_CADLIGNE_TR!$A$16:$C$27,MATCH(Tableau4[[#This Row],[Mois]],COEE_CADLIGNE_TR!$A$16:$A$27,0),2)*COEE_CADLIGNE_TR!$H$2*INDEX(COEE_CADLIGNE_TR!$L$3:$R$9,MATCH(WEEKDAY($A16,1),COEE_CADLIGNE_TR!$M$3:$M$9,0),7)*INDEX(COEE_CADLIGNE_TR!$A$1:$D$13,MATCH(MONTH($A16),COEE_CADLIGNE_TR!$A$1:$A$13,0),3)))</f>
        <v/>
      </c>
      <c r="O16" s="28">
        <f>IF(OR(Ouverture_lignes_validées!O16="F",Ouverture_lignes_validées!O16="PM",Ouverture_lignes_validées!O16=""),"",IF(Ouverture_lignes_validées!O16=1,IF(ISEVEN(Capa_lignes!$C16)="VRAI",INDEX(COEE_CADLIGNE_TR!$A$16:$C$27,MATCH(Tableau4[[#This Row],[Mois]],COEE_CADLIGNE_TR!$A$16:$A$27,0),2)*COEE_CADLIGNE_TR!$I$2*INDEX(COEE_CADLIGNE_TR!$L$3:$R$9,MATCH(WEEKDAY($A16,1),COEE_CADLIGNE_TR!$M$3:$M$9,0),4)*INDEX(COEE_CADLIGNE_TR!$A$1:$D$13,MATCH(MONTH($A16),COEE_CADLIGNE_TR!$A$1:$A$13,0),4),INDEX(COEE_CADLIGNE_TR!$A$16:$C$27,MATCH(Tableau4[[#This Row],[Mois]],COEE_CADLIGNE_TR!$A$16:$A$27,0),2)*COEE_CADLIGNE_TR!$I$2*INDEX(COEE_CADLIGNE_TR!$L$3:$R$9,MATCH(WEEKDAY($A16,1),COEE_CADLIGNE_TR!$M$3:$M$9,0),3)*INDEX(COEE_CADLIGNE_TR!$A$1:$D$13,MATCH(MONTH($A16),COEE_CADLIGNE_TR!$A$1:$A$13,0),4))))</f>
        <v>4796.55</v>
      </c>
      <c r="P16" s="28">
        <f>IF(OR(Ouverture_lignes_validées!P16="F",Ouverture_lignes_validées!P16="PM",Ouverture_lignes_validées!P16=""),"",IF(Ouverture_lignes_validées!P16=1,IF(ISEVEN(Capa_lignes!$C16)="VRAI",INDEX(COEE_CADLIGNE_TR!$A$16:$C$27,MATCH(Tableau4[[#This Row],[Mois]],COEE_CADLIGNE_TR!$A$16:$A$27,0),2)*COEE_CADLIGNE_TR!$I$2*INDEX(COEE_CADLIGNE_TR!$L$3:$R$9,MATCH(WEEKDAY($A16,1),COEE_CADLIGNE_TR!$M$3:$M$9,0),3)*INDEX(COEE_CADLIGNE_TR!$A$1:$D$13,MATCH(MONTH($A16),COEE_CADLIGNE_TR!$A$1:$A$13,0),4),INDEX(COEE_CADLIGNE_TR!$A$16:$C$27,MATCH(Tableau4[[#This Row],[Mois]],COEE_CADLIGNE_TR!$A$16:$A$27,0),2)*COEE_CADLIGNE_TR!$I$2*INDEX(COEE_CADLIGNE_TR!$L$3:$R$9,MATCH(WEEKDAY($A16,1),COEE_CADLIGNE_TR!$M$3:$M$9,0),4)*INDEX(COEE_CADLIGNE_TR!$A$1:$D$13,MATCH(MONTH($A16),COEE_CADLIGNE_TR!$A$1:$A$13,0),4))))</f>
        <v>2943.3375000000001</v>
      </c>
      <c r="Q16" s="28" t="str">
        <f>IF(OR(Ouverture_lignes_validées!Q16="F",Ouverture_lignes_validées!Q16="PM",Ouverture_lignes_validées!Q16=""),"",IF(Ouverture_lignes_validées!Q16=1,INDEX(COEE_CADLIGNE_TR!$A$16:$C$27,MATCH(Tableau4[[#This Row],[Mois]],COEE_CADLIGNE_TR!$A$16:$A$27,0),2)*COEE_CADLIGNE_TR!$I$2*INDEX(COEE_CADLIGNE_TR!$L$3:$R$9,MATCH(WEEKDAY($A16,1),COEE_CADLIGNE_TR!$M$3:$M$9,0),5)*INDEX(COEE_CADLIGNE_TR!$A$1:$D$13,MATCH(MONTH($A16),COEE_CADLIGNE_TR!$A$1:$A$13,0),4)))</f>
        <v/>
      </c>
      <c r="R16" s="28" t="str">
        <f>IF(OR(Ouverture_lignes_validées!R16="F",Ouverture_lignes_validées!R16="PM",Ouverture_lignes_validées!R16=""),"",IF(Ouverture_lignes_validées!R16=1,INDEX(COEE_CADLIGNE_TR!$A$16:$C$27,MATCH(Tableau4[[#This Row],[Mois]],COEE_CADLIGNE_TR!$A$16:$A$27,0),2)*COEE_CADLIGNE_TR!$I$2*INDEX(COEE_CADLIGNE_TR!$L$3:$R$9,MATCH(WEEKDAY($A16,1),COEE_CADLIGNE_TR!$M$3:$M$9,0),6)*INDEX(COEE_CADLIGNE_TR!$A$1:$D$13,MATCH(MONTH($A16),COEE_CADLIGNE_TR!$A$1:$A$13,0),4)))</f>
        <v/>
      </c>
      <c r="S16" s="28" t="str">
        <f>IF(OR(Ouverture_lignes_validées!S16="F",Ouverture_lignes_validées!S16="PM",Ouverture_lignes_validées!S16=""),"",IF(Ouverture_lignes_validées!S16=1,INDEX(COEE_CADLIGNE_TR!$A$16:$C$27,MATCH(Tableau4[[#This Row],[Mois]],COEE_CADLIGNE_TR!$A$16:$A$27,0),2)*COEE_CADLIGNE_TR!$I$2*INDEX(COEE_CADLIGNE_TR!$L$3:$R$9,MATCH(WEEKDAY($A16,1),COEE_CADLIGNE_TR!$M$3:$M$9,0),7)*INDEX(COEE_CADLIGNE_TR!$A$1:$D$13,MATCH(MONTH($A16),COEE_CADLIGNE_TR!$A$1:$A$13,0),4)))</f>
        <v/>
      </c>
      <c r="T16" s="28">
        <f>IF(OR(Ouverture_lignes_validées!T16="F",Ouverture_lignes_validées!T16="PM",Ouverture_lignes_validées!T16=""),"",IF(Ouverture_lignes_validées!T16=1,IF(ISEVEN(Capa_lignes!$C16)="VRAI",INDEX(COEE_CADLIGNE_TR!$A$16:$C$27,MATCH(Tableau4[[#This Row],[Mois]],COEE_CADLIGNE_TR!$A$16:$A$27,0),2)*COEE_CADLIGNE_TR!$J$2*INDEX(COEE_CADLIGNE_TR!$L$3:$R$9,MATCH(WEEKDAY($A16,1),COEE_CADLIGNE_TR!$M$3:$M$9,0),3)*INDEX(COEE_CADLIGNE_TR!$A$1:$E$13,MATCH(MONTH($A16),COEE_CADLIGNE_TR!$A$1:$A$13,0),5),INDEX(COEE_CADLIGNE_TR!$A$16:$C$27,MATCH(Tableau4[[#This Row],[Mois]],COEE_CADLIGNE_TR!$A$16:$A$27,0),2)*COEE_CADLIGNE_TR!$J$2*INDEX(COEE_CADLIGNE_TR!$L$3:$R$9,MATCH(WEEKDAY($A16,1),COEE_CADLIGNE_TR!$M$3:$M$9,0),4)*INDEX(COEE_CADLIGNE_TR!$A$1:$E$13,MATCH(MONTH($A16),COEE_CADLIGNE_TR!$A$1:$A$13,0),5))))</f>
        <v>961.12412177985948</v>
      </c>
    </row>
    <row r="17" spans="1:20" x14ac:dyDescent="0.35">
      <c r="A17" s="4">
        <v>44940</v>
      </c>
      <c r="B17" s="1">
        <v>2023</v>
      </c>
      <c r="C17" s="1">
        <v>2</v>
      </c>
      <c r="D17" s="1">
        <f>MONTH(Tableau4[[#This Row],[Date ]])</f>
        <v>1</v>
      </c>
      <c r="E17" s="28" t="str">
        <f>IF(OR(Ouverture_lignes_validées!E17="F",Ouverture_lignes_validées!E17="PM",Ouverture_lignes_validées!E17=""),"",
IF(Ouverture_lignes_validées!E17=1,
IF(ISEVEN(Capa_lignes!$C17)="VRAI",
INDEX(COEE_CADLIGNE_TR!$A$16:$C$27,MATCH(Tableau4[[#This Row],[Mois]],COEE_CADLIGNE_TR!$A$16:$A$27,0),2)*COEE_CADLIGNE_TR!$G$2*INDEX(COEE_CADLIGNE_TR!$L$3:$R$9,MATCH(WEEKDAY($A17,1),COEE_CADLIGNE_TR!$M$3:$M$9,0),4)*INDEX(COEE_CADLIGNE_TR!$A$1:$D$13,MATCH(MONTH($A17),COEE_CADLIGNE_TR!$A$1:$A$13,0),2)*INDEX(COEE_CADLIGNE_TR!$A$1:$D$13,MATCH(MONTH($A17),COEE_CADLIGNE_TR!$A$1:$A$13,0),2),
INDEX(COEE_CADLIGNE_TR!$A$16:$C$27,MATCH(Tableau4[[#This Row],[Mois]],COEE_CADLIGNE_TR!$A$16:$A$27,0),2)*COEE_CADLIGNE_TR!$G$2*INDEX(COEE_CADLIGNE_TR!$L$3:$R$9,MATCH(WEEKDAY($A17,1),COEE_CADLIGNE_TR!$M$3:$M$9,0),3)*INDEX(COEE_CADLIGNE_TR!$A$1:$D$13,MATCH(MONTH($A17),COEE_CADLIGNE_TR!$A$1:$A$13,0),2)*INDEX(COEE_CADLIGNE_TR!$A$1:$D$13,MATCH(MONTH($A17),COEE_CADLIGNE_TR!$A$1:$A$13,0),2))))</f>
        <v/>
      </c>
      <c r="F17" s="28" t="str">
        <f>IF(OR(Ouverture_lignes_validées!F17="F",Ouverture_lignes_validées!F17="PM",Ouverture_lignes_validées!F17=""),"",IF(Ouverture_lignes_validées!F17=1,IF(ISEVEN(Capa_lignes!$C17)="VRAI",INDEX(COEE_CADLIGNE_TR!$A$16:$C$27,MATCH(Tableau4[[#This Row],[Mois]],COEE_CADLIGNE_TR!$A$16:$A$27,0),2)*COEE_CADLIGNE_TR!$G$2*INDEX(COEE_CADLIGNE_TR!$L$3:$R$9,MATCH(WEEKDAY($A17,1),COEE_CADLIGNE_TR!$M$3:$M$9,0),3)*INDEX(COEE_CADLIGNE_TR!$A$1:$D$13,MATCH(MONTH($A17),COEE_CADLIGNE_TR!$A$1:$A$13,0),2),COEE_CADLIGNE_TR!$G$2*INDEX(COEE_CADLIGNE_TR!$L$3:$R$9,MATCH(WEEKDAY($A17,1),COEE_CADLIGNE_TR!$M$3:$M$9,0),4)*INDEX(COEE_CADLIGNE_TR!$A$1:$D$13,MATCH(MONTH($A17),COEE_CADLIGNE_TR!$A$1:$A$13,0),2))))</f>
        <v/>
      </c>
      <c r="G17" s="28" t="str">
        <f>IF(OR(Ouverture_lignes_validées!G17="F",Ouverture_lignes_validées!G17="PM",Ouverture_lignes_validées!G17=""),"",IF(Ouverture_lignes_validées!G17=1,INDEX(COEE_CADLIGNE_TR!$A$16:$C$27,MATCH(Tableau4[[#This Row],[Mois]],COEE_CADLIGNE_TR!$A$16:$A$27,0),2)*COEE_CADLIGNE_TR!$G$2*INDEX(COEE_CADLIGNE_TR!$L$3:$R$9,MATCH(WEEKDAY($A17,1),COEE_CADLIGNE_TR!$M$3:$M$9,0),5)*INDEX(COEE_CADLIGNE_TR!$A$1:$D$13,MATCH(MONTH($A17),COEE_CADLIGNE_TR!$A$1:$A$13,0),2)))</f>
        <v/>
      </c>
      <c r="H17" s="28" t="str">
        <f>IF(OR(Ouverture_lignes_validées!H17="F",Ouverture_lignes_validées!H17="PM",Ouverture_lignes_validées!H17=""),"",IF(Ouverture_lignes_validées!H17=1,INDEX(COEE_CADLIGNE_TR!$A$16:$C$27,MATCH(Tableau4[[#This Row],[Mois]],COEE_CADLIGNE_TR!$A$16:$A$27,0),2)*COEE_CADLIGNE_TR!$G$2*INDEX(COEE_CADLIGNE_TR!$L$3:$R$9,MATCH(WEEKDAY($A17,1),COEE_CADLIGNE_TR!$M$3:$M$9,0),6)*INDEX(COEE_CADLIGNE_TR!$A$1:$D$13,MATCH(MONTH($A17),COEE_CADLIGNE_TR!$A$1:$A$13,0),2)))</f>
        <v/>
      </c>
      <c r="I17" s="28" t="str">
        <f>IF(OR(Ouverture_lignes_validées!I17="F",Ouverture_lignes_validées!I17="PM",Ouverture_lignes_validées!I17=""),"",IF(Ouverture_lignes_validées!I17=1,INDEX(COEE_CADLIGNE_TR!$A$16:$C$27,MATCH(Tableau4[[#This Row],[Mois]],COEE_CADLIGNE_TR!$A$16:$A$27,0),2)*COEE_CADLIGNE_TR!$G$2*INDEX(COEE_CADLIGNE_TR!$L$3:$R$9,MATCH(WEEKDAY($A17,1),COEE_CADLIGNE_TR!$M$3:$M$9,0),7)*INDEX(COEE_CADLIGNE_TR!$A$1:$D$13,MATCH(MONTH($A17),COEE_CADLIGNE_TR!$A$1:$A$13,0),2)))</f>
        <v/>
      </c>
      <c r="J17" s="28" t="str">
        <f>IF(OR(Ouverture_lignes_validées!J17="F",Ouverture_lignes_validées!J17="PM",Ouverture_lignes_validées!J17=""),"",IF(Ouverture_lignes_validées!J17=1,IF(ISEVEN(Capa_lignes!$C17)="VRAI",INDEX(COEE_CADLIGNE_TR!$A$16:$C$27,MATCH(Tableau4[[#This Row],[Mois]],COEE_CADLIGNE_TR!$A$16:$A$27,0),2)*COEE_CADLIGNE_TR!$H$2*INDEX(COEE_CADLIGNE_TR!$L$3:$R$9,MATCH(WEEKDAY($A17,1),COEE_CADLIGNE_TR!$M$3:$M$9,0),4)*INDEX(COEE_CADLIGNE_TR!$A$1:$D$13,MATCH(MONTH($A17),COEE_CADLIGNE_TR!$A$1:$A$13,0),3),INDEX(COEE_CADLIGNE_TR!$A$16:$C$27,MATCH(Tableau4[[#This Row],[Mois]],COEE_CADLIGNE_TR!$A$16:$A$27,0),2)*COEE_CADLIGNE_TR!$H$2*INDEX(COEE_CADLIGNE_TR!$L$3:$R$9,MATCH(WEEKDAY($A17,1),COEE_CADLIGNE_TR!$M$3:$M$9,0),3)*INDEX(COEE_CADLIGNE_TR!$A$1:$D$13,MATCH(MONTH($A17),COEE_CADLIGNE_TR!$A$1:$A$13,0),3))))</f>
        <v/>
      </c>
      <c r="K17" s="28" t="str">
        <f>IF(OR(Ouverture_lignes_validées!K17="F",Ouverture_lignes_validées!K17="PM",Ouverture_lignes_validées!K17=""),"",IF(Ouverture_lignes_validées!K17=1,IF(ISEVEN(Capa_lignes!$C17)="VRAI",INDEX(COEE_CADLIGNE_TR!$A$16:$C$27,MATCH(Tableau4[[#This Row],[Mois]],COEE_CADLIGNE_TR!$A$16:$A$27,0),2)*COEE_CADLIGNE_TR!$H$2*INDEX(COEE_CADLIGNE_TR!$L$3:$R$9,MATCH(WEEKDAY($A17,1),COEE_CADLIGNE_TR!$M$3:$M$9,0),3)*INDEX(COEE_CADLIGNE_TR!$A$1:$D$13,MATCH(MONTH($A17),COEE_CADLIGNE_TR!$A$1:$A$13,0),3),INDEX(COEE_CADLIGNE_TR!$A$16:$C$27,MATCH(Tableau4[[#This Row],[Mois]],COEE_CADLIGNE_TR!$A$16:$A$27,0),2)*COEE_CADLIGNE_TR!$H$2*INDEX(COEE_CADLIGNE_TR!$L$3:$R$9,MATCH(WEEKDAY($A17,1),COEE_CADLIGNE_TR!$M$3:$M$9,0),4)*INDEX(COEE_CADLIGNE_TR!$A$1:$D$13,MATCH(MONTH($A17),COEE_CADLIGNE_TR!$A$1:$A$13,0),3))))</f>
        <v/>
      </c>
      <c r="L17" s="28" t="str">
        <f>IF(OR(Ouverture_lignes_validées!L17="F",Ouverture_lignes_validées!L17="PM",Ouverture_lignes_validées!L17=""),"",IF(Ouverture_lignes_validées!L17=1,INDEX(COEE_CADLIGNE_TR!$A$16:$C$27,MATCH(Tableau4[[#This Row],[Mois]],COEE_CADLIGNE_TR!$A$16:$A$27,0),2)*COEE_CADLIGNE_TR!$H$2*INDEX(COEE_CADLIGNE_TR!$L$3:$R$9,MATCH(WEEKDAY($A17,1),COEE_CADLIGNE_TR!$M$3:$M$9,0),5)*INDEX(COEE_CADLIGNE_TR!$A$1:$D$13,MATCH(MONTH($A17),COEE_CADLIGNE_TR!$A$1:$A$13,0),3)))</f>
        <v/>
      </c>
      <c r="M17" s="28">
        <f>IF(OR(Ouverture_lignes_validées!M17="F",Ouverture_lignes_validées!M17="PM",Ouverture_lignes_validées!M17=""),"",IF(Ouverture_lignes_validées!M17=1,INDEX(COEE_CADLIGNE_TR!$A$16:$C$27,MATCH(Tableau4[[#This Row],[Mois]],COEE_CADLIGNE_TR!$A$16:$A$27,0),2)*COEE_CADLIGNE_TR!$H$2*INDEX(COEE_CADLIGNE_TR!$L$3:$R$9,MATCH(WEEKDAY($A17,1),COEE_CADLIGNE_TR!$M$3:$M$9,0),6)*INDEX(COEE_CADLIGNE_TR!$A$1:$D$13,MATCH(MONTH($A17),COEE_CADLIGNE_TR!$A$1:$A$13,0),3)))</f>
        <v>7780.5</v>
      </c>
      <c r="N17" s="28">
        <f>IF(OR(Ouverture_lignes_validées!N17="F",Ouverture_lignes_validées!N17="PM",Ouverture_lignes_validées!N17=""),"",IF(Ouverture_lignes_validées!N17=1,INDEX(COEE_CADLIGNE_TR!$A$16:$C$27,MATCH(Tableau4[[#This Row],[Mois]],COEE_CADLIGNE_TR!$A$16:$A$27,0),2)*COEE_CADLIGNE_TR!$H$2*INDEX(COEE_CADLIGNE_TR!$L$3:$R$9,MATCH(WEEKDAY($A17,1),COEE_CADLIGNE_TR!$M$3:$M$9,0),7)*INDEX(COEE_CADLIGNE_TR!$A$1:$D$13,MATCH(MONTH($A17),COEE_CADLIGNE_TR!$A$1:$A$13,0),3)))</f>
        <v>7891.6500000000005</v>
      </c>
      <c r="O17" s="28" t="str">
        <f>IF(OR(Ouverture_lignes_validées!O17="F",Ouverture_lignes_validées!O17="PM",Ouverture_lignes_validées!O17=""),"",IF(Ouverture_lignes_validées!O17=1,IF(ISEVEN(Capa_lignes!$C17)="VRAI",INDEX(COEE_CADLIGNE_TR!$A$16:$C$27,MATCH(Tableau4[[#This Row],[Mois]],COEE_CADLIGNE_TR!$A$16:$A$27,0),2)*COEE_CADLIGNE_TR!$I$2*INDEX(COEE_CADLIGNE_TR!$L$3:$R$9,MATCH(WEEKDAY($A17,1),COEE_CADLIGNE_TR!$M$3:$M$9,0),4)*INDEX(COEE_CADLIGNE_TR!$A$1:$D$13,MATCH(MONTH($A17),COEE_CADLIGNE_TR!$A$1:$A$13,0),4),INDEX(COEE_CADLIGNE_TR!$A$16:$C$27,MATCH(Tableau4[[#This Row],[Mois]],COEE_CADLIGNE_TR!$A$16:$A$27,0),2)*COEE_CADLIGNE_TR!$I$2*INDEX(COEE_CADLIGNE_TR!$L$3:$R$9,MATCH(WEEKDAY($A17,1),COEE_CADLIGNE_TR!$M$3:$M$9,0),3)*INDEX(COEE_CADLIGNE_TR!$A$1:$D$13,MATCH(MONTH($A17),COEE_CADLIGNE_TR!$A$1:$A$13,0),4))))</f>
        <v/>
      </c>
      <c r="P17" s="28" t="str">
        <f>IF(OR(Ouverture_lignes_validées!P17="F",Ouverture_lignes_validées!P17="PM",Ouverture_lignes_validées!P17=""),"",IF(Ouverture_lignes_validées!P17=1,IF(ISEVEN(Capa_lignes!$C17)="VRAI",INDEX(COEE_CADLIGNE_TR!$A$16:$C$27,MATCH(Tableau4[[#This Row],[Mois]],COEE_CADLIGNE_TR!$A$16:$A$27,0),2)*COEE_CADLIGNE_TR!$I$2*INDEX(COEE_CADLIGNE_TR!$L$3:$R$9,MATCH(WEEKDAY($A17,1),COEE_CADLIGNE_TR!$M$3:$M$9,0),3)*INDEX(COEE_CADLIGNE_TR!$A$1:$D$13,MATCH(MONTH($A17),COEE_CADLIGNE_TR!$A$1:$A$13,0),4),INDEX(COEE_CADLIGNE_TR!$A$16:$C$27,MATCH(Tableau4[[#This Row],[Mois]],COEE_CADLIGNE_TR!$A$16:$A$27,0),2)*COEE_CADLIGNE_TR!$I$2*INDEX(COEE_CADLIGNE_TR!$L$3:$R$9,MATCH(WEEKDAY($A17,1),COEE_CADLIGNE_TR!$M$3:$M$9,0),4)*INDEX(COEE_CADLIGNE_TR!$A$1:$D$13,MATCH(MONTH($A17),COEE_CADLIGNE_TR!$A$1:$A$13,0),4))))</f>
        <v/>
      </c>
      <c r="Q17" s="28" t="str">
        <f>IF(OR(Ouverture_lignes_validées!Q17="F",Ouverture_lignes_validées!Q17="PM",Ouverture_lignes_validées!Q17=""),"",IF(Ouverture_lignes_validées!Q17=1,INDEX(COEE_CADLIGNE_TR!$A$16:$C$27,MATCH(Tableau4[[#This Row],[Mois]],COEE_CADLIGNE_TR!$A$16:$A$27,0),2)*COEE_CADLIGNE_TR!$I$2*INDEX(COEE_CADLIGNE_TR!$L$3:$R$9,MATCH(WEEKDAY($A17,1),COEE_CADLIGNE_TR!$M$3:$M$9,0),5)*INDEX(COEE_CADLIGNE_TR!$A$1:$D$13,MATCH(MONTH($A17),COEE_CADLIGNE_TR!$A$1:$A$13,0),4)))</f>
        <v/>
      </c>
      <c r="R17" s="28" t="str">
        <f>IF(OR(Ouverture_lignes_validées!R17="F",Ouverture_lignes_validées!R17="PM",Ouverture_lignes_validées!R17=""),"",IF(Ouverture_lignes_validées!R17=1,INDEX(COEE_CADLIGNE_TR!$A$16:$C$27,MATCH(Tableau4[[#This Row],[Mois]],COEE_CADLIGNE_TR!$A$16:$A$27,0),2)*COEE_CADLIGNE_TR!$I$2*INDEX(COEE_CADLIGNE_TR!$L$3:$R$9,MATCH(WEEKDAY($A17,1),COEE_CADLIGNE_TR!$M$3:$M$9,0),6)*INDEX(COEE_CADLIGNE_TR!$A$1:$D$13,MATCH(MONTH($A17),COEE_CADLIGNE_TR!$A$1:$A$13,0),4)))</f>
        <v/>
      </c>
      <c r="S17" s="28">
        <f>IF(OR(Ouverture_lignes_validées!S17="F",Ouverture_lignes_validées!S17="PM",Ouverture_lignes_validées!S17=""),"",IF(Ouverture_lignes_validées!S17=1,INDEX(COEE_CADLIGNE_TR!$A$16:$C$27,MATCH(Tableau4[[#This Row],[Mois]],COEE_CADLIGNE_TR!$A$16:$A$27,0),2)*COEE_CADLIGNE_TR!$I$2*INDEX(COEE_CADLIGNE_TR!$L$3:$R$9,MATCH(WEEKDAY($A17,1),COEE_CADLIGNE_TR!$M$3:$M$9,0),7)*INDEX(COEE_CADLIGNE_TR!$A$1:$D$13,MATCH(MONTH($A17),COEE_CADLIGNE_TR!$A$1:$A$13,0),4)))</f>
        <v>7739.8874999999998</v>
      </c>
      <c r="T17" s="28" t="str">
        <f>IF(OR(Ouverture_lignes_validées!T17="F",Ouverture_lignes_validées!T17="PM",Ouverture_lignes_validées!T17=""),"",IF(Ouverture_lignes_validées!T17=1,IF(ISEVEN(Capa_lignes!$C17)="VRAI",INDEX(COEE_CADLIGNE_TR!$A$16:$C$27,MATCH(Tableau4[[#This Row],[Mois]],COEE_CADLIGNE_TR!$A$16:$A$27,0),2)*COEE_CADLIGNE_TR!$J$2*INDEX(COEE_CADLIGNE_TR!$L$3:$R$9,MATCH(WEEKDAY($A17,1),COEE_CADLIGNE_TR!$M$3:$M$9,0),3)*INDEX(COEE_CADLIGNE_TR!$A$1:$E$13,MATCH(MONTH($A17),COEE_CADLIGNE_TR!$A$1:$A$13,0),5),INDEX(COEE_CADLIGNE_TR!$A$16:$C$27,MATCH(Tableau4[[#This Row],[Mois]],COEE_CADLIGNE_TR!$A$16:$A$27,0),2)*COEE_CADLIGNE_TR!$J$2*INDEX(COEE_CADLIGNE_TR!$L$3:$R$9,MATCH(WEEKDAY($A17,1),COEE_CADLIGNE_TR!$M$3:$M$9,0),4)*INDEX(COEE_CADLIGNE_TR!$A$1:$E$13,MATCH(MONTH($A17),COEE_CADLIGNE_TR!$A$1:$A$13,0),5))))</f>
        <v/>
      </c>
    </row>
    <row r="18" spans="1:20" x14ac:dyDescent="0.35">
      <c r="A18" s="4">
        <v>44941</v>
      </c>
      <c r="B18" s="1">
        <v>2023</v>
      </c>
      <c r="C18" s="1">
        <v>2</v>
      </c>
      <c r="D18" s="1">
        <f>MONTH(Tableau4[[#This Row],[Date ]])</f>
        <v>1</v>
      </c>
      <c r="E18" s="28" t="str">
        <f>IF(OR(Ouverture_lignes_validées!E18="F",Ouverture_lignes_validées!E18="PM",Ouverture_lignes_validées!E18=""),"",
IF(Ouverture_lignes_validées!E18=1,
IF(ISEVEN(Capa_lignes!$C18)="VRAI",
INDEX(COEE_CADLIGNE_TR!$A$16:$C$27,MATCH(Tableau4[[#This Row],[Mois]],COEE_CADLIGNE_TR!$A$16:$A$27,0),2)*COEE_CADLIGNE_TR!$G$2*INDEX(COEE_CADLIGNE_TR!$L$3:$R$9,MATCH(WEEKDAY($A18,1),COEE_CADLIGNE_TR!$M$3:$M$9,0),4)*INDEX(COEE_CADLIGNE_TR!$A$1:$D$13,MATCH(MONTH($A18),COEE_CADLIGNE_TR!$A$1:$A$13,0),2)*INDEX(COEE_CADLIGNE_TR!$A$1:$D$13,MATCH(MONTH($A18),COEE_CADLIGNE_TR!$A$1:$A$13,0),2),
INDEX(COEE_CADLIGNE_TR!$A$16:$C$27,MATCH(Tableau4[[#This Row],[Mois]],COEE_CADLIGNE_TR!$A$16:$A$27,0),2)*COEE_CADLIGNE_TR!$G$2*INDEX(COEE_CADLIGNE_TR!$L$3:$R$9,MATCH(WEEKDAY($A18,1),COEE_CADLIGNE_TR!$M$3:$M$9,0),3)*INDEX(COEE_CADLIGNE_TR!$A$1:$D$13,MATCH(MONTH($A18),COEE_CADLIGNE_TR!$A$1:$A$13,0),2)*INDEX(COEE_CADLIGNE_TR!$A$1:$D$13,MATCH(MONTH($A18),COEE_CADLIGNE_TR!$A$1:$A$13,0),2))))</f>
        <v/>
      </c>
      <c r="F18" s="28" t="str">
        <f>IF(OR(Ouverture_lignes_validées!F18="F",Ouverture_lignes_validées!F18="PM",Ouverture_lignes_validées!F18=""),"",IF(Ouverture_lignes_validées!F18=1,IF(ISEVEN(Capa_lignes!$C18)="VRAI",INDEX(COEE_CADLIGNE_TR!$A$16:$C$27,MATCH(Tableau4[[#This Row],[Mois]],COEE_CADLIGNE_TR!$A$16:$A$27,0),2)*COEE_CADLIGNE_TR!$G$2*INDEX(COEE_CADLIGNE_TR!$L$3:$R$9,MATCH(WEEKDAY($A18,1),COEE_CADLIGNE_TR!$M$3:$M$9,0),3)*INDEX(COEE_CADLIGNE_TR!$A$1:$D$13,MATCH(MONTH($A18),COEE_CADLIGNE_TR!$A$1:$A$13,0),2),COEE_CADLIGNE_TR!$G$2*INDEX(COEE_CADLIGNE_TR!$L$3:$R$9,MATCH(WEEKDAY($A18,1),COEE_CADLIGNE_TR!$M$3:$M$9,0),4)*INDEX(COEE_CADLIGNE_TR!$A$1:$D$13,MATCH(MONTH($A18),COEE_CADLIGNE_TR!$A$1:$A$13,0),2))))</f>
        <v/>
      </c>
      <c r="G18" s="28" t="str">
        <f>IF(OR(Ouverture_lignes_validées!G18="F",Ouverture_lignes_validées!G18="PM",Ouverture_lignes_validées!G18=""),"",IF(Ouverture_lignes_validées!G18=1,INDEX(COEE_CADLIGNE_TR!$A$16:$C$27,MATCH(Tableau4[[#This Row],[Mois]],COEE_CADLIGNE_TR!$A$16:$A$27,0),2)*COEE_CADLIGNE_TR!$G$2*INDEX(COEE_CADLIGNE_TR!$L$3:$R$9,MATCH(WEEKDAY($A18,1),COEE_CADLIGNE_TR!$M$3:$M$9,0),5)*INDEX(COEE_CADLIGNE_TR!$A$1:$D$13,MATCH(MONTH($A18),COEE_CADLIGNE_TR!$A$1:$A$13,0),2)))</f>
        <v/>
      </c>
      <c r="H18" s="28" t="str">
        <f>IF(OR(Ouverture_lignes_validées!H18="F",Ouverture_lignes_validées!H18="PM",Ouverture_lignes_validées!H18=""),"",IF(Ouverture_lignes_validées!H18=1,INDEX(COEE_CADLIGNE_TR!$A$16:$C$27,MATCH(Tableau4[[#This Row],[Mois]],COEE_CADLIGNE_TR!$A$16:$A$27,0),2)*COEE_CADLIGNE_TR!$G$2*INDEX(COEE_CADLIGNE_TR!$L$3:$R$9,MATCH(WEEKDAY($A18,1),COEE_CADLIGNE_TR!$M$3:$M$9,0),6)*INDEX(COEE_CADLIGNE_TR!$A$1:$D$13,MATCH(MONTH($A18),COEE_CADLIGNE_TR!$A$1:$A$13,0),2)))</f>
        <v/>
      </c>
      <c r="I18" s="28" t="str">
        <f>IF(OR(Ouverture_lignes_validées!I18="F",Ouverture_lignes_validées!I18="PM",Ouverture_lignes_validées!I18=""),"",IF(Ouverture_lignes_validées!I18=1,INDEX(COEE_CADLIGNE_TR!$A$16:$C$27,MATCH(Tableau4[[#This Row],[Mois]],COEE_CADLIGNE_TR!$A$16:$A$27,0),2)*COEE_CADLIGNE_TR!$G$2*INDEX(COEE_CADLIGNE_TR!$L$3:$R$9,MATCH(WEEKDAY($A18,1),COEE_CADLIGNE_TR!$M$3:$M$9,0),7)*INDEX(COEE_CADLIGNE_TR!$A$1:$D$13,MATCH(MONTH($A18),COEE_CADLIGNE_TR!$A$1:$A$13,0),2)))</f>
        <v/>
      </c>
      <c r="J18" s="28" t="str">
        <f>IF(OR(Ouverture_lignes_validées!J18="F",Ouverture_lignes_validées!J18="PM",Ouverture_lignes_validées!J18=""),"",IF(Ouverture_lignes_validées!J18=1,IF(ISEVEN(Capa_lignes!$C18)="VRAI",INDEX(COEE_CADLIGNE_TR!$A$16:$C$27,MATCH(Tableau4[[#This Row],[Mois]],COEE_CADLIGNE_TR!$A$16:$A$27,0),2)*COEE_CADLIGNE_TR!$H$2*INDEX(COEE_CADLIGNE_TR!$L$3:$R$9,MATCH(WEEKDAY($A18,1),COEE_CADLIGNE_TR!$M$3:$M$9,0),4)*INDEX(COEE_CADLIGNE_TR!$A$1:$D$13,MATCH(MONTH($A18),COEE_CADLIGNE_TR!$A$1:$A$13,0),3),INDEX(COEE_CADLIGNE_TR!$A$16:$C$27,MATCH(Tableau4[[#This Row],[Mois]],COEE_CADLIGNE_TR!$A$16:$A$27,0),2)*COEE_CADLIGNE_TR!$H$2*INDEX(COEE_CADLIGNE_TR!$L$3:$R$9,MATCH(WEEKDAY($A18,1),COEE_CADLIGNE_TR!$M$3:$M$9,0),3)*INDEX(COEE_CADLIGNE_TR!$A$1:$D$13,MATCH(MONTH($A18),COEE_CADLIGNE_TR!$A$1:$A$13,0),3))))</f>
        <v/>
      </c>
      <c r="K18" s="28" t="str">
        <f>IF(OR(Ouverture_lignes_validées!K18="F",Ouverture_lignes_validées!K18="PM",Ouverture_lignes_validées!K18=""),"",IF(Ouverture_lignes_validées!K18=1,IF(ISEVEN(Capa_lignes!$C18)="VRAI",INDEX(COEE_CADLIGNE_TR!$A$16:$C$27,MATCH(Tableau4[[#This Row],[Mois]],COEE_CADLIGNE_TR!$A$16:$A$27,0),2)*COEE_CADLIGNE_TR!$H$2*INDEX(COEE_CADLIGNE_TR!$L$3:$R$9,MATCH(WEEKDAY($A18,1),COEE_CADLIGNE_TR!$M$3:$M$9,0),3)*INDEX(COEE_CADLIGNE_TR!$A$1:$D$13,MATCH(MONTH($A18),COEE_CADLIGNE_TR!$A$1:$A$13,0),3),INDEX(COEE_CADLIGNE_TR!$A$16:$C$27,MATCH(Tableau4[[#This Row],[Mois]],COEE_CADLIGNE_TR!$A$16:$A$27,0),2)*COEE_CADLIGNE_TR!$H$2*INDEX(COEE_CADLIGNE_TR!$L$3:$R$9,MATCH(WEEKDAY($A18,1),COEE_CADLIGNE_TR!$M$3:$M$9,0),4)*INDEX(COEE_CADLIGNE_TR!$A$1:$D$13,MATCH(MONTH($A18),COEE_CADLIGNE_TR!$A$1:$A$13,0),3))))</f>
        <v/>
      </c>
      <c r="L18" s="28" t="str">
        <f>IF(OR(Ouverture_lignes_validées!L18="F",Ouverture_lignes_validées!L18="PM",Ouverture_lignes_validées!L18=""),"",IF(Ouverture_lignes_validées!L18=1,INDEX(COEE_CADLIGNE_TR!$A$16:$C$27,MATCH(Tableau4[[#This Row],[Mois]],COEE_CADLIGNE_TR!$A$16:$A$27,0),2)*COEE_CADLIGNE_TR!$H$2*INDEX(COEE_CADLIGNE_TR!$L$3:$R$9,MATCH(WEEKDAY($A18,1),COEE_CADLIGNE_TR!$M$3:$M$9,0),5)*INDEX(COEE_CADLIGNE_TR!$A$1:$D$13,MATCH(MONTH($A18),COEE_CADLIGNE_TR!$A$1:$A$13,0),3)))</f>
        <v/>
      </c>
      <c r="M18" s="28">
        <f>IF(OR(Ouverture_lignes_validées!M18="F",Ouverture_lignes_validées!M18="PM",Ouverture_lignes_validées!M18=""),"",IF(Ouverture_lignes_validées!M18=1,INDEX(COEE_CADLIGNE_TR!$A$16:$C$27,MATCH(Tableau4[[#This Row],[Mois]],COEE_CADLIGNE_TR!$A$16:$A$27,0),2)*COEE_CADLIGNE_TR!$H$2*INDEX(COEE_CADLIGNE_TR!$L$3:$R$9,MATCH(WEEKDAY($A18,1),COEE_CADLIGNE_TR!$M$3:$M$9,0),6)*INDEX(COEE_CADLIGNE_TR!$A$1:$D$13,MATCH(MONTH($A18),COEE_CADLIGNE_TR!$A$1:$A$13,0),3)))</f>
        <v>7780.5</v>
      </c>
      <c r="N18" s="28">
        <f>IF(OR(Ouverture_lignes_validées!N18="F",Ouverture_lignes_validées!N18="PM",Ouverture_lignes_validées!N18=""),"",IF(Ouverture_lignes_validées!N18=1,INDEX(COEE_CADLIGNE_TR!$A$16:$C$27,MATCH(Tableau4[[#This Row],[Mois]],COEE_CADLIGNE_TR!$A$16:$A$27,0),2)*COEE_CADLIGNE_TR!$H$2*INDEX(COEE_CADLIGNE_TR!$L$3:$R$9,MATCH(WEEKDAY($A18,1),COEE_CADLIGNE_TR!$M$3:$M$9,0),7)*INDEX(COEE_CADLIGNE_TR!$A$1:$D$13,MATCH(MONTH($A18),COEE_CADLIGNE_TR!$A$1:$A$13,0),3)))</f>
        <v>7891.6500000000005</v>
      </c>
      <c r="O18" s="28" t="str">
        <f>IF(OR(Ouverture_lignes_validées!O18="F",Ouverture_lignes_validées!O18="PM",Ouverture_lignes_validées!O18=""),"",IF(Ouverture_lignes_validées!O18=1,IF(ISEVEN(Capa_lignes!$C18)="VRAI",INDEX(COEE_CADLIGNE_TR!$A$16:$C$27,MATCH(Tableau4[[#This Row],[Mois]],COEE_CADLIGNE_TR!$A$16:$A$27,0),2)*COEE_CADLIGNE_TR!$I$2*INDEX(COEE_CADLIGNE_TR!$L$3:$R$9,MATCH(WEEKDAY($A18,1),COEE_CADLIGNE_TR!$M$3:$M$9,0),4)*INDEX(COEE_CADLIGNE_TR!$A$1:$D$13,MATCH(MONTH($A18),COEE_CADLIGNE_TR!$A$1:$A$13,0),4),INDEX(COEE_CADLIGNE_TR!$A$16:$C$27,MATCH(Tableau4[[#This Row],[Mois]],COEE_CADLIGNE_TR!$A$16:$A$27,0),2)*COEE_CADLIGNE_TR!$I$2*INDEX(COEE_CADLIGNE_TR!$L$3:$R$9,MATCH(WEEKDAY($A18,1),COEE_CADLIGNE_TR!$M$3:$M$9,0),3)*INDEX(COEE_CADLIGNE_TR!$A$1:$D$13,MATCH(MONTH($A18),COEE_CADLIGNE_TR!$A$1:$A$13,0),4))))</f>
        <v/>
      </c>
      <c r="P18" s="28" t="str">
        <f>IF(OR(Ouverture_lignes_validées!P18="F",Ouverture_lignes_validées!P18="PM",Ouverture_lignes_validées!P18=""),"",IF(Ouverture_lignes_validées!P18=1,IF(ISEVEN(Capa_lignes!$C18)="VRAI",INDEX(COEE_CADLIGNE_TR!$A$16:$C$27,MATCH(Tableau4[[#This Row],[Mois]],COEE_CADLIGNE_TR!$A$16:$A$27,0),2)*COEE_CADLIGNE_TR!$I$2*INDEX(COEE_CADLIGNE_TR!$L$3:$R$9,MATCH(WEEKDAY($A18,1),COEE_CADLIGNE_TR!$M$3:$M$9,0),3)*INDEX(COEE_CADLIGNE_TR!$A$1:$D$13,MATCH(MONTH($A18),COEE_CADLIGNE_TR!$A$1:$A$13,0),4),INDEX(COEE_CADLIGNE_TR!$A$16:$C$27,MATCH(Tableau4[[#This Row],[Mois]],COEE_CADLIGNE_TR!$A$16:$A$27,0),2)*COEE_CADLIGNE_TR!$I$2*INDEX(COEE_CADLIGNE_TR!$L$3:$R$9,MATCH(WEEKDAY($A18,1),COEE_CADLIGNE_TR!$M$3:$M$9,0),4)*INDEX(COEE_CADLIGNE_TR!$A$1:$D$13,MATCH(MONTH($A18),COEE_CADLIGNE_TR!$A$1:$A$13,0),4))))</f>
        <v/>
      </c>
      <c r="Q18" s="28" t="str">
        <f>IF(OR(Ouverture_lignes_validées!Q18="F",Ouverture_lignes_validées!Q18="PM",Ouverture_lignes_validées!Q18=""),"",IF(Ouverture_lignes_validées!Q18=1,INDEX(COEE_CADLIGNE_TR!$A$16:$C$27,MATCH(Tableau4[[#This Row],[Mois]],COEE_CADLIGNE_TR!$A$16:$A$27,0),2)*COEE_CADLIGNE_TR!$I$2*INDEX(COEE_CADLIGNE_TR!$L$3:$R$9,MATCH(WEEKDAY($A18,1),COEE_CADLIGNE_TR!$M$3:$M$9,0),5)*INDEX(COEE_CADLIGNE_TR!$A$1:$D$13,MATCH(MONTH($A18),COEE_CADLIGNE_TR!$A$1:$A$13,0),4)))</f>
        <v/>
      </c>
      <c r="R18" s="28" t="str">
        <f>IF(OR(Ouverture_lignes_validées!R18="F",Ouverture_lignes_validées!R18="PM",Ouverture_lignes_validées!R18=""),"",IF(Ouverture_lignes_validées!R18=1,INDEX(COEE_CADLIGNE_TR!$A$16:$C$27,MATCH(Tableau4[[#This Row],[Mois]],COEE_CADLIGNE_TR!$A$16:$A$27,0),2)*COEE_CADLIGNE_TR!$I$2*INDEX(COEE_CADLIGNE_TR!$L$3:$R$9,MATCH(WEEKDAY($A18,1),COEE_CADLIGNE_TR!$M$3:$M$9,0),6)*INDEX(COEE_CADLIGNE_TR!$A$1:$D$13,MATCH(MONTH($A18),COEE_CADLIGNE_TR!$A$1:$A$13,0),4)))</f>
        <v/>
      </c>
      <c r="S18" s="28">
        <f>IF(OR(Ouverture_lignes_validées!S18="F",Ouverture_lignes_validées!S18="PM",Ouverture_lignes_validées!S18=""),"",IF(Ouverture_lignes_validées!S18=1,INDEX(COEE_CADLIGNE_TR!$A$16:$C$27,MATCH(Tableau4[[#This Row],[Mois]],COEE_CADLIGNE_TR!$A$16:$A$27,0),2)*COEE_CADLIGNE_TR!$I$2*INDEX(COEE_CADLIGNE_TR!$L$3:$R$9,MATCH(WEEKDAY($A18,1),COEE_CADLIGNE_TR!$M$3:$M$9,0),7)*INDEX(COEE_CADLIGNE_TR!$A$1:$D$13,MATCH(MONTH($A18),COEE_CADLIGNE_TR!$A$1:$A$13,0),4)))</f>
        <v>7739.8874999999998</v>
      </c>
      <c r="T18" s="28" t="str">
        <f>IF(OR(Ouverture_lignes_validées!T18="F",Ouverture_lignes_validées!T18="PM",Ouverture_lignes_validées!T18=""),"",IF(Ouverture_lignes_validées!T18=1,IF(ISEVEN(Capa_lignes!$C18)="VRAI",INDEX(COEE_CADLIGNE_TR!$A$16:$C$27,MATCH(Tableau4[[#This Row],[Mois]],COEE_CADLIGNE_TR!$A$16:$A$27,0),2)*COEE_CADLIGNE_TR!$J$2*INDEX(COEE_CADLIGNE_TR!$L$3:$R$9,MATCH(WEEKDAY($A18,1),COEE_CADLIGNE_TR!$M$3:$M$9,0),3)*INDEX(COEE_CADLIGNE_TR!$A$1:$E$13,MATCH(MONTH($A18),COEE_CADLIGNE_TR!$A$1:$A$13,0),5),INDEX(COEE_CADLIGNE_TR!$A$16:$C$27,MATCH(Tableau4[[#This Row],[Mois]],COEE_CADLIGNE_TR!$A$16:$A$27,0),2)*COEE_CADLIGNE_TR!$J$2*INDEX(COEE_CADLIGNE_TR!$L$3:$R$9,MATCH(WEEKDAY($A18,1),COEE_CADLIGNE_TR!$M$3:$M$9,0),4)*INDEX(COEE_CADLIGNE_TR!$A$1:$E$13,MATCH(MONTH($A18),COEE_CADLIGNE_TR!$A$1:$A$13,0),5))))</f>
        <v/>
      </c>
    </row>
    <row r="19" spans="1:20" x14ac:dyDescent="0.35">
      <c r="A19" s="4">
        <v>44942</v>
      </c>
      <c r="B19" s="1">
        <v>2023</v>
      </c>
      <c r="C19" s="1">
        <v>3</v>
      </c>
      <c r="D19" s="1">
        <f>MONTH(Tableau4[[#This Row],[Date ]])</f>
        <v>1</v>
      </c>
      <c r="E19" s="28" t="str">
        <f>IF(OR(Ouverture_lignes_validées!E19="F",Ouverture_lignes_validées!E19="PM",Ouverture_lignes_validées!E19=""),"",
IF(Ouverture_lignes_validées!E19=1,
IF(ISEVEN(Capa_lignes!$C19)="VRAI",
INDEX(COEE_CADLIGNE_TR!$A$16:$C$27,MATCH(Tableau4[[#This Row],[Mois]],COEE_CADLIGNE_TR!$A$16:$A$27,0),2)*COEE_CADLIGNE_TR!$G$2*INDEX(COEE_CADLIGNE_TR!$L$3:$R$9,MATCH(WEEKDAY($A19,1),COEE_CADLIGNE_TR!$M$3:$M$9,0),4)*INDEX(COEE_CADLIGNE_TR!$A$1:$D$13,MATCH(MONTH($A19),COEE_CADLIGNE_TR!$A$1:$A$13,0),2)*INDEX(COEE_CADLIGNE_TR!$A$1:$D$13,MATCH(MONTH($A19),COEE_CADLIGNE_TR!$A$1:$A$13,0),2),
INDEX(COEE_CADLIGNE_TR!$A$16:$C$27,MATCH(Tableau4[[#This Row],[Mois]],COEE_CADLIGNE_TR!$A$16:$A$27,0),2)*COEE_CADLIGNE_TR!$G$2*INDEX(COEE_CADLIGNE_TR!$L$3:$R$9,MATCH(WEEKDAY($A19,1),COEE_CADLIGNE_TR!$M$3:$M$9,0),3)*INDEX(COEE_CADLIGNE_TR!$A$1:$D$13,MATCH(MONTH($A19),COEE_CADLIGNE_TR!$A$1:$A$13,0),2)*INDEX(COEE_CADLIGNE_TR!$A$1:$D$13,MATCH(MONTH($A19),COEE_CADLIGNE_TR!$A$1:$A$13,0),2))))</f>
        <v/>
      </c>
      <c r="F19" s="28" t="str">
        <f>IF(OR(Ouverture_lignes_validées!F19="F",Ouverture_lignes_validées!F19="PM",Ouverture_lignes_validées!F19=""),"",IF(Ouverture_lignes_validées!F19=1,IF(ISEVEN(Capa_lignes!$C19)="VRAI",INDEX(COEE_CADLIGNE_TR!$A$16:$C$27,MATCH(Tableau4[[#This Row],[Mois]],COEE_CADLIGNE_TR!$A$16:$A$27,0),2)*COEE_CADLIGNE_TR!$G$2*INDEX(COEE_CADLIGNE_TR!$L$3:$R$9,MATCH(WEEKDAY($A19,1),COEE_CADLIGNE_TR!$M$3:$M$9,0),3)*INDEX(COEE_CADLIGNE_TR!$A$1:$D$13,MATCH(MONTH($A19),COEE_CADLIGNE_TR!$A$1:$A$13,0),2),COEE_CADLIGNE_TR!$G$2*INDEX(COEE_CADLIGNE_TR!$L$3:$R$9,MATCH(WEEKDAY($A19,1),COEE_CADLIGNE_TR!$M$3:$M$9,0),4)*INDEX(COEE_CADLIGNE_TR!$A$1:$D$13,MATCH(MONTH($A19),COEE_CADLIGNE_TR!$A$1:$A$13,0),2))))</f>
        <v/>
      </c>
      <c r="G19" s="28" t="str">
        <f>IF(OR(Ouverture_lignes_validées!G19="F",Ouverture_lignes_validées!G19="PM",Ouverture_lignes_validées!G19=""),"",IF(Ouverture_lignes_validées!G19=1,INDEX(COEE_CADLIGNE_TR!$A$16:$C$27,MATCH(Tableau4[[#This Row],[Mois]],COEE_CADLIGNE_TR!$A$16:$A$27,0),2)*COEE_CADLIGNE_TR!$G$2*INDEX(COEE_CADLIGNE_TR!$L$3:$R$9,MATCH(WEEKDAY($A19,1),COEE_CADLIGNE_TR!$M$3:$M$9,0),5)*INDEX(COEE_CADLIGNE_TR!$A$1:$D$13,MATCH(MONTH($A19),COEE_CADLIGNE_TR!$A$1:$A$13,0),2)))</f>
        <v/>
      </c>
      <c r="H19" s="28" t="str">
        <f>IF(OR(Ouverture_lignes_validées!H19="F",Ouverture_lignes_validées!H19="PM",Ouverture_lignes_validées!H19=""),"",IF(Ouverture_lignes_validées!H19=1,INDEX(COEE_CADLIGNE_TR!$A$16:$C$27,MATCH(Tableau4[[#This Row],[Mois]],COEE_CADLIGNE_TR!$A$16:$A$27,0),2)*COEE_CADLIGNE_TR!$G$2*INDEX(COEE_CADLIGNE_TR!$L$3:$R$9,MATCH(WEEKDAY($A19,1),COEE_CADLIGNE_TR!$M$3:$M$9,0),6)*INDEX(COEE_CADLIGNE_TR!$A$1:$D$13,MATCH(MONTH($A19),COEE_CADLIGNE_TR!$A$1:$A$13,0),2)))</f>
        <v/>
      </c>
      <c r="I19" s="28" t="str">
        <f>IF(OR(Ouverture_lignes_validées!I19="F",Ouverture_lignes_validées!I19="PM",Ouverture_lignes_validées!I19=""),"",IF(Ouverture_lignes_validées!I19=1,INDEX(COEE_CADLIGNE_TR!$A$16:$C$27,MATCH(Tableau4[[#This Row],[Mois]],COEE_CADLIGNE_TR!$A$16:$A$27,0),2)*COEE_CADLIGNE_TR!$G$2*INDEX(COEE_CADLIGNE_TR!$L$3:$R$9,MATCH(WEEKDAY($A19,1),COEE_CADLIGNE_TR!$M$3:$M$9,0),7)*INDEX(COEE_CADLIGNE_TR!$A$1:$D$13,MATCH(MONTH($A19),COEE_CADLIGNE_TR!$A$1:$A$13,0),2)))</f>
        <v/>
      </c>
      <c r="J19" s="28">
        <f>IF(OR(Ouverture_lignes_validées!J19="F",Ouverture_lignes_validées!J19="PM",Ouverture_lignes_validées!J19=""),"",IF(Ouverture_lignes_validées!J19=1,IF(ISEVEN(Capa_lignes!$C19)="VRAI",INDEX(COEE_CADLIGNE_TR!$A$16:$C$27,MATCH(Tableau4[[#This Row],[Mois]],COEE_CADLIGNE_TR!$A$16:$A$27,0),2)*COEE_CADLIGNE_TR!$H$2*INDEX(COEE_CADLIGNE_TR!$L$3:$R$9,MATCH(WEEKDAY($A19,1),COEE_CADLIGNE_TR!$M$3:$M$9,0),4)*INDEX(COEE_CADLIGNE_TR!$A$1:$D$13,MATCH(MONTH($A19),COEE_CADLIGNE_TR!$A$1:$A$13,0),3),INDEX(COEE_CADLIGNE_TR!$A$16:$C$27,MATCH(Tableau4[[#This Row],[Mois]],COEE_CADLIGNE_TR!$A$16:$A$27,0),2)*COEE_CADLIGNE_TR!$H$2*INDEX(COEE_CADLIGNE_TR!$L$3:$R$9,MATCH(WEEKDAY($A19,1),COEE_CADLIGNE_TR!$M$3:$M$9,0),3)*INDEX(COEE_CADLIGNE_TR!$A$1:$D$13,MATCH(MONTH($A19),COEE_CADLIGNE_TR!$A$1:$A$13,0),3))))</f>
        <v>4890.6000000000004</v>
      </c>
      <c r="K19" s="28">
        <f>IF(OR(Ouverture_lignes_validées!K19="F",Ouverture_lignes_validées!K19="PM",Ouverture_lignes_validées!K19=""),"",IF(Ouverture_lignes_validées!K19=1,IF(ISEVEN(Capa_lignes!$C19)="VRAI",INDEX(COEE_CADLIGNE_TR!$A$16:$C$27,MATCH(Tableau4[[#This Row],[Mois]],COEE_CADLIGNE_TR!$A$16:$A$27,0),2)*COEE_CADLIGNE_TR!$H$2*INDEX(COEE_CADLIGNE_TR!$L$3:$R$9,MATCH(WEEKDAY($A19,1),COEE_CADLIGNE_TR!$M$3:$M$9,0),3)*INDEX(COEE_CADLIGNE_TR!$A$1:$D$13,MATCH(MONTH($A19),COEE_CADLIGNE_TR!$A$1:$A$13,0),3),INDEX(COEE_CADLIGNE_TR!$A$16:$C$27,MATCH(Tableau4[[#This Row],[Mois]],COEE_CADLIGNE_TR!$A$16:$A$27,0),2)*COEE_CADLIGNE_TR!$H$2*INDEX(COEE_CADLIGNE_TR!$L$3:$R$9,MATCH(WEEKDAY($A19,1),COEE_CADLIGNE_TR!$M$3:$M$9,0),4)*INDEX(COEE_CADLIGNE_TR!$A$1:$D$13,MATCH(MONTH($A19),COEE_CADLIGNE_TR!$A$1:$A$13,0),3))))</f>
        <v>5001.75</v>
      </c>
      <c r="L19" s="28">
        <f>IF(OR(Ouverture_lignes_validées!L19="F",Ouverture_lignes_validées!L19="PM",Ouverture_lignes_validées!L19=""),"",IF(Ouverture_lignes_validées!L19=1,INDEX(COEE_CADLIGNE_TR!$A$16:$C$27,MATCH(Tableau4[[#This Row],[Mois]],COEE_CADLIGNE_TR!$A$16:$A$27,0),2)*COEE_CADLIGNE_TR!$H$2*INDEX(COEE_CADLIGNE_TR!$L$3:$R$9,MATCH(WEEKDAY($A19,1),COEE_CADLIGNE_TR!$M$3:$M$9,0),5)*INDEX(COEE_CADLIGNE_TR!$A$1:$D$13,MATCH(MONTH($A19),COEE_CADLIGNE_TR!$A$1:$A$13,0),3)))</f>
        <v>6113.25</v>
      </c>
      <c r="M19" s="28" t="str">
        <f>IF(OR(Ouverture_lignes_validées!M19="F",Ouverture_lignes_validées!M19="PM",Ouverture_lignes_validées!M19=""),"",IF(Ouverture_lignes_validées!M19=1,INDEX(COEE_CADLIGNE_TR!$A$16:$C$27,MATCH(Tableau4[[#This Row],[Mois]],COEE_CADLIGNE_TR!$A$16:$A$27,0),2)*COEE_CADLIGNE_TR!$H$2*INDEX(COEE_CADLIGNE_TR!$L$3:$R$9,MATCH(WEEKDAY($A19,1),COEE_CADLIGNE_TR!$M$3:$M$9,0),6)*INDEX(COEE_CADLIGNE_TR!$A$1:$D$13,MATCH(MONTH($A19),COEE_CADLIGNE_TR!$A$1:$A$13,0),3)))</f>
        <v/>
      </c>
      <c r="N19" s="28" t="str">
        <f>IF(OR(Ouverture_lignes_validées!N19="F",Ouverture_lignes_validées!N19="PM",Ouverture_lignes_validées!N19=""),"",IF(Ouverture_lignes_validées!N19=1,INDEX(COEE_CADLIGNE_TR!$A$16:$C$27,MATCH(Tableau4[[#This Row],[Mois]],COEE_CADLIGNE_TR!$A$16:$A$27,0),2)*COEE_CADLIGNE_TR!$H$2*INDEX(COEE_CADLIGNE_TR!$L$3:$R$9,MATCH(WEEKDAY($A19,1),COEE_CADLIGNE_TR!$M$3:$M$9,0),7)*INDEX(COEE_CADLIGNE_TR!$A$1:$D$13,MATCH(MONTH($A19),COEE_CADLIGNE_TR!$A$1:$A$13,0),3)))</f>
        <v/>
      </c>
      <c r="O19" s="28">
        <f>IF(OR(Ouverture_lignes_validées!O19="F",Ouverture_lignes_validées!O19="PM",Ouverture_lignes_validées!O19=""),"",IF(Ouverture_lignes_validées!O19=1,IF(ISEVEN(Capa_lignes!$C19)="VRAI",INDEX(COEE_CADLIGNE_TR!$A$16:$C$27,MATCH(Tableau4[[#This Row],[Mois]],COEE_CADLIGNE_TR!$A$16:$A$27,0),2)*COEE_CADLIGNE_TR!$I$2*INDEX(COEE_CADLIGNE_TR!$L$3:$R$9,MATCH(WEEKDAY($A19,1),COEE_CADLIGNE_TR!$M$3:$M$9,0),4)*INDEX(COEE_CADLIGNE_TR!$A$1:$D$13,MATCH(MONTH($A19),COEE_CADLIGNE_TR!$A$1:$A$13,0),4),INDEX(COEE_CADLIGNE_TR!$A$16:$C$27,MATCH(Tableau4[[#This Row],[Mois]],COEE_CADLIGNE_TR!$A$16:$A$27,0),2)*COEE_CADLIGNE_TR!$I$2*INDEX(COEE_CADLIGNE_TR!$L$3:$R$9,MATCH(WEEKDAY($A19,1),COEE_CADLIGNE_TR!$M$3:$M$9,0),3)*INDEX(COEE_CADLIGNE_TR!$A$1:$D$13,MATCH(MONTH($A19),COEE_CADLIGNE_TR!$A$1:$A$13,0),4))))</f>
        <v>4796.55</v>
      </c>
      <c r="P19" s="28">
        <f>IF(OR(Ouverture_lignes_validées!P19="F",Ouverture_lignes_validées!P19="PM",Ouverture_lignes_validées!P19=""),"",IF(Ouverture_lignes_validées!P19=1,IF(ISEVEN(Capa_lignes!$C19)="VRAI",INDEX(COEE_CADLIGNE_TR!$A$16:$C$27,MATCH(Tableau4[[#This Row],[Mois]],COEE_CADLIGNE_TR!$A$16:$A$27,0),2)*COEE_CADLIGNE_TR!$I$2*INDEX(COEE_CADLIGNE_TR!$L$3:$R$9,MATCH(WEEKDAY($A19,1),COEE_CADLIGNE_TR!$M$3:$M$9,0),3)*INDEX(COEE_CADLIGNE_TR!$A$1:$D$13,MATCH(MONTH($A19),COEE_CADLIGNE_TR!$A$1:$A$13,0),4),INDEX(COEE_CADLIGNE_TR!$A$16:$C$27,MATCH(Tableau4[[#This Row],[Mois]],COEE_CADLIGNE_TR!$A$16:$A$27,0),2)*COEE_CADLIGNE_TR!$I$2*INDEX(COEE_CADLIGNE_TR!$L$3:$R$9,MATCH(WEEKDAY($A19,1),COEE_CADLIGNE_TR!$M$3:$M$9,0),4)*INDEX(COEE_CADLIGNE_TR!$A$1:$D$13,MATCH(MONTH($A19),COEE_CADLIGNE_TR!$A$1:$A$13,0),4))))</f>
        <v>4905.5625</v>
      </c>
      <c r="Q19" s="28">
        <f>IF(OR(Ouverture_lignes_validées!Q19="F",Ouverture_lignes_validées!Q19="PM",Ouverture_lignes_validées!Q19=""),"",IF(Ouverture_lignes_validées!Q19=1,INDEX(COEE_CADLIGNE_TR!$A$16:$C$27,MATCH(Tableau4[[#This Row],[Mois]],COEE_CADLIGNE_TR!$A$16:$A$27,0),2)*COEE_CADLIGNE_TR!$I$2*INDEX(COEE_CADLIGNE_TR!$L$3:$R$9,MATCH(WEEKDAY($A19,1),COEE_CADLIGNE_TR!$M$3:$M$9,0),5)*INDEX(COEE_CADLIGNE_TR!$A$1:$D$13,MATCH(MONTH($A19),COEE_CADLIGNE_TR!$A$1:$A$13,0),4)))</f>
        <v>5995.6875</v>
      </c>
      <c r="R19" s="28" t="str">
        <f>IF(OR(Ouverture_lignes_validées!R19="F",Ouverture_lignes_validées!R19="PM",Ouverture_lignes_validées!R19=""),"",IF(Ouverture_lignes_validées!R19=1,INDEX(COEE_CADLIGNE_TR!$A$16:$C$27,MATCH(Tableau4[[#This Row],[Mois]],COEE_CADLIGNE_TR!$A$16:$A$27,0),2)*COEE_CADLIGNE_TR!$I$2*INDEX(COEE_CADLIGNE_TR!$L$3:$R$9,MATCH(WEEKDAY($A19,1),COEE_CADLIGNE_TR!$M$3:$M$9,0),6)*INDEX(COEE_CADLIGNE_TR!$A$1:$D$13,MATCH(MONTH($A19),COEE_CADLIGNE_TR!$A$1:$A$13,0),4)))</f>
        <v/>
      </c>
      <c r="S19" s="28" t="str">
        <f>IF(OR(Ouverture_lignes_validées!S19="F",Ouverture_lignes_validées!S19="PM",Ouverture_lignes_validées!S19=""),"",IF(Ouverture_lignes_validées!S19=1,INDEX(COEE_CADLIGNE_TR!$A$16:$C$27,MATCH(Tableau4[[#This Row],[Mois]],COEE_CADLIGNE_TR!$A$16:$A$27,0),2)*COEE_CADLIGNE_TR!$I$2*INDEX(COEE_CADLIGNE_TR!$L$3:$R$9,MATCH(WEEKDAY($A19,1),COEE_CADLIGNE_TR!$M$3:$M$9,0),7)*INDEX(COEE_CADLIGNE_TR!$A$1:$D$13,MATCH(MONTH($A19),COEE_CADLIGNE_TR!$A$1:$A$13,0),4)))</f>
        <v/>
      </c>
      <c r="T19" s="28">
        <f>IF(OR(Ouverture_lignes_validées!T19="F",Ouverture_lignes_validées!T19="PM",Ouverture_lignes_validées!T19=""),"",IF(Ouverture_lignes_validées!T19=1,IF(ISEVEN(Capa_lignes!$C19)="VRAI",INDEX(COEE_CADLIGNE_TR!$A$16:$C$27,MATCH(Tableau4[[#This Row],[Mois]],COEE_CADLIGNE_TR!$A$16:$A$27,0),2)*COEE_CADLIGNE_TR!$J$2*INDEX(COEE_CADLIGNE_TR!$L$3:$R$9,MATCH(WEEKDAY($A19,1),COEE_CADLIGNE_TR!$M$3:$M$9,0),3)*INDEX(COEE_CADLIGNE_TR!$A$1:$E$13,MATCH(MONTH($A19),COEE_CADLIGNE_TR!$A$1:$A$13,0),5),INDEX(COEE_CADLIGNE_TR!$A$16:$C$27,MATCH(Tableau4[[#This Row],[Mois]],COEE_CADLIGNE_TR!$A$16:$A$27,0),2)*COEE_CADLIGNE_TR!$J$2*INDEX(COEE_CADLIGNE_TR!$L$3:$R$9,MATCH(WEEKDAY($A19,1),COEE_CADLIGNE_TR!$M$3:$M$9,0),4)*INDEX(COEE_CADLIGNE_TR!$A$1:$E$13,MATCH(MONTH($A19),COEE_CADLIGNE_TR!$A$1:$A$13,0),5))))</f>
        <v>1601.8735362997659</v>
      </c>
    </row>
    <row r="20" spans="1:20" x14ac:dyDescent="0.35">
      <c r="A20" s="4">
        <v>44943</v>
      </c>
      <c r="B20" s="1">
        <v>2023</v>
      </c>
      <c r="C20" s="1">
        <v>3</v>
      </c>
      <c r="D20" s="1">
        <f>MONTH(Tableau4[[#This Row],[Date ]])</f>
        <v>1</v>
      </c>
      <c r="E20" s="28" t="str">
        <f>IF(OR(Ouverture_lignes_validées!E20="F",Ouverture_lignes_validées!E20="PM",Ouverture_lignes_validées!E20=""),"",
IF(Ouverture_lignes_validées!E20=1,
IF(ISEVEN(Capa_lignes!$C20)="VRAI",
INDEX(COEE_CADLIGNE_TR!$A$16:$C$27,MATCH(Tableau4[[#This Row],[Mois]],COEE_CADLIGNE_TR!$A$16:$A$27,0),2)*COEE_CADLIGNE_TR!$G$2*INDEX(COEE_CADLIGNE_TR!$L$3:$R$9,MATCH(WEEKDAY($A20,1),COEE_CADLIGNE_TR!$M$3:$M$9,0),4)*INDEX(COEE_CADLIGNE_TR!$A$1:$D$13,MATCH(MONTH($A20),COEE_CADLIGNE_TR!$A$1:$A$13,0),2)*INDEX(COEE_CADLIGNE_TR!$A$1:$D$13,MATCH(MONTH($A20),COEE_CADLIGNE_TR!$A$1:$A$13,0),2),
INDEX(COEE_CADLIGNE_TR!$A$16:$C$27,MATCH(Tableau4[[#This Row],[Mois]],COEE_CADLIGNE_TR!$A$16:$A$27,0),2)*COEE_CADLIGNE_TR!$G$2*INDEX(COEE_CADLIGNE_TR!$L$3:$R$9,MATCH(WEEKDAY($A20,1),COEE_CADLIGNE_TR!$M$3:$M$9,0),3)*INDEX(COEE_CADLIGNE_TR!$A$1:$D$13,MATCH(MONTH($A20),COEE_CADLIGNE_TR!$A$1:$A$13,0),2)*INDEX(COEE_CADLIGNE_TR!$A$1:$D$13,MATCH(MONTH($A20),COEE_CADLIGNE_TR!$A$1:$A$13,0),2))))</f>
        <v/>
      </c>
      <c r="F20" s="28" t="str">
        <f>IF(OR(Ouverture_lignes_validées!F20="F",Ouverture_lignes_validées!F20="PM",Ouverture_lignes_validées!F20=""),"",IF(Ouverture_lignes_validées!F20=1,IF(ISEVEN(Capa_lignes!$C20)="VRAI",INDEX(COEE_CADLIGNE_TR!$A$16:$C$27,MATCH(Tableau4[[#This Row],[Mois]],COEE_CADLIGNE_TR!$A$16:$A$27,0),2)*COEE_CADLIGNE_TR!$G$2*INDEX(COEE_CADLIGNE_TR!$L$3:$R$9,MATCH(WEEKDAY($A20,1),COEE_CADLIGNE_TR!$M$3:$M$9,0),3)*INDEX(COEE_CADLIGNE_TR!$A$1:$D$13,MATCH(MONTH($A20),COEE_CADLIGNE_TR!$A$1:$A$13,0),2),COEE_CADLIGNE_TR!$G$2*INDEX(COEE_CADLIGNE_TR!$L$3:$R$9,MATCH(WEEKDAY($A20,1),COEE_CADLIGNE_TR!$M$3:$M$9,0),4)*INDEX(COEE_CADLIGNE_TR!$A$1:$D$13,MATCH(MONTH($A20),COEE_CADLIGNE_TR!$A$1:$A$13,0),2))))</f>
        <v/>
      </c>
      <c r="G20" s="28" t="str">
        <f>IF(OR(Ouverture_lignes_validées!G20="F",Ouverture_lignes_validées!G20="PM",Ouverture_lignes_validées!G20=""),"",IF(Ouverture_lignes_validées!G20=1,INDEX(COEE_CADLIGNE_TR!$A$16:$C$27,MATCH(Tableau4[[#This Row],[Mois]],COEE_CADLIGNE_TR!$A$16:$A$27,0),2)*COEE_CADLIGNE_TR!$G$2*INDEX(COEE_CADLIGNE_TR!$L$3:$R$9,MATCH(WEEKDAY($A20,1),COEE_CADLIGNE_TR!$M$3:$M$9,0),5)*INDEX(COEE_CADLIGNE_TR!$A$1:$D$13,MATCH(MONTH($A20),COEE_CADLIGNE_TR!$A$1:$A$13,0),2)))</f>
        <v/>
      </c>
      <c r="H20" s="28" t="str">
        <f>IF(OR(Ouverture_lignes_validées!H20="F",Ouverture_lignes_validées!H20="PM",Ouverture_lignes_validées!H20=""),"",IF(Ouverture_lignes_validées!H20=1,INDEX(COEE_CADLIGNE_TR!$A$16:$C$27,MATCH(Tableau4[[#This Row],[Mois]],COEE_CADLIGNE_TR!$A$16:$A$27,0),2)*COEE_CADLIGNE_TR!$G$2*INDEX(COEE_CADLIGNE_TR!$L$3:$R$9,MATCH(WEEKDAY($A20,1),COEE_CADLIGNE_TR!$M$3:$M$9,0),6)*INDEX(COEE_CADLIGNE_TR!$A$1:$D$13,MATCH(MONTH($A20),COEE_CADLIGNE_TR!$A$1:$A$13,0),2)))</f>
        <v/>
      </c>
      <c r="I20" s="28" t="str">
        <f>IF(OR(Ouverture_lignes_validées!I20="F",Ouverture_lignes_validées!I20="PM",Ouverture_lignes_validées!I20=""),"",IF(Ouverture_lignes_validées!I20=1,INDEX(COEE_CADLIGNE_TR!$A$16:$C$27,MATCH(Tableau4[[#This Row],[Mois]],COEE_CADLIGNE_TR!$A$16:$A$27,0),2)*COEE_CADLIGNE_TR!$G$2*INDEX(COEE_CADLIGNE_TR!$L$3:$R$9,MATCH(WEEKDAY($A20,1),COEE_CADLIGNE_TR!$M$3:$M$9,0),7)*INDEX(COEE_CADLIGNE_TR!$A$1:$D$13,MATCH(MONTH($A20),COEE_CADLIGNE_TR!$A$1:$A$13,0),2)))</f>
        <v/>
      </c>
      <c r="J20" s="28">
        <f>IF(OR(Ouverture_lignes_validées!J20="F",Ouverture_lignes_validées!J20="PM",Ouverture_lignes_validées!J20=""),"",IF(Ouverture_lignes_validées!J20=1,IF(ISEVEN(Capa_lignes!$C20)="VRAI",INDEX(COEE_CADLIGNE_TR!$A$16:$C$27,MATCH(Tableau4[[#This Row],[Mois]],COEE_CADLIGNE_TR!$A$16:$A$27,0),2)*COEE_CADLIGNE_TR!$H$2*INDEX(COEE_CADLIGNE_TR!$L$3:$R$9,MATCH(WEEKDAY($A20,1),COEE_CADLIGNE_TR!$M$3:$M$9,0),4)*INDEX(COEE_CADLIGNE_TR!$A$1:$D$13,MATCH(MONTH($A20),COEE_CADLIGNE_TR!$A$1:$A$13,0),3),INDEX(COEE_CADLIGNE_TR!$A$16:$C$27,MATCH(Tableau4[[#This Row],[Mois]],COEE_CADLIGNE_TR!$A$16:$A$27,0),2)*COEE_CADLIGNE_TR!$H$2*INDEX(COEE_CADLIGNE_TR!$L$3:$R$9,MATCH(WEEKDAY($A20,1),COEE_CADLIGNE_TR!$M$3:$M$9,0),3)*INDEX(COEE_CADLIGNE_TR!$A$1:$D$13,MATCH(MONTH($A20),COEE_CADLIGNE_TR!$A$1:$A$13,0),3))))</f>
        <v>4890.6000000000004</v>
      </c>
      <c r="K20" s="28">
        <f>IF(OR(Ouverture_lignes_validées!K20="F",Ouverture_lignes_validées!K20="PM",Ouverture_lignes_validées!K20=""),"",IF(Ouverture_lignes_validées!K20=1,IF(ISEVEN(Capa_lignes!$C20)="VRAI",INDEX(COEE_CADLIGNE_TR!$A$16:$C$27,MATCH(Tableau4[[#This Row],[Mois]],COEE_CADLIGNE_TR!$A$16:$A$27,0),2)*COEE_CADLIGNE_TR!$H$2*INDEX(COEE_CADLIGNE_TR!$L$3:$R$9,MATCH(WEEKDAY($A20,1),COEE_CADLIGNE_TR!$M$3:$M$9,0),3)*INDEX(COEE_CADLIGNE_TR!$A$1:$D$13,MATCH(MONTH($A20),COEE_CADLIGNE_TR!$A$1:$A$13,0),3),INDEX(COEE_CADLIGNE_TR!$A$16:$C$27,MATCH(Tableau4[[#This Row],[Mois]],COEE_CADLIGNE_TR!$A$16:$A$27,0),2)*COEE_CADLIGNE_TR!$H$2*INDEX(COEE_CADLIGNE_TR!$L$3:$R$9,MATCH(WEEKDAY($A20,1),COEE_CADLIGNE_TR!$M$3:$M$9,0),4)*INDEX(COEE_CADLIGNE_TR!$A$1:$D$13,MATCH(MONTH($A20),COEE_CADLIGNE_TR!$A$1:$A$13,0),3))))</f>
        <v>5001.75</v>
      </c>
      <c r="L20" s="28">
        <f>IF(OR(Ouverture_lignes_validées!L20="F",Ouverture_lignes_validées!L20="PM",Ouverture_lignes_validées!L20=""),"",IF(Ouverture_lignes_validées!L20=1,INDEX(COEE_CADLIGNE_TR!$A$16:$C$27,MATCH(Tableau4[[#This Row],[Mois]],COEE_CADLIGNE_TR!$A$16:$A$27,0),2)*COEE_CADLIGNE_TR!$H$2*INDEX(COEE_CADLIGNE_TR!$L$3:$R$9,MATCH(WEEKDAY($A20,1),COEE_CADLIGNE_TR!$M$3:$M$9,0),5)*INDEX(COEE_CADLIGNE_TR!$A$1:$D$13,MATCH(MONTH($A20),COEE_CADLIGNE_TR!$A$1:$A$13,0),3)))</f>
        <v>6113.25</v>
      </c>
      <c r="M20" s="28" t="str">
        <f>IF(OR(Ouverture_lignes_validées!M20="F",Ouverture_lignes_validées!M20="PM",Ouverture_lignes_validées!M20=""),"",IF(Ouverture_lignes_validées!M20=1,INDEX(COEE_CADLIGNE_TR!$A$16:$C$27,MATCH(Tableau4[[#This Row],[Mois]],COEE_CADLIGNE_TR!$A$16:$A$27,0),2)*COEE_CADLIGNE_TR!$H$2*INDEX(COEE_CADLIGNE_TR!$L$3:$R$9,MATCH(WEEKDAY($A20,1),COEE_CADLIGNE_TR!$M$3:$M$9,0),6)*INDEX(COEE_CADLIGNE_TR!$A$1:$D$13,MATCH(MONTH($A20),COEE_CADLIGNE_TR!$A$1:$A$13,0),3)))</f>
        <v/>
      </c>
      <c r="N20" s="28" t="str">
        <f>IF(OR(Ouverture_lignes_validées!N20="F",Ouverture_lignes_validées!N20="PM",Ouverture_lignes_validées!N20=""),"",IF(Ouverture_lignes_validées!N20=1,INDEX(COEE_CADLIGNE_TR!$A$16:$C$27,MATCH(Tableau4[[#This Row],[Mois]],COEE_CADLIGNE_TR!$A$16:$A$27,0),2)*COEE_CADLIGNE_TR!$H$2*INDEX(COEE_CADLIGNE_TR!$L$3:$R$9,MATCH(WEEKDAY($A20,1),COEE_CADLIGNE_TR!$M$3:$M$9,0),7)*INDEX(COEE_CADLIGNE_TR!$A$1:$D$13,MATCH(MONTH($A20),COEE_CADLIGNE_TR!$A$1:$A$13,0),3)))</f>
        <v/>
      </c>
      <c r="O20" s="28">
        <f>IF(OR(Ouverture_lignes_validées!O20="F",Ouverture_lignes_validées!O20="PM",Ouverture_lignes_validées!O20=""),"",IF(Ouverture_lignes_validées!O20=1,IF(ISEVEN(Capa_lignes!$C20)="VRAI",INDEX(COEE_CADLIGNE_TR!$A$16:$C$27,MATCH(Tableau4[[#This Row],[Mois]],COEE_CADLIGNE_TR!$A$16:$A$27,0),2)*COEE_CADLIGNE_TR!$I$2*INDEX(COEE_CADLIGNE_TR!$L$3:$R$9,MATCH(WEEKDAY($A20,1),COEE_CADLIGNE_TR!$M$3:$M$9,0),4)*INDEX(COEE_CADLIGNE_TR!$A$1:$D$13,MATCH(MONTH($A20),COEE_CADLIGNE_TR!$A$1:$A$13,0),4),INDEX(COEE_CADLIGNE_TR!$A$16:$C$27,MATCH(Tableau4[[#This Row],[Mois]],COEE_CADLIGNE_TR!$A$16:$A$27,0),2)*COEE_CADLIGNE_TR!$I$2*INDEX(COEE_CADLIGNE_TR!$L$3:$R$9,MATCH(WEEKDAY($A20,1),COEE_CADLIGNE_TR!$M$3:$M$9,0),3)*INDEX(COEE_CADLIGNE_TR!$A$1:$D$13,MATCH(MONTH($A20),COEE_CADLIGNE_TR!$A$1:$A$13,0),4))))</f>
        <v>4796.55</v>
      </c>
      <c r="P20" s="28">
        <f>IF(OR(Ouverture_lignes_validées!P20="F",Ouverture_lignes_validées!P20="PM",Ouverture_lignes_validées!P20=""),"",IF(Ouverture_lignes_validées!P20=1,IF(ISEVEN(Capa_lignes!$C20)="VRAI",INDEX(COEE_CADLIGNE_TR!$A$16:$C$27,MATCH(Tableau4[[#This Row],[Mois]],COEE_CADLIGNE_TR!$A$16:$A$27,0),2)*COEE_CADLIGNE_TR!$I$2*INDEX(COEE_CADLIGNE_TR!$L$3:$R$9,MATCH(WEEKDAY($A20,1),COEE_CADLIGNE_TR!$M$3:$M$9,0),3)*INDEX(COEE_CADLIGNE_TR!$A$1:$D$13,MATCH(MONTH($A20),COEE_CADLIGNE_TR!$A$1:$A$13,0),4),INDEX(COEE_CADLIGNE_TR!$A$16:$C$27,MATCH(Tableau4[[#This Row],[Mois]],COEE_CADLIGNE_TR!$A$16:$A$27,0),2)*COEE_CADLIGNE_TR!$I$2*INDEX(COEE_CADLIGNE_TR!$L$3:$R$9,MATCH(WEEKDAY($A20,1),COEE_CADLIGNE_TR!$M$3:$M$9,0),4)*INDEX(COEE_CADLIGNE_TR!$A$1:$D$13,MATCH(MONTH($A20),COEE_CADLIGNE_TR!$A$1:$A$13,0),4))))</f>
        <v>4905.5625</v>
      </c>
      <c r="Q20" s="28">
        <f>IF(OR(Ouverture_lignes_validées!Q20="F",Ouverture_lignes_validées!Q20="PM",Ouverture_lignes_validées!Q20=""),"",IF(Ouverture_lignes_validées!Q20=1,INDEX(COEE_CADLIGNE_TR!$A$16:$C$27,MATCH(Tableau4[[#This Row],[Mois]],COEE_CADLIGNE_TR!$A$16:$A$27,0),2)*COEE_CADLIGNE_TR!$I$2*INDEX(COEE_CADLIGNE_TR!$L$3:$R$9,MATCH(WEEKDAY($A20,1),COEE_CADLIGNE_TR!$M$3:$M$9,0),5)*INDEX(COEE_CADLIGNE_TR!$A$1:$D$13,MATCH(MONTH($A20),COEE_CADLIGNE_TR!$A$1:$A$13,0),4)))</f>
        <v>5995.6875</v>
      </c>
      <c r="R20" s="28" t="str">
        <f>IF(OR(Ouverture_lignes_validées!R20="F",Ouverture_lignes_validées!R20="PM",Ouverture_lignes_validées!R20=""),"",IF(Ouverture_lignes_validées!R20=1,INDEX(COEE_CADLIGNE_TR!$A$16:$C$27,MATCH(Tableau4[[#This Row],[Mois]],COEE_CADLIGNE_TR!$A$16:$A$27,0),2)*COEE_CADLIGNE_TR!$I$2*INDEX(COEE_CADLIGNE_TR!$L$3:$R$9,MATCH(WEEKDAY($A20,1),COEE_CADLIGNE_TR!$M$3:$M$9,0),6)*INDEX(COEE_CADLIGNE_TR!$A$1:$D$13,MATCH(MONTH($A20),COEE_CADLIGNE_TR!$A$1:$A$13,0),4)))</f>
        <v/>
      </c>
      <c r="S20" s="28" t="str">
        <f>IF(OR(Ouverture_lignes_validées!S20="F",Ouverture_lignes_validées!S20="PM",Ouverture_lignes_validées!S20=""),"",IF(Ouverture_lignes_validées!S20=1,INDEX(COEE_CADLIGNE_TR!$A$16:$C$27,MATCH(Tableau4[[#This Row],[Mois]],COEE_CADLIGNE_TR!$A$16:$A$27,0),2)*COEE_CADLIGNE_TR!$I$2*INDEX(COEE_CADLIGNE_TR!$L$3:$R$9,MATCH(WEEKDAY($A20,1),COEE_CADLIGNE_TR!$M$3:$M$9,0),7)*INDEX(COEE_CADLIGNE_TR!$A$1:$D$13,MATCH(MONTH($A20),COEE_CADLIGNE_TR!$A$1:$A$13,0),4)))</f>
        <v/>
      </c>
      <c r="T20" s="28">
        <f>IF(OR(Ouverture_lignes_validées!T20="F",Ouverture_lignes_validées!T20="PM",Ouverture_lignes_validées!T20=""),"",IF(Ouverture_lignes_validées!T20=1,IF(ISEVEN(Capa_lignes!$C20)="VRAI",INDEX(COEE_CADLIGNE_TR!$A$16:$C$27,MATCH(Tableau4[[#This Row],[Mois]],COEE_CADLIGNE_TR!$A$16:$A$27,0),2)*COEE_CADLIGNE_TR!$J$2*INDEX(COEE_CADLIGNE_TR!$L$3:$R$9,MATCH(WEEKDAY($A20,1),COEE_CADLIGNE_TR!$M$3:$M$9,0),3)*INDEX(COEE_CADLIGNE_TR!$A$1:$E$13,MATCH(MONTH($A20),COEE_CADLIGNE_TR!$A$1:$A$13,0),5),INDEX(COEE_CADLIGNE_TR!$A$16:$C$27,MATCH(Tableau4[[#This Row],[Mois]],COEE_CADLIGNE_TR!$A$16:$A$27,0),2)*COEE_CADLIGNE_TR!$J$2*INDEX(COEE_CADLIGNE_TR!$L$3:$R$9,MATCH(WEEKDAY($A20,1),COEE_CADLIGNE_TR!$M$3:$M$9,0),4)*INDEX(COEE_CADLIGNE_TR!$A$1:$E$13,MATCH(MONTH($A20),COEE_CADLIGNE_TR!$A$1:$A$13,0),5))))</f>
        <v>1601.8735362997659</v>
      </c>
    </row>
    <row r="21" spans="1:20" x14ac:dyDescent="0.35">
      <c r="A21" s="4">
        <v>44944</v>
      </c>
      <c r="B21" s="1">
        <v>2023</v>
      </c>
      <c r="C21" s="1">
        <v>3</v>
      </c>
      <c r="D21" s="1">
        <f>MONTH(Tableau4[[#This Row],[Date ]])</f>
        <v>1</v>
      </c>
      <c r="E21" s="28" t="str">
        <f>IF(OR(Ouverture_lignes_validées!E21="F",Ouverture_lignes_validées!E21="PM",Ouverture_lignes_validées!E21=""),"",
IF(Ouverture_lignes_validées!E21=1,
IF(ISEVEN(Capa_lignes!$C21)="VRAI",
INDEX(COEE_CADLIGNE_TR!$A$16:$C$27,MATCH(Tableau4[[#This Row],[Mois]],COEE_CADLIGNE_TR!$A$16:$A$27,0),2)*COEE_CADLIGNE_TR!$G$2*INDEX(COEE_CADLIGNE_TR!$L$3:$R$9,MATCH(WEEKDAY($A21,1),COEE_CADLIGNE_TR!$M$3:$M$9,0),4)*INDEX(COEE_CADLIGNE_TR!$A$1:$D$13,MATCH(MONTH($A21),COEE_CADLIGNE_TR!$A$1:$A$13,0),2)*INDEX(COEE_CADLIGNE_TR!$A$1:$D$13,MATCH(MONTH($A21),COEE_CADLIGNE_TR!$A$1:$A$13,0),2),
INDEX(COEE_CADLIGNE_TR!$A$16:$C$27,MATCH(Tableau4[[#This Row],[Mois]],COEE_CADLIGNE_TR!$A$16:$A$27,0),2)*COEE_CADLIGNE_TR!$G$2*INDEX(COEE_CADLIGNE_TR!$L$3:$R$9,MATCH(WEEKDAY($A21,1),COEE_CADLIGNE_TR!$M$3:$M$9,0),3)*INDEX(COEE_CADLIGNE_TR!$A$1:$D$13,MATCH(MONTH($A21),COEE_CADLIGNE_TR!$A$1:$A$13,0),2)*INDEX(COEE_CADLIGNE_TR!$A$1:$D$13,MATCH(MONTH($A21),COEE_CADLIGNE_TR!$A$1:$A$13,0),2))))</f>
        <v/>
      </c>
      <c r="F21" s="28" t="str">
        <f>IF(OR(Ouverture_lignes_validées!F21="F",Ouverture_lignes_validées!F21="PM",Ouverture_lignes_validées!F21=""),"",IF(Ouverture_lignes_validées!F21=1,IF(ISEVEN(Capa_lignes!$C21)="VRAI",INDEX(COEE_CADLIGNE_TR!$A$16:$C$27,MATCH(Tableau4[[#This Row],[Mois]],COEE_CADLIGNE_TR!$A$16:$A$27,0),2)*COEE_CADLIGNE_TR!$G$2*INDEX(COEE_CADLIGNE_TR!$L$3:$R$9,MATCH(WEEKDAY($A21,1),COEE_CADLIGNE_TR!$M$3:$M$9,0),3)*INDEX(COEE_CADLIGNE_TR!$A$1:$D$13,MATCH(MONTH($A21),COEE_CADLIGNE_TR!$A$1:$A$13,0),2),COEE_CADLIGNE_TR!$G$2*INDEX(COEE_CADLIGNE_TR!$L$3:$R$9,MATCH(WEEKDAY($A21,1),COEE_CADLIGNE_TR!$M$3:$M$9,0),4)*INDEX(COEE_CADLIGNE_TR!$A$1:$D$13,MATCH(MONTH($A21),COEE_CADLIGNE_TR!$A$1:$A$13,0),2))))</f>
        <v/>
      </c>
      <c r="G21" s="28" t="str">
        <f>IF(OR(Ouverture_lignes_validées!G21="F",Ouverture_lignes_validées!G21="PM",Ouverture_lignes_validées!G21=""),"",IF(Ouverture_lignes_validées!G21=1,INDEX(COEE_CADLIGNE_TR!$A$16:$C$27,MATCH(Tableau4[[#This Row],[Mois]],COEE_CADLIGNE_TR!$A$16:$A$27,0),2)*COEE_CADLIGNE_TR!$G$2*INDEX(COEE_CADLIGNE_TR!$L$3:$R$9,MATCH(WEEKDAY($A21,1),COEE_CADLIGNE_TR!$M$3:$M$9,0),5)*INDEX(COEE_CADLIGNE_TR!$A$1:$D$13,MATCH(MONTH($A21),COEE_CADLIGNE_TR!$A$1:$A$13,0),2)))</f>
        <v/>
      </c>
      <c r="H21" s="28" t="str">
        <f>IF(OR(Ouverture_lignes_validées!H21="F",Ouverture_lignes_validées!H21="PM",Ouverture_lignes_validées!H21=""),"",IF(Ouverture_lignes_validées!H21=1,INDEX(COEE_CADLIGNE_TR!$A$16:$C$27,MATCH(Tableau4[[#This Row],[Mois]],COEE_CADLIGNE_TR!$A$16:$A$27,0),2)*COEE_CADLIGNE_TR!$G$2*INDEX(COEE_CADLIGNE_TR!$L$3:$R$9,MATCH(WEEKDAY($A21,1),COEE_CADLIGNE_TR!$M$3:$M$9,0),6)*INDEX(COEE_CADLIGNE_TR!$A$1:$D$13,MATCH(MONTH($A21),COEE_CADLIGNE_TR!$A$1:$A$13,0),2)))</f>
        <v/>
      </c>
      <c r="I21" s="28" t="str">
        <f>IF(OR(Ouverture_lignes_validées!I21="F",Ouverture_lignes_validées!I21="PM",Ouverture_lignes_validées!I21=""),"",IF(Ouverture_lignes_validées!I21=1,INDEX(COEE_CADLIGNE_TR!$A$16:$C$27,MATCH(Tableau4[[#This Row],[Mois]],COEE_CADLIGNE_TR!$A$16:$A$27,0),2)*COEE_CADLIGNE_TR!$G$2*INDEX(COEE_CADLIGNE_TR!$L$3:$R$9,MATCH(WEEKDAY($A21,1),COEE_CADLIGNE_TR!$M$3:$M$9,0),7)*INDEX(COEE_CADLIGNE_TR!$A$1:$D$13,MATCH(MONTH($A21),COEE_CADLIGNE_TR!$A$1:$A$13,0),2)))</f>
        <v/>
      </c>
      <c r="J21" s="28">
        <f>IF(OR(Ouverture_lignes_validées!J21="F",Ouverture_lignes_validées!J21="PM",Ouverture_lignes_validées!J21=""),"",IF(Ouverture_lignes_validées!J21=1,IF(ISEVEN(Capa_lignes!$C21)="VRAI",INDEX(COEE_CADLIGNE_TR!$A$16:$C$27,MATCH(Tableau4[[#This Row],[Mois]],COEE_CADLIGNE_TR!$A$16:$A$27,0),2)*COEE_CADLIGNE_TR!$H$2*INDEX(COEE_CADLIGNE_TR!$L$3:$R$9,MATCH(WEEKDAY($A21,1),COEE_CADLIGNE_TR!$M$3:$M$9,0),4)*INDEX(COEE_CADLIGNE_TR!$A$1:$D$13,MATCH(MONTH($A21),COEE_CADLIGNE_TR!$A$1:$A$13,0),3),INDEX(COEE_CADLIGNE_TR!$A$16:$C$27,MATCH(Tableau4[[#This Row],[Mois]],COEE_CADLIGNE_TR!$A$16:$A$27,0),2)*COEE_CADLIGNE_TR!$H$2*INDEX(COEE_CADLIGNE_TR!$L$3:$R$9,MATCH(WEEKDAY($A21,1),COEE_CADLIGNE_TR!$M$3:$M$9,0),3)*INDEX(COEE_CADLIGNE_TR!$A$1:$D$13,MATCH(MONTH($A21),COEE_CADLIGNE_TR!$A$1:$A$13,0),3))))</f>
        <v>4890.6000000000004</v>
      </c>
      <c r="K21" s="28">
        <f>IF(OR(Ouverture_lignes_validées!K21="F",Ouverture_lignes_validées!K21="PM",Ouverture_lignes_validées!K21=""),"",IF(Ouverture_lignes_validées!K21=1,IF(ISEVEN(Capa_lignes!$C21)="VRAI",INDEX(COEE_CADLIGNE_TR!$A$16:$C$27,MATCH(Tableau4[[#This Row],[Mois]],COEE_CADLIGNE_TR!$A$16:$A$27,0),2)*COEE_CADLIGNE_TR!$H$2*INDEX(COEE_CADLIGNE_TR!$L$3:$R$9,MATCH(WEEKDAY($A21,1),COEE_CADLIGNE_TR!$M$3:$M$9,0),3)*INDEX(COEE_CADLIGNE_TR!$A$1:$D$13,MATCH(MONTH($A21),COEE_CADLIGNE_TR!$A$1:$A$13,0),3),INDEX(COEE_CADLIGNE_TR!$A$16:$C$27,MATCH(Tableau4[[#This Row],[Mois]],COEE_CADLIGNE_TR!$A$16:$A$27,0),2)*COEE_CADLIGNE_TR!$H$2*INDEX(COEE_CADLIGNE_TR!$L$3:$R$9,MATCH(WEEKDAY($A21,1),COEE_CADLIGNE_TR!$M$3:$M$9,0),4)*INDEX(COEE_CADLIGNE_TR!$A$1:$D$13,MATCH(MONTH($A21),COEE_CADLIGNE_TR!$A$1:$A$13,0),3))))</f>
        <v>5001.75</v>
      </c>
      <c r="L21" s="28">
        <f>IF(OR(Ouverture_lignes_validées!L21="F",Ouverture_lignes_validées!L21="PM",Ouverture_lignes_validées!L21=""),"",IF(Ouverture_lignes_validées!L21=1,INDEX(COEE_CADLIGNE_TR!$A$16:$C$27,MATCH(Tableau4[[#This Row],[Mois]],COEE_CADLIGNE_TR!$A$16:$A$27,0),2)*COEE_CADLIGNE_TR!$H$2*INDEX(COEE_CADLIGNE_TR!$L$3:$R$9,MATCH(WEEKDAY($A21,1),COEE_CADLIGNE_TR!$M$3:$M$9,0),5)*INDEX(COEE_CADLIGNE_TR!$A$1:$D$13,MATCH(MONTH($A21),COEE_CADLIGNE_TR!$A$1:$A$13,0),3)))</f>
        <v>6113.25</v>
      </c>
      <c r="M21" s="28" t="str">
        <f>IF(OR(Ouverture_lignes_validées!M21="F",Ouverture_lignes_validées!M21="PM",Ouverture_lignes_validées!M21=""),"",IF(Ouverture_lignes_validées!M21=1,INDEX(COEE_CADLIGNE_TR!$A$16:$C$27,MATCH(Tableau4[[#This Row],[Mois]],COEE_CADLIGNE_TR!$A$16:$A$27,0),2)*COEE_CADLIGNE_TR!$H$2*INDEX(COEE_CADLIGNE_TR!$L$3:$R$9,MATCH(WEEKDAY($A21,1),COEE_CADLIGNE_TR!$M$3:$M$9,0),6)*INDEX(COEE_CADLIGNE_TR!$A$1:$D$13,MATCH(MONTH($A21),COEE_CADLIGNE_TR!$A$1:$A$13,0),3)))</f>
        <v/>
      </c>
      <c r="N21" s="28" t="str">
        <f>IF(OR(Ouverture_lignes_validées!N21="F",Ouverture_lignes_validées!N21="PM",Ouverture_lignes_validées!N21=""),"",IF(Ouverture_lignes_validées!N21=1,INDEX(COEE_CADLIGNE_TR!$A$16:$C$27,MATCH(Tableau4[[#This Row],[Mois]],COEE_CADLIGNE_TR!$A$16:$A$27,0),2)*COEE_CADLIGNE_TR!$H$2*INDEX(COEE_CADLIGNE_TR!$L$3:$R$9,MATCH(WEEKDAY($A21,1),COEE_CADLIGNE_TR!$M$3:$M$9,0),7)*INDEX(COEE_CADLIGNE_TR!$A$1:$D$13,MATCH(MONTH($A21),COEE_CADLIGNE_TR!$A$1:$A$13,0),3)))</f>
        <v/>
      </c>
      <c r="O21" s="28">
        <f>IF(OR(Ouverture_lignes_validées!O21="F",Ouverture_lignes_validées!O21="PM",Ouverture_lignes_validées!O21=""),"",IF(Ouverture_lignes_validées!O21=1,IF(ISEVEN(Capa_lignes!$C21)="VRAI",INDEX(COEE_CADLIGNE_TR!$A$16:$C$27,MATCH(Tableau4[[#This Row],[Mois]],COEE_CADLIGNE_TR!$A$16:$A$27,0),2)*COEE_CADLIGNE_TR!$I$2*INDEX(COEE_CADLIGNE_TR!$L$3:$R$9,MATCH(WEEKDAY($A21,1),COEE_CADLIGNE_TR!$M$3:$M$9,0),4)*INDEX(COEE_CADLIGNE_TR!$A$1:$D$13,MATCH(MONTH($A21),COEE_CADLIGNE_TR!$A$1:$A$13,0),4),INDEX(COEE_CADLIGNE_TR!$A$16:$C$27,MATCH(Tableau4[[#This Row],[Mois]],COEE_CADLIGNE_TR!$A$16:$A$27,0),2)*COEE_CADLIGNE_TR!$I$2*INDEX(COEE_CADLIGNE_TR!$L$3:$R$9,MATCH(WEEKDAY($A21,1),COEE_CADLIGNE_TR!$M$3:$M$9,0),3)*INDEX(COEE_CADLIGNE_TR!$A$1:$D$13,MATCH(MONTH($A21),COEE_CADLIGNE_TR!$A$1:$A$13,0),4))))</f>
        <v>4796.55</v>
      </c>
      <c r="P21" s="28">
        <f>IF(OR(Ouverture_lignes_validées!P21="F",Ouverture_lignes_validées!P21="PM",Ouverture_lignes_validées!P21=""),"",IF(Ouverture_lignes_validées!P21=1,IF(ISEVEN(Capa_lignes!$C21)="VRAI",INDEX(COEE_CADLIGNE_TR!$A$16:$C$27,MATCH(Tableau4[[#This Row],[Mois]],COEE_CADLIGNE_TR!$A$16:$A$27,0),2)*COEE_CADLIGNE_TR!$I$2*INDEX(COEE_CADLIGNE_TR!$L$3:$R$9,MATCH(WEEKDAY($A21,1),COEE_CADLIGNE_TR!$M$3:$M$9,0),3)*INDEX(COEE_CADLIGNE_TR!$A$1:$D$13,MATCH(MONTH($A21),COEE_CADLIGNE_TR!$A$1:$A$13,0),4),INDEX(COEE_CADLIGNE_TR!$A$16:$C$27,MATCH(Tableau4[[#This Row],[Mois]],COEE_CADLIGNE_TR!$A$16:$A$27,0),2)*COEE_CADLIGNE_TR!$I$2*INDEX(COEE_CADLIGNE_TR!$L$3:$R$9,MATCH(WEEKDAY($A21,1),COEE_CADLIGNE_TR!$M$3:$M$9,0),4)*INDEX(COEE_CADLIGNE_TR!$A$1:$D$13,MATCH(MONTH($A21),COEE_CADLIGNE_TR!$A$1:$A$13,0),4))))</f>
        <v>4905.5625</v>
      </c>
      <c r="Q21" s="28">
        <f>IF(OR(Ouverture_lignes_validées!Q21="F",Ouverture_lignes_validées!Q21="PM",Ouverture_lignes_validées!Q21=""),"",IF(Ouverture_lignes_validées!Q21=1,INDEX(COEE_CADLIGNE_TR!$A$16:$C$27,MATCH(Tableau4[[#This Row],[Mois]],COEE_CADLIGNE_TR!$A$16:$A$27,0),2)*COEE_CADLIGNE_TR!$I$2*INDEX(COEE_CADLIGNE_TR!$L$3:$R$9,MATCH(WEEKDAY($A21,1),COEE_CADLIGNE_TR!$M$3:$M$9,0),5)*INDEX(COEE_CADLIGNE_TR!$A$1:$D$13,MATCH(MONTH($A21),COEE_CADLIGNE_TR!$A$1:$A$13,0),4)))</f>
        <v>5995.6875</v>
      </c>
      <c r="R21" s="28" t="str">
        <f>IF(OR(Ouverture_lignes_validées!R21="F",Ouverture_lignes_validées!R21="PM",Ouverture_lignes_validées!R21=""),"",IF(Ouverture_lignes_validées!R21=1,INDEX(COEE_CADLIGNE_TR!$A$16:$C$27,MATCH(Tableau4[[#This Row],[Mois]],COEE_CADLIGNE_TR!$A$16:$A$27,0),2)*COEE_CADLIGNE_TR!$I$2*INDEX(COEE_CADLIGNE_TR!$L$3:$R$9,MATCH(WEEKDAY($A21,1),COEE_CADLIGNE_TR!$M$3:$M$9,0),6)*INDEX(COEE_CADLIGNE_TR!$A$1:$D$13,MATCH(MONTH($A21),COEE_CADLIGNE_TR!$A$1:$A$13,0),4)))</f>
        <v/>
      </c>
      <c r="S21" s="28" t="str">
        <f>IF(OR(Ouverture_lignes_validées!S21="F",Ouverture_lignes_validées!S21="PM",Ouverture_lignes_validées!S21=""),"",IF(Ouverture_lignes_validées!S21=1,INDEX(COEE_CADLIGNE_TR!$A$16:$C$27,MATCH(Tableau4[[#This Row],[Mois]],COEE_CADLIGNE_TR!$A$16:$A$27,0),2)*COEE_CADLIGNE_TR!$I$2*INDEX(COEE_CADLIGNE_TR!$L$3:$R$9,MATCH(WEEKDAY($A21,1),COEE_CADLIGNE_TR!$M$3:$M$9,0),7)*INDEX(COEE_CADLIGNE_TR!$A$1:$D$13,MATCH(MONTH($A21),COEE_CADLIGNE_TR!$A$1:$A$13,0),4)))</f>
        <v/>
      </c>
      <c r="T21" s="28">
        <f>IF(OR(Ouverture_lignes_validées!T21="F",Ouverture_lignes_validées!T21="PM",Ouverture_lignes_validées!T21=""),"",IF(Ouverture_lignes_validées!T21=1,IF(ISEVEN(Capa_lignes!$C21)="VRAI",INDEX(COEE_CADLIGNE_TR!$A$16:$C$27,MATCH(Tableau4[[#This Row],[Mois]],COEE_CADLIGNE_TR!$A$16:$A$27,0),2)*COEE_CADLIGNE_TR!$J$2*INDEX(COEE_CADLIGNE_TR!$L$3:$R$9,MATCH(WEEKDAY($A21,1),COEE_CADLIGNE_TR!$M$3:$M$9,0),3)*INDEX(COEE_CADLIGNE_TR!$A$1:$E$13,MATCH(MONTH($A21),COEE_CADLIGNE_TR!$A$1:$A$13,0),5),INDEX(COEE_CADLIGNE_TR!$A$16:$C$27,MATCH(Tableau4[[#This Row],[Mois]],COEE_CADLIGNE_TR!$A$16:$A$27,0),2)*COEE_CADLIGNE_TR!$J$2*INDEX(COEE_CADLIGNE_TR!$L$3:$R$9,MATCH(WEEKDAY($A21,1),COEE_CADLIGNE_TR!$M$3:$M$9,0),4)*INDEX(COEE_CADLIGNE_TR!$A$1:$E$13,MATCH(MONTH($A21),COEE_CADLIGNE_TR!$A$1:$A$13,0),5))))</f>
        <v>1601.8735362997659</v>
      </c>
    </row>
    <row r="22" spans="1:20" x14ac:dyDescent="0.35">
      <c r="A22" s="4">
        <v>44945</v>
      </c>
      <c r="B22" s="1">
        <v>2023</v>
      </c>
      <c r="C22" s="1">
        <v>3</v>
      </c>
      <c r="D22" s="1">
        <f>MONTH(Tableau4[[#This Row],[Date ]])</f>
        <v>1</v>
      </c>
      <c r="E22" s="28" t="str">
        <f>IF(OR(Ouverture_lignes_validées!E22="F",Ouverture_lignes_validées!E22="PM",Ouverture_lignes_validées!E22=""),"",
IF(Ouverture_lignes_validées!E22=1,
IF(ISEVEN(Capa_lignes!$C22)="VRAI",
INDEX(COEE_CADLIGNE_TR!$A$16:$C$27,MATCH(Tableau4[[#This Row],[Mois]],COEE_CADLIGNE_TR!$A$16:$A$27,0),2)*COEE_CADLIGNE_TR!$G$2*INDEX(COEE_CADLIGNE_TR!$L$3:$R$9,MATCH(WEEKDAY($A22,1),COEE_CADLIGNE_TR!$M$3:$M$9,0),4)*INDEX(COEE_CADLIGNE_TR!$A$1:$D$13,MATCH(MONTH($A22),COEE_CADLIGNE_TR!$A$1:$A$13,0),2)*INDEX(COEE_CADLIGNE_TR!$A$1:$D$13,MATCH(MONTH($A22),COEE_CADLIGNE_TR!$A$1:$A$13,0),2),
INDEX(COEE_CADLIGNE_TR!$A$16:$C$27,MATCH(Tableau4[[#This Row],[Mois]],COEE_CADLIGNE_TR!$A$16:$A$27,0),2)*COEE_CADLIGNE_TR!$G$2*INDEX(COEE_CADLIGNE_TR!$L$3:$R$9,MATCH(WEEKDAY($A22,1),COEE_CADLIGNE_TR!$M$3:$M$9,0),3)*INDEX(COEE_CADLIGNE_TR!$A$1:$D$13,MATCH(MONTH($A22),COEE_CADLIGNE_TR!$A$1:$A$13,0),2)*INDEX(COEE_CADLIGNE_TR!$A$1:$D$13,MATCH(MONTH($A22),COEE_CADLIGNE_TR!$A$1:$A$13,0),2))))</f>
        <v/>
      </c>
      <c r="F22" s="28" t="str">
        <f>IF(OR(Ouverture_lignes_validées!F22="F",Ouverture_lignes_validées!F22="PM",Ouverture_lignes_validées!F22=""),"",IF(Ouverture_lignes_validées!F22=1,IF(ISEVEN(Capa_lignes!$C22)="VRAI",INDEX(COEE_CADLIGNE_TR!$A$16:$C$27,MATCH(Tableau4[[#This Row],[Mois]],COEE_CADLIGNE_TR!$A$16:$A$27,0),2)*COEE_CADLIGNE_TR!$G$2*INDEX(COEE_CADLIGNE_TR!$L$3:$R$9,MATCH(WEEKDAY($A22,1),COEE_CADLIGNE_TR!$M$3:$M$9,0),3)*INDEX(COEE_CADLIGNE_TR!$A$1:$D$13,MATCH(MONTH($A22),COEE_CADLIGNE_TR!$A$1:$A$13,0),2),COEE_CADLIGNE_TR!$G$2*INDEX(COEE_CADLIGNE_TR!$L$3:$R$9,MATCH(WEEKDAY($A22,1),COEE_CADLIGNE_TR!$M$3:$M$9,0),4)*INDEX(COEE_CADLIGNE_TR!$A$1:$D$13,MATCH(MONTH($A22),COEE_CADLIGNE_TR!$A$1:$A$13,0),2))))</f>
        <v/>
      </c>
      <c r="G22" s="28" t="str">
        <f>IF(OR(Ouverture_lignes_validées!G22="F",Ouverture_lignes_validées!G22="PM",Ouverture_lignes_validées!G22=""),"",IF(Ouverture_lignes_validées!G22=1,INDEX(COEE_CADLIGNE_TR!$A$16:$C$27,MATCH(Tableau4[[#This Row],[Mois]],COEE_CADLIGNE_TR!$A$16:$A$27,0),2)*COEE_CADLIGNE_TR!$G$2*INDEX(COEE_CADLIGNE_TR!$L$3:$R$9,MATCH(WEEKDAY($A22,1),COEE_CADLIGNE_TR!$M$3:$M$9,0),5)*INDEX(COEE_CADLIGNE_TR!$A$1:$D$13,MATCH(MONTH($A22),COEE_CADLIGNE_TR!$A$1:$A$13,0),2)))</f>
        <v/>
      </c>
      <c r="H22" s="28" t="str">
        <f>IF(OR(Ouverture_lignes_validées!H22="F",Ouverture_lignes_validées!H22="PM",Ouverture_lignes_validées!H22=""),"",IF(Ouverture_lignes_validées!H22=1,INDEX(COEE_CADLIGNE_TR!$A$16:$C$27,MATCH(Tableau4[[#This Row],[Mois]],COEE_CADLIGNE_TR!$A$16:$A$27,0),2)*COEE_CADLIGNE_TR!$G$2*INDEX(COEE_CADLIGNE_TR!$L$3:$R$9,MATCH(WEEKDAY($A22,1),COEE_CADLIGNE_TR!$M$3:$M$9,0),6)*INDEX(COEE_CADLIGNE_TR!$A$1:$D$13,MATCH(MONTH($A22),COEE_CADLIGNE_TR!$A$1:$A$13,0),2)))</f>
        <v/>
      </c>
      <c r="I22" s="28" t="str">
        <f>IF(OR(Ouverture_lignes_validées!I22="F",Ouverture_lignes_validées!I22="PM",Ouverture_lignes_validées!I22=""),"",IF(Ouverture_lignes_validées!I22=1,INDEX(COEE_CADLIGNE_TR!$A$16:$C$27,MATCH(Tableau4[[#This Row],[Mois]],COEE_CADLIGNE_TR!$A$16:$A$27,0),2)*COEE_CADLIGNE_TR!$G$2*INDEX(COEE_CADLIGNE_TR!$L$3:$R$9,MATCH(WEEKDAY($A22,1),COEE_CADLIGNE_TR!$M$3:$M$9,0),7)*INDEX(COEE_CADLIGNE_TR!$A$1:$D$13,MATCH(MONTH($A22),COEE_CADLIGNE_TR!$A$1:$A$13,0),2)))</f>
        <v/>
      </c>
      <c r="J22" s="28">
        <f>IF(OR(Ouverture_lignes_validées!J22="F",Ouverture_lignes_validées!J22="PM",Ouverture_lignes_validées!J22=""),"",IF(Ouverture_lignes_validées!J22=1,IF(ISEVEN(Capa_lignes!$C22)="VRAI",INDEX(COEE_CADLIGNE_TR!$A$16:$C$27,MATCH(Tableau4[[#This Row],[Mois]],COEE_CADLIGNE_TR!$A$16:$A$27,0),2)*COEE_CADLIGNE_TR!$H$2*INDEX(COEE_CADLIGNE_TR!$L$3:$R$9,MATCH(WEEKDAY($A22,1),COEE_CADLIGNE_TR!$M$3:$M$9,0),4)*INDEX(COEE_CADLIGNE_TR!$A$1:$D$13,MATCH(MONTH($A22),COEE_CADLIGNE_TR!$A$1:$A$13,0),3),INDEX(COEE_CADLIGNE_TR!$A$16:$C$27,MATCH(Tableau4[[#This Row],[Mois]],COEE_CADLIGNE_TR!$A$16:$A$27,0),2)*COEE_CADLIGNE_TR!$H$2*INDEX(COEE_CADLIGNE_TR!$L$3:$R$9,MATCH(WEEKDAY($A22,1),COEE_CADLIGNE_TR!$M$3:$M$9,0),3)*INDEX(COEE_CADLIGNE_TR!$A$1:$D$13,MATCH(MONTH($A22),COEE_CADLIGNE_TR!$A$1:$A$13,0),3))))</f>
        <v>4890.6000000000004</v>
      </c>
      <c r="K22" s="28">
        <f>IF(OR(Ouverture_lignes_validées!K22="F",Ouverture_lignes_validées!K22="PM",Ouverture_lignes_validées!K22=""),"",IF(Ouverture_lignes_validées!K22=1,IF(ISEVEN(Capa_lignes!$C22)="VRAI",INDEX(COEE_CADLIGNE_TR!$A$16:$C$27,MATCH(Tableau4[[#This Row],[Mois]],COEE_CADLIGNE_TR!$A$16:$A$27,0),2)*COEE_CADLIGNE_TR!$H$2*INDEX(COEE_CADLIGNE_TR!$L$3:$R$9,MATCH(WEEKDAY($A22,1),COEE_CADLIGNE_TR!$M$3:$M$9,0),3)*INDEX(COEE_CADLIGNE_TR!$A$1:$D$13,MATCH(MONTH($A22),COEE_CADLIGNE_TR!$A$1:$A$13,0),3),INDEX(COEE_CADLIGNE_TR!$A$16:$C$27,MATCH(Tableau4[[#This Row],[Mois]],COEE_CADLIGNE_TR!$A$16:$A$27,0),2)*COEE_CADLIGNE_TR!$H$2*INDEX(COEE_CADLIGNE_TR!$L$3:$R$9,MATCH(WEEKDAY($A22,1),COEE_CADLIGNE_TR!$M$3:$M$9,0),4)*INDEX(COEE_CADLIGNE_TR!$A$1:$D$13,MATCH(MONTH($A22),COEE_CADLIGNE_TR!$A$1:$A$13,0),3))))</f>
        <v>5001.75</v>
      </c>
      <c r="L22" s="28">
        <f>IF(OR(Ouverture_lignes_validées!L22="F",Ouverture_lignes_validées!L22="PM",Ouverture_lignes_validées!L22=""),"",IF(Ouverture_lignes_validées!L22=1,INDEX(COEE_CADLIGNE_TR!$A$16:$C$27,MATCH(Tableau4[[#This Row],[Mois]],COEE_CADLIGNE_TR!$A$16:$A$27,0),2)*COEE_CADLIGNE_TR!$H$2*INDEX(COEE_CADLIGNE_TR!$L$3:$R$9,MATCH(WEEKDAY($A22,1),COEE_CADLIGNE_TR!$M$3:$M$9,0),5)*INDEX(COEE_CADLIGNE_TR!$A$1:$D$13,MATCH(MONTH($A22),COEE_CADLIGNE_TR!$A$1:$A$13,0),3)))</f>
        <v>6113.25</v>
      </c>
      <c r="M22" s="28" t="str">
        <f>IF(OR(Ouverture_lignes_validées!M22="F",Ouverture_lignes_validées!M22="PM",Ouverture_lignes_validées!M22=""),"",IF(Ouverture_lignes_validées!M22=1,INDEX(COEE_CADLIGNE_TR!$A$16:$C$27,MATCH(Tableau4[[#This Row],[Mois]],COEE_CADLIGNE_TR!$A$16:$A$27,0),2)*COEE_CADLIGNE_TR!$H$2*INDEX(COEE_CADLIGNE_TR!$L$3:$R$9,MATCH(WEEKDAY($A22,1),COEE_CADLIGNE_TR!$M$3:$M$9,0),6)*INDEX(COEE_CADLIGNE_TR!$A$1:$D$13,MATCH(MONTH($A22),COEE_CADLIGNE_TR!$A$1:$A$13,0),3)))</f>
        <v/>
      </c>
      <c r="N22" s="28" t="str">
        <f>IF(OR(Ouverture_lignes_validées!N22="F",Ouverture_lignes_validées!N22="PM",Ouverture_lignes_validées!N22=""),"",IF(Ouverture_lignes_validées!N22=1,INDEX(COEE_CADLIGNE_TR!$A$16:$C$27,MATCH(Tableau4[[#This Row],[Mois]],COEE_CADLIGNE_TR!$A$16:$A$27,0),2)*COEE_CADLIGNE_TR!$H$2*INDEX(COEE_CADLIGNE_TR!$L$3:$R$9,MATCH(WEEKDAY($A22,1),COEE_CADLIGNE_TR!$M$3:$M$9,0),7)*INDEX(COEE_CADLIGNE_TR!$A$1:$D$13,MATCH(MONTH($A22),COEE_CADLIGNE_TR!$A$1:$A$13,0),3)))</f>
        <v/>
      </c>
      <c r="O22" s="28">
        <f>IF(OR(Ouverture_lignes_validées!O22="F",Ouverture_lignes_validées!O22="PM",Ouverture_lignes_validées!O22=""),"",IF(Ouverture_lignes_validées!O22=1,IF(ISEVEN(Capa_lignes!$C22)="VRAI",INDEX(COEE_CADLIGNE_TR!$A$16:$C$27,MATCH(Tableau4[[#This Row],[Mois]],COEE_CADLIGNE_TR!$A$16:$A$27,0),2)*COEE_CADLIGNE_TR!$I$2*INDEX(COEE_CADLIGNE_TR!$L$3:$R$9,MATCH(WEEKDAY($A22,1),COEE_CADLIGNE_TR!$M$3:$M$9,0),4)*INDEX(COEE_CADLIGNE_TR!$A$1:$D$13,MATCH(MONTH($A22),COEE_CADLIGNE_TR!$A$1:$A$13,0),4),INDEX(COEE_CADLIGNE_TR!$A$16:$C$27,MATCH(Tableau4[[#This Row],[Mois]],COEE_CADLIGNE_TR!$A$16:$A$27,0),2)*COEE_CADLIGNE_TR!$I$2*INDEX(COEE_CADLIGNE_TR!$L$3:$R$9,MATCH(WEEKDAY($A22,1),COEE_CADLIGNE_TR!$M$3:$M$9,0),3)*INDEX(COEE_CADLIGNE_TR!$A$1:$D$13,MATCH(MONTH($A22),COEE_CADLIGNE_TR!$A$1:$A$13,0),4))))</f>
        <v>4796.55</v>
      </c>
      <c r="P22" s="28">
        <f>IF(OR(Ouverture_lignes_validées!P22="F",Ouverture_lignes_validées!P22="PM",Ouverture_lignes_validées!P22=""),"",IF(Ouverture_lignes_validées!P22=1,IF(ISEVEN(Capa_lignes!$C22)="VRAI",INDEX(COEE_CADLIGNE_TR!$A$16:$C$27,MATCH(Tableau4[[#This Row],[Mois]],COEE_CADLIGNE_TR!$A$16:$A$27,0),2)*COEE_CADLIGNE_TR!$I$2*INDEX(COEE_CADLIGNE_TR!$L$3:$R$9,MATCH(WEEKDAY($A22,1),COEE_CADLIGNE_TR!$M$3:$M$9,0),3)*INDEX(COEE_CADLIGNE_TR!$A$1:$D$13,MATCH(MONTH($A22),COEE_CADLIGNE_TR!$A$1:$A$13,0),4),INDEX(COEE_CADLIGNE_TR!$A$16:$C$27,MATCH(Tableau4[[#This Row],[Mois]],COEE_CADLIGNE_TR!$A$16:$A$27,0),2)*COEE_CADLIGNE_TR!$I$2*INDEX(COEE_CADLIGNE_TR!$L$3:$R$9,MATCH(WEEKDAY($A22,1),COEE_CADLIGNE_TR!$M$3:$M$9,0),4)*INDEX(COEE_CADLIGNE_TR!$A$1:$D$13,MATCH(MONTH($A22),COEE_CADLIGNE_TR!$A$1:$A$13,0),4))))</f>
        <v>4905.5625</v>
      </c>
      <c r="Q22" s="28">
        <f>IF(OR(Ouverture_lignes_validées!Q22="F",Ouverture_lignes_validées!Q22="PM",Ouverture_lignes_validées!Q22=""),"",IF(Ouverture_lignes_validées!Q22=1,INDEX(COEE_CADLIGNE_TR!$A$16:$C$27,MATCH(Tableau4[[#This Row],[Mois]],COEE_CADLIGNE_TR!$A$16:$A$27,0),2)*COEE_CADLIGNE_TR!$I$2*INDEX(COEE_CADLIGNE_TR!$L$3:$R$9,MATCH(WEEKDAY($A22,1),COEE_CADLIGNE_TR!$M$3:$M$9,0),5)*INDEX(COEE_CADLIGNE_TR!$A$1:$D$13,MATCH(MONTH($A22),COEE_CADLIGNE_TR!$A$1:$A$13,0),4)))</f>
        <v>5995.6875</v>
      </c>
      <c r="R22" s="28" t="str">
        <f>IF(OR(Ouverture_lignes_validées!R22="F",Ouverture_lignes_validées!R22="PM",Ouverture_lignes_validées!R22=""),"",IF(Ouverture_lignes_validées!R22=1,INDEX(COEE_CADLIGNE_TR!$A$16:$C$27,MATCH(Tableau4[[#This Row],[Mois]],COEE_CADLIGNE_TR!$A$16:$A$27,0),2)*COEE_CADLIGNE_TR!$I$2*INDEX(COEE_CADLIGNE_TR!$L$3:$R$9,MATCH(WEEKDAY($A22,1),COEE_CADLIGNE_TR!$M$3:$M$9,0),6)*INDEX(COEE_CADLIGNE_TR!$A$1:$D$13,MATCH(MONTH($A22),COEE_CADLIGNE_TR!$A$1:$A$13,0),4)))</f>
        <v/>
      </c>
      <c r="S22" s="28" t="str">
        <f>IF(OR(Ouverture_lignes_validées!S22="F",Ouverture_lignes_validées!S22="PM",Ouverture_lignes_validées!S22=""),"",IF(Ouverture_lignes_validées!S22=1,INDEX(COEE_CADLIGNE_TR!$A$16:$C$27,MATCH(Tableau4[[#This Row],[Mois]],COEE_CADLIGNE_TR!$A$16:$A$27,0),2)*COEE_CADLIGNE_TR!$I$2*INDEX(COEE_CADLIGNE_TR!$L$3:$R$9,MATCH(WEEKDAY($A22,1),COEE_CADLIGNE_TR!$M$3:$M$9,0),7)*INDEX(COEE_CADLIGNE_TR!$A$1:$D$13,MATCH(MONTH($A22),COEE_CADLIGNE_TR!$A$1:$A$13,0),4)))</f>
        <v/>
      </c>
      <c r="T22" s="28">
        <f>IF(OR(Ouverture_lignes_validées!T22="F",Ouverture_lignes_validées!T22="PM",Ouverture_lignes_validées!T22=""),"",IF(Ouverture_lignes_validées!T22=1,IF(ISEVEN(Capa_lignes!$C22)="VRAI",INDEX(COEE_CADLIGNE_TR!$A$16:$C$27,MATCH(Tableau4[[#This Row],[Mois]],COEE_CADLIGNE_TR!$A$16:$A$27,0),2)*COEE_CADLIGNE_TR!$J$2*INDEX(COEE_CADLIGNE_TR!$L$3:$R$9,MATCH(WEEKDAY($A22,1),COEE_CADLIGNE_TR!$M$3:$M$9,0),3)*INDEX(COEE_CADLIGNE_TR!$A$1:$E$13,MATCH(MONTH($A22),COEE_CADLIGNE_TR!$A$1:$A$13,0),5),INDEX(COEE_CADLIGNE_TR!$A$16:$C$27,MATCH(Tableau4[[#This Row],[Mois]],COEE_CADLIGNE_TR!$A$16:$A$27,0),2)*COEE_CADLIGNE_TR!$J$2*INDEX(COEE_CADLIGNE_TR!$L$3:$R$9,MATCH(WEEKDAY($A22,1),COEE_CADLIGNE_TR!$M$3:$M$9,0),4)*INDEX(COEE_CADLIGNE_TR!$A$1:$E$13,MATCH(MONTH($A22),COEE_CADLIGNE_TR!$A$1:$A$13,0),5))))</f>
        <v>1601.8735362997659</v>
      </c>
    </row>
    <row r="23" spans="1:20" x14ac:dyDescent="0.35">
      <c r="A23" s="4">
        <v>44946</v>
      </c>
      <c r="B23" s="1">
        <v>2023</v>
      </c>
      <c r="C23" s="1">
        <v>3</v>
      </c>
      <c r="D23" s="1">
        <f>MONTH(Tableau4[[#This Row],[Date ]])</f>
        <v>1</v>
      </c>
      <c r="E23" s="28" t="str">
        <f>IF(OR(Ouverture_lignes_validées!E23="F",Ouverture_lignes_validées!E23="PM",Ouverture_lignes_validées!E23=""),"",
IF(Ouverture_lignes_validées!E23=1,
IF(ISEVEN(Capa_lignes!$C23)="VRAI",
INDEX(COEE_CADLIGNE_TR!$A$16:$C$27,MATCH(Tableau4[[#This Row],[Mois]],COEE_CADLIGNE_TR!$A$16:$A$27,0),2)*COEE_CADLIGNE_TR!$G$2*INDEX(COEE_CADLIGNE_TR!$L$3:$R$9,MATCH(WEEKDAY($A23,1),COEE_CADLIGNE_TR!$M$3:$M$9,0),4)*INDEX(COEE_CADLIGNE_TR!$A$1:$D$13,MATCH(MONTH($A23),COEE_CADLIGNE_TR!$A$1:$A$13,0),2)*INDEX(COEE_CADLIGNE_TR!$A$1:$D$13,MATCH(MONTH($A23),COEE_CADLIGNE_TR!$A$1:$A$13,0),2),
INDEX(COEE_CADLIGNE_TR!$A$16:$C$27,MATCH(Tableau4[[#This Row],[Mois]],COEE_CADLIGNE_TR!$A$16:$A$27,0),2)*COEE_CADLIGNE_TR!$G$2*INDEX(COEE_CADLIGNE_TR!$L$3:$R$9,MATCH(WEEKDAY($A23,1),COEE_CADLIGNE_TR!$M$3:$M$9,0),3)*INDEX(COEE_CADLIGNE_TR!$A$1:$D$13,MATCH(MONTH($A23),COEE_CADLIGNE_TR!$A$1:$A$13,0),2)*INDEX(COEE_CADLIGNE_TR!$A$1:$D$13,MATCH(MONTH($A23),COEE_CADLIGNE_TR!$A$1:$A$13,0),2))))</f>
        <v/>
      </c>
      <c r="F23" s="28" t="str">
        <f>IF(OR(Ouverture_lignes_validées!F23="F",Ouverture_lignes_validées!F23="PM",Ouverture_lignes_validées!F23=""),"",IF(Ouverture_lignes_validées!F23=1,IF(ISEVEN(Capa_lignes!$C23)="VRAI",INDEX(COEE_CADLIGNE_TR!$A$16:$C$27,MATCH(Tableau4[[#This Row],[Mois]],COEE_CADLIGNE_TR!$A$16:$A$27,0),2)*COEE_CADLIGNE_TR!$G$2*INDEX(COEE_CADLIGNE_TR!$L$3:$R$9,MATCH(WEEKDAY($A23,1),COEE_CADLIGNE_TR!$M$3:$M$9,0),3)*INDEX(COEE_CADLIGNE_TR!$A$1:$D$13,MATCH(MONTH($A23),COEE_CADLIGNE_TR!$A$1:$A$13,0),2),COEE_CADLIGNE_TR!$G$2*INDEX(COEE_CADLIGNE_TR!$L$3:$R$9,MATCH(WEEKDAY($A23,1),COEE_CADLIGNE_TR!$M$3:$M$9,0),4)*INDEX(COEE_CADLIGNE_TR!$A$1:$D$13,MATCH(MONTH($A23),COEE_CADLIGNE_TR!$A$1:$A$13,0),2))))</f>
        <v/>
      </c>
      <c r="G23" s="28" t="str">
        <f>IF(OR(Ouverture_lignes_validées!G23="F",Ouverture_lignes_validées!G23="PM",Ouverture_lignes_validées!G23=""),"",IF(Ouverture_lignes_validées!G23=1,INDEX(COEE_CADLIGNE_TR!$A$16:$C$27,MATCH(Tableau4[[#This Row],[Mois]],COEE_CADLIGNE_TR!$A$16:$A$27,0),2)*COEE_CADLIGNE_TR!$G$2*INDEX(COEE_CADLIGNE_TR!$L$3:$R$9,MATCH(WEEKDAY($A23,1),COEE_CADLIGNE_TR!$M$3:$M$9,0),5)*INDEX(COEE_CADLIGNE_TR!$A$1:$D$13,MATCH(MONTH($A23),COEE_CADLIGNE_TR!$A$1:$A$13,0),2)))</f>
        <v/>
      </c>
      <c r="H23" s="28" t="str">
        <f>IF(OR(Ouverture_lignes_validées!H23="F",Ouverture_lignes_validées!H23="PM",Ouverture_lignes_validées!H23=""),"",IF(Ouverture_lignes_validées!H23=1,INDEX(COEE_CADLIGNE_TR!$A$16:$C$27,MATCH(Tableau4[[#This Row],[Mois]],COEE_CADLIGNE_TR!$A$16:$A$27,0),2)*COEE_CADLIGNE_TR!$G$2*INDEX(COEE_CADLIGNE_TR!$L$3:$R$9,MATCH(WEEKDAY($A23,1),COEE_CADLIGNE_TR!$M$3:$M$9,0),6)*INDEX(COEE_CADLIGNE_TR!$A$1:$D$13,MATCH(MONTH($A23),COEE_CADLIGNE_TR!$A$1:$A$13,0),2)))</f>
        <v/>
      </c>
      <c r="I23" s="28" t="str">
        <f>IF(OR(Ouverture_lignes_validées!I23="F",Ouverture_lignes_validées!I23="PM",Ouverture_lignes_validées!I23=""),"",IF(Ouverture_lignes_validées!I23=1,INDEX(COEE_CADLIGNE_TR!$A$16:$C$27,MATCH(Tableau4[[#This Row],[Mois]],COEE_CADLIGNE_TR!$A$16:$A$27,0),2)*COEE_CADLIGNE_TR!$G$2*INDEX(COEE_CADLIGNE_TR!$L$3:$R$9,MATCH(WEEKDAY($A23,1),COEE_CADLIGNE_TR!$M$3:$M$9,0),7)*INDEX(COEE_CADLIGNE_TR!$A$1:$D$13,MATCH(MONTH($A23),COEE_CADLIGNE_TR!$A$1:$A$13,0),2)))</f>
        <v/>
      </c>
      <c r="J23" s="28">
        <f>IF(OR(Ouverture_lignes_validées!J23="F",Ouverture_lignes_validées!J23="PM",Ouverture_lignes_validées!J23=""),"",IF(Ouverture_lignes_validées!J23=1,IF(ISEVEN(Capa_lignes!$C23)="VRAI",INDEX(COEE_CADLIGNE_TR!$A$16:$C$27,MATCH(Tableau4[[#This Row],[Mois]],COEE_CADLIGNE_TR!$A$16:$A$27,0),2)*COEE_CADLIGNE_TR!$H$2*INDEX(COEE_CADLIGNE_TR!$L$3:$R$9,MATCH(WEEKDAY($A23,1),COEE_CADLIGNE_TR!$M$3:$M$9,0),4)*INDEX(COEE_CADLIGNE_TR!$A$1:$D$13,MATCH(MONTH($A23),COEE_CADLIGNE_TR!$A$1:$A$13,0),3),INDEX(COEE_CADLIGNE_TR!$A$16:$C$27,MATCH(Tableau4[[#This Row],[Mois]],COEE_CADLIGNE_TR!$A$16:$A$27,0),2)*COEE_CADLIGNE_TR!$H$2*INDEX(COEE_CADLIGNE_TR!$L$3:$R$9,MATCH(WEEKDAY($A23,1),COEE_CADLIGNE_TR!$M$3:$M$9,0),3)*INDEX(COEE_CADLIGNE_TR!$A$1:$D$13,MATCH(MONTH($A23),COEE_CADLIGNE_TR!$A$1:$A$13,0),3))))</f>
        <v>4890.6000000000004</v>
      </c>
      <c r="K23" s="28">
        <f>IF(OR(Ouverture_lignes_validées!K23="F",Ouverture_lignes_validées!K23="PM",Ouverture_lignes_validées!K23=""),"",IF(Ouverture_lignes_validées!K23=1,IF(ISEVEN(Capa_lignes!$C23)="VRAI",INDEX(COEE_CADLIGNE_TR!$A$16:$C$27,MATCH(Tableau4[[#This Row],[Mois]],COEE_CADLIGNE_TR!$A$16:$A$27,0),2)*COEE_CADLIGNE_TR!$H$2*INDEX(COEE_CADLIGNE_TR!$L$3:$R$9,MATCH(WEEKDAY($A23,1),COEE_CADLIGNE_TR!$M$3:$M$9,0),3)*INDEX(COEE_CADLIGNE_TR!$A$1:$D$13,MATCH(MONTH($A23),COEE_CADLIGNE_TR!$A$1:$A$13,0),3),INDEX(COEE_CADLIGNE_TR!$A$16:$C$27,MATCH(Tableau4[[#This Row],[Mois]],COEE_CADLIGNE_TR!$A$16:$A$27,0),2)*COEE_CADLIGNE_TR!$H$2*INDEX(COEE_CADLIGNE_TR!$L$3:$R$9,MATCH(WEEKDAY($A23,1),COEE_CADLIGNE_TR!$M$3:$M$9,0),4)*INDEX(COEE_CADLIGNE_TR!$A$1:$D$13,MATCH(MONTH($A23),COEE_CADLIGNE_TR!$A$1:$A$13,0),3))))</f>
        <v>3001.05</v>
      </c>
      <c r="L23" s="28" t="str">
        <f>IF(OR(Ouverture_lignes_validées!L23="F",Ouverture_lignes_validées!L23="PM",Ouverture_lignes_validées!L23=""),"",IF(Ouverture_lignes_validées!L23=1,INDEX(COEE_CADLIGNE_TR!$A$16:$C$27,MATCH(Tableau4[[#This Row],[Mois]],COEE_CADLIGNE_TR!$A$16:$A$27,0),2)*COEE_CADLIGNE_TR!$H$2*INDEX(COEE_CADLIGNE_TR!$L$3:$R$9,MATCH(WEEKDAY($A23,1),COEE_CADLIGNE_TR!$M$3:$M$9,0),5)*INDEX(COEE_CADLIGNE_TR!$A$1:$D$13,MATCH(MONTH($A23),COEE_CADLIGNE_TR!$A$1:$A$13,0),3)))</f>
        <v/>
      </c>
      <c r="M23" s="28">
        <f>IF(OR(Ouverture_lignes_validées!M23="F",Ouverture_lignes_validées!M23="PM",Ouverture_lignes_validées!M23=""),"",IF(Ouverture_lignes_validées!M23=1,INDEX(COEE_CADLIGNE_TR!$A$16:$C$27,MATCH(Tableau4[[#This Row],[Mois]],COEE_CADLIGNE_TR!$A$16:$A$27,0),2)*COEE_CADLIGNE_TR!$H$2*INDEX(COEE_CADLIGNE_TR!$L$3:$R$9,MATCH(WEEKDAY($A23,1),COEE_CADLIGNE_TR!$M$3:$M$9,0),6)*INDEX(COEE_CADLIGNE_TR!$A$1:$D$13,MATCH(MONTH($A23),COEE_CADLIGNE_TR!$A$1:$A$13,0),3)))</f>
        <v>7335.9000000000005</v>
      </c>
      <c r="N23" s="28" t="str">
        <f>IF(OR(Ouverture_lignes_validées!N23="F",Ouverture_lignes_validées!N23="PM",Ouverture_lignes_validées!N23=""),"",IF(Ouverture_lignes_validées!N23=1,INDEX(COEE_CADLIGNE_TR!$A$16:$C$27,MATCH(Tableau4[[#This Row],[Mois]],COEE_CADLIGNE_TR!$A$16:$A$27,0),2)*COEE_CADLIGNE_TR!$H$2*INDEX(COEE_CADLIGNE_TR!$L$3:$R$9,MATCH(WEEKDAY($A23,1),COEE_CADLIGNE_TR!$M$3:$M$9,0),7)*INDEX(COEE_CADLIGNE_TR!$A$1:$D$13,MATCH(MONTH($A23),COEE_CADLIGNE_TR!$A$1:$A$13,0),3)))</f>
        <v/>
      </c>
      <c r="O23" s="28">
        <f>IF(OR(Ouverture_lignes_validées!O23="F",Ouverture_lignes_validées!O23="PM",Ouverture_lignes_validées!O23=""),"",IF(Ouverture_lignes_validées!O23=1,IF(ISEVEN(Capa_lignes!$C23)="VRAI",INDEX(COEE_CADLIGNE_TR!$A$16:$C$27,MATCH(Tableau4[[#This Row],[Mois]],COEE_CADLIGNE_TR!$A$16:$A$27,0),2)*COEE_CADLIGNE_TR!$I$2*INDEX(COEE_CADLIGNE_TR!$L$3:$R$9,MATCH(WEEKDAY($A23,1),COEE_CADLIGNE_TR!$M$3:$M$9,0),4)*INDEX(COEE_CADLIGNE_TR!$A$1:$D$13,MATCH(MONTH($A23),COEE_CADLIGNE_TR!$A$1:$A$13,0),4),INDEX(COEE_CADLIGNE_TR!$A$16:$C$27,MATCH(Tableau4[[#This Row],[Mois]],COEE_CADLIGNE_TR!$A$16:$A$27,0),2)*COEE_CADLIGNE_TR!$I$2*INDEX(COEE_CADLIGNE_TR!$L$3:$R$9,MATCH(WEEKDAY($A23,1),COEE_CADLIGNE_TR!$M$3:$M$9,0),3)*INDEX(COEE_CADLIGNE_TR!$A$1:$D$13,MATCH(MONTH($A23),COEE_CADLIGNE_TR!$A$1:$A$13,0),4))))</f>
        <v>4796.55</v>
      </c>
      <c r="P23" s="28">
        <f>IF(OR(Ouverture_lignes_validées!P23="F",Ouverture_lignes_validées!P23="PM",Ouverture_lignes_validées!P23=""),"",IF(Ouverture_lignes_validées!P23=1,IF(ISEVEN(Capa_lignes!$C23)="VRAI",INDEX(COEE_CADLIGNE_TR!$A$16:$C$27,MATCH(Tableau4[[#This Row],[Mois]],COEE_CADLIGNE_TR!$A$16:$A$27,0),2)*COEE_CADLIGNE_TR!$I$2*INDEX(COEE_CADLIGNE_TR!$L$3:$R$9,MATCH(WEEKDAY($A23,1),COEE_CADLIGNE_TR!$M$3:$M$9,0),3)*INDEX(COEE_CADLIGNE_TR!$A$1:$D$13,MATCH(MONTH($A23),COEE_CADLIGNE_TR!$A$1:$A$13,0),4),INDEX(COEE_CADLIGNE_TR!$A$16:$C$27,MATCH(Tableau4[[#This Row],[Mois]],COEE_CADLIGNE_TR!$A$16:$A$27,0),2)*COEE_CADLIGNE_TR!$I$2*INDEX(COEE_CADLIGNE_TR!$L$3:$R$9,MATCH(WEEKDAY($A23,1),COEE_CADLIGNE_TR!$M$3:$M$9,0),4)*INDEX(COEE_CADLIGNE_TR!$A$1:$D$13,MATCH(MONTH($A23),COEE_CADLIGNE_TR!$A$1:$A$13,0),4))))</f>
        <v>2943.3375000000001</v>
      </c>
      <c r="Q23" s="28" t="str">
        <f>IF(OR(Ouverture_lignes_validées!Q23="F",Ouverture_lignes_validées!Q23="PM",Ouverture_lignes_validées!Q23=""),"",IF(Ouverture_lignes_validées!Q23=1,INDEX(COEE_CADLIGNE_TR!$A$16:$C$27,MATCH(Tableau4[[#This Row],[Mois]],COEE_CADLIGNE_TR!$A$16:$A$27,0),2)*COEE_CADLIGNE_TR!$I$2*INDEX(COEE_CADLIGNE_TR!$L$3:$R$9,MATCH(WEEKDAY($A23,1),COEE_CADLIGNE_TR!$M$3:$M$9,0),5)*INDEX(COEE_CADLIGNE_TR!$A$1:$D$13,MATCH(MONTH($A23),COEE_CADLIGNE_TR!$A$1:$A$13,0),4)))</f>
        <v/>
      </c>
      <c r="R23" s="28" t="str">
        <f>IF(OR(Ouverture_lignes_validées!R23="F",Ouverture_lignes_validées!R23="PM",Ouverture_lignes_validées!R23=""),"",IF(Ouverture_lignes_validées!R23=1,INDEX(COEE_CADLIGNE_TR!$A$16:$C$27,MATCH(Tableau4[[#This Row],[Mois]],COEE_CADLIGNE_TR!$A$16:$A$27,0),2)*COEE_CADLIGNE_TR!$I$2*INDEX(COEE_CADLIGNE_TR!$L$3:$R$9,MATCH(WEEKDAY($A23,1),COEE_CADLIGNE_TR!$M$3:$M$9,0),6)*INDEX(COEE_CADLIGNE_TR!$A$1:$D$13,MATCH(MONTH($A23),COEE_CADLIGNE_TR!$A$1:$A$13,0),4)))</f>
        <v/>
      </c>
      <c r="S23" s="28" t="str">
        <f>IF(OR(Ouverture_lignes_validées!S23="F",Ouverture_lignes_validées!S23="PM",Ouverture_lignes_validées!S23=""),"",IF(Ouverture_lignes_validées!S23=1,INDEX(COEE_CADLIGNE_TR!$A$16:$C$27,MATCH(Tableau4[[#This Row],[Mois]],COEE_CADLIGNE_TR!$A$16:$A$27,0),2)*COEE_CADLIGNE_TR!$I$2*INDEX(COEE_CADLIGNE_TR!$L$3:$R$9,MATCH(WEEKDAY($A23,1),COEE_CADLIGNE_TR!$M$3:$M$9,0),7)*INDEX(COEE_CADLIGNE_TR!$A$1:$D$13,MATCH(MONTH($A23),COEE_CADLIGNE_TR!$A$1:$A$13,0),4)))</f>
        <v/>
      </c>
      <c r="T23" s="28">
        <f>IF(OR(Ouverture_lignes_validées!T23="F",Ouverture_lignes_validées!T23="PM",Ouverture_lignes_validées!T23=""),"",IF(Ouverture_lignes_validées!T23=1,IF(ISEVEN(Capa_lignes!$C23)="VRAI",INDEX(COEE_CADLIGNE_TR!$A$16:$C$27,MATCH(Tableau4[[#This Row],[Mois]],COEE_CADLIGNE_TR!$A$16:$A$27,0),2)*COEE_CADLIGNE_TR!$J$2*INDEX(COEE_CADLIGNE_TR!$L$3:$R$9,MATCH(WEEKDAY($A23,1),COEE_CADLIGNE_TR!$M$3:$M$9,0),3)*INDEX(COEE_CADLIGNE_TR!$A$1:$E$13,MATCH(MONTH($A23),COEE_CADLIGNE_TR!$A$1:$A$13,0),5),INDEX(COEE_CADLIGNE_TR!$A$16:$C$27,MATCH(Tableau4[[#This Row],[Mois]],COEE_CADLIGNE_TR!$A$16:$A$27,0),2)*COEE_CADLIGNE_TR!$J$2*INDEX(COEE_CADLIGNE_TR!$L$3:$R$9,MATCH(WEEKDAY($A23,1),COEE_CADLIGNE_TR!$M$3:$M$9,0),4)*INDEX(COEE_CADLIGNE_TR!$A$1:$E$13,MATCH(MONTH($A23),COEE_CADLIGNE_TR!$A$1:$A$13,0),5))))</f>
        <v>961.12412177985948</v>
      </c>
    </row>
    <row r="24" spans="1:20" x14ac:dyDescent="0.35">
      <c r="A24" s="4">
        <v>44947</v>
      </c>
      <c r="B24" s="1">
        <v>2023</v>
      </c>
      <c r="C24" s="1">
        <v>3</v>
      </c>
      <c r="D24" s="1">
        <f>MONTH(Tableau4[[#This Row],[Date ]])</f>
        <v>1</v>
      </c>
      <c r="E24" s="28" t="str">
        <f>IF(OR(Ouverture_lignes_validées!E24="F",Ouverture_lignes_validées!E24="PM",Ouverture_lignes_validées!E24=""),"",
IF(Ouverture_lignes_validées!E24=1,
IF(ISEVEN(Capa_lignes!$C24)="VRAI",
INDEX(COEE_CADLIGNE_TR!$A$16:$C$27,MATCH(Tableau4[[#This Row],[Mois]],COEE_CADLIGNE_TR!$A$16:$A$27,0),2)*COEE_CADLIGNE_TR!$G$2*INDEX(COEE_CADLIGNE_TR!$L$3:$R$9,MATCH(WEEKDAY($A24,1),COEE_CADLIGNE_TR!$M$3:$M$9,0),4)*INDEX(COEE_CADLIGNE_TR!$A$1:$D$13,MATCH(MONTH($A24),COEE_CADLIGNE_TR!$A$1:$A$13,0),2)*INDEX(COEE_CADLIGNE_TR!$A$1:$D$13,MATCH(MONTH($A24),COEE_CADLIGNE_TR!$A$1:$A$13,0),2),
INDEX(COEE_CADLIGNE_TR!$A$16:$C$27,MATCH(Tableau4[[#This Row],[Mois]],COEE_CADLIGNE_TR!$A$16:$A$27,0),2)*COEE_CADLIGNE_TR!$G$2*INDEX(COEE_CADLIGNE_TR!$L$3:$R$9,MATCH(WEEKDAY($A24,1),COEE_CADLIGNE_TR!$M$3:$M$9,0),3)*INDEX(COEE_CADLIGNE_TR!$A$1:$D$13,MATCH(MONTH($A24),COEE_CADLIGNE_TR!$A$1:$A$13,0),2)*INDEX(COEE_CADLIGNE_TR!$A$1:$D$13,MATCH(MONTH($A24),COEE_CADLIGNE_TR!$A$1:$A$13,0),2))))</f>
        <v/>
      </c>
      <c r="F24" s="28" t="str">
        <f>IF(OR(Ouverture_lignes_validées!F24="F",Ouverture_lignes_validées!F24="PM",Ouverture_lignes_validées!F24=""),"",IF(Ouverture_lignes_validées!F24=1,IF(ISEVEN(Capa_lignes!$C24)="VRAI",INDEX(COEE_CADLIGNE_TR!$A$16:$C$27,MATCH(Tableau4[[#This Row],[Mois]],COEE_CADLIGNE_TR!$A$16:$A$27,0),2)*COEE_CADLIGNE_TR!$G$2*INDEX(COEE_CADLIGNE_TR!$L$3:$R$9,MATCH(WEEKDAY($A24,1),COEE_CADLIGNE_TR!$M$3:$M$9,0),3)*INDEX(COEE_CADLIGNE_TR!$A$1:$D$13,MATCH(MONTH($A24),COEE_CADLIGNE_TR!$A$1:$A$13,0),2),COEE_CADLIGNE_TR!$G$2*INDEX(COEE_CADLIGNE_TR!$L$3:$R$9,MATCH(WEEKDAY($A24,1),COEE_CADLIGNE_TR!$M$3:$M$9,0),4)*INDEX(COEE_CADLIGNE_TR!$A$1:$D$13,MATCH(MONTH($A24),COEE_CADLIGNE_TR!$A$1:$A$13,0),2))))</f>
        <v/>
      </c>
      <c r="G24" s="28" t="str">
        <f>IF(OR(Ouverture_lignes_validées!G24="F",Ouverture_lignes_validées!G24="PM",Ouverture_lignes_validées!G24=""),"",IF(Ouverture_lignes_validées!G24=1,INDEX(COEE_CADLIGNE_TR!$A$16:$C$27,MATCH(Tableau4[[#This Row],[Mois]],COEE_CADLIGNE_TR!$A$16:$A$27,0),2)*COEE_CADLIGNE_TR!$G$2*INDEX(COEE_CADLIGNE_TR!$L$3:$R$9,MATCH(WEEKDAY($A24,1),COEE_CADLIGNE_TR!$M$3:$M$9,0),5)*INDEX(COEE_CADLIGNE_TR!$A$1:$D$13,MATCH(MONTH($A24),COEE_CADLIGNE_TR!$A$1:$A$13,0),2)))</f>
        <v/>
      </c>
      <c r="H24" s="28" t="str">
        <f>IF(OR(Ouverture_lignes_validées!H24="F",Ouverture_lignes_validées!H24="PM",Ouverture_lignes_validées!H24=""),"",IF(Ouverture_lignes_validées!H24=1,INDEX(COEE_CADLIGNE_TR!$A$16:$C$27,MATCH(Tableau4[[#This Row],[Mois]],COEE_CADLIGNE_TR!$A$16:$A$27,0),2)*COEE_CADLIGNE_TR!$G$2*INDEX(COEE_CADLIGNE_TR!$L$3:$R$9,MATCH(WEEKDAY($A24,1),COEE_CADLIGNE_TR!$M$3:$M$9,0),6)*INDEX(COEE_CADLIGNE_TR!$A$1:$D$13,MATCH(MONTH($A24),COEE_CADLIGNE_TR!$A$1:$A$13,0),2)))</f>
        <v/>
      </c>
      <c r="I24" s="28" t="str">
        <f>IF(OR(Ouverture_lignes_validées!I24="F",Ouverture_lignes_validées!I24="PM",Ouverture_lignes_validées!I24=""),"",IF(Ouverture_lignes_validées!I24=1,INDEX(COEE_CADLIGNE_TR!$A$16:$C$27,MATCH(Tableau4[[#This Row],[Mois]],COEE_CADLIGNE_TR!$A$16:$A$27,0),2)*COEE_CADLIGNE_TR!$G$2*INDEX(COEE_CADLIGNE_TR!$L$3:$R$9,MATCH(WEEKDAY($A24,1),COEE_CADLIGNE_TR!$M$3:$M$9,0),7)*INDEX(COEE_CADLIGNE_TR!$A$1:$D$13,MATCH(MONTH($A24),COEE_CADLIGNE_TR!$A$1:$A$13,0),2)))</f>
        <v/>
      </c>
      <c r="J24" s="28" t="str">
        <f>IF(OR(Ouverture_lignes_validées!J24="F",Ouverture_lignes_validées!J24="PM",Ouverture_lignes_validées!J24=""),"",IF(Ouverture_lignes_validées!J24=1,IF(ISEVEN(Capa_lignes!$C24)="VRAI",INDEX(COEE_CADLIGNE_TR!$A$16:$C$27,MATCH(Tableau4[[#This Row],[Mois]],COEE_CADLIGNE_TR!$A$16:$A$27,0),2)*COEE_CADLIGNE_TR!$H$2*INDEX(COEE_CADLIGNE_TR!$L$3:$R$9,MATCH(WEEKDAY($A24,1),COEE_CADLIGNE_TR!$M$3:$M$9,0),4)*INDEX(COEE_CADLIGNE_TR!$A$1:$D$13,MATCH(MONTH($A24),COEE_CADLIGNE_TR!$A$1:$A$13,0),3),INDEX(COEE_CADLIGNE_TR!$A$16:$C$27,MATCH(Tableau4[[#This Row],[Mois]],COEE_CADLIGNE_TR!$A$16:$A$27,0),2)*COEE_CADLIGNE_TR!$H$2*INDEX(COEE_CADLIGNE_TR!$L$3:$R$9,MATCH(WEEKDAY($A24,1),COEE_CADLIGNE_TR!$M$3:$M$9,0),3)*INDEX(COEE_CADLIGNE_TR!$A$1:$D$13,MATCH(MONTH($A24),COEE_CADLIGNE_TR!$A$1:$A$13,0),3))))</f>
        <v/>
      </c>
      <c r="K24" s="28" t="str">
        <f>IF(OR(Ouverture_lignes_validées!K24="F",Ouverture_lignes_validées!K24="PM",Ouverture_lignes_validées!K24=""),"",IF(Ouverture_lignes_validées!K24=1,IF(ISEVEN(Capa_lignes!$C24)="VRAI",INDEX(COEE_CADLIGNE_TR!$A$16:$C$27,MATCH(Tableau4[[#This Row],[Mois]],COEE_CADLIGNE_TR!$A$16:$A$27,0),2)*COEE_CADLIGNE_TR!$H$2*INDEX(COEE_CADLIGNE_TR!$L$3:$R$9,MATCH(WEEKDAY($A24,1),COEE_CADLIGNE_TR!$M$3:$M$9,0),3)*INDEX(COEE_CADLIGNE_TR!$A$1:$D$13,MATCH(MONTH($A24),COEE_CADLIGNE_TR!$A$1:$A$13,0),3),INDEX(COEE_CADLIGNE_TR!$A$16:$C$27,MATCH(Tableau4[[#This Row],[Mois]],COEE_CADLIGNE_TR!$A$16:$A$27,0),2)*COEE_CADLIGNE_TR!$H$2*INDEX(COEE_CADLIGNE_TR!$L$3:$R$9,MATCH(WEEKDAY($A24,1),COEE_CADLIGNE_TR!$M$3:$M$9,0),4)*INDEX(COEE_CADLIGNE_TR!$A$1:$D$13,MATCH(MONTH($A24),COEE_CADLIGNE_TR!$A$1:$A$13,0),3))))</f>
        <v/>
      </c>
      <c r="L24" s="28" t="str">
        <f>IF(OR(Ouverture_lignes_validées!L24="F",Ouverture_lignes_validées!L24="PM",Ouverture_lignes_validées!L24=""),"",IF(Ouverture_lignes_validées!L24=1,INDEX(COEE_CADLIGNE_TR!$A$16:$C$27,MATCH(Tableau4[[#This Row],[Mois]],COEE_CADLIGNE_TR!$A$16:$A$27,0),2)*COEE_CADLIGNE_TR!$H$2*INDEX(COEE_CADLIGNE_TR!$L$3:$R$9,MATCH(WEEKDAY($A24,1),COEE_CADLIGNE_TR!$M$3:$M$9,0),5)*INDEX(COEE_CADLIGNE_TR!$A$1:$D$13,MATCH(MONTH($A24),COEE_CADLIGNE_TR!$A$1:$A$13,0),3)))</f>
        <v/>
      </c>
      <c r="M24" s="28">
        <f>IF(OR(Ouverture_lignes_validées!M24="F",Ouverture_lignes_validées!M24="PM",Ouverture_lignes_validées!M24=""),"",IF(Ouverture_lignes_validées!M24=1,INDEX(COEE_CADLIGNE_TR!$A$16:$C$27,MATCH(Tableau4[[#This Row],[Mois]],COEE_CADLIGNE_TR!$A$16:$A$27,0),2)*COEE_CADLIGNE_TR!$H$2*INDEX(COEE_CADLIGNE_TR!$L$3:$R$9,MATCH(WEEKDAY($A24,1),COEE_CADLIGNE_TR!$M$3:$M$9,0),6)*INDEX(COEE_CADLIGNE_TR!$A$1:$D$13,MATCH(MONTH($A24),COEE_CADLIGNE_TR!$A$1:$A$13,0),3)))</f>
        <v>7780.5</v>
      </c>
      <c r="N24" s="28">
        <f>IF(OR(Ouverture_lignes_validées!N24="F",Ouverture_lignes_validées!N24="PM",Ouverture_lignes_validées!N24=""),"",IF(Ouverture_lignes_validées!N24=1,INDEX(COEE_CADLIGNE_TR!$A$16:$C$27,MATCH(Tableau4[[#This Row],[Mois]],COEE_CADLIGNE_TR!$A$16:$A$27,0),2)*COEE_CADLIGNE_TR!$H$2*INDEX(COEE_CADLIGNE_TR!$L$3:$R$9,MATCH(WEEKDAY($A24,1),COEE_CADLIGNE_TR!$M$3:$M$9,0),7)*INDEX(COEE_CADLIGNE_TR!$A$1:$D$13,MATCH(MONTH($A24),COEE_CADLIGNE_TR!$A$1:$A$13,0),3)))</f>
        <v>7891.6500000000005</v>
      </c>
      <c r="O24" s="28" t="str">
        <f>IF(OR(Ouverture_lignes_validées!O24="F",Ouverture_lignes_validées!O24="PM",Ouverture_lignes_validées!O24=""),"",IF(Ouverture_lignes_validées!O24=1,IF(ISEVEN(Capa_lignes!$C24)="VRAI",INDEX(COEE_CADLIGNE_TR!$A$16:$C$27,MATCH(Tableau4[[#This Row],[Mois]],COEE_CADLIGNE_TR!$A$16:$A$27,0),2)*COEE_CADLIGNE_TR!$I$2*INDEX(COEE_CADLIGNE_TR!$L$3:$R$9,MATCH(WEEKDAY($A24,1),COEE_CADLIGNE_TR!$M$3:$M$9,0),4)*INDEX(COEE_CADLIGNE_TR!$A$1:$D$13,MATCH(MONTH($A24),COEE_CADLIGNE_TR!$A$1:$A$13,0),4),INDEX(COEE_CADLIGNE_TR!$A$16:$C$27,MATCH(Tableau4[[#This Row],[Mois]],COEE_CADLIGNE_TR!$A$16:$A$27,0),2)*COEE_CADLIGNE_TR!$I$2*INDEX(COEE_CADLIGNE_TR!$L$3:$R$9,MATCH(WEEKDAY($A24,1),COEE_CADLIGNE_TR!$M$3:$M$9,0),3)*INDEX(COEE_CADLIGNE_TR!$A$1:$D$13,MATCH(MONTH($A24),COEE_CADLIGNE_TR!$A$1:$A$13,0),4))))</f>
        <v/>
      </c>
      <c r="P24" s="28" t="str">
        <f>IF(OR(Ouverture_lignes_validées!P24="F",Ouverture_lignes_validées!P24="PM",Ouverture_lignes_validées!P24=""),"",IF(Ouverture_lignes_validées!P24=1,IF(ISEVEN(Capa_lignes!$C24)="VRAI",INDEX(COEE_CADLIGNE_TR!$A$16:$C$27,MATCH(Tableau4[[#This Row],[Mois]],COEE_CADLIGNE_TR!$A$16:$A$27,0),2)*COEE_CADLIGNE_TR!$I$2*INDEX(COEE_CADLIGNE_TR!$L$3:$R$9,MATCH(WEEKDAY($A24,1),COEE_CADLIGNE_TR!$M$3:$M$9,0),3)*INDEX(COEE_CADLIGNE_TR!$A$1:$D$13,MATCH(MONTH($A24),COEE_CADLIGNE_TR!$A$1:$A$13,0),4),INDEX(COEE_CADLIGNE_TR!$A$16:$C$27,MATCH(Tableau4[[#This Row],[Mois]],COEE_CADLIGNE_TR!$A$16:$A$27,0),2)*COEE_CADLIGNE_TR!$I$2*INDEX(COEE_CADLIGNE_TR!$L$3:$R$9,MATCH(WEEKDAY($A24,1),COEE_CADLIGNE_TR!$M$3:$M$9,0),4)*INDEX(COEE_CADLIGNE_TR!$A$1:$D$13,MATCH(MONTH($A24),COEE_CADLIGNE_TR!$A$1:$A$13,0),4))))</f>
        <v/>
      </c>
      <c r="Q24" s="28" t="str">
        <f>IF(OR(Ouverture_lignes_validées!Q24="F",Ouverture_lignes_validées!Q24="PM",Ouverture_lignes_validées!Q24=""),"",IF(Ouverture_lignes_validées!Q24=1,INDEX(COEE_CADLIGNE_TR!$A$16:$C$27,MATCH(Tableau4[[#This Row],[Mois]],COEE_CADLIGNE_TR!$A$16:$A$27,0),2)*COEE_CADLIGNE_TR!$I$2*INDEX(COEE_CADLIGNE_TR!$L$3:$R$9,MATCH(WEEKDAY($A24,1),COEE_CADLIGNE_TR!$M$3:$M$9,0),5)*INDEX(COEE_CADLIGNE_TR!$A$1:$D$13,MATCH(MONTH($A24),COEE_CADLIGNE_TR!$A$1:$A$13,0),4)))</f>
        <v/>
      </c>
      <c r="R24" s="28" t="str">
        <f>IF(OR(Ouverture_lignes_validées!R24="F",Ouverture_lignes_validées!R24="PM",Ouverture_lignes_validées!R24=""),"",IF(Ouverture_lignes_validées!R24=1,INDEX(COEE_CADLIGNE_TR!$A$16:$C$27,MATCH(Tableau4[[#This Row],[Mois]],COEE_CADLIGNE_TR!$A$16:$A$27,0),2)*COEE_CADLIGNE_TR!$I$2*INDEX(COEE_CADLIGNE_TR!$L$3:$R$9,MATCH(WEEKDAY($A24,1),COEE_CADLIGNE_TR!$M$3:$M$9,0),6)*INDEX(COEE_CADLIGNE_TR!$A$1:$D$13,MATCH(MONTH($A24),COEE_CADLIGNE_TR!$A$1:$A$13,0),4)))</f>
        <v/>
      </c>
      <c r="S24" s="28">
        <f>IF(OR(Ouverture_lignes_validées!S24="F",Ouverture_lignes_validées!S24="PM",Ouverture_lignes_validées!S24=""),"",IF(Ouverture_lignes_validées!S24=1,INDEX(COEE_CADLIGNE_TR!$A$16:$C$27,MATCH(Tableau4[[#This Row],[Mois]],COEE_CADLIGNE_TR!$A$16:$A$27,0),2)*COEE_CADLIGNE_TR!$I$2*INDEX(COEE_CADLIGNE_TR!$L$3:$R$9,MATCH(WEEKDAY($A24,1),COEE_CADLIGNE_TR!$M$3:$M$9,0),7)*INDEX(COEE_CADLIGNE_TR!$A$1:$D$13,MATCH(MONTH($A24),COEE_CADLIGNE_TR!$A$1:$A$13,0),4)))</f>
        <v>7739.8874999999998</v>
      </c>
      <c r="T24" s="28" t="str">
        <f>IF(OR(Ouverture_lignes_validées!T24="F",Ouverture_lignes_validées!T24="PM",Ouverture_lignes_validées!T24=""),"",IF(Ouverture_lignes_validées!T24=1,IF(ISEVEN(Capa_lignes!$C24)="VRAI",INDEX(COEE_CADLIGNE_TR!$A$16:$C$27,MATCH(Tableau4[[#This Row],[Mois]],COEE_CADLIGNE_TR!$A$16:$A$27,0),2)*COEE_CADLIGNE_TR!$J$2*INDEX(COEE_CADLIGNE_TR!$L$3:$R$9,MATCH(WEEKDAY($A24,1),COEE_CADLIGNE_TR!$M$3:$M$9,0),3)*INDEX(COEE_CADLIGNE_TR!$A$1:$E$13,MATCH(MONTH($A24),COEE_CADLIGNE_TR!$A$1:$A$13,0),5),INDEX(COEE_CADLIGNE_TR!$A$16:$C$27,MATCH(Tableau4[[#This Row],[Mois]],COEE_CADLIGNE_TR!$A$16:$A$27,0),2)*COEE_CADLIGNE_TR!$J$2*INDEX(COEE_CADLIGNE_TR!$L$3:$R$9,MATCH(WEEKDAY($A24,1),COEE_CADLIGNE_TR!$M$3:$M$9,0),4)*INDEX(COEE_CADLIGNE_TR!$A$1:$E$13,MATCH(MONTH($A24),COEE_CADLIGNE_TR!$A$1:$A$13,0),5))))</f>
        <v/>
      </c>
    </row>
    <row r="25" spans="1:20" x14ac:dyDescent="0.35">
      <c r="A25" s="4">
        <v>44948</v>
      </c>
      <c r="B25" s="1">
        <v>2023</v>
      </c>
      <c r="C25" s="1">
        <v>3</v>
      </c>
      <c r="D25" s="1">
        <f>MONTH(Tableau4[[#This Row],[Date ]])</f>
        <v>1</v>
      </c>
      <c r="E25" s="28" t="str">
        <f>IF(OR(Ouverture_lignes_validées!E25="F",Ouverture_lignes_validées!E25="PM",Ouverture_lignes_validées!E25=""),"",
IF(Ouverture_lignes_validées!E25=1,
IF(ISEVEN(Capa_lignes!$C25)="VRAI",
INDEX(COEE_CADLIGNE_TR!$A$16:$C$27,MATCH(Tableau4[[#This Row],[Mois]],COEE_CADLIGNE_TR!$A$16:$A$27,0),2)*COEE_CADLIGNE_TR!$G$2*INDEX(COEE_CADLIGNE_TR!$L$3:$R$9,MATCH(WEEKDAY($A25,1),COEE_CADLIGNE_TR!$M$3:$M$9,0),4)*INDEX(COEE_CADLIGNE_TR!$A$1:$D$13,MATCH(MONTH($A25),COEE_CADLIGNE_TR!$A$1:$A$13,0),2)*INDEX(COEE_CADLIGNE_TR!$A$1:$D$13,MATCH(MONTH($A25),COEE_CADLIGNE_TR!$A$1:$A$13,0),2),
INDEX(COEE_CADLIGNE_TR!$A$16:$C$27,MATCH(Tableau4[[#This Row],[Mois]],COEE_CADLIGNE_TR!$A$16:$A$27,0),2)*COEE_CADLIGNE_TR!$G$2*INDEX(COEE_CADLIGNE_TR!$L$3:$R$9,MATCH(WEEKDAY($A25,1),COEE_CADLIGNE_TR!$M$3:$M$9,0),3)*INDEX(COEE_CADLIGNE_TR!$A$1:$D$13,MATCH(MONTH($A25),COEE_CADLIGNE_TR!$A$1:$A$13,0),2)*INDEX(COEE_CADLIGNE_TR!$A$1:$D$13,MATCH(MONTH($A25),COEE_CADLIGNE_TR!$A$1:$A$13,0),2))))</f>
        <v/>
      </c>
      <c r="F25" s="28" t="str">
        <f>IF(OR(Ouverture_lignes_validées!F25="F",Ouverture_lignes_validées!F25="PM",Ouverture_lignes_validées!F25=""),"",IF(Ouverture_lignes_validées!F25=1,IF(ISEVEN(Capa_lignes!$C25)="VRAI",INDEX(COEE_CADLIGNE_TR!$A$16:$C$27,MATCH(Tableau4[[#This Row],[Mois]],COEE_CADLIGNE_TR!$A$16:$A$27,0),2)*COEE_CADLIGNE_TR!$G$2*INDEX(COEE_CADLIGNE_TR!$L$3:$R$9,MATCH(WEEKDAY($A25,1),COEE_CADLIGNE_TR!$M$3:$M$9,0),3)*INDEX(COEE_CADLIGNE_TR!$A$1:$D$13,MATCH(MONTH($A25),COEE_CADLIGNE_TR!$A$1:$A$13,0),2),COEE_CADLIGNE_TR!$G$2*INDEX(COEE_CADLIGNE_TR!$L$3:$R$9,MATCH(WEEKDAY($A25,1),COEE_CADLIGNE_TR!$M$3:$M$9,0),4)*INDEX(COEE_CADLIGNE_TR!$A$1:$D$13,MATCH(MONTH($A25),COEE_CADLIGNE_TR!$A$1:$A$13,0),2))))</f>
        <v/>
      </c>
      <c r="G25" s="28" t="str">
        <f>IF(OR(Ouverture_lignes_validées!G25="F",Ouverture_lignes_validées!G25="PM",Ouverture_lignes_validées!G25=""),"",IF(Ouverture_lignes_validées!G25=1,INDEX(COEE_CADLIGNE_TR!$A$16:$C$27,MATCH(Tableau4[[#This Row],[Mois]],COEE_CADLIGNE_TR!$A$16:$A$27,0),2)*COEE_CADLIGNE_TR!$G$2*INDEX(COEE_CADLIGNE_TR!$L$3:$R$9,MATCH(WEEKDAY($A25,1),COEE_CADLIGNE_TR!$M$3:$M$9,0),5)*INDEX(COEE_CADLIGNE_TR!$A$1:$D$13,MATCH(MONTH($A25),COEE_CADLIGNE_TR!$A$1:$A$13,0),2)))</f>
        <v/>
      </c>
      <c r="H25" s="28" t="str">
        <f>IF(OR(Ouverture_lignes_validées!H25="F",Ouverture_lignes_validées!H25="PM",Ouverture_lignes_validées!H25=""),"",IF(Ouverture_lignes_validées!H25=1,INDEX(COEE_CADLIGNE_TR!$A$16:$C$27,MATCH(Tableau4[[#This Row],[Mois]],COEE_CADLIGNE_TR!$A$16:$A$27,0),2)*COEE_CADLIGNE_TR!$G$2*INDEX(COEE_CADLIGNE_TR!$L$3:$R$9,MATCH(WEEKDAY($A25,1),COEE_CADLIGNE_TR!$M$3:$M$9,0),6)*INDEX(COEE_CADLIGNE_TR!$A$1:$D$13,MATCH(MONTH($A25),COEE_CADLIGNE_TR!$A$1:$A$13,0),2)))</f>
        <v/>
      </c>
      <c r="I25" s="28" t="str">
        <f>IF(OR(Ouverture_lignes_validées!I25="F",Ouverture_lignes_validées!I25="PM",Ouverture_lignes_validées!I25=""),"",IF(Ouverture_lignes_validées!I25=1,INDEX(COEE_CADLIGNE_TR!$A$16:$C$27,MATCH(Tableau4[[#This Row],[Mois]],COEE_CADLIGNE_TR!$A$16:$A$27,0),2)*COEE_CADLIGNE_TR!$G$2*INDEX(COEE_CADLIGNE_TR!$L$3:$R$9,MATCH(WEEKDAY($A25,1),COEE_CADLIGNE_TR!$M$3:$M$9,0),7)*INDEX(COEE_CADLIGNE_TR!$A$1:$D$13,MATCH(MONTH($A25),COEE_CADLIGNE_TR!$A$1:$A$13,0),2)))</f>
        <v/>
      </c>
      <c r="J25" s="28" t="str">
        <f>IF(OR(Ouverture_lignes_validées!J25="F",Ouverture_lignes_validées!J25="PM",Ouverture_lignes_validées!J25=""),"",IF(Ouverture_lignes_validées!J25=1,IF(ISEVEN(Capa_lignes!$C25)="VRAI",INDEX(COEE_CADLIGNE_TR!$A$16:$C$27,MATCH(Tableau4[[#This Row],[Mois]],COEE_CADLIGNE_TR!$A$16:$A$27,0),2)*COEE_CADLIGNE_TR!$H$2*INDEX(COEE_CADLIGNE_TR!$L$3:$R$9,MATCH(WEEKDAY($A25,1),COEE_CADLIGNE_TR!$M$3:$M$9,0),4)*INDEX(COEE_CADLIGNE_TR!$A$1:$D$13,MATCH(MONTH($A25),COEE_CADLIGNE_TR!$A$1:$A$13,0),3),INDEX(COEE_CADLIGNE_TR!$A$16:$C$27,MATCH(Tableau4[[#This Row],[Mois]],COEE_CADLIGNE_TR!$A$16:$A$27,0),2)*COEE_CADLIGNE_TR!$H$2*INDEX(COEE_CADLIGNE_TR!$L$3:$R$9,MATCH(WEEKDAY($A25,1),COEE_CADLIGNE_TR!$M$3:$M$9,0),3)*INDEX(COEE_CADLIGNE_TR!$A$1:$D$13,MATCH(MONTH($A25),COEE_CADLIGNE_TR!$A$1:$A$13,0),3))))</f>
        <v/>
      </c>
      <c r="K25" s="28" t="str">
        <f>IF(OR(Ouverture_lignes_validées!K25="F",Ouverture_lignes_validées!K25="PM",Ouverture_lignes_validées!K25=""),"",IF(Ouverture_lignes_validées!K25=1,IF(ISEVEN(Capa_lignes!$C25)="VRAI",INDEX(COEE_CADLIGNE_TR!$A$16:$C$27,MATCH(Tableau4[[#This Row],[Mois]],COEE_CADLIGNE_TR!$A$16:$A$27,0),2)*COEE_CADLIGNE_TR!$H$2*INDEX(COEE_CADLIGNE_TR!$L$3:$R$9,MATCH(WEEKDAY($A25,1),COEE_CADLIGNE_TR!$M$3:$M$9,0),3)*INDEX(COEE_CADLIGNE_TR!$A$1:$D$13,MATCH(MONTH($A25),COEE_CADLIGNE_TR!$A$1:$A$13,0),3),INDEX(COEE_CADLIGNE_TR!$A$16:$C$27,MATCH(Tableau4[[#This Row],[Mois]],COEE_CADLIGNE_TR!$A$16:$A$27,0),2)*COEE_CADLIGNE_TR!$H$2*INDEX(COEE_CADLIGNE_TR!$L$3:$R$9,MATCH(WEEKDAY($A25,1),COEE_CADLIGNE_TR!$M$3:$M$9,0),4)*INDEX(COEE_CADLIGNE_TR!$A$1:$D$13,MATCH(MONTH($A25),COEE_CADLIGNE_TR!$A$1:$A$13,0),3))))</f>
        <v/>
      </c>
      <c r="L25" s="28" t="str">
        <f>IF(OR(Ouverture_lignes_validées!L25="F",Ouverture_lignes_validées!L25="PM",Ouverture_lignes_validées!L25=""),"",IF(Ouverture_lignes_validées!L25=1,INDEX(COEE_CADLIGNE_TR!$A$16:$C$27,MATCH(Tableau4[[#This Row],[Mois]],COEE_CADLIGNE_TR!$A$16:$A$27,0),2)*COEE_CADLIGNE_TR!$H$2*INDEX(COEE_CADLIGNE_TR!$L$3:$R$9,MATCH(WEEKDAY($A25,1),COEE_CADLIGNE_TR!$M$3:$M$9,0),5)*INDEX(COEE_CADLIGNE_TR!$A$1:$D$13,MATCH(MONTH($A25),COEE_CADLIGNE_TR!$A$1:$A$13,0),3)))</f>
        <v/>
      </c>
      <c r="M25" s="28">
        <f>IF(OR(Ouverture_lignes_validées!M25="F",Ouverture_lignes_validées!M25="PM",Ouverture_lignes_validées!M25=""),"",IF(Ouverture_lignes_validées!M25=1,INDEX(COEE_CADLIGNE_TR!$A$16:$C$27,MATCH(Tableau4[[#This Row],[Mois]],COEE_CADLIGNE_TR!$A$16:$A$27,0),2)*COEE_CADLIGNE_TR!$H$2*INDEX(COEE_CADLIGNE_TR!$L$3:$R$9,MATCH(WEEKDAY($A25,1),COEE_CADLIGNE_TR!$M$3:$M$9,0),6)*INDEX(COEE_CADLIGNE_TR!$A$1:$D$13,MATCH(MONTH($A25),COEE_CADLIGNE_TR!$A$1:$A$13,0),3)))</f>
        <v>7780.5</v>
      </c>
      <c r="N25" s="28">
        <f>IF(OR(Ouverture_lignes_validées!N25="F",Ouverture_lignes_validées!N25="PM",Ouverture_lignes_validées!N25=""),"",IF(Ouverture_lignes_validées!N25=1,INDEX(COEE_CADLIGNE_TR!$A$16:$C$27,MATCH(Tableau4[[#This Row],[Mois]],COEE_CADLIGNE_TR!$A$16:$A$27,0),2)*COEE_CADLIGNE_TR!$H$2*INDEX(COEE_CADLIGNE_TR!$L$3:$R$9,MATCH(WEEKDAY($A25,1),COEE_CADLIGNE_TR!$M$3:$M$9,0),7)*INDEX(COEE_CADLIGNE_TR!$A$1:$D$13,MATCH(MONTH($A25),COEE_CADLIGNE_TR!$A$1:$A$13,0),3)))</f>
        <v>7891.6500000000005</v>
      </c>
      <c r="O25" s="28" t="str">
        <f>IF(OR(Ouverture_lignes_validées!O25="F",Ouverture_lignes_validées!O25="PM",Ouverture_lignes_validées!O25=""),"",IF(Ouverture_lignes_validées!O25=1,IF(ISEVEN(Capa_lignes!$C25)="VRAI",INDEX(COEE_CADLIGNE_TR!$A$16:$C$27,MATCH(Tableau4[[#This Row],[Mois]],COEE_CADLIGNE_TR!$A$16:$A$27,0),2)*COEE_CADLIGNE_TR!$I$2*INDEX(COEE_CADLIGNE_TR!$L$3:$R$9,MATCH(WEEKDAY($A25,1),COEE_CADLIGNE_TR!$M$3:$M$9,0),4)*INDEX(COEE_CADLIGNE_TR!$A$1:$D$13,MATCH(MONTH($A25),COEE_CADLIGNE_TR!$A$1:$A$13,0),4),INDEX(COEE_CADLIGNE_TR!$A$16:$C$27,MATCH(Tableau4[[#This Row],[Mois]],COEE_CADLIGNE_TR!$A$16:$A$27,0),2)*COEE_CADLIGNE_TR!$I$2*INDEX(COEE_CADLIGNE_TR!$L$3:$R$9,MATCH(WEEKDAY($A25,1),COEE_CADLIGNE_TR!$M$3:$M$9,0),3)*INDEX(COEE_CADLIGNE_TR!$A$1:$D$13,MATCH(MONTH($A25),COEE_CADLIGNE_TR!$A$1:$A$13,0),4))))</f>
        <v/>
      </c>
      <c r="P25" s="28" t="str">
        <f>IF(OR(Ouverture_lignes_validées!P25="F",Ouverture_lignes_validées!P25="PM",Ouverture_lignes_validées!P25=""),"",IF(Ouverture_lignes_validées!P25=1,IF(ISEVEN(Capa_lignes!$C25)="VRAI",INDEX(COEE_CADLIGNE_TR!$A$16:$C$27,MATCH(Tableau4[[#This Row],[Mois]],COEE_CADLIGNE_TR!$A$16:$A$27,0),2)*COEE_CADLIGNE_TR!$I$2*INDEX(COEE_CADLIGNE_TR!$L$3:$R$9,MATCH(WEEKDAY($A25,1),COEE_CADLIGNE_TR!$M$3:$M$9,0),3)*INDEX(COEE_CADLIGNE_TR!$A$1:$D$13,MATCH(MONTH($A25),COEE_CADLIGNE_TR!$A$1:$A$13,0),4),INDEX(COEE_CADLIGNE_TR!$A$16:$C$27,MATCH(Tableau4[[#This Row],[Mois]],COEE_CADLIGNE_TR!$A$16:$A$27,0),2)*COEE_CADLIGNE_TR!$I$2*INDEX(COEE_CADLIGNE_TR!$L$3:$R$9,MATCH(WEEKDAY($A25,1),COEE_CADLIGNE_TR!$M$3:$M$9,0),4)*INDEX(COEE_CADLIGNE_TR!$A$1:$D$13,MATCH(MONTH($A25),COEE_CADLIGNE_TR!$A$1:$A$13,0),4))))</f>
        <v/>
      </c>
      <c r="Q25" s="28" t="str">
        <f>IF(OR(Ouverture_lignes_validées!Q25="F",Ouverture_lignes_validées!Q25="PM",Ouverture_lignes_validées!Q25=""),"",IF(Ouverture_lignes_validées!Q25=1,INDEX(COEE_CADLIGNE_TR!$A$16:$C$27,MATCH(Tableau4[[#This Row],[Mois]],COEE_CADLIGNE_TR!$A$16:$A$27,0),2)*COEE_CADLIGNE_TR!$I$2*INDEX(COEE_CADLIGNE_TR!$L$3:$R$9,MATCH(WEEKDAY($A25,1),COEE_CADLIGNE_TR!$M$3:$M$9,0),5)*INDEX(COEE_CADLIGNE_TR!$A$1:$D$13,MATCH(MONTH($A25),COEE_CADLIGNE_TR!$A$1:$A$13,0),4)))</f>
        <v/>
      </c>
      <c r="R25" s="28" t="str">
        <f>IF(OR(Ouverture_lignes_validées!R25="F",Ouverture_lignes_validées!R25="PM",Ouverture_lignes_validées!R25=""),"",IF(Ouverture_lignes_validées!R25=1,INDEX(COEE_CADLIGNE_TR!$A$16:$C$27,MATCH(Tableau4[[#This Row],[Mois]],COEE_CADLIGNE_TR!$A$16:$A$27,0),2)*COEE_CADLIGNE_TR!$I$2*INDEX(COEE_CADLIGNE_TR!$L$3:$R$9,MATCH(WEEKDAY($A25,1),COEE_CADLIGNE_TR!$M$3:$M$9,0),6)*INDEX(COEE_CADLIGNE_TR!$A$1:$D$13,MATCH(MONTH($A25),COEE_CADLIGNE_TR!$A$1:$A$13,0),4)))</f>
        <v/>
      </c>
      <c r="S25" s="28">
        <f>IF(OR(Ouverture_lignes_validées!S25="F",Ouverture_lignes_validées!S25="PM",Ouverture_lignes_validées!S25=""),"",IF(Ouverture_lignes_validées!S25=1,INDEX(COEE_CADLIGNE_TR!$A$16:$C$27,MATCH(Tableau4[[#This Row],[Mois]],COEE_CADLIGNE_TR!$A$16:$A$27,0),2)*COEE_CADLIGNE_TR!$I$2*INDEX(COEE_CADLIGNE_TR!$L$3:$R$9,MATCH(WEEKDAY($A25,1),COEE_CADLIGNE_TR!$M$3:$M$9,0),7)*INDEX(COEE_CADLIGNE_TR!$A$1:$D$13,MATCH(MONTH($A25),COEE_CADLIGNE_TR!$A$1:$A$13,0),4)))</f>
        <v>7739.8874999999998</v>
      </c>
      <c r="T25" s="28" t="str">
        <f>IF(OR(Ouverture_lignes_validées!T25="F",Ouverture_lignes_validées!T25="PM",Ouverture_lignes_validées!T25=""),"",IF(Ouverture_lignes_validées!T25=1,IF(ISEVEN(Capa_lignes!$C25)="VRAI",INDEX(COEE_CADLIGNE_TR!$A$16:$C$27,MATCH(Tableau4[[#This Row],[Mois]],COEE_CADLIGNE_TR!$A$16:$A$27,0),2)*COEE_CADLIGNE_TR!$J$2*INDEX(COEE_CADLIGNE_TR!$L$3:$R$9,MATCH(WEEKDAY($A25,1),COEE_CADLIGNE_TR!$M$3:$M$9,0),3)*INDEX(COEE_CADLIGNE_TR!$A$1:$E$13,MATCH(MONTH($A25),COEE_CADLIGNE_TR!$A$1:$A$13,0),5),INDEX(COEE_CADLIGNE_TR!$A$16:$C$27,MATCH(Tableau4[[#This Row],[Mois]],COEE_CADLIGNE_TR!$A$16:$A$27,0),2)*COEE_CADLIGNE_TR!$J$2*INDEX(COEE_CADLIGNE_TR!$L$3:$R$9,MATCH(WEEKDAY($A25,1),COEE_CADLIGNE_TR!$M$3:$M$9,0),4)*INDEX(COEE_CADLIGNE_TR!$A$1:$E$13,MATCH(MONTH($A25),COEE_CADLIGNE_TR!$A$1:$A$13,0),5))))</f>
        <v/>
      </c>
    </row>
    <row r="26" spans="1:20" x14ac:dyDescent="0.35">
      <c r="A26" s="4">
        <v>44949</v>
      </c>
      <c r="B26" s="1">
        <v>2023</v>
      </c>
      <c r="C26" s="1">
        <v>4</v>
      </c>
      <c r="D26" s="1">
        <f>MONTH(Tableau4[[#This Row],[Date ]])</f>
        <v>1</v>
      </c>
      <c r="E26" s="28" t="str">
        <f>IF(OR(Ouverture_lignes_validées!E26="F",Ouverture_lignes_validées!E26="PM",Ouverture_lignes_validées!E26=""),"",
IF(Ouverture_lignes_validées!E26=1,
IF(ISEVEN(Capa_lignes!$C26)="VRAI",
INDEX(COEE_CADLIGNE_TR!$A$16:$C$27,MATCH(Tableau4[[#This Row],[Mois]],COEE_CADLIGNE_TR!$A$16:$A$27,0),2)*COEE_CADLIGNE_TR!$G$2*INDEX(COEE_CADLIGNE_TR!$L$3:$R$9,MATCH(WEEKDAY($A26,1),COEE_CADLIGNE_TR!$M$3:$M$9,0),4)*INDEX(COEE_CADLIGNE_TR!$A$1:$D$13,MATCH(MONTH($A26),COEE_CADLIGNE_TR!$A$1:$A$13,0),2)*INDEX(COEE_CADLIGNE_TR!$A$1:$D$13,MATCH(MONTH($A26),COEE_CADLIGNE_TR!$A$1:$A$13,0),2),
INDEX(COEE_CADLIGNE_TR!$A$16:$C$27,MATCH(Tableau4[[#This Row],[Mois]],COEE_CADLIGNE_TR!$A$16:$A$27,0),2)*COEE_CADLIGNE_TR!$G$2*INDEX(COEE_CADLIGNE_TR!$L$3:$R$9,MATCH(WEEKDAY($A26,1),COEE_CADLIGNE_TR!$M$3:$M$9,0),3)*INDEX(COEE_CADLIGNE_TR!$A$1:$D$13,MATCH(MONTH($A26),COEE_CADLIGNE_TR!$A$1:$A$13,0),2)*INDEX(COEE_CADLIGNE_TR!$A$1:$D$13,MATCH(MONTH($A26),COEE_CADLIGNE_TR!$A$1:$A$13,0),2))))</f>
        <v/>
      </c>
      <c r="F26" s="28" t="str">
        <f>IF(OR(Ouverture_lignes_validées!F26="F",Ouverture_lignes_validées!F26="PM",Ouverture_lignes_validées!F26=""),"",IF(Ouverture_lignes_validées!F26=1,IF(ISEVEN(Capa_lignes!$C26)="VRAI",INDEX(COEE_CADLIGNE_TR!$A$16:$C$27,MATCH(Tableau4[[#This Row],[Mois]],COEE_CADLIGNE_TR!$A$16:$A$27,0),2)*COEE_CADLIGNE_TR!$G$2*INDEX(COEE_CADLIGNE_TR!$L$3:$R$9,MATCH(WEEKDAY($A26,1),COEE_CADLIGNE_TR!$M$3:$M$9,0),3)*INDEX(COEE_CADLIGNE_TR!$A$1:$D$13,MATCH(MONTH($A26),COEE_CADLIGNE_TR!$A$1:$A$13,0),2),COEE_CADLIGNE_TR!$G$2*INDEX(COEE_CADLIGNE_TR!$L$3:$R$9,MATCH(WEEKDAY($A26,1),COEE_CADLIGNE_TR!$M$3:$M$9,0),4)*INDEX(COEE_CADLIGNE_TR!$A$1:$D$13,MATCH(MONTH($A26),COEE_CADLIGNE_TR!$A$1:$A$13,0),2))))</f>
        <v/>
      </c>
      <c r="G26" s="28" t="str">
        <f>IF(OR(Ouverture_lignes_validées!G26="F",Ouverture_lignes_validées!G26="PM",Ouverture_lignes_validées!G26=""),"",IF(Ouverture_lignes_validées!G26=1,INDEX(COEE_CADLIGNE_TR!$A$16:$C$27,MATCH(Tableau4[[#This Row],[Mois]],COEE_CADLIGNE_TR!$A$16:$A$27,0),2)*COEE_CADLIGNE_TR!$G$2*INDEX(COEE_CADLIGNE_TR!$L$3:$R$9,MATCH(WEEKDAY($A26,1),COEE_CADLIGNE_TR!$M$3:$M$9,0),5)*INDEX(COEE_CADLIGNE_TR!$A$1:$D$13,MATCH(MONTH($A26),COEE_CADLIGNE_TR!$A$1:$A$13,0),2)))</f>
        <v/>
      </c>
      <c r="H26" s="28" t="str">
        <f>IF(OR(Ouverture_lignes_validées!H26="F",Ouverture_lignes_validées!H26="PM",Ouverture_lignes_validées!H26=""),"",IF(Ouverture_lignes_validées!H26=1,INDEX(COEE_CADLIGNE_TR!$A$16:$C$27,MATCH(Tableau4[[#This Row],[Mois]],COEE_CADLIGNE_TR!$A$16:$A$27,0),2)*COEE_CADLIGNE_TR!$G$2*INDEX(COEE_CADLIGNE_TR!$L$3:$R$9,MATCH(WEEKDAY($A26,1),COEE_CADLIGNE_TR!$M$3:$M$9,0),6)*INDEX(COEE_CADLIGNE_TR!$A$1:$D$13,MATCH(MONTH($A26),COEE_CADLIGNE_TR!$A$1:$A$13,0),2)))</f>
        <v/>
      </c>
      <c r="I26" s="28" t="str">
        <f>IF(OR(Ouverture_lignes_validées!I26="F",Ouverture_lignes_validées!I26="PM",Ouverture_lignes_validées!I26=""),"",IF(Ouverture_lignes_validées!I26=1,INDEX(COEE_CADLIGNE_TR!$A$16:$C$27,MATCH(Tableau4[[#This Row],[Mois]],COEE_CADLIGNE_TR!$A$16:$A$27,0),2)*COEE_CADLIGNE_TR!$G$2*INDEX(COEE_CADLIGNE_TR!$L$3:$R$9,MATCH(WEEKDAY($A26,1),COEE_CADLIGNE_TR!$M$3:$M$9,0),7)*INDEX(COEE_CADLIGNE_TR!$A$1:$D$13,MATCH(MONTH($A26),COEE_CADLIGNE_TR!$A$1:$A$13,0),2)))</f>
        <v/>
      </c>
      <c r="J26" s="28">
        <f>IF(OR(Ouverture_lignes_validées!J26="F",Ouverture_lignes_validées!J26="PM",Ouverture_lignes_validées!J26=""),"",IF(Ouverture_lignes_validées!J26=1,IF(ISEVEN(Capa_lignes!$C26)="VRAI",INDEX(COEE_CADLIGNE_TR!$A$16:$C$27,MATCH(Tableau4[[#This Row],[Mois]],COEE_CADLIGNE_TR!$A$16:$A$27,0),2)*COEE_CADLIGNE_TR!$H$2*INDEX(COEE_CADLIGNE_TR!$L$3:$R$9,MATCH(WEEKDAY($A26,1),COEE_CADLIGNE_TR!$M$3:$M$9,0),4)*INDEX(COEE_CADLIGNE_TR!$A$1:$D$13,MATCH(MONTH($A26),COEE_CADLIGNE_TR!$A$1:$A$13,0),3),INDEX(COEE_CADLIGNE_TR!$A$16:$C$27,MATCH(Tableau4[[#This Row],[Mois]],COEE_CADLIGNE_TR!$A$16:$A$27,0),2)*COEE_CADLIGNE_TR!$H$2*INDEX(COEE_CADLIGNE_TR!$L$3:$R$9,MATCH(WEEKDAY($A26,1),COEE_CADLIGNE_TR!$M$3:$M$9,0),3)*INDEX(COEE_CADLIGNE_TR!$A$1:$D$13,MATCH(MONTH($A26),COEE_CADLIGNE_TR!$A$1:$A$13,0),3))))</f>
        <v>4890.6000000000004</v>
      </c>
      <c r="K26" s="28">
        <f>IF(OR(Ouverture_lignes_validées!K26="F",Ouverture_lignes_validées!K26="PM",Ouverture_lignes_validées!K26=""),"",IF(Ouverture_lignes_validées!K26=1,IF(ISEVEN(Capa_lignes!$C26)="VRAI",INDEX(COEE_CADLIGNE_TR!$A$16:$C$27,MATCH(Tableau4[[#This Row],[Mois]],COEE_CADLIGNE_TR!$A$16:$A$27,0),2)*COEE_CADLIGNE_TR!$H$2*INDEX(COEE_CADLIGNE_TR!$L$3:$R$9,MATCH(WEEKDAY($A26,1),COEE_CADLIGNE_TR!$M$3:$M$9,0),3)*INDEX(COEE_CADLIGNE_TR!$A$1:$D$13,MATCH(MONTH($A26),COEE_CADLIGNE_TR!$A$1:$A$13,0),3),INDEX(COEE_CADLIGNE_TR!$A$16:$C$27,MATCH(Tableau4[[#This Row],[Mois]],COEE_CADLIGNE_TR!$A$16:$A$27,0),2)*COEE_CADLIGNE_TR!$H$2*INDEX(COEE_CADLIGNE_TR!$L$3:$R$9,MATCH(WEEKDAY($A26,1),COEE_CADLIGNE_TR!$M$3:$M$9,0),4)*INDEX(COEE_CADLIGNE_TR!$A$1:$D$13,MATCH(MONTH($A26),COEE_CADLIGNE_TR!$A$1:$A$13,0),3))))</f>
        <v>5001.75</v>
      </c>
      <c r="L26" s="28">
        <f>IF(OR(Ouverture_lignes_validées!L26="F",Ouverture_lignes_validées!L26="PM",Ouverture_lignes_validées!L26=""),"",IF(Ouverture_lignes_validées!L26=1,INDEX(COEE_CADLIGNE_TR!$A$16:$C$27,MATCH(Tableau4[[#This Row],[Mois]],COEE_CADLIGNE_TR!$A$16:$A$27,0),2)*COEE_CADLIGNE_TR!$H$2*INDEX(COEE_CADLIGNE_TR!$L$3:$R$9,MATCH(WEEKDAY($A26,1),COEE_CADLIGNE_TR!$M$3:$M$9,0),5)*INDEX(COEE_CADLIGNE_TR!$A$1:$D$13,MATCH(MONTH($A26),COEE_CADLIGNE_TR!$A$1:$A$13,0),3)))</f>
        <v>6113.25</v>
      </c>
      <c r="M26" s="28" t="str">
        <f>IF(OR(Ouverture_lignes_validées!M26="F",Ouverture_lignes_validées!M26="PM",Ouverture_lignes_validées!M26=""),"",IF(Ouverture_lignes_validées!M26=1,INDEX(COEE_CADLIGNE_TR!$A$16:$C$27,MATCH(Tableau4[[#This Row],[Mois]],COEE_CADLIGNE_TR!$A$16:$A$27,0),2)*COEE_CADLIGNE_TR!$H$2*INDEX(COEE_CADLIGNE_TR!$L$3:$R$9,MATCH(WEEKDAY($A26,1),COEE_CADLIGNE_TR!$M$3:$M$9,0),6)*INDEX(COEE_CADLIGNE_TR!$A$1:$D$13,MATCH(MONTH($A26),COEE_CADLIGNE_TR!$A$1:$A$13,0),3)))</f>
        <v/>
      </c>
      <c r="N26" s="28" t="str">
        <f>IF(OR(Ouverture_lignes_validées!N26="F",Ouverture_lignes_validées!N26="PM",Ouverture_lignes_validées!N26=""),"",IF(Ouverture_lignes_validées!N26=1,INDEX(COEE_CADLIGNE_TR!$A$16:$C$27,MATCH(Tableau4[[#This Row],[Mois]],COEE_CADLIGNE_TR!$A$16:$A$27,0),2)*COEE_CADLIGNE_TR!$H$2*INDEX(COEE_CADLIGNE_TR!$L$3:$R$9,MATCH(WEEKDAY($A26,1),COEE_CADLIGNE_TR!$M$3:$M$9,0),7)*INDEX(COEE_CADLIGNE_TR!$A$1:$D$13,MATCH(MONTH($A26),COEE_CADLIGNE_TR!$A$1:$A$13,0),3)))</f>
        <v/>
      </c>
      <c r="O26" s="28">
        <f>IF(OR(Ouverture_lignes_validées!O26="F",Ouverture_lignes_validées!O26="PM",Ouverture_lignes_validées!O26=""),"",IF(Ouverture_lignes_validées!O26=1,IF(ISEVEN(Capa_lignes!$C26)="VRAI",INDEX(COEE_CADLIGNE_TR!$A$16:$C$27,MATCH(Tableau4[[#This Row],[Mois]],COEE_CADLIGNE_TR!$A$16:$A$27,0),2)*COEE_CADLIGNE_TR!$I$2*INDEX(COEE_CADLIGNE_TR!$L$3:$R$9,MATCH(WEEKDAY($A26,1),COEE_CADLIGNE_TR!$M$3:$M$9,0),4)*INDEX(COEE_CADLIGNE_TR!$A$1:$D$13,MATCH(MONTH($A26),COEE_CADLIGNE_TR!$A$1:$A$13,0),4),INDEX(COEE_CADLIGNE_TR!$A$16:$C$27,MATCH(Tableau4[[#This Row],[Mois]],COEE_CADLIGNE_TR!$A$16:$A$27,0),2)*COEE_CADLIGNE_TR!$I$2*INDEX(COEE_CADLIGNE_TR!$L$3:$R$9,MATCH(WEEKDAY($A26,1),COEE_CADLIGNE_TR!$M$3:$M$9,0),3)*INDEX(COEE_CADLIGNE_TR!$A$1:$D$13,MATCH(MONTH($A26),COEE_CADLIGNE_TR!$A$1:$A$13,0),4))))</f>
        <v>4796.55</v>
      </c>
      <c r="P26" s="28">
        <f>IF(OR(Ouverture_lignes_validées!P26="F",Ouverture_lignes_validées!P26="PM",Ouverture_lignes_validées!P26=""),"",IF(Ouverture_lignes_validées!P26=1,IF(ISEVEN(Capa_lignes!$C26)="VRAI",INDEX(COEE_CADLIGNE_TR!$A$16:$C$27,MATCH(Tableau4[[#This Row],[Mois]],COEE_CADLIGNE_TR!$A$16:$A$27,0),2)*COEE_CADLIGNE_TR!$I$2*INDEX(COEE_CADLIGNE_TR!$L$3:$R$9,MATCH(WEEKDAY($A26,1),COEE_CADLIGNE_TR!$M$3:$M$9,0),3)*INDEX(COEE_CADLIGNE_TR!$A$1:$D$13,MATCH(MONTH($A26),COEE_CADLIGNE_TR!$A$1:$A$13,0),4),INDEX(COEE_CADLIGNE_TR!$A$16:$C$27,MATCH(Tableau4[[#This Row],[Mois]],COEE_CADLIGNE_TR!$A$16:$A$27,0),2)*COEE_CADLIGNE_TR!$I$2*INDEX(COEE_CADLIGNE_TR!$L$3:$R$9,MATCH(WEEKDAY($A26,1),COEE_CADLIGNE_TR!$M$3:$M$9,0),4)*INDEX(COEE_CADLIGNE_TR!$A$1:$D$13,MATCH(MONTH($A26),COEE_CADLIGNE_TR!$A$1:$A$13,0),4))))</f>
        <v>4905.5625</v>
      </c>
      <c r="Q26" s="28">
        <f>IF(OR(Ouverture_lignes_validées!Q26="F",Ouverture_lignes_validées!Q26="PM",Ouverture_lignes_validées!Q26=""),"",IF(Ouverture_lignes_validées!Q26=1,INDEX(COEE_CADLIGNE_TR!$A$16:$C$27,MATCH(Tableau4[[#This Row],[Mois]],COEE_CADLIGNE_TR!$A$16:$A$27,0),2)*COEE_CADLIGNE_TR!$I$2*INDEX(COEE_CADLIGNE_TR!$L$3:$R$9,MATCH(WEEKDAY($A26,1),COEE_CADLIGNE_TR!$M$3:$M$9,0),5)*INDEX(COEE_CADLIGNE_TR!$A$1:$D$13,MATCH(MONTH($A26),COEE_CADLIGNE_TR!$A$1:$A$13,0),4)))</f>
        <v>5995.6875</v>
      </c>
      <c r="R26" s="28" t="str">
        <f>IF(OR(Ouverture_lignes_validées!R26="F",Ouverture_lignes_validées!R26="PM",Ouverture_lignes_validées!R26=""),"",IF(Ouverture_lignes_validées!R26=1,INDEX(COEE_CADLIGNE_TR!$A$16:$C$27,MATCH(Tableau4[[#This Row],[Mois]],COEE_CADLIGNE_TR!$A$16:$A$27,0),2)*COEE_CADLIGNE_TR!$I$2*INDEX(COEE_CADLIGNE_TR!$L$3:$R$9,MATCH(WEEKDAY($A26,1),COEE_CADLIGNE_TR!$M$3:$M$9,0),6)*INDEX(COEE_CADLIGNE_TR!$A$1:$D$13,MATCH(MONTH($A26),COEE_CADLIGNE_TR!$A$1:$A$13,0),4)))</f>
        <v/>
      </c>
      <c r="S26" s="28" t="str">
        <f>IF(OR(Ouverture_lignes_validées!S26="F",Ouverture_lignes_validées!S26="PM",Ouverture_lignes_validées!S26=""),"",IF(Ouverture_lignes_validées!S26=1,INDEX(COEE_CADLIGNE_TR!$A$16:$C$27,MATCH(Tableau4[[#This Row],[Mois]],COEE_CADLIGNE_TR!$A$16:$A$27,0),2)*COEE_CADLIGNE_TR!$I$2*INDEX(COEE_CADLIGNE_TR!$L$3:$R$9,MATCH(WEEKDAY($A26,1),COEE_CADLIGNE_TR!$M$3:$M$9,0),7)*INDEX(COEE_CADLIGNE_TR!$A$1:$D$13,MATCH(MONTH($A26),COEE_CADLIGNE_TR!$A$1:$A$13,0),4)))</f>
        <v/>
      </c>
      <c r="T26" s="28">
        <f>IF(OR(Ouverture_lignes_validées!T26="F",Ouverture_lignes_validées!T26="PM",Ouverture_lignes_validées!T26=""),"",IF(Ouverture_lignes_validées!T26=1,IF(ISEVEN(Capa_lignes!$C26)="VRAI",INDEX(COEE_CADLIGNE_TR!$A$16:$C$27,MATCH(Tableau4[[#This Row],[Mois]],COEE_CADLIGNE_TR!$A$16:$A$27,0),2)*COEE_CADLIGNE_TR!$J$2*INDEX(COEE_CADLIGNE_TR!$L$3:$R$9,MATCH(WEEKDAY($A26,1),COEE_CADLIGNE_TR!$M$3:$M$9,0),3)*INDEX(COEE_CADLIGNE_TR!$A$1:$E$13,MATCH(MONTH($A26),COEE_CADLIGNE_TR!$A$1:$A$13,0),5),INDEX(COEE_CADLIGNE_TR!$A$16:$C$27,MATCH(Tableau4[[#This Row],[Mois]],COEE_CADLIGNE_TR!$A$16:$A$27,0),2)*COEE_CADLIGNE_TR!$J$2*INDEX(COEE_CADLIGNE_TR!$L$3:$R$9,MATCH(WEEKDAY($A26,1),COEE_CADLIGNE_TR!$M$3:$M$9,0),4)*INDEX(COEE_CADLIGNE_TR!$A$1:$E$13,MATCH(MONTH($A26),COEE_CADLIGNE_TR!$A$1:$A$13,0),5))))</f>
        <v>1601.8735362997659</v>
      </c>
    </row>
    <row r="27" spans="1:20" x14ac:dyDescent="0.35">
      <c r="A27" s="4">
        <v>44950</v>
      </c>
      <c r="B27" s="1">
        <v>2023</v>
      </c>
      <c r="C27" s="1">
        <v>4</v>
      </c>
      <c r="D27" s="1">
        <f>MONTH(Tableau4[[#This Row],[Date ]])</f>
        <v>1</v>
      </c>
      <c r="E27" s="28" t="str">
        <f>IF(OR(Ouverture_lignes_validées!E27="F",Ouverture_lignes_validées!E27="PM",Ouverture_lignes_validées!E27=""),"",
IF(Ouverture_lignes_validées!E27=1,
IF(ISEVEN(Capa_lignes!$C27)="VRAI",
INDEX(COEE_CADLIGNE_TR!$A$16:$C$27,MATCH(Tableau4[[#This Row],[Mois]],COEE_CADLIGNE_TR!$A$16:$A$27,0),2)*COEE_CADLIGNE_TR!$G$2*INDEX(COEE_CADLIGNE_TR!$L$3:$R$9,MATCH(WEEKDAY($A27,1),COEE_CADLIGNE_TR!$M$3:$M$9,0),4)*INDEX(COEE_CADLIGNE_TR!$A$1:$D$13,MATCH(MONTH($A27),COEE_CADLIGNE_TR!$A$1:$A$13,0),2)*INDEX(COEE_CADLIGNE_TR!$A$1:$D$13,MATCH(MONTH($A27),COEE_CADLIGNE_TR!$A$1:$A$13,0),2),
INDEX(COEE_CADLIGNE_TR!$A$16:$C$27,MATCH(Tableau4[[#This Row],[Mois]],COEE_CADLIGNE_TR!$A$16:$A$27,0),2)*COEE_CADLIGNE_TR!$G$2*INDEX(COEE_CADLIGNE_TR!$L$3:$R$9,MATCH(WEEKDAY($A27,1),COEE_CADLIGNE_TR!$M$3:$M$9,0),3)*INDEX(COEE_CADLIGNE_TR!$A$1:$D$13,MATCH(MONTH($A27),COEE_CADLIGNE_TR!$A$1:$A$13,0),2)*INDEX(COEE_CADLIGNE_TR!$A$1:$D$13,MATCH(MONTH($A27),COEE_CADLIGNE_TR!$A$1:$A$13,0),2))))</f>
        <v/>
      </c>
      <c r="F27" s="28" t="str">
        <f>IF(OR(Ouverture_lignes_validées!F27="F",Ouverture_lignes_validées!F27="PM",Ouverture_lignes_validées!F27=""),"",IF(Ouverture_lignes_validées!F27=1,IF(ISEVEN(Capa_lignes!$C27)="VRAI",INDEX(COEE_CADLIGNE_TR!$A$16:$C$27,MATCH(Tableau4[[#This Row],[Mois]],COEE_CADLIGNE_TR!$A$16:$A$27,0),2)*COEE_CADLIGNE_TR!$G$2*INDEX(COEE_CADLIGNE_TR!$L$3:$R$9,MATCH(WEEKDAY($A27,1),COEE_CADLIGNE_TR!$M$3:$M$9,0),3)*INDEX(COEE_CADLIGNE_TR!$A$1:$D$13,MATCH(MONTH($A27),COEE_CADLIGNE_TR!$A$1:$A$13,0),2),COEE_CADLIGNE_TR!$G$2*INDEX(COEE_CADLIGNE_TR!$L$3:$R$9,MATCH(WEEKDAY($A27,1),COEE_CADLIGNE_TR!$M$3:$M$9,0),4)*INDEX(COEE_CADLIGNE_TR!$A$1:$D$13,MATCH(MONTH($A27),COEE_CADLIGNE_TR!$A$1:$A$13,0),2))))</f>
        <v/>
      </c>
      <c r="G27" s="28" t="str">
        <f>IF(OR(Ouverture_lignes_validées!G27="F",Ouverture_lignes_validées!G27="PM",Ouverture_lignes_validées!G27=""),"",IF(Ouverture_lignes_validées!G27=1,INDEX(COEE_CADLIGNE_TR!$A$16:$C$27,MATCH(Tableau4[[#This Row],[Mois]],COEE_CADLIGNE_TR!$A$16:$A$27,0),2)*COEE_CADLIGNE_TR!$G$2*INDEX(COEE_CADLIGNE_TR!$L$3:$R$9,MATCH(WEEKDAY($A27,1),COEE_CADLIGNE_TR!$M$3:$M$9,0),5)*INDEX(COEE_CADLIGNE_TR!$A$1:$D$13,MATCH(MONTH($A27),COEE_CADLIGNE_TR!$A$1:$A$13,0),2)))</f>
        <v/>
      </c>
      <c r="H27" s="28" t="str">
        <f>IF(OR(Ouverture_lignes_validées!H27="F",Ouverture_lignes_validées!H27="PM",Ouverture_lignes_validées!H27=""),"",IF(Ouverture_lignes_validées!H27=1,INDEX(COEE_CADLIGNE_TR!$A$16:$C$27,MATCH(Tableau4[[#This Row],[Mois]],COEE_CADLIGNE_TR!$A$16:$A$27,0),2)*COEE_CADLIGNE_TR!$G$2*INDEX(COEE_CADLIGNE_TR!$L$3:$R$9,MATCH(WEEKDAY($A27,1),COEE_CADLIGNE_TR!$M$3:$M$9,0),6)*INDEX(COEE_CADLIGNE_TR!$A$1:$D$13,MATCH(MONTH($A27),COEE_CADLIGNE_TR!$A$1:$A$13,0),2)))</f>
        <v/>
      </c>
      <c r="I27" s="28" t="str">
        <f>IF(OR(Ouverture_lignes_validées!I27="F",Ouverture_lignes_validées!I27="PM",Ouverture_lignes_validées!I27=""),"",IF(Ouverture_lignes_validées!I27=1,INDEX(COEE_CADLIGNE_TR!$A$16:$C$27,MATCH(Tableau4[[#This Row],[Mois]],COEE_CADLIGNE_TR!$A$16:$A$27,0),2)*COEE_CADLIGNE_TR!$G$2*INDEX(COEE_CADLIGNE_TR!$L$3:$R$9,MATCH(WEEKDAY($A27,1),COEE_CADLIGNE_TR!$M$3:$M$9,0),7)*INDEX(COEE_CADLIGNE_TR!$A$1:$D$13,MATCH(MONTH($A27),COEE_CADLIGNE_TR!$A$1:$A$13,0),2)))</f>
        <v/>
      </c>
      <c r="J27" s="28">
        <f>IF(OR(Ouverture_lignes_validées!J27="F",Ouverture_lignes_validées!J27="PM",Ouverture_lignes_validées!J27=""),"",IF(Ouverture_lignes_validées!J27=1,IF(ISEVEN(Capa_lignes!$C27)="VRAI",INDEX(COEE_CADLIGNE_TR!$A$16:$C$27,MATCH(Tableau4[[#This Row],[Mois]],COEE_CADLIGNE_TR!$A$16:$A$27,0),2)*COEE_CADLIGNE_TR!$H$2*INDEX(COEE_CADLIGNE_TR!$L$3:$R$9,MATCH(WEEKDAY($A27,1),COEE_CADLIGNE_TR!$M$3:$M$9,0),4)*INDEX(COEE_CADLIGNE_TR!$A$1:$D$13,MATCH(MONTH($A27),COEE_CADLIGNE_TR!$A$1:$A$13,0),3),INDEX(COEE_CADLIGNE_TR!$A$16:$C$27,MATCH(Tableau4[[#This Row],[Mois]],COEE_CADLIGNE_TR!$A$16:$A$27,0),2)*COEE_CADLIGNE_TR!$H$2*INDEX(COEE_CADLIGNE_TR!$L$3:$R$9,MATCH(WEEKDAY($A27,1),COEE_CADLIGNE_TR!$M$3:$M$9,0),3)*INDEX(COEE_CADLIGNE_TR!$A$1:$D$13,MATCH(MONTH($A27),COEE_CADLIGNE_TR!$A$1:$A$13,0),3))))</f>
        <v>4890.6000000000004</v>
      </c>
      <c r="K27" s="28">
        <f>IF(OR(Ouverture_lignes_validées!K27="F",Ouverture_lignes_validées!K27="PM",Ouverture_lignes_validées!K27=""),"",IF(Ouverture_lignes_validées!K27=1,IF(ISEVEN(Capa_lignes!$C27)="VRAI",INDEX(COEE_CADLIGNE_TR!$A$16:$C$27,MATCH(Tableau4[[#This Row],[Mois]],COEE_CADLIGNE_TR!$A$16:$A$27,0),2)*COEE_CADLIGNE_TR!$H$2*INDEX(COEE_CADLIGNE_TR!$L$3:$R$9,MATCH(WEEKDAY($A27,1),COEE_CADLIGNE_TR!$M$3:$M$9,0),3)*INDEX(COEE_CADLIGNE_TR!$A$1:$D$13,MATCH(MONTH($A27),COEE_CADLIGNE_TR!$A$1:$A$13,0),3),INDEX(COEE_CADLIGNE_TR!$A$16:$C$27,MATCH(Tableau4[[#This Row],[Mois]],COEE_CADLIGNE_TR!$A$16:$A$27,0),2)*COEE_CADLIGNE_TR!$H$2*INDEX(COEE_CADLIGNE_TR!$L$3:$R$9,MATCH(WEEKDAY($A27,1),COEE_CADLIGNE_TR!$M$3:$M$9,0),4)*INDEX(COEE_CADLIGNE_TR!$A$1:$D$13,MATCH(MONTH($A27),COEE_CADLIGNE_TR!$A$1:$A$13,0),3))))</f>
        <v>5001.75</v>
      </c>
      <c r="L27" s="28">
        <f>IF(OR(Ouverture_lignes_validées!L27="F",Ouverture_lignes_validées!L27="PM",Ouverture_lignes_validées!L27=""),"",IF(Ouverture_lignes_validées!L27=1,INDEX(COEE_CADLIGNE_TR!$A$16:$C$27,MATCH(Tableau4[[#This Row],[Mois]],COEE_CADLIGNE_TR!$A$16:$A$27,0),2)*COEE_CADLIGNE_TR!$H$2*INDEX(COEE_CADLIGNE_TR!$L$3:$R$9,MATCH(WEEKDAY($A27,1),COEE_CADLIGNE_TR!$M$3:$M$9,0),5)*INDEX(COEE_CADLIGNE_TR!$A$1:$D$13,MATCH(MONTH($A27),COEE_CADLIGNE_TR!$A$1:$A$13,0),3)))</f>
        <v>6113.25</v>
      </c>
      <c r="M27" s="28" t="str">
        <f>IF(OR(Ouverture_lignes_validées!M27="F",Ouverture_lignes_validées!M27="PM",Ouverture_lignes_validées!M27=""),"",IF(Ouverture_lignes_validées!M27=1,INDEX(COEE_CADLIGNE_TR!$A$16:$C$27,MATCH(Tableau4[[#This Row],[Mois]],COEE_CADLIGNE_TR!$A$16:$A$27,0),2)*COEE_CADLIGNE_TR!$H$2*INDEX(COEE_CADLIGNE_TR!$L$3:$R$9,MATCH(WEEKDAY($A27,1),COEE_CADLIGNE_TR!$M$3:$M$9,0),6)*INDEX(COEE_CADLIGNE_TR!$A$1:$D$13,MATCH(MONTH($A27),COEE_CADLIGNE_TR!$A$1:$A$13,0),3)))</f>
        <v/>
      </c>
      <c r="N27" s="28" t="str">
        <f>IF(OR(Ouverture_lignes_validées!N27="F",Ouverture_lignes_validées!N27="PM",Ouverture_lignes_validées!N27=""),"",IF(Ouverture_lignes_validées!N27=1,INDEX(COEE_CADLIGNE_TR!$A$16:$C$27,MATCH(Tableau4[[#This Row],[Mois]],COEE_CADLIGNE_TR!$A$16:$A$27,0),2)*COEE_CADLIGNE_TR!$H$2*INDEX(COEE_CADLIGNE_TR!$L$3:$R$9,MATCH(WEEKDAY($A27,1),COEE_CADLIGNE_TR!$M$3:$M$9,0),7)*INDEX(COEE_CADLIGNE_TR!$A$1:$D$13,MATCH(MONTH($A27),COEE_CADLIGNE_TR!$A$1:$A$13,0),3)))</f>
        <v/>
      </c>
      <c r="O27" s="28">
        <f>IF(OR(Ouverture_lignes_validées!O27="F",Ouverture_lignes_validées!O27="PM",Ouverture_lignes_validées!O27=""),"",IF(Ouverture_lignes_validées!O27=1,IF(ISEVEN(Capa_lignes!$C27)="VRAI",INDEX(COEE_CADLIGNE_TR!$A$16:$C$27,MATCH(Tableau4[[#This Row],[Mois]],COEE_CADLIGNE_TR!$A$16:$A$27,0),2)*COEE_CADLIGNE_TR!$I$2*INDEX(COEE_CADLIGNE_TR!$L$3:$R$9,MATCH(WEEKDAY($A27,1),COEE_CADLIGNE_TR!$M$3:$M$9,0),4)*INDEX(COEE_CADLIGNE_TR!$A$1:$D$13,MATCH(MONTH($A27),COEE_CADLIGNE_TR!$A$1:$A$13,0),4),INDEX(COEE_CADLIGNE_TR!$A$16:$C$27,MATCH(Tableau4[[#This Row],[Mois]],COEE_CADLIGNE_TR!$A$16:$A$27,0),2)*COEE_CADLIGNE_TR!$I$2*INDEX(COEE_CADLIGNE_TR!$L$3:$R$9,MATCH(WEEKDAY($A27,1),COEE_CADLIGNE_TR!$M$3:$M$9,0),3)*INDEX(COEE_CADLIGNE_TR!$A$1:$D$13,MATCH(MONTH($A27),COEE_CADLIGNE_TR!$A$1:$A$13,0),4))))</f>
        <v>4796.55</v>
      </c>
      <c r="P27" s="28">
        <f>IF(OR(Ouverture_lignes_validées!P27="F",Ouverture_lignes_validées!P27="PM",Ouverture_lignes_validées!P27=""),"",IF(Ouverture_lignes_validées!P27=1,IF(ISEVEN(Capa_lignes!$C27)="VRAI",INDEX(COEE_CADLIGNE_TR!$A$16:$C$27,MATCH(Tableau4[[#This Row],[Mois]],COEE_CADLIGNE_TR!$A$16:$A$27,0),2)*COEE_CADLIGNE_TR!$I$2*INDEX(COEE_CADLIGNE_TR!$L$3:$R$9,MATCH(WEEKDAY($A27,1),COEE_CADLIGNE_TR!$M$3:$M$9,0),3)*INDEX(COEE_CADLIGNE_TR!$A$1:$D$13,MATCH(MONTH($A27),COEE_CADLIGNE_TR!$A$1:$A$13,0),4),INDEX(COEE_CADLIGNE_TR!$A$16:$C$27,MATCH(Tableau4[[#This Row],[Mois]],COEE_CADLIGNE_TR!$A$16:$A$27,0),2)*COEE_CADLIGNE_TR!$I$2*INDEX(COEE_CADLIGNE_TR!$L$3:$R$9,MATCH(WEEKDAY($A27,1),COEE_CADLIGNE_TR!$M$3:$M$9,0),4)*INDEX(COEE_CADLIGNE_TR!$A$1:$D$13,MATCH(MONTH($A27),COEE_CADLIGNE_TR!$A$1:$A$13,0),4))))</f>
        <v>4905.5625</v>
      </c>
      <c r="Q27" s="28">
        <f>IF(OR(Ouverture_lignes_validées!Q27="F",Ouverture_lignes_validées!Q27="PM",Ouverture_lignes_validées!Q27=""),"",IF(Ouverture_lignes_validées!Q27=1,INDEX(COEE_CADLIGNE_TR!$A$16:$C$27,MATCH(Tableau4[[#This Row],[Mois]],COEE_CADLIGNE_TR!$A$16:$A$27,0),2)*COEE_CADLIGNE_TR!$I$2*INDEX(COEE_CADLIGNE_TR!$L$3:$R$9,MATCH(WEEKDAY($A27,1),COEE_CADLIGNE_TR!$M$3:$M$9,0),5)*INDEX(COEE_CADLIGNE_TR!$A$1:$D$13,MATCH(MONTH($A27),COEE_CADLIGNE_TR!$A$1:$A$13,0),4)))</f>
        <v>5995.6875</v>
      </c>
      <c r="R27" s="28" t="str">
        <f>IF(OR(Ouverture_lignes_validées!R27="F",Ouverture_lignes_validées!R27="PM",Ouverture_lignes_validées!R27=""),"",IF(Ouverture_lignes_validées!R27=1,INDEX(COEE_CADLIGNE_TR!$A$16:$C$27,MATCH(Tableau4[[#This Row],[Mois]],COEE_CADLIGNE_TR!$A$16:$A$27,0),2)*COEE_CADLIGNE_TR!$I$2*INDEX(COEE_CADLIGNE_TR!$L$3:$R$9,MATCH(WEEKDAY($A27,1),COEE_CADLIGNE_TR!$M$3:$M$9,0),6)*INDEX(COEE_CADLIGNE_TR!$A$1:$D$13,MATCH(MONTH($A27),COEE_CADLIGNE_TR!$A$1:$A$13,0),4)))</f>
        <v/>
      </c>
      <c r="S27" s="28" t="str">
        <f>IF(OR(Ouverture_lignes_validées!S27="F",Ouverture_lignes_validées!S27="PM",Ouverture_lignes_validées!S27=""),"",IF(Ouverture_lignes_validées!S27=1,INDEX(COEE_CADLIGNE_TR!$A$16:$C$27,MATCH(Tableau4[[#This Row],[Mois]],COEE_CADLIGNE_TR!$A$16:$A$27,0),2)*COEE_CADLIGNE_TR!$I$2*INDEX(COEE_CADLIGNE_TR!$L$3:$R$9,MATCH(WEEKDAY($A27,1),COEE_CADLIGNE_TR!$M$3:$M$9,0),7)*INDEX(COEE_CADLIGNE_TR!$A$1:$D$13,MATCH(MONTH($A27),COEE_CADLIGNE_TR!$A$1:$A$13,0),4)))</f>
        <v/>
      </c>
      <c r="T27" s="28">
        <f>IF(OR(Ouverture_lignes_validées!T27="F",Ouverture_lignes_validées!T27="PM",Ouverture_lignes_validées!T27=""),"",IF(Ouverture_lignes_validées!T27=1,IF(ISEVEN(Capa_lignes!$C27)="VRAI",INDEX(COEE_CADLIGNE_TR!$A$16:$C$27,MATCH(Tableau4[[#This Row],[Mois]],COEE_CADLIGNE_TR!$A$16:$A$27,0),2)*COEE_CADLIGNE_TR!$J$2*INDEX(COEE_CADLIGNE_TR!$L$3:$R$9,MATCH(WEEKDAY($A27,1),COEE_CADLIGNE_TR!$M$3:$M$9,0),3)*INDEX(COEE_CADLIGNE_TR!$A$1:$E$13,MATCH(MONTH($A27),COEE_CADLIGNE_TR!$A$1:$A$13,0),5),INDEX(COEE_CADLIGNE_TR!$A$16:$C$27,MATCH(Tableau4[[#This Row],[Mois]],COEE_CADLIGNE_TR!$A$16:$A$27,0),2)*COEE_CADLIGNE_TR!$J$2*INDEX(COEE_CADLIGNE_TR!$L$3:$R$9,MATCH(WEEKDAY($A27,1),COEE_CADLIGNE_TR!$M$3:$M$9,0),4)*INDEX(COEE_CADLIGNE_TR!$A$1:$E$13,MATCH(MONTH($A27),COEE_CADLIGNE_TR!$A$1:$A$13,0),5))))</f>
        <v>1601.8735362997659</v>
      </c>
    </row>
    <row r="28" spans="1:20" x14ac:dyDescent="0.35">
      <c r="A28" s="4">
        <v>44951</v>
      </c>
      <c r="B28" s="1">
        <v>2023</v>
      </c>
      <c r="C28" s="1">
        <v>4</v>
      </c>
      <c r="D28" s="1">
        <f>MONTH(Tableau4[[#This Row],[Date ]])</f>
        <v>1</v>
      </c>
      <c r="E28" s="28" t="str">
        <f>IF(OR(Ouverture_lignes_validées!E28="F",Ouverture_lignes_validées!E28="PM",Ouverture_lignes_validées!E28=""),"",
IF(Ouverture_lignes_validées!E28=1,
IF(ISEVEN(Capa_lignes!$C28)="VRAI",
INDEX(COEE_CADLIGNE_TR!$A$16:$C$27,MATCH(Tableau4[[#This Row],[Mois]],COEE_CADLIGNE_TR!$A$16:$A$27,0),2)*COEE_CADLIGNE_TR!$G$2*INDEX(COEE_CADLIGNE_TR!$L$3:$R$9,MATCH(WEEKDAY($A28,1),COEE_CADLIGNE_TR!$M$3:$M$9,0),4)*INDEX(COEE_CADLIGNE_TR!$A$1:$D$13,MATCH(MONTH($A28),COEE_CADLIGNE_TR!$A$1:$A$13,0),2)*INDEX(COEE_CADLIGNE_TR!$A$1:$D$13,MATCH(MONTH($A28),COEE_CADLIGNE_TR!$A$1:$A$13,0),2),
INDEX(COEE_CADLIGNE_TR!$A$16:$C$27,MATCH(Tableau4[[#This Row],[Mois]],COEE_CADLIGNE_TR!$A$16:$A$27,0),2)*COEE_CADLIGNE_TR!$G$2*INDEX(COEE_CADLIGNE_TR!$L$3:$R$9,MATCH(WEEKDAY($A28,1),COEE_CADLIGNE_TR!$M$3:$M$9,0),3)*INDEX(COEE_CADLIGNE_TR!$A$1:$D$13,MATCH(MONTH($A28),COEE_CADLIGNE_TR!$A$1:$A$13,0),2)*INDEX(COEE_CADLIGNE_TR!$A$1:$D$13,MATCH(MONTH($A28),COEE_CADLIGNE_TR!$A$1:$A$13,0),2))))</f>
        <v/>
      </c>
      <c r="F28" s="28" t="str">
        <f>IF(OR(Ouverture_lignes_validées!F28="F",Ouverture_lignes_validées!F28="PM",Ouverture_lignes_validées!F28=""),"",IF(Ouverture_lignes_validées!F28=1,IF(ISEVEN(Capa_lignes!$C28)="VRAI",INDEX(COEE_CADLIGNE_TR!$A$16:$C$27,MATCH(Tableau4[[#This Row],[Mois]],COEE_CADLIGNE_TR!$A$16:$A$27,0),2)*COEE_CADLIGNE_TR!$G$2*INDEX(COEE_CADLIGNE_TR!$L$3:$R$9,MATCH(WEEKDAY($A28,1),COEE_CADLIGNE_TR!$M$3:$M$9,0),3)*INDEX(COEE_CADLIGNE_TR!$A$1:$D$13,MATCH(MONTH($A28),COEE_CADLIGNE_TR!$A$1:$A$13,0),2),COEE_CADLIGNE_TR!$G$2*INDEX(COEE_CADLIGNE_TR!$L$3:$R$9,MATCH(WEEKDAY($A28,1),COEE_CADLIGNE_TR!$M$3:$M$9,0),4)*INDEX(COEE_CADLIGNE_TR!$A$1:$D$13,MATCH(MONTH($A28),COEE_CADLIGNE_TR!$A$1:$A$13,0),2))))</f>
        <v/>
      </c>
      <c r="G28" s="28" t="str">
        <f>IF(OR(Ouverture_lignes_validées!G28="F",Ouverture_lignes_validées!G28="PM",Ouverture_lignes_validées!G28=""),"",IF(Ouverture_lignes_validées!G28=1,INDEX(COEE_CADLIGNE_TR!$A$16:$C$27,MATCH(Tableau4[[#This Row],[Mois]],COEE_CADLIGNE_TR!$A$16:$A$27,0),2)*COEE_CADLIGNE_TR!$G$2*INDEX(COEE_CADLIGNE_TR!$L$3:$R$9,MATCH(WEEKDAY($A28,1),COEE_CADLIGNE_TR!$M$3:$M$9,0),5)*INDEX(COEE_CADLIGNE_TR!$A$1:$D$13,MATCH(MONTH($A28),COEE_CADLIGNE_TR!$A$1:$A$13,0),2)))</f>
        <v/>
      </c>
      <c r="H28" s="28" t="str">
        <f>IF(OR(Ouverture_lignes_validées!H28="F",Ouverture_lignes_validées!H28="PM",Ouverture_lignes_validées!H28=""),"",IF(Ouverture_lignes_validées!H28=1,INDEX(COEE_CADLIGNE_TR!$A$16:$C$27,MATCH(Tableau4[[#This Row],[Mois]],COEE_CADLIGNE_TR!$A$16:$A$27,0),2)*COEE_CADLIGNE_TR!$G$2*INDEX(COEE_CADLIGNE_TR!$L$3:$R$9,MATCH(WEEKDAY($A28,1),COEE_CADLIGNE_TR!$M$3:$M$9,0),6)*INDEX(COEE_CADLIGNE_TR!$A$1:$D$13,MATCH(MONTH($A28),COEE_CADLIGNE_TR!$A$1:$A$13,0),2)))</f>
        <v/>
      </c>
      <c r="I28" s="28" t="str">
        <f>IF(OR(Ouverture_lignes_validées!I28="F",Ouverture_lignes_validées!I28="PM",Ouverture_lignes_validées!I28=""),"",IF(Ouverture_lignes_validées!I28=1,INDEX(COEE_CADLIGNE_TR!$A$16:$C$27,MATCH(Tableau4[[#This Row],[Mois]],COEE_CADLIGNE_TR!$A$16:$A$27,0),2)*COEE_CADLIGNE_TR!$G$2*INDEX(COEE_CADLIGNE_TR!$L$3:$R$9,MATCH(WEEKDAY($A28,1),COEE_CADLIGNE_TR!$M$3:$M$9,0),7)*INDEX(COEE_CADLIGNE_TR!$A$1:$D$13,MATCH(MONTH($A28),COEE_CADLIGNE_TR!$A$1:$A$13,0),2)))</f>
        <v/>
      </c>
      <c r="J28" s="28">
        <f>IF(OR(Ouverture_lignes_validées!J28="F",Ouverture_lignes_validées!J28="PM",Ouverture_lignes_validées!J28=""),"",IF(Ouverture_lignes_validées!J28=1,IF(ISEVEN(Capa_lignes!$C28)="VRAI",INDEX(COEE_CADLIGNE_TR!$A$16:$C$27,MATCH(Tableau4[[#This Row],[Mois]],COEE_CADLIGNE_TR!$A$16:$A$27,0),2)*COEE_CADLIGNE_TR!$H$2*INDEX(COEE_CADLIGNE_TR!$L$3:$R$9,MATCH(WEEKDAY($A28,1),COEE_CADLIGNE_TR!$M$3:$M$9,0),4)*INDEX(COEE_CADLIGNE_TR!$A$1:$D$13,MATCH(MONTH($A28),COEE_CADLIGNE_TR!$A$1:$A$13,0),3),INDEX(COEE_CADLIGNE_TR!$A$16:$C$27,MATCH(Tableau4[[#This Row],[Mois]],COEE_CADLIGNE_TR!$A$16:$A$27,0),2)*COEE_CADLIGNE_TR!$H$2*INDEX(COEE_CADLIGNE_TR!$L$3:$R$9,MATCH(WEEKDAY($A28,1),COEE_CADLIGNE_TR!$M$3:$M$9,0),3)*INDEX(COEE_CADLIGNE_TR!$A$1:$D$13,MATCH(MONTH($A28),COEE_CADLIGNE_TR!$A$1:$A$13,0),3))))</f>
        <v>4890.6000000000004</v>
      </c>
      <c r="K28" s="28">
        <f>IF(OR(Ouverture_lignes_validées!K28="F",Ouverture_lignes_validées!K28="PM",Ouverture_lignes_validées!K28=""),"",IF(Ouverture_lignes_validées!K28=1,IF(ISEVEN(Capa_lignes!$C28)="VRAI",INDEX(COEE_CADLIGNE_TR!$A$16:$C$27,MATCH(Tableau4[[#This Row],[Mois]],COEE_CADLIGNE_TR!$A$16:$A$27,0),2)*COEE_CADLIGNE_TR!$H$2*INDEX(COEE_CADLIGNE_TR!$L$3:$R$9,MATCH(WEEKDAY($A28,1),COEE_CADLIGNE_TR!$M$3:$M$9,0),3)*INDEX(COEE_CADLIGNE_TR!$A$1:$D$13,MATCH(MONTH($A28),COEE_CADLIGNE_TR!$A$1:$A$13,0),3),INDEX(COEE_CADLIGNE_TR!$A$16:$C$27,MATCH(Tableau4[[#This Row],[Mois]],COEE_CADLIGNE_TR!$A$16:$A$27,0),2)*COEE_CADLIGNE_TR!$H$2*INDEX(COEE_CADLIGNE_TR!$L$3:$R$9,MATCH(WEEKDAY($A28,1),COEE_CADLIGNE_TR!$M$3:$M$9,0),4)*INDEX(COEE_CADLIGNE_TR!$A$1:$D$13,MATCH(MONTH($A28),COEE_CADLIGNE_TR!$A$1:$A$13,0),3))))</f>
        <v>5001.75</v>
      </c>
      <c r="L28" s="28">
        <f>IF(OR(Ouverture_lignes_validées!L28="F",Ouverture_lignes_validées!L28="PM",Ouverture_lignes_validées!L28=""),"",IF(Ouverture_lignes_validées!L28=1,INDEX(COEE_CADLIGNE_TR!$A$16:$C$27,MATCH(Tableau4[[#This Row],[Mois]],COEE_CADLIGNE_TR!$A$16:$A$27,0),2)*COEE_CADLIGNE_TR!$H$2*INDEX(COEE_CADLIGNE_TR!$L$3:$R$9,MATCH(WEEKDAY($A28,1),COEE_CADLIGNE_TR!$M$3:$M$9,0),5)*INDEX(COEE_CADLIGNE_TR!$A$1:$D$13,MATCH(MONTH($A28),COEE_CADLIGNE_TR!$A$1:$A$13,0),3)))</f>
        <v>6113.25</v>
      </c>
      <c r="M28" s="28" t="str">
        <f>IF(OR(Ouverture_lignes_validées!M28="F",Ouverture_lignes_validées!M28="PM",Ouverture_lignes_validées!M28=""),"",IF(Ouverture_lignes_validées!M28=1,INDEX(COEE_CADLIGNE_TR!$A$16:$C$27,MATCH(Tableau4[[#This Row],[Mois]],COEE_CADLIGNE_TR!$A$16:$A$27,0),2)*COEE_CADLIGNE_TR!$H$2*INDEX(COEE_CADLIGNE_TR!$L$3:$R$9,MATCH(WEEKDAY($A28,1),COEE_CADLIGNE_TR!$M$3:$M$9,0),6)*INDEX(COEE_CADLIGNE_TR!$A$1:$D$13,MATCH(MONTH($A28),COEE_CADLIGNE_TR!$A$1:$A$13,0),3)))</f>
        <v/>
      </c>
      <c r="N28" s="28" t="str">
        <f>IF(OR(Ouverture_lignes_validées!N28="F",Ouverture_lignes_validées!N28="PM",Ouverture_lignes_validées!N28=""),"",IF(Ouverture_lignes_validées!N28=1,INDEX(COEE_CADLIGNE_TR!$A$16:$C$27,MATCH(Tableau4[[#This Row],[Mois]],COEE_CADLIGNE_TR!$A$16:$A$27,0),2)*COEE_CADLIGNE_TR!$H$2*INDEX(COEE_CADLIGNE_TR!$L$3:$R$9,MATCH(WEEKDAY($A28,1),COEE_CADLIGNE_TR!$M$3:$M$9,0),7)*INDEX(COEE_CADLIGNE_TR!$A$1:$D$13,MATCH(MONTH($A28),COEE_CADLIGNE_TR!$A$1:$A$13,0),3)))</f>
        <v/>
      </c>
      <c r="O28" s="28">
        <f>IF(OR(Ouverture_lignes_validées!O28="F",Ouverture_lignes_validées!O28="PM",Ouverture_lignes_validées!O28=""),"",IF(Ouverture_lignes_validées!O28=1,IF(ISEVEN(Capa_lignes!$C28)="VRAI",INDEX(COEE_CADLIGNE_TR!$A$16:$C$27,MATCH(Tableau4[[#This Row],[Mois]],COEE_CADLIGNE_TR!$A$16:$A$27,0),2)*COEE_CADLIGNE_TR!$I$2*INDEX(COEE_CADLIGNE_TR!$L$3:$R$9,MATCH(WEEKDAY($A28,1),COEE_CADLIGNE_TR!$M$3:$M$9,0),4)*INDEX(COEE_CADLIGNE_TR!$A$1:$D$13,MATCH(MONTH($A28),COEE_CADLIGNE_TR!$A$1:$A$13,0),4),INDEX(COEE_CADLIGNE_TR!$A$16:$C$27,MATCH(Tableau4[[#This Row],[Mois]],COEE_CADLIGNE_TR!$A$16:$A$27,0),2)*COEE_CADLIGNE_TR!$I$2*INDEX(COEE_CADLIGNE_TR!$L$3:$R$9,MATCH(WEEKDAY($A28,1),COEE_CADLIGNE_TR!$M$3:$M$9,0),3)*INDEX(COEE_CADLIGNE_TR!$A$1:$D$13,MATCH(MONTH($A28),COEE_CADLIGNE_TR!$A$1:$A$13,0),4))))</f>
        <v>4796.55</v>
      </c>
      <c r="P28" s="28">
        <f>IF(OR(Ouverture_lignes_validées!P28="F",Ouverture_lignes_validées!P28="PM",Ouverture_lignes_validées!P28=""),"",IF(Ouverture_lignes_validées!P28=1,IF(ISEVEN(Capa_lignes!$C28)="VRAI",INDEX(COEE_CADLIGNE_TR!$A$16:$C$27,MATCH(Tableau4[[#This Row],[Mois]],COEE_CADLIGNE_TR!$A$16:$A$27,0),2)*COEE_CADLIGNE_TR!$I$2*INDEX(COEE_CADLIGNE_TR!$L$3:$R$9,MATCH(WEEKDAY($A28,1),COEE_CADLIGNE_TR!$M$3:$M$9,0),3)*INDEX(COEE_CADLIGNE_TR!$A$1:$D$13,MATCH(MONTH($A28),COEE_CADLIGNE_TR!$A$1:$A$13,0),4),INDEX(COEE_CADLIGNE_TR!$A$16:$C$27,MATCH(Tableau4[[#This Row],[Mois]],COEE_CADLIGNE_TR!$A$16:$A$27,0),2)*COEE_CADLIGNE_TR!$I$2*INDEX(COEE_CADLIGNE_TR!$L$3:$R$9,MATCH(WEEKDAY($A28,1),COEE_CADLIGNE_TR!$M$3:$M$9,0),4)*INDEX(COEE_CADLIGNE_TR!$A$1:$D$13,MATCH(MONTH($A28),COEE_CADLIGNE_TR!$A$1:$A$13,0),4))))</f>
        <v>4905.5625</v>
      </c>
      <c r="Q28" s="28">
        <f>IF(OR(Ouverture_lignes_validées!Q28="F",Ouverture_lignes_validées!Q28="PM",Ouverture_lignes_validées!Q28=""),"",IF(Ouverture_lignes_validées!Q28=1,INDEX(COEE_CADLIGNE_TR!$A$16:$C$27,MATCH(Tableau4[[#This Row],[Mois]],COEE_CADLIGNE_TR!$A$16:$A$27,0),2)*COEE_CADLIGNE_TR!$I$2*INDEX(COEE_CADLIGNE_TR!$L$3:$R$9,MATCH(WEEKDAY($A28,1),COEE_CADLIGNE_TR!$M$3:$M$9,0),5)*INDEX(COEE_CADLIGNE_TR!$A$1:$D$13,MATCH(MONTH($A28),COEE_CADLIGNE_TR!$A$1:$A$13,0),4)))</f>
        <v>5995.6875</v>
      </c>
      <c r="R28" s="28" t="str">
        <f>IF(OR(Ouverture_lignes_validées!R28="F",Ouverture_lignes_validées!R28="PM",Ouverture_lignes_validées!R28=""),"",IF(Ouverture_lignes_validées!R28=1,INDEX(COEE_CADLIGNE_TR!$A$16:$C$27,MATCH(Tableau4[[#This Row],[Mois]],COEE_CADLIGNE_TR!$A$16:$A$27,0),2)*COEE_CADLIGNE_TR!$I$2*INDEX(COEE_CADLIGNE_TR!$L$3:$R$9,MATCH(WEEKDAY($A28,1),COEE_CADLIGNE_TR!$M$3:$M$9,0),6)*INDEX(COEE_CADLIGNE_TR!$A$1:$D$13,MATCH(MONTH($A28),COEE_CADLIGNE_TR!$A$1:$A$13,0),4)))</f>
        <v/>
      </c>
      <c r="S28" s="28" t="str">
        <f>IF(OR(Ouverture_lignes_validées!S28="F",Ouverture_lignes_validées!S28="PM",Ouverture_lignes_validées!S28=""),"",IF(Ouverture_lignes_validées!S28=1,INDEX(COEE_CADLIGNE_TR!$A$16:$C$27,MATCH(Tableau4[[#This Row],[Mois]],COEE_CADLIGNE_TR!$A$16:$A$27,0),2)*COEE_CADLIGNE_TR!$I$2*INDEX(COEE_CADLIGNE_TR!$L$3:$R$9,MATCH(WEEKDAY($A28,1),COEE_CADLIGNE_TR!$M$3:$M$9,0),7)*INDEX(COEE_CADLIGNE_TR!$A$1:$D$13,MATCH(MONTH($A28),COEE_CADLIGNE_TR!$A$1:$A$13,0),4)))</f>
        <v/>
      </c>
      <c r="T28" s="28">
        <f>IF(OR(Ouverture_lignes_validées!T28="F",Ouverture_lignes_validées!T28="PM",Ouverture_lignes_validées!T28=""),"",IF(Ouverture_lignes_validées!T28=1,IF(ISEVEN(Capa_lignes!$C28)="VRAI",INDEX(COEE_CADLIGNE_TR!$A$16:$C$27,MATCH(Tableau4[[#This Row],[Mois]],COEE_CADLIGNE_TR!$A$16:$A$27,0),2)*COEE_CADLIGNE_TR!$J$2*INDEX(COEE_CADLIGNE_TR!$L$3:$R$9,MATCH(WEEKDAY($A28,1),COEE_CADLIGNE_TR!$M$3:$M$9,0),3)*INDEX(COEE_CADLIGNE_TR!$A$1:$E$13,MATCH(MONTH($A28),COEE_CADLIGNE_TR!$A$1:$A$13,0),5),INDEX(COEE_CADLIGNE_TR!$A$16:$C$27,MATCH(Tableau4[[#This Row],[Mois]],COEE_CADLIGNE_TR!$A$16:$A$27,0),2)*COEE_CADLIGNE_TR!$J$2*INDEX(COEE_CADLIGNE_TR!$L$3:$R$9,MATCH(WEEKDAY($A28,1),COEE_CADLIGNE_TR!$M$3:$M$9,0),4)*INDEX(COEE_CADLIGNE_TR!$A$1:$E$13,MATCH(MONTH($A28),COEE_CADLIGNE_TR!$A$1:$A$13,0),5))))</f>
        <v>1601.8735362997659</v>
      </c>
    </row>
    <row r="29" spans="1:20" x14ac:dyDescent="0.35">
      <c r="A29" s="4">
        <v>44952</v>
      </c>
      <c r="B29" s="1">
        <v>2023</v>
      </c>
      <c r="C29" s="1">
        <v>4</v>
      </c>
      <c r="D29" s="1">
        <f>MONTH(Tableau4[[#This Row],[Date ]])</f>
        <v>1</v>
      </c>
      <c r="E29" s="28" t="str">
        <f>IF(OR(Ouverture_lignes_validées!E29="F",Ouverture_lignes_validées!E29="PM",Ouverture_lignes_validées!E29=""),"",
IF(Ouverture_lignes_validées!E29=1,
IF(ISEVEN(Capa_lignes!$C29)="VRAI",
INDEX(COEE_CADLIGNE_TR!$A$16:$C$27,MATCH(Tableau4[[#This Row],[Mois]],COEE_CADLIGNE_TR!$A$16:$A$27,0),2)*COEE_CADLIGNE_TR!$G$2*INDEX(COEE_CADLIGNE_TR!$L$3:$R$9,MATCH(WEEKDAY($A29,1),COEE_CADLIGNE_TR!$M$3:$M$9,0),4)*INDEX(COEE_CADLIGNE_TR!$A$1:$D$13,MATCH(MONTH($A29),COEE_CADLIGNE_TR!$A$1:$A$13,0),2)*INDEX(COEE_CADLIGNE_TR!$A$1:$D$13,MATCH(MONTH($A29),COEE_CADLIGNE_TR!$A$1:$A$13,0),2),
INDEX(COEE_CADLIGNE_TR!$A$16:$C$27,MATCH(Tableau4[[#This Row],[Mois]],COEE_CADLIGNE_TR!$A$16:$A$27,0),2)*COEE_CADLIGNE_TR!$G$2*INDEX(COEE_CADLIGNE_TR!$L$3:$R$9,MATCH(WEEKDAY($A29,1),COEE_CADLIGNE_TR!$M$3:$M$9,0),3)*INDEX(COEE_CADLIGNE_TR!$A$1:$D$13,MATCH(MONTH($A29),COEE_CADLIGNE_TR!$A$1:$A$13,0),2)*INDEX(COEE_CADLIGNE_TR!$A$1:$D$13,MATCH(MONTH($A29),COEE_CADLIGNE_TR!$A$1:$A$13,0),2))))</f>
        <v/>
      </c>
      <c r="F29" s="28" t="str">
        <f>IF(OR(Ouverture_lignes_validées!F29="F",Ouverture_lignes_validées!F29="PM",Ouverture_lignes_validées!F29=""),"",IF(Ouverture_lignes_validées!F29=1,IF(ISEVEN(Capa_lignes!$C29)="VRAI",INDEX(COEE_CADLIGNE_TR!$A$16:$C$27,MATCH(Tableau4[[#This Row],[Mois]],COEE_CADLIGNE_TR!$A$16:$A$27,0),2)*COEE_CADLIGNE_TR!$G$2*INDEX(COEE_CADLIGNE_TR!$L$3:$R$9,MATCH(WEEKDAY($A29,1),COEE_CADLIGNE_TR!$M$3:$M$9,0),3)*INDEX(COEE_CADLIGNE_TR!$A$1:$D$13,MATCH(MONTH($A29),COEE_CADLIGNE_TR!$A$1:$A$13,0),2),COEE_CADLIGNE_TR!$G$2*INDEX(COEE_CADLIGNE_TR!$L$3:$R$9,MATCH(WEEKDAY($A29,1),COEE_CADLIGNE_TR!$M$3:$M$9,0),4)*INDEX(COEE_CADLIGNE_TR!$A$1:$D$13,MATCH(MONTH($A29),COEE_CADLIGNE_TR!$A$1:$A$13,0),2))))</f>
        <v/>
      </c>
      <c r="G29" s="28" t="str">
        <f>IF(OR(Ouverture_lignes_validées!G29="F",Ouverture_lignes_validées!G29="PM",Ouverture_lignes_validées!G29=""),"",IF(Ouverture_lignes_validées!G29=1,INDEX(COEE_CADLIGNE_TR!$A$16:$C$27,MATCH(Tableau4[[#This Row],[Mois]],COEE_CADLIGNE_TR!$A$16:$A$27,0),2)*COEE_CADLIGNE_TR!$G$2*INDEX(COEE_CADLIGNE_TR!$L$3:$R$9,MATCH(WEEKDAY($A29,1),COEE_CADLIGNE_TR!$M$3:$M$9,0),5)*INDEX(COEE_CADLIGNE_TR!$A$1:$D$13,MATCH(MONTH($A29),COEE_CADLIGNE_TR!$A$1:$A$13,0),2)))</f>
        <v/>
      </c>
      <c r="H29" s="28" t="str">
        <f>IF(OR(Ouverture_lignes_validées!H29="F",Ouverture_lignes_validées!H29="PM",Ouverture_lignes_validées!H29=""),"",IF(Ouverture_lignes_validées!H29=1,INDEX(COEE_CADLIGNE_TR!$A$16:$C$27,MATCH(Tableau4[[#This Row],[Mois]],COEE_CADLIGNE_TR!$A$16:$A$27,0),2)*COEE_CADLIGNE_TR!$G$2*INDEX(COEE_CADLIGNE_TR!$L$3:$R$9,MATCH(WEEKDAY($A29,1),COEE_CADLIGNE_TR!$M$3:$M$9,0),6)*INDEX(COEE_CADLIGNE_TR!$A$1:$D$13,MATCH(MONTH($A29),COEE_CADLIGNE_TR!$A$1:$A$13,0),2)))</f>
        <v/>
      </c>
      <c r="I29" s="28" t="str">
        <f>IF(OR(Ouverture_lignes_validées!I29="F",Ouverture_lignes_validées!I29="PM",Ouverture_lignes_validées!I29=""),"",IF(Ouverture_lignes_validées!I29=1,INDEX(COEE_CADLIGNE_TR!$A$16:$C$27,MATCH(Tableau4[[#This Row],[Mois]],COEE_CADLIGNE_TR!$A$16:$A$27,0),2)*COEE_CADLIGNE_TR!$G$2*INDEX(COEE_CADLIGNE_TR!$L$3:$R$9,MATCH(WEEKDAY($A29,1),COEE_CADLIGNE_TR!$M$3:$M$9,0),7)*INDEX(COEE_CADLIGNE_TR!$A$1:$D$13,MATCH(MONTH($A29),COEE_CADLIGNE_TR!$A$1:$A$13,0),2)))</f>
        <v/>
      </c>
      <c r="J29" s="28">
        <f>IF(OR(Ouverture_lignes_validées!J29="F",Ouverture_lignes_validées!J29="PM",Ouverture_lignes_validées!J29=""),"",IF(Ouverture_lignes_validées!J29=1,IF(ISEVEN(Capa_lignes!$C29)="VRAI",INDEX(COEE_CADLIGNE_TR!$A$16:$C$27,MATCH(Tableau4[[#This Row],[Mois]],COEE_CADLIGNE_TR!$A$16:$A$27,0),2)*COEE_CADLIGNE_TR!$H$2*INDEX(COEE_CADLIGNE_TR!$L$3:$R$9,MATCH(WEEKDAY($A29,1),COEE_CADLIGNE_TR!$M$3:$M$9,0),4)*INDEX(COEE_CADLIGNE_TR!$A$1:$D$13,MATCH(MONTH($A29),COEE_CADLIGNE_TR!$A$1:$A$13,0),3),INDEX(COEE_CADLIGNE_TR!$A$16:$C$27,MATCH(Tableau4[[#This Row],[Mois]],COEE_CADLIGNE_TR!$A$16:$A$27,0),2)*COEE_CADLIGNE_TR!$H$2*INDEX(COEE_CADLIGNE_TR!$L$3:$R$9,MATCH(WEEKDAY($A29,1),COEE_CADLIGNE_TR!$M$3:$M$9,0),3)*INDEX(COEE_CADLIGNE_TR!$A$1:$D$13,MATCH(MONTH($A29),COEE_CADLIGNE_TR!$A$1:$A$13,0),3))))</f>
        <v>4890.6000000000004</v>
      </c>
      <c r="K29" s="28">
        <f>IF(OR(Ouverture_lignes_validées!K29="F",Ouverture_lignes_validées!K29="PM",Ouverture_lignes_validées!K29=""),"",IF(Ouverture_lignes_validées!K29=1,IF(ISEVEN(Capa_lignes!$C29)="VRAI",INDEX(COEE_CADLIGNE_TR!$A$16:$C$27,MATCH(Tableau4[[#This Row],[Mois]],COEE_CADLIGNE_TR!$A$16:$A$27,0),2)*COEE_CADLIGNE_TR!$H$2*INDEX(COEE_CADLIGNE_TR!$L$3:$R$9,MATCH(WEEKDAY($A29,1),COEE_CADLIGNE_TR!$M$3:$M$9,0),3)*INDEX(COEE_CADLIGNE_TR!$A$1:$D$13,MATCH(MONTH($A29),COEE_CADLIGNE_TR!$A$1:$A$13,0),3),INDEX(COEE_CADLIGNE_TR!$A$16:$C$27,MATCH(Tableau4[[#This Row],[Mois]],COEE_CADLIGNE_TR!$A$16:$A$27,0),2)*COEE_CADLIGNE_TR!$H$2*INDEX(COEE_CADLIGNE_TR!$L$3:$R$9,MATCH(WEEKDAY($A29,1),COEE_CADLIGNE_TR!$M$3:$M$9,0),4)*INDEX(COEE_CADLIGNE_TR!$A$1:$D$13,MATCH(MONTH($A29),COEE_CADLIGNE_TR!$A$1:$A$13,0),3))))</f>
        <v>5001.75</v>
      </c>
      <c r="L29" s="28">
        <f>IF(OR(Ouverture_lignes_validées!L29="F",Ouverture_lignes_validées!L29="PM",Ouverture_lignes_validées!L29=""),"",IF(Ouverture_lignes_validées!L29=1,INDEX(COEE_CADLIGNE_TR!$A$16:$C$27,MATCH(Tableau4[[#This Row],[Mois]],COEE_CADLIGNE_TR!$A$16:$A$27,0),2)*COEE_CADLIGNE_TR!$H$2*INDEX(COEE_CADLIGNE_TR!$L$3:$R$9,MATCH(WEEKDAY($A29,1),COEE_CADLIGNE_TR!$M$3:$M$9,0),5)*INDEX(COEE_CADLIGNE_TR!$A$1:$D$13,MATCH(MONTH($A29),COEE_CADLIGNE_TR!$A$1:$A$13,0),3)))</f>
        <v>6113.25</v>
      </c>
      <c r="M29" s="28" t="str">
        <f>IF(OR(Ouverture_lignes_validées!M29="F",Ouverture_lignes_validées!M29="PM",Ouverture_lignes_validées!M29=""),"",IF(Ouverture_lignes_validées!M29=1,INDEX(COEE_CADLIGNE_TR!$A$16:$C$27,MATCH(Tableau4[[#This Row],[Mois]],COEE_CADLIGNE_TR!$A$16:$A$27,0),2)*COEE_CADLIGNE_TR!$H$2*INDEX(COEE_CADLIGNE_TR!$L$3:$R$9,MATCH(WEEKDAY($A29,1),COEE_CADLIGNE_TR!$M$3:$M$9,0),6)*INDEX(COEE_CADLIGNE_TR!$A$1:$D$13,MATCH(MONTH($A29),COEE_CADLIGNE_TR!$A$1:$A$13,0),3)))</f>
        <v/>
      </c>
      <c r="N29" s="28" t="str">
        <f>IF(OR(Ouverture_lignes_validées!N29="F",Ouverture_lignes_validées!N29="PM",Ouverture_lignes_validées!N29=""),"",IF(Ouverture_lignes_validées!N29=1,INDEX(COEE_CADLIGNE_TR!$A$16:$C$27,MATCH(Tableau4[[#This Row],[Mois]],COEE_CADLIGNE_TR!$A$16:$A$27,0),2)*COEE_CADLIGNE_TR!$H$2*INDEX(COEE_CADLIGNE_TR!$L$3:$R$9,MATCH(WEEKDAY($A29,1),COEE_CADLIGNE_TR!$M$3:$M$9,0),7)*INDEX(COEE_CADLIGNE_TR!$A$1:$D$13,MATCH(MONTH($A29),COEE_CADLIGNE_TR!$A$1:$A$13,0),3)))</f>
        <v/>
      </c>
      <c r="O29" s="28">
        <f>IF(OR(Ouverture_lignes_validées!O29="F",Ouverture_lignes_validées!O29="PM",Ouverture_lignes_validées!O29=""),"",IF(Ouverture_lignes_validées!O29=1,IF(ISEVEN(Capa_lignes!$C29)="VRAI",INDEX(COEE_CADLIGNE_TR!$A$16:$C$27,MATCH(Tableau4[[#This Row],[Mois]],COEE_CADLIGNE_TR!$A$16:$A$27,0),2)*COEE_CADLIGNE_TR!$I$2*INDEX(COEE_CADLIGNE_TR!$L$3:$R$9,MATCH(WEEKDAY($A29,1),COEE_CADLIGNE_TR!$M$3:$M$9,0),4)*INDEX(COEE_CADLIGNE_TR!$A$1:$D$13,MATCH(MONTH($A29),COEE_CADLIGNE_TR!$A$1:$A$13,0),4),INDEX(COEE_CADLIGNE_TR!$A$16:$C$27,MATCH(Tableau4[[#This Row],[Mois]],COEE_CADLIGNE_TR!$A$16:$A$27,0),2)*COEE_CADLIGNE_TR!$I$2*INDEX(COEE_CADLIGNE_TR!$L$3:$R$9,MATCH(WEEKDAY($A29,1),COEE_CADLIGNE_TR!$M$3:$M$9,0),3)*INDEX(COEE_CADLIGNE_TR!$A$1:$D$13,MATCH(MONTH($A29),COEE_CADLIGNE_TR!$A$1:$A$13,0),4))))</f>
        <v>4796.55</v>
      </c>
      <c r="P29" s="28">
        <f>IF(OR(Ouverture_lignes_validées!P29="F",Ouverture_lignes_validées!P29="PM",Ouverture_lignes_validées!P29=""),"",IF(Ouverture_lignes_validées!P29=1,IF(ISEVEN(Capa_lignes!$C29)="VRAI",INDEX(COEE_CADLIGNE_TR!$A$16:$C$27,MATCH(Tableau4[[#This Row],[Mois]],COEE_CADLIGNE_TR!$A$16:$A$27,0),2)*COEE_CADLIGNE_TR!$I$2*INDEX(COEE_CADLIGNE_TR!$L$3:$R$9,MATCH(WEEKDAY($A29,1),COEE_CADLIGNE_TR!$M$3:$M$9,0),3)*INDEX(COEE_CADLIGNE_TR!$A$1:$D$13,MATCH(MONTH($A29),COEE_CADLIGNE_TR!$A$1:$A$13,0),4),INDEX(COEE_CADLIGNE_TR!$A$16:$C$27,MATCH(Tableau4[[#This Row],[Mois]],COEE_CADLIGNE_TR!$A$16:$A$27,0),2)*COEE_CADLIGNE_TR!$I$2*INDEX(COEE_CADLIGNE_TR!$L$3:$R$9,MATCH(WEEKDAY($A29,1),COEE_CADLIGNE_TR!$M$3:$M$9,0),4)*INDEX(COEE_CADLIGNE_TR!$A$1:$D$13,MATCH(MONTH($A29),COEE_CADLIGNE_TR!$A$1:$A$13,0),4))))</f>
        <v>4905.5625</v>
      </c>
      <c r="Q29" s="28">
        <f>IF(OR(Ouverture_lignes_validées!Q29="F",Ouverture_lignes_validées!Q29="PM",Ouverture_lignes_validées!Q29=""),"",IF(Ouverture_lignes_validées!Q29=1,INDEX(COEE_CADLIGNE_TR!$A$16:$C$27,MATCH(Tableau4[[#This Row],[Mois]],COEE_CADLIGNE_TR!$A$16:$A$27,0),2)*COEE_CADLIGNE_TR!$I$2*INDEX(COEE_CADLIGNE_TR!$L$3:$R$9,MATCH(WEEKDAY($A29,1),COEE_CADLIGNE_TR!$M$3:$M$9,0),5)*INDEX(COEE_CADLIGNE_TR!$A$1:$D$13,MATCH(MONTH($A29),COEE_CADLIGNE_TR!$A$1:$A$13,0),4)))</f>
        <v>5995.6875</v>
      </c>
      <c r="R29" s="28" t="str">
        <f>IF(OR(Ouverture_lignes_validées!R29="F",Ouverture_lignes_validées!R29="PM",Ouverture_lignes_validées!R29=""),"",IF(Ouverture_lignes_validées!R29=1,INDEX(COEE_CADLIGNE_TR!$A$16:$C$27,MATCH(Tableau4[[#This Row],[Mois]],COEE_CADLIGNE_TR!$A$16:$A$27,0),2)*COEE_CADLIGNE_TR!$I$2*INDEX(COEE_CADLIGNE_TR!$L$3:$R$9,MATCH(WEEKDAY($A29,1),COEE_CADLIGNE_TR!$M$3:$M$9,0),6)*INDEX(COEE_CADLIGNE_TR!$A$1:$D$13,MATCH(MONTH($A29),COEE_CADLIGNE_TR!$A$1:$A$13,0),4)))</f>
        <v/>
      </c>
      <c r="S29" s="28" t="str">
        <f>IF(OR(Ouverture_lignes_validées!S29="F",Ouverture_lignes_validées!S29="PM",Ouverture_lignes_validées!S29=""),"",IF(Ouverture_lignes_validées!S29=1,INDEX(COEE_CADLIGNE_TR!$A$16:$C$27,MATCH(Tableau4[[#This Row],[Mois]],COEE_CADLIGNE_TR!$A$16:$A$27,0),2)*COEE_CADLIGNE_TR!$I$2*INDEX(COEE_CADLIGNE_TR!$L$3:$R$9,MATCH(WEEKDAY($A29,1),COEE_CADLIGNE_TR!$M$3:$M$9,0),7)*INDEX(COEE_CADLIGNE_TR!$A$1:$D$13,MATCH(MONTH($A29),COEE_CADLIGNE_TR!$A$1:$A$13,0),4)))</f>
        <v/>
      </c>
      <c r="T29" s="28">
        <f>IF(OR(Ouverture_lignes_validées!T29="F",Ouverture_lignes_validées!T29="PM",Ouverture_lignes_validées!T29=""),"",IF(Ouverture_lignes_validées!T29=1,IF(ISEVEN(Capa_lignes!$C29)="VRAI",INDEX(COEE_CADLIGNE_TR!$A$16:$C$27,MATCH(Tableau4[[#This Row],[Mois]],COEE_CADLIGNE_TR!$A$16:$A$27,0),2)*COEE_CADLIGNE_TR!$J$2*INDEX(COEE_CADLIGNE_TR!$L$3:$R$9,MATCH(WEEKDAY($A29,1),COEE_CADLIGNE_TR!$M$3:$M$9,0),3)*INDEX(COEE_CADLIGNE_TR!$A$1:$E$13,MATCH(MONTH($A29),COEE_CADLIGNE_TR!$A$1:$A$13,0),5),INDEX(COEE_CADLIGNE_TR!$A$16:$C$27,MATCH(Tableau4[[#This Row],[Mois]],COEE_CADLIGNE_TR!$A$16:$A$27,0),2)*COEE_CADLIGNE_TR!$J$2*INDEX(COEE_CADLIGNE_TR!$L$3:$R$9,MATCH(WEEKDAY($A29,1),COEE_CADLIGNE_TR!$M$3:$M$9,0),4)*INDEX(COEE_CADLIGNE_TR!$A$1:$E$13,MATCH(MONTH($A29),COEE_CADLIGNE_TR!$A$1:$A$13,0),5))))</f>
        <v>1601.8735362997659</v>
      </c>
    </row>
    <row r="30" spans="1:20" x14ac:dyDescent="0.35">
      <c r="A30" s="4">
        <v>44953</v>
      </c>
      <c r="B30" s="1">
        <v>2023</v>
      </c>
      <c r="C30" s="1">
        <v>4</v>
      </c>
      <c r="D30" s="1">
        <f>MONTH(Tableau4[[#This Row],[Date ]])</f>
        <v>1</v>
      </c>
      <c r="E30" s="28" t="str">
        <f>IF(OR(Ouverture_lignes_validées!E30="F",Ouverture_lignes_validées!E30="PM",Ouverture_lignes_validées!E30=""),"",
IF(Ouverture_lignes_validées!E30=1,
IF(ISEVEN(Capa_lignes!$C30)="VRAI",
INDEX(COEE_CADLIGNE_TR!$A$16:$C$27,MATCH(Tableau4[[#This Row],[Mois]],COEE_CADLIGNE_TR!$A$16:$A$27,0),2)*COEE_CADLIGNE_TR!$G$2*INDEX(COEE_CADLIGNE_TR!$L$3:$R$9,MATCH(WEEKDAY($A30,1),COEE_CADLIGNE_TR!$M$3:$M$9,0),4)*INDEX(COEE_CADLIGNE_TR!$A$1:$D$13,MATCH(MONTH($A30),COEE_CADLIGNE_TR!$A$1:$A$13,0),2)*INDEX(COEE_CADLIGNE_TR!$A$1:$D$13,MATCH(MONTH($A30),COEE_CADLIGNE_TR!$A$1:$A$13,0),2),
INDEX(COEE_CADLIGNE_TR!$A$16:$C$27,MATCH(Tableau4[[#This Row],[Mois]],COEE_CADLIGNE_TR!$A$16:$A$27,0),2)*COEE_CADLIGNE_TR!$G$2*INDEX(COEE_CADLIGNE_TR!$L$3:$R$9,MATCH(WEEKDAY($A30,1),COEE_CADLIGNE_TR!$M$3:$M$9,0),3)*INDEX(COEE_CADLIGNE_TR!$A$1:$D$13,MATCH(MONTH($A30),COEE_CADLIGNE_TR!$A$1:$A$13,0),2)*INDEX(COEE_CADLIGNE_TR!$A$1:$D$13,MATCH(MONTH($A30),COEE_CADLIGNE_TR!$A$1:$A$13,0),2))))</f>
        <v/>
      </c>
      <c r="F30" s="28" t="str">
        <f>IF(OR(Ouverture_lignes_validées!F30="F",Ouverture_lignes_validées!F30="PM",Ouverture_lignes_validées!F30=""),"",IF(Ouverture_lignes_validées!F30=1,IF(ISEVEN(Capa_lignes!$C30)="VRAI",INDEX(COEE_CADLIGNE_TR!$A$16:$C$27,MATCH(Tableau4[[#This Row],[Mois]],COEE_CADLIGNE_TR!$A$16:$A$27,0),2)*COEE_CADLIGNE_TR!$G$2*INDEX(COEE_CADLIGNE_TR!$L$3:$R$9,MATCH(WEEKDAY($A30,1),COEE_CADLIGNE_TR!$M$3:$M$9,0),3)*INDEX(COEE_CADLIGNE_TR!$A$1:$D$13,MATCH(MONTH($A30),COEE_CADLIGNE_TR!$A$1:$A$13,0),2),COEE_CADLIGNE_TR!$G$2*INDEX(COEE_CADLIGNE_TR!$L$3:$R$9,MATCH(WEEKDAY($A30,1),COEE_CADLIGNE_TR!$M$3:$M$9,0),4)*INDEX(COEE_CADLIGNE_TR!$A$1:$D$13,MATCH(MONTH($A30),COEE_CADLIGNE_TR!$A$1:$A$13,0),2))))</f>
        <v/>
      </c>
      <c r="G30" s="28" t="str">
        <f>IF(OR(Ouverture_lignes_validées!G30="F",Ouverture_lignes_validées!G30="PM",Ouverture_lignes_validées!G30=""),"",IF(Ouverture_lignes_validées!G30=1,INDEX(COEE_CADLIGNE_TR!$A$16:$C$27,MATCH(Tableau4[[#This Row],[Mois]],COEE_CADLIGNE_TR!$A$16:$A$27,0),2)*COEE_CADLIGNE_TR!$G$2*INDEX(COEE_CADLIGNE_TR!$L$3:$R$9,MATCH(WEEKDAY($A30,1),COEE_CADLIGNE_TR!$M$3:$M$9,0),5)*INDEX(COEE_CADLIGNE_TR!$A$1:$D$13,MATCH(MONTH($A30),COEE_CADLIGNE_TR!$A$1:$A$13,0),2)))</f>
        <v/>
      </c>
      <c r="H30" s="28" t="str">
        <f>IF(OR(Ouverture_lignes_validées!H30="F",Ouverture_lignes_validées!H30="PM",Ouverture_lignes_validées!H30=""),"",IF(Ouverture_lignes_validées!H30=1,INDEX(COEE_CADLIGNE_TR!$A$16:$C$27,MATCH(Tableau4[[#This Row],[Mois]],COEE_CADLIGNE_TR!$A$16:$A$27,0),2)*COEE_CADLIGNE_TR!$G$2*INDEX(COEE_CADLIGNE_TR!$L$3:$R$9,MATCH(WEEKDAY($A30,1),COEE_CADLIGNE_TR!$M$3:$M$9,0),6)*INDEX(COEE_CADLIGNE_TR!$A$1:$D$13,MATCH(MONTH($A30),COEE_CADLIGNE_TR!$A$1:$A$13,0),2)))</f>
        <v/>
      </c>
      <c r="I30" s="28" t="str">
        <f>IF(OR(Ouverture_lignes_validées!I30="F",Ouverture_lignes_validées!I30="PM",Ouverture_lignes_validées!I30=""),"",IF(Ouverture_lignes_validées!I30=1,INDEX(COEE_CADLIGNE_TR!$A$16:$C$27,MATCH(Tableau4[[#This Row],[Mois]],COEE_CADLIGNE_TR!$A$16:$A$27,0),2)*COEE_CADLIGNE_TR!$G$2*INDEX(COEE_CADLIGNE_TR!$L$3:$R$9,MATCH(WEEKDAY($A30,1),COEE_CADLIGNE_TR!$M$3:$M$9,0),7)*INDEX(COEE_CADLIGNE_TR!$A$1:$D$13,MATCH(MONTH($A30),COEE_CADLIGNE_TR!$A$1:$A$13,0),2)))</f>
        <v/>
      </c>
      <c r="J30" s="28">
        <f>IF(OR(Ouverture_lignes_validées!J30="F",Ouverture_lignes_validées!J30="PM",Ouverture_lignes_validées!J30=""),"",IF(Ouverture_lignes_validées!J30=1,IF(ISEVEN(Capa_lignes!$C30)="VRAI",INDEX(COEE_CADLIGNE_TR!$A$16:$C$27,MATCH(Tableau4[[#This Row],[Mois]],COEE_CADLIGNE_TR!$A$16:$A$27,0),2)*COEE_CADLIGNE_TR!$H$2*INDEX(COEE_CADLIGNE_TR!$L$3:$R$9,MATCH(WEEKDAY($A30,1),COEE_CADLIGNE_TR!$M$3:$M$9,0),4)*INDEX(COEE_CADLIGNE_TR!$A$1:$D$13,MATCH(MONTH($A30),COEE_CADLIGNE_TR!$A$1:$A$13,0),3),INDEX(COEE_CADLIGNE_TR!$A$16:$C$27,MATCH(Tableau4[[#This Row],[Mois]],COEE_CADLIGNE_TR!$A$16:$A$27,0),2)*COEE_CADLIGNE_TR!$H$2*INDEX(COEE_CADLIGNE_TR!$L$3:$R$9,MATCH(WEEKDAY($A30,1),COEE_CADLIGNE_TR!$M$3:$M$9,0),3)*INDEX(COEE_CADLIGNE_TR!$A$1:$D$13,MATCH(MONTH($A30),COEE_CADLIGNE_TR!$A$1:$A$13,0),3))))</f>
        <v>4890.6000000000004</v>
      </c>
      <c r="K30" s="28">
        <f>IF(OR(Ouverture_lignes_validées!K30="F",Ouverture_lignes_validées!K30="PM",Ouverture_lignes_validées!K30=""),"",IF(Ouverture_lignes_validées!K30=1,IF(ISEVEN(Capa_lignes!$C30)="VRAI",INDEX(COEE_CADLIGNE_TR!$A$16:$C$27,MATCH(Tableau4[[#This Row],[Mois]],COEE_CADLIGNE_TR!$A$16:$A$27,0),2)*COEE_CADLIGNE_TR!$H$2*INDEX(COEE_CADLIGNE_TR!$L$3:$R$9,MATCH(WEEKDAY($A30,1),COEE_CADLIGNE_TR!$M$3:$M$9,0),3)*INDEX(COEE_CADLIGNE_TR!$A$1:$D$13,MATCH(MONTH($A30),COEE_CADLIGNE_TR!$A$1:$A$13,0),3),INDEX(COEE_CADLIGNE_TR!$A$16:$C$27,MATCH(Tableau4[[#This Row],[Mois]],COEE_CADLIGNE_TR!$A$16:$A$27,0),2)*COEE_CADLIGNE_TR!$H$2*INDEX(COEE_CADLIGNE_TR!$L$3:$R$9,MATCH(WEEKDAY($A30,1),COEE_CADLIGNE_TR!$M$3:$M$9,0),4)*INDEX(COEE_CADLIGNE_TR!$A$1:$D$13,MATCH(MONTH($A30),COEE_CADLIGNE_TR!$A$1:$A$13,0),3))))</f>
        <v>3001.05</v>
      </c>
      <c r="L30" s="28" t="str">
        <f>IF(OR(Ouverture_lignes_validées!L30="F",Ouverture_lignes_validées!L30="PM",Ouverture_lignes_validées!L30=""),"",IF(Ouverture_lignes_validées!L30=1,INDEX(COEE_CADLIGNE_TR!$A$16:$C$27,MATCH(Tableau4[[#This Row],[Mois]],COEE_CADLIGNE_TR!$A$16:$A$27,0),2)*COEE_CADLIGNE_TR!$H$2*INDEX(COEE_CADLIGNE_TR!$L$3:$R$9,MATCH(WEEKDAY($A30,1),COEE_CADLIGNE_TR!$M$3:$M$9,0),5)*INDEX(COEE_CADLIGNE_TR!$A$1:$D$13,MATCH(MONTH($A30),COEE_CADLIGNE_TR!$A$1:$A$13,0),3)))</f>
        <v/>
      </c>
      <c r="M30" s="28">
        <f>IF(OR(Ouverture_lignes_validées!M30="F",Ouverture_lignes_validées!M30="PM",Ouverture_lignes_validées!M30=""),"",IF(Ouverture_lignes_validées!M30=1,INDEX(COEE_CADLIGNE_TR!$A$16:$C$27,MATCH(Tableau4[[#This Row],[Mois]],COEE_CADLIGNE_TR!$A$16:$A$27,0),2)*COEE_CADLIGNE_TR!$H$2*INDEX(COEE_CADLIGNE_TR!$L$3:$R$9,MATCH(WEEKDAY($A30,1),COEE_CADLIGNE_TR!$M$3:$M$9,0),6)*INDEX(COEE_CADLIGNE_TR!$A$1:$D$13,MATCH(MONTH($A30),COEE_CADLIGNE_TR!$A$1:$A$13,0),3)))</f>
        <v>7335.9000000000005</v>
      </c>
      <c r="N30" s="28" t="str">
        <f>IF(OR(Ouverture_lignes_validées!N30="F",Ouverture_lignes_validées!N30="PM",Ouverture_lignes_validées!N30=""),"",IF(Ouverture_lignes_validées!N30=1,INDEX(COEE_CADLIGNE_TR!$A$16:$C$27,MATCH(Tableau4[[#This Row],[Mois]],COEE_CADLIGNE_TR!$A$16:$A$27,0),2)*COEE_CADLIGNE_TR!$H$2*INDEX(COEE_CADLIGNE_TR!$L$3:$R$9,MATCH(WEEKDAY($A30,1),COEE_CADLIGNE_TR!$M$3:$M$9,0),7)*INDEX(COEE_CADLIGNE_TR!$A$1:$D$13,MATCH(MONTH($A30),COEE_CADLIGNE_TR!$A$1:$A$13,0),3)))</f>
        <v/>
      </c>
      <c r="O30" s="28">
        <f>IF(OR(Ouverture_lignes_validées!O30="F",Ouverture_lignes_validées!O30="PM",Ouverture_lignes_validées!O30=""),"",IF(Ouverture_lignes_validées!O30=1,IF(ISEVEN(Capa_lignes!$C30)="VRAI",INDEX(COEE_CADLIGNE_TR!$A$16:$C$27,MATCH(Tableau4[[#This Row],[Mois]],COEE_CADLIGNE_TR!$A$16:$A$27,0),2)*COEE_CADLIGNE_TR!$I$2*INDEX(COEE_CADLIGNE_TR!$L$3:$R$9,MATCH(WEEKDAY($A30,1),COEE_CADLIGNE_TR!$M$3:$M$9,0),4)*INDEX(COEE_CADLIGNE_TR!$A$1:$D$13,MATCH(MONTH($A30),COEE_CADLIGNE_TR!$A$1:$A$13,0),4),INDEX(COEE_CADLIGNE_TR!$A$16:$C$27,MATCH(Tableau4[[#This Row],[Mois]],COEE_CADLIGNE_TR!$A$16:$A$27,0),2)*COEE_CADLIGNE_TR!$I$2*INDEX(COEE_CADLIGNE_TR!$L$3:$R$9,MATCH(WEEKDAY($A30,1),COEE_CADLIGNE_TR!$M$3:$M$9,0),3)*INDEX(COEE_CADLIGNE_TR!$A$1:$D$13,MATCH(MONTH($A30),COEE_CADLIGNE_TR!$A$1:$A$13,0),4))))</f>
        <v>4796.55</v>
      </c>
      <c r="P30" s="28">
        <f>IF(OR(Ouverture_lignes_validées!P30="F",Ouverture_lignes_validées!P30="PM",Ouverture_lignes_validées!P30=""),"",IF(Ouverture_lignes_validées!P30=1,IF(ISEVEN(Capa_lignes!$C30)="VRAI",INDEX(COEE_CADLIGNE_TR!$A$16:$C$27,MATCH(Tableau4[[#This Row],[Mois]],COEE_CADLIGNE_TR!$A$16:$A$27,0),2)*COEE_CADLIGNE_TR!$I$2*INDEX(COEE_CADLIGNE_TR!$L$3:$R$9,MATCH(WEEKDAY($A30,1),COEE_CADLIGNE_TR!$M$3:$M$9,0),3)*INDEX(COEE_CADLIGNE_TR!$A$1:$D$13,MATCH(MONTH($A30),COEE_CADLIGNE_TR!$A$1:$A$13,0),4),INDEX(COEE_CADLIGNE_TR!$A$16:$C$27,MATCH(Tableau4[[#This Row],[Mois]],COEE_CADLIGNE_TR!$A$16:$A$27,0),2)*COEE_CADLIGNE_TR!$I$2*INDEX(COEE_CADLIGNE_TR!$L$3:$R$9,MATCH(WEEKDAY($A30,1),COEE_CADLIGNE_TR!$M$3:$M$9,0),4)*INDEX(COEE_CADLIGNE_TR!$A$1:$D$13,MATCH(MONTH($A30),COEE_CADLIGNE_TR!$A$1:$A$13,0),4))))</f>
        <v>2943.3375000000001</v>
      </c>
      <c r="Q30" s="28" t="str">
        <f>IF(OR(Ouverture_lignes_validées!Q30="F",Ouverture_lignes_validées!Q30="PM",Ouverture_lignes_validées!Q30=""),"",IF(Ouverture_lignes_validées!Q30=1,INDEX(COEE_CADLIGNE_TR!$A$16:$C$27,MATCH(Tableau4[[#This Row],[Mois]],COEE_CADLIGNE_TR!$A$16:$A$27,0),2)*COEE_CADLIGNE_TR!$I$2*INDEX(COEE_CADLIGNE_TR!$L$3:$R$9,MATCH(WEEKDAY($A30,1),COEE_CADLIGNE_TR!$M$3:$M$9,0),5)*INDEX(COEE_CADLIGNE_TR!$A$1:$D$13,MATCH(MONTH($A30),COEE_CADLIGNE_TR!$A$1:$A$13,0),4)))</f>
        <v/>
      </c>
      <c r="R30" s="28" t="str">
        <f>IF(OR(Ouverture_lignes_validées!R30="F",Ouverture_lignes_validées!R30="PM",Ouverture_lignes_validées!R30=""),"",IF(Ouverture_lignes_validées!R30=1,INDEX(COEE_CADLIGNE_TR!$A$16:$C$27,MATCH(Tableau4[[#This Row],[Mois]],COEE_CADLIGNE_TR!$A$16:$A$27,0),2)*COEE_CADLIGNE_TR!$I$2*INDEX(COEE_CADLIGNE_TR!$L$3:$R$9,MATCH(WEEKDAY($A30,1),COEE_CADLIGNE_TR!$M$3:$M$9,0),6)*INDEX(COEE_CADLIGNE_TR!$A$1:$D$13,MATCH(MONTH($A30),COEE_CADLIGNE_TR!$A$1:$A$13,0),4)))</f>
        <v/>
      </c>
      <c r="S30" s="28" t="str">
        <f>IF(OR(Ouverture_lignes_validées!S30="F",Ouverture_lignes_validées!S30="PM",Ouverture_lignes_validées!S30=""),"",IF(Ouverture_lignes_validées!S30=1,INDEX(COEE_CADLIGNE_TR!$A$16:$C$27,MATCH(Tableau4[[#This Row],[Mois]],COEE_CADLIGNE_TR!$A$16:$A$27,0),2)*COEE_CADLIGNE_TR!$I$2*INDEX(COEE_CADLIGNE_TR!$L$3:$R$9,MATCH(WEEKDAY($A30,1),COEE_CADLIGNE_TR!$M$3:$M$9,0),7)*INDEX(COEE_CADLIGNE_TR!$A$1:$D$13,MATCH(MONTH($A30),COEE_CADLIGNE_TR!$A$1:$A$13,0),4)))</f>
        <v/>
      </c>
      <c r="T30" s="28">
        <f>IF(OR(Ouverture_lignes_validées!T30="F",Ouverture_lignes_validées!T30="PM",Ouverture_lignes_validées!T30=""),"",IF(Ouverture_lignes_validées!T30=1,IF(ISEVEN(Capa_lignes!$C30)="VRAI",INDEX(COEE_CADLIGNE_TR!$A$16:$C$27,MATCH(Tableau4[[#This Row],[Mois]],COEE_CADLIGNE_TR!$A$16:$A$27,0),2)*COEE_CADLIGNE_TR!$J$2*INDEX(COEE_CADLIGNE_TR!$L$3:$R$9,MATCH(WEEKDAY($A30,1),COEE_CADLIGNE_TR!$M$3:$M$9,0),3)*INDEX(COEE_CADLIGNE_TR!$A$1:$E$13,MATCH(MONTH($A30),COEE_CADLIGNE_TR!$A$1:$A$13,0),5),INDEX(COEE_CADLIGNE_TR!$A$16:$C$27,MATCH(Tableau4[[#This Row],[Mois]],COEE_CADLIGNE_TR!$A$16:$A$27,0),2)*COEE_CADLIGNE_TR!$J$2*INDEX(COEE_CADLIGNE_TR!$L$3:$R$9,MATCH(WEEKDAY($A30,1),COEE_CADLIGNE_TR!$M$3:$M$9,0),4)*INDEX(COEE_CADLIGNE_TR!$A$1:$E$13,MATCH(MONTH($A30),COEE_CADLIGNE_TR!$A$1:$A$13,0),5))))</f>
        <v>961.12412177985948</v>
      </c>
    </row>
    <row r="31" spans="1:20" x14ac:dyDescent="0.35">
      <c r="A31" s="4">
        <v>44954</v>
      </c>
      <c r="B31" s="1">
        <v>2023</v>
      </c>
      <c r="C31" s="1">
        <v>4</v>
      </c>
      <c r="D31" s="1">
        <f>MONTH(Tableau4[[#This Row],[Date ]])</f>
        <v>1</v>
      </c>
      <c r="E31" s="28" t="str">
        <f>IF(OR(Ouverture_lignes_validées!E31="F",Ouverture_lignes_validées!E31="PM",Ouverture_lignes_validées!E31=""),"",
IF(Ouverture_lignes_validées!E31=1,
IF(ISEVEN(Capa_lignes!$C31)="VRAI",
INDEX(COEE_CADLIGNE_TR!$A$16:$C$27,MATCH(Tableau4[[#This Row],[Mois]],COEE_CADLIGNE_TR!$A$16:$A$27,0),2)*COEE_CADLIGNE_TR!$G$2*INDEX(COEE_CADLIGNE_TR!$L$3:$R$9,MATCH(WEEKDAY($A31,1),COEE_CADLIGNE_TR!$M$3:$M$9,0),4)*INDEX(COEE_CADLIGNE_TR!$A$1:$D$13,MATCH(MONTH($A31),COEE_CADLIGNE_TR!$A$1:$A$13,0),2)*INDEX(COEE_CADLIGNE_TR!$A$1:$D$13,MATCH(MONTH($A31),COEE_CADLIGNE_TR!$A$1:$A$13,0),2),
INDEX(COEE_CADLIGNE_TR!$A$16:$C$27,MATCH(Tableau4[[#This Row],[Mois]],COEE_CADLIGNE_TR!$A$16:$A$27,0),2)*COEE_CADLIGNE_TR!$G$2*INDEX(COEE_CADLIGNE_TR!$L$3:$R$9,MATCH(WEEKDAY($A31,1),COEE_CADLIGNE_TR!$M$3:$M$9,0),3)*INDEX(COEE_CADLIGNE_TR!$A$1:$D$13,MATCH(MONTH($A31),COEE_CADLIGNE_TR!$A$1:$A$13,0),2)*INDEX(COEE_CADLIGNE_TR!$A$1:$D$13,MATCH(MONTH($A31),COEE_CADLIGNE_TR!$A$1:$A$13,0),2))))</f>
        <v/>
      </c>
      <c r="F31" s="28" t="str">
        <f>IF(OR(Ouverture_lignes_validées!F31="F",Ouverture_lignes_validées!F31="PM",Ouverture_lignes_validées!F31=""),"",IF(Ouverture_lignes_validées!F31=1,IF(ISEVEN(Capa_lignes!$C31)="VRAI",INDEX(COEE_CADLIGNE_TR!$A$16:$C$27,MATCH(Tableau4[[#This Row],[Mois]],COEE_CADLIGNE_TR!$A$16:$A$27,0),2)*COEE_CADLIGNE_TR!$G$2*INDEX(COEE_CADLIGNE_TR!$L$3:$R$9,MATCH(WEEKDAY($A31,1),COEE_CADLIGNE_TR!$M$3:$M$9,0),3)*INDEX(COEE_CADLIGNE_TR!$A$1:$D$13,MATCH(MONTH($A31),COEE_CADLIGNE_TR!$A$1:$A$13,0),2),COEE_CADLIGNE_TR!$G$2*INDEX(COEE_CADLIGNE_TR!$L$3:$R$9,MATCH(WEEKDAY($A31,1),COEE_CADLIGNE_TR!$M$3:$M$9,0),4)*INDEX(COEE_CADLIGNE_TR!$A$1:$D$13,MATCH(MONTH($A31),COEE_CADLIGNE_TR!$A$1:$A$13,0),2))))</f>
        <v/>
      </c>
      <c r="G31" s="28" t="str">
        <f>IF(OR(Ouverture_lignes_validées!G31="F",Ouverture_lignes_validées!G31="PM",Ouverture_lignes_validées!G31=""),"",IF(Ouverture_lignes_validées!G31=1,INDEX(COEE_CADLIGNE_TR!$A$16:$C$27,MATCH(Tableau4[[#This Row],[Mois]],COEE_CADLIGNE_TR!$A$16:$A$27,0),2)*COEE_CADLIGNE_TR!$G$2*INDEX(COEE_CADLIGNE_TR!$L$3:$R$9,MATCH(WEEKDAY($A31,1),COEE_CADLIGNE_TR!$M$3:$M$9,0),5)*INDEX(COEE_CADLIGNE_TR!$A$1:$D$13,MATCH(MONTH($A31),COEE_CADLIGNE_TR!$A$1:$A$13,0),2)))</f>
        <v/>
      </c>
      <c r="H31" s="28" t="str">
        <f>IF(OR(Ouverture_lignes_validées!H31="F",Ouverture_lignes_validées!H31="PM",Ouverture_lignes_validées!H31=""),"",IF(Ouverture_lignes_validées!H31=1,INDEX(COEE_CADLIGNE_TR!$A$16:$C$27,MATCH(Tableau4[[#This Row],[Mois]],COEE_CADLIGNE_TR!$A$16:$A$27,0),2)*COEE_CADLIGNE_TR!$G$2*INDEX(COEE_CADLIGNE_TR!$L$3:$R$9,MATCH(WEEKDAY($A31,1),COEE_CADLIGNE_TR!$M$3:$M$9,0),6)*INDEX(COEE_CADLIGNE_TR!$A$1:$D$13,MATCH(MONTH($A31),COEE_CADLIGNE_TR!$A$1:$A$13,0),2)))</f>
        <v/>
      </c>
      <c r="I31" s="28" t="str">
        <f>IF(OR(Ouverture_lignes_validées!I31="F",Ouverture_lignes_validées!I31="PM",Ouverture_lignes_validées!I31=""),"",IF(Ouverture_lignes_validées!I31=1,INDEX(COEE_CADLIGNE_TR!$A$16:$C$27,MATCH(Tableau4[[#This Row],[Mois]],COEE_CADLIGNE_TR!$A$16:$A$27,0),2)*COEE_CADLIGNE_TR!$G$2*INDEX(COEE_CADLIGNE_TR!$L$3:$R$9,MATCH(WEEKDAY($A31,1),COEE_CADLIGNE_TR!$M$3:$M$9,0),7)*INDEX(COEE_CADLIGNE_TR!$A$1:$D$13,MATCH(MONTH($A31),COEE_CADLIGNE_TR!$A$1:$A$13,0),2)))</f>
        <v/>
      </c>
      <c r="J31" s="28" t="str">
        <f>IF(OR(Ouverture_lignes_validées!J31="F",Ouverture_lignes_validées!J31="PM",Ouverture_lignes_validées!J31=""),"",IF(Ouverture_lignes_validées!J31=1,IF(ISEVEN(Capa_lignes!$C31)="VRAI",INDEX(COEE_CADLIGNE_TR!$A$16:$C$27,MATCH(Tableau4[[#This Row],[Mois]],COEE_CADLIGNE_TR!$A$16:$A$27,0),2)*COEE_CADLIGNE_TR!$H$2*INDEX(COEE_CADLIGNE_TR!$L$3:$R$9,MATCH(WEEKDAY($A31,1),COEE_CADLIGNE_TR!$M$3:$M$9,0),4)*INDEX(COEE_CADLIGNE_TR!$A$1:$D$13,MATCH(MONTH($A31),COEE_CADLIGNE_TR!$A$1:$A$13,0),3),INDEX(COEE_CADLIGNE_TR!$A$16:$C$27,MATCH(Tableau4[[#This Row],[Mois]],COEE_CADLIGNE_TR!$A$16:$A$27,0),2)*COEE_CADLIGNE_TR!$H$2*INDEX(COEE_CADLIGNE_TR!$L$3:$R$9,MATCH(WEEKDAY($A31,1),COEE_CADLIGNE_TR!$M$3:$M$9,0),3)*INDEX(COEE_CADLIGNE_TR!$A$1:$D$13,MATCH(MONTH($A31),COEE_CADLIGNE_TR!$A$1:$A$13,0),3))))</f>
        <v/>
      </c>
      <c r="K31" s="28" t="str">
        <f>IF(OR(Ouverture_lignes_validées!K31="F",Ouverture_lignes_validées!K31="PM",Ouverture_lignes_validées!K31=""),"",IF(Ouverture_lignes_validées!K31=1,IF(ISEVEN(Capa_lignes!$C31)="VRAI",INDEX(COEE_CADLIGNE_TR!$A$16:$C$27,MATCH(Tableau4[[#This Row],[Mois]],COEE_CADLIGNE_TR!$A$16:$A$27,0),2)*COEE_CADLIGNE_TR!$H$2*INDEX(COEE_CADLIGNE_TR!$L$3:$R$9,MATCH(WEEKDAY($A31,1),COEE_CADLIGNE_TR!$M$3:$M$9,0),3)*INDEX(COEE_CADLIGNE_TR!$A$1:$D$13,MATCH(MONTH($A31),COEE_CADLIGNE_TR!$A$1:$A$13,0),3),INDEX(COEE_CADLIGNE_TR!$A$16:$C$27,MATCH(Tableau4[[#This Row],[Mois]],COEE_CADLIGNE_TR!$A$16:$A$27,0),2)*COEE_CADLIGNE_TR!$H$2*INDEX(COEE_CADLIGNE_TR!$L$3:$R$9,MATCH(WEEKDAY($A31,1),COEE_CADLIGNE_TR!$M$3:$M$9,0),4)*INDEX(COEE_CADLIGNE_TR!$A$1:$D$13,MATCH(MONTH($A31),COEE_CADLIGNE_TR!$A$1:$A$13,0),3))))</f>
        <v/>
      </c>
      <c r="L31" s="28" t="str">
        <f>IF(OR(Ouverture_lignes_validées!L31="F",Ouverture_lignes_validées!L31="PM",Ouverture_lignes_validées!L31=""),"",IF(Ouverture_lignes_validées!L31=1,INDEX(COEE_CADLIGNE_TR!$A$16:$C$27,MATCH(Tableau4[[#This Row],[Mois]],COEE_CADLIGNE_TR!$A$16:$A$27,0),2)*COEE_CADLIGNE_TR!$H$2*INDEX(COEE_CADLIGNE_TR!$L$3:$R$9,MATCH(WEEKDAY($A31,1),COEE_CADLIGNE_TR!$M$3:$M$9,0),5)*INDEX(COEE_CADLIGNE_TR!$A$1:$D$13,MATCH(MONTH($A31),COEE_CADLIGNE_TR!$A$1:$A$13,0),3)))</f>
        <v/>
      </c>
      <c r="M31" s="28">
        <f>IF(OR(Ouverture_lignes_validées!M31="F",Ouverture_lignes_validées!M31="PM",Ouverture_lignes_validées!M31=""),"",IF(Ouverture_lignes_validées!M31=1,INDEX(COEE_CADLIGNE_TR!$A$16:$C$27,MATCH(Tableau4[[#This Row],[Mois]],COEE_CADLIGNE_TR!$A$16:$A$27,0),2)*COEE_CADLIGNE_TR!$H$2*INDEX(COEE_CADLIGNE_TR!$L$3:$R$9,MATCH(WEEKDAY($A31,1),COEE_CADLIGNE_TR!$M$3:$M$9,0),6)*INDEX(COEE_CADLIGNE_TR!$A$1:$D$13,MATCH(MONTH($A31),COEE_CADLIGNE_TR!$A$1:$A$13,0),3)))</f>
        <v>7780.5</v>
      </c>
      <c r="N31" s="28">
        <f>IF(OR(Ouverture_lignes_validées!N31="F",Ouverture_lignes_validées!N31="PM",Ouverture_lignes_validées!N31=""),"",IF(Ouverture_lignes_validées!N31=1,INDEX(COEE_CADLIGNE_TR!$A$16:$C$27,MATCH(Tableau4[[#This Row],[Mois]],COEE_CADLIGNE_TR!$A$16:$A$27,0),2)*COEE_CADLIGNE_TR!$H$2*INDEX(COEE_CADLIGNE_TR!$L$3:$R$9,MATCH(WEEKDAY($A31,1),COEE_CADLIGNE_TR!$M$3:$M$9,0),7)*INDEX(COEE_CADLIGNE_TR!$A$1:$D$13,MATCH(MONTH($A31),COEE_CADLIGNE_TR!$A$1:$A$13,0),3)))</f>
        <v>7891.6500000000005</v>
      </c>
      <c r="O31" s="28" t="str">
        <f>IF(OR(Ouverture_lignes_validées!O31="F",Ouverture_lignes_validées!O31="PM",Ouverture_lignes_validées!O31=""),"",IF(Ouverture_lignes_validées!O31=1,IF(ISEVEN(Capa_lignes!$C31)="VRAI",INDEX(COEE_CADLIGNE_TR!$A$16:$C$27,MATCH(Tableau4[[#This Row],[Mois]],COEE_CADLIGNE_TR!$A$16:$A$27,0),2)*COEE_CADLIGNE_TR!$I$2*INDEX(COEE_CADLIGNE_TR!$L$3:$R$9,MATCH(WEEKDAY($A31,1),COEE_CADLIGNE_TR!$M$3:$M$9,0),4)*INDEX(COEE_CADLIGNE_TR!$A$1:$D$13,MATCH(MONTH($A31),COEE_CADLIGNE_TR!$A$1:$A$13,0),4),INDEX(COEE_CADLIGNE_TR!$A$16:$C$27,MATCH(Tableau4[[#This Row],[Mois]],COEE_CADLIGNE_TR!$A$16:$A$27,0),2)*COEE_CADLIGNE_TR!$I$2*INDEX(COEE_CADLIGNE_TR!$L$3:$R$9,MATCH(WEEKDAY($A31,1),COEE_CADLIGNE_TR!$M$3:$M$9,0),3)*INDEX(COEE_CADLIGNE_TR!$A$1:$D$13,MATCH(MONTH($A31),COEE_CADLIGNE_TR!$A$1:$A$13,0),4))))</f>
        <v/>
      </c>
      <c r="P31" s="28" t="str">
        <f>IF(OR(Ouverture_lignes_validées!P31="F",Ouverture_lignes_validées!P31="PM",Ouverture_lignes_validées!P31=""),"",IF(Ouverture_lignes_validées!P31=1,IF(ISEVEN(Capa_lignes!$C31)="VRAI",INDEX(COEE_CADLIGNE_TR!$A$16:$C$27,MATCH(Tableau4[[#This Row],[Mois]],COEE_CADLIGNE_TR!$A$16:$A$27,0),2)*COEE_CADLIGNE_TR!$I$2*INDEX(COEE_CADLIGNE_TR!$L$3:$R$9,MATCH(WEEKDAY($A31,1),COEE_CADLIGNE_TR!$M$3:$M$9,0),3)*INDEX(COEE_CADLIGNE_TR!$A$1:$D$13,MATCH(MONTH($A31),COEE_CADLIGNE_TR!$A$1:$A$13,0),4),INDEX(COEE_CADLIGNE_TR!$A$16:$C$27,MATCH(Tableau4[[#This Row],[Mois]],COEE_CADLIGNE_TR!$A$16:$A$27,0),2)*COEE_CADLIGNE_TR!$I$2*INDEX(COEE_CADLIGNE_TR!$L$3:$R$9,MATCH(WEEKDAY($A31,1),COEE_CADLIGNE_TR!$M$3:$M$9,0),4)*INDEX(COEE_CADLIGNE_TR!$A$1:$D$13,MATCH(MONTH($A31),COEE_CADLIGNE_TR!$A$1:$A$13,0),4))))</f>
        <v/>
      </c>
      <c r="Q31" s="28" t="str">
        <f>IF(OR(Ouverture_lignes_validées!Q31="F",Ouverture_lignes_validées!Q31="PM",Ouverture_lignes_validées!Q31=""),"",IF(Ouverture_lignes_validées!Q31=1,INDEX(COEE_CADLIGNE_TR!$A$16:$C$27,MATCH(Tableau4[[#This Row],[Mois]],COEE_CADLIGNE_TR!$A$16:$A$27,0),2)*COEE_CADLIGNE_TR!$I$2*INDEX(COEE_CADLIGNE_TR!$L$3:$R$9,MATCH(WEEKDAY($A31,1),COEE_CADLIGNE_TR!$M$3:$M$9,0),5)*INDEX(COEE_CADLIGNE_TR!$A$1:$D$13,MATCH(MONTH($A31),COEE_CADLIGNE_TR!$A$1:$A$13,0),4)))</f>
        <v/>
      </c>
      <c r="R31" s="28" t="str">
        <f>IF(OR(Ouverture_lignes_validées!R31="F",Ouverture_lignes_validées!R31="PM",Ouverture_lignes_validées!R31=""),"",IF(Ouverture_lignes_validées!R31=1,INDEX(COEE_CADLIGNE_TR!$A$16:$C$27,MATCH(Tableau4[[#This Row],[Mois]],COEE_CADLIGNE_TR!$A$16:$A$27,0),2)*COEE_CADLIGNE_TR!$I$2*INDEX(COEE_CADLIGNE_TR!$L$3:$R$9,MATCH(WEEKDAY($A31,1),COEE_CADLIGNE_TR!$M$3:$M$9,0),6)*INDEX(COEE_CADLIGNE_TR!$A$1:$D$13,MATCH(MONTH($A31),COEE_CADLIGNE_TR!$A$1:$A$13,0),4)))</f>
        <v/>
      </c>
      <c r="S31" s="28">
        <f>IF(OR(Ouverture_lignes_validées!S31="F",Ouverture_lignes_validées!S31="PM",Ouverture_lignes_validées!S31=""),"",IF(Ouverture_lignes_validées!S31=1,INDEX(COEE_CADLIGNE_TR!$A$16:$C$27,MATCH(Tableau4[[#This Row],[Mois]],COEE_CADLIGNE_TR!$A$16:$A$27,0),2)*COEE_CADLIGNE_TR!$I$2*INDEX(COEE_CADLIGNE_TR!$L$3:$R$9,MATCH(WEEKDAY($A31,1),COEE_CADLIGNE_TR!$M$3:$M$9,0),7)*INDEX(COEE_CADLIGNE_TR!$A$1:$D$13,MATCH(MONTH($A31),COEE_CADLIGNE_TR!$A$1:$A$13,0),4)))</f>
        <v>7739.8874999999998</v>
      </c>
      <c r="T31" s="28" t="str">
        <f>IF(OR(Ouverture_lignes_validées!T31="F",Ouverture_lignes_validées!T31="PM",Ouverture_lignes_validées!T31=""),"",IF(Ouverture_lignes_validées!T31=1,IF(ISEVEN(Capa_lignes!$C31)="VRAI",INDEX(COEE_CADLIGNE_TR!$A$16:$C$27,MATCH(Tableau4[[#This Row],[Mois]],COEE_CADLIGNE_TR!$A$16:$A$27,0),2)*COEE_CADLIGNE_TR!$J$2*INDEX(COEE_CADLIGNE_TR!$L$3:$R$9,MATCH(WEEKDAY($A31,1),COEE_CADLIGNE_TR!$M$3:$M$9,0),3)*INDEX(COEE_CADLIGNE_TR!$A$1:$E$13,MATCH(MONTH($A31),COEE_CADLIGNE_TR!$A$1:$A$13,0),5),INDEX(COEE_CADLIGNE_TR!$A$16:$C$27,MATCH(Tableau4[[#This Row],[Mois]],COEE_CADLIGNE_TR!$A$16:$A$27,0),2)*COEE_CADLIGNE_TR!$J$2*INDEX(COEE_CADLIGNE_TR!$L$3:$R$9,MATCH(WEEKDAY($A31,1),COEE_CADLIGNE_TR!$M$3:$M$9,0),4)*INDEX(COEE_CADLIGNE_TR!$A$1:$E$13,MATCH(MONTH($A31),COEE_CADLIGNE_TR!$A$1:$A$13,0),5))))</f>
        <v/>
      </c>
    </row>
    <row r="32" spans="1:20" x14ac:dyDescent="0.35">
      <c r="A32" s="4">
        <v>44955</v>
      </c>
      <c r="B32" s="1">
        <v>2023</v>
      </c>
      <c r="C32" s="1">
        <v>4</v>
      </c>
      <c r="D32" s="1">
        <f>MONTH(Tableau4[[#This Row],[Date ]])</f>
        <v>1</v>
      </c>
      <c r="E32" s="28" t="str">
        <f>IF(OR(Ouverture_lignes_validées!E32="F",Ouverture_lignes_validées!E32="PM",Ouverture_lignes_validées!E32=""),"",
IF(Ouverture_lignes_validées!E32=1,
IF(ISEVEN(Capa_lignes!$C32)="VRAI",
INDEX(COEE_CADLIGNE_TR!$A$16:$C$27,MATCH(Tableau4[[#This Row],[Mois]],COEE_CADLIGNE_TR!$A$16:$A$27,0),2)*COEE_CADLIGNE_TR!$G$2*INDEX(COEE_CADLIGNE_TR!$L$3:$R$9,MATCH(WEEKDAY($A32,1),COEE_CADLIGNE_TR!$M$3:$M$9,0),4)*INDEX(COEE_CADLIGNE_TR!$A$1:$D$13,MATCH(MONTH($A32),COEE_CADLIGNE_TR!$A$1:$A$13,0),2)*INDEX(COEE_CADLIGNE_TR!$A$1:$D$13,MATCH(MONTH($A32),COEE_CADLIGNE_TR!$A$1:$A$13,0),2),
INDEX(COEE_CADLIGNE_TR!$A$16:$C$27,MATCH(Tableau4[[#This Row],[Mois]],COEE_CADLIGNE_TR!$A$16:$A$27,0),2)*COEE_CADLIGNE_TR!$G$2*INDEX(COEE_CADLIGNE_TR!$L$3:$R$9,MATCH(WEEKDAY($A32,1),COEE_CADLIGNE_TR!$M$3:$M$9,0),3)*INDEX(COEE_CADLIGNE_TR!$A$1:$D$13,MATCH(MONTH($A32),COEE_CADLIGNE_TR!$A$1:$A$13,0),2)*INDEX(COEE_CADLIGNE_TR!$A$1:$D$13,MATCH(MONTH($A32),COEE_CADLIGNE_TR!$A$1:$A$13,0),2))))</f>
        <v/>
      </c>
      <c r="F32" s="28" t="str">
        <f>IF(OR(Ouverture_lignes_validées!F32="F",Ouverture_lignes_validées!F32="PM",Ouverture_lignes_validées!F32=""),"",IF(Ouverture_lignes_validées!F32=1,IF(ISEVEN(Capa_lignes!$C32)="VRAI",INDEX(COEE_CADLIGNE_TR!$A$16:$C$27,MATCH(Tableau4[[#This Row],[Mois]],COEE_CADLIGNE_TR!$A$16:$A$27,0),2)*COEE_CADLIGNE_TR!$G$2*INDEX(COEE_CADLIGNE_TR!$L$3:$R$9,MATCH(WEEKDAY($A32,1),COEE_CADLIGNE_TR!$M$3:$M$9,0),3)*INDEX(COEE_CADLIGNE_TR!$A$1:$D$13,MATCH(MONTH($A32),COEE_CADLIGNE_TR!$A$1:$A$13,0),2),COEE_CADLIGNE_TR!$G$2*INDEX(COEE_CADLIGNE_TR!$L$3:$R$9,MATCH(WEEKDAY($A32,1),COEE_CADLIGNE_TR!$M$3:$M$9,0),4)*INDEX(COEE_CADLIGNE_TR!$A$1:$D$13,MATCH(MONTH($A32),COEE_CADLIGNE_TR!$A$1:$A$13,0),2))))</f>
        <v/>
      </c>
      <c r="G32" s="28" t="str">
        <f>IF(OR(Ouverture_lignes_validées!G32="F",Ouverture_lignes_validées!G32="PM",Ouverture_lignes_validées!G32=""),"",IF(Ouverture_lignes_validées!G32=1,INDEX(COEE_CADLIGNE_TR!$A$16:$C$27,MATCH(Tableau4[[#This Row],[Mois]],COEE_CADLIGNE_TR!$A$16:$A$27,0),2)*COEE_CADLIGNE_TR!$G$2*INDEX(COEE_CADLIGNE_TR!$L$3:$R$9,MATCH(WEEKDAY($A32,1),COEE_CADLIGNE_TR!$M$3:$M$9,0),5)*INDEX(COEE_CADLIGNE_TR!$A$1:$D$13,MATCH(MONTH($A32),COEE_CADLIGNE_TR!$A$1:$A$13,0),2)))</f>
        <v/>
      </c>
      <c r="H32" s="28" t="str">
        <f>IF(OR(Ouverture_lignes_validées!H32="F",Ouverture_lignes_validées!H32="PM",Ouverture_lignes_validées!H32=""),"",IF(Ouverture_lignes_validées!H32=1,INDEX(COEE_CADLIGNE_TR!$A$16:$C$27,MATCH(Tableau4[[#This Row],[Mois]],COEE_CADLIGNE_TR!$A$16:$A$27,0),2)*COEE_CADLIGNE_TR!$G$2*INDEX(COEE_CADLIGNE_TR!$L$3:$R$9,MATCH(WEEKDAY($A32,1),COEE_CADLIGNE_TR!$M$3:$M$9,0),6)*INDEX(COEE_CADLIGNE_TR!$A$1:$D$13,MATCH(MONTH($A32),COEE_CADLIGNE_TR!$A$1:$A$13,0),2)))</f>
        <v/>
      </c>
      <c r="I32" s="28" t="str">
        <f>IF(OR(Ouverture_lignes_validées!I32="F",Ouverture_lignes_validées!I32="PM",Ouverture_lignes_validées!I32=""),"",IF(Ouverture_lignes_validées!I32=1,INDEX(COEE_CADLIGNE_TR!$A$16:$C$27,MATCH(Tableau4[[#This Row],[Mois]],COEE_CADLIGNE_TR!$A$16:$A$27,0),2)*COEE_CADLIGNE_TR!$G$2*INDEX(COEE_CADLIGNE_TR!$L$3:$R$9,MATCH(WEEKDAY($A32,1),COEE_CADLIGNE_TR!$M$3:$M$9,0),7)*INDEX(COEE_CADLIGNE_TR!$A$1:$D$13,MATCH(MONTH($A32),COEE_CADLIGNE_TR!$A$1:$A$13,0),2)))</f>
        <v/>
      </c>
      <c r="J32" s="28" t="str">
        <f>IF(OR(Ouverture_lignes_validées!J32="F",Ouverture_lignes_validées!J32="PM",Ouverture_lignes_validées!J32=""),"",IF(Ouverture_lignes_validées!J32=1,IF(ISEVEN(Capa_lignes!$C32)="VRAI",INDEX(COEE_CADLIGNE_TR!$A$16:$C$27,MATCH(Tableau4[[#This Row],[Mois]],COEE_CADLIGNE_TR!$A$16:$A$27,0),2)*COEE_CADLIGNE_TR!$H$2*INDEX(COEE_CADLIGNE_TR!$L$3:$R$9,MATCH(WEEKDAY($A32,1),COEE_CADLIGNE_TR!$M$3:$M$9,0),4)*INDEX(COEE_CADLIGNE_TR!$A$1:$D$13,MATCH(MONTH($A32),COEE_CADLIGNE_TR!$A$1:$A$13,0),3),INDEX(COEE_CADLIGNE_TR!$A$16:$C$27,MATCH(Tableau4[[#This Row],[Mois]],COEE_CADLIGNE_TR!$A$16:$A$27,0),2)*COEE_CADLIGNE_TR!$H$2*INDEX(COEE_CADLIGNE_TR!$L$3:$R$9,MATCH(WEEKDAY($A32,1),COEE_CADLIGNE_TR!$M$3:$M$9,0),3)*INDEX(COEE_CADLIGNE_TR!$A$1:$D$13,MATCH(MONTH($A32),COEE_CADLIGNE_TR!$A$1:$A$13,0),3))))</f>
        <v/>
      </c>
      <c r="K32" s="28" t="str">
        <f>IF(OR(Ouverture_lignes_validées!K32="F",Ouverture_lignes_validées!K32="PM",Ouverture_lignes_validées!K32=""),"",IF(Ouverture_lignes_validées!K32=1,IF(ISEVEN(Capa_lignes!$C32)="VRAI",INDEX(COEE_CADLIGNE_TR!$A$16:$C$27,MATCH(Tableau4[[#This Row],[Mois]],COEE_CADLIGNE_TR!$A$16:$A$27,0),2)*COEE_CADLIGNE_TR!$H$2*INDEX(COEE_CADLIGNE_TR!$L$3:$R$9,MATCH(WEEKDAY($A32,1),COEE_CADLIGNE_TR!$M$3:$M$9,0),3)*INDEX(COEE_CADLIGNE_TR!$A$1:$D$13,MATCH(MONTH($A32),COEE_CADLIGNE_TR!$A$1:$A$13,0),3),INDEX(COEE_CADLIGNE_TR!$A$16:$C$27,MATCH(Tableau4[[#This Row],[Mois]],COEE_CADLIGNE_TR!$A$16:$A$27,0),2)*COEE_CADLIGNE_TR!$H$2*INDEX(COEE_CADLIGNE_TR!$L$3:$R$9,MATCH(WEEKDAY($A32,1),COEE_CADLIGNE_TR!$M$3:$M$9,0),4)*INDEX(COEE_CADLIGNE_TR!$A$1:$D$13,MATCH(MONTH($A32),COEE_CADLIGNE_TR!$A$1:$A$13,0),3))))</f>
        <v/>
      </c>
      <c r="L32" s="28" t="str">
        <f>IF(OR(Ouverture_lignes_validées!L32="F",Ouverture_lignes_validées!L32="PM",Ouverture_lignes_validées!L32=""),"",IF(Ouverture_lignes_validées!L32=1,INDEX(COEE_CADLIGNE_TR!$A$16:$C$27,MATCH(Tableau4[[#This Row],[Mois]],COEE_CADLIGNE_TR!$A$16:$A$27,0),2)*COEE_CADLIGNE_TR!$H$2*INDEX(COEE_CADLIGNE_TR!$L$3:$R$9,MATCH(WEEKDAY($A32,1),COEE_CADLIGNE_TR!$M$3:$M$9,0),5)*INDEX(COEE_CADLIGNE_TR!$A$1:$D$13,MATCH(MONTH($A32),COEE_CADLIGNE_TR!$A$1:$A$13,0),3)))</f>
        <v/>
      </c>
      <c r="M32" s="28">
        <f>IF(OR(Ouverture_lignes_validées!M32="F",Ouverture_lignes_validées!M32="PM",Ouverture_lignes_validées!M32=""),"",IF(Ouverture_lignes_validées!M32=1,INDEX(COEE_CADLIGNE_TR!$A$16:$C$27,MATCH(Tableau4[[#This Row],[Mois]],COEE_CADLIGNE_TR!$A$16:$A$27,0),2)*COEE_CADLIGNE_TR!$H$2*INDEX(COEE_CADLIGNE_TR!$L$3:$R$9,MATCH(WEEKDAY($A32,1),COEE_CADLIGNE_TR!$M$3:$M$9,0),6)*INDEX(COEE_CADLIGNE_TR!$A$1:$D$13,MATCH(MONTH($A32),COEE_CADLIGNE_TR!$A$1:$A$13,0),3)))</f>
        <v>7780.5</v>
      </c>
      <c r="N32" s="28">
        <f>IF(OR(Ouverture_lignes_validées!N32="F",Ouverture_lignes_validées!N32="PM",Ouverture_lignes_validées!N32=""),"",IF(Ouverture_lignes_validées!N32=1,INDEX(COEE_CADLIGNE_TR!$A$16:$C$27,MATCH(Tableau4[[#This Row],[Mois]],COEE_CADLIGNE_TR!$A$16:$A$27,0),2)*COEE_CADLIGNE_TR!$H$2*INDEX(COEE_CADLIGNE_TR!$L$3:$R$9,MATCH(WEEKDAY($A32,1),COEE_CADLIGNE_TR!$M$3:$M$9,0),7)*INDEX(COEE_CADLIGNE_TR!$A$1:$D$13,MATCH(MONTH($A32),COEE_CADLIGNE_TR!$A$1:$A$13,0),3)))</f>
        <v>7891.6500000000005</v>
      </c>
      <c r="O32" s="28" t="str">
        <f>IF(OR(Ouverture_lignes_validées!O32="F",Ouverture_lignes_validées!O32="PM",Ouverture_lignes_validées!O32=""),"",IF(Ouverture_lignes_validées!O32=1,IF(ISEVEN(Capa_lignes!$C32)="VRAI",INDEX(COEE_CADLIGNE_TR!$A$16:$C$27,MATCH(Tableau4[[#This Row],[Mois]],COEE_CADLIGNE_TR!$A$16:$A$27,0),2)*COEE_CADLIGNE_TR!$I$2*INDEX(COEE_CADLIGNE_TR!$L$3:$R$9,MATCH(WEEKDAY($A32,1),COEE_CADLIGNE_TR!$M$3:$M$9,0),4)*INDEX(COEE_CADLIGNE_TR!$A$1:$D$13,MATCH(MONTH($A32),COEE_CADLIGNE_TR!$A$1:$A$13,0),4),INDEX(COEE_CADLIGNE_TR!$A$16:$C$27,MATCH(Tableau4[[#This Row],[Mois]],COEE_CADLIGNE_TR!$A$16:$A$27,0),2)*COEE_CADLIGNE_TR!$I$2*INDEX(COEE_CADLIGNE_TR!$L$3:$R$9,MATCH(WEEKDAY($A32,1),COEE_CADLIGNE_TR!$M$3:$M$9,0),3)*INDEX(COEE_CADLIGNE_TR!$A$1:$D$13,MATCH(MONTH($A32),COEE_CADLIGNE_TR!$A$1:$A$13,0),4))))</f>
        <v/>
      </c>
      <c r="P32" s="28" t="str">
        <f>IF(OR(Ouverture_lignes_validées!P32="F",Ouverture_lignes_validées!P32="PM",Ouverture_lignes_validées!P32=""),"",IF(Ouverture_lignes_validées!P32=1,IF(ISEVEN(Capa_lignes!$C32)="VRAI",INDEX(COEE_CADLIGNE_TR!$A$16:$C$27,MATCH(Tableau4[[#This Row],[Mois]],COEE_CADLIGNE_TR!$A$16:$A$27,0),2)*COEE_CADLIGNE_TR!$I$2*INDEX(COEE_CADLIGNE_TR!$L$3:$R$9,MATCH(WEEKDAY($A32,1),COEE_CADLIGNE_TR!$M$3:$M$9,0),3)*INDEX(COEE_CADLIGNE_TR!$A$1:$D$13,MATCH(MONTH($A32),COEE_CADLIGNE_TR!$A$1:$A$13,0),4),INDEX(COEE_CADLIGNE_TR!$A$16:$C$27,MATCH(Tableau4[[#This Row],[Mois]],COEE_CADLIGNE_TR!$A$16:$A$27,0),2)*COEE_CADLIGNE_TR!$I$2*INDEX(COEE_CADLIGNE_TR!$L$3:$R$9,MATCH(WEEKDAY($A32,1),COEE_CADLIGNE_TR!$M$3:$M$9,0),4)*INDEX(COEE_CADLIGNE_TR!$A$1:$D$13,MATCH(MONTH($A32),COEE_CADLIGNE_TR!$A$1:$A$13,0),4))))</f>
        <v/>
      </c>
      <c r="Q32" s="28" t="str">
        <f>IF(OR(Ouverture_lignes_validées!Q32="F",Ouverture_lignes_validées!Q32="PM",Ouverture_lignes_validées!Q32=""),"",IF(Ouverture_lignes_validées!Q32=1,INDEX(COEE_CADLIGNE_TR!$A$16:$C$27,MATCH(Tableau4[[#This Row],[Mois]],COEE_CADLIGNE_TR!$A$16:$A$27,0),2)*COEE_CADLIGNE_TR!$I$2*INDEX(COEE_CADLIGNE_TR!$L$3:$R$9,MATCH(WEEKDAY($A32,1),COEE_CADLIGNE_TR!$M$3:$M$9,0),5)*INDEX(COEE_CADLIGNE_TR!$A$1:$D$13,MATCH(MONTH($A32),COEE_CADLIGNE_TR!$A$1:$A$13,0),4)))</f>
        <v/>
      </c>
      <c r="R32" s="28" t="str">
        <f>IF(OR(Ouverture_lignes_validées!R32="F",Ouverture_lignes_validées!R32="PM",Ouverture_lignes_validées!R32=""),"",IF(Ouverture_lignes_validées!R32=1,INDEX(COEE_CADLIGNE_TR!$A$16:$C$27,MATCH(Tableau4[[#This Row],[Mois]],COEE_CADLIGNE_TR!$A$16:$A$27,0),2)*COEE_CADLIGNE_TR!$I$2*INDEX(COEE_CADLIGNE_TR!$L$3:$R$9,MATCH(WEEKDAY($A32,1),COEE_CADLIGNE_TR!$M$3:$M$9,0),6)*INDEX(COEE_CADLIGNE_TR!$A$1:$D$13,MATCH(MONTH($A32),COEE_CADLIGNE_TR!$A$1:$A$13,0),4)))</f>
        <v/>
      </c>
      <c r="S32" s="28">
        <f>IF(OR(Ouverture_lignes_validées!S32="F",Ouverture_lignes_validées!S32="PM",Ouverture_lignes_validées!S32=""),"",IF(Ouverture_lignes_validées!S32=1,INDEX(COEE_CADLIGNE_TR!$A$16:$C$27,MATCH(Tableau4[[#This Row],[Mois]],COEE_CADLIGNE_TR!$A$16:$A$27,0),2)*COEE_CADLIGNE_TR!$I$2*INDEX(COEE_CADLIGNE_TR!$L$3:$R$9,MATCH(WEEKDAY($A32,1),COEE_CADLIGNE_TR!$M$3:$M$9,0),7)*INDEX(COEE_CADLIGNE_TR!$A$1:$D$13,MATCH(MONTH($A32),COEE_CADLIGNE_TR!$A$1:$A$13,0),4)))</f>
        <v>7739.8874999999998</v>
      </c>
      <c r="T32" s="28" t="str">
        <f>IF(OR(Ouverture_lignes_validées!T32="F",Ouverture_lignes_validées!T32="PM",Ouverture_lignes_validées!T32=""),"",IF(Ouverture_lignes_validées!T32=1,IF(ISEVEN(Capa_lignes!$C32)="VRAI",INDEX(COEE_CADLIGNE_TR!$A$16:$C$27,MATCH(Tableau4[[#This Row],[Mois]],COEE_CADLIGNE_TR!$A$16:$A$27,0),2)*COEE_CADLIGNE_TR!$J$2*INDEX(COEE_CADLIGNE_TR!$L$3:$R$9,MATCH(WEEKDAY($A32,1),COEE_CADLIGNE_TR!$M$3:$M$9,0),3)*INDEX(COEE_CADLIGNE_TR!$A$1:$E$13,MATCH(MONTH($A32),COEE_CADLIGNE_TR!$A$1:$A$13,0),5),INDEX(COEE_CADLIGNE_TR!$A$16:$C$27,MATCH(Tableau4[[#This Row],[Mois]],COEE_CADLIGNE_TR!$A$16:$A$27,0),2)*COEE_CADLIGNE_TR!$J$2*INDEX(COEE_CADLIGNE_TR!$L$3:$R$9,MATCH(WEEKDAY($A32,1),COEE_CADLIGNE_TR!$M$3:$M$9,0),4)*INDEX(COEE_CADLIGNE_TR!$A$1:$E$13,MATCH(MONTH($A32),COEE_CADLIGNE_TR!$A$1:$A$13,0),5))))</f>
        <v/>
      </c>
    </row>
    <row r="33" spans="1:20" x14ac:dyDescent="0.35">
      <c r="A33" s="4">
        <v>44956</v>
      </c>
      <c r="B33" s="1">
        <v>2023</v>
      </c>
      <c r="C33" s="1">
        <v>5</v>
      </c>
      <c r="D33" s="1">
        <f>MONTH(Tableau4[[#This Row],[Date ]])</f>
        <v>1</v>
      </c>
      <c r="E33" s="28" t="str">
        <f>IF(OR(Ouverture_lignes_validées!E33="F",Ouverture_lignes_validées!E33="PM",Ouverture_lignes_validées!E33=""),"",
IF(Ouverture_lignes_validées!E33=1,
IF(ISEVEN(Capa_lignes!$C33)="VRAI",
INDEX(COEE_CADLIGNE_TR!$A$16:$C$27,MATCH(Tableau4[[#This Row],[Mois]],COEE_CADLIGNE_TR!$A$16:$A$27,0),2)*COEE_CADLIGNE_TR!$G$2*INDEX(COEE_CADLIGNE_TR!$L$3:$R$9,MATCH(WEEKDAY($A33,1),COEE_CADLIGNE_TR!$M$3:$M$9,0),4)*INDEX(COEE_CADLIGNE_TR!$A$1:$D$13,MATCH(MONTH($A33),COEE_CADLIGNE_TR!$A$1:$A$13,0),2)*INDEX(COEE_CADLIGNE_TR!$A$1:$D$13,MATCH(MONTH($A33),COEE_CADLIGNE_TR!$A$1:$A$13,0),2),
INDEX(COEE_CADLIGNE_TR!$A$16:$C$27,MATCH(Tableau4[[#This Row],[Mois]],COEE_CADLIGNE_TR!$A$16:$A$27,0),2)*COEE_CADLIGNE_TR!$G$2*INDEX(COEE_CADLIGNE_TR!$L$3:$R$9,MATCH(WEEKDAY($A33,1),COEE_CADLIGNE_TR!$M$3:$M$9,0),3)*INDEX(COEE_CADLIGNE_TR!$A$1:$D$13,MATCH(MONTH($A33),COEE_CADLIGNE_TR!$A$1:$A$13,0),2)*INDEX(COEE_CADLIGNE_TR!$A$1:$D$13,MATCH(MONTH($A33),COEE_CADLIGNE_TR!$A$1:$A$13,0),2))))</f>
        <v/>
      </c>
      <c r="F33" s="28" t="str">
        <f>IF(OR(Ouverture_lignes_validées!F33="F",Ouverture_lignes_validées!F33="PM",Ouverture_lignes_validées!F33=""),"",IF(Ouverture_lignes_validées!F33=1,IF(ISEVEN(Capa_lignes!$C33)="VRAI",INDEX(COEE_CADLIGNE_TR!$A$16:$C$27,MATCH(Tableau4[[#This Row],[Mois]],COEE_CADLIGNE_TR!$A$16:$A$27,0),2)*COEE_CADLIGNE_TR!$G$2*INDEX(COEE_CADLIGNE_TR!$L$3:$R$9,MATCH(WEEKDAY($A33,1),COEE_CADLIGNE_TR!$M$3:$M$9,0),3)*INDEX(COEE_CADLIGNE_TR!$A$1:$D$13,MATCH(MONTH($A33),COEE_CADLIGNE_TR!$A$1:$A$13,0),2),COEE_CADLIGNE_TR!$G$2*INDEX(COEE_CADLIGNE_TR!$L$3:$R$9,MATCH(WEEKDAY($A33,1),COEE_CADLIGNE_TR!$M$3:$M$9,0),4)*INDEX(COEE_CADLIGNE_TR!$A$1:$D$13,MATCH(MONTH($A33),COEE_CADLIGNE_TR!$A$1:$A$13,0),2))))</f>
        <v/>
      </c>
      <c r="G33" s="28" t="str">
        <f>IF(OR(Ouverture_lignes_validées!G33="F",Ouverture_lignes_validées!G33="PM",Ouverture_lignes_validées!G33=""),"",IF(Ouverture_lignes_validées!G33=1,INDEX(COEE_CADLIGNE_TR!$A$16:$C$27,MATCH(Tableau4[[#This Row],[Mois]],COEE_CADLIGNE_TR!$A$16:$A$27,0),2)*COEE_CADLIGNE_TR!$G$2*INDEX(COEE_CADLIGNE_TR!$L$3:$R$9,MATCH(WEEKDAY($A33,1),COEE_CADLIGNE_TR!$M$3:$M$9,0),5)*INDEX(COEE_CADLIGNE_TR!$A$1:$D$13,MATCH(MONTH($A33),COEE_CADLIGNE_TR!$A$1:$A$13,0),2)))</f>
        <v/>
      </c>
      <c r="H33" s="28" t="str">
        <f>IF(OR(Ouverture_lignes_validées!H33="F",Ouverture_lignes_validées!H33="PM",Ouverture_lignes_validées!H33=""),"",IF(Ouverture_lignes_validées!H33=1,INDEX(COEE_CADLIGNE_TR!$A$16:$C$27,MATCH(Tableau4[[#This Row],[Mois]],COEE_CADLIGNE_TR!$A$16:$A$27,0),2)*COEE_CADLIGNE_TR!$G$2*INDEX(COEE_CADLIGNE_TR!$L$3:$R$9,MATCH(WEEKDAY($A33,1),COEE_CADLIGNE_TR!$M$3:$M$9,0),6)*INDEX(COEE_CADLIGNE_TR!$A$1:$D$13,MATCH(MONTH($A33),COEE_CADLIGNE_TR!$A$1:$A$13,0),2)))</f>
        <v/>
      </c>
      <c r="I33" s="28" t="str">
        <f>IF(OR(Ouverture_lignes_validées!I33="F",Ouverture_lignes_validées!I33="PM",Ouverture_lignes_validées!I33=""),"",IF(Ouverture_lignes_validées!I33=1,INDEX(COEE_CADLIGNE_TR!$A$16:$C$27,MATCH(Tableau4[[#This Row],[Mois]],COEE_CADLIGNE_TR!$A$16:$A$27,0),2)*COEE_CADLIGNE_TR!$G$2*INDEX(COEE_CADLIGNE_TR!$L$3:$R$9,MATCH(WEEKDAY($A33,1),COEE_CADLIGNE_TR!$M$3:$M$9,0),7)*INDEX(COEE_CADLIGNE_TR!$A$1:$D$13,MATCH(MONTH($A33),COEE_CADLIGNE_TR!$A$1:$A$13,0),2)))</f>
        <v/>
      </c>
      <c r="J33" s="28">
        <f>IF(OR(Ouverture_lignes_validées!J33="F",Ouverture_lignes_validées!J33="PM",Ouverture_lignes_validées!J33=""),"",IF(Ouverture_lignes_validées!J33=1,IF(ISEVEN(Capa_lignes!$C33)="VRAI",INDEX(COEE_CADLIGNE_TR!$A$16:$C$27,MATCH(Tableau4[[#This Row],[Mois]],COEE_CADLIGNE_TR!$A$16:$A$27,0),2)*COEE_CADLIGNE_TR!$H$2*INDEX(COEE_CADLIGNE_TR!$L$3:$R$9,MATCH(WEEKDAY($A33,1),COEE_CADLIGNE_TR!$M$3:$M$9,0),4)*INDEX(COEE_CADLIGNE_TR!$A$1:$D$13,MATCH(MONTH($A33),COEE_CADLIGNE_TR!$A$1:$A$13,0),3),INDEX(COEE_CADLIGNE_TR!$A$16:$C$27,MATCH(Tableau4[[#This Row],[Mois]],COEE_CADLIGNE_TR!$A$16:$A$27,0),2)*COEE_CADLIGNE_TR!$H$2*INDEX(COEE_CADLIGNE_TR!$L$3:$R$9,MATCH(WEEKDAY($A33,1),COEE_CADLIGNE_TR!$M$3:$M$9,0),3)*INDEX(COEE_CADLIGNE_TR!$A$1:$D$13,MATCH(MONTH($A33),COEE_CADLIGNE_TR!$A$1:$A$13,0),3))))</f>
        <v>4890.6000000000004</v>
      </c>
      <c r="K33" s="28">
        <f>IF(OR(Ouverture_lignes_validées!K33="F",Ouverture_lignes_validées!K33="PM",Ouverture_lignes_validées!K33=""),"",IF(Ouverture_lignes_validées!K33=1,IF(ISEVEN(Capa_lignes!$C33)="VRAI",INDEX(COEE_CADLIGNE_TR!$A$16:$C$27,MATCH(Tableau4[[#This Row],[Mois]],COEE_CADLIGNE_TR!$A$16:$A$27,0),2)*COEE_CADLIGNE_TR!$H$2*INDEX(COEE_CADLIGNE_TR!$L$3:$R$9,MATCH(WEEKDAY($A33,1),COEE_CADLIGNE_TR!$M$3:$M$9,0),3)*INDEX(COEE_CADLIGNE_TR!$A$1:$D$13,MATCH(MONTH($A33),COEE_CADLIGNE_TR!$A$1:$A$13,0),3),INDEX(COEE_CADLIGNE_TR!$A$16:$C$27,MATCH(Tableau4[[#This Row],[Mois]],COEE_CADLIGNE_TR!$A$16:$A$27,0),2)*COEE_CADLIGNE_TR!$H$2*INDEX(COEE_CADLIGNE_TR!$L$3:$R$9,MATCH(WEEKDAY($A33,1),COEE_CADLIGNE_TR!$M$3:$M$9,0),4)*INDEX(COEE_CADLIGNE_TR!$A$1:$D$13,MATCH(MONTH($A33),COEE_CADLIGNE_TR!$A$1:$A$13,0),3))))</f>
        <v>5001.75</v>
      </c>
      <c r="L33" s="28">
        <f>IF(OR(Ouverture_lignes_validées!L33="F",Ouverture_lignes_validées!L33="PM",Ouverture_lignes_validées!L33=""),"",IF(Ouverture_lignes_validées!L33=1,INDEX(COEE_CADLIGNE_TR!$A$16:$C$27,MATCH(Tableau4[[#This Row],[Mois]],COEE_CADLIGNE_TR!$A$16:$A$27,0),2)*COEE_CADLIGNE_TR!$H$2*INDEX(COEE_CADLIGNE_TR!$L$3:$R$9,MATCH(WEEKDAY($A33,1),COEE_CADLIGNE_TR!$M$3:$M$9,0),5)*INDEX(COEE_CADLIGNE_TR!$A$1:$D$13,MATCH(MONTH($A33),COEE_CADLIGNE_TR!$A$1:$A$13,0),3)))</f>
        <v>6113.25</v>
      </c>
      <c r="M33" s="28" t="str">
        <f>IF(OR(Ouverture_lignes_validées!M33="F",Ouverture_lignes_validées!M33="PM",Ouverture_lignes_validées!M33=""),"",IF(Ouverture_lignes_validées!M33=1,INDEX(COEE_CADLIGNE_TR!$A$16:$C$27,MATCH(Tableau4[[#This Row],[Mois]],COEE_CADLIGNE_TR!$A$16:$A$27,0),2)*COEE_CADLIGNE_TR!$H$2*INDEX(COEE_CADLIGNE_TR!$L$3:$R$9,MATCH(WEEKDAY($A33,1),COEE_CADLIGNE_TR!$M$3:$M$9,0),6)*INDEX(COEE_CADLIGNE_TR!$A$1:$D$13,MATCH(MONTH($A33),COEE_CADLIGNE_TR!$A$1:$A$13,0),3)))</f>
        <v/>
      </c>
      <c r="N33" s="28" t="str">
        <f>IF(OR(Ouverture_lignes_validées!N33="F",Ouverture_lignes_validées!N33="PM",Ouverture_lignes_validées!N33=""),"",IF(Ouverture_lignes_validées!N33=1,INDEX(COEE_CADLIGNE_TR!$A$16:$C$27,MATCH(Tableau4[[#This Row],[Mois]],COEE_CADLIGNE_TR!$A$16:$A$27,0),2)*COEE_CADLIGNE_TR!$H$2*INDEX(COEE_CADLIGNE_TR!$L$3:$R$9,MATCH(WEEKDAY($A33,1),COEE_CADLIGNE_TR!$M$3:$M$9,0),7)*INDEX(COEE_CADLIGNE_TR!$A$1:$D$13,MATCH(MONTH($A33),COEE_CADLIGNE_TR!$A$1:$A$13,0),3)))</f>
        <v/>
      </c>
      <c r="O33" s="28">
        <f>IF(OR(Ouverture_lignes_validées!O33="F",Ouverture_lignes_validées!O33="PM",Ouverture_lignes_validées!O33=""),"",IF(Ouverture_lignes_validées!O33=1,IF(ISEVEN(Capa_lignes!$C33)="VRAI",INDEX(COEE_CADLIGNE_TR!$A$16:$C$27,MATCH(Tableau4[[#This Row],[Mois]],COEE_CADLIGNE_TR!$A$16:$A$27,0),2)*COEE_CADLIGNE_TR!$I$2*INDEX(COEE_CADLIGNE_TR!$L$3:$R$9,MATCH(WEEKDAY($A33,1),COEE_CADLIGNE_TR!$M$3:$M$9,0),4)*INDEX(COEE_CADLIGNE_TR!$A$1:$D$13,MATCH(MONTH($A33),COEE_CADLIGNE_TR!$A$1:$A$13,0),4),INDEX(COEE_CADLIGNE_TR!$A$16:$C$27,MATCH(Tableau4[[#This Row],[Mois]],COEE_CADLIGNE_TR!$A$16:$A$27,0),2)*COEE_CADLIGNE_TR!$I$2*INDEX(COEE_CADLIGNE_TR!$L$3:$R$9,MATCH(WEEKDAY($A33,1),COEE_CADLIGNE_TR!$M$3:$M$9,0),3)*INDEX(COEE_CADLIGNE_TR!$A$1:$D$13,MATCH(MONTH($A33),COEE_CADLIGNE_TR!$A$1:$A$13,0),4))))</f>
        <v>4796.55</v>
      </c>
      <c r="P33" s="28">
        <f>IF(OR(Ouverture_lignes_validées!P33="F",Ouverture_lignes_validées!P33="PM",Ouverture_lignes_validées!P33=""),"",IF(Ouverture_lignes_validées!P33=1,IF(ISEVEN(Capa_lignes!$C33)="VRAI",INDEX(COEE_CADLIGNE_TR!$A$16:$C$27,MATCH(Tableau4[[#This Row],[Mois]],COEE_CADLIGNE_TR!$A$16:$A$27,0),2)*COEE_CADLIGNE_TR!$I$2*INDEX(COEE_CADLIGNE_TR!$L$3:$R$9,MATCH(WEEKDAY($A33,1),COEE_CADLIGNE_TR!$M$3:$M$9,0),3)*INDEX(COEE_CADLIGNE_TR!$A$1:$D$13,MATCH(MONTH($A33),COEE_CADLIGNE_TR!$A$1:$A$13,0),4),INDEX(COEE_CADLIGNE_TR!$A$16:$C$27,MATCH(Tableau4[[#This Row],[Mois]],COEE_CADLIGNE_TR!$A$16:$A$27,0),2)*COEE_CADLIGNE_TR!$I$2*INDEX(COEE_CADLIGNE_TR!$L$3:$R$9,MATCH(WEEKDAY($A33,1),COEE_CADLIGNE_TR!$M$3:$M$9,0),4)*INDEX(COEE_CADLIGNE_TR!$A$1:$D$13,MATCH(MONTH($A33),COEE_CADLIGNE_TR!$A$1:$A$13,0),4))))</f>
        <v>4905.5625</v>
      </c>
      <c r="Q33" s="28">
        <f>IF(OR(Ouverture_lignes_validées!Q33="F",Ouverture_lignes_validées!Q33="PM",Ouverture_lignes_validées!Q33=""),"",IF(Ouverture_lignes_validées!Q33=1,INDEX(COEE_CADLIGNE_TR!$A$16:$C$27,MATCH(Tableau4[[#This Row],[Mois]],COEE_CADLIGNE_TR!$A$16:$A$27,0),2)*COEE_CADLIGNE_TR!$I$2*INDEX(COEE_CADLIGNE_TR!$L$3:$R$9,MATCH(WEEKDAY($A33,1),COEE_CADLIGNE_TR!$M$3:$M$9,0),5)*INDEX(COEE_CADLIGNE_TR!$A$1:$D$13,MATCH(MONTH($A33),COEE_CADLIGNE_TR!$A$1:$A$13,0),4)))</f>
        <v>5995.6875</v>
      </c>
      <c r="R33" s="28" t="str">
        <f>IF(OR(Ouverture_lignes_validées!R33="F",Ouverture_lignes_validées!R33="PM",Ouverture_lignes_validées!R33=""),"",IF(Ouverture_lignes_validées!R33=1,INDEX(COEE_CADLIGNE_TR!$A$16:$C$27,MATCH(Tableau4[[#This Row],[Mois]],COEE_CADLIGNE_TR!$A$16:$A$27,0),2)*COEE_CADLIGNE_TR!$I$2*INDEX(COEE_CADLIGNE_TR!$L$3:$R$9,MATCH(WEEKDAY($A33,1),COEE_CADLIGNE_TR!$M$3:$M$9,0),6)*INDEX(COEE_CADLIGNE_TR!$A$1:$D$13,MATCH(MONTH($A33),COEE_CADLIGNE_TR!$A$1:$A$13,0),4)))</f>
        <v/>
      </c>
      <c r="S33" s="28" t="str">
        <f>IF(OR(Ouverture_lignes_validées!S33="F",Ouverture_lignes_validées!S33="PM",Ouverture_lignes_validées!S33=""),"",IF(Ouverture_lignes_validées!S33=1,INDEX(COEE_CADLIGNE_TR!$A$16:$C$27,MATCH(Tableau4[[#This Row],[Mois]],COEE_CADLIGNE_TR!$A$16:$A$27,0),2)*COEE_CADLIGNE_TR!$I$2*INDEX(COEE_CADLIGNE_TR!$L$3:$R$9,MATCH(WEEKDAY($A33,1),COEE_CADLIGNE_TR!$M$3:$M$9,0),7)*INDEX(COEE_CADLIGNE_TR!$A$1:$D$13,MATCH(MONTH($A33),COEE_CADLIGNE_TR!$A$1:$A$13,0),4)))</f>
        <v/>
      </c>
      <c r="T33" s="28">
        <f>IF(OR(Ouverture_lignes_validées!T33="F",Ouverture_lignes_validées!T33="PM",Ouverture_lignes_validées!T33=""),"",IF(Ouverture_lignes_validées!T33=1,IF(ISEVEN(Capa_lignes!$C33)="VRAI",INDEX(COEE_CADLIGNE_TR!$A$16:$C$27,MATCH(Tableau4[[#This Row],[Mois]],COEE_CADLIGNE_TR!$A$16:$A$27,0),2)*COEE_CADLIGNE_TR!$J$2*INDEX(COEE_CADLIGNE_TR!$L$3:$R$9,MATCH(WEEKDAY($A33,1),COEE_CADLIGNE_TR!$M$3:$M$9,0),3)*INDEX(COEE_CADLIGNE_TR!$A$1:$E$13,MATCH(MONTH($A33),COEE_CADLIGNE_TR!$A$1:$A$13,0),5),INDEX(COEE_CADLIGNE_TR!$A$16:$C$27,MATCH(Tableau4[[#This Row],[Mois]],COEE_CADLIGNE_TR!$A$16:$A$27,0),2)*COEE_CADLIGNE_TR!$J$2*INDEX(COEE_CADLIGNE_TR!$L$3:$R$9,MATCH(WEEKDAY($A33,1),COEE_CADLIGNE_TR!$M$3:$M$9,0),4)*INDEX(COEE_CADLIGNE_TR!$A$1:$E$13,MATCH(MONTH($A33),COEE_CADLIGNE_TR!$A$1:$A$13,0),5))))</f>
        <v>1601.8735362997659</v>
      </c>
    </row>
    <row r="34" spans="1:20" x14ac:dyDescent="0.35">
      <c r="A34" s="4">
        <v>44957</v>
      </c>
      <c r="B34" s="1">
        <v>2023</v>
      </c>
      <c r="C34" s="1">
        <v>5</v>
      </c>
      <c r="D34" s="1">
        <f>MONTH(Tableau4[[#This Row],[Date ]])</f>
        <v>1</v>
      </c>
      <c r="E34" s="28" t="str">
        <f>IF(OR(Ouverture_lignes_validées!E34="F",Ouverture_lignes_validées!E34="PM",Ouverture_lignes_validées!E34=""),"",
IF(Ouverture_lignes_validées!E34=1,
IF(ISEVEN(Capa_lignes!$C34)="VRAI",
INDEX(COEE_CADLIGNE_TR!$A$16:$C$27,MATCH(Tableau4[[#This Row],[Mois]],COEE_CADLIGNE_TR!$A$16:$A$27,0),2)*COEE_CADLIGNE_TR!$G$2*INDEX(COEE_CADLIGNE_TR!$L$3:$R$9,MATCH(WEEKDAY($A34,1),COEE_CADLIGNE_TR!$M$3:$M$9,0),4)*INDEX(COEE_CADLIGNE_TR!$A$1:$D$13,MATCH(MONTH($A34),COEE_CADLIGNE_TR!$A$1:$A$13,0),2)*INDEX(COEE_CADLIGNE_TR!$A$1:$D$13,MATCH(MONTH($A34),COEE_CADLIGNE_TR!$A$1:$A$13,0),2),
INDEX(COEE_CADLIGNE_TR!$A$16:$C$27,MATCH(Tableau4[[#This Row],[Mois]],COEE_CADLIGNE_TR!$A$16:$A$27,0),2)*COEE_CADLIGNE_TR!$G$2*INDEX(COEE_CADLIGNE_TR!$L$3:$R$9,MATCH(WEEKDAY($A34,1),COEE_CADLIGNE_TR!$M$3:$M$9,0),3)*INDEX(COEE_CADLIGNE_TR!$A$1:$D$13,MATCH(MONTH($A34),COEE_CADLIGNE_TR!$A$1:$A$13,0),2)*INDEX(COEE_CADLIGNE_TR!$A$1:$D$13,MATCH(MONTH($A34),COEE_CADLIGNE_TR!$A$1:$A$13,0),2))))</f>
        <v/>
      </c>
      <c r="F34" s="28" t="str">
        <f>IF(OR(Ouverture_lignes_validées!F34="F",Ouverture_lignes_validées!F34="PM",Ouverture_lignes_validées!F34=""),"",IF(Ouverture_lignes_validées!F34=1,IF(ISEVEN(Capa_lignes!$C34)="VRAI",INDEX(COEE_CADLIGNE_TR!$A$16:$C$27,MATCH(Tableau4[[#This Row],[Mois]],COEE_CADLIGNE_TR!$A$16:$A$27,0),2)*COEE_CADLIGNE_TR!$G$2*INDEX(COEE_CADLIGNE_TR!$L$3:$R$9,MATCH(WEEKDAY($A34,1),COEE_CADLIGNE_TR!$M$3:$M$9,0),3)*INDEX(COEE_CADLIGNE_TR!$A$1:$D$13,MATCH(MONTH($A34),COEE_CADLIGNE_TR!$A$1:$A$13,0),2),COEE_CADLIGNE_TR!$G$2*INDEX(COEE_CADLIGNE_TR!$L$3:$R$9,MATCH(WEEKDAY($A34,1),COEE_CADLIGNE_TR!$M$3:$M$9,0),4)*INDEX(COEE_CADLIGNE_TR!$A$1:$D$13,MATCH(MONTH($A34),COEE_CADLIGNE_TR!$A$1:$A$13,0),2))))</f>
        <v/>
      </c>
      <c r="G34" s="28" t="str">
        <f>IF(OR(Ouverture_lignes_validées!G34="F",Ouverture_lignes_validées!G34="PM",Ouverture_lignes_validées!G34=""),"",IF(Ouverture_lignes_validées!G34=1,INDEX(COEE_CADLIGNE_TR!$A$16:$C$27,MATCH(Tableau4[[#This Row],[Mois]],COEE_CADLIGNE_TR!$A$16:$A$27,0),2)*COEE_CADLIGNE_TR!$G$2*INDEX(COEE_CADLIGNE_TR!$L$3:$R$9,MATCH(WEEKDAY($A34,1),COEE_CADLIGNE_TR!$M$3:$M$9,0),5)*INDEX(COEE_CADLIGNE_TR!$A$1:$D$13,MATCH(MONTH($A34),COEE_CADLIGNE_TR!$A$1:$A$13,0),2)))</f>
        <v/>
      </c>
      <c r="H34" s="28" t="str">
        <f>IF(OR(Ouverture_lignes_validées!H34="F",Ouverture_lignes_validées!H34="PM",Ouverture_lignes_validées!H34=""),"",IF(Ouverture_lignes_validées!H34=1,INDEX(COEE_CADLIGNE_TR!$A$16:$C$27,MATCH(Tableau4[[#This Row],[Mois]],COEE_CADLIGNE_TR!$A$16:$A$27,0),2)*COEE_CADLIGNE_TR!$G$2*INDEX(COEE_CADLIGNE_TR!$L$3:$R$9,MATCH(WEEKDAY($A34,1),COEE_CADLIGNE_TR!$M$3:$M$9,0),6)*INDEX(COEE_CADLIGNE_TR!$A$1:$D$13,MATCH(MONTH($A34),COEE_CADLIGNE_TR!$A$1:$A$13,0),2)))</f>
        <v/>
      </c>
      <c r="I34" s="28" t="str">
        <f>IF(OR(Ouverture_lignes_validées!I34="F",Ouverture_lignes_validées!I34="PM",Ouverture_lignes_validées!I34=""),"",IF(Ouverture_lignes_validées!I34=1,INDEX(COEE_CADLIGNE_TR!$A$16:$C$27,MATCH(Tableau4[[#This Row],[Mois]],COEE_CADLIGNE_TR!$A$16:$A$27,0),2)*COEE_CADLIGNE_TR!$G$2*INDEX(COEE_CADLIGNE_TR!$L$3:$R$9,MATCH(WEEKDAY($A34,1),COEE_CADLIGNE_TR!$M$3:$M$9,0),7)*INDEX(COEE_CADLIGNE_TR!$A$1:$D$13,MATCH(MONTH($A34),COEE_CADLIGNE_TR!$A$1:$A$13,0),2)))</f>
        <v/>
      </c>
      <c r="J34" s="28">
        <f>IF(OR(Ouverture_lignes_validées!J34="F",Ouverture_lignes_validées!J34="PM",Ouverture_lignes_validées!J34=""),"",IF(Ouverture_lignes_validées!J34=1,IF(ISEVEN(Capa_lignes!$C34)="VRAI",INDEX(COEE_CADLIGNE_TR!$A$16:$C$27,MATCH(Tableau4[[#This Row],[Mois]],COEE_CADLIGNE_TR!$A$16:$A$27,0),2)*COEE_CADLIGNE_TR!$H$2*INDEX(COEE_CADLIGNE_TR!$L$3:$R$9,MATCH(WEEKDAY($A34,1),COEE_CADLIGNE_TR!$M$3:$M$9,0),4)*INDEX(COEE_CADLIGNE_TR!$A$1:$D$13,MATCH(MONTH($A34),COEE_CADLIGNE_TR!$A$1:$A$13,0),3),INDEX(COEE_CADLIGNE_TR!$A$16:$C$27,MATCH(Tableau4[[#This Row],[Mois]],COEE_CADLIGNE_TR!$A$16:$A$27,0),2)*COEE_CADLIGNE_TR!$H$2*INDEX(COEE_CADLIGNE_TR!$L$3:$R$9,MATCH(WEEKDAY($A34,1),COEE_CADLIGNE_TR!$M$3:$M$9,0),3)*INDEX(COEE_CADLIGNE_TR!$A$1:$D$13,MATCH(MONTH($A34),COEE_CADLIGNE_TR!$A$1:$A$13,0),3))))</f>
        <v>4890.6000000000004</v>
      </c>
      <c r="K34" s="28">
        <f>IF(OR(Ouverture_lignes_validées!K34="F",Ouverture_lignes_validées!K34="PM",Ouverture_lignes_validées!K34=""),"",IF(Ouverture_lignes_validées!K34=1,IF(ISEVEN(Capa_lignes!$C34)="VRAI",INDEX(COEE_CADLIGNE_TR!$A$16:$C$27,MATCH(Tableau4[[#This Row],[Mois]],COEE_CADLIGNE_TR!$A$16:$A$27,0),2)*COEE_CADLIGNE_TR!$H$2*INDEX(COEE_CADLIGNE_TR!$L$3:$R$9,MATCH(WEEKDAY($A34,1),COEE_CADLIGNE_TR!$M$3:$M$9,0),3)*INDEX(COEE_CADLIGNE_TR!$A$1:$D$13,MATCH(MONTH($A34),COEE_CADLIGNE_TR!$A$1:$A$13,0),3),INDEX(COEE_CADLIGNE_TR!$A$16:$C$27,MATCH(Tableau4[[#This Row],[Mois]],COEE_CADLIGNE_TR!$A$16:$A$27,0),2)*COEE_CADLIGNE_TR!$H$2*INDEX(COEE_CADLIGNE_TR!$L$3:$R$9,MATCH(WEEKDAY($A34,1),COEE_CADLIGNE_TR!$M$3:$M$9,0),4)*INDEX(COEE_CADLIGNE_TR!$A$1:$D$13,MATCH(MONTH($A34),COEE_CADLIGNE_TR!$A$1:$A$13,0),3))))</f>
        <v>5001.75</v>
      </c>
      <c r="L34" s="28">
        <f>IF(OR(Ouverture_lignes_validées!L34="F",Ouverture_lignes_validées!L34="PM",Ouverture_lignes_validées!L34=""),"",IF(Ouverture_lignes_validées!L34=1,INDEX(COEE_CADLIGNE_TR!$A$16:$C$27,MATCH(Tableau4[[#This Row],[Mois]],COEE_CADLIGNE_TR!$A$16:$A$27,0),2)*COEE_CADLIGNE_TR!$H$2*INDEX(COEE_CADLIGNE_TR!$L$3:$R$9,MATCH(WEEKDAY($A34,1),COEE_CADLIGNE_TR!$M$3:$M$9,0),5)*INDEX(COEE_CADLIGNE_TR!$A$1:$D$13,MATCH(MONTH($A34),COEE_CADLIGNE_TR!$A$1:$A$13,0),3)))</f>
        <v>6113.25</v>
      </c>
      <c r="M34" s="28" t="str">
        <f>IF(OR(Ouverture_lignes_validées!M34="F",Ouverture_lignes_validées!M34="PM",Ouverture_lignes_validées!M34=""),"",IF(Ouverture_lignes_validées!M34=1,INDEX(COEE_CADLIGNE_TR!$A$16:$C$27,MATCH(Tableau4[[#This Row],[Mois]],COEE_CADLIGNE_TR!$A$16:$A$27,0),2)*COEE_CADLIGNE_TR!$H$2*INDEX(COEE_CADLIGNE_TR!$L$3:$R$9,MATCH(WEEKDAY($A34,1),COEE_CADLIGNE_TR!$M$3:$M$9,0),6)*INDEX(COEE_CADLIGNE_TR!$A$1:$D$13,MATCH(MONTH($A34),COEE_CADLIGNE_TR!$A$1:$A$13,0),3)))</f>
        <v/>
      </c>
      <c r="N34" s="28" t="str">
        <f>IF(OR(Ouverture_lignes_validées!N34="F",Ouverture_lignes_validées!N34="PM",Ouverture_lignes_validées!N34=""),"",IF(Ouverture_lignes_validées!N34=1,INDEX(COEE_CADLIGNE_TR!$A$16:$C$27,MATCH(Tableau4[[#This Row],[Mois]],COEE_CADLIGNE_TR!$A$16:$A$27,0),2)*COEE_CADLIGNE_TR!$H$2*INDEX(COEE_CADLIGNE_TR!$L$3:$R$9,MATCH(WEEKDAY($A34,1),COEE_CADLIGNE_TR!$M$3:$M$9,0),7)*INDEX(COEE_CADLIGNE_TR!$A$1:$D$13,MATCH(MONTH($A34),COEE_CADLIGNE_TR!$A$1:$A$13,0),3)))</f>
        <v/>
      </c>
      <c r="O34" s="28">
        <f>IF(OR(Ouverture_lignes_validées!O34="F",Ouverture_lignes_validées!O34="PM",Ouverture_lignes_validées!O34=""),"",IF(Ouverture_lignes_validées!O34=1,IF(ISEVEN(Capa_lignes!$C34)="VRAI",INDEX(COEE_CADLIGNE_TR!$A$16:$C$27,MATCH(Tableau4[[#This Row],[Mois]],COEE_CADLIGNE_TR!$A$16:$A$27,0),2)*COEE_CADLIGNE_TR!$I$2*INDEX(COEE_CADLIGNE_TR!$L$3:$R$9,MATCH(WEEKDAY($A34,1),COEE_CADLIGNE_TR!$M$3:$M$9,0),4)*INDEX(COEE_CADLIGNE_TR!$A$1:$D$13,MATCH(MONTH($A34),COEE_CADLIGNE_TR!$A$1:$A$13,0),4),INDEX(COEE_CADLIGNE_TR!$A$16:$C$27,MATCH(Tableau4[[#This Row],[Mois]],COEE_CADLIGNE_TR!$A$16:$A$27,0),2)*COEE_CADLIGNE_TR!$I$2*INDEX(COEE_CADLIGNE_TR!$L$3:$R$9,MATCH(WEEKDAY($A34,1),COEE_CADLIGNE_TR!$M$3:$M$9,0),3)*INDEX(COEE_CADLIGNE_TR!$A$1:$D$13,MATCH(MONTH($A34),COEE_CADLIGNE_TR!$A$1:$A$13,0),4))))</f>
        <v>4796.55</v>
      </c>
      <c r="P34" s="28">
        <f>IF(OR(Ouverture_lignes_validées!P34="F",Ouverture_lignes_validées!P34="PM",Ouverture_lignes_validées!P34=""),"",IF(Ouverture_lignes_validées!P34=1,IF(ISEVEN(Capa_lignes!$C34)="VRAI",INDEX(COEE_CADLIGNE_TR!$A$16:$C$27,MATCH(Tableau4[[#This Row],[Mois]],COEE_CADLIGNE_TR!$A$16:$A$27,0),2)*COEE_CADLIGNE_TR!$I$2*INDEX(COEE_CADLIGNE_TR!$L$3:$R$9,MATCH(WEEKDAY($A34,1),COEE_CADLIGNE_TR!$M$3:$M$9,0),3)*INDEX(COEE_CADLIGNE_TR!$A$1:$D$13,MATCH(MONTH($A34),COEE_CADLIGNE_TR!$A$1:$A$13,0),4),INDEX(COEE_CADLIGNE_TR!$A$16:$C$27,MATCH(Tableau4[[#This Row],[Mois]],COEE_CADLIGNE_TR!$A$16:$A$27,0),2)*COEE_CADLIGNE_TR!$I$2*INDEX(COEE_CADLIGNE_TR!$L$3:$R$9,MATCH(WEEKDAY($A34,1),COEE_CADLIGNE_TR!$M$3:$M$9,0),4)*INDEX(COEE_CADLIGNE_TR!$A$1:$D$13,MATCH(MONTH($A34),COEE_CADLIGNE_TR!$A$1:$A$13,0),4))))</f>
        <v>4905.5625</v>
      </c>
      <c r="Q34" s="28">
        <f>IF(OR(Ouverture_lignes_validées!Q34="F",Ouverture_lignes_validées!Q34="PM",Ouverture_lignes_validées!Q34=""),"",IF(Ouverture_lignes_validées!Q34=1,INDEX(COEE_CADLIGNE_TR!$A$16:$C$27,MATCH(Tableau4[[#This Row],[Mois]],COEE_CADLIGNE_TR!$A$16:$A$27,0),2)*COEE_CADLIGNE_TR!$I$2*INDEX(COEE_CADLIGNE_TR!$L$3:$R$9,MATCH(WEEKDAY($A34,1),COEE_CADLIGNE_TR!$M$3:$M$9,0),5)*INDEX(COEE_CADLIGNE_TR!$A$1:$D$13,MATCH(MONTH($A34),COEE_CADLIGNE_TR!$A$1:$A$13,0),4)))</f>
        <v>5995.6875</v>
      </c>
      <c r="R34" s="28" t="str">
        <f>IF(OR(Ouverture_lignes_validées!R34="F",Ouverture_lignes_validées!R34="PM",Ouverture_lignes_validées!R34=""),"",IF(Ouverture_lignes_validées!R34=1,INDEX(COEE_CADLIGNE_TR!$A$16:$C$27,MATCH(Tableau4[[#This Row],[Mois]],COEE_CADLIGNE_TR!$A$16:$A$27,0),2)*COEE_CADLIGNE_TR!$I$2*INDEX(COEE_CADLIGNE_TR!$L$3:$R$9,MATCH(WEEKDAY($A34,1),COEE_CADLIGNE_TR!$M$3:$M$9,0),6)*INDEX(COEE_CADLIGNE_TR!$A$1:$D$13,MATCH(MONTH($A34),COEE_CADLIGNE_TR!$A$1:$A$13,0),4)))</f>
        <v/>
      </c>
      <c r="S34" s="28" t="str">
        <f>IF(OR(Ouverture_lignes_validées!S34="F",Ouverture_lignes_validées!S34="PM",Ouverture_lignes_validées!S34=""),"",IF(Ouverture_lignes_validées!S34=1,INDEX(COEE_CADLIGNE_TR!$A$16:$C$27,MATCH(Tableau4[[#This Row],[Mois]],COEE_CADLIGNE_TR!$A$16:$A$27,0),2)*COEE_CADLIGNE_TR!$I$2*INDEX(COEE_CADLIGNE_TR!$L$3:$R$9,MATCH(WEEKDAY($A34,1),COEE_CADLIGNE_TR!$M$3:$M$9,0),7)*INDEX(COEE_CADLIGNE_TR!$A$1:$D$13,MATCH(MONTH($A34),COEE_CADLIGNE_TR!$A$1:$A$13,0),4)))</f>
        <v/>
      </c>
      <c r="T34" s="28">
        <f>IF(OR(Ouverture_lignes_validées!T34="F",Ouverture_lignes_validées!T34="PM",Ouverture_lignes_validées!T34=""),"",IF(Ouverture_lignes_validées!T34=1,IF(ISEVEN(Capa_lignes!$C34)="VRAI",INDEX(COEE_CADLIGNE_TR!$A$16:$C$27,MATCH(Tableau4[[#This Row],[Mois]],COEE_CADLIGNE_TR!$A$16:$A$27,0),2)*COEE_CADLIGNE_TR!$J$2*INDEX(COEE_CADLIGNE_TR!$L$3:$R$9,MATCH(WEEKDAY($A34,1),COEE_CADLIGNE_TR!$M$3:$M$9,0),3)*INDEX(COEE_CADLIGNE_TR!$A$1:$E$13,MATCH(MONTH($A34),COEE_CADLIGNE_TR!$A$1:$A$13,0),5),INDEX(COEE_CADLIGNE_TR!$A$16:$C$27,MATCH(Tableau4[[#This Row],[Mois]],COEE_CADLIGNE_TR!$A$16:$A$27,0),2)*COEE_CADLIGNE_TR!$J$2*INDEX(COEE_CADLIGNE_TR!$L$3:$R$9,MATCH(WEEKDAY($A34,1),COEE_CADLIGNE_TR!$M$3:$M$9,0),4)*INDEX(COEE_CADLIGNE_TR!$A$1:$E$13,MATCH(MONTH($A34),COEE_CADLIGNE_TR!$A$1:$A$13,0),5))))</f>
        <v>1601.8735362997659</v>
      </c>
    </row>
    <row r="35" spans="1:20" x14ac:dyDescent="0.35">
      <c r="A35" s="4">
        <v>44958</v>
      </c>
      <c r="B35" s="1">
        <v>2023</v>
      </c>
      <c r="C35" s="1">
        <v>5</v>
      </c>
      <c r="D35" s="1">
        <f>MONTH(Tableau4[[#This Row],[Date ]])</f>
        <v>2</v>
      </c>
      <c r="E35" s="28" t="str">
        <f>IF(OR(Ouverture_lignes_validées!E35="F",Ouverture_lignes_validées!E35="PM",Ouverture_lignes_validées!E35=""),"",
IF(Ouverture_lignes_validées!E35=1,
IF(ISEVEN(Capa_lignes!$C35)="VRAI",
INDEX(COEE_CADLIGNE_TR!$A$16:$C$27,MATCH(Tableau4[[#This Row],[Mois]],COEE_CADLIGNE_TR!$A$16:$A$27,0),2)*COEE_CADLIGNE_TR!$G$2*INDEX(COEE_CADLIGNE_TR!$L$3:$R$9,MATCH(WEEKDAY($A35,1),COEE_CADLIGNE_TR!$M$3:$M$9,0),4)*INDEX(COEE_CADLIGNE_TR!$A$1:$D$13,MATCH(MONTH($A35),COEE_CADLIGNE_TR!$A$1:$A$13,0),2)*INDEX(COEE_CADLIGNE_TR!$A$1:$D$13,MATCH(MONTH($A35),COEE_CADLIGNE_TR!$A$1:$A$13,0),2),
INDEX(COEE_CADLIGNE_TR!$A$16:$C$27,MATCH(Tableau4[[#This Row],[Mois]],COEE_CADLIGNE_TR!$A$16:$A$27,0),2)*COEE_CADLIGNE_TR!$G$2*INDEX(COEE_CADLIGNE_TR!$L$3:$R$9,MATCH(WEEKDAY($A35,1),COEE_CADLIGNE_TR!$M$3:$M$9,0),3)*INDEX(COEE_CADLIGNE_TR!$A$1:$D$13,MATCH(MONTH($A35),COEE_CADLIGNE_TR!$A$1:$A$13,0),2)*INDEX(COEE_CADLIGNE_TR!$A$1:$D$13,MATCH(MONTH($A35),COEE_CADLIGNE_TR!$A$1:$A$13,0),2))))</f>
        <v/>
      </c>
      <c r="F35" s="28" t="str">
        <f>IF(OR(Ouverture_lignes_validées!F35="F",Ouverture_lignes_validées!F35="PM",Ouverture_lignes_validées!F35=""),"",IF(Ouverture_lignes_validées!F35=1,IF(ISEVEN(Capa_lignes!$C35)="VRAI",INDEX(COEE_CADLIGNE_TR!$A$16:$C$27,MATCH(Tableau4[[#This Row],[Mois]],COEE_CADLIGNE_TR!$A$16:$A$27,0),2)*COEE_CADLIGNE_TR!$G$2*INDEX(COEE_CADLIGNE_TR!$L$3:$R$9,MATCH(WEEKDAY($A35,1),COEE_CADLIGNE_TR!$M$3:$M$9,0),3)*INDEX(COEE_CADLIGNE_TR!$A$1:$D$13,MATCH(MONTH($A35),COEE_CADLIGNE_TR!$A$1:$A$13,0),2),COEE_CADLIGNE_TR!$G$2*INDEX(COEE_CADLIGNE_TR!$L$3:$R$9,MATCH(WEEKDAY($A35,1),COEE_CADLIGNE_TR!$M$3:$M$9,0),4)*INDEX(COEE_CADLIGNE_TR!$A$1:$D$13,MATCH(MONTH($A35),COEE_CADLIGNE_TR!$A$1:$A$13,0),2))))</f>
        <v/>
      </c>
      <c r="G35" s="28" t="str">
        <f>IF(OR(Ouverture_lignes_validées!G35="F",Ouverture_lignes_validées!G35="PM",Ouverture_lignes_validées!G35=""),"",IF(Ouverture_lignes_validées!G35=1,INDEX(COEE_CADLIGNE_TR!$A$16:$C$27,MATCH(Tableau4[[#This Row],[Mois]],COEE_CADLIGNE_TR!$A$16:$A$27,0),2)*COEE_CADLIGNE_TR!$G$2*INDEX(COEE_CADLIGNE_TR!$L$3:$R$9,MATCH(WEEKDAY($A35,1),COEE_CADLIGNE_TR!$M$3:$M$9,0),5)*INDEX(COEE_CADLIGNE_TR!$A$1:$D$13,MATCH(MONTH($A35),COEE_CADLIGNE_TR!$A$1:$A$13,0),2)))</f>
        <v/>
      </c>
      <c r="H35" s="28" t="str">
        <f>IF(OR(Ouverture_lignes_validées!H35="F",Ouverture_lignes_validées!H35="PM",Ouverture_lignes_validées!H35=""),"",IF(Ouverture_lignes_validées!H35=1,INDEX(COEE_CADLIGNE_TR!$A$16:$C$27,MATCH(Tableau4[[#This Row],[Mois]],COEE_CADLIGNE_TR!$A$16:$A$27,0),2)*COEE_CADLIGNE_TR!$G$2*INDEX(COEE_CADLIGNE_TR!$L$3:$R$9,MATCH(WEEKDAY($A35,1),COEE_CADLIGNE_TR!$M$3:$M$9,0),6)*INDEX(COEE_CADLIGNE_TR!$A$1:$D$13,MATCH(MONTH($A35),COEE_CADLIGNE_TR!$A$1:$A$13,0),2)))</f>
        <v/>
      </c>
      <c r="I35" s="28" t="str">
        <f>IF(OR(Ouverture_lignes_validées!I35="F",Ouverture_lignes_validées!I35="PM",Ouverture_lignes_validées!I35=""),"",IF(Ouverture_lignes_validées!I35=1,INDEX(COEE_CADLIGNE_TR!$A$16:$C$27,MATCH(Tableau4[[#This Row],[Mois]],COEE_CADLIGNE_TR!$A$16:$A$27,0),2)*COEE_CADLIGNE_TR!$G$2*INDEX(COEE_CADLIGNE_TR!$L$3:$R$9,MATCH(WEEKDAY($A35,1),COEE_CADLIGNE_TR!$M$3:$M$9,0),7)*INDEX(COEE_CADLIGNE_TR!$A$1:$D$13,MATCH(MONTH($A35),COEE_CADLIGNE_TR!$A$1:$A$13,0),2)))</f>
        <v/>
      </c>
      <c r="J35" s="28">
        <f>IF(OR(Ouverture_lignes_validées!J35="F",Ouverture_lignes_validées!J35="PM",Ouverture_lignes_validées!J35=""),"",IF(Ouverture_lignes_validées!J35=1,IF(ISEVEN(Capa_lignes!$C35)="VRAI",INDEX(COEE_CADLIGNE_TR!$A$16:$C$27,MATCH(Tableau4[[#This Row],[Mois]],COEE_CADLIGNE_TR!$A$16:$A$27,0),2)*COEE_CADLIGNE_TR!$H$2*INDEX(COEE_CADLIGNE_TR!$L$3:$R$9,MATCH(WEEKDAY($A35,1),COEE_CADLIGNE_TR!$M$3:$M$9,0),4)*INDEX(COEE_CADLIGNE_TR!$A$1:$D$13,MATCH(MONTH($A35),COEE_CADLIGNE_TR!$A$1:$A$13,0),3),INDEX(COEE_CADLIGNE_TR!$A$16:$C$27,MATCH(Tableau4[[#This Row],[Mois]],COEE_CADLIGNE_TR!$A$16:$A$27,0),2)*COEE_CADLIGNE_TR!$H$2*INDEX(COEE_CADLIGNE_TR!$L$3:$R$9,MATCH(WEEKDAY($A35,1),COEE_CADLIGNE_TR!$M$3:$M$9,0),3)*INDEX(COEE_CADLIGNE_TR!$A$1:$D$13,MATCH(MONTH($A35),COEE_CADLIGNE_TR!$A$1:$A$13,0),3))))</f>
        <v>4890.6000000000004</v>
      </c>
      <c r="K35" s="28">
        <f>IF(OR(Ouverture_lignes_validées!K35="F",Ouverture_lignes_validées!K35="PM",Ouverture_lignes_validées!K35=""),"",IF(Ouverture_lignes_validées!K35=1,IF(ISEVEN(Capa_lignes!$C35)="VRAI",INDEX(COEE_CADLIGNE_TR!$A$16:$C$27,MATCH(Tableau4[[#This Row],[Mois]],COEE_CADLIGNE_TR!$A$16:$A$27,0),2)*COEE_CADLIGNE_TR!$H$2*INDEX(COEE_CADLIGNE_TR!$L$3:$R$9,MATCH(WEEKDAY($A35,1),COEE_CADLIGNE_TR!$M$3:$M$9,0),3)*INDEX(COEE_CADLIGNE_TR!$A$1:$D$13,MATCH(MONTH($A35),COEE_CADLIGNE_TR!$A$1:$A$13,0),3),INDEX(COEE_CADLIGNE_TR!$A$16:$C$27,MATCH(Tableau4[[#This Row],[Mois]],COEE_CADLIGNE_TR!$A$16:$A$27,0),2)*COEE_CADLIGNE_TR!$H$2*INDEX(COEE_CADLIGNE_TR!$L$3:$R$9,MATCH(WEEKDAY($A35,1),COEE_CADLIGNE_TR!$M$3:$M$9,0),4)*INDEX(COEE_CADLIGNE_TR!$A$1:$D$13,MATCH(MONTH($A35),COEE_CADLIGNE_TR!$A$1:$A$13,0),3))))</f>
        <v>5001.75</v>
      </c>
      <c r="L35" s="28">
        <f>IF(OR(Ouverture_lignes_validées!L35="F",Ouverture_lignes_validées!L35="PM",Ouverture_lignes_validées!L35=""),"",IF(Ouverture_lignes_validées!L35=1,INDEX(COEE_CADLIGNE_TR!$A$16:$C$27,MATCH(Tableau4[[#This Row],[Mois]],COEE_CADLIGNE_TR!$A$16:$A$27,0),2)*COEE_CADLIGNE_TR!$H$2*INDEX(COEE_CADLIGNE_TR!$L$3:$R$9,MATCH(WEEKDAY($A35,1),COEE_CADLIGNE_TR!$M$3:$M$9,0),5)*INDEX(COEE_CADLIGNE_TR!$A$1:$D$13,MATCH(MONTH($A35),COEE_CADLIGNE_TR!$A$1:$A$13,0),3)))</f>
        <v>6113.25</v>
      </c>
      <c r="M35" s="28" t="str">
        <f>IF(OR(Ouverture_lignes_validées!M35="F",Ouverture_lignes_validées!M35="PM",Ouverture_lignes_validées!M35=""),"",IF(Ouverture_lignes_validées!M35=1,INDEX(COEE_CADLIGNE_TR!$A$16:$C$27,MATCH(Tableau4[[#This Row],[Mois]],COEE_CADLIGNE_TR!$A$16:$A$27,0),2)*COEE_CADLIGNE_TR!$H$2*INDEX(COEE_CADLIGNE_TR!$L$3:$R$9,MATCH(WEEKDAY($A35,1),COEE_CADLIGNE_TR!$M$3:$M$9,0),6)*INDEX(COEE_CADLIGNE_TR!$A$1:$D$13,MATCH(MONTH($A35),COEE_CADLIGNE_TR!$A$1:$A$13,0),3)))</f>
        <v/>
      </c>
      <c r="N35" s="28" t="str">
        <f>IF(OR(Ouverture_lignes_validées!N35="F",Ouverture_lignes_validées!N35="PM",Ouverture_lignes_validées!N35=""),"",IF(Ouverture_lignes_validées!N35=1,INDEX(COEE_CADLIGNE_TR!$A$16:$C$27,MATCH(Tableau4[[#This Row],[Mois]],COEE_CADLIGNE_TR!$A$16:$A$27,0),2)*COEE_CADLIGNE_TR!$H$2*INDEX(COEE_CADLIGNE_TR!$L$3:$R$9,MATCH(WEEKDAY($A35,1),COEE_CADLIGNE_TR!$M$3:$M$9,0),7)*INDEX(COEE_CADLIGNE_TR!$A$1:$D$13,MATCH(MONTH($A35),COEE_CADLIGNE_TR!$A$1:$A$13,0),3)))</f>
        <v/>
      </c>
      <c r="O35" s="28">
        <f>IF(OR(Ouverture_lignes_validées!O35="F",Ouverture_lignes_validées!O35="PM",Ouverture_lignes_validées!O35=""),"",IF(Ouverture_lignes_validées!O35=1,IF(ISEVEN(Capa_lignes!$C35)="VRAI",INDEX(COEE_CADLIGNE_TR!$A$16:$C$27,MATCH(Tableau4[[#This Row],[Mois]],COEE_CADLIGNE_TR!$A$16:$A$27,0),2)*COEE_CADLIGNE_TR!$I$2*INDEX(COEE_CADLIGNE_TR!$L$3:$R$9,MATCH(WEEKDAY($A35,1),COEE_CADLIGNE_TR!$M$3:$M$9,0),4)*INDEX(COEE_CADLIGNE_TR!$A$1:$D$13,MATCH(MONTH($A35),COEE_CADLIGNE_TR!$A$1:$A$13,0),4),INDEX(COEE_CADLIGNE_TR!$A$16:$C$27,MATCH(Tableau4[[#This Row],[Mois]],COEE_CADLIGNE_TR!$A$16:$A$27,0),2)*COEE_CADLIGNE_TR!$I$2*INDEX(COEE_CADLIGNE_TR!$L$3:$R$9,MATCH(WEEKDAY($A35,1),COEE_CADLIGNE_TR!$M$3:$M$9,0),3)*INDEX(COEE_CADLIGNE_TR!$A$1:$D$13,MATCH(MONTH($A35),COEE_CADLIGNE_TR!$A$1:$A$13,0),4))))</f>
        <v>4796.55</v>
      </c>
      <c r="P35" s="28">
        <f>IF(OR(Ouverture_lignes_validées!P35="F",Ouverture_lignes_validées!P35="PM",Ouverture_lignes_validées!P35=""),"",IF(Ouverture_lignes_validées!P35=1,IF(ISEVEN(Capa_lignes!$C35)="VRAI",INDEX(COEE_CADLIGNE_TR!$A$16:$C$27,MATCH(Tableau4[[#This Row],[Mois]],COEE_CADLIGNE_TR!$A$16:$A$27,0),2)*COEE_CADLIGNE_TR!$I$2*INDEX(COEE_CADLIGNE_TR!$L$3:$R$9,MATCH(WEEKDAY($A35,1),COEE_CADLIGNE_TR!$M$3:$M$9,0),3)*INDEX(COEE_CADLIGNE_TR!$A$1:$D$13,MATCH(MONTH($A35),COEE_CADLIGNE_TR!$A$1:$A$13,0),4),INDEX(COEE_CADLIGNE_TR!$A$16:$C$27,MATCH(Tableau4[[#This Row],[Mois]],COEE_CADLIGNE_TR!$A$16:$A$27,0),2)*COEE_CADLIGNE_TR!$I$2*INDEX(COEE_CADLIGNE_TR!$L$3:$R$9,MATCH(WEEKDAY($A35,1),COEE_CADLIGNE_TR!$M$3:$M$9,0),4)*INDEX(COEE_CADLIGNE_TR!$A$1:$D$13,MATCH(MONTH($A35),COEE_CADLIGNE_TR!$A$1:$A$13,0),4))))</f>
        <v>4905.5625</v>
      </c>
      <c r="Q35" s="28">
        <f>IF(OR(Ouverture_lignes_validées!Q35="F",Ouverture_lignes_validées!Q35="PM",Ouverture_lignes_validées!Q35=""),"",IF(Ouverture_lignes_validées!Q35=1,INDEX(COEE_CADLIGNE_TR!$A$16:$C$27,MATCH(Tableau4[[#This Row],[Mois]],COEE_CADLIGNE_TR!$A$16:$A$27,0),2)*COEE_CADLIGNE_TR!$I$2*INDEX(COEE_CADLIGNE_TR!$L$3:$R$9,MATCH(WEEKDAY($A35,1),COEE_CADLIGNE_TR!$M$3:$M$9,0),5)*INDEX(COEE_CADLIGNE_TR!$A$1:$D$13,MATCH(MONTH($A35),COEE_CADLIGNE_TR!$A$1:$A$13,0),4)))</f>
        <v>5995.6875</v>
      </c>
      <c r="R35" s="28" t="str">
        <f>IF(OR(Ouverture_lignes_validées!R35="F",Ouverture_lignes_validées!R35="PM",Ouverture_lignes_validées!R35=""),"",IF(Ouverture_lignes_validées!R35=1,INDEX(COEE_CADLIGNE_TR!$A$16:$C$27,MATCH(Tableau4[[#This Row],[Mois]],COEE_CADLIGNE_TR!$A$16:$A$27,0),2)*COEE_CADLIGNE_TR!$I$2*INDEX(COEE_CADLIGNE_TR!$L$3:$R$9,MATCH(WEEKDAY($A35,1),COEE_CADLIGNE_TR!$M$3:$M$9,0),6)*INDEX(COEE_CADLIGNE_TR!$A$1:$D$13,MATCH(MONTH($A35),COEE_CADLIGNE_TR!$A$1:$A$13,0),4)))</f>
        <v/>
      </c>
      <c r="S35" s="28" t="str">
        <f>IF(OR(Ouverture_lignes_validées!S35="F",Ouverture_lignes_validées!S35="PM",Ouverture_lignes_validées!S35=""),"",IF(Ouverture_lignes_validées!S35=1,INDEX(COEE_CADLIGNE_TR!$A$16:$C$27,MATCH(Tableau4[[#This Row],[Mois]],COEE_CADLIGNE_TR!$A$16:$A$27,0),2)*COEE_CADLIGNE_TR!$I$2*INDEX(COEE_CADLIGNE_TR!$L$3:$R$9,MATCH(WEEKDAY($A35,1),COEE_CADLIGNE_TR!$M$3:$M$9,0),7)*INDEX(COEE_CADLIGNE_TR!$A$1:$D$13,MATCH(MONTH($A35),COEE_CADLIGNE_TR!$A$1:$A$13,0),4)))</f>
        <v/>
      </c>
      <c r="T35" s="28">
        <f>IF(OR(Ouverture_lignes_validées!T35="F",Ouverture_lignes_validées!T35="PM",Ouverture_lignes_validées!T35=""),"",IF(Ouverture_lignes_validées!T35=1,IF(ISEVEN(Capa_lignes!$C35)="VRAI",INDEX(COEE_CADLIGNE_TR!$A$16:$C$27,MATCH(Tableau4[[#This Row],[Mois]],COEE_CADLIGNE_TR!$A$16:$A$27,0),2)*COEE_CADLIGNE_TR!$J$2*INDEX(COEE_CADLIGNE_TR!$L$3:$R$9,MATCH(WEEKDAY($A35,1),COEE_CADLIGNE_TR!$M$3:$M$9,0),3)*INDEX(COEE_CADLIGNE_TR!$A$1:$E$13,MATCH(MONTH($A35),COEE_CADLIGNE_TR!$A$1:$A$13,0),5),INDEX(COEE_CADLIGNE_TR!$A$16:$C$27,MATCH(Tableau4[[#This Row],[Mois]],COEE_CADLIGNE_TR!$A$16:$A$27,0),2)*COEE_CADLIGNE_TR!$J$2*INDEX(COEE_CADLIGNE_TR!$L$3:$R$9,MATCH(WEEKDAY($A35,1),COEE_CADLIGNE_TR!$M$3:$M$9,0),4)*INDEX(COEE_CADLIGNE_TR!$A$1:$E$13,MATCH(MONTH($A35),COEE_CADLIGNE_TR!$A$1:$A$13,0),5))))</f>
        <v>1601.8735362997659</v>
      </c>
    </row>
    <row r="36" spans="1:20" x14ac:dyDescent="0.35">
      <c r="A36" s="4">
        <v>44959</v>
      </c>
      <c r="B36" s="1">
        <v>2023</v>
      </c>
      <c r="C36" s="1">
        <v>5</v>
      </c>
      <c r="D36" s="1">
        <f>MONTH(Tableau4[[#This Row],[Date ]])</f>
        <v>2</v>
      </c>
      <c r="E36" s="28" t="str">
        <f>IF(OR(Ouverture_lignes_validées!E36="F",Ouverture_lignes_validées!E36="PM",Ouverture_lignes_validées!E36=""),"",
IF(Ouverture_lignes_validées!E36=1,
IF(ISEVEN(Capa_lignes!$C36)="VRAI",
INDEX(COEE_CADLIGNE_TR!$A$16:$C$27,MATCH(Tableau4[[#This Row],[Mois]],COEE_CADLIGNE_TR!$A$16:$A$27,0),2)*COEE_CADLIGNE_TR!$G$2*INDEX(COEE_CADLIGNE_TR!$L$3:$R$9,MATCH(WEEKDAY($A36,1),COEE_CADLIGNE_TR!$M$3:$M$9,0),4)*INDEX(COEE_CADLIGNE_TR!$A$1:$D$13,MATCH(MONTH($A36),COEE_CADLIGNE_TR!$A$1:$A$13,0),2)*INDEX(COEE_CADLIGNE_TR!$A$1:$D$13,MATCH(MONTH($A36),COEE_CADLIGNE_TR!$A$1:$A$13,0),2),
INDEX(COEE_CADLIGNE_TR!$A$16:$C$27,MATCH(Tableau4[[#This Row],[Mois]],COEE_CADLIGNE_TR!$A$16:$A$27,0),2)*COEE_CADLIGNE_TR!$G$2*INDEX(COEE_CADLIGNE_TR!$L$3:$R$9,MATCH(WEEKDAY($A36,1),COEE_CADLIGNE_TR!$M$3:$M$9,0),3)*INDEX(COEE_CADLIGNE_TR!$A$1:$D$13,MATCH(MONTH($A36),COEE_CADLIGNE_TR!$A$1:$A$13,0),2)*INDEX(COEE_CADLIGNE_TR!$A$1:$D$13,MATCH(MONTH($A36),COEE_CADLIGNE_TR!$A$1:$A$13,0),2))))</f>
        <v/>
      </c>
      <c r="F36" s="28" t="str">
        <f>IF(OR(Ouverture_lignes_validées!F36="F",Ouverture_lignes_validées!F36="PM",Ouverture_lignes_validées!F36=""),"",IF(Ouverture_lignes_validées!F36=1,IF(ISEVEN(Capa_lignes!$C36)="VRAI",INDEX(COEE_CADLIGNE_TR!$A$16:$C$27,MATCH(Tableau4[[#This Row],[Mois]],COEE_CADLIGNE_TR!$A$16:$A$27,0),2)*COEE_CADLIGNE_TR!$G$2*INDEX(COEE_CADLIGNE_TR!$L$3:$R$9,MATCH(WEEKDAY($A36,1),COEE_CADLIGNE_TR!$M$3:$M$9,0),3)*INDEX(COEE_CADLIGNE_TR!$A$1:$D$13,MATCH(MONTH($A36),COEE_CADLIGNE_TR!$A$1:$A$13,0),2),COEE_CADLIGNE_TR!$G$2*INDEX(COEE_CADLIGNE_TR!$L$3:$R$9,MATCH(WEEKDAY($A36,1),COEE_CADLIGNE_TR!$M$3:$M$9,0),4)*INDEX(COEE_CADLIGNE_TR!$A$1:$D$13,MATCH(MONTH($A36),COEE_CADLIGNE_TR!$A$1:$A$13,0),2))))</f>
        <v/>
      </c>
      <c r="G36" s="28" t="str">
        <f>IF(OR(Ouverture_lignes_validées!G36="F",Ouverture_lignes_validées!G36="PM",Ouverture_lignes_validées!G36=""),"",IF(Ouverture_lignes_validées!G36=1,INDEX(COEE_CADLIGNE_TR!$A$16:$C$27,MATCH(Tableau4[[#This Row],[Mois]],COEE_CADLIGNE_TR!$A$16:$A$27,0),2)*COEE_CADLIGNE_TR!$G$2*INDEX(COEE_CADLIGNE_TR!$L$3:$R$9,MATCH(WEEKDAY($A36,1),COEE_CADLIGNE_TR!$M$3:$M$9,0),5)*INDEX(COEE_CADLIGNE_TR!$A$1:$D$13,MATCH(MONTH($A36),COEE_CADLIGNE_TR!$A$1:$A$13,0),2)))</f>
        <v/>
      </c>
      <c r="H36" s="28" t="str">
        <f>IF(OR(Ouverture_lignes_validées!H36="F",Ouverture_lignes_validées!H36="PM",Ouverture_lignes_validées!H36=""),"",IF(Ouverture_lignes_validées!H36=1,INDEX(COEE_CADLIGNE_TR!$A$16:$C$27,MATCH(Tableau4[[#This Row],[Mois]],COEE_CADLIGNE_TR!$A$16:$A$27,0),2)*COEE_CADLIGNE_TR!$G$2*INDEX(COEE_CADLIGNE_TR!$L$3:$R$9,MATCH(WEEKDAY($A36,1),COEE_CADLIGNE_TR!$M$3:$M$9,0),6)*INDEX(COEE_CADLIGNE_TR!$A$1:$D$13,MATCH(MONTH($A36),COEE_CADLIGNE_TR!$A$1:$A$13,0),2)))</f>
        <v/>
      </c>
      <c r="I36" s="28" t="str">
        <f>IF(OR(Ouverture_lignes_validées!I36="F",Ouverture_lignes_validées!I36="PM",Ouverture_lignes_validées!I36=""),"",IF(Ouverture_lignes_validées!I36=1,INDEX(COEE_CADLIGNE_TR!$A$16:$C$27,MATCH(Tableau4[[#This Row],[Mois]],COEE_CADLIGNE_TR!$A$16:$A$27,0),2)*COEE_CADLIGNE_TR!$G$2*INDEX(COEE_CADLIGNE_TR!$L$3:$R$9,MATCH(WEEKDAY($A36,1),COEE_CADLIGNE_TR!$M$3:$M$9,0),7)*INDEX(COEE_CADLIGNE_TR!$A$1:$D$13,MATCH(MONTH($A36),COEE_CADLIGNE_TR!$A$1:$A$13,0),2)))</f>
        <v/>
      </c>
      <c r="J36" s="28">
        <f>IF(OR(Ouverture_lignes_validées!J36="F",Ouverture_lignes_validées!J36="PM",Ouverture_lignes_validées!J36=""),"",IF(Ouverture_lignes_validées!J36=1,IF(ISEVEN(Capa_lignes!$C36)="VRAI",INDEX(COEE_CADLIGNE_TR!$A$16:$C$27,MATCH(Tableau4[[#This Row],[Mois]],COEE_CADLIGNE_TR!$A$16:$A$27,0),2)*COEE_CADLIGNE_TR!$H$2*INDEX(COEE_CADLIGNE_TR!$L$3:$R$9,MATCH(WEEKDAY($A36,1),COEE_CADLIGNE_TR!$M$3:$M$9,0),4)*INDEX(COEE_CADLIGNE_TR!$A$1:$D$13,MATCH(MONTH($A36),COEE_CADLIGNE_TR!$A$1:$A$13,0),3),INDEX(COEE_CADLIGNE_TR!$A$16:$C$27,MATCH(Tableau4[[#This Row],[Mois]],COEE_CADLIGNE_TR!$A$16:$A$27,0),2)*COEE_CADLIGNE_TR!$H$2*INDEX(COEE_CADLIGNE_TR!$L$3:$R$9,MATCH(WEEKDAY($A36,1),COEE_CADLIGNE_TR!$M$3:$M$9,0),3)*INDEX(COEE_CADLIGNE_TR!$A$1:$D$13,MATCH(MONTH($A36),COEE_CADLIGNE_TR!$A$1:$A$13,0),3))))</f>
        <v>4890.6000000000004</v>
      </c>
      <c r="K36" s="28">
        <f>IF(OR(Ouverture_lignes_validées!K36="F",Ouverture_lignes_validées!K36="PM",Ouverture_lignes_validées!K36=""),"",IF(Ouverture_lignes_validées!K36=1,IF(ISEVEN(Capa_lignes!$C36)="VRAI",INDEX(COEE_CADLIGNE_TR!$A$16:$C$27,MATCH(Tableau4[[#This Row],[Mois]],COEE_CADLIGNE_TR!$A$16:$A$27,0),2)*COEE_CADLIGNE_TR!$H$2*INDEX(COEE_CADLIGNE_TR!$L$3:$R$9,MATCH(WEEKDAY($A36,1),COEE_CADLIGNE_TR!$M$3:$M$9,0),3)*INDEX(COEE_CADLIGNE_TR!$A$1:$D$13,MATCH(MONTH($A36),COEE_CADLIGNE_TR!$A$1:$A$13,0),3),INDEX(COEE_CADLIGNE_TR!$A$16:$C$27,MATCH(Tableau4[[#This Row],[Mois]],COEE_CADLIGNE_TR!$A$16:$A$27,0),2)*COEE_CADLIGNE_TR!$H$2*INDEX(COEE_CADLIGNE_TR!$L$3:$R$9,MATCH(WEEKDAY($A36,1),COEE_CADLIGNE_TR!$M$3:$M$9,0),4)*INDEX(COEE_CADLIGNE_TR!$A$1:$D$13,MATCH(MONTH($A36),COEE_CADLIGNE_TR!$A$1:$A$13,0),3))))</f>
        <v>5001.75</v>
      </c>
      <c r="L36" s="28">
        <f>IF(OR(Ouverture_lignes_validées!L36="F",Ouverture_lignes_validées!L36="PM",Ouverture_lignes_validées!L36=""),"",IF(Ouverture_lignes_validées!L36=1,INDEX(COEE_CADLIGNE_TR!$A$16:$C$27,MATCH(Tableau4[[#This Row],[Mois]],COEE_CADLIGNE_TR!$A$16:$A$27,0),2)*COEE_CADLIGNE_TR!$H$2*INDEX(COEE_CADLIGNE_TR!$L$3:$R$9,MATCH(WEEKDAY($A36,1),COEE_CADLIGNE_TR!$M$3:$M$9,0),5)*INDEX(COEE_CADLIGNE_TR!$A$1:$D$13,MATCH(MONTH($A36),COEE_CADLIGNE_TR!$A$1:$A$13,0),3)))</f>
        <v>6113.25</v>
      </c>
      <c r="M36" s="28" t="str">
        <f>IF(OR(Ouverture_lignes_validées!M36="F",Ouverture_lignes_validées!M36="PM",Ouverture_lignes_validées!M36=""),"",IF(Ouverture_lignes_validées!M36=1,INDEX(COEE_CADLIGNE_TR!$A$16:$C$27,MATCH(Tableau4[[#This Row],[Mois]],COEE_CADLIGNE_TR!$A$16:$A$27,0),2)*COEE_CADLIGNE_TR!$H$2*INDEX(COEE_CADLIGNE_TR!$L$3:$R$9,MATCH(WEEKDAY($A36,1),COEE_CADLIGNE_TR!$M$3:$M$9,0),6)*INDEX(COEE_CADLIGNE_TR!$A$1:$D$13,MATCH(MONTH($A36),COEE_CADLIGNE_TR!$A$1:$A$13,0),3)))</f>
        <v/>
      </c>
      <c r="N36" s="28" t="str">
        <f>IF(OR(Ouverture_lignes_validées!N36="F",Ouverture_lignes_validées!N36="PM",Ouverture_lignes_validées!N36=""),"",IF(Ouverture_lignes_validées!N36=1,INDEX(COEE_CADLIGNE_TR!$A$16:$C$27,MATCH(Tableau4[[#This Row],[Mois]],COEE_CADLIGNE_TR!$A$16:$A$27,0),2)*COEE_CADLIGNE_TR!$H$2*INDEX(COEE_CADLIGNE_TR!$L$3:$R$9,MATCH(WEEKDAY($A36,1),COEE_CADLIGNE_TR!$M$3:$M$9,0),7)*INDEX(COEE_CADLIGNE_TR!$A$1:$D$13,MATCH(MONTH($A36),COEE_CADLIGNE_TR!$A$1:$A$13,0),3)))</f>
        <v/>
      </c>
      <c r="O36" s="28">
        <f>IF(OR(Ouverture_lignes_validées!O36="F",Ouverture_lignes_validées!O36="PM",Ouverture_lignes_validées!O36=""),"",IF(Ouverture_lignes_validées!O36=1,IF(ISEVEN(Capa_lignes!$C36)="VRAI",INDEX(COEE_CADLIGNE_TR!$A$16:$C$27,MATCH(Tableau4[[#This Row],[Mois]],COEE_CADLIGNE_TR!$A$16:$A$27,0),2)*COEE_CADLIGNE_TR!$I$2*INDEX(COEE_CADLIGNE_TR!$L$3:$R$9,MATCH(WEEKDAY($A36,1),COEE_CADLIGNE_TR!$M$3:$M$9,0),4)*INDEX(COEE_CADLIGNE_TR!$A$1:$D$13,MATCH(MONTH($A36),COEE_CADLIGNE_TR!$A$1:$A$13,0),4),INDEX(COEE_CADLIGNE_TR!$A$16:$C$27,MATCH(Tableau4[[#This Row],[Mois]],COEE_CADLIGNE_TR!$A$16:$A$27,0),2)*COEE_CADLIGNE_TR!$I$2*INDEX(COEE_CADLIGNE_TR!$L$3:$R$9,MATCH(WEEKDAY($A36,1),COEE_CADLIGNE_TR!$M$3:$M$9,0),3)*INDEX(COEE_CADLIGNE_TR!$A$1:$D$13,MATCH(MONTH($A36),COEE_CADLIGNE_TR!$A$1:$A$13,0),4))))</f>
        <v>4796.55</v>
      </c>
      <c r="P36" s="28">
        <f>IF(OR(Ouverture_lignes_validées!P36="F",Ouverture_lignes_validées!P36="PM",Ouverture_lignes_validées!P36=""),"",IF(Ouverture_lignes_validées!P36=1,IF(ISEVEN(Capa_lignes!$C36)="VRAI",INDEX(COEE_CADLIGNE_TR!$A$16:$C$27,MATCH(Tableau4[[#This Row],[Mois]],COEE_CADLIGNE_TR!$A$16:$A$27,0),2)*COEE_CADLIGNE_TR!$I$2*INDEX(COEE_CADLIGNE_TR!$L$3:$R$9,MATCH(WEEKDAY($A36,1),COEE_CADLIGNE_TR!$M$3:$M$9,0),3)*INDEX(COEE_CADLIGNE_TR!$A$1:$D$13,MATCH(MONTH($A36),COEE_CADLIGNE_TR!$A$1:$A$13,0),4),INDEX(COEE_CADLIGNE_TR!$A$16:$C$27,MATCH(Tableau4[[#This Row],[Mois]],COEE_CADLIGNE_TR!$A$16:$A$27,0),2)*COEE_CADLIGNE_TR!$I$2*INDEX(COEE_CADLIGNE_TR!$L$3:$R$9,MATCH(WEEKDAY($A36,1),COEE_CADLIGNE_TR!$M$3:$M$9,0),4)*INDEX(COEE_CADLIGNE_TR!$A$1:$D$13,MATCH(MONTH($A36),COEE_CADLIGNE_TR!$A$1:$A$13,0),4))))</f>
        <v>4905.5625</v>
      </c>
      <c r="Q36" s="28">
        <f>IF(OR(Ouverture_lignes_validées!Q36="F",Ouverture_lignes_validées!Q36="PM",Ouverture_lignes_validées!Q36=""),"",IF(Ouverture_lignes_validées!Q36=1,INDEX(COEE_CADLIGNE_TR!$A$16:$C$27,MATCH(Tableau4[[#This Row],[Mois]],COEE_CADLIGNE_TR!$A$16:$A$27,0),2)*COEE_CADLIGNE_TR!$I$2*INDEX(COEE_CADLIGNE_TR!$L$3:$R$9,MATCH(WEEKDAY($A36,1),COEE_CADLIGNE_TR!$M$3:$M$9,0),5)*INDEX(COEE_CADLIGNE_TR!$A$1:$D$13,MATCH(MONTH($A36),COEE_CADLIGNE_TR!$A$1:$A$13,0),4)))</f>
        <v>5995.6875</v>
      </c>
      <c r="R36" s="28" t="str">
        <f>IF(OR(Ouverture_lignes_validées!R36="F",Ouverture_lignes_validées!R36="PM",Ouverture_lignes_validées!R36=""),"",IF(Ouverture_lignes_validées!R36=1,INDEX(COEE_CADLIGNE_TR!$A$16:$C$27,MATCH(Tableau4[[#This Row],[Mois]],COEE_CADLIGNE_TR!$A$16:$A$27,0),2)*COEE_CADLIGNE_TR!$I$2*INDEX(COEE_CADLIGNE_TR!$L$3:$R$9,MATCH(WEEKDAY($A36,1),COEE_CADLIGNE_TR!$M$3:$M$9,0),6)*INDEX(COEE_CADLIGNE_TR!$A$1:$D$13,MATCH(MONTH($A36),COEE_CADLIGNE_TR!$A$1:$A$13,0),4)))</f>
        <v/>
      </c>
      <c r="S36" s="28" t="str">
        <f>IF(OR(Ouverture_lignes_validées!S36="F",Ouverture_lignes_validées!S36="PM",Ouverture_lignes_validées!S36=""),"",IF(Ouverture_lignes_validées!S36=1,INDEX(COEE_CADLIGNE_TR!$A$16:$C$27,MATCH(Tableau4[[#This Row],[Mois]],COEE_CADLIGNE_TR!$A$16:$A$27,0),2)*COEE_CADLIGNE_TR!$I$2*INDEX(COEE_CADLIGNE_TR!$L$3:$R$9,MATCH(WEEKDAY($A36,1),COEE_CADLIGNE_TR!$M$3:$M$9,0),7)*INDEX(COEE_CADLIGNE_TR!$A$1:$D$13,MATCH(MONTH($A36),COEE_CADLIGNE_TR!$A$1:$A$13,0),4)))</f>
        <v/>
      </c>
      <c r="T36" s="28">
        <f>IF(OR(Ouverture_lignes_validées!T36="F",Ouverture_lignes_validées!T36="PM",Ouverture_lignes_validées!T36=""),"",IF(Ouverture_lignes_validées!T36=1,IF(ISEVEN(Capa_lignes!$C36)="VRAI",INDEX(COEE_CADLIGNE_TR!$A$16:$C$27,MATCH(Tableau4[[#This Row],[Mois]],COEE_CADLIGNE_TR!$A$16:$A$27,0),2)*COEE_CADLIGNE_TR!$J$2*INDEX(COEE_CADLIGNE_TR!$L$3:$R$9,MATCH(WEEKDAY($A36,1),COEE_CADLIGNE_TR!$M$3:$M$9,0),3)*INDEX(COEE_CADLIGNE_TR!$A$1:$E$13,MATCH(MONTH($A36),COEE_CADLIGNE_TR!$A$1:$A$13,0),5),INDEX(COEE_CADLIGNE_TR!$A$16:$C$27,MATCH(Tableau4[[#This Row],[Mois]],COEE_CADLIGNE_TR!$A$16:$A$27,0),2)*COEE_CADLIGNE_TR!$J$2*INDEX(COEE_CADLIGNE_TR!$L$3:$R$9,MATCH(WEEKDAY($A36,1),COEE_CADLIGNE_TR!$M$3:$M$9,0),4)*INDEX(COEE_CADLIGNE_TR!$A$1:$E$13,MATCH(MONTH($A36),COEE_CADLIGNE_TR!$A$1:$A$13,0),5))))</f>
        <v>1601.8735362997659</v>
      </c>
    </row>
    <row r="37" spans="1:20" x14ac:dyDescent="0.35">
      <c r="A37" s="4">
        <v>44960</v>
      </c>
      <c r="B37" s="1">
        <v>2023</v>
      </c>
      <c r="C37" s="1">
        <v>5</v>
      </c>
      <c r="D37" s="1">
        <f>MONTH(Tableau4[[#This Row],[Date ]])</f>
        <v>2</v>
      </c>
      <c r="E37" s="28" t="str">
        <f>IF(OR(Ouverture_lignes_validées!E37="F",Ouverture_lignes_validées!E37="PM",Ouverture_lignes_validées!E37=""),"",
IF(Ouverture_lignes_validées!E37=1,
IF(ISEVEN(Capa_lignes!$C37)="VRAI",
INDEX(COEE_CADLIGNE_TR!$A$16:$C$27,MATCH(Tableau4[[#This Row],[Mois]],COEE_CADLIGNE_TR!$A$16:$A$27,0),2)*COEE_CADLIGNE_TR!$G$2*INDEX(COEE_CADLIGNE_TR!$L$3:$R$9,MATCH(WEEKDAY($A37,1),COEE_CADLIGNE_TR!$M$3:$M$9,0),4)*INDEX(COEE_CADLIGNE_TR!$A$1:$D$13,MATCH(MONTH($A37),COEE_CADLIGNE_TR!$A$1:$A$13,0),2)*INDEX(COEE_CADLIGNE_TR!$A$1:$D$13,MATCH(MONTH($A37),COEE_CADLIGNE_TR!$A$1:$A$13,0),2),
INDEX(COEE_CADLIGNE_TR!$A$16:$C$27,MATCH(Tableau4[[#This Row],[Mois]],COEE_CADLIGNE_TR!$A$16:$A$27,0),2)*COEE_CADLIGNE_TR!$G$2*INDEX(COEE_CADLIGNE_TR!$L$3:$R$9,MATCH(WEEKDAY($A37,1),COEE_CADLIGNE_TR!$M$3:$M$9,0),3)*INDEX(COEE_CADLIGNE_TR!$A$1:$D$13,MATCH(MONTH($A37),COEE_CADLIGNE_TR!$A$1:$A$13,0),2)*INDEX(COEE_CADLIGNE_TR!$A$1:$D$13,MATCH(MONTH($A37),COEE_CADLIGNE_TR!$A$1:$A$13,0),2))))</f>
        <v/>
      </c>
      <c r="F37" s="28" t="str">
        <f>IF(OR(Ouverture_lignes_validées!F37="F",Ouverture_lignes_validées!F37="PM",Ouverture_lignes_validées!F37=""),"",IF(Ouverture_lignes_validées!F37=1,IF(ISEVEN(Capa_lignes!$C37)="VRAI",INDEX(COEE_CADLIGNE_TR!$A$16:$C$27,MATCH(Tableau4[[#This Row],[Mois]],COEE_CADLIGNE_TR!$A$16:$A$27,0),2)*COEE_CADLIGNE_TR!$G$2*INDEX(COEE_CADLIGNE_TR!$L$3:$R$9,MATCH(WEEKDAY($A37,1),COEE_CADLIGNE_TR!$M$3:$M$9,0),3)*INDEX(COEE_CADLIGNE_TR!$A$1:$D$13,MATCH(MONTH($A37),COEE_CADLIGNE_TR!$A$1:$A$13,0),2),COEE_CADLIGNE_TR!$G$2*INDEX(COEE_CADLIGNE_TR!$L$3:$R$9,MATCH(WEEKDAY($A37,1),COEE_CADLIGNE_TR!$M$3:$M$9,0),4)*INDEX(COEE_CADLIGNE_TR!$A$1:$D$13,MATCH(MONTH($A37),COEE_CADLIGNE_TR!$A$1:$A$13,0),2))))</f>
        <v/>
      </c>
      <c r="G37" s="28" t="str">
        <f>IF(OR(Ouverture_lignes_validées!G37="F",Ouverture_lignes_validées!G37="PM",Ouverture_lignes_validées!G37=""),"",IF(Ouverture_lignes_validées!G37=1,INDEX(COEE_CADLIGNE_TR!$A$16:$C$27,MATCH(Tableau4[[#This Row],[Mois]],COEE_CADLIGNE_TR!$A$16:$A$27,0),2)*COEE_CADLIGNE_TR!$G$2*INDEX(COEE_CADLIGNE_TR!$L$3:$R$9,MATCH(WEEKDAY($A37,1),COEE_CADLIGNE_TR!$M$3:$M$9,0),5)*INDEX(COEE_CADLIGNE_TR!$A$1:$D$13,MATCH(MONTH($A37),COEE_CADLIGNE_TR!$A$1:$A$13,0),2)))</f>
        <v/>
      </c>
      <c r="H37" s="28" t="str">
        <f>IF(OR(Ouverture_lignes_validées!H37="F",Ouverture_lignes_validées!H37="PM",Ouverture_lignes_validées!H37=""),"",IF(Ouverture_lignes_validées!H37=1,INDEX(COEE_CADLIGNE_TR!$A$16:$C$27,MATCH(Tableau4[[#This Row],[Mois]],COEE_CADLIGNE_TR!$A$16:$A$27,0),2)*COEE_CADLIGNE_TR!$G$2*INDEX(COEE_CADLIGNE_TR!$L$3:$R$9,MATCH(WEEKDAY($A37,1),COEE_CADLIGNE_TR!$M$3:$M$9,0),6)*INDEX(COEE_CADLIGNE_TR!$A$1:$D$13,MATCH(MONTH($A37),COEE_CADLIGNE_TR!$A$1:$A$13,0),2)))</f>
        <v/>
      </c>
      <c r="I37" s="28" t="str">
        <f>IF(OR(Ouverture_lignes_validées!I37="F",Ouverture_lignes_validées!I37="PM",Ouverture_lignes_validées!I37=""),"",IF(Ouverture_lignes_validées!I37=1,INDEX(COEE_CADLIGNE_TR!$A$16:$C$27,MATCH(Tableau4[[#This Row],[Mois]],COEE_CADLIGNE_TR!$A$16:$A$27,0),2)*COEE_CADLIGNE_TR!$G$2*INDEX(COEE_CADLIGNE_TR!$L$3:$R$9,MATCH(WEEKDAY($A37,1),COEE_CADLIGNE_TR!$M$3:$M$9,0),7)*INDEX(COEE_CADLIGNE_TR!$A$1:$D$13,MATCH(MONTH($A37),COEE_CADLIGNE_TR!$A$1:$A$13,0),2)))</f>
        <v/>
      </c>
      <c r="J37" s="28">
        <f>IF(OR(Ouverture_lignes_validées!J37="F",Ouverture_lignes_validées!J37="PM",Ouverture_lignes_validées!J37=""),"",IF(Ouverture_lignes_validées!J37=1,IF(ISEVEN(Capa_lignes!$C37)="VRAI",INDEX(COEE_CADLIGNE_TR!$A$16:$C$27,MATCH(Tableau4[[#This Row],[Mois]],COEE_CADLIGNE_TR!$A$16:$A$27,0),2)*COEE_CADLIGNE_TR!$H$2*INDEX(COEE_CADLIGNE_TR!$L$3:$R$9,MATCH(WEEKDAY($A37,1),COEE_CADLIGNE_TR!$M$3:$M$9,0),4)*INDEX(COEE_CADLIGNE_TR!$A$1:$D$13,MATCH(MONTH($A37),COEE_CADLIGNE_TR!$A$1:$A$13,0),3),INDEX(COEE_CADLIGNE_TR!$A$16:$C$27,MATCH(Tableau4[[#This Row],[Mois]],COEE_CADLIGNE_TR!$A$16:$A$27,0),2)*COEE_CADLIGNE_TR!$H$2*INDEX(COEE_CADLIGNE_TR!$L$3:$R$9,MATCH(WEEKDAY($A37,1),COEE_CADLIGNE_TR!$M$3:$M$9,0),3)*INDEX(COEE_CADLIGNE_TR!$A$1:$D$13,MATCH(MONTH($A37),COEE_CADLIGNE_TR!$A$1:$A$13,0),3))))</f>
        <v>4890.6000000000004</v>
      </c>
      <c r="K37" s="28">
        <f>IF(OR(Ouverture_lignes_validées!K37="F",Ouverture_lignes_validées!K37="PM",Ouverture_lignes_validées!K37=""),"",IF(Ouverture_lignes_validées!K37=1,IF(ISEVEN(Capa_lignes!$C37)="VRAI",INDEX(COEE_CADLIGNE_TR!$A$16:$C$27,MATCH(Tableau4[[#This Row],[Mois]],COEE_CADLIGNE_TR!$A$16:$A$27,0),2)*COEE_CADLIGNE_TR!$H$2*INDEX(COEE_CADLIGNE_TR!$L$3:$R$9,MATCH(WEEKDAY($A37,1),COEE_CADLIGNE_TR!$M$3:$M$9,0),3)*INDEX(COEE_CADLIGNE_TR!$A$1:$D$13,MATCH(MONTH($A37),COEE_CADLIGNE_TR!$A$1:$A$13,0),3),INDEX(COEE_CADLIGNE_TR!$A$16:$C$27,MATCH(Tableau4[[#This Row],[Mois]],COEE_CADLIGNE_TR!$A$16:$A$27,0),2)*COEE_CADLIGNE_TR!$H$2*INDEX(COEE_CADLIGNE_TR!$L$3:$R$9,MATCH(WEEKDAY($A37,1),COEE_CADLIGNE_TR!$M$3:$M$9,0),4)*INDEX(COEE_CADLIGNE_TR!$A$1:$D$13,MATCH(MONTH($A37),COEE_CADLIGNE_TR!$A$1:$A$13,0),3))))</f>
        <v>3001.05</v>
      </c>
      <c r="L37" s="28" t="str">
        <f>IF(OR(Ouverture_lignes_validées!L37="F",Ouverture_lignes_validées!L37="PM",Ouverture_lignes_validées!L37=""),"",IF(Ouverture_lignes_validées!L37=1,INDEX(COEE_CADLIGNE_TR!$A$16:$C$27,MATCH(Tableau4[[#This Row],[Mois]],COEE_CADLIGNE_TR!$A$16:$A$27,0),2)*COEE_CADLIGNE_TR!$H$2*INDEX(COEE_CADLIGNE_TR!$L$3:$R$9,MATCH(WEEKDAY($A37,1),COEE_CADLIGNE_TR!$M$3:$M$9,0),5)*INDEX(COEE_CADLIGNE_TR!$A$1:$D$13,MATCH(MONTH($A37),COEE_CADLIGNE_TR!$A$1:$A$13,0),3)))</f>
        <v/>
      </c>
      <c r="M37" s="28">
        <f>IF(OR(Ouverture_lignes_validées!M37="F",Ouverture_lignes_validées!M37="PM",Ouverture_lignes_validées!M37=""),"",IF(Ouverture_lignes_validées!M37=1,INDEX(COEE_CADLIGNE_TR!$A$16:$C$27,MATCH(Tableau4[[#This Row],[Mois]],COEE_CADLIGNE_TR!$A$16:$A$27,0),2)*COEE_CADLIGNE_TR!$H$2*INDEX(COEE_CADLIGNE_TR!$L$3:$R$9,MATCH(WEEKDAY($A37,1),COEE_CADLIGNE_TR!$M$3:$M$9,0),6)*INDEX(COEE_CADLIGNE_TR!$A$1:$D$13,MATCH(MONTH($A37),COEE_CADLIGNE_TR!$A$1:$A$13,0),3)))</f>
        <v>7335.9000000000005</v>
      </c>
      <c r="N37" s="28" t="str">
        <f>IF(OR(Ouverture_lignes_validées!N37="F",Ouverture_lignes_validées!N37="PM",Ouverture_lignes_validées!N37=""),"",IF(Ouverture_lignes_validées!N37=1,INDEX(COEE_CADLIGNE_TR!$A$16:$C$27,MATCH(Tableau4[[#This Row],[Mois]],COEE_CADLIGNE_TR!$A$16:$A$27,0),2)*COEE_CADLIGNE_TR!$H$2*INDEX(COEE_CADLIGNE_TR!$L$3:$R$9,MATCH(WEEKDAY($A37,1),COEE_CADLIGNE_TR!$M$3:$M$9,0),7)*INDEX(COEE_CADLIGNE_TR!$A$1:$D$13,MATCH(MONTH($A37),COEE_CADLIGNE_TR!$A$1:$A$13,0),3)))</f>
        <v/>
      </c>
      <c r="O37" s="28">
        <f>IF(OR(Ouverture_lignes_validées!O37="F",Ouverture_lignes_validées!O37="PM",Ouverture_lignes_validées!O37=""),"",IF(Ouverture_lignes_validées!O37=1,IF(ISEVEN(Capa_lignes!$C37)="VRAI",INDEX(COEE_CADLIGNE_TR!$A$16:$C$27,MATCH(Tableau4[[#This Row],[Mois]],COEE_CADLIGNE_TR!$A$16:$A$27,0),2)*COEE_CADLIGNE_TR!$I$2*INDEX(COEE_CADLIGNE_TR!$L$3:$R$9,MATCH(WEEKDAY($A37,1),COEE_CADLIGNE_TR!$M$3:$M$9,0),4)*INDEX(COEE_CADLIGNE_TR!$A$1:$D$13,MATCH(MONTH($A37),COEE_CADLIGNE_TR!$A$1:$A$13,0),4),INDEX(COEE_CADLIGNE_TR!$A$16:$C$27,MATCH(Tableau4[[#This Row],[Mois]],COEE_CADLIGNE_TR!$A$16:$A$27,0),2)*COEE_CADLIGNE_TR!$I$2*INDEX(COEE_CADLIGNE_TR!$L$3:$R$9,MATCH(WEEKDAY($A37,1),COEE_CADLIGNE_TR!$M$3:$M$9,0),3)*INDEX(COEE_CADLIGNE_TR!$A$1:$D$13,MATCH(MONTH($A37),COEE_CADLIGNE_TR!$A$1:$A$13,0),4))))</f>
        <v>4796.55</v>
      </c>
      <c r="P37" s="28">
        <f>IF(OR(Ouverture_lignes_validées!P37="F",Ouverture_lignes_validées!P37="PM",Ouverture_lignes_validées!P37=""),"",IF(Ouverture_lignes_validées!P37=1,IF(ISEVEN(Capa_lignes!$C37)="VRAI",INDEX(COEE_CADLIGNE_TR!$A$16:$C$27,MATCH(Tableau4[[#This Row],[Mois]],COEE_CADLIGNE_TR!$A$16:$A$27,0),2)*COEE_CADLIGNE_TR!$I$2*INDEX(COEE_CADLIGNE_TR!$L$3:$R$9,MATCH(WEEKDAY($A37,1),COEE_CADLIGNE_TR!$M$3:$M$9,0),3)*INDEX(COEE_CADLIGNE_TR!$A$1:$D$13,MATCH(MONTH($A37),COEE_CADLIGNE_TR!$A$1:$A$13,0),4),INDEX(COEE_CADLIGNE_TR!$A$16:$C$27,MATCH(Tableau4[[#This Row],[Mois]],COEE_CADLIGNE_TR!$A$16:$A$27,0),2)*COEE_CADLIGNE_TR!$I$2*INDEX(COEE_CADLIGNE_TR!$L$3:$R$9,MATCH(WEEKDAY($A37,1),COEE_CADLIGNE_TR!$M$3:$M$9,0),4)*INDEX(COEE_CADLIGNE_TR!$A$1:$D$13,MATCH(MONTH($A37),COEE_CADLIGNE_TR!$A$1:$A$13,0),4))))</f>
        <v>2943.3375000000001</v>
      </c>
      <c r="Q37" s="28" t="str">
        <f>IF(OR(Ouverture_lignes_validées!Q37="F",Ouverture_lignes_validées!Q37="PM",Ouverture_lignes_validées!Q37=""),"",IF(Ouverture_lignes_validées!Q37=1,INDEX(COEE_CADLIGNE_TR!$A$16:$C$27,MATCH(Tableau4[[#This Row],[Mois]],COEE_CADLIGNE_TR!$A$16:$A$27,0),2)*COEE_CADLIGNE_TR!$I$2*INDEX(COEE_CADLIGNE_TR!$L$3:$R$9,MATCH(WEEKDAY($A37,1),COEE_CADLIGNE_TR!$M$3:$M$9,0),5)*INDEX(COEE_CADLIGNE_TR!$A$1:$D$13,MATCH(MONTH($A37),COEE_CADLIGNE_TR!$A$1:$A$13,0),4)))</f>
        <v/>
      </c>
      <c r="R37" s="28" t="str">
        <f>IF(OR(Ouverture_lignes_validées!R37="F",Ouverture_lignes_validées!R37="PM",Ouverture_lignes_validées!R37=""),"",IF(Ouverture_lignes_validées!R37=1,INDEX(COEE_CADLIGNE_TR!$A$16:$C$27,MATCH(Tableau4[[#This Row],[Mois]],COEE_CADLIGNE_TR!$A$16:$A$27,0),2)*COEE_CADLIGNE_TR!$I$2*INDEX(COEE_CADLIGNE_TR!$L$3:$R$9,MATCH(WEEKDAY($A37,1),COEE_CADLIGNE_TR!$M$3:$M$9,0),6)*INDEX(COEE_CADLIGNE_TR!$A$1:$D$13,MATCH(MONTH($A37),COEE_CADLIGNE_TR!$A$1:$A$13,0),4)))</f>
        <v/>
      </c>
      <c r="S37" s="28" t="str">
        <f>IF(OR(Ouverture_lignes_validées!S37="F",Ouverture_lignes_validées!S37="PM",Ouverture_lignes_validées!S37=""),"",IF(Ouverture_lignes_validées!S37=1,INDEX(COEE_CADLIGNE_TR!$A$16:$C$27,MATCH(Tableau4[[#This Row],[Mois]],COEE_CADLIGNE_TR!$A$16:$A$27,0),2)*COEE_CADLIGNE_TR!$I$2*INDEX(COEE_CADLIGNE_TR!$L$3:$R$9,MATCH(WEEKDAY($A37,1),COEE_CADLIGNE_TR!$M$3:$M$9,0),7)*INDEX(COEE_CADLIGNE_TR!$A$1:$D$13,MATCH(MONTH($A37),COEE_CADLIGNE_TR!$A$1:$A$13,0),4)))</f>
        <v/>
      </c>
      <c r="T37" s="28">
        <f>IF(OR(Ouverture_lignes_validées!T37="F",Ouverture_lignes_validées!T37="PM",Ouverture_lignes_validées!T37=""),"",IF(Ouverture_lignes_validées!T37=1,IF(ISEVEN(Capa_lignes!$C37)="VRAI",INDEX(COEE_CADLIGNE_TR!$A$16:$C$27,MATCH(Tableau4[[#This Row],[Mois]],COEE_CADLIGNE_TR!$A$16:$A$27,0),2)*COEE_CADLIGNE_TR!$J$2*INDEX(COEE_CADLIGNE_TR!$L$3:$R$9,MATCH(WEEKDAY($A37,1),COEE_CADLIGNE_TR!$M$3:$M$9,0),3)*INDEX(COEE_CADLIGNE_TR!$A$1:$E$13,MATCH(MONTH($A37),COEE_CADLIGNE_TR!$A$1:$A$13,0),5),INDEX(COEE_CADLIGNE_TR!$A$16:$C$27,MATCH(Tableau4[[#This Row],[Mois]],COEE_CADLIGNE_TR!$A$16:$A$27,0),2)*COEE_CADLIGNE_TR!$J$2*INDEX(COEE_CADLIGNE_TR!$L$3:$R$9,MATCH(WEEKDAY($A37,1),COEE_CADLIGNE_TR!$M$3:$M$9,0),4)*INDEX(COEE_CADLIGNE_TR!$A$1:$E$13,MATCH(MONTH($A37),COEE_CADLIGNE_TR!$A$1:$A$13,0),5))))</f>
        <v>961.12412177985948</v>
      </c>
    </row>
    <row r="38" spans="1:20" x14ac:dyDescent="0.35">
      <c r="A38" s="4">
        <v>44961</v>
      </c>
      <c r="B38" s="1">
        <v>2023</v>
      </c>
      <c r="C38" s="1">
        <v>5</v>
      </c>
      <c r="D38" s="1">
        <f>MONTH(Tableau4[[#This Row],[Date ]])</f>
        <v>2</v>
      </c>
      <c r="E38" s="28" t="str">
        <f>IF(OR(Ouverture_lignes_validées!E38="F",Ouverture_lignes_validées!E38="PM",Ouverture_lignes_validées!E38=""),"",
IF(Ouverture_lignes_validées!E38=1,
IF(ISEVEN(Capa_lignes!$C38)="VRAI",
INDEX(COEE_CADLIGNE_TR!$A$16:$C$27,MATCH(Tableau4[[#This Row],[Mois]],COEE_CADLIGNE_TR!$A$16:$A$27,0),2)*COEE_CADLIGNE_TR!$G$2*INDEX(COEE_CADLIGNE_TR!$L$3:$R$9,MATCH(WEEKDAY($A38,1),COEE_CADLIGNE_TR!$M$3:$M$9,0),4)*INDEX(COEE_CADLIGNE_TR!$A$1:$D$13,MATCH(MONTH($A38),COEE_CADLIGNE_TR!$A$1:$A$13,0),2)*INDEX(COEE_CADLIGNE_TR!$A$1:$D$13,MATCH(MONTH($A38),COEE_CADLIGNE_TR!$A$1:$A$13,0),2),
INDEX(COEE_CADLIGNE_TR!$A$16:$C$27,MATCH(Tableau4[[#This Row],[Mois]],COEE_CADLIGNE_TR!$A$16:$A$27,0),2)*COEE_CADLIGNE_TR!$G$2*INDEX(COEE_CADLIGNE_TR!$L$3:$R$9,MATCH(WEEKDAY($A38,1),COEE_CADLIGNE_TR!$M$3:$M$9,0),3)*INDEX(COEE_CADLIGNE_TR!$A$1:$D$13,MATCH(MONTH($A38),COEE_CADLIGNE_TR!$A$1:$A$13,0),2)*INDEX(COEE_CADLIGNE_TR!$A$1:$D$13,MATCH(MONTH($A38),COEE_CADLIGNE_TR!$A$1:$A$13,0),2))))</f>
        <v/>
      </c>
      <c r="F38" s="28" t="str">
        <f>IF(OR(Ouverture_lignes_validées!F38="F",Ouverture_lignes_validées!F38="PM",Ouverture_lignes_validées!F38=""),"",IF(Ouverture_lignes_validées!F38=1,IF(ISEVEN(Capa_lignes!$C38)="VRAI",INDEX(COEE_CADLIGNE_TR!$A$16:$C$27,MATCH(Tableau4[[#This Row],[Mois]],COEE_CADLIGNE_TR!$A$16:$A$27,0),2)*COEE_CADLIGNE_TR!$G$2*INDEX(COEE_CADLIGNE_TR!$L$3:$R$9,MATCH(WEEKDAY($A38,1),COEE_CADLIGNE_TR!$M$3:$M$9,0),3)*INDEX(COEE_CADLIGNE_TR!$A$1:$D$13,MATCH(MONTH($A38),COEE_CADLIGNE_TR!$A$1:$A$13,0),2),COEE_CADLIGNE_TR!$G$2*INDEX(COEE_CADLIGNE_TR!$L$3:$R$9,MATCH(WEEKDAY($A38,1),COEE_CADLIGNE_TR!$M$3:$M$9,0),4)*INDEX(COEE_CADLIGNE_TR!$A$1:$D$13,MATCH(MONTH($A38),COEE_CADLIGNE_TR!$A$1:$A$13,0),2))))</f>
        <v/>
      </c>
      <c r="G38" s="28" t="str">
        <f>IF(OR(Ouverture_lignes_validées!G38="F",Ouverture_lignes_validées!G38="PM",Ouverture_lignes_validées!G38=""),"",IF(Ouverture_lignes_validées!G38=1,INDEX(COEE_CADLIGNE_TR!$A$16:$C$27,MATCH(Tableau4[[#This Row],[Mois]],COEE_CADLIGNE_TR!$A$16:$A$27,0),2)*COEE_CADLIGNE_TR!$G$2*INDEX(COEE_CADLIGNE_TR!$L$3:$R$9,MATCH(WEEKDAY($A38,1),COEE_CADLIGNE_TR!$M$3:$M$9,0),5)*INDEX(COEE_CADLIGNE_TR!$A$1:$D$13,MATCH(MONTH($A38),COEE_CADLIGNE_TR!$A$1:$A$13,0),2)))</f>
        <v/>
      </c>
      <c r="H38" s="28" t="str">
        <f>IF(OR(Ouverture_lignes_validées!H38="F",Ouverture_lignes_validées!H38="PM",Ouverture_lignes_validées!H38=""),"",IF(Ouverture_lignes_validées!H38=1,INDEX(COEE_CADLIGNE_TR!$A$16:$C$27,MATCH(Tableau4[[#This Row],[Mois]],COEE_CADLIGNE_TR!$A$16:$A$27,0),2)*COEE_CADLIGNE_TR!$G$2*INDEX(COEE_CADLIGNE_TR!$L$3:$R$9,MATCH(WEEKDAY($A38,1),COEE_CADLIGNE_TR!$M$3:$M$9,0),6)*INDEX(COEE_CADLIGNE_TR!$A$1:$D$13,MATCH(MONTH($A38),COEE_CADLIGNE_TR!$A$1:$A$13,0),2)))</f>
        <v/>
      </c>
      <c r="I38" s="28" t="str">
        <f>IF(OR(Ouverture_lignes_validées!I38="F",Ouverture_lignes_validées!I38="PM",Ouverture_lignes_validées!I38=""),"",IF(Ouverture_lignes_validées!I38=1,INDEX(COEE_CADLIGNE_TR!$A$16:$C$27,MATCH(Tableau4[[#This Row],[Mois]],COEE_CADLIGNE_TR!$A$16:$A$27,0),2)*COEE_CADLIGNE_TR!$G$2*INDEX(COEE_CADLIGNE_TR!$L$3:$R$9,MATCH(WEEKDAY($A38,1),COEE_CADLIGNE_TR!$M$3:$M$9,0),7)*INDEX(COEE_CADLIGNE_TR!$A$1:$D$13,MATCH(MONTH($A38),COEE_CADLIGNE_TR!$A$1:$A$13,0),2)))</f>
        <v/>
      </c>
      <c r="J38" s="28" t="str">
        <f>IF(OR(Ouverture_lignes_validées!J38="F",Ouverture_lignes_validées!J38="PM",Ouverture_lignes_validées!J38=""),"",IF(Ouverture_lignes_validées!J38=1,IF(ISEVEN(Capa_lignes!$C38)="VRAI",INDEX(COEE_CADLIGNE_TR!$A$16:$C$27,MATCH(Tableau4[[#This Row],[Mois]],COEE_CADLIGNE_TR!$A$16:$A$27,0),2)*COEE_CADLIGNE_TR!$H$2*INDEX(COEE_CADLIGNE_TR!$L$3:$R$9,MATCH(WEEKDAY($A38,1),COEE_CADLIGNE_TR!$M$3:$M$9,0),4)*INDEX(COEE_CADLIGNE_TR!$A$1:$D$13,MATCH(MONTH($A38),COEE_CADLIGNE_TR!$A$1:$A$13,0),3),INDEX(COEE_CADLIGNE_TR!$A$16:$C$27,MATCH(Tableau4[[#This Row],[Mois]],COEE_CADLIGNE_TR!$A$16:$A$27,0),2)*COEE_CADLIGNE_TR!$H$2*INDEX(COEE_CADLIGNE_TR!$L$3:$R$9,MATCH(WEEKDAY($A38,1),COEE_CADLIGNE_TR!$M$3:$M$9,0),3)*INDEX(COEE_CADLIGNE_TR!$A$1:$D$13,MATCH(MONTH($A38),COEE_CADLIGNE_TR!$A$1:$A$13,0),3))))</f>
        <v/>
      </c>
      <c r="K38" s="28" t="str">
        <f>IF(OR(Ouverture_lignes_validées!K38="F",Ouverture_lignes_validées!K38="PM",Ouverture_lignes_validées!K38=""),"",IF(Ouverture_lignes_validées!K38=1,IF(ISEVEN(Capa_lignes!$C38)="VRAI",INDEX(COEE_CADLIGNE_TR!$A$16:$C$27,MATCH(Tableau4[[#This Row],[Mois]],COEE_CADLIGNE_TR!$A$16:$A$27,0),2)*COEE_CADLIGNE_TR!$H$2*INDEX(COEE_CADLIGNE_TR!$L$3:$R$9,MATCH(WEEKDAY($A38,1),COEE_CADLIGNE_TR!$M$3:$M$9,0),3)*INDEX(COEE_CADLIGNE_TR!$A$1:$D$13,MATCH(MONTH($A38),COEE_CADLIGNE_TR!$A$1:$A$13,0),3),INDEX(COEE_CADLIGNE_TR!$A$16:$C$27,MATCH(Tableau4[[#This Row],[Mois]],COEE_CADLIGNE_TR!$A$16:$A$27,0),2)*COEE_CADLIGNE_TR!$H$2*INDEX(COEE_CADLIGNE_TR!$L$3:$R$9,MATCH(WEEKDAY($A38,1),COEE_CADLIGNE_TR!$M$3:$M$9,0),4)*INDEX(COEE_CADLIGNE_TR!$A$1:$D$13,MATCH(MONTH($A38),COEE_CADLIGNE_TR!$A$1:$A$13,0),3))))</f>
        <v/>
      </c>
      <c r="L38" s="28" t="str">
        <f>IF(OR(Ouverture_lignes_validées!L38="F",Ouverture_lignes_validées!L38="PM",Ouverture_lignes_validées!L38=""),"",IF(Ouverture_lignes_validées!L38=1,INDEX(COEE_CADLIGNE_TR!$A$16:$C$27,MATCH(Tableau4[[#This Row],[Mois]],COEE_CADLIGNE_TR!$A$16:$A$27,0),2)*COEE_CADLIGNE_TR!$H$2*INDEX(COEE_CADLIGNE_TR!$L$3:$R$9,MATCH(WEEKDAY($A38,1),COEE_CADLIGNE_TR!$M$3:$M$9,0),5)*INDEX(COEE_CADLIGNE_TR!$A$1:$D$13,MATCH(MONTH($A38),COEE_CADLIGNE_TR!$A$1:$A$13,0),3)))</f>
        <v/>
      </c>
      <c r="M38" s="28">
        <f>IF(OR(Ouverture_lignes_validées!M38="F",Ouverture_lignes_validées!M38="PM",Ouverture_lignes_validées!M38=""),"",IF(Ouverture_lignes_validées!M38=1,INDEX(COEE_CADLIGNE_TR!$A$16:$C$27,MATCH(Tableau4[[#This Row],[Mois]],COEE_CADLIGNE_TR!$A$16:$A$27,0),2)*COEE_CADLIGNE_TR!$H$2*INDEX(COEE_CADLIGNE_TR!$L$3:$R$9,MATCH(WEEKDAY($A38,1),COEE_CADLIGNE_TR!$M$3:$M$9,0),6)*INDEX(COEE_CADLIGNE_TR!$A$1:$D$13,MATCH(MONTH($A38),COEE_CADLIGNE_TR!$A$1:$A$13,0),3)))</f>
        <v>7780.5</v>
      </c>
      <c r="N38" s="28">
        <f>IF(OR(Ouverture_lignes_validées!N38="F",Ouverture_lignes_validées!N38="PM",Ouverture_lignes_validées!N38=""),"",IF(Ouverture_lignes_validées!N38=1,INDEX(COEE_CADLIGNE_TR!$A$16:$C$27,MATCH(Tableau4[[#This Row],[Mois]],COEE_CADLIGNE_TR!$A$16:$A$27,0),2)*COEE_CADLIGNE_TR!$H$2*INDEX(COEE_CADLIGNE_TR!$L$3:$R$9,MATCH(WEEKDAY($A38,1),COEE_CADLIGNE_TR!$M$3:$M$9,0),7)*INDEX(COEE_CADLIGNE_TR!$A$1:$D$13,MATCH(MONTH($A38),COEE_CADLIGNE_TR!$A$1:$A$13,0),3)))</f>
        <v>7891.6500000000005</v>
      </c>
      <c r="O38" s="28" t="str">
        <f>IF(OR(Ouverture_lignes_validées!O38="F",Ouverture_lignes_validées!O38="PM",Ouverture_lignes_validées!O38=""),"",IF(Ouverture_lignes_validées!O38=1,IF(ISEVEN(Capa_lignes!$C38)="VRAI",INDEX(COEE_CADLIGNE_TR!$A$16:$C$27,MATCH(Tableau4[[#This Row],[Mois]],COEE_CADLIGNE_TR!$A$16:$A$27,0),2)*COEE_CADLIGNE_TR!$I$2*INDEX(COEE_CADLIGNE_TR!$L$3:$R$9,MATCH(WEEKDAY($A38,1),COEE_CADLIGNE_TR!$M$3:$M$9,0),4)*INDEX(COEE_CADLIGNE_TR!$A$1:$D$13,MATCH(MONTH($A38),COEE_CADLIGNE_TR!$A$1:$A$13,0),4),INDEX(COEE_CADLIGNE_TR!$A$16:$C$27,MATCH(Tableau4[[#This Row],[Mois]],COEE_CADLIGNE_TR!$A$16:$A$27,0),2)*COEE_CADLIGNE_TR!$I$2*INDEX(COEE_CADLIGNE_TR!$L$3:$R$9,MATCH(WEEKDAY($A38,1),COEE_CADLIGNE_TR!$M$3:$M$9,0),3)*INDEX(COEE_CADLIGNE_TR!$A$1:$D$13,MATCH(MONTH($A38),COEE_CADLIGNE_TR!$A$1:$A$13,0),4))))</f>
        <v/>
      </c>
      <c r="P38" s="28" t="str">
        <f>IF(OR(Ouverture_lignes_validées!P38="F",Ouverture_lignes_validées!P38="PM",Ouverture_lignes_validées!P38=""),"",IF(Ouverture_lignes_validées!P38=1,IF(ISEVEN(Capa_lignes!$C38)="VRAI",INDEX(COEE_CADLIGNE_TR!$A$16:$C$27,MATCH(Tableau4[[#This Row],[Mois]],COEE_CADLIGNE_TR!$A$16:$A$27,0),2)*COEE_CADLIGNE_TR!$I$2*INDEX(COEE_CADLIGNE_TR!$L$3:$R$9,MATCH(WEEKDAY($A38,1),COEE_CADLIGNE_TR!$M$3:$M$9,0),3)*INDEX(COEE_CADLIGNE_TR!$A$1:$D$13,MATCH(MONTH($A38),COEE_CADLIGNE_TR!$A$1:$A$13,0),4),INDEX(COEE_CADLIGNE_TR!$A$16:$C$27,MATCH(Tableau4[[#This Row],[Mois]],COEE_CADLIGNE_TR!$A$16:$A$27,0),2)*COEE_CADLIGNE_TR!$I$2*INDEX(COEE_CADLIGNE_TR!$L$3:$R$9,MATCH(WEEKDAY($A38,1),COEE_CADLIGNE_TR!$M$3:$M$9,0),4)*INDEX(COEE_CADLIGNE_TR!$A$1:$D$13,MATCH(MONTH($A38),COEE_CADLIGNE_TR!$A$1:$A$13,0),4))))</f>
        <v/>
      </c>
      <c r="Q38" s="28" t="str">
        <f>IF(OR(Ouverture_lignes_validées!Q38="F",Ouverture_lignes_validées!Q38="PM",Ouverture_lignes_validées!Q38=""),"",IF(Ouverture_lignes_validées!Q38=1,INDEX(COEE_CADLIGNE_TR!$A$16:$C$27,MATCH(Tableau4[[#This Row],[Mois]],COEE_CADLIGNE_TR!$A$16:$A$27,0),2)*COEE_CADLIGNE_TR!$I$2*INDEX(COEE_CADLIGNE_TR!$L$3:$R$9,MATCH(WEEKDAY($A38,1),COEE_CADLIGNE_TR!$M$3:$M$9,0),5)*INDEX(COEE_CADLIGNE_TR!$A$1:$D$13,MATCH(MONTH($A38),COEE_CADLIGNE_TR!$A$1:$A$13,0),4)))</f>
        <v/>
      </c>
      <c r="R38" s="28" t="str">
        <f>IF(OR(Ouverture_lignes_validées!R38="F",Ouverture_lignes_validées!R38="PM",Ouverture_lignes_validées!R38=""),"",IF(Ouverture_lignes_validées!R38=1,INDEX(COEE_CADLIGNE_TR!$A$16:$C$27,MATCH(Tableau4[[#This Row],[Mois]],COEE_CADLIGNE_TR!$A$16:$A$27,0),2)*COEE_CADLIGNE_TR!$I$2*INDEX(COEE_CADLIGNE_TR!$L$3:$R$9,MATCH(WEEKDAY($A38,1),COEE_CADLIGNE_TR!$M$3:$M$9,0),6)*INDEX(COEE_CADLIGNE_TR!$A$1:$D$13,MATCH(MONTH($A38),COEE_CADLIGNE_TR!$A$1:$A$13,0),4)))</f>
        <v/>
      </c>
      <c r="S38" s="28">
        <f>IF(OR(Ouverture_lignes_validées!S38="F",Ouverture_lignes_validées!S38="PM",Ouverture_lignes_validées!S38=""),"",IF(Ouverture_lignes_validées!S38=1,INDEX(COEE_CADLIGNE_TR!$A$16:$C$27,MATCH(Tableau4[[#This Row],[Mois]],COEE_CADLIGNE_TR!$A$16:$A$27,0),2)*COEE_CADLIGNE_TR!$I$2*INDEX(COEE_CADLIGNE_TR!$L$3:$R$9,MATCH(WEEKDAY($A38,1),COEE_CADLIGNE_TR!$M$3:$M$9,0),7)*INDEX(COEE_CADLIGNE_TR!$A$1:$D$13,MATCH(MONTH($A38),COEE_CADLIGNE_TR!$A$1:$A$13,0),4)))</f>
        <v>7739.8874999999998</v>
      </c>
      <c r="T38" s="28" t="str">
        <f>IF(OR(Ouverture_lignes_validées!T38="F",Ouverture_lignes_validées!T38="PM",Ouverture_lignes_validées!T38=""),"",IF(Ouverture_lignes_validées!T38=1,IF(ISEVEN(Capa_lignes!$C38)="VRAI",INDEX(COEE_CADLIGNE_TR!$A$16:$C$27,MATCH(Tableau4[[#This Row],[Mois]],COEE_CADLIGNE_TR!$A$16:$A$27,0),2)*COEE_CADLIGNE_TR!$J$2*INDEX(COEE_CADLIGNE_TR!$L$3:$R$9,MATCH(WEEKDAY($A38,1),COEE_CADLIGNE_TR!$M$3:$M$9,0),3)*INDEX(COEE_CADLIGNE_TR!$A$1:$E$13,MATCH(MONTH($A38),COEE_CADLIGNE_TR!$A$1:$A$13,0),5),INDEX(COEE_CADLIGNE_TR!$A$16:$C$27,MATCH(Tableau4[[#This Row],[Mois]],COEE_CADLIGNE_TR!$A$16:$A$27,0),2)*COEE_CADLIGNE_TR!$J$2*INDEX(COEE_CADLIGNE_TR!$L$3:$R$9,MATCH(WEEKDAY($A38,1),COEE_CADLIGNE_TR!$M$3:$M$9,0),4)*INDEX(COEE_CADLIGNE_TR!$A$1:$E$13,MATCH(MONTH($A38),COEE_CADLIGNE_TR!$A$1:$A$13,0),5))))</f>
        <v/>
      </c>
    </row>
    <row r="39" spans="1:20" x14ac:dyDescent="0.35">
      <c r="A39" s="4">
        <v>44962</v>
      </c>
      <c r="B39" s="1">
        <v>2023</v>
      </c>
      <c r="C39" s="1">
        <v>5</v>
      </c>
      <c r="D39" s="1">
        <f>MONTH(Tableau4[[#This Row],[Date ]])</f>
        <v>2</v>
      </c>
      <c r="E39" s="28" t="str">
        <f>IF(OR(Ouverture_lignes_validées!E39="F",Ouverture_lignes_validées!E39="PM",Ouverture_lignes_validées!E39=""),"",
IF(Ouverture_lignes_validées!E39=1,
IF(ISEVEN(Capa_lignes!$C39)="VRAI",
INDEX(COEE_CADLIGNE_TR!$A$16:$C$27,MATCH(Tableau4[[#This Row],[Mois]],COEE_CADLIGNE_TR!$A$16:$A$27,0),2)*COEE_CADLIGNE_TR!$G$2*INDEX(COEE_CADLIGNE_TR!$L$3:$R$9,MATCH(WEEKDAY($A39,1),COEE_CADLIGNE_TR!$M$3:$M$9,0),4)*INDEX(COEE_CADLIGNE_TR!$A$1:$D$13,MATCH(MONTH($A39),COEE_CADLIGNE_TR!$A$1:$A$13,0),2)*INDEX(COEE_CADLIGNE_TR!$A$1:$D$13,MATCH(MONTH($A39),COEE_CADLIGNE_TR!$A$1:$A$13,0),2),
INDEX(COEE_CADLIGNE_TR!$A$16:$C$27,MATCH(Tableau4[[#This Row],[Mois]],COEE_CADLIGNE_TR!$A$16:$A$27,0),2)*COEE_CADLIGNE_TR!$G$2*INDEX(COEE_CADLIGNE_TR!$L$3:$R$9,MATCH(WEEKDAY($A39,1),COEE_CADLIGNE_TR!$M$3:$M$9,0),3)*INDEX(COEE_CADLIGNE_TR!$A$1:$D$13,MATCH(MONTH($A39),COEE_CADLIGNE_TR!$A$1:$A$13,0),2)*INDEX(COEE_CADLIGNE_TR!$A$1:$D$13,MATCH(MONTH($A39),COEE_CADLIGNE_TR!$A$1:$A$13,0),2))))</f>
        <v/>
      </c>
      <c r="F39" s="28" t="str">
        <f>IF(OR(Ouverture_lignes_validées!F39="F",Ouverture_lignes_validées!F39="PM",Ouverture_lignes_validées!F39=""),"",IF(Ouverture_lignes_validées!F39=1,IF(ISEVEN(Capa_lignes!$C39)="VRAI",INDEX(COEE_CADLIGNE_TR!$A$16:$C$27,MATCH(Tableau4[[#This Row],[Mois]],COEE_CADLIGNE_TR!$A$16:$A$27,0),2)*COEE_CADLIGNE_TR!$G$2*INDEX(COEE_CADLIGNE_TR!$L$3:$R$9,MATCH(WEEKDAY($A39,1),COEE_CADLIGNE_TR!$M$3:$M$9,0),3)*INDEX(COEE_CADLIGNE_TR!$A$1:$D$13,MATCH(MONTH($A39),COEE_CADLIGNE_TR!$A$1:$A$13,0),2),COEE_CADLIGNE_TR!$G$2*INDEX(COEE_CADLIGNE_TR!$L$3:$R$9,MATCH(WEEKDAY($A39,1),COEE_CADLIGNE_TR!$M$3:$M$9,0),4)*INDEX(COEE_CADLIGNE_TR!$A$1:$D$13,MATCH(MONTH($A39),COEE_CADLIGNE_TR!$A$1:$A$13,0),2))))</f>
        <v/>
      </c>
      <c r="G39" s="28" t="str">
        <f>IF(OR(Ouverture_lignes_validées!G39="F",Ouverture_lignes_validées!G39="PM",Ouverture_lignes_validées!G39=""),"",IF(Ouverture_lignes_validées!G39=1,INDEX(COEE_CADLIGNE_TR!$A$16:$C$27,MATCH(Tableau4[[#This Row],[Mois]],COEE_CADLIGNE_TR!$A$16:$A$27,0),2)*COEE_CADLIGNE_TR!$G$2*INDEX(COEE_CADLIGNE_TR!$L$3:$R$9,MATCH(WEEKDAY($A39,1),COEE_CADLIGNE_TR!$M$3:$M$9,0),5)*INDEX(COEE_CADLIGNE_TR!$A$1:$D$13,MATCH(MONTH($A39),COEE_CADLIGNE_TR!$A$1:$A$13,0),2)))</f>
        <v/>
      </c>
      <c r="H39" s="28" t="str">
        <f>IF(OR(Ouverture_lignes_validées!H39="F",Ouverture_lignes_validées!H39="PM",Ouverture_lignes_validées!H39=""),"",IF(Ouverture_lignes_validées!H39=1,INDEX(COEE_CADLIGNE_TR!$A$16:$C$27,MATCH(Tableau4[[#This Row],[Mois]],COEE_CADLIGNE_TR!$A$16:$A$27,0),2)*COEE_CADLIGNE_TR!$G$2*INDEX(COEE_CADLIGNE_TR!$L$3:$R$9,MATCH(WEEKDAY($A39,1),COEE_CADLIGNE_TR!$M$3:$M$9,0),6)*INDEX(COEE_CADLIGNE_TR!$A$1:$D$13,MATCH(MONTH($A39),COEE_CADLIGNE_TR!$A$1:$A$13,0),2)))</f>
        <v/>
      </c>
      <c r="I39" s="28" t="str">
        <f>IF(OR(Ouverture_lignes_validées!I39="F",Ouverture_lignes_validées!I39="PM",Ouverture_lignes_validées!I39=""),"",IF(Ouverture_lignes_validées!I39=1,INDEX(COEE_CADLIGNE_TR!$A$16:$C$27,MATCH(Tableau4[[#This Row],[Mois]],COEE_CADLIGNE_TR!$A$16:$A$27,0),2)*COEE_CADLIGNE_TR!$G$2*INDEX(COEE_CADLIGNE_TR!$L$3:$R$9,MATCH(WEEKDAY($A39,1),COEE_CADLIGNE_TR!$M$3:$M$9,0),7)*INDEX(COEE_CADLIGNE_TR!$A$1:$D$13,MATCH(MONTH($A39),COEE_CADLIGNE_TR!$A$1:$A$13,0),2)))</f>
        <v/>
      </c>
      <c r="J39" s="28" t="str">
        <f>IF(OR(Ouverture_lignes_validées!J39="F",Ouverture_lignes_validées!J39="PM",Ouverture_lignes_validées!J39=""),"",IF(Ouverture_lignes_validées!J39=1,IF(ISEVEN(Capa_lignes!$C39)="VRAI",INDEX(COEE_CADLIGNE_TR!$A$16:$C$27,MATCH(Tableau4[[#This Row],[Mois]],COEE_CADLIGNE_TR!$A$16:$A$27,0),2)*COEE_CADLIGNE_TR!$H$2*INDEX(COEE_CADLIGNE_TR!$L$3:$R$9,MATCH(WEEKDAY($A39,1),COEE_CADLIGNE_TR!$M$3:$M$9,0),4)*INDEX(COEE_CADLIGNE_TR!$A$1:$D$13,MATCH(MONTH($A39),COEE_CADLIGNE_TR!$A$1:$A$13,0),3),INDEX(COEE_CADLIGNE_TR!$A$16:$C$27,MATCH(Tableau4[[#This Row],[Mois]],COEE_CADLIGNE_TR!$A$16:$A$27,0),2)*COEE_CADLIGNE_TR!$H$2*INDEX(COEE_CADLIGNE_TR!$L$3:$R$9,MATCH(WEEKDAY($A39,1),COEE_CADLIGNE_TR!$M$3:$M$9,0),3)*INDEX(COEE_CADLIGNE_TR!$A$1:$D$13,MATCH(MONTH($A39),COEE_CADLIGNE_TR!$A$1:$A$13,0),3))))</f>
        <v/>
      </c>
      <c r="K39" s="28" t="str">
        <f>IF(OR(Ouverture_lignes_validées!K39="F",Ouverture_lignes_validées!K39="PM",Ouverture_lignes_validées!K39=""),"",IF(Ouverture_lignes_validées!K39=1,IF(ISEVEN(Capa_lignes!$C39)="VRAI",INDEX(COEE_CADLIGNE_TR!$A$16:$C$27,MATCH(Tableau4[[#This Row],[Mois]],COEE_CADLIGNE_TR!$A$16:$A$27,0),2)*COEE_CADLIGNE_TR!$H$2*INDEX(COEE_CADLIGNE_TR!$L$3:$R$9,MATCH(WEEKDAY($A39,1),COEE_CADLIGNE_TR!$M$3:$M$9,0),3)*INDEX(COEE_CADLIGNE_TR!$A$1:$D$13,MATCH(MONTH($A39),COEE_CADLIGNE_TR!$A$1:$A$13,0),3),INDEX(COEE_CADLIGNE_TR!$A$16:$C$27,MATCH(Tableau4[[#This Row],[Mois]],COEE_CADLIGNE_TR!$A$16:$A$27,0),2)*COEE_CADLIGNE_TR!$H$2*INDEX(COEE_CADLIGNE_TR!$L$3:$R$9,MATCH(WEEKDAY($A39,1),COEE_CADLIGNE_TR!$M$3:$M$9,0),4)*INDEX(COEE_CADLIGNE_TR!$A$1:$D$13,MATCH(MONTH($A39),COEE_CADLIGNE_TR!$A$1:$A$13,0),3))))</f>
        <v/>
      </c>
      <c r="L39" s="28" t="str">
        <f>IF(OR(Ouverture_lignes_validées!L39="F",Ouverture_lignes_validées!L39="PM",Ouverture_lignes_validées!L39=""),"",IF(Ouverture_lignes_validées!L39=1,INDEX(COEE_CADLIGNE_TR!$A$16:$C$27,MATCH(Tableau4[[#This Row],[Mois]],COEE_CADLIGNE_TR!$A$16:$A$27,0),2)*COEE_CADLIGNE_TR!$H$2*INDEX(COEE_CADLIGNE_TR!$L$3:$R$9,MATCH(WEEKDAY($A39,1),COEE_CADLIGNE_TR!$M$3:$M$9,0),5)*INDEX(COEE_CADLIGNE_TR!$A$1:$D$13,MATCH(MONTH($A39),COEE_CADLIGNE_TR!$A$1:$A$13,0),3)))</f>
        <v/>
      </c>
      <c r="M39" s="28">
        <f>IF(OR(Ouverture_lignes_validées!M39="F",Ouverture_lignes_validées!M39="PM",Ouverture_lignes_validées!M39=""),"",IF(Ouverture_lignes_validées!M39=1,INDEX(COEE_CADLIGNE_TR!$A$16:$C$27,MATCH(Tableau4[[#This Row],[Mois]],COEE_CADLIGNE_TR!$A$16:$A$27,0),2)*COEE_CADLIGNE_TR!$H$2*INDEX(COEE_CADLIGNE_TR!$L$3:$R$9,MATCH(WEEKDAY($A39,1),COEE_CADLIGNE_TR!$M$3:$M$9,0),6)*INDEX(COEE_CADLIGNE_TR!$A$1:$D$13,MATCH(MONTH($A39),COEE_CADLIGNE_TR!$A$1:$A$13,0),3)))</f>
        <v>7780.5</v>
      </c>
      <c r="N39" s="28">
        <f>IF(OR(Ouverture_lignes_validées!N39="F",Ouverture_lignes_validées!N39="PM",Ouverture_lignes_validées!N39=""),"",IF(Ouverture_lignes_validées!N39=1,INDEX(COEE_CADLIGNE_TR!$A$16:$C$27,MATCH(Tableau4[[#This Row],[Mois]],COEE_CADLIGNE_TR!$A$16:$A$27,0),2)*COEE_CADLIGNE_TR!$H$2*INDEX(COEE_CADLIGNE_TR!$L$3:$R$9,MATCH(WEEKDAY($A39,1),COEE_CADLIGNE_TR!$M$3:$M$9,0),7)*INDEX(COEE_CADLIGNE_TR!$A$1:$D$13,MATCH(MONTH($A39),COEE_CADLIGNE_TR!$A$1:$A$13,0),3)))</f>
        <v>7891.6500000000005</v>
      </c>
      <c r="O39" s="28" t="str">
        <f>IF(OR(Ouverture_lignes_validées!O39="F",Ouverture_lignes_validées!O39="PM",Ouverture_lignes_validées!O39=""),"",IF(Ouverture_lignes_validées!O39=1,IF(ISEVEN(Capa_lignes!$C39)="VRAI",INDEX(COEE_CADLIGNE_TR!$A$16:$C$27,MATCH(Tableau4[[#This Row],[Mois]],COEE_CADLIGNE_TR!$A$16:$A$27,0),2)*COEE_CADLIGNE_TR!$I$2*INDEX(COEE_CADLIGNE_TR!$L$3:$R$9,MATCH(WEEKDAY($A39,1),COEE_CADLIGNE_TR!$M$3:$M$9,0),4)*INDEX(COEE_CADLIGNE_TR!$A$1:$D$13,MATCH(MONTH($A39),COEE_CADLIGNE_TR!$A$1:$A$13,0),4),INDEX(COEE_CADLIGNE_TR!$A$16:$C$27,MATCH(Tableau4[[#This Row],[Mois]],COEE_CADLIGNE_TR!$A$16:$A$27,0),2)*COEE_CADLIGNE_TR!$I$2*INDEX(COEE_CADLIGNE_TR!$L$3:$R$9,MATCH(WEEKDAY($A39,1),COEE_CADLIGNE_TR!$M$3:$M$9,0),3)*INDEX(COEE_CADLIGNE_TR!$A$1:$D$13,MATCH(MONTH($A39),COEE_CADLIGNE_TR!$A$1:$A$13,0),4))))</f>
        <v/>
      </c>
      <c r="P39" s="28" t="str">
        <f>IF(OR(Ouverture_lignes_validées!P39="F",Ouverture_lignes_validées!P39="PM",Ouverture_lignes_validées!P39=""),"",IF(Ouverture_lignes_validées!P39=1,IF(ISEVEN(Capa_lignes!$C39)="VRAI",INDEX(COEE_CADLIGNE_TR!$A$16:$C$27,MATCH(Tableau4[[#This Row],[Mois]],COEE_CADLIGNE_TR!$A$16:$A$27,0),2)*COEE_CADLIGNE_TR!$I$2*INDEX(COEE_CADLIGNE_TR!$L$3:$R$9,MATCH(WEEKDAY($A39,1),COEE_CADLIGNE_TR!$M$3:$M$9,0),3)*INDEX(COEE_CADLIGNE_TR!$A$1:$D$13,MATCH(MONTH($A39),COEE_CADLIGNE_TR!$A$1:$A$13,0),4),INDEX(COEE_CADLIGNE_TR!$A$16:$C$27,MATCH(Tableau4[[#This Row],[Mois]],COEE_CADLIGNE_TR!$A$16:$A$27,0),2)*COEE_CADLIGNE_TR!$I$2*INDEX(COEE_CADLIGNE_TR!$L$3:$R$9,MATCH(WEEKDAY($A39,1),COEE_CADLIGNE_TR!$M$3:$M$9,0),4)*INDEX(COEE_CADLIGNE_TR!$A$1:$D$13,MATCH(MONTH($A39),COEE_CADLIGNE_TR!$A$1:$A$13,0),4))))</f>
        <v/>
      </c>
      <c r="Q39" s="28" t="str">
        <f>IF(OR(Ouverture_lignes_validées!Q39="F",Ouverture_lignes_validées!Q39="PM",Ouverture_lignes_validées!Q39=""),"",IF(Ouverture_lignes_validées!Q39=1,INDEX(COEE_CADLIGNE_TR!$A$16:$C$27,MATCH(Tableau4[[#This Row],[Mois]],COEE_CADLIGNE_TR!$A$16:$A$27,0),2)*COEE_CADLIGNE_TR!$I$2*INDEX(COEE_CADLIGNE_TR!$L$3:$R$9,MATCH(WEEKDAY($A39,1),COEE_CADLIGNE_TR!$M$3:$M$9,0),5)*INDEX(COEE_CADLIGNE_TR!$A$1:$D$13,MATCH(MONTH($A39),COEE_CADLIGNE_TR!$A$1:$A$13,0),4)))</f>
        <v/>
      </c>
      <c r="R39" s="28" t="str">
        <f>IF(OR(Ouverture_lignes_validées!R39="F",Ouverture_lignes_validées!R39="PM",Ouverture_lignes_validées!R39=""),"",IF(Ouverture_lignes_validées!R39=1,INDEX(COEE_CADLIGNE_TR!$A$16:$C$27,MATCH(Tableau4[[#This Row],[Mois]],COEE_CADLIGNE_TR!$A$16:$A$27,0),2)*COEE_CADLIGNE_TR!$I$2*INDEX(COEE_CADLIGNE_TR!$L$3:$R$9,MATCH(WEEKDAY($A39,1),COEE_CADLIGNE_TR!$M$3:$M$9,0),6)*INDEX(COEE_CADLIGNE_TR!$A$1:$D$13,MATCH(MONTH($A39),COEE_CADLIGNE_TR!$A$1:$A$13,0),4)))</f>
        <v/>
      </c>
      <c r="S39" s="28">
        <f>IF(OR(Ouverture_lignes_validées!S39="F",Ouverture_lignes_validées!S39="PM",Ouverture_lignes_validées!S39=""),"",IF(Ouverture_lignes_validées!S39=1,INDEX(COEE_CADLIGNE_TR!$A$16:$C$27,MATCH(Tableau4[[#This Row],[Mois]],COEE_CADLIGNE_TR!$A$16:$A$27,0),2)*COEE_CADLIGNE_TR!$I$2*INDEX(COEE_CADLIGNE_TR!$L$3:$R$9,MATCH(WEEKDAY($A39,1),COEE_CADLIGNE_TR!$M$3:$M$9,0),7)*INDEX(COEE_CADLIGNE_TR!$A$1:$D$13,MATCH(MONTH($A39),COEE_CADLIGNE_TR!$A$1:$A$13,0),4)))</f>
        <v>7739.8874999999998</v>
      </c>
      <c r="T39" s="28" t="str">
        <f>IF(OR(Ouverture_lignes_validées!T39="F",Ouverture_lignes_validées!T39="PM",Ouverture_lignes_validées!T39=""),"",IF(Ouverture_lignes_validées!T39=1,IF(ISEVEN(Capa_lignes!$C39)="VRAI",INDEX(COEE_CADLIGNE_TR!$A$16:$C$27,MATCH(Tableau4[[#This Row],[Mois]],COEE_CADLIGNE_TR!$A$16:$A$27,0),2)*COEE_CADLIGNE_TR!$J$2*INDEX(COEE_CADLIGNE_TR!$L$3:$R$9,MATCH(WEEKDAY($A39,1),COEE_CADLIGNE_TR!$M$3:$M$9,0),3)*INDEX(COEE_CADLIGNE_TR!$A$1:$E$13,MATCH(MONTH($A39),COEE_CADLIGNE_TR!$A$1:$A$13,0),5),INDEX(COEE_CADLIGNE_TR!$A$16:$C$27,MATCH(Tableau4[[#This Row],[Mois]],COEE_CADLIGNE_TR!$A$16:$A$27,0),2)*COEE_CADLIGNE_TR!$J$2*INDEX(COEE_CADLIGNE_TR!$L$3:$R$9,MATCH(WEEKDAY($A39,1),COEE_CADLIGNE_TR!$M$3:$M$9,0),4)*INDEX(COEE_CADLIGNE_TR!$A$1:$E$13,MATCH(MONTH($A39),COEE_CADLIGNE_TR!$A$1:$A$13,0),5))))</f>
        <v/>
      </c>
    </row>
    <row r="40" spans="1:20" x14ac:dyDescent="0.35">
      <c r="A40" s="4">
        <v>44963</v>
      </c>
      <c r="B40" s="1">
        <v>2023</v>
      </c>
      <c r="C40" s="1">
        <v>6</v>
      </c>
      <c r="D40" s="1">
        <f>MONTH(Tableau4[[#This Row],[Date ]])</f>
        <v>2</v>
      </c>
      <c r="E40" s="28" t="str">
        <f>IF(OR(Ouverture_lignes_validées!E40="F",Ouverture_lignes_validées!E40="PM",Ouverture_lignes_validées!E40=""),"",
IF(Ouverture_lignes_validées!E40=1,
IF(ISEVEN(Capa_lignes!$C40)="VRAI",
INDEX(COEE_CADLIGNE_TR!$A$16:$C$27,MATCH(Tableau4[[#This Row],[Mois]],COEE_CADLIGNE_TR!$A$16:$A$27,0),2)*COEE_CADLIGNE_TR!$G$2*INDEX(COEE_CADLIGNE_TR!$L$3:$R$9,MATCH(WEEKDAY($A40,1),COEE_CADLIGNE_TR!$M$3:$M$9,0),4)*INDEX(COEE_CADLIGNE_TR!$A$1:$D$13,MATCH(MONTH($A40),COEE_CADLIGNE_TR!$A$1:$A$13,0),2)*INDEX(COEE_CADLIGNE_TR!$A$1:$D$13,MATCH(MONTH($A40),COEE_CADLIGNE_TR!$A$1:$A$13,0),2),
INDEX(COEE_CADLIGNE_TR!$A$16:$C$27,MATCH(Tableau4[[#This Row],[Mois]],COEE_CADLIGNE_TR!$A$16:$A$27,0),2)*COEE_CADLIGNE_TR!$G$2*INDEX(COEE_CADLIGNE_TR!$L$3:$R$9,MATCH(WEEKDAY($A40,1),COEE_CADLIGNE_TR!$M$3:$M$9,0),3)*INDEX(COEE_CADLIGNE_TR!$A$1:$D$13,MATCH(MONTH($A40),COEE_CADLIGNE_TR!$A$1:$A$13,0),2)*INDEX(COEE_CADLIGNE_TR!$A$1:$D$13,MATCH(MONTH($A40),COEE_CADLIGNE_TR!$A$1:$A$13,0),2))))</f>
        <v/>
      </c>
      <c r="F40" s="28" t="str">
        <f>IF(OR(Ouverture_lignes_validées!F40="F",Ouverture_lignes_validées!F40="PM",Ouverture_lignes_validées!F40=""),"",IF(Ouverture_lignes_validées!F40=1,IF(ISEVEN(Capa_lignes!$C40)="VRAI",INDEX(COEE_CADLIGNE_TR!$A$16:$C$27,MATCH(Tableau4[[#This Row],[Mois]],COEE_CADLIGNE_TR!$A$16:$A$27,0),2)*COEE_CADLIGNE_TR!$G$2*INDEX(COEE_CADLIGNE_TR!$L$3:$R$9,MATCH(WEEKDAY($A40,1),COEE_CADLIGNE_TR!$M$3:$M$9,0),3)*INDEX(COEE_CADLIGNE_TR!$A$1:$D$13,MATCH(MONTH($A40),COEE_CADLIGNE_TR!$A$1:$A$13,0),2),COEE_CADLIGNE_TR!$G$2*INDEX(COEE_CADLIGNE_TR!$L$3:$R$9,MATCH(WEEKDAY($A40,1),COEE_CADLIGNE_TR!$M$3:$M$9,0),4)*INDEX(COEE_CADLIGNE_TR!$A$1:$D$13,MATCH(MONTH($A40),COEE_CADLIGNE_TR!$A$1:$A$13,0),2))))</f>
        <v/>
      </c>
      <c r="G40" s="28" t="str">
        <f>IF(OR(Ouverture_lignes_validées!G40="F",Ouverture_lignes_validées!G40="PM",Ouverture_lignes_validées!G40=""),"",IF(Ouverture_lignes_validées!G40=1,INDEX(COEE_CADLIGNE_TR!$A$16:$C$27,MATCH(Tableau4[[#This Row],[Mois]],COEE_CADLIGNE_TR!$A$16:$A$27,0),2)*COEE_CADLIGNE_TR!$G$2*INDEX(COEE_CADLIGNE_TR!$L$3:$R$9,MATCH(WEEKDAY($A40,1),COEE_CADLIGNE_TR!$M$3:$M$9,0),5)*INDEX(COEE_CADLIGNE_TR!$A$1:$D$13,MATCH(MONTH($A40),COEE_CADLIGNE_TR!$A$1:$A$13,0),2)))</f>
        <v/>
      </c>
      <c r="H40" s="28" t="str">
        <f>IF(OR(Ouverture_lignes_validées!H40="F",Ouverture_lignes_validées!H40="PM",Ouverture_lignes_validées!H40=""),"",IF(Ouverture_lignes_validées!H40=1,INDEX(COEE_CADLIGNE_TR!$A$16:$C$27,MATCH(Tableau4[[#This Row],[Mois]],COEE_CADLIGNE_TR!$A$16:$A$27,0),2)*COEE_CADLIGNE_TR!$G$2*INDEX(COEE_CADLIGNE_TR!$L$3:$R$9,MATCH(WEEKDAY($A40,1),COEE_CADLIGNE_TR!$M$3:$M$9,0),6)*INDEX(COEE_CADLIGNE_TR!$A$1:$D$13,MATCH(MONTH($A40),COEE_CADLIGNE_TR!$A$1:$A$13,0),2)))</f>
        <v/>
      </c>
      <c r="I40" s="28" t="str">
        <f>IF(OR(Ouverture_lignes_validées!I40="F",Ouverture_lignes_validées!I40="PM",Ouverture_lignes_validées!I40=""),"",IF(Ouverture_lignes_validées!I40=1,INDEX(COEE_CADLIGNE_TR!$A$16:$C$27,MATCH(Tableau4[[#This Row],[Mois]],COEE_CADLIGNE_TR!$A$16:$A$27,0),2)*COEE_CADLIGNE_TR!$G$2*INDEX(COEE_CADLIGNE_TR!$L$3:$R$9,MATCH(WEEKDAY($A40,1),COEE_CADLIGNE_TR!$M$3:$M$9,0),7)*INDEX(COEE_CADLIGNE_TR!$A$1:$D$13,MATCH(MONTH($A40),COEE_CADLIGNE_TR!$A$1:$A$13,0),2)))</f>
        <v/>
      </c>
      <c r="J40" s="28">
        <f>IF(OR(Ouverture_lignes_validées!J40="F",Ouverture_lignes_validées!J40="PM",Ouverture_lignes_validées!J40=""),"",IF(Ouverture_lignes_validées!J40=1,IF(ISEVEN(Capa_lignes!$C40)="VRAI",INDEX(COEE_CADLIGNE_TR!$A$16:$C$27,MATCH(Tableau4[[#This Row],[Mois]],COEE_CADLIGNE_TR!$A$16:$A$27,0),2)*COEE_CADLIGNE_TR!$H$2*INDEX(COEE_CADLIGNE_TR!$L$3:$R$9,MATCH(WEEKDAY($A40,1),COEE_CADLIGNE_TR!$M$3:$M$9,0),4)*INDEX(COEE_CADLIGNE_TR!$A$1:$D$13,MATCH(MONTH($A40),COEE_CADLIGNE_TR!$A$1:$A$13,0),3),INDEX(COEE_CADLIGNE_TR!$A$16:$C$27,MATCH(Tableau4[[#This Row],[Mois]],COEE_CADLIGNE_TR!$A$16:$A$27,0),2)*COEE_CADLIGNE_TR!$H$2*INDEX(COEE_CADLIGNE_TR!$L$3:$R$9,MATCH(WEEKDAY($A40,1),COEE_CADLIGNE_TR!$M$3:$M$9,0),3)*INDEX(COEE_CADLIGNE_TR!$A$1:$D$13,MATCH(MONTH($A40),COEE_CADLIGNE_TR!$A$1:$A$13,0),3))))</f>
        <v>4890.6000000000004</v>
      </c>
      <c r="K40" s="28">
        <f>IF(OR(Ouverture_lignes_validées!K40="F",Ouverture_lignes_validées!K40="PM",Ouverture_lignes_validées!K40=""),"",IF(Ouverture_lignes_validées!K40=1,IF(ISEVEN(Capa_lignes!$C40)="VRAI",INDEX(COEE_CADLIGNE_TR!$A$16:$C$27,MATCH(Tableau4[[#This Row],[Mois]],COEE_CADLIGNE_TR!$A$16:$A$27,0),2)*COEE_CADLIGNE_TR!$H$2*INDEX(COEE_CADLIGNE_TR!$L$3:$R$9,MATCH(WEEKDAY($A40,1),COEE_CADLIGNE_TR!$M$3:$M$9,0),3)*INDEX(COEE_CADLIGNE_TR!$A$1:$D$13,MATCH(MONTH($A40),COEE_CADLIGNE_TR!$A$1:$A$13,0),3),INDEX(COEE_CADLIGNE_TR!$A$16:$C$27,MATCH(Tableau4[[#This Row],[Mois]],COEE_CADLIGNE_TR!$A$16:$A$27,0),2)*COEE_CADLIGNE_TR!$H$2*INDEX(COEE_CADLIGNE_TR!$L$3:$R$9,MATCH(WEEKDAY($A40,1),COEE_CADLIGNE_TR!$M$3:$M$9,0),4)*INDEX(COEE_CADLIGNE_TR!$A$1:$D$13,MATCH(MONTH($A40),COEE_CADLIGNE_TR!$A$1:$A$13,0),3))))</f>
        <v>5001.75</v>
      </c>
      <c r="L40" s="28">
        <f>IF(OR(Ouverture_lignes_validées!L40="F",Ouverture_lignes_validées!L40="PM",Ouverture_lignes_validées!L40=""),"",IF(Ouverture_lignes_validées!L40=1,INDEX(COEE_CADLIGNE_TR!$A$16:$C$27,MATCH(Tableau4[[#This Row],[Mois]],COEE_CADLIGNE_TR!$A$16:$A$27,0),2)*COEE_CADLIGNE_TR!$H$2*INDEX(COEE_CADLIGNE_TR!$L$3:$R$9,MATCH(WEEKDAY($A40,1),COEE_CADLIGNE_TR!$M$3:$M$9,0),5)*INDEX(COEE_CADLIGNE_TR!$A$1:$D$13,MATCH(MONTH($A40),COEE_CADLIGNE_TR!$A$1:$A$13,0),3)))</f>
        <v>6113.25</v>
      </c>
      <c r="M40" s="28" t="str">
        <f>IF(OR(Ouverture_lignes_validées!M40="F",Ouverture_lignes_validées!M40="PM",Ouverture_lignes_validées!M40=""),"",IF(Ouverture_lignes_validées!M40=1,INDEX(COEE_CADLIGNE_TR!$A$16:$C$27,MATCH(Tableau4[[#This Row],[Mois]],COEE_CADLIGNE_TR!$A$16:$A$27,0),2)*COEE_CADLIGNE_TR!$H$2*INDEX(COEE_CADLIGNE_TR!$L$3:$R$9,MATCH(WEEKDAY($A40,1),COEE_CADLIGNE_TR!$M$3:$M$9,0),6)*INDEX(COEE_CADLIGNE_TR!$A$1:$D$13,MATCH(MONTH($A40),COEE_CADLIGNE_TR!$A$1:$A$13,0),3)))</f>
        <v/>
      </c>
      <c r="N40" s="28" t="str">
        <f>IF(OR(Ouverture_lignes_validées!N40="F",Ouverture_lignes_validées!N40="PM",Ouverture_lignes_validées!N40=""),"",IF(Ouverture_lignes_validées!N40=1,INDEX(COEE_CADLIGNE_TR!$A$16:$C$27,MATCH(Tableau4[[#This Row],[Mois]],COEE_CADLIGNE_TR!$A$16:$A$27,0),2)*COEE_CADLIGNE_TR!$H$2*INDEX(COEE_CADLIGNE_TR!$L$3:$R$9,MATCH(WEEKDAY($A40,1),COEE_CADLIGNE_TR!$M$3:$M$9,0),7)*INDEX(COEE_CADLIGNE_TR!$A$1:$D$13,MATCH(MONTH($A40),COEE_CADLIGNE_TR!$A$1:$A$13,0),3)))</f>
        <v/>
      </c>
      <c r="O40" s="28">
        <f>IF(OR(Ouverture_lignes_validées!O40="F",Ouverture_lignes_validées!O40="PM",Ouverture_lignes_validées!O40=""),"",IF(Ouverture_lignes_validées!O40=1,IF(ISEVEN(Capa_lignes!$C40)="VRAI",INDEX(COEE_CADLIGNE_TR!$A$16:$C$27,MATCH(Tableau4[[#This Row],[Mois]],COEE_CADLIGNE_TR!$A$16:$A$27,0),2)*COEE_CADLIGNE_TR!$I$2*INDEX(COEE_CADLIGNE_TR!$L$3:$R$9,MATCH(WEEKDAY($A40,1),COEE_CADLIGNE_TR!$M$3:$M$9,0),4)*INDEX(COEE_CADLIGNE_TR!$A$1:$D$13,MATCH(MONTH($A40),COEE_CADLIGNE_TR!$A$1:$A$13,0),4),INDEX(COEE_CADLIGNE_TR!$A$16:$C$27,MATCH(Tableau4[[#This Row],[Mois]],COEE_CADLIGNE_TR!$A$16:$A$27,0),2)*COEE_CADLIGNE_TR!$I$2*INDEX(COEE_CADLIGNE_TR!$L$3:$R$9,MATCH(WEEKDAY($A40,1),COEE_CADLIGNE_TR!$M$3:$M$9,0),3)*INDEX(COEE_CADLIGNE_TR!$A$1:$D$13,MATCH(MONTH($A40),COEE_CADLIGNE_TR!$A$1:$A$13,0),4))))</f>
        <v>4796.55</v>
      </c>
      <c r="P40" s="28">
        <f>IF(OR(Ouverture_lignes_validées!P40="F",Ouverture_lignes_validées!P40="PM",Ouverture_lignes_validées!P40=""),"",IF(Ouverture_lignes_validées!P40=1,IF(ISEVEN(Capa_lignes!$C40)="VRAI",INDEX(COEE_CADLIGNE_TR!$A$16:$C$27,MATCH(Tableau4[[#This Row],[Mois]],COEE_CADLIGNE_TR!$A$16:$A$27,0),2)*COEE_CADLIGNE_TR!$I$2*INDEX(COEE_CADLIGNE_TR!$L$3:$R$9,MATCH(WEEKDAY($A40,1),COEE_CADLIGNE_TR!$M$3:$M$9,0),3)*INDEX(COEE_CADLIGNE_TR!$A$1:$D$13,MATCH(MONTH($A40),COEE_CADLIGNE_TR!$A$1:$A$13,0),4),INDEX(COEE_CADLIGNE_TR!$A$16:$C$27,MATCH(Tableau4[[#This Row],[Mois]],COEE_CADLIGNE_TR!$A$16:$A$27,0),2)*COEE_CADLIGNE_TR!$I$2*INDEX(COEE_CADLIGNE_TR!$L$3:$R$9,MATCH(WEEKDAY($A40,1),COEE_CADLIGNE_TR!$M$3:$M$9,0),4)*INDEX(COEE_CADLIGNE_TR!$A$1:$D$13,MATCH(MONTH($A40),COEE_CADLIGNE_TR!$A$1:$A$13,0),4))))</f>
        <v>4905.5625</v>
      </c>
      <c r="Q40" s="28">
        <f>IF(OR(Ouverture_lignes_validées!Q40="F",Ouverture_lignes_validées!Q40="PM",Ouverture_lignes_validées!Q40=""),"",IF(Ouverture_lignes_validées!Q40=1,INDEX(COEE_CADLIGNE_TR!$A$16:$C$27,MATCH(Tableau4[[#This Row],[Mois]],COEE_CADLIGNE_TR!$A$16:$A$27,0),2)*COEE_CADLIGNE_TR!$I$2*INDEX(COEE_CADLIGNE_TR!$L$3:$R$9,MATCH(WEEKDAY($A40,1),COEE_CADLIGNE_TR!$M$3:$M$9,0),5)*INDEX(COEE_CADLIGNE_TR!$A$1:$D$13,MATCH(MONTH($A40),COEE_CADLIGNE_TR!$A$1:$A$13,0),4)))</f>
        <v>5995.6875</v>
      </c>
      <c r="R40" s="28" t="str">
        <f>IF(OR(Ouverture_lignes_validées!R40="F",Ouverture_lignes_validées!R40="PM",Ouverture_lignes_validées!R40=""),"",IF(Ouverture_lignes_validées!R40=1,INDEX(COEE_CADLIGNE_TR!$A$16:$C$27,MATCH(Tableau4[[#This Row],[Mois]],COEE_CADLIGNE_TR!$A$16:$A$27,0),2)*COEE_CADLIGNE_TR!$I$2*INDEX(COEE_CADLIGNE_TR!$L$3:$R$9,MATCH(WEEKDAY($A40,1),COEE_CADLIGNE_TR!$M$3:$M$9,0),6)*INDEX(COEE_CADLIGNE_TR!$A$1:$D$13,MATCH(MONTH($A40),COEE_CADLIGNE_TR!$A$1:$A$13,0),4)))</f>
        <v/>
      </c>
      <c r="S40" s="28" t="str">
        <f>IF(OR(Ouverture_lignes_validées!S40="F",Ouverture_lignes_validées!S40="PM",Ouverture_lignes_validées!S40=""),"",IF(Ouverture_lignes_validées!S40=1,INDEX(COEE_CADLIGNE_TR!$A$16:$C$27,MATCH(Tableau4[[#This Row],[Mois]],COEE_CADLIGNE_TR!$A$16:$A$27,0),2)*COEE_CADLIGNE_TR!$I$2*INDEX(COEE_CADLIGNE_TR!$L$3:$R$9,MATCH(WEEKDAY($A40,1),COEE_CADLIGNE_TR!$M$3:$M$9,0),7)*INDEX(COEE_CADLIGNE_TR!$A$1:$D$13,MATCH(MONTH($A40),COEE_CADLIGNE_TR!$A$1:$A$13,0),4)))</f>
        <v/>
      </c>
      <c r="T40" s="28">
        <f>IF(OR(Ouverture_lignes_validées!T40="F",Ouverture_lignes_validées!T40="PM",Ouverture_lignes_validées!T40=""),"",IF(Ouverture_lignes_validées!T40=1,IF(ISEVEN(Capa_lignes!$C40)="VRAI",INDEX(COEE_CADLIGNE_TR!$A$16:$C$27,MATCH(Tableau4[[#This Row],[Mois]],COEE_CADLIGNE_TR!$A$16:$A$27,0),2)*COEE_CADLIGNE_TR!$J$2*INDEX(COEE_CADLIGNE_TR!$L$3:$R$9,MATCH(WEEKDAY($A40,1),COEE_CADLIGNE_TR!$M$3:$M$9,0),3)*INDEX(COEE_CADLIGNE_TR!$A$1:$E$13,MATCH(MONTH($A40),COEE_CADLIGNE_TR!$A$1:$A$13,0),5),INDEX(COEE_CADLIGNE_TR!$A$16:$C$27,MATCH(Tableau4[[#This Row],[Mois]],COEE_CADLIGNE_TR!$A$16:$A$27,0),2)*COEE_CADLIGNE_TR!$J$2*INDEX(COEE_CADLIGNE_TR!$L$3:$R$9,MATCH(WEEKDAY($A40,1),COEE_CADLIGNE_TR!$M$3:$M$9,0),4)*INDEX(COEE_CADLIGNE_TR!$A$1:$E$13,MATCH(MONTH($A40),COEE_CADLIGNE_TR!$A$1:$A$13,0),5))))</f>
        <v>1601.8735362997659</v>
      </c>
    </row>
    <row r="41" spans="1:20" x14ac:dyDescent="0.35">
      <c r="A41" s="4">
        <v>44964</v>
      </c>
      <c r="B41" s="1">
        <v>2023</v>
      </c>
      <c r="C41" s="1">
        <v>6</v>
      </c>
      <c r="D41" s="1">
        <f>MONTH(Tableau4[[#This Row],[Date ]])</f>
        <v>2</v>
      </c>
      <c r="E41" s="28" t="str">
        <f>IF(OR(Ouverture_lignes_validées!E41="F",Ouverture_lignes_validées!E41="PM",Ouverture_lignes_validées!E41=""),"",
IF(Ouverture_lignes_validées!E41=1,
IF(ISEVEN(Capa_lignes!$C41)="VRAI",
INDEX(COEE_CADLIGNE_TR!$A$16:$C$27,MATCH(Tableau4[[#This Row],[Mois]],COEE_CADLIGNE_TR!$A$16:$A$27,0),2)*COEE_CADLIGNE_TR!$G$2*INDEX(COEE_CADLIGNE_TR!$L$3:$R$9,MATCH(WEEKDAY($A41,1),COEE_CADLIGNE_TR!$M$3:$M$9,0),4)*INDEX(COEE_CADLIGNE_TR!$A$1:$D$13,MATCH(MONTH($A41),COEE_CADLIGNE_TR!$A$1:$A$13,0),2)*INDEX(COEE_CADLIGNE_TR!$A$1:$D$13,MATCH(MONTH($A41),COEE_CADLIGNE_TR!$A$1:$A$13,0),2),
INDEX(COEE_CADLIGNE_TR!$A$16:$C$27,MATCH(Tableau4[[#This Row],[Mois]],COEE_CADLIGNE_TR!$A$16:$A$27,0),2)*COEE_CADLIGNE_TR!$G$2*INDEX(COEE_CADLIGNE_TR!$L$3:$R$9,MATCH(WEEKDAY($A41,1),COEE_CADLIGNE_TR!$M$3:$M$9,0),3)*INDEX(COEE_CADLIGNE_TR!$A$1:$D$13,MATCH(MONTH($A41),COEE_CADLIGNE_TR!$A$1:$A$13,0),2)*INDEX(COEE_CADLIGNE_TR!$A$1:$D$13,MATCH(MONTH($A41),COEE_CADLIGNE_TR!$A$1:$A$13,0),2))))</f>
        <v/>
      </c>
      <c r="F41" s="28" t="str">
        <f>IF(OR(Ouverture_lignes_validées!F41="F",Ouverture_lignes_validées!F41="PM",Ouverture_lignes_validées!F41=""),"",IF(Ouverture_lignes_validées!F41=1,IF(ISEVEN(Capa_lignes!$C41)="VRAI",INDEX(COEE_CADLIGNE_TR!$A$16:$C$27,MATCH(Tableau4[[#This Row],[Mois]],COEE_CADLIGNE_TR!$A$16:$A$27,0),2)*COEE_CADLIGNE_TR!$G$2*INDEX(COEE_CADLIGNE_TR!$L$3:$R$9,MATCH(WEEKDAY($A41,1),COEE_CADLIGNE_TR!$M$3:$M$9,0),3)*INDEX(COEE_CADLIGNE_TR!$A$1:$D$13,MATCH(MONTH($A41),COEE_CADLIGNE_TR!$A$1:$A$13,0),2),COEE_CADLIGNE_TR!$G$2*INDEX(COEE_CADLIGNE_TR!$L$3:$R$9,MATCH(WEEKDAY($A41,1),COEE_CADLIGNE_TR!$M$3:$M$9,0),4)*INDEX(COEE_CADLIGNE_TR!$A$1:$D$13,MATCH(MONTH($A41),COEE_CADLIGNE_TR!$A$1:$A$13,0),2))))</f>
        <v/>
      </c>
      <c r="G41" s="28" t="str">
        <f>IF(OR(Ouverture_lignes_validées!G41="F",Ouverture_lignes_validées!G41="PM",Ouverture_lignes_validées!G41=""),"",IF(Ouverture_lignes_validées!G41=1,INDEX(COEE_CADLIGNE_TR!$A$16:$C$27,MATCH(Tableau4[[#This Row],[Mois]],COEE_CADLIGNE_TR!$A$16:$A$27,0),2)*COEE_CADLIGNE_TR!$G$2*INDEX(COEE_CADLIGNE_TR!$L$3:$R$9,MATCH(WEEKDAY($A41,1),COEE_CADLIGNE_TR!$M$3:$M$9,0),5)*INDEX(COEE_CADLIGNE_TR!$A$1:$D$13,MATCH(MONTH($A41),COEE_CADLIGNE_TR!$A$1:$A$13,0),2)))</f>
        <v/>
      </c>
      <c r="H41" s="28" t="str">
        <f>IF(OR(Ouverture_lignes_validées!H41="F",Ouverture_lignes_validées!H41="PM",Ouverture_lignes_validées!H41=""),"",IF(Ouverture_lignes_validées!H41=1,INDEX(COEE_CADLIGNE_TR!$A$16:$C$27,MATCH(Tableau4[[#This Row],[Mois]],COEE_CADLIGNE_TR!$A$16:$A$27,0),2)*COEE_CADLIGNE_TR!$G$2*INDEX(COEE_CADLIGNE_TR!$L$3:$R$9,MATCH(WEEKDAY($A41,1),COEE_CADLIGNE_TR!$M$3:$M$9,0),6)*INDEX(COEE_CADLIGNE_TR!$A$1:$D$13,MATCH(MONTH($A41),COEE_CADLIGNE_TR!$A$1:$A$13,0),2)))</f>
        <v/>
      </c>
      <c r="I41" s="28" t="str">
        <f>IF(OR(Ouverture_lignes_validées!I41="F",Ouverture_lignes_validées!I41="PM",Ouverture_lignes_validées!I41=""),"",IF(Ouverture_lignes_validées!I41=1,INDEX(COEE_CADLIGNE_TR!$A$16:$C$27,MATCH(Tableau4[[#This Row],[Mois]],COEE_CADLIGNE_TR!$A$16:$A$27,0),2)*COEE_CADLIGNE_TR!$G$2*INDEX(COEE_CADLIGNE_TR!$L$3:$R$9,MATCH(WEEKDAY($A41,1),COEE_CADLIGNE_TR!$M$3:$M$9,0),7)*INDEX(COEE_CADLIGNE_TR!$A$1:$D$13,MATCH(MONTH($A41),COEE_CADLIGNE_TR!$A$1:$A$13,0),2)))</f>
        <v/>
      </c>
      <c r="J41" s="28">
        <f>IF(OR(Ouverture_lignes_validées!J41="F",Ouverture_lignes_validées!J41="PM",Ouverture_lignes_validées!J41=""),"",IF(Ouverture_lignes_validées!J41=1,IF(ISEVEN(Capa_lignes!$C41)="VRAI",INDEX(COEE_CADLIGNE_TR!$A$16:$C$27,MATCH(Tableau4[[#This Row],[Mois]],COEE_CADLIGNE_TR!$A$16:$A$27,0),2)*COEE_CADLIGNE_TR!$H$2*INDEX(COEE_CADLIGNE_TR!$L$3:$R$9,MATCH(WEEKDAY($A41,1),COEE_CADLIGNE_TR!$M$3:$M$9,0),4)*INDEX(COEE_CADLIGNE_TR!$A$1:$D$13,MATCH(MONTH($A41),COEE_CADLIGNE_TR!$A$1:$A$13,0),3),INDEX(COEE_CADLIGNE_TR!$A$16:$C$27,MATCH(Tableau4[[#This Row],[Mois]],COEE_CADLIGNE_TR!$A$16:$A$27,0),2)*COEE_CADLIGNE_TR!$H$2*INDEX(COEE_CADLIGNE_TR!$L$3:$R$9,MATCH(WEEKDAY($A41,1),COEE_CADLIGNE_TR!$M$3:$M$9,0),3)*INDEX(COEE_CADLIGNE_TR!$A$1:$D$13,MATCH(MONTH($A41),COEE_CADLIGNE_TR!$A$1:$A$13,0),3))))</f>
        <v>4890.6000000000004</v>
      </c>
      <c r="K41" s="28">
        <f>IF(OR(Ouverture_lignes_validées!K41="F",Ouverture_lignes_validées!K41="PM",Ouverture_lignes_validées!K41=""),"",IF(Ouverture_lignes_validées!K41=1,IF(ISEVEN(Capa_lignes!$C41)="VRAI",INDEX(COEE_CADLIGNE_TR!$A$16:$C$27,MATCH(Tableau4[[#This Row],[Mois]],COEE_CADLIGNE_TR!$A$16:$A$27,0),2)*COEE_CADLIGNE_TR!$H$2*INDEX(COEE_CADLIGNE_TR!$L$3:$R$9,MATCH(WEEKDAY($A41,1),COEE_CADLIGNE_TR!$M$3:$M$9,0),3)*INDEX(COEE_CADLIGNE_TR!$A$1:$D$13,MATCH(MONTH($A41),COEE_CADLIGNE_TR!$A$1:$A$13,0),3),INDEX(COEE_CADLIGNE_TR!$A$16:$C$27,MATCH(Tableau4[[#This Row],[Mois]],COEE_CADLIGNE_TR!$A$16:$A$27,0),2)*COEE_CADLIGNE_TR!$H$2*INDEX(COEE_CADLIGNE_TR!$L$3:$R$9,MATCH(WEEKDAY($A41,1),COEE_CADLIGNE_TR!$M$3:$M$9,0),4)*INDEX(COEE_CADLIGNE_TR!$A$1:$D$13,MATCH(MONTH($A41),COEE_CADLIGNE_TR!$A$1:$A$13,0),3))))</f>
        <v>5001.75</v>
      </c>
      <c r="L41" s="28">
        <f>IF(OR(Ouverture_lignes_validées!L41="F",Ouverture_lignes_validées!L41="PM",Ouverture_lignes_validées!L41=""),"",IF(Ouverture_lignes_validées!L41=1,INDEX(COEE_CADLIGNE_TR!$A$16:$C$27,MATCH(Tableau4[[#This Row],[Mois]],COEE_CADLIGNE_TR!$A$16:$A$27,0),2)*COEE_CADLIGNE_TR!$H$2*INDEX(COEE_CADLIGNE_TR!$L$3:$R$9,MATCH(WEEKDAY($A41,1),COEE_CADLIGNE_TR!$M$3:$M$9,0),5)*INDEX(COEE_CADLIGNE_TR!$A$1:$D$13,MATCH(MONTH($A41),COEE_CADLIGNE_TR!$A$1:$A$13,0),3)))</f>
        <v>6113.25</v>
      </c>
      <c r="M41" s="28" t="str">
        <f>IF(OR(Ouverture_lignes_validées!M41="F",Ouverture_lignes_validées!M41="PM",Ouverture_lignes_validées!M41=""),"",IF(Ouverture_lignes_validées!M41=1,INDEX(COEE_CADLIGNE_TR!$A$16:$C$27,MATCH(Tableau4[[#This Row],[Mois]],COEE_CADLIGNE_TR!$A$16:$A$27,0),2)*COEE_CADLIGNE_TR!$H$2*INDEX(COEE_CADLIGNE_TR!$L$3:$R$9,MATCH(WEEKDAY($A41,1),COEE_CADLIGNE_TR!$M$3:$M$9,0),6)*INDEX(COEE_CADLIGNE_TR!$A$1:$D$13,MATCH(MONTH($A41),COEE_CADLIGNE_TR!$A$1:$A$13,0),3)))</f>
        <v/>
      </c>
      <c r="N41" s="28" t="str">
        <f>IF(OR(Ouverture_lignes_validées!N41="F",Ouverture_lignes_validées!N41="PM",Ouverture_lignes_validées!N41=""),"",IF(Ouverture_lignes_validées!N41=1,INDEX(COEE_CADLIGNE_TR!$A$16:$C$27,MATCH(Tableau4[[#This Row],[Mois]],COEE_CADLIGNE_TR!$A$16:$A$27,0),2)*COEE_CADLIGNE_TR!$H$2*INDEX(COEE_CADLIGNE_TR!$L$3:$R$9,MATCH(WEEKDAY($A41,1),COEE_CADLIGNE_TR!$M$3:$M$9,0),7)*INDEX(COEE_CADLIGNE_TR!$A$1:$D$13,MATCH(MONTH($A41),COEE_CADLIGNE_TR!$A$1:$A$13,0),3)))</f>
        <v/>
      </c>
      <c r="O41" s="28">
        <f>IF(OR(Ouverture_lignes_validées!O41="F",Ouverture_lignes_validées!O41="PM",Ouverture_lignes_validées!O41=""),"",IF(Ouverture_lignes_validées!O41=1,IF(ISEVEN(Capa_lignes!$C41)="VRAI",INDEX(COEE_CADLIGNE_TR!$A$16:$C$27,MATCH(Tableau4[[#This Row],[Mois]],COEE_CADLIGNE_TR!$A$16:$A$27,0),2)*COEE_CADLIGNE_TR!$I$2*INDEX(COEE_CADLIGNE_TR!$L$3:$R$9,MATCH(WEEKDAY($A41,1),COEE_CADLIGNE_TR!$M$3:$M$9,0),4)*INDEX(COEE_CADLIGNE_TR!$A$1:$D$13,MATCH(MONTH($A41),COEE_CADLIGNE_TR!$A$1:$A$13,0),4),INDEX(COEE_CADLIGNE_TR!$A$16:$C$27,MATCH(Tableau4[[#This Row],[Mois]],COEE_CADLIGNE_TR!$A$16:$A$27,0),2)*COEE_CADLIGNE_TR!$I$2*INDEX(COEE_CADLIGNE_TR!$L$3:$R$9,MATCH(WEEKDAY($A41,1),COEE_CADLIGNE_TR!$M$3:$M$9,0),3)*INDEX(COEE_CADLIGNE_TR!$A$1:$D$13,MATCH(MONTH($A41),COEE_CADLIGNE_TR!$A$1:$A$13,0),4))))</f>
        <v>4796.55</v>
      </c>
      <c r="P41" s="28">
        <f>IF(OR(Ouverture_lignes_validées!P41="F",Ouverture_lignes_validées!P41="PM",Ouverture_lignes_validées!P41=""),"",IF(Ouverture_lignes_validées!P41=1,IF(ISEVEN(Capa_lignes!$C41)="VRAI",INDEX(COEE_CADLIGNE_TR!$A$16:$C$27,MATCH(Tableau4[[#This Row],[Mois]],COEE_CADLIGNE_TR!$A$16:$A$27,0),2)*COEE_CADLIGNE_TR!$I$2*INDEX(COEE_CADLIGNE_TR!$L$3:$R$9,MATCH(WEEKDAY($A41,1),COEE_CADLIGNE_TR!$M$3:$M$9,0),3)*INDEX(COEE_CADLIGNE_TR!$A$1:$D$13,MATCH(MONTH($A41),COEE_CADLIGNE_TR!$A$1:$A$13,0),4),INDEX(COEE_CADLIGNE_TR!$A$16:$C$27,MATCH(Tableau4[[#This Row],[Mois]],COEE_CADLIGNE_TR!$A$16:$A$27,0),2)*COEE_CADLIGNE_TR!$I$2*INDEX(COEE_CADLIGNE_TR!$L$3:$R$9,MATCH(WEEKDAY($A41,1),COEE_CADLIGNE_TR!$M$3:$M$9,0),4)*INDEX(COEE_CADLIGNE_TR!$A$1:$D$13,MATCH(MONTH($A41),COEE_CADLIGNE_TR!$A$1:$A$13,0),4))))</f>
        <v>4905.5625</v>
      </c>
      <c r="Q41" s="28">
        <f>IF(OR(Ouverture_lignes_validées!Q41="F",Ouverture_lignes_validées!Q41="PM",Ouverture_lignes_validées!Q41=""),"",IF(Ouverture_lignes_validées!Q41=1,INDEX(COEE_CADLIGNE_TR!$A$16:$C$27,MATCH(Tableau4[[#This Row],[Mois]],COEE_CADLIGNE_TR!$A$16:$A$27,0),2)*COEE_CADLIGNE_TR!$I$2*INDEX(COEE_CADLIGNE_TR!$L$3:$R$9,MATCH(WEEKDAY($A41,1),COEE_CADLIGNE_TR!$M$3:$M$9,0),5)*INDEX(COEE_CADLIGNE_TR!$A$1:$D$13,MATCH(MONTH($A41),COEE_CADLIGNE_TR!$A$1:$A$13,0),4)))</f>
        <v>5995.6875</v>
      </c>
      <c r="R41" s="28" t="str">
        <f>IF(OR(Ouverture_lignes_validées!R41="F",Ouverture_lignes_validées!R41="PM",Ouverture_lignes_validées!R41=""),"",IF(Ouverture_lignes_validées!R41=1,INDEX(COEE_CADLIGNE_TR!$A$16:$C$27,MATCH(Tableau4[[#This Row],[Mois]],COEE_CADLIGNE_TR!$A$16:$A$27,0),2)*COEE_CADLIGNE_TR!$I$2*INDEX(COEE_CADLIGNE_TR!$L$3:$R$9,MATCH(WEEKDAY($A41,1),COEE_CADLIGNE_TR!$M$3:$M$9,0),6)*INDEX(COEE_CADLIGNE_TR!$A$1:$D$13,MATCH(MONTH($A41),COEE_CADLIGNE_TR!$A$1:$A$13,0),4)))</f>
        <v/>
      </c>
      <c r="S41" s="28" t="str">
        <f>IF(OR(Ouverture_lignes_validées!S41="F",Ouverture_lignes_validées!S41="PM",Ouverture_lignes_validées!S41=""),"",IF(Ouverture_lignes_validées!S41=1,INDEX(COEE_CADLIGNE_TR!$A$16:$C$27,MATCH(Tableau4[[#This Row],[Mois]],COEE_CADLIGNE_TR!$A$16:$A$27,0),2)*COEE_CADLIGNE_TR!$I$2*INDEX(COEE_CADLIGNE_TR!$L$3:$R$9,MATCH(WEEKDAY($A41,1),COEE_CADLIGNE_TR!$M$3:$M$9,0),7)*INDEX(COEE_CADLIGNE_TR!$A$1:$D$13,MATCH(MONTH($A41),COEE_CADLIGNE_TR!$A$1:$A$13,0),4)))</f>
        <v/>
      </c>
      <c r="T41" s="28">
        <f>IF(OR(Ouverture_lignes_validées!T41="F",Ouverture_lignes_validées!T41="PM",Ouverture_lignes_validées!T41=""),"",IF(Ouverture_lignes_validées!T41=1,IF(ISEVEN(Capa_lignes!$C41)="VRAI",INDEX(COEE_CADLIGNE_TR!$A$16:$C$27,MATCH(Tableau4[[#This Row],[Mois]],COEE_CADLIGNE_TR!$A$16:$A$27,0),2)*COEE_CADLIGNE_TR!$J$2*INDEX(COEE_CADLIGNE_TR!$L$3:$R$9,MATCH(WEEKDAY($A41,1),COEE_CADLIGNE_TR!$M$3:$M$9,0),3)*INDEX(COEE_CADLIGNE_TR!$A$1:$E$13,MATCH(MONTH($A41),COEE_CADLIGNE_TR!$A$1:$A$13,0),5),INDEX(COEE_CADLIGNE_TR!$A$16:$C$27,MATCH(Tableau4[[#This Row],[Mois]],COEE_CADLIGNE_TR!$A$16:$A$27,0),2)*COEE_CADLIGNE_TR!$J$2*INDEX(COEE_CADLIGNE_TR!$L$3:$R$9,MATCH(WEEKDAY($A41,1),COEE_CADLIGNE_TR!$M$3:$M$9,0),4)*INDEX(COEE_CADLIGNE_TR!$A$1:$E$13,MATCH(MONTH($A41),COEE_CADLIGNE_TR!$A$1:$A$13,0),5))))</f>
        <v>1601.8735362997659</v>
      </c>
    </row>
    <row r="42" spans="1:20" x14ac:dyDescent="0.35">
      <c r="A42" s="4">
        <v>44965</v>
      </c>
      <c r="B42" s="1">
        <v>2023</v>
      </c>
      <c r="C42" s="1">
        <v>6</v>
      </c>
      <c r="D42" s="1">
        <f>MONTH(Tableau4[[#This Row],[Date ]])</f>
        <v>2</v>
      </c>
      <c r="E42" s="28" t="str">
        <f>IF(OR(Ouverture_lignes_validées!E42="F",Ouverture_lignes_validées!E42="PM",Ouverture_lignes_validées!E42=""),"",
IF(Ouverture_lignes_validées!E42=1,
IF(ISEVEN(Capa_lignes!$C42)="VRAI",
INDEX(COEE_CADLIGNE_TR!$A$16:$C$27,MATCH(Tableau4[[#This Row],[Mois]],COEE_CADLIGNE_TR!$A$16:$A$27,0),2)*COEE_CADLIGNE_TR!$G$2*INDEX(COEE_CADLIGNE_TR!$L$3:$R$9,MATCH(WEEKDAY($A42,1),COEE_CADLIGNE_TR!$M$3:$M$9,0),4)*INDEX(COEE_CADLIGNE_TR!$A$1:$D$13,MATCH(MONTH($A42),COEE_CADLIGNE_TR!$A$1:$A$13,0),2)*INDEX(COEE_CADLIGNE_TR!$A$1:$D$13,MATCH(MONTH($A42),COEE_CADLIGNE_TR!$A$1:$A$13,0),2),
INDEX(COEE_CADLIGNE_TR!$A$16:$C$27,MATCH(Tableau4[[#This Row],[Mois]],COEE_CADLIGNE_TR!$A$16:$A$27,0),2)*COEE_CADLIGNE_TR!$G$2*INDEX(COEE_CADLIGNE_TR!$L$3:$R$9,MATCH(WEEKDAY($A42,1),COEE_CADLIGNE_TR!$M$3:$M$9,0),3)*INDEX(COEE_CADLIGNE_TR!$A$1:$D$13,MATCH(MONTH($A42),COEE_CADLIGNE_TR!$A$1:$A$13,0),2)*INDEX(COEE_CADLIGNE_TR!$A$1:$D$13,MATCH(MONTH($A42),COEE_CADLIGNE_TR!$A$1:$A$13,0),2))))</f>
        <v/>
      </c>
      <c r="F42" s="28" t="str">
        <f>IF(OR(Ouverture_lignes_validées!F42="F",Ouverture_lignes_validées!F42="PM",Ouverture_lignes_validées!F42=""),"",IF(Ouverture_lignes_validées!F42=1,IF(ISEVEN(Capa_lignes!$C42)="VRAI",INDEX(COEE_CADLIGNE_TR!$A$16:$C$27,MATCH(Tableau4[[#This Row],[Mois]],COEE_CADLIGNE_TR!$A$16:$A$27,0),2)*COEE_CADLIGNE_TR!$G$2*INDEX(COEE_CADLIGNE_TR!$L$3:$R$9,MATCH(WEEKDAY($A42,1),COEE_CADLIGNE_TR!$M$3:$M$9,0),3)*INDEX(COEE_CADLIGNE_TR!$A$1:$D$13,MATCH(MONTH($A42),COEE_CADLIGNE_TR!$A$1:$A$13,0),2),COEE_CADLIGNE_TR!$G$2*INDEX(COEE_CADLIGNE_TR!$L$3:$R$9,MATCH(WEEKDAY($A42,1),COEE_CADLIGNE_TR!$M$3:$M$9,0),4)*INDEX(COEE_CADLIGNE_TR!$A$1:$D$13,MATCH(MONTH($A42),COEE_CADLIGNE_TR!$A$1:$A$13,0),2))))</f>
        <v/>
      </c>
      <c r="G42" s="28" t="str">
        <f>IF(OR(Ouverture_lignes_validées!G42="F",Ouverture_lignes_validées!G42="PM",Ouverture_lignes_validées!G42=""),"",IF(Ouverture_lignes_validées!G42=1,INDEX(COEE_CADLIGNE_TR!$A$16:$C$27,MATCH(Tableau4[[#This Row],[Mois]],COEE_CADLIGNE_TR!$A$16:$A$27,0),2)*COEE_CADLIGNE_TR!$G$2*INDEX(COEE_CADLIGNE_TR!$L$3:$R$9,MATCH(WEEKDAY($A42,1),COEE_CADLIGNE_TR!$M$3:$M$9,0),5)*INDEX(COEE_CADLIGNE_TR!$A$1:$D$13,MATCH(MONTH($A42),COEE_CADLIGNE_TR!$A$1:$A$13,0),2)))</f>
        <v/>
      </c>
      <c r="H42" s="28" t="str">
        <f>IF(OR(Ouverture_lignes_validées!H42="F",Ouverture_lignes_validées!H42="PM",Ouverture_lignes_validées!H42=""),"",IF(Ouverture_lignes_validées!H42=1,INDEX(COEE_CADLIGNE_TR!$A$16:$C$27,MATCH(Tableau4[[#This Row],[Mois]],COEE_CADLIGNE_TR!$A$16:$A$27,0),2)*COEE_CADLIGNE_TR!$G$2*INDEX(COEE_CADLIGNE_TR!$L$3:$R$9,MATCH(WEEKDAY($A42,1),COEE_CADLIGNE_TR!$M$3:$M$9,0),6)*INDEX(COEE_CADLIGNE_TR!$A$1:$D$13,MATCH(MONTH($A42),COEE_CADLIGNE_TR!$A$1:$A$13,0),2)))</f>
        <v/>
      </c>
      <c r="I42" s="28" t="str">
        <f>IF(OR(Ouverture_lignes_validées!I42="F",Ouverture_lignes_validées!I42="PM",Ouverture_lignes_validées!I42=""),"",IF(Ouverture_lignes_validées!I42=1,INDEX(COEE_CADLIGNE_TR!$A$16:$C$27,MATCH(Tableau4[[#This Row],[Mois]],COEE_CADLIGNE_TR!$A$16:$A$27,0),2)*COEE_CADLIGNE_TR!$G$2*INDEX(COEE_CADLIGNE_TR!$L$3:$R$9,MATCH(WEEKDAY($A42,1),COEE_CADLIGNE_TR!$M$3:$M$9,0),7)*INDEX(COEE_CADLIGNE_TR!$A$1:$D$13,MATCH(MONTH($A42),COEE_CADLIGNE_TR!$A$1:$A$13,0),2)))</f>
        <v/>
      </c>
      <c r="J42" s="28">
        <f>IF(OR(Ouverture_lignes_validées!J42="F",Ouverture_lignes_validées!J42="PM",Ouverture_lignes_validées!J42=""),"",IF(Ouverture_lignes_validées!J42=1,IF(ISEVEN(Capa_lignes!$C42)="VRAI",INDEX(COEE_CADLIGNE_TR!$A$16:$C$27,MATCH(Tableau4[[#This Row],[Mois]],COEE_CADLIGNE_TR!$A$16:$A$27,0),2)*COEE_CADLIGNE_TR!$H$2*INDEX(COEE_CADLIGNE_TR!$L$3:$R$9,MATCH(WEEKDAY($A42,1),COEE_CADLIGNE_TR!$M$3:$M$9,0),4)*INDEX(COEE_CADLIGNE_TR!$A$1:$D$13,MATCH(MONTH($A42),COEE_CADLIGNE_TR!$A$1:$A$13,0),3),INDEX(COEE_CADLIGNE_TR!$A$16:$C$27,MATCH(Tableau4[[#This Row],[Mois]],COEE_CADLIGNE_TR!$A$16:$A$27,0),2)*COEE_CADLIGNE_TR!$H$2*INDEX(COEE_CADLIGNE_TR!$L$3:$R$9,MATCH(WEEKDAY($A42,1),COEE_CADLIGNE_TR!$M$3:$M$9,0),3)*INDEX(COEE_CADLIGNE_TR!$A$1:$D$13,MATCH(MONTH($A42),COEE_CADLIGNE_TR!$A$1:$A$13,0),3))))</f>
        <v>4890.6000000000004</v>
      </c>
      <c r="K42" s="28">
        <f>IF(OR(Ouverture_lignes_validées!K42="F",Ouverture_lignes_validées!K42="PM",Ouverture_lignes_validées!K42=""),"",IF(Ouverture_lignes_validées!K42=1,IF(ISEVEN(Capa_lignes!$C42)="VRAI",INDEX(COEE_CADLIGNE_TR!$A$16:$C$27,MATCH(Tableau4[[#This Row],[Mois]],COEE_CADLIGNE_TR!$A$16:$A$27,0),2)*COEE_CADLIGNE_TR!$H$2*INDEX(COEE_CADLIGNE_TR!$L$3:$R$9,MATCH(WEEKDAY($A42,1),COEE_CADLIGNE_TR!$M$3:$M$9,0),3)*INDEX(COEE_CADLIGNE_TR!$A$1:$D$13,MATCH(MONTH($A42),COEE_CADLIGNE_TR!$A$1:$A$13,0),3),INDEX(COEE_CADLIGNE_TR!$A$16:$C$27,MATCH(Tableau4[[#This Row],[Mois]],COEE_CADLIGNE_TR!$A$16:$A$27,0),2)*COEE_CADLIGNE_TR!$H$2*INDEX(COEE_CADLIGNE_TR!$L$3:$R$9,MATCH(WEEKDAY($A42,1),COEE_CADLIGNE_TR!$M$3:$M$9,0),4)*INDEX(COEE_CADLIGNE_TR!$A$1:$D$13,MATCH(MONTH($A42),COEE_CADLIGNE_TR!$A$1:$A$13,0),3))))</f>
        <v>5001.75</v>
      </c>
      <c r="L42" s="28">
        <f>IF(OR(Ouverture_lignes_validées!L42="F",Ouverture_lignes_validées!L42="PM",Ouverture_lignes_validées!L42=""),"",IF(Ouverture_lignes_validées!L42=1,INDEX(COEE_CADLIGNE_TR!$A$16:$C$27,MATCH(Tableau4[[#This Row],[Mois]],COEE_CADLIGNE_TR!$A$16:$A$27,0),2)*COEE_CADLIGNE_TR!$H$2*INDEX(COEE_CADLIGNE_TR!$L$3:$R$9,MATCH(WEEKDAY($A42,1),COEE_CADLIGNE_TR!$M$3:$M$9,0),5)*INDEX(COEE_CADLIGNE_TR!$A$1:$D$13,MATCH(MONTH($A42),COEE_CADLIGNE_TR!$A$1:$A$13,0),3)))</f>
        <v>6113.25</v>
      </c>
      <c r="M42" s="28" t="str">
        <f>IF(OR(Ouverture_lignes_validées!M42="F",Ouverture_lignes_validées!M42="PM",Ouverture_lignes_validées!M42=""),"",IF(Ouverture_lignes_validées!M42=1,INDEX(COEE_CADLIGNE_TR!$A$16:$C$27,MATCH(Tableau4[[#This Row],[Mois]],COEE_CADLIGNE_TR!$A$16:$A$27,0),2)*COEE_CADLIGNE_TR!$H$2*INDEX(COEE_CADLIGNE_TR!$L$3:$R$9,MATCH(WEEKDAY($A42,1),COEE_CADLIGNE_TR!$M$3:$M$9,0),6)*INDEX(COEE_CADLIGNE_TR!$A$1:$D$13,MATCH(MONTH($A42),COEE_CADLIGNE_TR!$A$1:$A$13,0),3)))</f>
        <v/>
      </c>
      <c r="N42" s="28" t="str">
        <f>IF(OR(Ouverture_lignes_validées!N42="F",Ouverture_lignes_validées!N42="PM",Ouverture_lignes_validées!N42=""),"",IF(Ouverture_lignes_validées!N42=1,INDEX(COEE_CADLIGNE_TR!$A$16:$C$27,MATCH(Tableau4[[#This Row],[Mois]],COEE_CADLIGNE_TR!$A$16:$A$27,0),2)*COEE_CADLIGNE_TR!$H$2*INDEX(COEE_CADLIGNE_TR!$L$3:$R$9,MATCH(WEEKDAY($A42,1),COEE_CADLIGNE_TR!$M$3:$M$9,0),7)*INDEX(COEE_CADLIGNE_TR!$A$1:$D$13,MATCH(MONTH($A42),COEE_CADLIGNE_TR!$A$1:$A$13,0),3)))</f>
        <v/>
      </c>
      <c r="O42" s="28">
        <f>IF(OR(Ouverture_lignes_validées!O42="F",Ouverture_lignes_validées!O42="PM",Ouverture_lignes_validées!O42=""),"",IF(Ouverture_lignes_validées!O42=1,IF(ISEVEN(Capa_lignes!$C42)="VRAI",INDEX(COEE_CADLIGNE_TR!$A$16:$C$27,MATCH(Tableau4[[#This Row],[Mois]],COEE_CADLIGNE_TR!$A$16:$A$27,0),2)*COEE_CADLIGNE_TR!$I$2*INDEX(COEE_CADLIGNE_TR!$L$3:$R$9,MATCH(WEEKDAY($A42,1),COEE_CADLIGNE_TR!$M$3:$M$9,0),4)*INDEX(COEE_CADLIGNE_TR!$A$1:$D$13,MATCH(MONTH($A42),COEE_CADLIGNE_TR!$A$1:$A$13,0),4),INDEX(COEE_CADLIGNE_TR!$A$16:$C$27,MATCH(Tableau4[[#This Row],[Mois]],COEE_CADLIGNE_TR!$A$16:$A$27,0),2)*COEE_CADLIGNE_TR!$I$2*INDEX(COEE_CADLIGNE_TR!$L$3:$R$9,MATCH(WEEKDAY($A42,1),COEE_CADLIGNE_TR!$M$3:$M$9,0),3)*INDEX(COEE_CADLIGNE_TR!$A$1:$D$13,MATCH(MONTH($A42),COEE_CADLIGNE_TR!$A$1:$A$13,0),4))))</f>
        <v>4796.55</v>
      </c>
      <c r="P42" s="28">
        <f>IF(OR(Ouverture_lignes_validées!P42="F",Ouverture_lignes_validées!P42="PM",Ouverture_lignes_validées!P42=""),"",IF(Ouverture_lignes_validées!P42=1,IF(ISEVEN(Capa_lignes!$C42)="VRAI",INDEX(COEE_CADLIGNE_TR!$A$16:$C$27,MATCH(Tableau4[[#This Row],[Mois]],COEE_CADLIGNE_TR!$A$16:$A$27,0),2)*COEE_CADLIGNE_TR!$I$2*INDEX(COEE_CADLIGNE_TR!$L$3:$R$9,MATCH(WEEKDAY($A42,1),COEE_CADLIGNE_TR!$M$3:$M$9,0),3)*INDEX(COEE_CADLIGNE_TR!$A$1:$D$13,MATCH(MONTH($A42),COEE_CADLIGNE_TR!$A$1:$A$13,0),4),INDEX(COEE_CADLIGNE_TR!$A$16:$C$27,MATCH(Tableau4[[#This Row],[Mois]],COEE_CADLIGNE_TR!$A$16:$A$27,0),2)*COEE_CADLIGNE_TR!$I$2*INDEX(COEE_CADLIGNE_TR!$L$3:$R$9,MATCH(WEEKDAY($A42,1),COEE_CADLIGNE_TR!$M$3:$M$9,0),4)*INDEX(COEE_CADLIGNE_TR!$A$1:$D$13,MATCH(MONTH($A42),COEE_CADLIGNE_TR!$A$1:$A$13,0),4))))</f>
        <v>4905.5625</v>
      </c>
      <c r="Q42" s="28">
        <f>IF(OR(Ouverture_lignes_validées!Q42="F",Ouverture_lignes_validées!Q42="PM",Ouverture_lignes_validées!Q42=""),"",IF(Ouverture_lignes_validées!Q42=1,INDEX(COEE_CADLIGNE_TR!$A$16:$C$27,MATCH(Tableau4[[#This Row],[Mois]],COEE_CADLIGNE_TR!$A$16:$A$27,0),2)*COEE_CADLIGNE_TR!$I$2*INDEX(COEE_CADLIGNE_TR!$L$3:$R$9,MATCH(WEEKDAY($A42,1),COEE_CADLIGNE_TR!$M$3:$M$9,0),5)*INDEX(COEE_CADLIGNE_TR!$A$1:$D$13,MATCH(MONTH($A42),COEE_CADLIGNE_TR!$A$1:$A$13,0),4)))</f>
        <v>5995.6875</v>
      </c>
      <c r="R42" s="28" t="str">
        <f>IF(OR(Ouverture_lignes_validées!R42="F",Ouverture_lignes_validées!R42="PM",Ouverture_lignes_validées!R42=""),"",IF(Ouverture_lignes_validées!R42=1,INDEX(COEE_CADLIGNE_TR!$A$16:$C$27,MATCH(Tableau4[[#This Row],[Mois]],COEE_CADLIGNE_TR!$A$16:$A$27,0),2)*COEE_CADLIGNE_TR!$I$2*INDEX(COEE_CADLIGNE_TR!$L$3:$R$9,MATCH(WEEKDAY($A42,1),COEE_CADLIGNE_TR!$M$3:$M$9,0),6)*INDEX(COEE_CADLIGNE_TR!$A$1:$D$13,MATCH(MONTH($A42),COEE_CADLIGNE_TR!$A$1:$A$13,0),4)))</f>
        <v/>
      </c>
      <c r="S42" s="28" t="str">
        <f>IF(OR(Ouverture_lignes_validées!S42="F",Ouverture_lignes_validées!S42="PM",Ouverture_lignes_validées!S42=""),"",IF(Ouverture_lignes_validées!S42=1,INDEX(COEE_CADLIGNE_TR!$A$16:$C$27,MATCH(Tableau4[[#This Row],[Mois]],COEE_CADLIGNE_TR!$A$16:$A$27,0),2)*COEE_CADLIGNE_TR!$I$2*INDEX(COEE_CADLIGNE_TR!$L$3:$R$9,MATCH(WEEKDAY($A42,1),COEE_CADLIGNE_TR!$M$3:$M$9,0),7)*INDEX(COEE_CADLIGNE_TR!$A$1:$D$13,MATCH(MONTH($A42),COEE_CADLIGNE_TR!$A$1:$A$13,0),4)))</f>
        <v/>
      </c>
      <c r="T42" s="28">
        <f>IF(OR(Ouverture_lignes_validées!T42="F",Ouverture_lignes_validées!T42="PM",Ouverture_lignes_validées!T42=""),"",IF(Ouverture_lignes_validées!T42=1,IF(ISEVEN(Capa_lignes!$C42)="VRAI",INDEX(COEE_CADLIGNE_TR!$A$16:$C$27,MATCH(Tableau4[[#This Row],[Mois]],COEE_CADLIGNE_TR!$A$16:$A$27,0),2)*COEE_CADLIGNE_TR!$J$2*INDEX(COEE_CADLIGNE_TR!$L$3:$R$9,MATCH(WEEKDAY($A42,1),COEE_CADLIGNE_TR!$M$3:$M$9,0),3)*INDEX(COEE_CADLIGNE_TR!$A$1:$E$13,MATCH(MONTH($A42),COEE_CADLIGNE_TR!$A$1:$A$13,0),5),INDEX(COEE_CADLIGNE_TR!$A$16:$C$27,MATCH(Tableau4[[#This Row],[Mois]],COEE_CADLIGNE_TR!$A$16:$A$27,0),2)*COEE_CADLIGNE_TR!$J$2*INDEX(COEE_CADLIGNE_TR!$L$3:$R$9,MATCH(WEEKDAY($A42,1),COEE_CADLIGNE_TR!$M$3:$M$9,0),4)*INDEX(COEE_CADLIGNE_TR!$A$1:$E$13,MATCH(MONTH($A42),COEE_CADLIGNE_TR!$A$1:$A$13,0),5))))</f>
        <v>1601.8735362997659</v>
      </c>
    </row>
    <row r="43" spans="1:20" x14ac:dyDescent="0.35">
      <c r="A43" s="4">
        <v>44966</v>
      </c>
      <c r="B43" s="1">
        <v>2023</v>
      </c>
      <c r="C43" s="1">
        <v>6</v>
      </c>
      <c r="D43" s="1">
        <f>MONTH(Tableau4[[#This Row],[Date ]])</f>
        <v>2</v>
      </c>
      <c r="E43" s="28" t="str">
        <f>IF(OR(Ouverture_lignes_validées!E43="F",Ouverture_lignes_validées!E43="PM",Ouverture_lignes_validées!E43=""),"",
IF(Ouverture_lignes_validées!E43=1,
IF(ISEVEN(Capa_lignes!$C43)="VRAI",
INDEX(COEE_CADLIGNE_TR!$A$16:$C$27,MATCH(Tableau4[[#This Row],[Mois]],COEE_CADLIGNE_TR!$A$16:$A$27,0),2)*COEE_CADLIGNE_TR!$G$2*INDEX(COEE_CADLIGNE_TR!$L$3:$R$9,MATCH(WEEKDAY($A43,1),COEE_CADLIGNE_TR!$M$3:$M$9,0),4)*INDEX(COEE_CADLIGNE_TR!$A$1:$D$13,MATCH(MONTH($A43),COEE_CADLIGNE_TR!$A$1:$A$13,0),2)*INDEX(COEE_CADLIGNE_TR!$A$1:$D$13,MATCH(MONTH($A43),COEE_CADLIGNE_TR!$A$1:$A$13,0),2),
INDEX(COEE_CADLIGNE_TR!$A$16:$C$27,MATCH(Tableau4[[#This Row],[Mois]],COEE_CADLIGNE_TR!$A$16:$A$27,0),2)*COEE_CADLIGNE_TR!$G$2*INDEX(COEE_CADLIGNE_TR!$L$3:$R$9,MATCH(WEEKDAY($A43,1),COEE_CADLIGNE_TR!$M$3:$M$9,0),3)*INDEX(COEE_CADLIGNE_TR!$A$1:$D$13,MATCH(MONTH($A43),COEE_CADLIGNE_TR!$A$1:$A$13,0),2)*INDEX(COEE_CADLIGNE_TR!$A$1:$D$13,MATCH(MONTH($A43),COEE_CADLIGNE_TR!$A$1:$A$13,0),2))))</f>
        <v/>
      </c>
      <c r="F43" s="28" t="str">
        <f>IF(OR(Ouverture_lignes_validées!F43="F",Ouverture_lignes_validées!F43="PM",Ouverture_lignes_validées!F43=""),"",IF(Ouverture_lignes_validées!F43=1,IF(ISEVEN(Capa_lignes!$C43)="VRAI",INDEX(COEE_CADLIGNE_TR!$A$16:$C$27,MATCH(Tableau4[[#This Row],[Mois]],COEE_CADLIGNE_TR!$A$16:$A$27,0),2)*COEE_CADLIGNE_TR!$G$2*INDEX(COEE_CADLIGNE_TR!$L$3:$R$9,MATCH(WEEKDAY($A43,1),COEE_CADLIGNE_TR!$M$3:$M$9,0),3)*INDEX(COEE_CADLIGNE_TR!$A$1:$D$13,MATCH(MONTH($A43),COEE_CADLIGNE_TR!$A$1:$A$13,0),2),COEE_CADLIGNE_TR!$G$2*INDEX(COEE_CADLIGNE_TR!$L$3:$R$9,MATCH(WEEKDAY($A43,1),COEE_CADLIGNE_TR!$M$3:$M$9,0),4)*INDEX(COEE_CADLIGNE_TR!$A$1:$D$13,MATCH(MONTH($A43),COEE_CADLIGNE_TR!$A$1:$A$13,0),2))))</f>
        <v/>
      </c>
      <c r="G43" s="28" t="str">
        <f>IF(OR(Ouverture_lignes_validées!G43="F",Ouverture_lignes_validées!G43="PM",Ouverture_lignes_validées!G43=""),"",IF(Ouverture_lignes_validées!G43=1,INDEX(COEE_CADLIGNE_TR!$A$16:$C$27,MATCH(Tableau4[[#This Row],[Mois]],COEE_CADLIGNE_TR!$A$16:$A$27,0),2)*COEE_CADLIGNE_TR!$G$2*INDEX(COEE_CADLIGNE_TR!$L$3:$R$9,MATCH(WEEKDAY($A43,1),COEE_CADLIGNE_TR!$M$3:$M$9,0),5)*INDEX(COEE_CADLIGNE_TR!$A$1:$D$13,MATCH(MONTH($A43),COEE_CADLIGNE_TR!$A$1:$A$13,0),2)))</f>
        <v/>
      </c>
      <c r="H43" s="28" t="str">
        <f>IF(OR(Ouverture_lignes_validées!H43="F",Ouverture_lignes_validées!H43="PM",Ouverture_lignes_validées!H43=""),"",IF(Ouverture_lignes_validées!H43=1,INDEX(COEE_CADLIGNE_TR!$A$16:$C$27,MATCH(Tableau4[[#This Row],[Mois]],COEE_CADLIGNE_TR!$A$16:$A$27,0),2)*COEE_CADLIGNE_TR!$G$2*INDEX(COEE_CADLIGNE_TR!$L$3:$R$9,MATCH(WEEKDAY($A43,1),COEE_CADLIGNE_TR!$M$3:$M$9,0),6)*INDEX(COEE_CADLIGNE_TR!$A$1:$D$13,MATCH(MONTH($A43),COEE_CADLIGNE_TR!$A$1:$A$13,0),2)))</f>
        <v/>
      </c>
      <c r="I43" s="28" t="str">
        <f>IF(OR(Ouverture_lignes_validées!I43="F",Ouverture_lignes_validées!I43="PM",Ouverture_lignes_validées!I43=""),"",IF(Ouverture_lignes_validées!I43=1,INDEX(COEE_CADLIGNE_TR!$A$16:$C$27,MATCH(Tableau4[[#This Row],[Mois]],COEE_CADLIGNE_TR!$A$16:$A$27,0),2)*COEE_CADLIGNE_TR!$G$2*INDEX(COEE_CADLIGNE_TR!$L$3:$R$9,MATCH(WEEKDAY($A43,1),COEE_CADLIGNE_TR!$M$3:$M$9,0),7)*INDEX(COEE_CADLIGNE_TR!$A$1:$D$13,MATCH(MONTH($A43),COEE_CADLIGNE_TR!$A$1:$A$13,0),2)))</f>
        <v/>
      </c>
      <c r="J43" s="28">
        <f>IF(OR(Ouverture_lignes_validées!J43="F",Ouverture_lignes_validées!J43="PM",Ouverture_lignes_validées!J43=""),"",IF(Ouverture_lignes_validées!J43=1,IF(ISEVEN(Capa_lignes!$C43)="VRAI",INDEX(COEE_CADLIGNE_TR!$A$16:$C$27,MATCH(Tableau4[[#This Row],[Mois]],COEE_CADLIGNE_TR!$A$16:$A$27,0),2)*COEE_CADLIGNE_TR!$H$2*INDEX(COEE_CADLIGNE_TR!$L$3:$R$9,MATCH(WEEKDAY($A43,1),COEE_CADLIGNE_TR!$M$3:$M$9,0),4)*INDEX(COEE_CADLIGNE_TR!$A$1:$D$13,MATCH(MONTH($A43),COEE_CADLIGNE_TR!$A$1:$A$13,0),3),INDEX(COEE_CADLIGNE_TR!$A$16:$C$27,MATCH(Tableau4[[#This Row],[Mois]],COEE_CADLIGNE_TR!$A$16:$A$27,0),2)*COEE_CADLIGNE_TR!$H$2*INDEX(COEE_CADLIGNE_TR!$L$3:$R$9,MATCH(WEEKDAY($A43,1),COEE_CADLIGNE_TR!$M$3:$M$9,0),3)*INDEX(COEE_CADLIGNE_TR!$A$1:$D$13,MATCH(MONTH($A43),COEE_CADLIGNE_TR!$A$1:$A$13,0),3))))</f>
        <v>4890.6000000000004</v>
      </c>
      <c r="K43" s="28">
        <f>IF(OR(Ouverture_lignes_validées!K43="F",Ouverture_lignes_validées!K43="PM",Ouverture_lignes_validées!K43=""),"",IF(Ouverture_lignes_validées!K43=1,IF(ISEVEN(Capa_lignes!$C43)="VRAI",INDEX(COEE_CADLIGNE_TR!$A$16:$C$27,MATCH(Tableau4[[#This Row],[Mois]],COEE_CADLIGNE_TR!$A$16:$A$27,0),2)*COEE_CADLIGNE_TR!$H$2*INDEX(COEE_CADLIGNE_TR!$L$3:$R$9,MATCH(WEEKDAY($A43,1),COEE_CADLIGNE_TR!$M$3:$M$9,0),3)*INDEX(COEE_CADLIGNE_TR!$A$1:$D$13,MATCH(MONTH($A43),COEE_CADLIGNE_TR!$A$1:$A$13,0),3),INDEX(COEE_CADLIGNE_TR!$A$16:$C$27,MATCH(Tableau4[[#This Row],[Mois]],COEE_CADLIGNE_TR!$A$16:$A$27,0),2)*COEE_CADLIGNE_TR!$H$2*INDEX(COEE_CADLIGNE_TR!$L$3:$R$9,MATCH(WEEKDAY($A43,1),COEE_CADLIGNE_TR!$M$3:$M$9,0),4)*INDEX(COEE_CADLIGNE_TR!$A$1:$D$13,MATCH(MONTH($A43),COEE_CADLIGNE_TR!$A$1:$A$13,0),3))))</f>
        <v>5001.75</v>
      </c>
      <c r="L43" s="28">
        <f>IF(OR(Ouverture_lignes_validées!L43="F",Ouverture_lignes_validées!L43="PM",Ouverture_lignes_validées!L43=""),"",IF(Ouverture_lignes_validées!L43=1,INDEX(COEE_CADLIGNE_TR!$A$16:$C$27,MATCH(Tableau4[[#This Row],[Mois]],COEE_CADLIGNE_TR!$A$16:$A$27,0),2)*COEE_CADLIGNE_TR!$H$2*INDEX(COEE_CADLIGNE_TR!$L$3:$R$9,MATCH(WEEKDAY($A43,1),COEE_CADLIGNE_TR!$M$3:$M$9,0),5)*INDEX(COEE_CADLIGNE_TR!$A$1:$D$13,MATCH(MONTH($A43),COEE_CADLIGNE_TR!$A$1:$A$13,0),3)))</f>
        <v>6113.25</v>
      </c>
      <c r="M43" s="28" t="str">
        <f>IF(OR(Ouverture_lignes_validées!M43="F",Ouverture_lignes_validées!M43="PM",Ouverture_lignes_validées!M43=""),"",IF(Ouverture_lignes_validées!M43=1,INDEX(COEE_CADLIGNE_TR!$A$16:$C$27,MATCH(Tableau4[[#This Row],[Mois]],COEE_CADLIGNE_TR!$A$16:$A$27,0),2)*COEE_CADLIGNE_TR!$H$2*INDEX(COEE_CADLIGNE_TR!$L$3:$R$9,MATCH(WEEKDAY($A43,1),COEE_CADLIGNE_TR!$M$3:$M$9,0),6)*INDEX(COEE_CADLIGNE_TR!$A$1:$D$13,MATCH(MONTH($A43),COEE_CADLIGNE_TR!$A$1:$A$13,0),3)))</f>
        <v/>
      </c>
      <c r="N43" s="28" t="str">
        <f>IF(OR(Ouverture_lignes_validées!N43="F",Ouverture_lignes_validées!N43="PM",Ouverture_lignes_validées!N43=""),"",IF(Ouverture_lignes_validées!N43=1,INDEX(COEE_CADLIGNE_TR!$A$16:$C$27,MATCH(Tableau4[[#This Row],[Mois]],COEE_CADLIGNE_TR!$A$16:$A$27,0),2)*COEE_CADLIGNE_TR!$H$2*INDEX(COEE_CADLIGNE_TR!$L$3:$R$9,MATCH(WEEKDAY($A43,1),COEE_CADLIGNE_TR!$M$3:$M$9,0),7)*INDEX(COEE_CADLIGNE_TR!$A$1:$D$13,MATCH(MONTH($A43),COEE_CADLIGNE_TR!$A$1:$A$13,0),3)))</f>
        <v/>
      </c>
      <c r="O43" s="28">
        <f>IF(OR(Ouverture_lignes_validées!O43="F",Ouverture_lignes_validées!O43="PM",Ouverture_lignes_validées!O43=""),"",IF(Ouverture_lignes_validées!O43=1,IF(ISEVEN(Capa_lignes!$C43)="VRAI",INDEX(COEE_CADLIGNE_TR!$A$16:$C$27,MATCH(Tableau4[[#This Row],[Mois]],COEE_CADLIGNE_TR!$A$16:$A$27,0),2)*COEE_CADLIGNE_TR!$I$2*INDEX(COEE_CADLIGNE_TR!$L$3:$R$9,MATCH(WEEKDAY($A43,1),COEE_CADLIGNE_TR!$M$3:$M$9,0),4)*INDEX(COEE_CADLIGNE_TR!$A$1:$D$13,MATCH(MONTH($A43),COEE_CADLIGNE_TR!$A$1:$A$13,0),4),INDEX(COEE_CADLIGNE_TR!$A$16:$C$27,MATCH(Tableau4[[#This Row],[Mois]],COEE_CADLIGNE_TR!$A$16:$A$27,0),2)*COEE_CADLIGNE_TR!$I$2*INDEX(COEE_CADLIGNE_TR!$L$3:$R$9,MATCH(WEEKDAY($A43,1),COEE_CADLIGNE_TR!$M$3:$M$9,0),3)*INDEX(COEE_CADLIGNE_TR!$A$1:$D$13,MATCH(MONTH($A43),COEE_CADLIGNE_TR!$A$1:$A$13,0),4))))</f>
        <v>4796.55</v>
      </c>
      <c r="P43" s="28">
        <f>IF(OR(Ouverture_lignes_validées!P43="F",Ouverture_lignes_validées!P43="PM",Ouverture_lignes_validées!P43=""),"",IF(Ouverture_lignes_validées!P43=1,IF(ISEVEN(Capa_lignes!$C43)="VRAI",INDEX(COEE_CADLIGNE_TR!$A$16:$C$27,MATCH(Tableau4[[#This Row],[Mois]],COEE_CADLIGNE_TR!$A$16:$A$27,0),2)*COEE_CADLIGNE_TR!$I$2*INDEX(COEE_CADLIGNE_TR!$L$3:$R$9,MATCH(WEEKDAY($A43,1),COEE_CADLIGNE_TR!$M$3:$M$9,0),3)*INDEX(COEE_CADLIGNE_TR!$A$1:$D$13,MATCH(MONTH($A43),COEE_CADLIGNE_TR!$A$1:$A$13,0),4),INDEX(COEE_CADLIGNE_TR!$A$16:$C$27,MATCH(Tableau4[[#This Row],[Mois]],COEE_CADLIGNE_TR!$A$16:$A$27,0),2)*COEE_CADLIGNE_TR!$I$2*INDEX(COEE_CADLIGNE_TR!$L$3:$R$9,MATCH(WEEKDAY($A43,1),COEE_CADLIGNE_TR!$M$3:$M$9,0),4)*INDEX(COEE_CADLIGNE_TR!$A$1:$D$13,MATCH(MONTH($A43),COEE_CADLIGNE_TR!$A$1:$A$13,0),4))))</f>
        <v>4905.5625</v>
      </c>
      <c r="Q43" s="28">
        <f>IF(OR(Ouverture_lignes_validées!Q43="F",Ouverture_lignes_validées!Q43="PM",Ouverture_lignes_validées!Q43=""),"",IF(Ouverture_lignes_validées!Q43=1,INDEX(COEE_CADLIGNE_TR!$A$16:$C$27,MATCH(Tableau4[[#This Row],[Mois]],COEE_CADLIGNE_TR!$A$16:$A$27,0),2)*COEE_CADLIGNE_TR!$I$2*INDEX(COEE_CADLIGNE_TR!$L$3:$R$9,MATCH(WEEKDAY($A43,1),COEE_CADLIGNE_TR!$M$3:$M$9,0),5)*INDEX(COEE_CADLIGNE_TR!$A$1:$D$13,MATCH(MONTH($A43),COEE_CADLIGNE_TR!$A$1:$A$13,0),4)))</f>
        <v>5995.6875</v>
      </c>
      <c r="R43" s="28" t="str">
        <f>IF(OR(Ouverture_lignes_validées!R43="F",Ouverture_lignes_validées!R43="PM",Ouverture_lignes_validées!R43=""),"",IF(Ouverture_lignes_validées!R43=1,INDEX(COEE_CADLIGNE_TR!$A$16:$C$27,MATCH(Tableau4[[#This Row],[Mois]],COEE_CADLIGNE_TR!$A$16:$A$27,0),2)*COEE_CADLIGNE_TR!$I$2*INDEX(COEE_CADLIGNE_TR!$L$3:$R$9,MATCH(WEEKDAY($A43,1),COEE_CADLIGNE_TR!$M$3:$M$9,0),6)*INDEX(COEE_CADLIGNE_TR!$A$1:$D$13,MATCH(MONTH($A43),COEE_CADLIGNE_TR!$A$1:$A$13,0),4)))</f>
        <v/>
      </c>
      <c r="S43" s="28" t="str">
        <f>IF(OR(Ouverture_lignes_validées!S43="F",Ouverture_lignes_validées!S43="PM",Ouverture_lignes_validées!S43=""),"",IF(Ouverture_lignes_validées!S43=1,INDEX(COEE_CADLIGNE_TR!$A$16:$C$27,MATCH(Tableau4[[#This Row],[Mois]],COEE_CADLIGNE_TR!$A$16:$A$27,0),2)*COEE_CADLIGNE_TR!$I$2*INDEX(COEE_CADLIGNE_TR!$L$3:$R$9,MATCH(WEEKDAY($A43,1),COEE_CADLIGNE_TR!$M$3:$M$9,0),7)*INDEX(COEE_CADLIGNE_TR!$A$1:$D$13,MATCH(MONTH($A43),COEE_CADLIGNE_TR!$A$1:$A$13,0),4)))</f>
        <v/>
      </c>
      <c r="T43" s="28">
        <f>IF(OR(Ouverture_lignes_validées!T43="F",Ouverture_lignes_validées!T43="PM",Ouverture_lignes_validées!T43=""),"",IF(Ouverture_lignes_validées!T43=1,IF(ISEVEN(Capa_lignes!$C43)="VRAI",INDEX(COEE_CADLIGNE_TR!$A$16:$C$27,MATCH(Tableau4[[#This Row],[Mois]],COEE_CADLIGNE_TR!$A$16:$A$27,0),2)*COEE_CADLIGNE_TR!$J$2*INDEX(COEE_CADLIGNE_TR!$L$3:$R$9,MATCH(WEEKDAY($A43,1),COEE_CADLIGNE_TR!$M$3:$M$9,0),3)*INDEX(COEE_CADLIGNE_TR!$A$1:$E$13,MATCH(MONTH($A43),COEE_CADLIGNE_TR!$A$1:$A$13,0),5),INDEX(COEE_CADLIGNE_TR!$A$16:$C$27,MATCH(Tableau4[[#This Row],[Mois]],COEE_CADLIGNE_TR!$A$16:$A$27,0),2)*COEE_CADLIGNE_TR!$J$2*INDEX(COEE_CADLIGNE_TR!$L$3:$R$9,MATCH(WEEKDAY($A43,1),COEE_CADLIGNE_TR!$M$3:$M$9,0),4)*INDEX(COEE_CADLIGNE_TR!$A$1:$E$13,MATCH(MONTH($A43),COEE_CADLIGNE_TR!$A$1:$A$13,0),5))))</f>
        <v>1601.8735362997659</v>
      </c>
    </row>
    <row r="44" spans="1:20" x14ac:dyDescent="0.35">
      <c r="A44" s="4">
        <v>44967</v>
      </c>
      <c r="B44" s="1">
        <v>2023</v>
      </c>
      <c r="C44" s="1">
        <v>6</v>
      </c>
      <c r="D44" s="1">
        <f>MONTH(Tableau4[[#This Row],[Date ]])</f>
        <v>2</v>
      </c>
      <c r="E44" s="28" t="str">
        <f>IF(OR(Ouverture_lignes_validées!E44="F",Ouverture_lignes_validées!E44="PM",Ouverture_lignes_validées!E44=""),"",
IF(Ouverture_lignes_validées!E44=1,
IF(ISEVEN(Capa_lignes!$C44)="VRAI",
INDEX(COEE_CADLIGNE_TR!$A$16:$C$27,MATCH(Tableau4[[#This Row],[Mois]],COEE_CADLIGNE_TR!$A$16:$A$27,0),2)*COEE_CADLIGNE_TR!$G$2*INDEX(COEE_CADLIGNE_TR!$L$3:$R$9,MATCH(WEEKDAY($A44,1),COEE_CADLIGNE_TR!$M$3:$M$9,0),4)*INDEX(COEE_CADLIGNE_TR!$A$1:$D$13,MATCH(MONTH($A44),COEE_CADLIGNE_TR!$A$1:$A$13,0),2)*INDEX(COEE_CADLIGNE_TR!$A$1:$D$13,MATCH(MONTH($A44),COEE_CADLIGNE_TR!$A$1:$A$13,0),2),
INDEX(COEE_CADLIGNE_TR!$A$16:$C$27,MATCH(Tableau4[[#This Row],[Mois]],COEE_CADLIGNE_TR!$A$16:$A$27,0),2)*COEE_CADLIGNE_TR!$G$2*INDEX(COEE_CADLIGNE_TR!$L$3:$R$9,MATCH(WEEKDAY($A44,1),COEE_CADLIGNE_TR!$M$3:$M$9,0),3)*INDEX(COEE_CADLIGNE_TR!$A$1:$D$13,MATCH(MONTH($A44),COEE_CADLIGNE_TR!$A$1:$A$13,0),2)*INDEX(COEE_CADLIGNE_TR!$A$1:$D$13,MATCH(MONTH($A44),COEE_CADLIGNE_TR!$A$1:$A$13,0),2))))</f>
        <v/>
      </c>
      <c r="F44" s="28" t="str">
        <f>IF(OR(Ouverture_lignes_validées!F44="F",Ouverture_lignes_validées!F44="PM",Ouverture_lignes_validées!F44=""),"",IF(Ouverture_lignes_validées!F44=1,IF(ISEVEN(Capa_lignes!$C44)="VRAI",INDEX(COEE_CADLIGNE_TR!$A$16:$C$27,MATCH(Tableau4[[#This Row],[Mois]],COEE_CADLIGNE_TR!$A$16:$A$27,0),2)*COEE_CADLIGNE_TR!$G$2*INDEX(COEE_CADLIGNE_TR!$L$3:$R$9,MATCH(WEEKDAY($A44,1),COEE_CADLIGNE_TR!$M$3:$M$9,0),3)*INDEX(COEE_CADLIGNE_TR!$A$1:$D$13,MATCH(MONTH($A44),COEE_CADLIGNE_TR!$A$1:$A$13,0),2),COEE_CADLIGNE_TR!$G$2*INDEX(COEE_CADLIGNE_TR!$L$3:$R$9,MATCH(WEEKDAY($A44,1),COEE_CADLIGNE_TR!$M$3:$M$9,0),4)*INDEX(COEE_CADLIGNE_TR!$A$1:$D$13,MATCH(MONTH($A44),COEE_CADLIGNE_TR!$A$1:$A$13,0),2))))</f>
        <v/>
      </c>
      <c r="G44" s="28" t="str">
        <f>IF(OR(Ouverture_lignes_validées!G44="F",Ouverture_lignes_validées!G44="PM",Ouverture_lignes_validées!G44=""),"",IF(Ouverture_lignes_validées!G44=1,INDEX(COEE_CADLIGNE_TR!$A$16:$C$27,MATCH(Tableau4[[#This Row],[Mois]],COEE_CADLIGNE_TR!$A$16:$A$27,0),2)*COEE_CADLIGNE_TR!$G$2*INDEX(COEE_CADLIGNE_TR!$L$3:$R$9,MATCH(WEEKDAY($A44,1),COEE_CADLIGNE_TR!$M$3:$M$9,0),5)*INDEX(COEE_CADLIGNE_TR!$A$1:$D$13,MATCH(MONTH($A44),COEE_CADLIGNE_TR!$A$1:$A$13,0),2)))</f>
        <v/>
      </c>
      <c r="H44" s="28" t="str">
        <f>IF(OR(Ouverture_lignes_validées!H44="F",Ouverture_lignes_validées!H44="PM",Ouverture_lignes_validées!H44=""),"",IF(Ouverture_lignes_validées!H44=1,INDEX(COEE_CADLIGNE_TR!$A$16:$C$27,MATCH(Tableau4[[#This Row],[Mois]],COEE_CADLIGNE_TR!$A$16:$A$27,0),2)*COEE_CADLIGNE_TR!$G$2*INDEX(COEE_CADLIGNE_TR!$L$3:$R$9,MATCH(WEEKDAY($A44,1),COEE_CADLIGNE_TR!$M$3:$M$9,0),6)*INDEX(COEE_CADLIGNE_TR!$A$1:$D$13,MATCH(MONTH($A44),COEE_CADLIGNE_TR!$A$1:$A$13,0),2)))</f>
        <v/>
      </c>
      <c r="I44" s="28" t="str">
        <f>IF(OR(Ouverture_lignes_validées!I44="F",Ouverture_lignes_validées!I44="PM",Ouverture_lignes_validées!I44=""),"",IF(Ouverture_lignes_validées!I44=1,INDEX(COEE_CADLIGNE_TR!$A$16:$C$27,MATCH(Tableau4[[#This Row],[Mois]],COEE_CADLIGNE_TR!$A$16:$A$27,0),2)*COEE_CADLIGNE_TR!$G$2*INDEX(COEE_CADLIGNE_TR!$L$3:$R$9,MATCH(WEEKDAY($A44,1),COEE_CADLIGNE_TR!$M$3:$M$9,0),7)*INDEX(COEE_CADLIGNE_TR!$A$1:$D$13,MATCH(MONTH($A44),COEE_CADLIGNE_TR!$A$1:$A$13,0),2)))</f>
        <v/>
      </c>
      <c r="J44" s="28">
        <f>IF(OR(Ouverture_lignes_validées!J44="F",Ouverture_lignes_validées!J44="PM",Ouverture_lignes_validées!J44=""),"",IF(Ouverture_lignes_validées!J44=1,IF(ISEVEN(Capa_lignes!$C44)="VRAI",INDEX(COEE_CADLIGNE_TR!$A$16:$C$27,MATCH(Tableau4[[#This Row],[Mois]],COEE_CADLIGNE_TR!$A$16:$A$27,0),2)*COEE_CADLIGNE_TR!$H$2*INDEX(COEE_CADLIGNE_TR!$L$3:$R$9,MATCH(WEEKDAY($A44,1),COEE_CADLIGNE_TR!$M$3:$M$9,0),4)*INDEX(COEE_CADLIGNE_TR!$A$1:$D$13,MATCH(MONTH($A44),COEE_CADLIGNE_TR!$A$1:$A$13,0),3),INDEX(COEE_CADLIGNE_TR!$A$16:$C$27,MATCH(Tableau4[[#This Row],[Mois]],COEE_CADLIGNE_TR!$A$16:$A$27,0),2)*COEE_CADLIGNE_TR!$H$2*INDEX(COEE_CADLIGNE_TR!$L$3:$R$9,MATCH(WEEKDAY($A44,1),COEE_CADLIGNE_TR!$M$3:$M$9,0),3)*INDEX(COEE_CADLIGNE_TR!$A$1:$D$13,MATCH(MONTH($A44),COEE_CADLIGNE_TR!$A$1:$A$13,0),3))))</f>
        <v>4890.6000000000004</v>
      </c>
      <c r="K44" s="28">
        <f>IF(OR(Ouverture_lignes_validées!K44="F",Ouverture_lignes_validées!K44="PM",Ouverture_lignes_validées!K44=""),"",IF(Ouverture_lignes_validées!K44=1,IF(ISEVEN(Capa_lignes!$C44)="VRAI",INDEX(COEE_CADLIGNE_TR!$A$16:$C$27,MATCH(Tableau4[[#This Row],[Mois]],COEE_CADLIGNE_TR!$A$16:$A$27,0),2)*COEE_CADLIGNE_TR!$H$2*INDEX(COEE_CADLIGNE_TR!$L$3:$R$9,MATCH(WEEKDAY($A44,1),COEE_CADLIGNE_TR!$M$3:$M$9,0),3)*INDEX(COEE_CADLIGNE_TR!$A$1:$D$13,MATCH(MONTH($A44),COEE_CADLIGNE_TR!$A$1:$A$13,0),3),INDEX(COEE_CADLIGNE_TR!$A$16:$C$27,MATCH(Tableau4[[#This Row],[Mois]],COEE_CADLIGNE_TR!$A$16:$A$27,0),2)*COEE_CADLIGNE_TR!$H$2*INDEX(COEE_CADLIGNE_TR!$L$3:$R$9,MATCH(WEEKDAY($A44,1),COEE_CADLIGNE_TR!$M$3:$M$9,0),4)*INDEX(COEE_CADLIGNE_TR!$A$1:$D$13,MATCH(MONTH($A44),COEE_CADLIGNE_TR!$A$1:$A$13,0),3))))</f>
        <v>3001.05</v>
      </c>
      <c r="L44" s="28" t="str">
        <f>IF(OR(Ouverture_lignes_validées!L44="F",Ouverture_lignes_validées!L44="PM",Ouverture_lignes_validées!L44=""),"",IF(Ouverture_lignes_validées!L44=1,INDEX(COEE_CADLIGNE_TR!$A$16:$C$27,MATCH(Tableau4[[#This Row],[Mois]],COEE_CADLIGNE_TR!$A$16:$A$27,0),2)*COEE_CADLIGNE_TR!$H$2*INDEX(COEE_CADLIGNE_TR!$L$3:$R$9,MATCH(WEEKDAY($A44,1),COEE_CADLIGNE_TR!$M$3:$M$9,0),5)*INDEX(COEE_CADLIGNE_TR!$A$1:$D$13,MATCH(MONTH($A44),COEE_CADLIGNE_TR!$A$1:$A$13,0),3)))</f>
        <v/>
      </c>
      <c r="M44" s="28">
        <f>IF(OR(Ouverture_lignes_validées!M44="F",Ouverture_lignes_validées!M44="PM",Ouverture_lignes_validées!M44=""),"",IF(Ouverture_lignes_validées!M44=1,INDEX(COEE_CADLIGNE_TR!$A$16:$C$27,MATCH(Tableau4[[#This Row],[Mois]],COEE_CADLIGNE_TR!$A$16:$A$27,0),2)*COEE_CADLIGNE_TR!$H$2*INDEX(COEE_CADLIGNE_TR!$L$3:$R$9,MATCH(WEEKDAY($A44,1),COEE_CADLIGNE_TR!$M$3:$M$9,0),6)*INDEX(COEE_CADLIGNE_TR!$A$1:$D$13,MATCH(MONTH($A44),COEE_CADLIGNE_TR!$A$1:$A$13,0),3)))</f>
        <v>7335.9000000000005</v>
      </c>
      <c r="N44" s="28" t="str">
        <f>IF(OR(Ouverture_lignes_validées!N44="F",Ouverture_lignes_validées!N44="PM",Ouverture_lignes_validées!N44=""),"",IF(Ouverture_lignes_validées!N44=1,INDEX(COEE_CADLIGNE_TR!$A$16:$C$27,MATCH(Tableau4[[#This Row],[Mois]],COEE_CADLIGNE_TR!$A$16:$A$27,0),2)*COEE_CADLIGNE_TR!$H$2*INDEX(COEE_CADLIGNE_TR!$L$3:$R$9,MATCH(WEEKDAY($A44,1),COEE_CADLIGNE_TR!$M$3:$M$9,0),7)*INDEX(COEE_CADLIGNE_TR!$A$1:$D$13,MATCH(MONTH($A44),COEE_CADLIGNE_TR!$A$1:$A$13,0),3)))</f>
        <v/>
      </c>
      <c r="O44" s="28">
        <f>IF(OR(Ouverture_lignes_validées!O44="F",Ouverture_lignes_validées!O44="PM",Ouverture_lignes_validées!O44=""),"",IF(Ouverture_lignes_validées!O44=1,IF(ISEVEN(Capa_lignes!$C44)="VRAI",INDEX(COEE_CADLIGNE_TR!$A$16:$C$27,MATCH(Tableau4[[#This Row],[Mois]],COEE_CADLIGNE_TR!$A$16:$A$27,0),2)*COEE_CADLIGNE_TR!$I$2*INDEX(COEE_CADLIGNE_TR!$L$3:$R$9,MATCH(WEEKDAY($A44,1),COEE_CADLIGNE_TR!$M$3:$M$9,0),4)*INDEX(COEE_CADLIGNE_TR!$A$1:$D$13,MATCH(MONTH($A44),COEE_CADLIGNE_TR!$A$1:$A$13,0),4),INDEX(COEE_CADLIGNE_TR!$A$16:$C$27,MATCH(Tableau4[[#This Row],[Mois]],COEE_CADLIGNE_TR!$A$16:$A$27,0),2)*COEE_CADLIGNE_TR!$I$2*INDEX(COEE_CADLIGNE_TR!$L$3:$R$9,MATCH(WEEKDAY($A44,1),COEE_CADLIGNE_TR!$M$3:$M$9,0),3)*INDEX(COEE_CADLIGNE_TR!$A$1:$D$13,MATCH(MONTH($A44),COEE_CADLIGNE_TR!$A$1:$A$13,0),4))))</f>
        <v>4796.55</v>
      </c>
      <c r="P44" s="28">
        <f>IF(OR(Ouverture_lignes_validées!P44="F",Ouverture_lignes_validées!P44="PM",Ouverture_lignes_validées!P44=""),"",IF(Ouverture_lignes_validées!P44=1,IF(ISEVEN(Capa_lignes!$C44)="VRAI",INDEX(COEE_CADLIGNE_TR!$A$16:$C$27,MATCH(Tableau4[[#This Row],[Mois]],COEE_CADLIGNE_TR!$A$16:$A$27,0),2)*COEE_CADLIGNE_TR!$I$2*INDEX(COEE_CADLIGNE_TR!$L$3:$R$9,MATCH(WEEKDAY($A44,1),COEE_CADLIGNE_TR!$M$3:$M$9,0),3)*INDEX(COEE_CADLIGNE_TR!$A$1:$D$13,MATCH(MONTH($A44),COEE_CADLIGNE_TR!$A$1:$A$13,0),4),INDEX(COEE_CADLIGNE_TR!$A$16:$C$27,MATCH(Tableau4[[#This Row],[Mois]],COEE_CADLIGNE_TR!$A$16:$A$27,0),2)*COEE_CADLIGNE_TR!$I$2*INDEX(COEE_CADLIGNE_TR!$L$3:$R$9,MATCH(WEEKDAY($A44,1),COEE_CADLIGNE_TR!$M$3:$M$9,0),4)*INDEX(COEE_CADLIGNE_TR!$A$1:$D$13,MATCH(MONTH($A44),COEE_CADLIGNE_TR!$A$1:$A$13,0),4))))</f>
        <v>2943.3375000000001</v>
      </c>
      <c r="Q44" s="28" t="str">
        <f>IF(OR(Ouverture_lignes_validées!Q44="F",Ouverture_lignes_validées!Q44="PM",Ouverture_lignes_validées!Q44=""),"",IF(Ouverture_lignes_validées!Q44=1,INDEX(COEE_CADLIGNE_TR!$A$16:$C$27,MATCH(Tableau4[[#This Row],[Mois]],COEE_CADLIGNE_TR!$A$16:$A$27,0),2)*COEE_CADLIGNE_TR!$I$2*INDEX(COEE_CADLIGNE_TR!$L$3:$R$9,MATCH(WEEKDAY($A44,1),COEE_CADLIGNE_TR!$M$3:$M$9,0),5)*INDEX(COEE_CADLIGNE_TR!$A$1:$D$13,MATCH(MONTH($A44),COEE_CADLIGNE_TR!$A$1:$A$13,0),4)))</f>
        <v/>
      </c>
      <c r="R44" s="28" t="str">
        <f>IF(OR(Ouverture_lignes_validées!R44="F",Ouverture_lignes_validées!R44="PM",Ouverture_lignes_validées!R44=""),"",IF(Ouverture_lignes_validées!R44=1,INDEX(COEE_CADLIGNE_TR!$A$16:$C$27,MATCH(Tableau4[[#This Row],[Mois]],COEE_CADLIGNE_TR!$A$16:$A$27,0),2)*COEE_CADLIGNE_TR!$I$2*INDEX(COEE_CADLIGNE_TR!$L$3:$R$9,MATCH(WEEKDAY($A44,1),COEE_CADLIGNE_TR!$M$3:$M$9,0),6)*INDEX(COEE_CADLIGNE_TR!$A$1:$D$13,MATCH(MONTH($A44),COEE_CADLIGNE_TR!$A$1:$A$13,0),4)))</f>
        <v/>
      </c>
      <c r="S44" s="28" t="str">
        <f>IF(OR(Ouverture_lignes_validées!S44="F",Ouverture_lignes_validées!S44="PM",Ouverture_lignes_validées!S44=""),"",IF(Ouverture_lignes_validées!S44=1,INDEX(COEE_CADLIGNE_TR!$A$16:$C$27,MATCH(Tableau4[[#This Row],[Mois]],COEE_CADLIGNE_TR!$A$16:$A$27,0),2)*COEE_CADLIGNE_TR!$I$2*INDEX(COEE_CADLIGNE_TR!$L$3:$R$9,MATCH(WEEKDAY($A44,1),COEE_CADLIGNE_TR!$M$3:$M$9,0),7)*INDEX(COEE_CADLIGNE_TR!$A$1:$D$13,MATCH(MONTH($A44),COEE_CADLIGNE_TR!$A$1:$A$13,0),4)))</f>
        <v/>
      </c>
      <c r="T44" s="28">
        <f>IF(OR(Ouverture_lignes_validées!T44="F",Ouverture_lignes_validées!T44="PM",Ouverture_lignes_validées!T44=""),"",IF(Ouverture_lignes_validées!T44=1,IF(ISEVEN(Capa_lignes!$C44)="VRAI",INDEX(COEE_CADLIGNE_TR!$A$16:$C$27,MATCH(Tableau4[[#This Row],[Mois]],COEE_CADLIGNE_TR!$A$16:$A$27,0),2)*COEE_CADLIGNE_TR!$J$2*INDEX(COEE_CADLIGNE_TR!$L$3:$R$9,MATCH(WEEKDAY($A44,1),COEE_CADLIGNE_TR!$M$3:$M$9,0),3)*INDEX(COEE_CADLIGNE_TR!$A$1:$E$13,MATCH(MONTH($A44),COEE_CADLIGNE_TR!$A$1:$A$13,0),5),INDEX(COEE_CADLIGNE_TR!$A$16:$C$27,MATCH(Tableau4[[#This Row],[Mois]],COEE_CADLIGNE_TR!$A$16:$A$27,0),2)*COEE_CADLIGNE_TR!$J$2*INDEX(COEE_CADLIGNE_TR!$L$3:$R$9,MATCH(WEEKDAY($A44,1),COEE_CADLIGNE_TR!$M$3:$M$9,0),4)*INDEX(COEE_CADLIGNE_TR!$A$1:$E$13,MATCH(MONTH($A44),COEE_CADLIGNE_TR!$A$1:$A$13,0),5))))</f>
        <v>961.12412177985948</v>
      </c>
    </row>
    <row r="45" spans="1:20" x14ac:dyDescent="0.35">
      <c r="A45" s="4">
        <v>44968</v>
      </c>
      <c r="B45" s="1">
        <v>2023</v>
      </c>
      <c r="C45" s="1">
        <v>6</v>
      </c>
      <c r="D45" s="1">
        <f>MONTH(Tableau4[[#This Row],[Date ]])</f>
        <v>2</v>
      </c>
      <c r="E45" s="28" t="str">
        <f>IF(OR(Ouverture_lignes_validées!E45="F",Ouverture_lignes_validées!E45="PM",Ouverture_lignes_validées!E45=""),"",
IF(Ouverture_lignes_validées!E45=1,
IF(ISEVEN(Capa_lignes!$C45)="VRAI",
INDEX(COEE_CADLIGNE_TR!$A$16:$C$27,MATCH(Tableau4[[#This Row],[Mois]],COEE_CADLIGNE_TR!$A$16:$A$27,0),2)*COEE_CADLIGNE_TR!$G$2*INDEX(COEE_CADLIGNE_TR!$L$3:$R$9,MATCH(WEEKDAY($A45,1),COEE_CADLIGNE_TR!$M$3:$M$9,0),4)*INDEX(COEE_CADLIGNE_TR!$A$1:$D$13,MATCH(MONTH($A45),COEE_CADLIGNE_TR!$A$1:$A$13,0),2)*INDEX(COEE_CADLIGNE_TR!$A$1:$D$13,MATCH(MONTH($A45),COEE_CADLIGNE_TR!$A$1:$A$13,0),2),
INDEX(COEE_CADLIGNE_TR!$A$16:$C$27,MATCH(Tableau4[[#This Row],[Mois]],COEE_CADLIGNE_TR!$A$16:$A$27,0),2)*COEE_CADLIGNE_TR!$G$2*INDEX(COEE_CADLIGNE_TR!$L$3:$R$9,MATCH(WEEKDAY($A45,1),COEE_CADLIGNE_TR!$M$3:$M$9,0),3)*INDEX(COEE_CADLIGNE_TR!$A$1:$D$13,MATCH(MONTH($A45),COEE_CADLIGNE_TR!$A$1:$A$13,0),2)*INDEX(COEE_CADLIGNE_TR!$A$1:$D$13,MATCH(MONTH($A45),COEE_CADLIGNE_TR!$A$1:$A$13,0),2))))</f>
        <v/>
      </c>
      <c r="F45" s="28" t="str">
        <f>IF(OR(Ouverture_lignes_validées!F45="F",Ouverture_lignes_validées!F45="PM",Ouverture_lignes_validées!F45=""),"",IF(Ouverture_lignes_validées!F45=1,IF(ISEVEN(Capa_lignes!$C45)="VRAI",INDEX(COEE_CADLIGNE_TR!$A$16:$C$27,MATCH(Tableau4[[#This Row],[Mois]],COEE_CADLIGNE_TR!$A$16:$A$27,0),2)*COEE_CADLIGNE_TR!$G$2*INDEX(COEE_CADLIGNE_TR!$L$3:$R$9,MATCH(WEEKDAY($A45,1),COEE_CADLIGNE_TR!$M$3:$M$9,0),3)*INDEX(COEE_CADLIGNE_TR!$A$1:$D$13,MATCH(MONTH($A45),COEE_CADLIGNE_TR!$A$1:$A$13,0),2),COEE_CADLIGNE_TR!$G$2*INDEX(COEE_CADLIGNE_TR!$L$3:$R$9,MATCH(WEEKDAY($A45,1),COEE_CADLIGNE_TR!$M$3:$M$9,0),4)*INDEX(COEE_CADLIGNE_TR!$A$1:$D$13,MATCH(MONTH($A45),COEE_CADLIGNE_TR!$A$1:$A$13,0),2))))</f>
        <v/>
      </c>
      <c r="G45" s="28" t="str">
        <f>IF(OR(Ouverture_lignes_validées!G45="F",Ouverture_lignes_validées!G45="PM",Ouverture_lignes_validées!G45=""),"",IF(Ouverture_lignes_validées!G45=1,INDEX(COEE_CADLIGNE_TR!$A$16:$C$27,MATCH(Tableau4[[#This Row],[Mois]],COEE_CADLIGNE_TR!$A$16:$A$27,0),2)*COEE_CADLIGNE_TR!$G$2*INDEX(COEE_CADLIGNE_TR!$L$3:$R$9,MATCH(WEEKDAY($A45,1),COEE_CADLIGNE_TR!$M$3:$M$9,0),5)*INDEX(COEE_CADLIGNE_TR!$A$1:$D$13,MATCH(MONTH($A45),COEE_CADLIGNE_TR!$A$1:$A$13,0),2)))</f>
        <v/>
      </c>
      <c r="H45" s="28" t="str">
        <f>IF(OR(Ouverture_lignes_validées!H45="F",Ouverture_lignes_validées!H45="PM",Ouverture_lignes_validées!H45=""),"",IF(Ouverture_lignes_validées!H45=1,INDEX(COEE_CADLIGNE_TR!$A$16:$C$27,MATCH(Tableau4[[#This Row],[Mois]],COEE_CADLIGNE_TR!$A$16:$A$27,0),2)*COEE_CADLIGNE_TR!$G$2*INDEX(COEE_CADLIGNE_TR!$L$3:$R$9,MATCH(WEEKDAY($A45,1),COEE_CADLIGNE_TR!$M$3:$M$9,0),6)*INDEX(COEE_CADLIGNE_TR!$A$1:$D$13,MATCH(MONTH($A45),COEE_CADLIGNE_TR!$A$1:$A$13,0),2)))</f>
        <v/>
      </c>
      <c r="I45" s="28" t="str">
        <f>IF(OR(Ouverture_lignes_validées!I45="F",Ouverture_lignes_validées!I45="PM",Ouverture_lignes_validées!I45=""),"",IF(Ouverture_lignes_validées!I45=1,INDEX(COEE_CADLIGNE_TR!$A$16:$C$27,MATCH(Tableau4[[#This Row],[Mois]],COEE_CADLIGNE_TR!$A$16:$A$27,0),2)*COEE_CADLIGNE_TR!$G$2*INDEX(COEE_CADLIGNE_TR!$L$3:$R$9,MATCH(WEEKDAY($A45,1),COEE_CADLIGNE_TR!$M$3:$M$9,0),7)*INDEX(COEE_CADLIGNE_TR!$A$1:$D$13,MATCH(MONTH($A45),COEE_CADLIGNE_TR!$A$1:$A$13,0),2)))</f>
        <v/>
      </c>
      <c r="J45" s="28" t="str">
        <f>IF(OR(Ouverture_lignes_validées!J45="F",Ouverture_lignes_validées!J45="PM",Ouverture_lignes_validées!J45=""),"",IF(Ouverture_lignes_validées!J45=1,IF(ISEVEN(Capa_lignes!$C45)="VRAI",INDEX(COEE_CADLIGNE_TR!$A$16:$C$27,MATCH(Tableau4[[#This Row],[Mois]],COEE_CADLIGNE_TR!$A$16:$A$27,0),2)*COEE_CADLIGNE_TR!$H$2*INDEX(COEE_CADLIGNE_TR!$L$3:$R$9,MATCH(WEEKDAY($A45,1),COEE_CADLIGNE_TR!$M$3:$M$9,0),4)*INDEX(COEE_CADLIGNE_TR!$A$1:$D$13,MATCH(MONTH($A45),COEE_CADLIGNE_TR!$A$1:$A$13,0),3),INDEX(COEE_CADLIGNE_TR!$A$16:$C$27,MATCH(Tableau4[[#This Row],[Mois]],COEE_CADLIGNE_TR!$A$16:$A$27,0),2)*COEE_CADLIGNE_TR!$H$2*INDEX(COEE_CADLIGNE_TR!$L$3:$R$9,MATCH(WEEKDAY($A45,1),COEE_CADLIGNE_TR!$M$3:$M$9,0),3)*INDEX(COEE_CADLIGNE_TR!$A$1:$D$13,MATCH(MONTH($A45),COEE_CADLIGNE_TR!$A$1:$A$13,0),3))))</f>
        <v/>
      </c>
      <c r="K45" s="28" t="str">
        <f>IF(OR(Ouverture_lignes_validées!K45="F",Ouverture_lignes_validées!K45="PM",Ouverture_lignes_validées!K45=""),"",IF(Ouverture_lignes_validées!K45=1,IF(ISEVEN(Capa_lignes!$C45)="VRAI",INDEX(COEE_CADLIGNE_TR!$A$16:$C$27,MATCH(Tableau4[[#This Row],[Mois]],COEE_CADLIGNE_TR!$A$16:$A$27,0),2)*COEE_CADLIGNE_TR!$H$2*INDEX(COEE_CADLIGNE_TR!$L$3:$R$9,MATCH(WEEKDAY($A45,1),COEE_CADLIGNE_TR!$M$3:$M$9,0),3)*INDEX(COEE_CADLIGNE_TR!$A$1:$D$13,MATCH(MONTH($A45),COEE_CADLIGNE_TR!$A$1:$A$13,0),3),INDEX(COEE_CADLIGNE_TR!$A$16:$C$27,MATCH(Tableau4[[#This Row],[Mois]],COEE_CADLIGNE_TR!$A$16:$A$27,0),2)*COEE_CADLIGNE_TR!$H$2*INDEX(COEE_CADLIGNE_TR!$L$3:$R$9,MATCH(WEEKDAY($A45,1),COEE_CADLIGNE_TR!$M$3:$M$9,0),4)*INDEX(COEE_CADLIGNE_TR!$A$1:$D$13,MATCH(MONTH($A45),COEE_CADLIGNE_TR!$A$1:$A$13,0),3))))</f>
        <v/>
      </c>
      <c r="L45" s="28" t="str">
        <f>IF(OR(Ouverture_lignes_validées!L45="F",Ouverture_lignes_validées!L45="PM",Ouverture_lignes_validées!L45=""),"",IF(Ouverture_lignes_validées!L45=1,INDEX(COEE_CADLIGNE_TR!$A$16:$C$27,MATCH(Tableau4[[#This Row],[Mois]],COEE_CADLIGNE_TR!$A$16:$A$27,0),2)*COEE_CADLIGNE_TR!$H$2*INDEX(COEE_CADLIGNE_TR!$L$3:$R$9,MATCH(WEEKDAY($A45,1),COEE_CADLIGNE_TR!$M$3:$M$9,0),5)*INDEX(COEE_CADLIGNE_TR!$A$1:$D$13,MATCH(MONTH($A45),COEE_CADLIGNE_TR!$A$1:$A$13,0),3)))</f>
        <v/>
      </c>
      <c r="M45" s="28">
        <f>IF(OR(Ouverture_lignes_validées!M45="F",Ouverture_lignes_validées!M45="PM",Ouverture_lignes_validées!M45=""),"",IF(Ouverture_lignes_validées!M45=1,INDEX(COEE_CADLIGNE_TR!$A$16:$C$27,MATCH(Tableau4[[#This Row],[Mois]],COEE_CADLIGNE_TR!$A$16:$A$27,0),2)*COEE_CADLIGNE_TR!$H$2*INDEX(COEE_CADLIGNE_TR!$L$3:$R$9,MATCH(WEEKDAY($A45,1),COEE_CADLIGNE_TR!$M$3:$M$9,0),6)*INDEX(COEE_CADLIGNE_TR!$A$1:$D$13,MATCH(MONTH($A45),COEE_CADLIGNE_TR!$A$1:$A$13,0),3)))</f>
        <v>7780.5</v>
      </c>
      <c r="N45" s="28">
        <f>IF(OR(Ouverture_lignes_validées!N45="F",Ouverture_lignes_validées!N45="PM",Ouverture_lignes_validées!N45=""),"",IF(Ouverture_lignes_validées!N45=1,INDEX(COEE_CADLIGNE_TR!$A$16:$C$27,MATCH(Tableau4[[#This Row],[Mois]],COEE_CADLIGNE_TR!$A$16:$A$27,0),2)*COEE_CADLIGNE_TR!$H$2*INDEX(COEE_CADLIGNE_TR!$L$3:$R$9,MATCH(WEEKDAY($A45,1),COEE_CADLIGNE_TR!$M$3:$M$9,0),7)*INDEX(COEE_CADLIGNE_TR!$A$1:$D$13,MATCH(MONTH($A45),COEE_CADLIGNE_TR!$A$1:$A$13,0),3)))</f>
        <v>7891.6500000000005</v>
      </c>
      <c r="O45" s="28" t="str">
        <f>IF(OR(Ouverture_lignes_validées!O45="F",Ouverture_lignes_validées!O45="PM",Ouverture_lignes_validées!O45=""),"",IF(Ouverture_lignes_validées!O45=1,IF(ISEVEN(Capa_lignes!$C45)="VRAI",INDEX(COEE_CADLIGNE_TR!$A$16:$C$27,MATCH(Tableau4[[#This Row],[Mois]],COEE_CADLIGNE_TR!$A$16:$A$27,0),2)*COEE_CADLIGNE_TR!$I$2*INDEX(COEE_CADLIGNE_TR!$L$3:$R$9,MATCH(WEEKDAY($A45,1),COEE_CADLIGNE_TR!$M$3:$M$9,0),4)*INDEX(COEE_CADLIGNE_TR!$A$1:$D$13,MATCH(MONTH($A45),COEE_CADLIGNE_TR!$A$1:$A$13,0),4),INDEX(COEE_CADLIGNE_TR!$A$16:$C$27,MATCH(Tableau4[[#This Row],[Mois]],COEE_CADLIGNE_TR!$A$16:$A$27,0),2)*COEE_CADLIGNE_TR!$I$2*INDEX(COEE_CADLIGNE_TR!$L$3:$R$9,MATCH(WEEKDAY($A45,1),COEE_CADLIGNE_TR!$M$3:$M$9,0),3)*INDEX(COEE_CADLIGNE_TR!$A$1:$D$13,MATCH(MONTH($A45),COEE_CADLIGNE_TR!$A$1:$A$13,0),4))))</f>
        <v/>
      </c>
      <c r="P45" s="28" t="str">
        <f>IF(OR(Ouverture_lignes_validées!P45="F",Ouverture_lignes_validées!P45="PM",Ouverture_lignes_validées!P45=""),"",IF(Ouverture_lignes_validées!P45=1,IF(ISEVEN(Capa_lignes!$C45)="VRAI",INDEX(COEE_CADLIGNE_TR!$A$16:$C$27,MATCH(Tableau4[[#This Row],[Mois]],COEE_CADLIGNE_TR!$A$16:$A$27,0),2)*COEE_CADLIGNE_TR!$I$2*INDEX(COEE_CADLIGNE_TR!$L$3:$R$9,MATCH(WEEKDAY($A45,1),COEE_CADLIGNE_TR!$M$3:$M$9,0),3)*INDEX(COEE_CADLIGNE_TR!$A$1:$D$13,MATCH(MONTH($A45),COEE_CADLIGNE_TR!$A$1:$A$13,0),4),INDEX(COEE_CADLIGNE_TR!$A$16:$C$27,MATCH(Tableau4[[#This Row],[Mois]],COEE_CADLIGNE_TR!$A$16:$A$27,0),2)*COEE_CADLIGNE_TR!$I$2*INDEX(COEE_CADLIGNE_TR!$L$3:$R$9,MATCH(WEEKDAY($A45,1),COEE_CADLIGNE_TR!$M$3:$M$9,0),4)*INDEX(COEE_CADLIGNE_TR!$A$1:$D$13,MATCH(MONTH($A45),COEE_CADLIGNE_TR!$A$1:$A$13,0),4))))</f>
        <v/>
      </c>
      <c r="Q45" s="28" t="str">
        <f>IF(OR(Ouverture_lignes_validées!Q45="F",Ouverture_lignes_validées!Q45="PM",Ouverture_lignes_validées!Q45=""),"",IF(Ouverture_lignes_validées!Q45=1,INDEX(COEE_CADLIGNE_TR!$A$16:$C$27,MATCH(Tableau4[[#This Row],[Mois]],COEE_CADLIGNE_TR!$A$16:$A$27,0),2)*COEE_CADLIGNE_TR!$I$2*INDEX(COEE_CADLIGNE_TR!$L$3:$R$9,MATCH(WEEKDAY($A45,1),COEE_CADLIGNE_TR!$M$3:$M$9,0),5)*INDEX(COEE_CADLIGNE_TR!$A$1:$D$13,MATCH(MONTH($A45),COEE_CADLIGNE_TR!$A$1:$A$13,0),4)))</f>
        <v/>
      </c>
      <c r="R45" s="28" t="str">
        <f>IF(OR(Ouverture_lignes_validées!R45="F",Ouverture_lignes_validées!R45="PM",Ouverture_lignes_validées!R45=""),"",IF(Ouverture_lignes_validées!R45=1,INDEX(COEE_CADLIGNE_TR!$A$16:$C$27,MATCH(Tableau4[[#This Row],[Mois]],COEE_CADLIGNE_TR!$A$16:$A$27,0),2)*COEE_CADLIGNE_TR!$I$2*INDEX(COEE_CADLIGNE_TR!$L$3:$R$9,MATCH(WEEKDAY($A45,1),COEE_CADLIGNE_TR!$M$3:$M$9,0),6)*INDEX(COEE_CADLIGNE_TR!$A$1:$D$13,MATCH(MONTH($A45),COEE_CADLIGNE_TR!$A$1:$A$13,0),4)))</f>
        <v/>
      </c>
      <c r="S45" s="28">
        <f>IF(OR(Ouverture_lignes_validées!S45="F",Ouverture_lignes_validées!S45="PM",Ouverture_lignes_validées!S45=""),"",IF(Ouverture_lignes_validées!S45=1,INDEX(COEE_CADLIGNE_TR!$A$16:$C$27,MATCH(Tableau4[[#This Row],[Mois]],COEE_CADLIGNE_TR!$A$16:$A$27,0),2)*COEE_CADLIGNE_TR!$I$2*INDEX(COEE_CADLIGNE_TR!$L$3:$R$9,MATCH(WEEKDAY($A45,1),COEE_CADLIGNE_TR!$M$3:$M$9,0),7)*INDEX(COEE_CADLIGNE_TR!$A$1:$D$13,MATCH(MONTH($A45),COEE_CADLIGNE_TR!$A$1:$A$13,0),4)))</f>
        <v>7739.8874999999998</v>
      </c>
      <c r="T45" s="28" t="str">
        <f>IF(OR(Ouverture_lignes_validées!T45="F",Ouverture_lignes_validées!T45="PM",Ouverture_lignes_validées!T45=""),"",IF(Ouverture_lignes_validées!T45=1,IF(ISEVEN(Capa_lignes!$C45)="VRAI",INDEX(COEE_CADLIGNE_TR!$A$16:$C$27,MATCH(Tableau4[[#This Row],[Mois]],COEE_CADLIGNE_TR!$A$16:$A$27,0),2)*COEE_CADLIGNE_TR!$J$2*INDEX(COEE_CADLIGNE_TR!$L$3:$R$9,MATCH(WEEKDAY($A45,1),COEE_CADLIGNE_TR!$M$3:$M$9,0),3)*INDEX(COEE_CADLIGNE_TR!$A$1:$E$13,MATCH(MONTH($A45),COEE_CADLIGNE_TR!$A$1:$A$13,0),5),INDEX(COEE_CADLIGNE_TR!$A$16:$C$27,MATCH(Tableau4[[#This Row],[Mois]],COEE_CADLIGNE_TR!$A$16:$A$27,0),2)*COEE_CADLIGNE_TR!$J$2*INDEX(COEE_CADLIGNE_TR!$L$3:$R$9,MATCH(WEEKDAY($A45,1),COEE_CADLIGNE_TR!$M$3:$M$9,0),4)*INDEX(COEE_CADLIGNE_TR!$A$1:$E$13,MATCH(MONTH($A45),COEE_CADLIGNE_TR!$A$1:$A$13,0),5))))</f>
        <v/>
      </c>
    </row>
    <row r="46" spans="1:20" x14ac:dyDescent="0.35">
      <c r="A46" s="4">
        <v>44969</v>
      </c>
      <c r="B46" s="1">
        <v>2023</v>
      </c>
      <c r="C46" s="1">
        <v>6</v>
      </c>
      <c r="D46" s="1">
        <f>MONTH(Tableau4[[#This Row],[Date ]])</f>
        <v>2</v>
      </c>
      <c r="E46" s="28" t="str">
        <f>IF(OR(Ouverture_lignes_validées!E46="F",Ouverture_lignes_validées!E46="PM",Ouverture_lignes_validées!E46=""),"",
IF(Ouverture_lignes_validées!E46=1,
IF(ISEVEN(Capa_lignes!$C46)="VRAI",
INDEX(COEE_CADLIGNE_TR!$A$16:$C$27,MATCH(Tableau4[[#This Row],[Mois]],COEE_CADLIGNE_TR!$A$16:$A$27,0),2)*COEE_CADLIGNE_TR!$G$2*INDEX(COEE_CADLIGNE_TR!$L$3:$R$9,MATCH(WEEKDAY($A46,1),COEE_CADLIGNE_TR!$M$3:$M$9,0),4)*INDEX(COEE_CADLIGNE_TR!$A$1:$D$13,MATCH(MONTH($A46),COEE_CADLIGNE_TR!$A$1:$A$13,0),2)*INDEX(COEE_CADLIGNE_TR!$A$1:$D$13,MATCH(MONTH($A46),COEE_CADLIGNE_TR!$A$1:$A$13,0),2),
INDEX(COEE_CADLIGNE_TR!$A$16:$C$27,MATCH(Tableau4[[#This Row],[Mois]],COEE_CADLIGNE_TR!$A$16:$A$27,0),2)*COEE_CADLIGNE_TR!$G$2*INDEX(COEE_CADLIGNE_TR!$L$3:$R$9,MATCH(WEEKDAY($A46,1),COEE_CADLIGNE_TR!$M$3:$M$9,0),3)*INDEX(COEE_CADLIGNE_TR!$A$1:$D$13,MATCH(MONTH($A46),COEE_CADLIGNE_TR!$A$1:$A$13,0),2)*INDEX(COEE_CADLIGNE_TR!$A$1:$D$13,MATCH(MONTH($A46),COEE_CADLIGNE_TR!$A$1:$A$13,0),2))))</f>
        <v/>
      </c>
      <c r="F46" s="28" t="str">
        <f>IF(OR(Ouverture_lignes_validées!F46="F",Ouverture_lignes_validées!F46="PM",Ouverture_lignes_validées!F46=""),"",IF(Ouverture_lignes_validées!F46=1,IF(ISEVEN(Capa_lignes!$C46)="VRAI",INDEX(COEE_CADLIGNE_TR!$A$16:$C$27,MATCH(Tableau4[[#This Row],[Mois]],COEE_CADLIGNE_TR!$A$16:$A$27,0),2)*COEE_CADLIGNE_TR!$G$2*INDEX(COEE_CADLIGNE_TR!$L$3:$R$9,MATCH(WEEKDAY($A46,1),COEE_CADLIGNE_TR!$M$3:$M$9,0),3)*INDEX(COEE_CADLIGNE_TR!$A$1:$D$13,MATCH(MONTH($A46),COEE_CADLIGNE_TR!$A$1:$A$13,0),2),COEE_CADLIGNE_TR!$G$2*INDEX(COEE_CADLIGNE_TR!$L$3:$R$9,MATCH(WEEKDAY($A46,1),COEE_CADLIGNE_TR!$M$3:$M$9,0),4)*INDEX(COEE_CADLIGNE_TR!$A$1:$D$13,MATCH(MONTH($A46),COEE_CADLIGNE_TR!$A$1:$A$13,0),2))))</f>
        <v/>
      </c>
      <c r="G46" s="28" t="str">
        <f>IF(OR(Ouverture_lignes_validées!G46="F",Ouverture_lignes_validées!G46="PM",Ouverture_lignes_validées!G46=""),"",IF(Ouverture_lignes_validées!G46=1,INDEX(COEE_CADLIGNE_TR!$A$16:$C$27,MATCH(Tableau4[[#This Row],[Mois]],COEE_CADLIGNE_TR!$A$16:$A$27,0),2)*COEE_CADLIGNE_TR!$G$2*INDEX(COEE_CADLIGNE_TR!$L$3:$R$9,MATCH(WEEKDAY($A46,1),COEE_CADLIGNE_TR!$M$3:$M$9,0),5)*INDEX(COEE_CADLIGNE_TR!$A$1:$D$13,MATCH(MONTH($A46),COEE_CADLIGNE_TR!$A$1:$A$13,0),2)))</f>
        <v/>
      </c>
      <c r="H46" s="28" t="str">
        <f>IF(OR(Ouverture_lignes_validées!H46="F",Ouverture_lignes_validées!H46="PM",Ouverture_lignes_validées!H46=""),"",IF(Ouverture_lignes_validées!H46=1,INDEX(COEE_CADLIGNE_TR!$A$16:$C$27,MATCH(Tableau4[[#This Row],[Mois]],COEE_CADLIGNE_TR!$A$16:$A$27,0),2)*COEE_CADLIGNE_TR!$G$2*INDEX(COEE_CADLIGNE_TR!$L$3:$R$9,MATCH(WEEKDAY($A46,1),COEE_CADLIGNE_TR!$M$3:$M$9,0),6)*INDEX(COEE_CADLIGNE_TR!$A$1:$D$13,MATCH(MONTH($A46),COEE_CADLIGNE_TR!$A$1:$A$13,0),2)))</f>
        <v/>
      </c>
      <c r="I46" s="28" t="str">
        <f>IF(OR(Ouverture_lignes_validées!I46="F",Ouverture_lignes_validées!I46="PM",Ouverture_lignes_validées!I46=""),"",IF(Ouverture_lignes_validées!I46=1,INDEX(COEE_CADLIGNE_TR!$A$16:$C$27,MATCH(Tableau4[[#This Row],[Mois]],COEE_CADLIGNE_TR!$A$16:$A$27,0),2)*COEE_CADLIGNE_TR!$G$2*INDEX(COEE_CADLIGNE_TR!$L$3:$R$9,MATCH(WEEKDAY($A46,1),COEE_CADLIGNE_TR!$M$3:$M$9,0),7)*INDEX(COEE_CADLIGNE_TR!$A$1:$D$13,MATCH(MONTH($A46),COEE_CADLIGNE_TR!$A$1:$A$13,0),2)))</f>
        <v/>
      </c>
      <c r="J46" s="28" t="str">
        <f>IF(OR(Ouverture_lignes_validées!J46="F",Ouverture_lignes_validées!J46="PM",Ouverture_lignes_validées!J46=""),"",IF(Ouverture_lignes_validées!J46=1,IF(ISEVEN(Capa_lignes!$C46)="VRAI",INDEX(COEE_CADLIGNE_TR!$A$16:$C$27,MATCH(Tableau4[[#This Row],[Mois]],COEE_CADLIGNE_TR!$A$16:$A$27,0),2)*COEE_CADLIGNE_TR!$H$2*INDEX(COEE_CADLIGNE_TR!$L$3:$R$9,MATCH(WEEKDAY($A46,1),COEE_CADLIGNE_TR!$M$3:$M$9,0),4)*INDEX(COEE_CADLIGNE_TR!$A$1:$D$13,MATCH(MONTH($A46),COEE_CADLIGNE_TR!$A$1:$A$13,0),3),INDEX(COEE_CADLIGNE_TR!$A$16:$C$27,MATCH(Tableau4[[#This Row],[Mois]],COEE_CADLIGNE_TR!$A$16:$A$27,0),2)*COEE_CADLIGNE_TR!$H$2*INDEX(COEE_CADLIGNE_TR!$L$3:$R$9,MATCH(WEEKDAY($A46,1),COEE_CADLIGNE_TR!$M$3:$M$9,0),3)*INDEX(COEE_CADLIGNE_TR!$A$1:$D$13,MATCH(MONTH($A46),COEE_CADLIGNE_TR!$A$1:$A$13,0),3))))</f>
        <v/>
      </c>
      <c r="K46" s="28" t="str">
        <f>IF(OR(Ouverture_lignes_validées!K46="F",Ouverture_lignes_validées!K46="PM",Ouverture_lignes_validées!K46=""),"",IF(Ouverture_lignes_validées!K46=1,IF(ISEVEN(Capa_lignes!$C46)="VRAI",INDEX(COEE_CADLIGNE_TR!$A$16:$C$27,MATCH(Tableau4[[#This Row],[Mois]],COEE_CADLIGNE_TR!$A$16:$A$27,0),2)*COEE_CADLIGNE_TR!$H$2*INDEX(COEE_CADLIGNE_TR!$L$3:$R$9,MATCH(WEEKDAY($A46,1),COEE_CADLIGNE_TR!$M$3:$M$9,0),3)*INDEX(COEE_CADLIGNE_TR!$A$1:$D$13,MATCH(MONTH($A46),COEE_CADLIGNE_TR!$A$1:$A$13,0),3),INDEX(COEE_CADLIGNE_TR!$A$16:$C$27,MATCH(Tableau4[[#This Row],[Mois]],COEE_CADLIGNE_TR!$A$16:$A$27,0),2)*COEE_CADLIGNE_TR!$H$2*INDEX(COEE_CADLIGNE_TR!$L$3:$R$9,MATCH(WEEKDAY($A46,1),COEE_CADLIGNE_TR!$M$3:$M$9,0),4)*INDEX(COEE_CADLIGNE_TR!$A$1:$D$13,MATCH(MONTH($A46),COEE_CADLIGNE_TR!$A$1:$A$13,0),3))))</f>
        <v/>
      </c>
      <c r="L46" s="28" t="str">
        <f>IF(OR(Ouverture_lignes_validées!L46="F",Ouverture_lignes_validées!L46="PM",Ouverture_lignes_validées!L46=""),"",IF(Ouverture_lignes_validées!L46=1,INDEX(COEE_CADLIGNE_TR!$A$16:$C$27,MATCH(Tableau4[[#This Row],[Mois]],COEE_CADLIGNE_TR!$A$16:$A$27,0),2)*COEE_CADLIGNE_TR!$H$2*INDEX(COEE_CADLIGNE_TR!$L$3:$R$9,MATCH(WEEKDAY($A46,1),COEE_CADLIGNE_TR!$M$3:$M$9,0),5)*INDEX(COEE_CADLIGNE_TR!$A$1:$D$13,MATCH(MONTH($A46),COEE_CADLIGNE_TR!$A$1:$A$13,0),3)))</f>
        <v/>
      </c>
      <c r="M46" s="28">
        <f>IF(OR(Ouverture_lignes_validées!M46="F",Ouverture_lignes_validées!M46="PM",Ouverture_lignes_validées!M46=""),"",IF(Ouverture_lignes_validées!M46=1,INDEX(COEE_CADLIGNE_TR!$A$16:$C$27,MATCH(Tableau4[[#This Row],[Mois]],COEE_CADLIGNE_TR!$A$16:$A$27,0),2)*COEE_CADLIGNE_TR!$H$2*INDEX(COEE_CADLIGNE_TR!$L$3:$R$9,MATCH(WEEKDAY($A46,1),COEE_CADLIGNE_TR!$M$3:$M$9,0),6)*INDEX(COEE_CADLIGNE_TR!$A$1:$D$13,MATCH(MONTH($A46),COEE_CADLIGNE_TR!$A$1:$A$13,0),3)))</f>
        <v>7780.5</v>
      </c>
      <c r="N46" s="28">
        <f>IF(OR(Ouverture_lignes_validées!N46="F",Ouverture_lignes_validées!N46="PM",Ouverture_lignes_validées!N46=""),"",IF(Ouverture_lignes_validées!N46=1,INDEX(COEE_CADLIGNE_TR!$A$16:$C$27,MATCH(Tableau4[[#This Row],[Mois]],COEE_CADLIGNE_TR!$A$16:$A$27,0),2)*COEE_CADLIGNE_TR!$H$2*INDEX(COEE_CADLIGNE_TR!$L$3:$R$9,MATCH(WEEKDAY($A46,1),COEE_CADLIGNE_TR!$M$3:$M$9,0),7)*INDEX(COEE_CADLIGNE_TR!$A$1:$D$13,MATCH(MONTH($A46),COEE_CADLIGNE_TR!$A$1:$A$13,0),3)))</f>
        <v>7891.6500000000005</v>
      </c>
      <c r="O46" s="28" t="str">
        <f>IF(OR(Ouverture_lignes_validées!O46="F",Ouverture_lignes_validées!O46="PM",Ouverture_lignes_validées!O46=""),"",IF(Ouverture_lignes_validées!O46=1,IF(ISEVEN(Capa_lignes!$C46)="VRAI",INDEX(COEE_CADLIGNE_TR!$A$16:$C$27,MATCH(Tableau4[[#This Row],[Mois]],COEE_CADLIGNE_TR!$A$16:$A$27,0),2)*COEE_CADLIGNE_TR!$I$2*INDEX(COEE_CADLIGNE_TR!$L$3:$R$9,MATCH(WEEKDAY($A46,1),COEE_CADLIGNE_TR!$M$3:$M$9,0),4)*INDEX(COEE_CADLIGNE_TR!$A$1:$D$13,MATCH(MONTH($A46),COEE_CADLIGNE_TR!$A$1:$A$13,0),4),INDEX(COEE_CADLIGNE_TR!$A$16:$C$27,MATCH(Tableau4[[#This Row],[Mois]],COEE_CADLIGNE_TR!$A$16:$A$27,0),2)*COEE_CADLIGNE_TR!$I$2*INDEX(COEE_CADLIGNE_TR!$L$3:$R$9,MATCH(WEEKDAY($A46,1),COEE_CADLIGNE_TR!$M$3:$M$9,0),3)*INDEX(COEE_CADLIGNE_TR!$A$1:$D$13,MATCH(MONTH($A46),COEE_CADLIGNE_TR!$A$1:$A$13,0),4))))</f>
        <v/>
      </c>
      <c r="P46" s="28" t="str">
        <f>IF(OR(Ouverture_lignes_validées!P46="F",Ouverture_lignes_validées!P46="PM",Ouverture_lignes_validées!P46=""),"",IF(Ouverture_lignes_validées!P46=1,IF(ISEVEN(Capa_lignes!$C46)="VRAI",INDEX(COEE_CADLIGNE_TR!$A$16:$C$27,MATCH(Tableau4[[#This Row],[Mois]],COEE_CADLIGNE_TR!$A$16:$A$27,0),2)*COEE_CADLIGNE_TR!$I$2*INDEX(COEE_CADLIGNE_TR!$L$3:$R$9,MATCH(WEEKDAY($A46,1),COEE_CADLIGNE_TR!$M$3:$M$9,0),3)*INDEX(COEE_CADLIGNE_TR!$A$1:$D$13,MATCH(MONTH($A46),COEE_CADLIGNE_TR!$A$1:$A$13,0),4),INDEX(COEE_CADLIGNE_TR!$A$16:$C$27,MATCH(Tableau4[[#This Row],[Mois]],COEE_CADLIGNE_TR!$A$16:$A$27,0),2)*COEE_CADLIGNE_TR!$I$2*INDEX(COEE_CADLIGNE_TR!$L$3:$R$9,MATCH(WEEKDAY($A46,1),COEE_CADLIGNE_TR!$M$3:$M$9,0),4)*INDEX(COEE_CADLIGNE_TR!$A$1:$D$13,MATCH(MONTH($A46),COEE_CADLIGNE_TR!$A$1:$A$13,0),4))))</f>
        <v/>
      </c>
      <c r="Q46" s="28" t="str">
        <f>IF(OR(Ouverture_lignes_validées!Q46="F",Ouverture_lignes_validées!Q46="PM",Ouverture_lignes_validées!Q46=""),"",IF(Ouverture_lignes_validées!Q46=1,INDEX(COEE_CADLIGNE_TR!$A$16:$C$27,MATCH(Tableau4[[#This Row],[Mois]],COEE_CADLIGNE_TR!$A$16:$A$27,0),2)*COEE_CADLIGNE_TR!$I$2*INDEX(COEE_CADLIGNE_TR!$L$3:$R$9,MATCH(WEEKDAY($A46,1),COEE_CADLIGNE_TR!$M$3:$M$9,0),5)*INDEX(COEE_CADLIGNE_TR!$A$1:$D$13,MATCH(MONTH($A46),COEE_CADLIGNE_TR!$A$1:$A$13,0),4)))</f>
        <v/>
      </c>
      <c r="R46" s="28" t="str">
        <f>IF(OR(Ouverture_lignes_validées!R46="F",Ouverture_lignes_validées!R46="PM",Ouverture_lignes_validées!R46=""),"",IF(Ouverture_lignes_validées!R46=1,INDEX(COEE_CADLIGNE_TR!$A$16:$C$27,MATCH(Tableau4[[#This Row],[Mois]],COEE_CADLIGNE_TR!$A$16:$A$27,0),2)*COEE_CADLIGNE_TR!$I$2*INDEX(COEE_CADLIGNE_TR!$L$3:$R$9,MATCH(WEEKDAY($A46,1),COEE_CADLIGNE_TR!$M$3:$M$9,0),6)*INDEX(COEE_CADLIGNE_TR!$A$1:$D$13,MATCH(MONTH($A46),COEE_CADLIGNE_TR!$A$1:$A$13,0),4)))</f>
        <v/>
      </c>
      <c r="S46" s="28">
        <f>IF(OR(Ouverture_lignes_validées!S46="F",Ouverture_lignes_validées!S46="PM",Ouverture_lignes_validées!S46=""),"",IF(Ouverture_lignes_validées!S46=1,INDEX(COEE_CADLIGNE_TR!$A$16:$C$27,MATCH(Tableau4[[#This Row],[Mois]],COEE_CADLIGNE_TR!$A$16:$A$27,0),2)*COEE_CADLIGNE_TR!$I$2*INDEX(COEE_CADLIGNE_TR!$L$3:$R$9,MATCH(WEEKDAY($A46,1),COEE_CADLIGNE_TR!$M$3:$M$9,0),7)*INDEX(COEE_CADLIGNE_TR!$A$1:$D$13,MATCH(MONTH($A46),COEE_CADLIGNE_TR!$A$1:$A$13,0),4)))</f>
        <v>7739.8874999999998</v>
      </c>
      <c r="T46" s="28" t="str">
        <f>IF(OR(Ouverture_lignes_validées!T46="F",Ouverture_lignes_validées!T46="PM",Ouverture_lignes_validées!T46=""),"",IF(Ouverture_lignes_validées!T46=1,IF(ISEVEN(Capa_lignes!$C46)="VRAI",INDEX(COEE_CADLIGNE_TR!$A$16:$C$27,MATCH(Tableau4[[#This Row],[Mois]],COEE_CADLIGNE_TR!$A$16:$A$27,0),2)*COEE_CADLIGNE_TR!$J$2*INDEX(COEE_CADLIGNE_TR!$L$3:$R$9,MATCH(WEEKDAY($A46,1),COEE_CADLIGNE_TR!$M$3:$M$9,0),3)*INDEX(COEE_CADLIGNE_TR!$A$1:$E$13,MATCH(MONTH($A46),COEE_CADLIGNE_TR!$A$1:$A$13,0),5),INDEX(COEE_CADLIGNE_TR!$A$16:$C$27,MATCH(Tableau4[[#This Row],[Mois]],COEE_CADLIGNE_TR!$A$16:$A$27,0),2)*COEE_CADLIGNE_TR!$J$2*INDEX(COEE_CADLIGNE_TR!$L$3:$R$9,MATCH(WEEKDAY($A46,1),COEE_CADLIGNE_TR!$M$3:$M$9,0),4)*INDEX(COEE_CADLIGNE_TR!$A$1:$E$13,MATCH(MONTH($A46),COEE_CADLIGNE_TR!$A$1:$A$13,0),5))))</f>
        <v/>
      </c>
    </row>
    <row r="47" spans="1:20" x14ac:dyDescent="0.35">
      <c r="A47" s="4">
        <v>44970</v>
      </c>
      <c r="B47" s="1">
        <v>2023</v>
      </c>
      <c r="C47" s="1">
        <v>7</v>
      </c>
      <c r="D47" s="1">
        <f>MONTH(Tableau4[[#This Row],[Date ]])</f>
        <v>2</v>
      </c>
      <c r="E47" s="28" t="str">
        <f>IF(OR(Ouverture_lignes_validées!E47="F",Ouverture_lignes_validées!E47="PM",Ouverture_lignes_validées!E47=""),"",
IF(Ouverture_lignes_validées!E47=1,
IF(ISEVEN(Capa_lignes!$C47)="VRAI",
INDEX(COEE_CADLIGNE_TR!$A$16:$C$27,MATCH(Tableau4[[#This Row],[Mois]],COEE_CADLIGNE_TR!$A$16:$A$27,0),2)*COEE_CADLIGNE_TR!$G$2*INDEX(COEE_CADLIGNE_TR!$L$3:$R$9,MATCH(WEEKDAY($A47,1),COEE_CADLIGNE_TR!$M$3:$M$9,0),4)*INDEX(COEE_CADLIGNE_TR!$A$1:$D$13,MATCH(MONTH($A47),COEE_CADLIGNE_TR!$A$1:$A$13,0),2)*INDEX(COEE_CADLIGNE_TR!$A$1:$D$13,MATCH(MONTH($A47),COEE_CADLIGNE_TR!$A$1:$A$13,0),2),
INDEX(COEE_CADLIGNE_TR!$A$16:$C$27,MATCH(Tableau4[[#This Row],[Mois]],COEE_CADLIGNE_TR!$A$16:$A$27,0),2)*COEE_CADLIGNE_TR!$G$2*INDEX(COEE_CADLIGNE_TR!$L$3:$R$9,MATCH(WEEKDAY($A47,1),COEE_CADLIGNE_TR!$M$3:$M$9,0),3)*INDEX(COEE_CADLIGNE_TR!$A$1:$D$13,MATCH(MONTH($A47),COEE_CADLIGNE_TR!$A$1:$A$13,0),2)*INDEX(COEE_CADLIGNE_TR!$A$1:$D$13,MATCH(MONTH($A47),COEE_CADLIGNE_TR!$A$1:$A$13,0),2))))</f>
        <v/>
      </c>
      <c r="F47" s="28" t="str">
        <f>IF(OR(Ouverture_lignes_validées!F47="F",Ouverture_lignes_validées!F47="PM",Ouverture_lignes_validées!F47=""),"",IF(Ouverture_lignes_validées!F47=1,IF(ISEVEN(Capa_lignes!$C47)="VRAI",INDEX(COEE_CADLIGNE_TR!$A$16:$C$27,MATCH(Tableau4[[#This Row],[Mois]],COEE_CADLIGNE_TR!$A$16:$A$27,0),2)*COEE_CADLIGNE_TR!$G$2*INDEX(COEE_CADLIGNE_TR!$L$3:$R$9,MATCH(WEEKDAY($A47,1),COEE_CADLIGNE_TR!$M$3:$M$9,0),3)*INDEX(COEE_CADLIGNE_TR!$A$1:$D$13,MATCH(MONTH($A47),COEE_CADLIGNE_TR!$A$1:$A$13,0),2),COEE_CADLIGNE_TR!$G$2*INDEX(COEE_CADLIGNE_TR!$L$3:$R$9,MATCH(WEEKDAY($A47,1),COEE_CADLIGNE_TR!$M$3:$M$9,0),4)*INDEX(COEE_CADLIGNE_TR!$A$1:$D$13,MATCH(MONTH($A47),COEE_CADLIGNE_TR!$A$1:$A$13,0),2))))</f>
        <v/>
      </c>
      <c r="G47" s="28" t="str">
        <f>IF(OR(Ouverture_lignes_validées!G47="F",Ouverture_lignes_validées!G47="PM",Ouverture_lignes_validées!G47=""),"",IF(Ouverture_lignes_validées!G47=1,INDEX(COEE_CADLIGNE_TR!$A$16:$C$27,MATCH(Tableau4[[#This Row],[Mois]],COEE_CADLIGNE_TR!$A$16:$A$27,0),2)*COEE_CADLIGNE_TR!$G$2*INDEX(COEE_CADLIGNE_TR!$L$3:$R$9,MATCH(WEEKDAY($A47,1),COEE_CADLIGNE_TR!$M$3:$M$9,0),5)*INDEX(COEE_CADLIGNE_TR!$A$1:$D$13,MATCH(MONTH($A47),COEE_CADLIGNE_TR!$A$1:$A$13,0),2)))</f>
        <v/>
      </c>
      <c r="H47" s="28" t="str">
        <f>IF(OR(Ouverture_lignes_validées!H47="F",Ouverture_lignes_validées!H47="PM",Ouverture_lignes_validées!H47=""),"",IF(Ouverture_lignes_validées!H47=1,INDEX(COEE_CADLIGNE_TR!$A$16:$C$27,MATCH(Tableau4[[#This Row],[Mois]],COEE_CADLIGNE_TR!$A$16:$A$27,0),2)*COEE_CADLIGNE_TR!$G$2*INDEX(COEE_CADLIGNE_TR!$L$3:$R$9,MATCH(WEEKDAY($A47,1),COEE_CADLIGNE_TR!$M$3:$M$9,0),6)*INDEX(COEE_CADLIGNE_TR!$A$1:$D$13,MATCH(MONTH($A47),COEE_CADLIGNE_TR!$A$1:$A$13,0),2)))</f>
        <v/>
      </c>
      <c r="I47" s="28" t="str">
        <f>IF(OR(Ouverture_lignes_validées!I47="F",Ouverture_lignes_validées!I47="PM",Ouverture_lignes_validées!I47=""),"",IF(Ouverture_lignes_validées!I47=1,INDEX(COEE_CADLIGNE_TR!$A$16:$C$27,MATCH(Tableau4[[#This Row],[Mois]],COEE_CADLIGNE_TR!$A$16:$A$27,0),2)*COEE_CADLIGNE_TR!$G$2*INDEX(COEE_CADLIGNE_TR!$L$3:$R$9,MATCH(WEEKDAY($A47,1),COEE_CADLIGNE_TR!$M$3:$M$9,0),7)*INDEX(COEE_CADLIGNE_TR!$A$1:$D$13,MATCH(MONTH($A47),COEE_CADLIGNE_TR!$A$1:$A$13,0),2)))</f>
        <v/>
      </c>
      <c r="J47" s="28">
        <f>IF(OR(Ouverture_lignes_validées!J47="F",Ouverture_lignes_validées!J47="PM",Ouverture_lignes_validées!J47=""),"",IF(Ouverture_lignes_validées!J47=1,IF(ISEVEN(Capa_lignes!$C47)="VRAI",INDEX(COEE_CADLIGNE_TR!$A$16:$C$27,MATCH(Tableau4[[#This Row],[Mois]],COEE_CADLIGNE_TR!$A$16:$A$27,0),2)*COEE_CADLIGNE_TR!$H$2*INDEX(COEE_CADLIGNE_TR!$L$3:$R$9,MATCH(WEEKDAY($A47,1),COEE_CADLIGNE_TR!$M$3:$M$9,0),4)*INDEX(COEE_CADLIGNE_TR!$A$1:$D$13,MATCH(MONTH($A47),COEE_CADLIGNE_TR!$A$1:$A$13,0),3),INDEX(COEE_CADLIGNE_TR!$A$16:$C$27,MATCH(Tableau4[[#This Row],[Mois]],COEE_CADLIGNE_TR!$A$16:$A$27,0),2)*COEE_CADLIGNE_TR!$H$2*INDEX(COEE_CADLIGNE_TR!$L$3:$R$9,MATCH(WEEKDAY($A47,1),COEE_CADLIGNE_TR!$M$3:$M$9,0),3)*INDEX(COEE_CADLIGNE_TR!$A$1:$D$13,MATCH(MONTH($A47),COEE_CADLIGNE_TR!$A$1:$A$13,0),3))))</f>
        <v>4890.6000000000004</v>
      </c>
      <c r="K47" s="28">
        <f>IF(OR(Ouverture_lignes_validées!K47="F",Ouverture_lignes_validées!K47="PM",Ouverture_lignes_validées!K47=""),"",IF(Ouverture_lignes_validées!K47=1,IF(ISEVEN(Capa_lignes!$C47)="VRAI",INDEX(COEE_CADLIGNE_TR!$A$16:$C$27,MATCH(Tableau4[[#This Row],[Mois]],COEE_CADLIGNE_TR!$A$16:$A$27,0),2)*COEE_CADLIGNE_TR!$H$2*INDEX(COEE_CADLIGNE_TR!$L$3:$R$9,MATCH(WEEKDAY($A47,1),COEE_CADLIGNE_TR!$M$3:$M$9,0),3)*INDEX(COEE_CADLIGNE_TR!$A$1:$D$13,MATCH(MONTH($A47),COEE_CADLIGNE_TR!$A$1:$A$13,0),3),INDEX(COEE_CADLIGNE_TR!$A$16:$C$27,MATCH(Tableau4[[#This Row],[Mois]],COEE_CADLIGNE_TR!$A$16:$A$27,0),2)*COEE_CADLIGNE_TR!$H$2*INDEX(COEE_CADLIGNE_TR!$L$3:$R$9,MATCH(WEEKDAY($A47,1),COEE_CADLIGNE_TR!$M$3:$M$9,0),4)*INDEX(COEE_CADLIGNE_TR!$A$1:$D$13,MATCH(MONTH($A47),COEE_CADLIGNE_TR!$A$1:$A$13,0),3))))</f>
        <v>5001.75</v>
      </c>
      <c r="L47" s="28">
        <f>IF(OR(Ouverture_lignes_validées!L47="F",Ouverture_lignes_validées!L47="PM",Ouverture_lignes_validées!L47=""),"",IF(Ouverture_lignes_validées!L47=1,INDEX(COEE_CADLIGNE_TR!$A$16:$C$27,MATCH(Tableau4[[#This Row],[Mois]],COEE_CADLIGNE_TR!$A$16:$A$27,0),2)*COEE_CADLIGNE_TR!$H$2*INDEX(COEE_CADLIGNE_TR!$L$3:$R$9,MATCH(WEEKDAY($A47,1),COEE_CADLIGNE_TR!$M$3:$M$9,0),5)*INDEX(COEE_CADLIGNE_TR!$A$1:$D$13,MATCH(MONTH($A47),COEE_CADLIGNE_TR!$A$1:$A$13,0),3)))</f>
        <v>6113.25</v>
      </c>
      <c r="M47" s="28" t="str">
        <f>IF(OR(Ouverture_lignes_validées!M47="F",Ouverture_lignes_validées!M47="PM",Ouverture_lignes_validées!M47=""),"",IF(Ouverture_lignes_validées!M47=1,INDEX(COEE_CADLIGNE_TR!$A$16:$C$27,MATCH(Tableau4[[#This Row],[Mois]],COEE_CADLIGNE_TR!$A$16:$A$27,0),2)*COEE_CADLIGNE_TR!$H$2*INDEX(COEE_CADLIGNE_TR!$L$3:$R$9,MATCH(WEEKDAY($A47,1),COEE_CADLIGNE_TR!$M$3:$M$9,0),6)*INDEX(COEE_CADLIGNE_TR!$A$1:$D$13,MATCH(MONTH($A47),COEE_CADLIGNE_TR!$A$1:$A$13,0),3)))</f>
        <v/>
      </c>
      <c r="N47" s="28" t="str">
        <f>IF(OR(Ouverture_lignes_validées!N47="F",Ouverture_lignes_validées!N47="PM",Ouverture_lignes_validées!N47=""),"",IF(Ouverture_lignes_validées!N47=1,INDEX(COEE_CADLIGNE_TR!$A$16:$C$27,MATCH(Tableau4[[#This Row],[Mois]],COEE_CADLIGNE_TR!$A$16:$A$27,0),2)*COEE_CADLIGNE_TR!$H$2*INDEX(COEE_CADLIGNE_TR!$L$3:$R$9,MATCH(WEEKDAY($A47,1),COEE_CADLIGNE_TR!$M$3:$M$9,0),7)*INDEX(COEE_CADLIGNE_TR!$A$1:$D$13,MATCH(MONTH($A47),COEE_CADLIGNE_TR!$A$1:$A$13,0),3)))</f>
        <v/>
      </c>
      <c r="O47" s="28">
        <f>IF(OR(Ouverture_lignes_validées!O47="F",Ouverture_lignes_validées!O47="PM",Ouverture_lignes_validées!O47=""),"",IF(Ouverture_lignes_validées!O47=1,IF(ISEVEN(Capa_lignes!$C47)="VRAI",INDEX(COEE_CADLIGNE_TR!$A$16:$C$27,MATCH(Tableau4[[#This Row],[Mois]],COEE_CADLIGNE_TR!$A$16:$A$27,0),2)*COEE_CADLIGNE_TR!$I$2*INDEX(COEE_CADLIGNE_TR!$L$3:$R$9,MATCH(WEEKDAY($A47,1),COEE_CADLIGNE_TR!$M$3:$M$9,0),4)*INDEX(COEE_CADLIGNE_TR!$A$1:$D$13,MATCH(MONTH($A47),COEE_CADLIGNE_TR!$A$1:$A$13,0),4),INDEX(COEE_CADLIGNE_TR!$A$16:$C$27,MATCH(Tableau4[[#This Row],[Mois]],COEE_CADLIGNE_TR!$A$16:$A$27,0),2)*COEE_CADLIGNE_TR!$I$2*INDEX(COEE_CADLIGNE_TR!$L$3:$R$9,MATCH(WEEKDAY($A47,1),COEE_CADLIGNE_TR!$M$3:$M$9,0),3)*INDEX(COEE_CADLIGNE_TR!$A$1:$D$13,MATCH(MONTH($A47),COEE_CADLIGNE_TR!$A$1:$A$13,0),4))))</f>
        <v>4796.55</v>
      </c>
      <c r="P47" s="28">
        <f>IF(OR(Ouverture_lignes_validées!P47="F",Ouverture_lignes_validées!P47="PM",Ouverture_lignes_validées!P47=""),"",IF(Ouverture_lignes_validées!P47=1,IF(ISEVEN(Capa_lignes!$C47)="VRAI",INDEX(COEE_CADLIGNE_TR!$A$16:$C$27,MATCH(Tableau4[[#This Row],[Mois]],COEE_CADLIGNE_TR!$A$16:$A$27,0),2)*COEE_CADLIGNE_TR!$I$2*INDEX(COEE_CADLIGNE_TR!$L$3:$R$9,MATCH(WEEKDAY($A47,1),COEE_CADLIGNE_TR!$M$3:$M$9,0),3)*INDEX(COEE_CADLIGNE_TR!$A$1:$D$13,MATCH(MONTH($A47),COEE_CADLIGNE_TR!$A$1:$A$13,0),4),INDEX(COEE_CADLIGNE_TR!$A$16:$C$27,MATCH(Tableau4[[#This Row],[Mois]],COEE_CADLIGNE_TR!$A$16:$A$27,0),2)*COEE_CADLIGNE_TR!$I$2*INDEX(COEE_CADLIGNE_TR!$L$3:$R$9,MATCH(WEEKDAY($A47,1),COEE_CADLIGNE_TR!$M$3:$M$9,0),4)*INDEX(COEE_CADLIGNE_TR!$A$1:$D$13,MATCH(MONTH($A47),COEE_CADLIGNE_TR!$A$1:$A$13,0),4))))</f>
        <v>4905.5625</v>
      </c>
      <c r="Q47" s="28">
        <f>IF(OR(Ouverture_lignes_validées!Q47="F",Ouverture_lignes_validées!Q47="PM",Ouverture_lignes_validées!Q47=""),"",IF(Ouverture_lignes_validées!Q47=1,INDEX(COEE_CADLIGNE_TR!$A$16:$C$27,MATCH(Tableau4[[#This Row],[Mois]],COEE_CADLIGNE_TR!$A$16:$A$27,0),2)*COEE_CADLIGNE_TR!$I$2*INDEX(COEE_CADLIGNE_TR!$L$3:$R$9,MATCH(WEEKDAY($A47,1),COEE_CADLIGNE_TR!$M$3:$M$9,0),5)*INDEX(COEE_CADLIGNE_TR!$A$1:$D$13,MATCH(MONTH($A47),COEE_CADLIGNE_TR!$A$1:$A$13,0),4)))</f>
        <v>5995.6875</v>
      </c>
      <c r="R47" s="28" t="str">
        <f>IF(OR(Ouverture_lignes_validées!R47="F",Ouverture_lignes_validées!R47="PM",Ouverture_lignes_validées!R47=""),"",IF(Ouverture_lignes_validées!R47=1,INDEX(COEE_CADLIGNE_TR!$A$16:$C$27,MATCH(Tableau4[[#This Row],[Mois]],COEE_CADLIGNE_TR!$A$16:$A$27,0),2)*COEE_CADLIGNE_TR!$I$2*INDEX(COEE_CADLIGNE_TR!$L$3:$R$9,MATCH(WEEKDAY($A47,1),COEE_CADLIGNE_TR!$M$3:$M$9,0),6)*INDEX(COEE_CADLIGNE_TR!$A$1:$D$13,MATCH(MONTH($A47),COEE_CADLIGNE_TR!$A$1:$A$13,0),4)))</f>
        <v/>
      </c>
      <c r="S47" s="28" t="str">
        <f>IF(OR(Ouverture_lignes_validées!S47="F",Ouverture_lignes_validées!S47="PM",Ouverture_lignes_validées!S47=""),"",IF(Ouverture_lignes_validées!S47=1,INDEX(COEE_CADLIGNE_TR!$A$16:$C$27,MATCH(Tableau4[[#This Row],[Mois]],COEE_CADLIGNE_TR!$A$16:$A$27,0),2)*COEE_CADLIGNE_TR!$I$2*INDEX(COEE_CADLIGNE_TR!$L$3:$R$9,MATCH(WEEKDAY($A47,1),COEE_CADLIGNE_TR!$M$3:$M$9,0),7)*INDEX(COEE_CADLIGNE_TR!$A$1:$D$13,MATCH(MONTH($A47),COEE_CADLIGNE_TR!$A$1:$A$13,0),4)))</f>
        <v/>
      </c>
      <c r="T47" s="28">
        <f>IF(OR(Ouverture_lignes_validées!T47="F",Ouverture_lignes_validées!T47="PM",Ouverture_lignes_validées!T47=""),"",IF(Ouverture_lignes_validées!T47=1,IF(ISEVEN(Capa_lignes!$C47)="VRAI",INDEX(COEE_CADLIGNE_TR!$A$16:$C$27,MATCH(Tableau4[[#This Row],[Mois]],COEE_CADLIGNE_TR!$A$16:$A$27,0),2)*COEE_CADLIGNE_TR!$J$2*INDEX(COEE_CADLIGNE_TR!$L$3:$R$9,MATCH(WEEKDAY($A47,1),COEE_CADLIGNE_TR!$M$3:$M$9,0),3)*INDEX(COEE_CADLIGNE_TR!$A$1:$E$13,MATCH(MONTH($A47),COEE_CADLIGNE_TR!$A$1:$A$13,0),5),INDEX(COEE_CADLIGNE_TR!$A$16:$C$27,MATCH(Tableau4[[#This Row],[Mois]],COEE_CADLIGNE_TR!$A$16:$A$27,0),2)*COEE_CADLIGNE_TR!$J$2*INDEX(COEE_CADLIGNE_TR!$L$3:$R$9,MATCH(WEEKDAY($A47,1),COEE_CADLIGNE_TR!$M$3:$M$9,0),4)*INDEX(COEE_CADLIGNE_TR!$A$1:$E$13,MATCH(MONTH($A47),COEE_CADLIGNE_TR!$A$1:$A$13,0),5))))</f>
        <v>1601.8735362997659</v>
      </c>
    </row>
    <row r="48" spans="1:20" x14ac:dyDescent="0.35">
      <c r="A48" s="4">
        <v>44971</v>
      </c>
      <c r="B48" s="1">
        <v>2023</v>
      </c>
      <c r="C48" s="1">
        <v>7</v>
      </c>
      <c r="D48" s="1">
        <f>MONTH(Tableau4[[#This Row],[Date ]])</f>
        <v>2</v>
      </c>
      <c r="E48" s="28" t="str">
        <f>IF(OR(Ouverture_lignes_validées!E48="F",Ouverture_lignes_validées!E48="PM",Ouverture_lignes_validées!E48=""),"",
IF(Ouverture_lignes_validées!E48=1,
IF(ISEVEN(Capa_lignes!$C48)="VRAI",
INDEX(COEE_CADLIGNE_TR!$A$16:$C$27,MATCH(Tableau4[[#This Row],[Mois]],COEE_CADLIGNE_TR!$A$16:$A$27,0),2)*COEE_CADLIGNE_TR!$G$2*INDEX(COEE_CADLIGNE_TR!$L$3:$R$9,MATCH(WEEKDAY($A48,1),COEE_CADLIGNE_TR!$M$3:$M$9,0),4)*INDEX(COEE_CADLIGNE_TR!$A$1:$D$13,MATCH(MONTH($A48),COEE_CADLIGNE_TR!$A$1:$A$13,0),2)*INDEX(COEE_CADLIGNE_TR!$A$1:$D$13,MATCH(MONTH($A48),COEE_CADLIGNE_TR!$A$1:$A$13,0),2),
INDEX(COEE_CADLIGNE_TR!$A$16:$C$27,MATCH(Tableau4[[#This Row],[Mois]],COEE_CADLIGNE_TR!$A$16:$A$27,0),2)*COEE_CADLIGNE_TR!$G$2*INDEX(COEE_CADLIGNE_TR!$L$3:$R$9,MATCH(WEEKDAY($A48,1),COEE_CADLIGNE_TR!$M$3:$M$9,0),3)*INDEX(COEE_CADLIGNE_TR!$A$1:$D$13,MATCH(MONTH($A48),COEE_CADLIGNE_TR!$A$1:$A$13,0),2)*INDEX(COEE_CADLIGNE_TR!$A$1:$D$13,MATCH(MONTH($A48),COEE_CADLIGNE_TR!$A$1:$A$13,0),2))))</f>
        <v/>
      </c>
      <c r="F48" s="28" t="str">
        <f>IF(OR(Ouverture_lignes_validées!F48="F",Ouverture_lignes_validées!F48="PM",Ouverture_lignes_validées!F48=""),"",IF(Ouverture_lignes_validées!F48=1,IF(ISEVEN(Capa_lignes!$C48)="VRAI",INDEX(COEE_CADLIGNE_TR!$A$16:$C$27,MATCH(Tableau4[[#This Row],[Mois]],COEE_CADLIGNE_TR!$A$16:$A$27,0),2)*COEE_CADLIGNE_TR!$G$2*INDEX(COEE_CADLIGNE_TR!$L$3:$R$9,MATCH(WEEKDAY($A48,1),COEE_CADLIGNE_TR!$M$3:$M$9,0),3)*INDEX(COEE_CADLIGNE_TR!$A$1:$D$13,MATCH(MONTH($A48),COEE_CADLIGNE_TR!$A$1:$A$13,0),2),COEE_CADLIGNE_TR!$G$2*INDEX(COEE_CADLIGNE_TR!$L$3:$R$9,MATCH(WEEKDAY($A48,1),COEE_CADLIGNE_TR!$M$3:$M$9,0),4)*INDEX(COEE_CADLIGNE_TR!$A$1:$D$13,MATCH(MONTH($A48),COEE_CADLIGNE_TR!$A$1:$A$13,0),2))))</f>
        <v/>
      </c>
      <c r="G48" s="28" t="str">
        <f>IF(OR(Ouverture_lignes_validées!G48="F",Ouverture_lignes_validées!G48="PM",Ouverture_lignes_validées!G48=""),"",IF(Ouverture_lignes_validées!G48=1,INDEX(COEE_CADLIGNE_TR!$A$16:$C$27,MATCH(Tableau4[[#This Row],[Mois]],COEE_CADLIGNE_TR!$A$16:$A$27,0),2)*COEE_CADLIGNE_TR!$G$2*INDEX(COEE_CADLIGNE_TR!$L$3:$R$9,MATCH(WEEKDAY($A48,1),COEE_CADLIGNE_TR!$M$3:$M$9,0),5)*INDEX(COEE_CADLIGNE_TR!$A$1:$D$13,MATCH(MONTH($A48),COEE_CADLIGNE_TR!$A$1:$A$13,0),2)))</f>
        <v/>
      </c>
      <c r="H48" s="28" t="str">
        <f>IF(OR(Ouverture_lignes_validées!H48="F",Ouverture_lignes_validées!H48="PM",Ouverture_lignes_validées!H48=""),"",IF(Ouverture_lignes_validées!H48=1,INDEX(COEE_CADLIGNE_TR!$A$16:$C$27,MATCH(Tableau4[[#This Row],[Mois]],COEE_CADLIGNE_TR!$A$16:$A$27,0),2)*COEE_CADLIGNE_TR!$G$2*INDEX(COEE_CADLIGNE_TR!$L$3:$R$9,MATCH(WEEKDAY($A48,1),COEE_CADLIGNE_TR!$M$3:$M$9,0),6)*INDEX(COEE_CADLIGNE_TR!$A$1:$D$13,MATCH(MONTH($A48),COEE_CADLIGNE_TR!$A$1:$A$13,0),2)))</f>
        <v/>
      </c>
      <c r="I48" s="28" t="str">
        <f>IF(OR(Ouverture_lignes_validées!I48="F",Ouverture_lignes_validées!I48="PM",Ouverture_lignes_validées!I48=""),"",IF(Ouverture_lignes_validées!I48=1,INDEX(COEE_CADLIGNE_TR!$A$16:$C$27,MATCH(Tableau4[[#This Row],[Mois]],COEE_CADLIGNE_TR!$A$16:$A$27,0),2)*COEE_CADLIGNE_TR!$G$2*INDEX(COEE_CADLIGNE_TR!$L$3:$R$9,MATCH(WEEKDAY($A48,1),COEE_CADLIGNE_TR!$M$3:$M$9,0),7)*INDEX(COEE_CADLIGNE_TR!$A$1:$D$13,MATCH(MONTH($A48),COEE_CADLIGNE_TR!$A$1:$A$13,0),2)))</f>
        <v/>
      </c>
      <c r="J48" s="28">
        <f>IF(OR(Ouverture_lignes_validées!J48="F",Ouverture_lignes_validées!J48="PM",Ouverture_lignes_validées!J48=""),"",IF(Ouverture_lignes_validées!J48=1,IF(ISEVEN(Capa_lignes!$C48)="VRAI",INDEX(COEE_CADLIGNE_TR!$A$16:$C$27,MATCH(Tableau4[[#This Row],[Mois]],COEE_CADLIGNE_TR!$A$16:$A$27,0),2)*COEE_CADLIGNE_TR!$H$2*INDEX(COEE_CADLIGNE_TR!$L$3:$R$9,MATCH(WEEKDAY($A48,1),COEE_CADLIGNE_TR!$M$3:$M$9,0),4)*INDEX(COEE_CADLIGNE_TR!$A$1:$D$13,MATCH(MONTH($A48),COEE_CADLIGNE_TR!$A$1:$A$13,0),3),INDEX(COEE_CADLIGNE_TR!$A$16:$C$27,MATCH(Tableau4[[#This Row],[Mois]],COEE_CADLIGNE_TR!$A$16:$A$27,0),2)*COEE_CADLIGNE_TR!$H$2*INDEX(COEE_CADLIGNE_TR!$L$3:$R$9,MATCH(WEEKDAY($A48,1),COEE_CADLIGNE_TR!$M$3:$M$9,0),3)*INDEX(COEE_CADLIGNE_TR!$A$1:$D$13,MATCH(MONTH($A48),COEE_CADLIGNE_TR!$A$1:$A$13,0),3))))</f>
        <v>4890.6000000000004</v>
      </c>
      <c r="K48" s="28">
        <f>IF(OR(Ouverture_lignes_validées!K48="F",Ouverture_lignes_validées!K48="PM",Ouverture_lignes_validées!K48=""),"",IF(Ouverture_lignes_validées!K48=1,IF(ISEVEN(Capa_lignes!$C48)="VRAI",INDEX(COEE_CADLIGNE_TR!$A$16:$C$27,MATCH(Tableau4[[#This Row],[Mois]],COEE_CADLIGNE_TR!$A$16:$A$27,0),2)*COEE_CADLIGNE_TR!$H$2*INDEX(COEE_CADLIGNE_TR!$L$3:$R$9,MATCH(WEEKDAY($A48,1),COEE_CADLIGNE_TR!$M$3:$M$9,0),3)*INDEX(COEE_CADLIGNE_TR!$A$1:$D$13,MATCH(MONTH($A48),COEE_CADLIGNE_TR!$A$1:$A$13,0),3),INDEX(COEE_CADLIGNE_TR!$A$16:$C$27,MATCH(Tableau4[[#This Row],[Mois]],COEE_CADLIGNE_TR!$A$16:$A$27,0),2)*COEE_CADLIGNE_TR!$H$2*INDEX(COEE_CADLIGNE_TR!$L$3:$R$9,MATCH(WEEKDAY($A48,1),COEE_CADLIGNE_TR!$M$3:$M$9,0),4)*INDEX(COEE_CADLIGNE_TR!$A$1:$D$13,MATCH(MONTH($A48),COEE_CADLIGNE_TR!$A$1:$A$13,0),3))))</f>
        <v>5001.75</v>
      </c>
      <c r="L48" s="28">
        <f>IF(OR(Ouverture_lignes_validées!L48="F",Ouverture_lignes_validées!L48="PM",Ouverture_lignes_validées!L48=""),"",IF(Ouverture_lignes_validées!L48=1,INDEX(COEE_CADLIGNE_TR!$A$16:$C$27,MATCH(Tableau4[[#This Row],[Mois]],COEE_CADLIGNE_TR!$A$16:$A$27,0),2)*COEE_CADLIGNE_TR!$H$2*INDEX(COEE_CADLIGNE_TR!$L$3:$R$9,MATCH(WEEKDAY($A48,1),COEE_CADLIGNE_TR!$M$3:$M$9,0),5)*INDEX(COEE_CADLIGNE_TR!$A$1:$D$13,MATCH(MONTH($A48),COEE_CADLIGNE_TR!$A$1:$A$13,0),3)))</f>
        <v>6113.25</v>
      </c>
      <c r="M48" s="28" t="str">
        <f>IF(OR(Ouverture_lignes_validées!M48="F",Ouverture_lignes_validées!M48="PM",Ouverture_lignes_validées!M48=""),"",IF(Ouverture_lignes_validées!M48=1,INDEX(COEE_CADLIGNE_TR!$A$16:$C$27,MATCH(Tableau4[[#This Row],[Mois]],COEE_CADLIGNE_TR!$A$16:$A$27,0),2)*COEE_CADLIGNE_TR!$H$2*INDEX(COEE_CADLIGNE_TR!$L$3:$R$9,MATCH(WEEKDAY($A48,1),COEE_CADLIGNE_TR!$M$3:$M$9,0),6)*INDEX(COEE_CADLIGNE_TR!$A$1:$D$13,MATCH(MONTH($A48),COEE_CADLIGNE_TR!$A$1:$A$13,0),3)))</f>
        <v/>
      </c>
      <c r="N48" s="28" t="str">
        <f>IF(OR(Ouverture_lignes_validées!N48="F",Ouverture_lignes_validées!N48="PM",Ouverture_lignes_validées!N48=""),"",IF(Ouverture_lignes_validées!N48=1,INDEX(COEE_CADLIGNE_TR!$A$16:$C$27,MATCH(Tableau4[[#This Row],[Mois]],COEE_CADLIGNE_TR!$A$16:$A$27,0),2)*COEE_CADLIGNE_TR!$H$2*INDEX(COEE_CADLIGNE_TR!$L$3:$R$9,MATCH(WEEKDAY($A48,1),COEE_CADLIGNE_TR!$M$3:$M$9,0),7)*INDEX(COEE_CADLIGNE_TR!$A$1:$D$13,MATCH(MONTH($A48),COEE_CADLIGNE_TR!$A$1:$A$13,0),3)))</f>
        <v/>
      </c>
      <c r="O48" s="28">
        <f>IF(OR(Ouverture_lignes_validées!O48="F",Ouverture_lignes_validées!O48="PM",Ouverture_lignes_validées!O48=""),"",IF(Ouverture_lignes_validées!O48=1,IF(ISEVEN(Capa_lignes!$C48)="VRAI",INDEX(COEE_CADLIGNE_TR!$A$16:$C$27,MATCH(Tableau4[[#This Row],[Mois]],COEE_CADLIGNE_TR!$A$16:$A$27,0),2)*COEE_CADLIGNE_TR!$I$2*INDEX(COEE_CADLIGNE_TR!$L$3:$R$9,MATCH(WEEKDAY($A48,1),COEE_CADLIGNE_TR!$M$3:$M$9,0),4)*INDEX(COEE_CADLIGNE_TR!$A$1:$D$13,MATCH(MONTH($A48),COEE_CADLIGNE_TR!$A$1:$A$13,0),4),INDEX(COEE_CADLIGNE_TR!$A$16:$C$27,MATCH(Tableau4[[#This Row],[Mois]],COEE_CADLIGNE_TR!$A$16:$A$27,0),2)*COEE_CADLIGNE_TR!$I$2*INDEX(COEE_CADLIGNE_TR!$L$3:$R$9,MATCH(WEEKDAY($A48,1),COEE_CADLIGNE_TR!$M$3:$M$9,0),3)*INDEX(COEE_CADLIGNE_TR!$A$1:$D$13,MATCH(MONTH($A48),COEE_CADLIGNE_TR!$A$1:$A$13,0),4))))</f>
        <v>4796.55</v>
      </c>
      <c r="P48" s="28">
        <f>IF(OR(Ouverture_lignes_validées!P48="F",Ouverture_lignes_validées!P48="PM",Ouverture_lignes_validées!P48=""),"",IF(Ouverture_lignes_validées!P48=1,IF(ISEVEN(Capa_lignes!$C48)="VRAI",INDEX(COEE_CADLIGNE_TR!$A$16:$C$27,MATCH(Tableau4[[#This Row],[Mois]],COEE_CADLIGNE_TR!$A$16:$A$27,0),2)*COEE_CADLIGNE_TR!$I$2*INDEX(COEE_CADLIGNE_TR!$L$3:$R$9,MATCH(WEEKDAY($A48,1),COEE_CADLIGNE_TR!$M$3:$M$9,0),3)*INDEX(COEE_CADLIGNE_TR!$A$1:$D$13,MATCH(MONTH($A48),COEE_CADLIGNE_TR!$A$1:$A$13,0),4),INDEX(COEE_CADLIGNE_TR!$A$16:$C$27,MATCH(Tableau4[[#This Row],[Mois]],COEE_CADLIGNE_TR!$A$16:$A$27,0),2)*COEE_CADLIGNE_TR!$I$2*INDEX(COEE_CADLIGNE_TR!$L$3:$R$9,MATCH(WEEKDAY($A48,1),COEE_CADLIGNE_TR!$M$3:$M$9,0),4)*INDEX(COEE_CADLIGNE_TR!$A$1:$D$13,MATCH(MONTH($A48),COEE_CADLIGNE_TR!$A$1:$A$13,0),4))))</f>
        <v>4905.5625</v>
      </c>
      <c r="Q48" s="28">
        <f>IF(OR(Ouverture_lignes_validées!Q48="F",Ouverture_lignes_validées!Q48="PM",Ouverture_lignes_validées!Q48=""),"",IF(Ouverture_lignes_validées!Q48=1,INDEX(COEE_CADLIGNE_TR!$A$16:$C$27,MATCH(Tableau4[[#This Row],[Mois]],COEE_CADLIGNE_TR!$A$16:$A$27,0),2)*COEE_CADLIGNE_TR!$I$2*INDEX(COEE_CADLIGNE_TR!$L$3:$R$9,MATCH(WEEKDAY($A48,1),COEE_CADLIGNE_TR!$M$3:$M$9,0),5)*INDEX(COEE_CADLIGNE_TR!$A$1:$D$13,MATCH(MONTH($A48),COEE_CADLIGNE_TR!$A$1:$A$13,0),4)))</f>
        <v>5995.6875</v>
      </c>
      <c r="R48" s="28" t="str">
        <f>IF(OR(Ouverture_lignes_validées!R48="F",Ouverture_lignes_validées!R48="PM",Ouverture_lignes_validées!R48=""),"",IF(Ouverture_lignes_validées!R48=1,INDEX(COEE_CADLIGNE_TR!$A$16:$C$27,MATCH(Tableau4[[#This Row],[Mois]],COEE_CADLIGNE_TR!$A$16:$A$27,0),2)*COEE_CADLIGNE_TR!$I$2*INDEX(COEE_CADLIGNE_TR!$L$3:$R$9,MATCH(WEEKDAY($A48,1),COEE_CADLIGNE_TR!$M$3:$M$9,0),6)*INDEX(COEE_CADLIGNE_TR!$A$1:$D$13,MATCH(MONTH($A48),COEE_CADLIGNE_TR!$A$1:$A$13,0),4)))</f>
        <v/>
      </c>
      <c r="S48" s="28" t="str">
        <f>IF(OR(Ouverture_lignes_validées!S48="F",Ouverture_lignes_validées!S48="PM",Ouverture_lignes_validées!S48=""),"",IF(Ouverture_lignes_validées!S48=1,INDEX(COEE_CADLIGNE_TR!$A$16:$C$27,MATCH(Tableau4[[#This Row],[Mois]],COEE_CADLIGNE_TR!$A$16:$A$27,0),2)*COEE_CADLIGNE_TR!$I$2*INDEX(COEE_CADLIGNE_TR!$L$3:$R$9,MATCH(WEEKDAY($A48,1),COEE_CADLIGNE_TR!$M$3:$M$9,0),7)*INDEX(COEE_CADLIGNE_TR!$A$1:$D$13,MATCH(MONTH($A48),COEE_CADLIGNE_TR!$A$1:$A$13,0),4)))</f>
        <v/>
      </c>
      <c r="T48" s="28">
        <f>IF(OR(Ouverture_lignes_validées!T48="F",Ouverture_lignes_validées!T48="PM",Ouverture_lignes_validées!T48=""),"",IF(Ouverture_lignes_validées!T48=1,IF(ISEVEN(Capa_lignes!$C48)="VRAI",INDEX(COEE_CADLIGNE_TR!$A$16:$C$27,MATCH(Tableau4[[#This Row],[Mois]],COEE_CADLIGNE_TR!$A$16:$A$27,0),2)*COEE_CADLIGNE_TR!$J$2*INDEX(COEE_CADLIGNE_TR!$L$3:$R$9,MATCH(WEEKDAY($A48,1),COEE_CADLIGNE_TR!$M$3:$M$9,0),3)*INDEX(COEE_CADLIGNE_TR!$A$1:$E$13,MATCH(MONTH($A48),COEE_CADLIGNE_TR!$A$1:$A$13,0),5),INDEX(COEE_CADLIGNE_TR!$A$16:$C$27,MATCH(Tableau4[[#This Row],[Mois]],COEE_CADLIGNE_TR!$A$16:$A$27,0),2)*COEE_CADLIGNE_TR!$J$2*INDEX(COEE_CADLIGNE_TR!$L$3:$R$9,MATCH(WEEKDAY($A48,1),COEE_CADLIGNE_TR!$M$3:$M$9,0),4)*INDEX(COEE_CADLIGNE_TR!$A$1:$E$13,MATCH(MONTH($A48),COEE_CADLIGNE_TR!$A$1:$A$13,0),5))))</f>
        <v>1601.8735362997659</v>
      </c>
    </row>
    <row r="49" spans="1:20" x14ac:dyDescent="0.35">
      <c r="A49" s="4">
        <v>44972</v>
      </c>
      <c r="B49" s="1">
        <v>2023</v>
      </c>
      <c r="C49" s="1">
        <v>7</v>
      </c>
      <c r="D49" s="1">
        <f>MONTH(Tableau4[[#This Row],[Date ]])</f>
        <v>2</v>
      </c>
      <c r="E49" s="28" t="str">
        <f>IF(OR(Ouverture_lignes_validées!E49="F",Ouverture_lignes_validées!E49="PM",Ouverture_lignes_validées!E49=""),"",
IF(Ouverture_lignes_validées!E49=1,
IF(ISEVEN(Capa_lignes!$C49)="VRAI",
INDEX(COEE_CADLIGNE_TR!$A$16:$C$27,MATCH(Tableau4[[#This Row],[Mois]],COEE_CADLIGNE_TR!$A$16:$A$27,0),2)*COEE_CADLIGNE_TR!$G$2*INDEX(COEE_CADLIGNE_TR!$L$3:$R$9,MATCH(WEEKDAY($A49,1),COEE_CADLIGNE_TR!$M$3:$M$9,0),4)*INDEX(COEE_CADLIGNE_TR!$A$1:$D$13,MATCH(MONTH($A49),COEE_CADLIGNE_TR!$A$1:$A$13,0),2)*INDEX(COEE_CADLIGNE_TR!$A$1:$D$13,MATCH(MONTH($A49),COEE_CADLIGNE_TR!$A$1:$A$13,0),2),
INDEX(COEE_CADLIGNE_TR!$A$16:$C$27,MATCH(Tableau4[[#This Row],[Mois]],COEE_CADLIGNE_TR!$A$16:$A$27,0),2)*COEE_CADLIGNE_TR!$G$2*INDEX(COEE_CADLIGNE_TR!$L$3:$R$9,MATCH(WEEKDAY($A49,1),COEE_CADLIGNE_TR!$M$3:$M$9,0),3)*INDEX(COEE_CADLIGNE_TR!$A$1:$D$13,MATCH(MONTH($A49),COEE_CADLIGNE_TR!$A$1:$A$13,0),2)*INDEX(COEE_CADLIGNE_TR!$A$1:$D$13,MATCH(MONTH($A49),COEE_CADLIGNE_TR!$A$1:$A$13,0),2))))</f>
        <v/>
      </c>
      <c r="F49" s="28" t="str">
        <f>IF(OR(Ouverture_lignes_validées!F49="F",Ouverture_lignes_validées!F49="PM",Ouverture_lignes_validées!F49=""),"",IF(Ouverture_lignes_validées!F49=1,IF(ISEVEN(Capa_lignes!$C49)="VRAI",INDEX(COEE_CADLIGNE_TR!$A$16:$C$27,MATCH(Tableau4[[#This Row],[Mois]],COEE_CADLIGNE_TR!$A$16:$A$27,0),2)*COEE_CADLIGNE_TR!$G$2*INDEX(COEE_CADLIGNE_TR!$L$3:$R$9,MATCH(WEEKDAY($A49,1),COEE_CADLIGNE_TR!$M$3:$M$9,0),3)*INDEX(COEE_CADLIGNE_TR!$A$1:$D$13,MATCH(MONTH($A49),COEE_CADLIGNE_TR!$A$1:$A$13,0),2),COEE_CADLIGNE_TR!$G$2*INDEX(COEE_CADLIGNE_TR!$L$3:$R$9,MATCH(WEEKDAY($A49,1),COEE_CADLIGNE_TR!$M$3:$M$9,0),4)*INDEX(COEE_CADLIGNE_TR!$A$1:$D$13,MATCH(MONTH($A49),COEE_CADLIGNE_TR!$A$1:$A$13,0),2))))</f>
        <v/>
      </c>
      <c r="G49" s="28" t="str">
        <f>IF(OR(Ouverture_lignes_validées!G49="F",Ouverture_lignes_validées!G49="PM",Ouverture_lignes_validées!G49=""),"",IF(Ouverture_lignes_validées!G49=1,INDEX(COEE_CADLIGNE_TR!$A$16:$C$27,MATCH(Tableau4[[#This Row],[Mois]],COEE_CADLIGNE_TR!$A$16:$A$27,0),2)*COEE_CADLIGNE_TR!$G$2*INDEX(COEE_CADLIGNE_TR!$L$3:$R$9,MATCH(WEEKDAY($A49,1),COEE_CADLIGNE_TR!$M$3:$M$9,0),5)*INDEX(COEE_CADLIGNE_TR!$A$1:$D$13,MATCH(MONTH($A49),COEE_CADLIGNE_TR!$A$1:$A$13,0),2)))</f>
        <v/>
      </c>
      <c r="H49" s="28" t="str">
        <f>IF(OR(Ouverture_lignes_validées!H49="F",Ouverture_lignes_validées!H49="PM",Ouverture_lignes_validées!H49=""),"",IF(Ouverture_lignes_validées!H49=1,INDEX(COEE_CADLIGNE_TR!$A$16:$C$27,MATCH(Tableau4[[#This Row],[Mois]],COEE_CADLIGNE_TR!$A$16:$A$27,0),2)*COEE_CADLIGNE_TR!$G$2*INDEX(COEE_CADLIGNE_TR!$L$3:$R$9,MATCH(WEEKDAY($A49,1),COEE_CADLIGNE_TR!$M$3:$M$9,0),6)*INDEX(COEE_CADLIGNE_TR!$A$1:$D$13,MATCH(MONTH($A49),COEE_CADLIGNE_TR!$A$1:$A$13,0),2)))</f>
        <v/>
      </c>
      <c r="I49" s="28" t="str">
        <f>IF(OR(Ouverture_lignes_validées!I49="F",Ouverture_lignes_validées!I49="PM",Ouverture_lignes_validées!I49=""),"",IF(Ouverture_lignes_validées!I49=1,INDEX(COEE_CADLIGNE_TR!$A$16:$C$27,MATCH(Tableau4[[#This Row],[Mois]],COEE_CADLIGNE_TR!$A$16:$A$27,0),2)*COEE_CADLIGNE_TR!$G$2*INDEX(COEE_CADLIGNE_TR!$L$3:$R$9,MATCH(WEEKDAY($A49,1),COEE_CADLIGNE_TR!$M$3:$M$9,0),7)*INDEX(COEE_CADLIGNE_TR!$A$1:$D$13,MATCH(MONTH($A49),COEE_CADLIGNE_TR!$A$1:$A$13,0),2)))</f>
        <v/>
      </c>
      <c r="J49" s="28">
        <f>IF(OR(Ouverture_lignes_validées!J49="F",Ouverture_lignes_validées!J49="PM",Ouverture_lignes_validées!J49=""),"",IF(Ouverture_lignes_validées!J49=1,IF(ISEVEN(Capa_lignes!$C49)="VRAI",INDEX(COEE_CADLIGNE_TR!$A$16:$C$27,MATCH(Tableau4[[#This Row],[Mois]],COEE_CADLIGNE_TR!$A$16:$A$27,0),2)*COEE_CADLIGNE_TR!$H$2*INDEX(COEE_CADLIGNE_TR!$L$3:$R$9,MATCH(WEEKDAY($A49,1),COEE_CADLIGNE_TR!$M$3:$M$9,0),4)*INDEX(COEE_CADLIGNE_TR!$A$1:$D$13,MATCH(MONTH($A49),COEE_CADLIGNE_TR!$A$1:$A$13,0),3),INDEX(COEE_CADLIGNE_TR!$A$16:$C$27,MATCH(Tableau4[[#This Row],[Mois]],COEE_CADLIGNE_TR!$A$16:$A$27,0),2)*COEE_CADLIGNE_TR!$H$2*INDEX(COEE_CADLIGNE_TR!$L$3:$R$9,MATCH(WEEKDAY($A49,1),COEE_CADLIGNE_TR!$M$3:$M$9,0),3)*INDEX(COEE_CADLIGNE_TR!$A$1:$D$13,MATCH(MONTH($A49),COEE_CADLIGNE_TR!$A$1:$A$13,0),3))))</f>
        <v>4890.6000000000004</v>
      </c>
      <c r="K49" s="28">
        <f>IF(OR(Ouverture_lignes_validées!K49="F",Ouverture_lignes_validées!K49="PM",Ouverture_lignes_validées!K49=""),"",IF(Ouverture_lignes_validées!K49=1,IF(ISEVEN(Capa_lignes!$C49)="VRAI",INDEX(COEE_CADLIGNE_TR!$A$16:$C$27,MATCH(Tableau4[[#This Row],[Mois]],COEE_CADLIGNE_TR!$A$16:$A$27,0),2)*COEE_CADLIGNE_TR!$H$2*INDEX(COEE_CADLIGNE_TR!$L$3:$R$9,MATCH(WEEKDAY($A49,1),COEE_CADLIGNE_TR!$M$3:$M$9,0),3)*INDEX(COEE_CADLIGNE_TR!$A$1:$D$13,MATCH(MONTH($A49),COEE_CADLIGNE_TR!$A$1:$A$13,0),3),INDEX(COEE_CADLIGNE_TR!$A$16:$C$27,MATCH(Tableau4[[#This Row],[Mois]],COEE_CADLIGNE_TR!$A$16:$A$27,0),2)*COEE_CADLIGNE_TR!$H$2*INDEX(COEE_CADLIGNE_TR!$L$3:$R$9,MATCH(WEEKDAY($A49,1),COEE_CADLIGNE_TR!$M$3:$M$9,0),4)*INDEX(COEE_CADLIGNE_TR!$A$1:$D$13,MATCH(MONTH($A49),COEE_CADLIGNE_TR!$A$1:$A$13,0),3))))</f>
        <v>5001.75</v>
      </c>
      <c r="L49" s="28">
        <f>IF(OR(Ouverture_lignes_validées!L49="F",Ouverture_lignes_validées!L49="PM",Ouverture_lignes_validées!L49=""),"",IF(Ouverture_lignes_validées!L49=1,INDEX(COEE_CADLIGNE_TR!$A$16:$C$27,MATCH(Tableau4[[#This Row],[Mois]],COEE_CADLIGNE_TR!$A$16:$A$27,0),2)*COEE_CADLIGNE_TR!$H$2*INDEX(COEE_CADLIGNE_TR!$L$3:$R$9,MATCH(WEEKDAY($A49,1),COEE_CADLIGNE_TR!$M$3:$M$9,0),5)*INDEX(COEE_CADLIGNE_TR!$A$1:$D$13,MATCH(MONTH($A49),COEE_CADLIGNE_TR!$A$1:$A$13,0),3)))</f>
        <v>6113.25</v>
      </c>
      <c r="M49" s="28" t="str">
        <f>IF(OR(Ouverture_lignes_validées!M49="F",Ouverture_lignes_validées!M49="PM",Ouverture_lignes_validées!M49=""),"",IF(Ouverture_lignes_validées!M49=1,INDEX(COEE_CADLIGNE_TR!$A$16:$C$27,MATCH(Tableau4[[#This Row],[Mois]],COEE_CADLIGNE_TR!$A$16:$A$27,0),2)*COEE_CADLIGNE_TR!$H$2*INDEX(COEE_CADLIGNE_TR!$L$3:$R$9,MATCH(WEEKDAY($A49,1),COEE_CADLIGNE_TR!$M$3:$M$9,0),6)*INDEX(COEE_CADLIGNE_TR!$A$1:$D$13,MATCH(MONTH($A49),COEE_CADLIGNE_TR!$A$1:$A$13,0),3)))</f>
        <v/>
      </c>
      <c r="N49" s="28" t="str">
        <f>IF(OR(Ouverture_lignes_validées!N49="F",Ouverture_lignes_validées!N49="PM",Ouverture_lignes_validées!N49=""),"",IF(Ouverture_lignes_validées!N49=1,INDEX(COEE_CADLIGNE_TR!$A$16:$C$27,MATCH(Tableau4[[#This Row],[Mois]],COEE_CADLIGNE_TR!$A$16:$A$27,0),2)*COEE_CADLIGNE_TR!$H$2*INDEX(COEE_CADLIGNE_TR!$L$3:$R$9,MATCH(WEEKDAY($A49,1),COEE_CADLIGNE_TR!$M$3:$M$9,0),7)*INDEX(COEE_CADLIGNE_TR!$A$1:$D$13,MATCH(MONTH($A49),COEE_CADLIGNE_TR!$A$1:$A$13,0),3)))</f>
        <v/>
      </c>
      <c r="O49" s="28">
        <f>IF(OR(Ouverture_lignes_validées!O49="F",Ouverture_lignes_validées!O49="PM",Ouverture_lignes_validées!O49=""),"",IF(Ouverture_lignes_validées!O49=1,IF(ISEVEN(Capa_lignes!$C49)="VRAI",INDEX(COEE_CADLIGNE_TR!$A$16:$C$27,MATCH(Tableau4[[#This Row],[Mois]],COEE_CADLIGNE_TR!$A$16:$A$27,0),2)*COEE_CADLIGNE_TR!$I$2*INDEX(COEE_CADLIGNE_TR!$L$3:$R$9,MATCH(WEEKDAY($A49,1),COEE_CADLIGNE_TR!$M$3:$M$9,0),4)*INDEX(COEE_CADLIGNE_TR!$A$1:$D$13,MATCH(MONTH($A49),COEE_CADLIGNE_TR!$A$1:$A$13,0),4),INDEX(COEE_CADLIGNE_TR!$A$16:$C$27,MATCH(Tableau4[[#This Row],[Mois]],COEE_CADLIGNE_TR!$A$16:$A$27,0),2)*COEE_CADLIGNE_TR!$I$2*INDEX(COEE_CADLIGNE_TR!$L$3:$R$9,MATCH(WEEKDAY($A49,1),COEE_CADLIGNE_TR!$M$3:$M$9,0),3)*INDEX(COEE_CADLIGNE_TR!$A$1:$D$13,MATCH(MONTH($A49),COEE_CADLIGNE_TR!$A$1:$A$13,0),4))))</f>
        <v>4796.55</v>
      </c>
      <c r="P49" s="28">
        <f>IF(OR(Ouverture_lignes_validées!P49="F",Ouverture_lignes_validées!P49="PM",Ouverture_lignes_validées!P49=""),"",IF(Ouverture_lignes_validées!P49=1,IF(ISEVEN(Capa_lignes!$C49)="VRAI",INDEX(COEE_CADLIGNE_TR!$A$16:$C$27,MATCH(Tableau4[[#This Row],[Mois]],COEE_CADLIGNE_TR!$A$16:$A$27,0),2)*COEE_CADLIGNE_TR!$I$2*INDEX(COEE_CADLIGNE_TR!$L$3:$R$9,MATCH(WEEKDAY($A49,1),COEE_CADLIGNE_TR!$M$3:$M$9,0),3)*INDEX(COEE_CADLIGNE_TR!$A$1:$D$13,MATCH(MONTH($A49),COEE_CADLIGNE_TR!$A$1:$A$13,0),4),INDEX(COEE_CADLIGNE_TR!$A$16:$C$27,MATCH(Tableau4[[#This Row],[Mois]],COEE_CADLIGNE_TR!$A$16:$A$27,0),2)*COEE_CADLIGNE_TR!$I$2*INDEX(COEE_CADLIGNE_TR!$L$3:$R$9,MATCH(WEEKDAY($A49,1),COEE_CADLIGNE_TR!$M$3:$M$9,0),4)*INDEX(COEE_CADLIGNE_TR!$A$1:$D$13,MATCH(MONTH($A49),COEE_CADLIGNE_TR!$A$1:$A$13,0),4))))</f>
        <v>4905.5625</v>
      </c>
      <c r="Q49" s="28">
        <f>IF(OR(Ouverture_lignes_validées!Q49="F",Ouverture_lignes_validées!Q49="PM",Ouverture_lignes_validées!Q49=""),"",IF(Ouverture_lignes_validées!Q49=1,INDEX(COEE_CADLIGNE_TR!$A$16:$C$27,MATCH(Tableau4[[#This Row],[Mois]],COEE_CADLIGNE_TR!$A$16:$A$27,0),2)*COEE_CADLIGNE_TR!$I$2*INDEX(COEE_CADLIGNE_TR!$L$3:$R$9,MATCH(WEEKDAY($A49,1),COEE_CADLIGNE_TR!$M$3:$M$9,0),5)*INDEX(COEE_CADLIGNE_TR!$A$1:$D$13,MATCH(MONTH($A49),COEE_CADLIGNE_TR!$A$1:$A$13,0),4)))</f>
        <v>5995.6875</v>
      </c>
      <c r="R49" s="28" t="str">
        <f>IF(OR(Ouverture_lignes_validées!R49="F",Ouverture_lignes_validées!R49="PM",Ouverture_lignes_validées!R49=""),"",IF(Ouverture_lignes_validées!R49=1,INDEX(COEE_CADLIGNE_TR!$A$16:$C$27,MATCH(Tableau4[[#This Row],[Mois]],COEE_CADLIGNE_TR!$A$16:$A$27,0),2)*COEE_CADLIGNE_TR!$I$2*INDEX(COEE_CADLIGNE_TR!$L$3:$R$9,MATCH(WEEKDAY($A49,1),COEE_CADLIGNE_TR!$M$3:$M$9,0),6)*INDEX(COEE_CADLIGNE_TR!$A$1:$D$13,MATCH(MONTH($A49),COEE_CADLIGNE_TR!$A$1:$A$13,0),4)))</f>
        <v/>
      </c>
      <c r="S49" s="28" t="str">
        <f>IF(OR(Ouverture_lignes_validées!S49="F",Ouverture_lignes_validées!S49="PM",Ouverture_lignes_validées!S49=""),"",IF(Ouverture_lignes_validées!S49=1,INDEX(COEE_CADLIGNE_TR!$A$16:$C$27,MATCH(Tableau4[[#This Row],[Mois]],COEE_CADLIGNE_TR!$A$16:$A$27,0),2)*COEE_CADLIGNE_TR!$I$2*INDEX(COEE_CADLIGNE_TR!$L$3:$R$9,MATCH(WEEKDAY($A49,1),COEE_CADLIGNE_TR!$M$3:$M$9,0),7)*INDEX(COEE_CADLIGNE_TR!$A$1:$D$13,MATCH(MONTH($A49),COEE_CADLIGNE_TR!$A$1:$A$13,0),4)))</f>
        <v/>
      </c>
      <c r="T49" s="28">
        <f>IF(OR(Ouverture_lignes_validées!T49="F",Ouverture_lignes_validées!T49="PM",Ouverture_lignes_validées!T49=""),"",IF(Ouverture_lignes_validées!T49=1,IF(ISEVEN(Capa_lignes!$C49)="VRAI",INDEX(COEE_CADLIGNE_TR!$A$16:$C$27,MATCH(Tableau4[[#This Row],[Mois]],COEE_CADLIGNE_TR!$A$16:$A$27,0),2)*COEE_CADLIGNE_TR!$J$2*INDEX(COEE_CADLIGNE_TR!$L$3:$R$9,MATCH(WEEKDAY($A49,1),COEE_CADLIGNE_TR!$M$3:$M$9,0),3)*INDEX(COEE_CADLIGNE_TR!$A$1:$E$13,MATCH(MONTH($A49),COEE_CADLIGNE_TR!$A$1:$A$13,0),5),INDEX(COEE_CADLIGNE_TR!$A$16:$C$27,MATCH(Tableau4[[#This Row],[Mois]],COEE_CADLIGNE_TR!$A$16:$A$27,0),2)*COEE_CADLIGNE_TR!$J$2*INDEX(COEE_CADLIGNE_TR!$L$3:$R$9,MATCH(WEEKDAY($A49,1),COEE_CADLIGNE_TR!$M$3:$M$9,0),4)*INDEX(COEE_CADLIGNE_TR!$A$1:$E$13,MATCH(MONTH($A49),COEE_CADLIGNE_TR!$A$1:$A$13,0),5))))</f>
        <v>1601.8735362997659</v>
      </c>
    </row>
    <row r="50" spans="1:20" x14ac:dyDescent="0.35">
      <c r="A50" s="4">
        <v>44973</v>
      </c>
      <c r="B50" s="1">
        <v>2023</v>
      </c>
      <c r="C50" s="1">
        <v>7</v>
      </c>
      <c r="D50" s="1">
        <f>MONTH(Tableau4[[#This Row],[Date ]])</f>
        <v>2</v>
      </c>
      <c r="E50" s="28" t="str">
        <f>IF(OR(Ouverture_lignes_validées!E50="F",Ouverture_lignes_validées!E50="PM",Ouverture_lignes_validées!E50=""),"",
IF(Ouverture_lignes_validées!E50=1,
IF(ISEVEN(Capa_lignes!$C50)="VRAI",
INDEX(COEE_CADLIGNE_TR!$A$16:$C$27,MATCH(Tableau4[[#This Row],[Mois]],COEE_CADLIGNE_TR!$A$16:$A$27,0),2)*COEE_CADLIGNE_TR!$G$2*INDEX(COEE_CADLIGNE_TR!$L$3:$R$9,MATCH(WEEKDAY($A50,1),COEE_CADLIGNE_TR!$M$3:$M$9,0),4)*INDEX(COEE_CADLIGNE_TR!$A$1:$D$13,MATCH(MONTH($A50),COEE_CADLIGNE_TR!$A$1:$A$13,0),2)*INDEX(COEE_CADLIGNE_TR!$A$1:$D$13,MATCH(MONTH($A50),COEE_CADLIGNE_TR!$A$1:$A$13,0),2),
INDEX(COEE_CADLIGNE_TR!$A$16:$C$27,MATCH(Tableau4[[#This Row],[Mois]],COEE_CADLIGNE_TR!$A$16:$A$27,0),2)*COEE_CADLIGNE_TR!$G$2*INDEX(COEE_CADLIGNE_TR!$L$3:$R$9,MATCH(WEEKDAY($A50,1),COEE_CADLIGNE_TR!$M$3:$M$9,0),3)*INDEX(COEE_CADLIGNE_TR!$A$1:$D$13,MATCH(MONTH($A50),COEE_CADLIGNE_TR!$A$1:$A$13,0),2)*INDEX(COEE_CADLIGNE_TR!$A$1:$D$13,MATCH(MONTH($A50),COEE_CADLIGNE_TR!$A$1:$A$13,0),2))))</f>
        <v/>
      </c>
      <c r="F50" s="28" t="str">
        <f>IF(OR(Ouverture_lignes_validées!F50="F",Ouverture_lignes_validées!F50="PM",Ouverture_lignes_validées!F50=""),"",IF(Ouverture_lignes_validées!F50=1,IF(ISEVEN(Capa_lignes!$C50)="VRAI",INDEX(COEE_CADLIGNE_TR!$A$16:$C$27,MATCH(Tableau4[[#This Row],[Mois]],COEE_CADLIGNE_TR!$A$16:$A$27,0),2)*COEE_CADLIGNE_TR!$G$2*INDEX(COEE_CADLIGNE_TR!$L$3:$R$9,MATCH(WEEKDAY($A50,1),COEE_CADLIGNE_TR!$M$3:$M$9,0),3)*INDEX(COEE_CADLIGNE_TR!$A$1:$D$13,MATCH(MONTH($A50),COEE_CADLIGNE_TR!$A$1:$A$13,0),2),COEE_CADLIGNE_TR!$G$2*INDEX(COEE_CADLIGNE_TR!$L$3:$R$9,MATCH(WEEKDAY($A50,1),COEE_CADLIGNE_TR!$M$3:$M$9,0),4)*INDEX(COEE_CADLIGNE_TR!$A$1:$D$13,MATCH(MONTH($A50),COEE_CADLIGNE_TR!$A$1:$A$13,0),2))))</f>
        <v/>
      </c>
      <c r="G50" s="28" t="str">
        <f>IF(OR(Ouverture_lignes_validées!G50="F",Ouverture_lignes_validées!G50="PM",Ouverture_lignes_validées!G50=""),"",IF(Ouverture_lignes_validées!G50=1,INDEX(COEE_CADLIGNE_TR!$A$16:$C$27,MATCH(Tableau4[[#This Row],[Mois]],COEE_CADLIGNE_TR!$A$16:$A$27,0),2)*COEE_CADLIGNE_TR!$G$2*INDEX(COEE_CADLIGNE_TR!$L$3:$R$9,MATCH(WEEKDAY($A50,1),COEE_CADLIGNE_TR!$M$3:$M$9,0),5)*INDEX(COEE_CADLIGNE_TR!$A$1:$D$13,MATCH(MONTH($A50),COEE_CADLIGNE_TR!$A$1:$A$13,0),2)))</f>
        <v/>
      </c>
      <c r="H50" s="28" t="str">
        <f>IF(OR(Ouverture_lignes_validées!H50="F",Ouverture_lignes_validées!H50="PM",Ouverture_lignes_validées!H50=""),"",IF(Ouverture_lignes_validées!H50=1,INDEX(COEE_CADLIGNE_TR!$A$16:$C$27,MATCH(Tableau4[[#This Row],[Mois]],COEE_CADLIGNE_TR!$A$16:$A$27,0),2)*COEE_CADLIGNE_TR!$G$2*INDEX(COEE_CADLIGNE_TR!$L$3:$R$9,MATCH(WEEKDAY($A50,1),COEE_CADLIGNE_TR!$M$3:$M$9,0),6)*INDEX(COEE_CADLIGNE_TR!$A$1:$D$13,MATCH(MONTH($A50),COEE_CADLIGNE_TR!$A$1:$A$13,0),2)))</f>
        <v/>
      </c>
      <c r="I50" s="28" t="str">
        <f>IF(OR(Ouverture_lignes_validées!I50="F",Ouverture_lignes_validées!I50="PM",Ouverture_lignes_validées!I50=""),"",IF(Ouverture_lignes_validées!I50=1,INDEX(COEE_CADLIGNE_TR!$A$16:$C$27,MATCH(Tableau4[[#This Row],[Mois]],COEE_CADLIGNE_TR!$A$16:$A$27,0),2)*COEE_CADLIGNE_TR!$G$2*INDEX(COEE_CADLIGNE_TR!$L$3:$R$9,MATCH(WEEKDAY($A50,1),COEE_CADLIGNE_TR!$M$3:$M$9,0),7)*INDEX(COEE_CADLIGNE_TR!$A$1:$D$13,MATCH(MONTH($A50),COEE_CADLIGNE_TR!$A$1:$A$13,0),2)))</f>
        <v/>
      </c>
      <c r="J50" s="28">
        <f>IF(OR(Ouverture_lignes_validées!J50="F",Ouverture_lignes_validées!J50="PM",Ouverture_lignes_validées!J50=""),"",IF(Ouverture_lignes_validées!J50=1,IF(ISEVEN(Capa_lignes!$C50)="VRAI",INDEX(COEE_CADLIGNE_TR!$A$16:$C$27,MATCH(Tableau4[[#This Row],[Mois]],COEE_CADLIGNE_TR!$A$16:$A$27,0),2)*COEE_CADLIGNE_TR!$H$2*INDEX(COEE_CADLIGNE_TR!$L$3:$R$9,MATCH(WEEKDAY($A50,1),COEE_CADLIGNE_TR!$M$3:$M$9,0),4)*INDEX(COEE_CADLIGNE_TR!$A$1:$D$13,MATCH(MONTH($A50),COEE_CADLIGNE_TR!$A$1:$A$13,0),3),INDEX(COEE_CADLIGNE_TR!$A$16:$C$27,MATCH(Tableau4[[#This Row],[Mois]],COEE_CADLIGNE_TR!$A$16:$A$27,0),2)*COEE_CADLIGNE_TR!$H$2*INDEX(COEE_CADLIGNE_TR!$L$3:$R$9,MATCH(WEEKDAY($A50,1),COEE_CADLIGNE_TR!$M$3:$M$9,0),3)*INDEX(COEE_CADLIGNE_TR!$A$1:$D$13,MATCH(MONTH($A50),COEE_CADLIGNE_TR!$A$1:$A$13,0),3))))</f>
        <v>4890.6000000000004</v>
      </c>
      <c r="K50" s="28">
        <f>IF(OR(Ouverture_lignes_validées!K50="F",Ouverture_lignes_validées!K50="PM",Ouverture_lignes_validées!K50=""),"",IF(Ouverture_lignes_validées!K50=1,IF(ISEVEN(Capa_lignes!$C50)="VRAI",INDEX(COEE_CADLIGNE_TR!$A$16:$C$27,MATCH(Tableau4[[#This Row],[Mois]],COEE_CADLIGNE_TR!$A$16:$A$27,0),2)*COEE_CADLIGNE_TR!$H$2*INDEX(COEE_CADLIGNE_TR!$L$3:$R$9,MATCH(WEEKDAY($A50,1),COEE_CADLIGNE_TR!$M$3:$M$9,0),3)*INDEX(COEE_CADLIGNE_TR!$A$1:$D$13,MATCH(MONTH($A50),COEE_CADLIGNE_TR!$A$1:$A$13,0),3),INDEX(COEE_CADLIGNE_TR!$A$16:$C$27,MATCH(Tableau4[[#This Row],[Mois]],COEE_CADLIGNE_TR!$A$16:$A$27,0),2)*COEE_CADLIGNE_TR!$H$2*INDEX(COEE_CADLIGNE_TR!$L$3:$R$9,MATCH(WEEKDAY($A50,1),COEE_CADLIGNE_TR!$M$3:$M$9,0),4)*INDEX(COEE_CADLIGNE_TR!$A$1:$D$13,MATCH(MONTH($A50),COEE_CADLIGNE_TR!$A$1:$A$13,0),3))))</f>
        <v>5001.75</v>
      </c>
      <c r="L50" s="28">
        <f>IF(OR(Ouverture_lignes_validées!L50="F",Ouverture_lignes_validées!L50="PM",Ouverture_lignes_validées!L50=""),"",IF(Ouverture_lignes_validées!L50=1,INDEX(COEE_CADLIGNE_TR!$A$16:$C$27,MATCH(Tableau4[[#This Row],[Mois]],COEE_CADLIGNE_TR!$A$16:$A$27,0),2)*COEE_CADLIGNE_TR!$H$2*INDEX(COEE_CADLIGNE_TR!$L$3:$R$9,MATCH(WEEKDAY($A50,1),COEE_CADLIGNE_TR!$M$3:$M$9,0),5)*INDEX(COEE_CADLIGNE_TR!$A$1:$D$13,MATCH(MONTH($A50),COEE_CADLIGNE_TR!$A$1:$A$13,0),3)))</f>
        <v>6113.25</v>
      </c>
      <c r="M50" s="28" t="str">
        <f>IF(OR(Ouverture_lignes_validées!M50="F",Ouverture_lignes_validées!M50="PM",Ouverture_lignes_validées!M50=""),"",IF(Ouverture_lignes_validées!M50=1,INDEX(COEE_CADLIGNE_TR!$A$16:$C$27,MATCH(Tableau4[[#This Row],[Mois]],COEE_CADLIGNE_TR!$A$16:$A$27,0),2)*COEE_CADLIGNE_TR!$H$2*INDEX(COEE_CADLIGNE_TR!$L$3:$R$9,MATCH(WEEKDAY($A50,1),COEE_CADLIGNE_TR!$M$3:$M$9,0),6)*INDEX(COEE_CADLIGNE_TR!$A$1:$D$13,MATCH(MONTH($A50),COEE_CADLIGNE_TR!$A$1:$A$13,0),3)))</f>
        <v/>
      </c>
      <c r="N50" s="28" t="str">
        <f>IF(OR(Ouverture_lignes_validées!N50="F",Ouverture_lignes_validées!N50="PM",Ouverture_lignes_validées!N50=""),"",IF(Ouverture_lignes_validées!N50=1,INDEX(COEE_CADLIGNE_TR!$A$16:$C$27,MATCH(Tableau4[[#This Row],[Mois]],COEE_CADLIGNE_TR!$A$16:$A$27,0),2)*COEE_CADLIGNE_TR!$H$2*INDEX(COEE_CADLIGNE_TR!$L$3:$R$9,MATCH(WEEKDAY($A50,1),COEE_CADLIGNE_TR!$M$3:$M$9,0),7)*INDEX(COEE_CADLIGNE_TR!$A$1:$D$13,MATCH(MONTH($A50),COEE_CADLIGNE_TR!$A$1:$A$13,0),3)))</f>
        <v/>
      </c>
      <c r="O50" s="28">
        <f>IF(OR(Ouverture_lignes_validées!O50="F",Ouverture_lignes_validées!O50="PM",Ouverture_lignes_validées!O50=""),"",IF(Ouverture_lignes_validées!O50=1,IF(ISEVEN(Capa_lignes!$C50)="VRAI",INDEX(COEE_CADLIGNE_TR!$A$16:$C$27,MATCH(Tableau4[[#This Row],[Mois]],COEE_CADLIGNE_TR!$A$16:$A$27,0),2)*COEE_CADLIGNE_TR!$I$2*INDEX(COEE_CADLIGNE_TR!$L$3:$R$9,MATCH(WEEKDAY($A50,1),COEE_CADLIGNE_TR!$M$3:$M$9,0),4)*INDEX(COEE_CADLIGNE_TR!$A$1:$D$13,MATCH(MONTH($A50),COEE_CADLIGNE_TR!$A$1:$A$13,0),4),INDEX(COEE_CADLIGNE_TR!$A$16:$C$27,MATCH(Tableau4[[#This Row],[Mois]],COEE_CADLIGNE_TR!$A$16:$A$27,0),2)*COEE_CADLIGNE_TR!$I$2*INDEX(COEE_CADLIGNE_TR!$L$3:$R$9,MATCH(WEEKDAY($A50,1),COEE_CADLIGNE_TR!$M$3:$M$9,0),3)*INDEX(COEE_CADLIGNE_TR!$A$1:$D$13,MATCH(MONTH($A50),COEE_CADLIGNE_TR!$A$1:$A$13,0),4))))</f>
        <v>4796.55</v>
      </c>
      <c r="P50" s="28">
        <f>IF(OR(Ouverture_lignes_validées!P50="F",Ouverture_lignes_validées!P50="PM",Ouverture_lignes_validées!P50=""),"",IF(Ouverture_lignes_validées!P50=1,IF(ISEVEN(Capa_lignes!$C50)="VRAI",INDEX(COEE_CADLIGNE_TR!$A$16:$C$27,MATCH(Tableau4[[#This Row],[Mois]],COEE_CADLIGNE_TR!$A$16:$A$27,0),2)*COEE_CADLIGNE_TR!$I$2*INDEX(COEE_CADLIGNE_TR!$L$3:$R$9,MATCH(WEEKDAY($A50,1),COEE_CADLIGNE_TR!$M$3:$M$9,0),3)*INDEX(COEE_CADLIGNE_TR!$A$1:$D$13,MATCH(MONTH($A50),COEE_CADLIGNE_TR!$A$1:$A$13,0),4),INDEX(COEE_CADLIGNE_TR!$A$16:$C$27,MATCH(Tableau4[[#This Row],[Mois]],COEE_CADLIGNE_TR!$A$16:$A$27,0),2)*COEE_CADLIGNE_TR!$I$2*INDEX(COEE_CADLIGNE_TR!$L$3:$R$9,MATCH(WEEKDAY($A50,1),COEE_CADLIGNE_TR!$M$3:$M$9,0),4)*INDEX(COEE_CADLIGNE_TR!$A$1:$D$13,MATCH(MONTH($A50),COEE_CADLIGNE_TR!$A$1:$A$13,0),4))))</f>
        <v>4905.5625</v>
      </c>
      <c r="Q50" s="28">
        <f>IF(OR(Ouverture_lignes_validées!Q50="F",Ouverture_lignes_validées!Q50="PM",Ouverture_lignes_validées!Q50=""),"",IF(Ouverture_lignes_validées!Q50=1,INDEX(COEE_CADLIGNE_TR!$A$16:$C$27,MATCH(Tableau4[[#This Row],[Mois]],COEE_CADLIGNE_TR!$A$16:$A$27,0),2)*COEE_CADLIGNE_TR!$I$2*INDEX(COEE_CADLIGNE_TR!$L$3:$R$9,MATCH(WEEKDAY($A50,1),COEE_CADLIGNE_TR!$M$3:$M$9,0),5)*INDEX(COEE_CADLIGNE_TR!$A$1:$D$13,MATCH(MONTH($A50),COEE_CADLIGNE_TR!$A$1:$A$13,0),4)))</f>
        <v>5995.6875</v>
      </c>
      <c r="R50" s="28" t="str">
        <f>IF(OR(Ouverture_lignes_validées!R50="F",Ouverture_lignes_validées!R50="PM",Ouverture_lignes_validées!R50=""),"",IF(Ouverture_lignes_validées!R50=1,INDEX(COEE_CADLIGNE_TR!$A$16:$C$27,MATCH(Tableau4[[#This Row],[Mois]],COEE_CADLIGNE_TR!$A$16:$A$27,0),2)*COEE_CADLIGNE_TR!$I$2*INDEX(COEE_CADLIGNE_TR!$L$3:$R$9,MATCH(WEEKDAY($A50,1),COEE_CADLIGNE_TR!$M$3:$M$9,0),6)*INDEX(COEE_CADLIGNE_TR!$A$1:$D$13,MATCH(MONTH($A50),COEE_CADLIGNE_TR!$A$1:$A$13,0),4)))</f>
        <v/>
      </c>
      <c r="S50" s="28" t="str">
        <f>IF(OR(Ouverture_lignes_validées!S50="F",Ouverture_lignes_validées!S50="PM",Ouverture_lignes_validées!S50=""),"",IF(Ouverture_lignes_validées!S50=1,INDEX(COEE_CADLIGNE_TR!$A$16:$C$27,MATCH(Tableau4[[#This Row],[Mois]],COEE_CADLIGNE_TR!$A$16:$A$27,0),2)*COEE_CADLIGNE_TR!$I$2*INDEX(COEE_CADLIGNE_TR!$L$3:$R$9,MATCH(WEEKDAY($A50,1),COEE_CADLIGNE_TR!$M$3:$M$9,0),7)*INDEX(COEE_CADLIGNE_TR!$A$1:$D$13,MATCH(MONTH($A50),COEE_CADLIGNE_TR!$A$1:$A$13,0),4)))</f>
        <v/>
      </c>
      <c r="T50" s="28">
        <f>IF(OR(Ouverture_lignes_validées!T50="F",Ouverture_lignes_validées!T50="PM",Ouverture_lignes_validées!T50=""),"",IF(Ouverture_lignes_validées!T50=1,IF(ISEVEN(Capa_lignes!$C50)="VRAI",INDEX(COEE_CADLIGNE_TR!$A$16:$C$27,MATCH(Tableau4[[#This Row],[Mois]],COEE_CADLIGNE_TR!$A$16:$A$27,0),2)*COEE_CADLIGNE_TR!$J$2*INDEX(COEE_CADLIGNE_TR!$L$3:$R$9,MATCH(WEEKDAY($A50,1),COEE_CADLIGNE_TR!$M$3:$M$9,0),3)*INDEX(COEE_CADLIGNE_TR!$A$1:$E$13,MATCH(MONTH($A50),COEE_CADLIGNE_TR!$A$1:$A$13,0),5),INDEX(COEE_CADLIGNE_TR!$A$16:$C$27,MATCH(Tableau4[[#This Row],[Mois]],COEE_CADLIGNE_TR!$A$16:$A$27,0),2)*COEE_CADLIGNE_TR!$J$2*INDEX(COEE_CADLIGNE_TR!$L$3:$R$9,MATCH(WEEKDAY($A50,1),COEE_CADLIGNE_TR!$M$3:$M$9,0),4)*INDEX(COEE_CADLIGNE_TR!$A$1:$E$13,MATCH(MONTH($A50),COEE_CADLIGNE_TR!$A$1:$A$13,0),5))))</f>
        <v>1601.8735362997659</v>
      </c>
    </row>
    <row r="51" spans="1:20" x14ac:dyDescent="0.35">
      <c r="A51" s="4">
        <v>44974</v>
      </c>
      <c r="B51" s="1">
        <v>2023</v>
      </c>
      <c r="C51" s="1">
        <v>7</v>
      </c>
      <c r="D51" s="1">
        <f>MONTH(Tableau4[[#This Row],[Date ]])</f>
        <v>2</v>
      </c>
      <c r="E51" s="28" t="str">
        <f>IF(OR(Ouverture_lignes_validées!E51="F",Ouverture_lignes_validées!E51="PM",Ouverture_lignes_validées!E51=""),"",
IF(Ouverture_lignes_validées!E51=1,
IF(ISEVEN(Capa_lignes!$C51)="VRAI",
INDEX(COEE_CADLIGNE_TR!$A$16:$C$27,MATCH(Tableau4[[#This Row],[Mois]],COEE_CADLIGNE_TR!$A$16:$A$27,0),2)*COEE_CADLIGNE_TR!$G$2*INDEX(COEE_CADLIGNE_TR!$L$3:$R$9,MATCH(WEEKDAY($A51,1),COEE_CADLIGNE_TR!$M$3:$M$9,0),4)*INDEX(COEE_CADLIGNE_TR!$A$1:$D$13,MATCH(MONTH($A51),COEE_CADLIGNE_TR!$A$1:$A$13,0),2)*INDEX(COEE_CADLIGNE_TR!$A$1:$D$13,MATCH(MONTH($A51),COEE_CADLIGNE_TR!$A$1:$A$13,0),2),
INDEX(COEE_CADLIGNE_TR!$A$16:$C$27,MATCH(Tableau4[[#This Row],[Mois]],COEE_CADLIGNE_TR!$A$16:$A$27,0),2)*COEE_CADLIGNE_TR!$G$2*INDEX(COEE_CADLIGNE_TR!$L$3:$R$9,MATCH(WEEKDAY($A51,1),COEE_CADLIGNE_TR!$M$3:$M$9,0),3)*INDEX(COEE_CADLIGNE_TR!$A$1:$D$13,MATCH(MONTH($A51),COEE_CADLIGNE_TR!$A$1:$A$13,0),2)*INDEX(COEE_CADLIGNE_TR!$A$1:$D$13,MATCH(MONTH($A51),COEE_CADLIGNE_TR!$A$1:$A$13,0),2))))</f>
        <v/>
      </c>
      <c r="F51" s="28" t="str">
        <f>IF(OR(Ouverture_lignes_validées!F51="F",Ouverture_lignes_validées!F51="PM",Ouverture_lignes_validées!F51=""),"",IF(Ouverture_lignes_validées!F51=1,IF(ISEVEN(Capa_lignes!$C51)="VRAI",INDEX(COEE_CADLIGNE_TR!$A$16:$C$27,MATCH(Tableau4[[#This Row],[Mois]],COEE_CADLIGNE_TR!$A$16:$A$27,0),2)*COEE_CADLIGNE_TR!$G$2*INDEX(COEE_CADLIGNE_TR!$L$3:$R$9,MATCH(WEEKDAY($A51,1),COEE_CADLIGNE_TR!$M$3:$M$9,0),3)*INDEX(COEE_CADLIGNE_TR!$A$1:$D$13,MATCH(MONTH($A51),COEE_CADLIGNE_TR!$A$1:$A$13,0),2),COEE_CADLIGNE_TR!$G$2*INDEX(COEE_CADLIGNE_TR!$L$3:$R$9,MATCH(WEEKDAY($A51,1),COEE_CADLIGNE_TR!$M$3:$M$9,0),4)*INDEX(COEE_CADLIGNE_TR!$A$1:$D$13,MATCH(MONTH($A51),COEE_CADLIGNE_TR!$A$1:$A$13,0),2))))</f>
        <v/>
      </c>
      <c r="G51" s="28" t="str">
        <f>IF(OR(Ouverture_lignes_validées!G51="F",Ouverture_lignes_validées!G51="PM",Ouverture_lignes_validées!G51=""),"",IF(Ouverture_lignes_validées!G51=1,INDEX(COEE_CADLIGNE_TR!$A$16:$C$27,MATCH(Tableau4[[#This Row],[Mois]],COEE_CADLIGNE_TR!$A$16:$A$27,0),2)*COEE_CADLIGNE_TR!$G$2*INDEX(COEE_CADLIGNE_TR!$L$3:$R$9,MATCH(WEEKDAY($A51,1),COEE_CADLIGNE_TR!$M$3:$M$9,0),5)*INDEX(COEE_CADLIGNE_TR!$A$1:$D$13,MATCH(MONTH($A51),COEE_CADLIGNE_TR!$A$1:$A$13,0),2)))</f>
        <v/>
      </c>
      <c r="H51" s="28" t="str">
        <f>IF(OR(Ouverture_lignes_validées!H51="F",Ouverture_lignes_validées!H51="PM",Ouverture_lignes_validées!H51=""),"",IF(Ouverture_lignes_validées!H51=1,INDEX(COEE_CADLIGNE_TR!$A$16:$C$27,MATCH(Tableau4[[#This Row],[Mois]],COEE_CADLIGNE_TR!$A$16:$A$27,0),2)*COEE_CADLIGNE_TR!$G$2*INDEX(COEE_CADLIGNE_TR!$L$3:$R$9,MATCH(WEEKDAY($A51,1),COEE_CADLIGNE_TR!$M$3:$M$9,0),6)*INDEX(COEE_CADLIGNE_TR!$A$1:$D$13,MATCH(MONTH($A51),COEE_CADLIGNE_TR!$A$1:$A$13,0),2)))</f>
        <v/>
      </c>
      <c r="I51" s="28" t="str">
        <f>IF(OR(Ouverture_lignes_validées!I51="F",Ouverture_lignes_validées!I51="PM",Ouverture_lignes_validées!I51=""),"",IF(Ouverture_lignes_validées!I51=1,INDEX(COEE_CADLIGNE_TR!$A$16:$C$27,MATCH(Tableau4[[#This Row],[Mois]],COEE_CADLIGNE_TR!$A$16:$A$27,0),2)*COEE_CADLIGNE_TR!$G$2*INDEX(COEE_CADLIGNE_TR!$L$3:$R$9,MATCH(WEEKDAY($A51,1),COEE_CADLIGNE_TR!$M$3:$M$9,0),7)*INDEX(COEE_CADLIGNE_TR!$A$1:$D$13,MATCH(MONTH($A51),COEE_CADLIGNE_TR!$A$1:$A$13,0),2)))</f>
        <v/>
      </c>
      <c r="J51" s="28">
        <f>IF(OR(Ouverture_lignes_validées!J51="F",Ouverture_lignes_validées!J51="PM",Ouverture_lignes_validées!J51=""),"",IF(Ouverture_lignes_validées!J51=1,IF(ISEVEN(Capa_lignes!$C51)="VRAI",INDEX(COEE_CADLIGNE_TR!$A$16:$C$27,MATCH(Tableau4[[#This Row],[Mois]],COEE_CADLIGNE_TR!$A$16:$A$27,0),2)*COEE_CADLIGNE_TR!$H$2*INDEX(COEE_CADLIGNE_TR!$L$3:$R$9,MATCH(WEEKDAY($A51,1),COEE_CADLIGNE_TR!$M$3:$M$9,0),4)*INDEX(COEE_CADLIGNE_TR!$A$1:$D$13,MATCH(MONTH($A51),COEE_CADLIGNE_TR!$A$1:$A$13,0),3),INDEX(COEE_CADLIGNE_TR!$A$16:$C$27,MATCH(Tableau4[[#This Row],[Mois]],COEE_CADLIGNE_TR!$A$16:$A$27,0),2)*COEE_CADLIGNE_TR!$H$2*INDEX(COEE_CADLIGNE_TR!$L$3:$R$9,MATCH(WEEKDAY($A51,1),COEE_CADLIGNE_TR!$M$3:$M$9,0),3)*INDEX(COEE_CADLIGNE_TR!$A$1:$D$13,MATCH(MONTH($A51),COEE_CADLIGNE_TR!$A$1:$A$13,0),3))))</f>
        <v>4890.6000000000004</v>
      </c>
      <c r="K51" s="28">
        <f>IF(OR(Ouverture_lignes_validées!K51="F",Ouverture_lignes_validées!K51="PM",Ouverture_lignes_validées!K51=""),"",IF(Ouverture_lignes_validées!K51=1,IF(ISEVEN(Capa_lignes!$C51)="VRAI",INDEX(COEE_CADLIGNE_TR!$A$16:$C$27,MATCH(Tableau4[[#This Row],[Mois]],COEE_CADLIGNE_TR!$A$16:$A$27,0),2)*COEE_CADLIGNE_TR!$H$2*INDEX(COEE_CADLIGNE_TR!$L$3:$R$9,MATCH(WEEKDAY($A51,1),COEE_CADLIGNE_TR!$M$3:$M$9,0),3)*INDEX(COEE_CADLIGNE_TR!$A$1:$D$13,MATCH(MONTH($A51),COEE_CADLIGNE_TR!$A$1:$A$13,0),3),INDEX(COEE_CADLIGNE_TR!$A$16:$C$27,MATCH(Tableau4[[#This Row],[Mois]],COEE_CADLIGNE_TR!$A$16:$A$27,0),2)*COEE_CADLIGNE_TR!$H$2*INDEX(COEE_CADLIGNE_TR!$L$3:$R$9,MATCH(WEEKDAY($A51,1),COEE_CADLIGNE_TR!$M$3:$M$9,0),4)*INDEX(COEE_CADLIGNE_TR!$A$1:$D$13,MATCH(MONTH($A51),COEE_CADLIGNE_TR!$A$1:$A$13,0),3))))</f>
        <v>3001.05</v>
      </c>
      <c r="L51" s="28" t="str">
        <f>IF(OR(Ouverture_lignes_validées!L51="F",Ouverture_lignes_validées!L51="PM",Ouverture_lignes_validées!L51=""),"",IF(Ouverture_lignes_validées!L51=1,INDEX(COEE_CADLIGNE_TR!$A$16:$C$27,MATCH(Tableau4[[#This Row],[Mois]],COEE_CADLIGNE_TR!$A$16:$A$27,0),2)*COEE_CADLIGNE_TR!$H$2*INDEX(COEE_CADLIGNE_TR!$L$3:$R$9,MATCH(WEEKDAY($A51,1),COEE_CADLIGNE_TR!$M$3:$M$9,0),5)*INDEX(COEE_CADLIGNE_TR!$A$1:$D$13,MATCH(MONTH($A51),COEE_CADLIGNE_TR!$A$1:$A$13,0),3)))</f>
        <v/>
      </c>
      <c r="M51" s="28">
        <f>IF(OR(Ouverture_lignes_validées!M51="F",Ouverture_lignes_validées!M51="PM",Ouverture_lignes_validées!M51=""),"",IF(Ouverture_lignes_validées!M51=1,INDEX(COEE_CADLIGNE_TR!$A$16:$C$27,MATCH(Tableau4[[#This Row],[Mois]],COEE_CADLIGNE_TR!$A$16:$A$27,0),2)*COEE_CADLIGNE_TR!$H$2*INDEX(COEE_CADLIGNE_TR!$L$3:$R$9,MATCH(WEEKDAY($A51,1),COEE_CADLIGNE_TR!$M$3:$M$9,0),6)*INDEX(COEE_CADLIGNE_TR!$A$1:$D$13,MATCH(MONTH($A51),COEE_CADLIGNE_TR!$A$1:$A$13,0),3)))</f>
        <v>7335.9000000000005</v>
      </c>
      <c r="N51" s="28" t="str">
        <f>IF(OR(Ouverture_lignes_validées!N51="F",Ouverture_lignes_validées!N51="PM",Ouverture_lignes_validées!N51=""),"",IF(Ouverture_lignes_validées!N51=1,INDEX(COEE_CADLIGNE_TR!$A$16:$C$27,MATCH(Tableau4[[#This Row],[Mois]],COEE_CADLIGNE_TR!$A$16:$A$27,0),2)*COEE_CADLIGNE_TR!$H$2*INDEX(COEE_CADLIGNE_TR!$L$3:$R$9,MATCH(WEEKDAY($A51,1),COEE_CADLIGNE_TR!$M$3:$M$9,0),7)*INDEX(COEE_CADLIGNE_TR!$A$1:$D$13,MATCH(MONTH($A51),COEE_CADLIGNE_TR!$A$1:$A$13,0),3)))</f>
        <v/>
      </c>
      <c r="O51" s="28">
        <f>IF(OR(Ouverture_lignes_validées!O51="F",Ouverture_lignes_validées!O51="PM",Ouverture_lignes_validées!O51=""),"",IF(Ouverture_lignes_validées!O51=1,IF(ISEVEN(Capa_lignes!$C51)="VRAI",INDEX(COEE_CADLIGNE_TR!$A$16:$C$27,MATCH(Tableau4[[#This Row],[Mois]],COEE_CADLIGNE_TR!$A$16:$A$27,0),2)*COEE_CADLIGNE_TR!$I$2*INDEX(COEE_CADLIGNE_TR!$L$3:$R$9,MATCH(WEEKDAY($A51,1),COEE_CADLIGNE_TR!$M$3:$M$9,0),4)*INDEX(COEE_CADLIGNE_TR!$A$1:$D$13,MATCH(MONTH($A51),COEE_CADLIGNE_TR!$A$1:$A$13,0),4),INDEX(COEE_CADLIGNE_TR!$A$16:$C$27,MATCH(Tableau4[[#This Row],[Mois]],COEE_CADLIGNE_TR!$A$16:$A$27,0),2)*COEE_CADLIGNE_TR!$I$2*INDEX(COEE_CADLIGNE_TR!$L$3:$R$9,MATCH(WEEKDAY($A51,1),COEE_CADLIGNE_TR!$M$3:$M$9,0),3)*INDEX(COEE_CADLIGNE_TR!$A$1:$D$13,MATCH(MONTH($A51),COEE_CADLIGNE_TR!$A$1:$A$13,0),4))))</f>
        <v>4796.55</v>
      </c>
      <c r="P51" s="28">
        <f>IF(OR(Ouverture_lignes_validées!P51="F",Ouverture_lignes_validées!P51="PM",Ouverture_lignes_validées!P51=""),"",IF(Ouverture_lignes_validées!P51=1,IF(ISEVEN(Capa_lignes!$C51)="VRAI",INDEX(COEE_CADLIGNE_TR!$A$16:$C$27,MATCH(Tableau4[[#This Row],[Mois]],COEE_CADLIGNE_TR!$A$16:$A$27,0),2)*COEE_CADLIGNE_TR!$I$2*INDEX(COEE_CADLIGNE_TR!$L$3:$R$9,MATCH(WEEKDAY($A51,1),COEE_CADLIGNE_TR!$M$3:$M$9,0),3)*INDEX(COEE_CADLIGNE_TR!$A$1:$D$13,MATCH(MONTH($A51),COEE_CADLIGNE_TR!$A$1:$A$13,0),4),INDEX(COEE_CADLIGNE_TR!$A$16:$C$27,MATCH(Tableau4[[#This Row],[Mois]],COEE_CADLIGNE_TR!$A$16:$A$27,0),2)*COEE_CADLIGNE_TR!$I$2*INDEX(COEE_CADLIGNE_TR!$L$3:$R$9,MATCH(WEEKDAY($A51,1),COEE_CADLIGNE_TR!$M$3:$M$9,0),4)*INDEX(COEE_CADLIGNE_TR!$A$1:$D$13,MATCH(MONTH($A51),COEE_CADLIGNE_TR!$A$1:$A$13,0),4))))</f>
        <v>2943.3375000000001</v>
      </c>
      <c r="Q51" s="28" t="str">
        <f>IF(OR(Ouverture_lignes_validées!Q51="F",Ouverture_lignes_validées!Q51="PM",Ouverture_lignes_validées!Q51=""),"",IF(Ouverture_lignes_validées!Q51=1,INDEX(COEE_CADLIGNE_TR!$A$16:$C$27,MATCH(Tableau4[[#This Row],[Mois]],COEE_CADLIGNE_TR!$A$16:$A$27,0),2)*COEE_CADLIGNE_TR!$I$2*INDEX(COEE_CADLIGNE_TR!$L$3:$R$9,MATCH(WEEKDAY($A51,1),COEE_CADLIGNE_TR!$M$3:$M$9,0),5)*INDEX(COEE_CADLIGNE_TR!$A$1:$D$13,MATCH(MONTH($A51),COEE_CADLIGNE_TR!$A$1:$A$13,0),4)))</f>
        <v/>
      </c>
      <c r="R51" s="28" t="str">
        <f>IF(OR(Ouverture_lignes_validées!R51="F",Ouverture_lignes_validées!R51="PM",Ouverture_lignes_validées!R51=""),"",IF(Ouverture_lignes_validées!R51=1,INDEX(COEE_CADLIGNE_TR!$A$16:$C$27,MATCH(Tableau4[[#This Row],[Mois]],COEE_CADLIGNE_TR!$A$16:$A$27,0),2)*COEE_CADLIGNE_TR!$I$2*INDEX(COEE_CADLIGNE_TR!$L$3:$R$9,MATCH(WEEKDAY($A51,1),COEE_CADLIGNE_TR!$M$3:$M$9,0),6)*INDEX(COEE_CADLIGNE_TR!$A$1:$D$13,MATCH(MONTH($A51),COEE_CADLIGNE_TR!$A$1:$A$13,0),4)))</f>
        <v/>
      </c>
      <c r="S51" s="28" t="str">
        <f>IF(OR(Ouverture_lignes_validées!S51="F",Ouverture_lignes_validées!S51="PM",Ouverture_lignes_validées!S51=""),"",IF(Ouverture_lignes_validées!S51=1,INDEX(COEE_CADLIGNE_TR!$A$16:$C$27,MATCH(Tableau4[[#This Row],[Mois]],COEE_CADLIGNE_TR!$A$16:$A$27,0),2)*COEE_CADLIGNE_TR!$I$2*INDEX(COEE_CADLIGNE_TR!$L$3:$R$9,MATCH(WEEKDAY($A51,1),COEE_CADLIGNE_TR!$M$3:$M$9,0),7)*INDEX(COEE_CADLIGNE_TR!$A$1:$D$13,MATCH(MONTH($A51),COEE_CADLIGNE_TR!$A$1:$A$13,0),4)))</f>
        <v/>
      </c>
      <c r="T51" s="28">
        <f>IF(OR(Ouverture_lignes_validées!T51="F",Ouverture_lignes_validées!T51="PM",Ouverture_lignes_validées!T51=""),"",IF(Ouverture_lignes_validées!T51=1,IF(ISEVEN(Capa_lignes!$C51)="VRAI",INDEX(COEE_CADLIGNE_TR!$A$16:$C$27,MATCH(Tableau4[[#This Row],[Mois]],COEE_CADLIGNE_TR!$A$16:$A$27,0),2)*COEE_CADLIGNE_TR!$J$2*INDEX(COEE_CADLIGNE_TR!$L$3:$R$9,MATCH(WEEKDAY($A51,1),COEE_CADLIGNE_TR!$M$3:$M$9,0),3)*INDEX(COEE_CADLIGNE_TR!$A$1:$E$13,MATCH(MONTH($A51),COEE_CADLIGNE_TR!$A$1:$A$13,0),5),INDEX(COEE_CADLIGNE_TR!$A$16:$C$27,MATCH(Tableau4[[#This Row],[Mois]],COEE_CADLIGNE_TR!$A$16:$A$27,0),2)*COEE_CADLIGNE_TR!$J$2*INDEX(COEE_CADLIGNE_TR!$L$3:$R$9,MATCH(WEEKDAY($A51,1),COEE_CADLIGNE_TR!$M$3:$M$9,0),4)*INDEX(COEE_CADLIGNE_TR!$A$1:$E$13,MATCH(MONTH($A51),COEE_CADLIGNE_TR!$A$1:$A$13,0),5))))</f>
        <v>961.12412177985948</v>
      </c>
    </row>
    <row r="52" spans="1:20" x14ac:dyDescent="0.35">
      <c r="A52" s="4">
        <v>44975</v>
      </c>
      <c r="B52" s="1">
        <v>2023</v>
      </c>
      <c r="C52" s="1">
        <v>7</v>
      </c>
      <c r="D52" s="1">
        <f>MONTH(Tableau4[[#This Row],[Date ]])</f>
        <v>2</v>
      </c>
      <c r="E52" s="28" t="str">
        <f>IF(OR(Ouverture_lignes_validées!E52="F",Ouverture_lignes_validées!E52="PM",Ouverture_lignes_validées!E52=""),"",
IF(Ouverture_lignes_validées!E52=1,
IF(ISEVEN(Capa_lignes!$C52)="VRAI",
INDEX(COEE_CADLIGNE_TR!$A$16:$C$27,MATCH(Tableau4[[#This Row],[Mois]],COEE_CADLIGNE_TR!$A$16:$A$27,0),2)*COEE_CADLIGNE_TR!$G$2*INDEX(COEE_CADLIGNE_TR!$L$3:$R$9,MATCH(WEEKDAY($A52,1),COEE_CADLIGNE_TR!$M$3:$M$9,0),4)*INDEX(COEE_CADLIGNE_TR!$A$1:$D$13,MATCH(MONTH($A52),COEE_CADLIGNE_TR!$A$1:$A$13,0),2)*INDEX(COEE_CADLIGNE_TR!$A$1:$D$13,MATCH(MONTH($A52),COEE_CADLIGNE_TR!$A$1:$A$13,0),2),
INDEX(COEE_CADLIGNE_TR!$A$16:$C$27,MATCH(Tableau4[[#This Row],[Mois]],COEE_CADLIGNE_TR!$A$16:$A$27,0),2)*COEE_CADLIGNE_TR!$G$2*INDEX(COEE_CADLIGNE_TR!$L$3:$R$9,MATCH(WEEKDAY($A52,1),COEE_CADLIGNE_TR!$M$3:$M$9,0),3)*INDEX(COEE_CADLIGNE_TR!$A$1:$D$13,MATCH(MONTH($A52),COEE_CADLIGNE_TR!$A$1:$A$13,0),2)*INDEX(COEE_CADLIGNE_TR!$A$1:$D$13,MATCH(MONTH($A52),COEE_CADLIGNE_TR!$A$1:$A$13,0),2))))</f>
        <v/>
      </c>
      <c r="F52" s="28" t="str">
        <f>IF(OR(Ouverture_lignes_validées!F52="F",Ouverture_lignes_validées!F52="PM",Ouverture_lignes_validées!F52=""),"",IF(Ouverture_lignes_validées!F52=1,IF(ISEVEN(Capa_lignes!$C52)="VRAI",INDEX(COEE_CADLIGNE_TR!$A$16:$C$27,MATCH(Tableau4[[#This Row],[Mois]],COEE_CADLIGNE_TR!$A$16:$A$27,0),2)*COEE_CADLIGNE_TR!$G$2*INDEX(COEE_CADLIGNE_TR!$L$3:$R$9,MATCH(WEEKDAY($A52,1),COEE_CADLIGNE_TR!$M$3:$M$9,0),3)*INDEX(COEE_CADLIGNE_TR!$A$1:$D$13,MATCH(MONTH($A52),COEE_CADLIGNE_TR!$A$1:$A$13,0),2),COEE_CADLIGNE_TR!$G$2*INDEX(COEE_CADLIGNE_TR!$L$3:$R$9,MATCH(WEEKDAY($A52,1),COEE_CADLIGNE_TR!$M$3:$M$9,0),4)*INDEX(COEE_CADLIGNE_TR!$A$1:$D$13,MATCH(MONTH($A52),COEE_CADLIGNE_TR!$A$1:$A$13,0),2))))</f>
        <v/>
      </c>
      <c r="G52" s="28" t="str">
        <f>IF(OR(Ouverture_lignes_validées!G52="F",Ouverture_lignes_validées!G52="PM",Ouverture_lignes_validées!G52=""),"",IF(Ouverture_lignes_validées!G52=1,INDEX(COEE_CADLIGNE_TR!$A$16:$C$27,MATCH(Tableau4[[#This Row],[Mois]],COEE_CADLIGNE_TR!$A$16:$A$27,0),2)*COEE_CADLIGNE_TR!$G$2*INDEX(COEE_CADLIGNE_TR!$L$3:$R$9,MATCH(WEEKDAY($A52,1),COEE_CADLIGNE_TR!$M$3:$M$9,0),5)*INDEX(COEE_CADLIGNE_TR!$A$1:$D$13,MATCH(MONTH($A52),COEE_CADLIGNE_TR!$A$1:$A$13,0),2)))</f>
        <v/>
      </c>
      <c r="H52" s="28" t="str">
        <f>IF(OR(Ouverture_lignes_validées!H52="F",Ouverture_lignes_validées!H52="PM",Ouverture_lignes_validées!H52=""),"",IF(Ouverture_lignes_validées!H52=1,INDEX(COEE_CADLIGNE_TR!$A$16:$C$27,MATCH(Tableau4[[#This Row],[Mois]],COEE_CADLIGNE_TR!$A$16:$A$27,0),2)*COEE_CADLIGNE_TR!$G$2*INDEX(COEE_CADLIGNE_TR!$L$3:$R$9,MATCH(WEEKDAY($A52,1),COEE_CADLIGNE_TR!$M$3:$M$9,0),6)*INDEX(COEE_CADLIGNE_TR!$A$1:$D$13,MATCH(MONTH($A52),COEE_CADLIGNE_TR!$A$1:$A$13,0),2)))</f>
        <v/>
      </c>
      <c r="I52" s="28" t="str">
        <f>IF(OR(Ouverture_lignes_validées!I52="F",Ouverture_lignes_validées!I52="PM",Ouverture_lignes_validées!I52=""),"",IF(Ouverture_lignes_validées!I52=1,INDEX(COEE_CADLIGNE_TR!$A$16:$C$27,MATCH(Tableau4[[#This Row],[Mois]],COEE_CADLIGNE_TR!$A$16:$A$27,0),2)*COEE_CADLIGNE_TR!$G$2*INDEX(COEE_CADLIGNE_TR!$L$3:$R$9,MATCH(WEEKDAY($A52,1),COEE_CADLIGNE_TR!$M$3:$M$9,0),7)*INDEX(COEE_CADLIGNE_TR!$A$1:$D$13,MATCH(MONTH($A52),COEE_CADLIGNE_TR!$A$1:$A$13,0),2)))</f>
        <v/>
      </c>
      <c r="J52" s="28" t="str">
        <f>IF(OR(Ouverture_lignes_validées!J52="F",Ouverture_lignes_validées!J52="PM",Ouverture_lignes_validées!J52=""),"",IF(Ouverture_lignes_validées!J52=1,IF(ISEVEN(Capa_lignes!$C52)="VRAI",INDEX(COEE_CADLIGNE_TR!$A$16:$C$27,MATCH(Tableau4[[#This Row],[Mois]],COEE_CADLIGNE_TR!$A$16:$A$27,0),2)*COEE_CADLIGNE_TR!$H$2*INDEX(COEE_CADLIGNE_TR!$L$3:$R$9,MATCH(WEEKDAY($A52,1),COEE_CADLIGNE_TR!$M$3:$M$9,0),4)*INDEX(COEE_CADLIGNE_TR!$A$1:$D$13,MATCH(MONTH($A52),COEE_CADLIGNE_TR!$A$1:$A$13,0),3),INDEX(COEE_CADLIGNE_TR!$A$16:$C$27,MATCH(Tableau4[[#This Row],[Mois]],COEE_CADLIGNE_TR!$A$16:$A$27,0),2)*COEE_CADLIGNE_TR!$H$2*INDEX(COEE_CADLIGNE_TR!$L$3:$R$9,MATCH(WEEKDAY($A52,1),COEE_CADLIGNE_TR!$M$3:$M$9,0),3)*INDEX(COEE_CADLIGNE_TR!$A$1:$D$13,MATCH(MONTH($A52),COEE_CADLIGNE_TR!$A$1:$A$13,0),3))))</f>
        <v/>
      </c>
      <c r="K52" s="28" t="str">
        <f>IF(OR(Ouverture_lignes_validées!K52="F",Ouverture_lignes_validées!K52="PM",Ouverture_lignes_validées!K52=""),"",IF(Ouverture_lignes_validées!K52=1,IF(ISEVEN(Capa_lignes!$C52)="VRAI",INDEX(COEE_CADLIGNE_TR!$A$16:$C$27,MATCH(Tableau4[[#This Row],[Mois]],COEE_CADLIGNE_TR!$A$16:$A$27,0),2)*COEE_CADLIGNE_TR!$H$2*INDEX(COEE_CADLIGNE_TR!$L$3:$R$9,MATCH(WEEKDAY($A52,1),COEE_CADLIGNE_TR!$M$3:$M$9,0),3)*INDEX(COEE_CADLIGNE_TR!$A$1:$D$13,MATCH(MONTH($A52),COEE_CADLIGNE_TR!$A$1:$A$13,0),3),INDEX(COEE_CADLIGNE_TR!$A$16:$C$27,MATCH(Tableau4[[#This Row],[Mois]],COEE_CADLIGNE_TR!$A$16:$A$27,0),2)*COEE_CADLIGNE_TR!$H$2*INDEX(COEE_CADLIGNE_TR!$L$3:$R$9,MATCH(WEEKDAY($A52,1),COEE_CADLIGNE_TR!$M$3:$M$9,0),4)*INDEX(COEE_CADLIGNE_TR!$A$1:$D$13,MATCH(MONTH($A52),COEE_CADLIGNE_TR!$A$1:$A$13,0),3))))</f>
        <v/>
      </c>
      <c r="L52" s="28" t="str">
        <f>IF(OR(Ouverture_lignes_validées!L52="F",Ouverture_lignes_validées!L52="PM",Ouverture_lignes_validées!L52=""),"",IF(Ouverture_lignes_validées!L52=1,INDEX(COEE_CADLIGNE_TR!$A$16:$C$27,MATCH(Tableau4[[#This Row],[Mois]],COEE_CADLIGNE_TR!$A$16:$A$27,0),2)*COEE_CADLIGNE_TR!$H$2*INDEX(COEE_CADLIGNE_TR!$L$3:$R$9,MATCH(WEEKDAY($A52,1),COEE_CADLIGNE_TR!$M$3:$M$9,0),5)*INDEX(COEE_CADLIGNE_TR!$A$1:$D$13,MATCH(MONTH($A52),COEE_CADLIGNE_TR!$A$1:$A$13,0),3)))</f>
        <v/>
      </c>
      <c r="M52" s="28">
        <f>IF(OR(Ouverture_lignes_validées!M52="F",Ouverture_lignes_validées!M52="PM",Ouverture_lignes_validées!M52=""),"",IF(Ouverture_lignes_validées!M52=1,INDEX(COEE_CADLIGNE_TR!$A$16:$C$27,MATCH(Tableau4[[#This Row],[Mois]],COEE_CADLIGNE_TR!$A$16:$A$27,0),2)*COEE_CADLIGNE_TR!$H$2*INDEX(COEE_CADLIGNE_TR!$L$3:$R$9,MATCH(WEEKDAY($A52,1),COEE_CADLIGNE_TR!$M$3:$M$9,0),6)*INDEX(COEE_CADLIGNE_TR!$A$1:$D$13,MATCH(MONTH($A52),COEE_CADLIGNE_TR!$A$1:$A$13,0),3)))</f>
        <v>7780.5</v>
      </c>
      <c r="N52" s="28">
        <f>IF(OR(Ouverture_lignes_validées!N52="F",Ouverture_lignes_validées!N52="PM",Ouverture_lignes_validées!N52=""),"",IF(Ouverture_lignes_validées!N52=1,INDEX(COEE_CADLIGNE_TR!$A$16:$C$27,MATCH(Tableau4[[#This Row],[Mois]],COEE_CADLIGNE_TR!$A$16:$A$27,0),2)*COEE_CADLIGNE_TR!$H$2*INDEX(COEE_CADLIGNE_TR!$L$3:$R$9,MATCH(WEEKDAY($A52,1),COEE_CADLIGNE_TR!$M$3:$M$9,0),7)*INDEX(COEE_CADLIGNE_TR!$A$1:$D$13,MATCH(MONTH($A52),COEE_CADLIGNE_TR!$A$1:$A$13,0),3)))</f>
        <v>7891.6500000000005</v>
      </c>
      <c r="O52" s="28" t="str">
        <f>IF(OR(Ouverture_lignes_validées!O52="F",Ouverture_lignes_validées!O52="PM",Ouverture_lignes_validées!O52=""),"",IF(Ouverture_lignes_validées!O52=1,IF(ISEVEN(Capa_lignes!$C52)="VRAI",INDEX(COEE_CADLIGNE_TR!$A$16:$C$27,MATCH(Tableau4[[#This Row],[Mois]],COEE_CADLIGNE_TR!$A$16:$A$27,0),2)*COEE_CADLIGNE_TR!$I$2*INDEX(COEE_CADLIGNE_TR!$L$3:$R$9,MATCH(WEEKDAY($A52,1),COEE_CADLIGNE_TR!$M$3:$M$9,0),4)*INDEX(COEE_CADLIGNE_TR!$A$1:$D$13,MATCH(MONTH($A52),COEE_CADLIGNE_TR!$A$1:$A$13,0),4),INDEX(COEE_CADLIGNE_TR!$A$16:$C$27,MATCH(Tableau4[[#This Row],[Mois]],COEE_CADLIGNE_TR!$A$16:$A$27,0),2)*COEE_CADLIGNE_TR!$I$2*INDEX(COEE_CADLIGNE_TR!$L$3:$R$9,MATCH(WEEKDAY($A52,1),COEE_CADLIGNE_TR!$M$3:$M$9,0),3)*INDEX(COEE_CADLIGNE_TR!$A$1:$D$13,MATCH(MONTH($A52),COEE_CADLIGNE_TR!$A$1:$A$13,0),4))))</f>
        <v/>
      </c>
      <c r="P52" s="28" t="str">
        <f>IF(OR(Ouverture_lignes_validées!P52="F",Ouverture_lignes_validées!P52="PM",Ouverture_lignes_validées!P52=""),"",IF(Ouverture_lignes_validées!P52=1,IF(ISEVEN(Capa_lignes!$C52)="VRAI",INDEX(COEE_CADLIGNE_TR!$A$16:$C$27,MATCH(Tableau4[[#This Row],[Mois]],COEE_CADLIGNE_TR!$A$16:$A$27,0),2)*COEE_CADLIGNE_TR!$I$2*INDEX(COEE_CADLIGNE_TR!$L$3:$R$9,MATCH(WEEKDAY($A52,1),COEE_CADLIGNE_TR!$M$3:$M$9,0),3)*INDEX(COEE_CADLIGNE_TR!$A$1:$D$13,MATCH(MONTH($A52),COEE_CADLIGNE_TR!$A$1:$A$13,0),4),INDEX(COEE_CADLIGNE_TR!$A$16:$C$27,MATCH(Tableau4[[#This Row],[Mois]],COEE_CADLIGNE_TR!$A$16:$A$27,0),2)*COEE_CADLIGNE_TR!$I$2*INDEX(COEE_CADLIGNE_TR!$L$3:$R$9,MATCH(WEEKDAY($A52,1),COEE_CADLIGNE_TR!$M$3:$M$9,0),4)*INDEX(COEE_CADLIGNE_TR!$A$1:$D$13,MATCH(MONTH($A52),COEE_CADLIGNE_TR!$A$1:$A$13,0),4))))</f>
        <v/>
      </c>
      <c r="Q52" s="28" t="str">
        <f>IF(OR(Ouverture_lignes_validées!Q52="F",Ouverture_lignes_validées!Q52="PM",Ouverture_lignes_validées!Q52=""),"",IF(Ouverture_lignes_validées!Q52=1,INDEX(COEE_CADLIGNE_TR!$A$16:$C$27,MATCH(Tableau4[[#This Row],[Mois]],COEE_CADLIGNE_TR!$A$16:$A$27,0),2)*COEE_CADLIGNE_TR!$I$2*INDEX(COEE_CADLIGNE_TR!$L$3:$R$9,MATCH(WEEKDAY($A52,1),COEE_CADLIGNE_TR!$M$3:$M$9,0),5)*INDEX(COEE_CADLIGNE_TR!$A$1:$D$13,MATCH(MONTH($A52),COEE_CADLIGNE_TR!$A$1:$A$13,0),4)))</f>
        <v/>
      </c>
      <c r="R52" s="28" t="str">
        <f>IF(OR(Ouverture_lignes_validées!R52="F",Ouverture_lignes_validées!R52="PM",Ouverture_lignes_validées!R52=""),"",IF(Ouverture_lignes_validées!R52=1,INDEX(COEE_CADLIGNE_TR!$A$16:$C$27,MATCH(Tableau4[[#This Row],[Mois]],COEE_CADLIGNE_TR!$A$16:$A$27,0),2)*COEE_CADLIGNE_TR!$I$2*INDEX(COEE_CADLIGNE_TR!$L$3:$R$9,MATCH(WEEKDAY($A52,1),COEE_CADLIGNE_TR!$M$3:$M$9,0),6)*INDEX(COEE_CADLIGNE_TR!$A$1:$D$13,MATCH(MONTH($A52),COEE_CADLIGNE_TR!$A$1:$A$13,0),4)))</f>
        <v/>
      </c>
      <c r="S52" s="28">
        <f>IF(OR(Ouverture_lignes_validées!S52="F",Ouverture_lignes_validées!S52="PM",Ouverture_lignes_validées!S52=""),"",IF(Ouverture_lignes_validées!S52=1,INDEX(COEE_CADLIGNE_TR!$A$16:$C$27,MATCH(Tableau4[[#This Row],[Mois]],COEE_CADLIGNE_TR!$A$16:$A$27,0),2)*COEE_CADLIGNE_TR!$I$2*INDEX(COEE_CADLIGNE_TR!$L$3:$R$9,MATCH(WEEKDAY($A52,1),COEE_CADLIGNE_TR!$M$3:$M$9,0),7)*INDEX(COEE_CADLIGNE_TR!$A$1:$D$13,MATCH(MONTH($A52),COEE_CADLIGNE_TR!$A$1:$A$13,0),4)))</f>
        <v>7739.8874999999998</v>
      </c>
      <c r="T52" s="28" t="str">
        <f>IF(OR(Ouverture_lignes_validées!T52="F",Ouverture_lignes_validées!T52="PM",Ouverture_lignes_validées!T52=""),"",IF(Ouverture_lignes_validées!T52=1,IF(ISEVEN(Capa_lignes!$C52)="VRAI",INDEX(COEE_CADLIGNE_TR!$A$16:$C$27,MATCH(Tableau4[[#This Row],[Mois]],COEE_CADLIGNE_TR!$A$16:$A$27,0),2)*COEE_CADLIGNE_TR!$J$2*INDEX(COEE_CADLIGNE_TR!$L$3:$R$9,MATCH(WEEKDAY($A52,1),COEE_CADLIGNE_TR!$M$3:$M$9,0),3)*INDEX(COEE_CADLIGNE_TR!$A$1:$E$13,MATCH(MONTH($A52),COEE_CADLIGNE_TR!$A$1:$A$13,0),5),INDEX(COEE_CADLIGNE_TR!$A$16:$C$27,MATCH(Tableau4[[#This Row],[Mois]],COEE_CADLIGNE_TR!$A$16:$A$27,0),2)*COEE_CADLIGNE_TR!$J$2*INDEX(COEE_CADLIGNE_TR!$L$3:$R$9,MATCH(WEEKDAY($A52,1),COEE_CADLIGNE_TR!$M$3:$M$9,0),4)*INDEX(COEE_CADLIGNE_TR!$A$1:$E$13,MATCH(MONTH($A52),COEE_CADLIGNE_TR!$A$1:$A$13,0),5))))</f>
        <v/>
      </c>
    </row>
    <row r="53" spans="1:20" x14ac:dyDescent="0.35">
      <c r="A53" s="4">
        <v>44976</v>
      </c>
      <c r="B53" s="1">
        <v>2023</v>
      </c>
      <c r="C53" s="1">
        <v>7</v>
      </c>
      <c r="D53" s="1">
        <f>MONTH(Tableau4[[#This Row],[Date ]])</f>
        <v>2</v>
      </c>
      <c r="E53" s="28" t="str">
        <f>IF(OR(Ouverture_lignes_validées!E53="F",Ouverture_lignes_validées!E53="PM",Ouverture_lignes_validées!E53=""),"",
IF(Ouverture_lignes_validées!E53=1,
IF(ISEVEN(Capa_lignes!$C53)="VRAI",
INDEX(COEE_CADLIGNE_TR!$A$16:$C$27,MATCH(Tableau4[[#This Row],[Mois]],COEE_CADLIGNE_TR!$A$16:$A$27,0),2)*COEE_CADLIGNE_TR!$G$2*INDEX(COEE_CADLIGNE_TR!$L$3:$R$9,MATCH(WEEKDAY($A53,1),COEE_CADLIGNE_TR!$M$3:$M$9,0),4)*INDEX(COEE_CADLIGNE_TR!$A$1:$D$13,MATCH(MONTH($A53),COEE_CADLIGNE_TR!$A$1:$A$13,0),2)*INDEX(COEE_CADLIGNE_TR!$A$1:$D$13,MATCH(MONTH($A53),COEE_CADLIGNE_TR!$A$1:$A$13,0),2),
INDEX(COEE_CADLIGNE_TR!$A$16:$C$27,MATCH(Tableau4[[#This Row],[Mois]],COEE_CADLIGNE_TR!$A$16:$A$27,0),2)*COEE_CADLIGNE_TR!$G$2*INDEX(COEE_CADLIGNE_TR!$L$3:$R$9,MATCH(WEEKDAY($A53,1),COEE_CADLIGNE_TR!$M$3:$M$9,0),3)*INDEX(COEE_CADLIGNE_TR!$A$1:$D$13,MATCH(MONTH($A53),COEE_CADLIGNE_TR!$A$1:$A$13,0),2)*INDEX(COEE_CADLIGNE_TR!$A$1:$D$13,MATCH(MONTH($A53),COEE_CADLIGNE_TR!$A$1:$A$13,0),2))))</f>
        <v/>
      </c>
      <c r="F53" s="28" t="str">
        <f>IF(OR(Ouverture_lignes_validées!F53="F",Ouverture_lignes_validées!F53="PM",Ouverture_lignes_validées!F53=""),"",IF(Ouverture_lignes_validées!F53=1,IF(ISEVEN(Capa_lignes!$C53)="VRAI",INDEX(COEE_CADLIGNE_TR!$A$16:$C$27,MATCH(Tableau4[[#This Row],[Mois]],COEE_CADLIGNE_TR!$A$16:$A$27,0),2)*COEE_CADLIGNE_TR!$G$2*INDEX(COEE_CADLIGNE_TR!$L$3:$R$9,MATCH(WEEKDAY($A53,1),COEE_CADLIGNE_TR!$M$3:$M$9,0),3)*INDEX(COEE_CADLIGNE_TR!$A$1:$D$13,MATCH(MONTH($A53),COEE_CADLIGNE_TR!$A$1:$A$13,0),2),COEE_CADLIGNE_TR!$G$2*INDEX(COEE_CADLIGNE_TR!$L$3:$R$9,MATCH(WEEKDAY($A53,1),COEE_CADLIGNE_TR!$M$3:$M$9,0),4)*INDEX(COEE_CADLIGNE_TR!$A$1:$D$13,MATCH(MONTH($A53),COEE_CADLIGNE_TR!$A$1:$A$13,0),2))))</f>
        <v/>
      </c>
      <c r="G53" s="28" t="str">
        <f>IF(OR(Ouverture_lignes_validées!G53="F",Ouverture_lignes_validées!G53="PM",Ouverture_lignes_validées!G53=""),"",IF(Ouverture_lignes_validées!G53=1,INDEX(COEE_CADLIGNE_TR!$A$16:$C$27,MATCH(Tableau4[[#This Row],[Mois]],COEE_CADLIGNE_TR!$A$16:$A$27,0),2)*COEE_CADLIGNE_TR!$G$2*INDEX(COEE_CADLIGNE_TR!$L$3:$R$9,MATCH(WEEKDAY($A53,1),COEE_CADLIGNE_TR!$M$3:$M$9,0),5)*INDEX(COEE_CADLIGNE_TR!$A$1:$D$13,MATCH(MONTH($A53),COEE_CADLIGNE_TR!$A$1:$A$13,0),2)))</f>
        <v/>
      </c>
      <c r="H53" s="28" t="str">
        <f>IF(OR(Ouverture_lignes_validées!H53="F",Ouverture_lignes_validées!H53="PM",Ouverture_lignes_validées!H53=""),"",IF(Ouverture_lignes_validées!H53=1,INDEX(COEE_CADLIGNE_TR!$A$16:$C$27,MATCH(Tableau4[[#This Row],[Mois]],COEE_CADLIGNE_TR!$A$16:$A$27,0),2)*COEE_CADLIGNE_TR!$G$2*INDEX(COEE_CADLIGNE_TR!$L$3:$R$9,MATCH(WEEKDAY($A53,1),COEE_CADLIGNE_TR!$M$3:$M$9,0),6)*INDEX(COEE_CADLIGNE_TR!$A$1:$D$13,MATCH(MONTH($A53),COEE_CADLIGNE_TR!$A$1:$A$13,0),2)))</f>
        <v/>
      </c>
      <c r="I53" s="28" t="str">
        <f>IF(OR(Ouverture_lignes_validées!I53="F",Ouverture_lignes_validées!I53="PM",Ouverture_lignes_validées!I53=""),"",IF(Ouverture_lignes_validées!I53=1,INDEX(COEE_CADLIGNE_TR!$A$16:$C$27,MATCH(Tableau4[[#This Row],[Mois]],COEE_CADLIGNE_TR!$A$16:$A$27,0),2)*COEE_CADLIGNE_TR!$G$2*INDEX(COEE_CADLIGNE_TR!$L$3:$R$9,MATCH(WEEKDAY($A53,1),COEE_CADLIGNE_TR!$M$3:$M$9,0),7)*INDEX(COEE_CADLIGNE_TR!$A$1:$D$13,MATCH(MONTH($A53),COEE_CADLIGNE_TR!$A$1:$A$13,0),2)))</f>
        <v/>
      </c>
      <c r="J53" s="28" t="str">
        <f>IF(OR(Ouverture_lignes_validées!J53="F",Ouverture_lignes_validées!J53="PM",Ouverture_lignes_validées!J53=""),"",IF(Ouverture_lignes_validées!J53=1,IF(ISEVEN(Capa_lignes!$C53)="VRAI",INDEX(COEE_CADLIGNE_TR!$A$16:$C$27,MATCH(Tableau4[[#This Row],[Mois]],COEE_CADLIGNE_TR!$A$16:$A$27,0),2)*COEE_CADLIGNE_TR!$H$2*INDEX(COEE_CADLIGNE_TR!$L$3:$R$9,MATCH(WEEKDAY($A53,1),COEE_CADLIGNE_TR!$M$3:$M$9,0),4)*INDEX(COEE_CADLIGNE_TR!$A$1:$D$13,MATCH(MONTH($A53),COEE_CADLIGNE_TR!$A$1:$A$13,0),3),INDEX(COEE_CADLIGNE_TR!$A$16:$C$27,MATCH(Tableau4[[#This Row],[Mois]],COEE_CADLIGNE_TR!$A$16:$A$27,0),2)*COEE_CADLIGNE_TR!$H$2*INDEX(COEE_CADLIGNE_TR!$L$3:$R$9,MATCH(WEEKDAY($A53,1),COEE_CADLIGNE_TR!$M$3:$M$9,0),3)*INDEX(COEE_CADLIGNE_TR!$A$1:$D$13,MATCH(MONTH($A53),COEE_CADLIGNE_TR!$A$1:$A$13,0),3))))</f>
        <v/>
      </c>
      <c r="K53" s="28" t="str">
        <f>IF(OR(Ouverture_lignes_validées!K53="F",Ouverture_lignes_validées!K53="PM",Ouverture_lignes_validées!K53=""),"",IF(Ouverture_lignes_validées!K53=1,IF(ISEVEN(Capa_lignes!$C53)="VRAI",INDEX(COEE_CADLIGNE_TR!$A$16:$C$27,MATCH(Tableau4[[#This Row],[Mois]],COEE_CADLIGNE_TR!$A$16:$A$27,0),2)*COEE_CADLIGNE_TR!$H$2*INDEX(COEE_CADLIGNE_TR!$L$3:$R$9,MATCH(WEEKDAY($A53,1),COEE_CADLIGNE_TR!$M$3:$M$9,0),3)*INDEX(COEE_CADLIGNE_TR!$A$1:$D$13,MATCH(MONTH($A53),COEE_CADLIGNE_TR!$A$1:$A$13,0),3),INDEX(COEE_CADLIGNE_TR!$A$16:$C$27,MATCH(Tableau4[[#This Row],[Mois]],COEE_CADLIGNE_TR!$A$16:$A$27,0),2)*COEE_CADLIGNE_TR!$H$2*INDEX(COEE_CADLIGNE_TR!$L$3:$R$9,MATCH(WEEKDAY($A53,1),COEE_CADLIGNE_TR!$M$3:$M$9,0),4)*INDEX(COEE_CADLIGNE_TR!$A$1:$D$13,MATCH(MONTH($A53),COEE_CADLIGNE_TR!$A$1:$A$13,0),3))))</f>
        <v/>
      </c>
      <c r="L53" s="28" t="str">
        <f>IF(OR(Ouverture_lignes_validées!L53="F",Ouverture_lignes_validées!L53="PM",Ouverture_lignes_validées!L53=""),"",IF(Ouverture_lignes_validées!L53=1,INDEX(COEE_CADLIGNE_TR!$A$16:$C$27,MATCH(Tableau4[[#This Row],[Mois]],COEE_CADLIGNE_TR!$A$16:$A$27,0),2)*COEE_CADLIGNE_TR!$H$2*INDEX(COEE_CADLIGNE_TR!$L$3:$R$9,MATCH(WEEKDAY($A53,1),COEE_CADLIGNE_TR!$M$3:$M$9,0),5)*INDEX(COEE_CADLIGNE_TR!$A$1:$D$13,MATCH(MONTH($A53),COEE_CADLIGNE_TR!$A$1:$A$13,0),3)))</f>
        <v/>
      </c>
      <c r="M53" s="28">
        <f>IF(OR(Ouverture_lignes_validées!M53="F",Ouverture_lignes_validées!M53="PM",Ouverture_lignes_validées!M53=""),"",IF(Ouverture_lignes_validées!M53=1,INDEX(COEE_CADLIGNE_TR!$A$16:$C$27,MATCH(Tableau4[[#This Row],[Mois]],COEE_CADLIGNE_TR!$A$16:$A$27,0),2)*COEE_CADLIGNE_TR!$H$2*INDEX(COEE_CADLIGNE_TR!$L$3:$R$9,MATCH(WEEKDAY($A53,1),COEE_CADLIGNE_TR!$M$3:$M$9,0),6)*INDEX(COEE_CADLIGNE_TR!$A$1:$D$13,MATCH(MONTH($A53),COEE_CADLIGNE_TR!$A$1:$A$13,0),3)))</f>
        <v>7780.5</v>
      </c>
      <c r="N53" s="28">
        <f>IF(OR(Ouverture_lignes_validées!N53="F",Ouverture_lignes_validées!N53="PM",Ouverture_lignes_validées!N53=""),"",IF(Ouverture_lignes_validées!N53=1,INDEX(COEE_CADLIGNE_TR!$A$16:$C$27,MATCH(Tableau4[[#This Row],[Mois]],COEE_CADLIGNE_TR!$A$16:$A$27,0),2)*COEE_CADLIGNE_TR!$H$2*INDEX(COEE_CADLIGNE_TR!$L$3:$R$9,MATCH(WEEKDAY($A53,1),COEE_CADLIGNE_TR!$M$3:$M$9,0),7)*INDEX(COEE_CADLIGNE_TR!$A$1:$D$13,MATCH(MONTH($A53),COEE_CADLIGNE_TR!$A$1:$A$13,0),3)))</f>
        <v>7891.6500000000005</v>
      </c>
      <c r="O53" s="28" t="str">
        <f>IF(OR(Ouverture_lignes_validées!O53="F",Ouverture_lignes_validées!O53="PM",Ouverture_lignes_validées!O53=""),"",IF(Ouverture_lignes_validées!O53=1,IF(ISEVEN(Capa_lignes!$C53)="VRAI",INDEX(COEE_CADLIGNE_TR!$A$16:$C$27,MATCH(Tableau4[[#This Row],[Mois]],COEE_CADLIGNE_TR!$A$16:$A$27,0),2)*COEE_CADLIGNE_TR!$I$2*INDEX(COEE_CADLIGNE_TR!$L$3:$R$9,MATCH(WEEKDAY($A53,1),COEE_CADLIGNE_TR!$M$3:$M$9,0),4)*INDEX(COEE_CADLIGNE_TR!$A$1:$D$13,MATCH(MONTH($A53),COEE_CADLIGNE_TR!$A$1:$A$13,0),4),INDEX(COEE_CADLIGNE_TR!$A$16:$C$27,MATCH(Tableau4[[#This Row],[Mois]],COEE_CADLIGNE_TR!$A$16:$A$27,0),2)*COEE_CADLIGNE_TR!$I$2*INDEX(COEE_CADLIGNE_TR!$L$3:$R$9,MATCH(WEEKDAY($A53,1),COEE_CADLIGNE_TR!$M$3:$M$9,0),3)*INDEX(COEE_CADLIGNE_TR!$A$1:$D$13,MATCH(MONTH($A53),COEE_CADLIGNE_TR!$A$1:$A$13,0),4))))</f>
        <v/>
      </c>
      <c r="P53" s="28" t="str">
        <f>IF(OR(Ouverture_lignes_validées!P53="F",Ouverture_lignes_validées!P53="PM",Ouverture_lignes_validées!P53=""),"",IF(Ouverture_lignes_validées!P53=1,IF(ISEVEN(Capa_lignes!$C53)="VRAI",INDEX(COEE_CADLIGNE_TR!$A$16:$C$27,MATCH(Tableau4[[#This Row],[Mois]],COEE_CADLIGNE_TR!$A$16:$A$27,0),2)*COEE_CADLIGNE_TR!$I$2*INDEX(COEE_CADLIGNE_TR!$L$3:$R$9,MATCH(WEEKDAY($A53,1),COEE_CADLIGNE_TR!$M$3:$M$9,0),3)*INDEX(COEE_CADLIGNE_TR!$A$1:$D$13,MATCH(MONTH($A53),COEE_CADLIGNE_TR!$A$1:$A$13,0),4),INDEX(COEE_CADLIGNE_TR!$A$16:$C$27,MATCH(Tableau4[[#This Row],[Mois]],COEE_CADLIGNE_TR!$A$16:$A$27,0),2)*COEE_CADLIGNE_TR!$I$2*INDEX(COEE_CADLIGNE_TR!$L$3:$R$9,MATCH(WEEKDAY($A53,1),COEE_CADLIGNE_TR!$M$3:$M$9,0),4)*INDEX(COEE_CADLIGNE_TR!$A$1:$D$13,MATCH(MONTH($A53),COEE_CADLIGNE_TR!$A$1:$A$13,0),4))))</f>
        <v/>
      </c>
      <c r="Q53" s="28" t="str">
        <f>IF(OR(Ouverture_lignes_validées!Q53="F",Ouverture_lignes_validées!Q53="PM",Ouverture_lignes_validées!Q53=""),"",IF(Ouverture_lignes_validées!Q53=1,INDEX(COEE_CADLIGNE_TR!$A$16:$C$27,MATCH(Tableau4[[#This Row],[Mois]],COEE_CADLIGNE_TR!$A$16:$A$27,0),2)*COEE_CADLIGNE_TR!$I$2*INDEX(COEE_CADLIGNE_TR!$L$3:$R$9,MATCH(WEEKDAY($A53,1),COEE_CADLIGNE_TR!$M$3:$M$9,0),5)*INDEX(COEE_CADLIGNE_TR!$A$1:$D$13,MATCH(MONTH($A53),COEE_CADLIGNE_TR!$A$1:$A$13,0),4)))</f>
        <v/>
      </c>
      <c r="R53" s="28" t="str">
        <f>IF(OR(Ouverture_lignes_validées!R53="F",Ouverture_lignes_validées!R53="PM",Ouverture_lignes_validées!R53=""),"",IF(Ouverture_lignes_validées!R53=1,INDEX(COEE_CADLIGNE_TR!$A$16:$C$27,MATCH(Tableau4[[#This Row],[Mois]],COEE_CADLIGNE_TR!$A$16:$A$27,0),2)*COEE_CADLIGNE_TR!$I$2*INDEX(COEE_CADLIGNE_TR!$L$3:$R$9,MATCH(WEEKDAY($A53,1),COEE_CADLIGNE_TR!$M$3:$M$9,0),6)*INDEX(COEE_CADLIGNE_TR!$A$1:$D$13,MATCH(MONTH($A53),COEE_CADLIGNE_TR!$A$1:$A$13,0),4)))</f>
        <v/>
      </c>
      <c r="S53" s="28">
        <f>IF(OR(Ouverture_lignes_validées!S53="F",Ouverture_lignes_validées!S53="PM",Ouverture_lignes_validées!S53=""),"",IF(Ouverture_lignes_validées!S53=1,INDEX(COEE_CADLIGNE_TR!$A$16:$C$27,MATCH(Tableau4[[#This Row],[Mois]],COEE_CADLIGNE_TR!$A$16:$A$27,0),2)*COEE_CADLIGNE_TR!$I$2*INDEX(COEE_CADLIGNE_TR!$L$3:$R$9,MATCH(WEEKDAY($A53,1),COEE_CADLIGNE_TR!$M$3:$M$9,0),7)*INDEX(COEE_CADLIGNE_TR!$A$1:$D$13,MATCH(MONTH($A53),COEE_CADLIGNE_TR!$A$1:$A$13,0),4)))</f>
        <v>7739.8874999999998</v>
      </c>
      <c r="T53" s="28" t="str">
        <f>IF(OR(Ouverture_lignes_validées!T53="F",Ouverture_lignes_validées!T53="PM",Ouverture_lignes_validées!T53=""),"",IF(Ouverture_lignes_validées!T53=1,IF(ISEVEN(Capa_lignes!$C53)="VRAI",INDEX(COEE_CADLIGNE_TR!$A$16:$C$27,MATCH(Tableau4[[#This Row],[Mois]],COEE_CADLIGNE_TR!$A$16:$A$27,0),2)*COEE_CADLIGNE_TR!$J$2*INDEX(COEE_CADLIGNE_TR!$L$3:$R$9,MATCH(WEEKDAY($A53,1),COEE_CADLIGNE_TR!$M$3:$M$9,0),3)*INDEX(COEE_CADLIGNE_TR!$A$1:$E$13,MATCH(MONTH($A53),COEE_CADLIGNE_TR!$A$1:$A$13,0),5),INDEX(COEE_CADLIGNE_TR!$A$16:$C$27,MATCH(Tableau4[[#This Row],[Mois]],COEE_CADLIGNE_TR!$A$16:$A$27,0),2)*COEE_CADLIGNE_TR!$J$2*INDEX(COEE_CADLIGNE_TR!$L$3:$R$9,MATCH(WEEKDAY($A53,1),COEE_CADLIGNE_TR!$M$3:$M$9,0),4)*INDEX(COEE_CADLIGNE_TR!$A$1:$E$13,MATCH(MONTH($A53),COEE_CADLIGNE_TR!$A$1:$A$13,0),5))))</f>
        <v/>
      </c>
    </row>
    <row r="54" spans="1:20" x14ac:dyDescent="0.35">
      <c r="A54" s="4">
        <v>44977</v>
      </c>
      <c r="B54" s="1">
        <v>2023</v>
      </c>
      <c r="C54" s="1">
        <v>8</v>
      </c>
      <c r="D54" s="1">
        <f>MONTH(Tableau4[[#This Row],[Date ]])</f>
        <v>2</v>
      </c>
      <c r="E54" s="28" t="str">
        <f>IF(OR(Ouverture_lignes_validées!E54="F",Ouverture_lignes_validées!E54="PM",Ouverture_lignes_validées!E54=""),"",
IF(Ouverture_lignes_validées!E54=1,
IF(ISEVEN(Capa_lignes!$C54)="VRAI",
INDEX(COEE_CADLIGNE_TR!$A$16:$C$27,MATCH(Tableau4[[#This Row],[Mois]],COEE_CADLIGNE_TR!$A$16:$A$27,0),2)*COEE_CADLIGNE_TR!$G$2*INDEX(COEE_CADLIGNE_TR!$L$3:$R$9,MATCH(WEEKDAY($A54,1),COEE_CADLIGNE_TR!$M$3:$M$9,0),4)*INDEX(COEE_CADLIGNE_TR!$A$1:$D$13,MATCH(MONTH($A54),COEE_CADLIGNE_TR!$A$1:$A$13,0),2)*INDEX(COEE_CADLIGNE_TR!$A$1:$D$13,MATCH(MONTH($A54),COEE_CADLIGNE_TR!$A$1:$A$13,0),2),
INDEX(COEE_CADLIGNE_TR!$A$16:$C$27,MATCH(Tableau4[[#This Row],[Mois]],COEE_CADLIGNE_TR!$A$16:$A$27,0),2)*COEE_CADLIGNE_TR!$G$2*INDEX(COEE_CADLIGNE_TR!$L$3:$R$9,MATCH(WEEKDAY($A54,1),COEE_CADLIGNE_TR!$M$3:$M$9,0),3)*INDEX(COEE_CADLIGNE_TR!$A$1:$D$13,MATCH(MONTH($A54),COEE_CADLIGNE_TR!$A$1:$A$13,0),2)*INDEX(COEE_CADLIGNE_TR!$A$1:$D$13,MATCH(MONTH($A54),COEE_CADLIGNE_TR!$A$1:$A$13,0),2))))</f>
        <v/>
      </c>
      <c r="F54" s="28" t="str">
        <f>IF(OR(Ouverture_lignes_validées!F54="F",Ouverture_lignes_validées!F54="PM",Ouverture_lignes_validées!F54=""),"",IF(Ouverture_lignes_validées!F54=1,IF(ISEVEN(Capa_lignes!$C54)="VRAI",INDEX(COEE_CADLIGNE_TR!$A$16:$C$27,MATCH(Tableau4[[#This Row],[Mois]],COEE_CADLIGNE_TR!$A$16:$A$27,0),2)*COEE_CADLIGNE_TR!$G$2*INDEX(COEE_CADLIGNE_TR!$L$3:$R$9,MATCH(WEEKDAY($A54,1),COEE_CADLIGNE_TR!$M$3:$M$9,0),3)*INDEX(COEE_CADLIGNE_TR!$A$1:$D$13,MATCH(MONTH($A54),COEE_CADLIGNE_TR!$A$1:$A$13,0),2),COEE_CADLIGNE_TR!$G$2*INDEX(COEE_CADLIGNE_TR!$L$3:$R$9,MATCH(WEEKDAY($A54,1),COEE_CADLIGNE_TR!$M$3:$M$9,0),4)*INDEX(COEE_CADLIGNE_TR!$A$1:$D$13,MATCH(MONTH($A54),COEE_CADLIGNE_TR!$A$1:$A$13,0),2))))</f>
        <v/>
      </c>
      <c r="G54" s="28" t="str">
        <f>IF(OR(Ouverture_lignes_validées!G54="F",Ouverture_lignes_validées!G54="PM",Ouverture_lignes_validées!G54=""),"",IF(Ouverture_lignes_validées!G54=1,INDEX(COEE_CADLIGNE_TR!$A$16:$C$27,MATCH(Tableau4[[#This Row],[Mois]],COEE_CADLIGNE_TR!$A$16:$A$27,0),2)*COEE_CADLIGNE_TR!$G$2*INDEX(COEE_CADLIGNE_TR!$L$3:$R$9,MATCH(WEEKDAY($A54,1),COEE_CADLIGNE_TR!$M$3:$M$9,0),5)*INDEX(COEE_CADLIGNE_TR!$A$1:$D$13,MATCH(MONTH($A54),COEE_CADLIGNE_TR!$A$1:$A$13,0),2)))</f>
        <v/>
      </c>
      <c r="H54" s="28" t="str">
        <f>IF(OR(Ouverture_lignes_validées!H54="F",Ouverture_lignes_validées!H54="PM",Ouverture_lignes_validées!H54=""),"",IF(Ouverture_lignes_validées!H54=1,INDEX(COEE_CADLIGNE_TR!$A$16:$C$27,MATCH(Tableau4[[#This Row],[Mois]],COEE_CADLIGNE_TR!$A$16:$A$27,0),2)*COEE_CADLIGNE_TR!$G$2*INDEX(COEE_CADLIGNE_TR!$L$3:$R$9,MATCH(WEEKDAY($A54,1),COEE_CADLIGNE_TR!$M$3:$M$9,0),6)*INDEX(COEE_CADLIGNE_TR!$A$1:$D$13,MATCH(MONTH($A54),COEE_CADLIGNE_TR!$A$1:$A$13,0),2)))</f>
        <v/>
      </c>
      <c r="I54" s="28" t="str">
        <f>IF(OR(Ouverture_lignes_validées!I54="F",Ouverture_lignes_validées!I54="PM",Ouverture_lignes_validées!I54=""),"",IF(Ouverture_lignes_validées!I54=1,INDEX(COEE_CADLIGNE_TR!$A$16:$C$27,MATCH(Tableau4[[#This Row],[Mois]],COEE_CADLIGNE_TR!$A$16:$A$27,0),2)*COEE_CADLIGNE_TR!$G$2*INDEX(COEE_CADLIGNE_TR!$L$3:$R$9,MATCH(WEEKDAY($A54,1),COEE_CADLIGNE_TR!$M$3:$M$9,0),7)*INDEX(COEE_CADLIGNE_TR!$A$1:$D$13,MATCH(MONTH($A54),COEE_CADLIGNE_TR!$A$1:$A$13,0),2)))</f>
        <v/>
      </c>
      <c r="J54" s="28">
        <f>IF(OR(Ouverture_lignes_validées!J54="F",Ouverture_lignes_validées!J54="PM",Ouverture_lignes_validées!J54=""),"",IF(Ouverture_lignes_validées!J54=1,IF(ISEVEN(Capa_lignes!$C54)="VRAI",INDEX(COEE_CADLIGNE_TR!$A$16:$C$27,MATCH(Tableau4[[#This Row],[Mois]],COEE_CADLIGNE_TR!$A$16:$A$27,0),2)*COEE_CADLIGNE_TR!$H$2*INDEX(COEE_CADLIGNE_TR!$L$3:$R$9,MATCH(WEEKDAY($A54,1),COEE_CADLIGNE_TR!$M$3:$M$9,0),4)*INDEX(COEE_CADLIGNE_TR!$A$1:$D$13,MATCH(MONTH($A54),COEE_CADLIGNE_TR!$A$1:$A$13,0),3),INDEX(COEE_CADLIGNE_TR!$A$16:$C$27,MATCH(Tableau4[[#This Row],[Mois]],COEE_CADLIGNE_TR!$A$16:$A$27,0),2)*COEE_CADLIGNE_TR!$H$2*INDEX(COEE_CADLIGNE_TR!$L$3:$R$9,MATCH(WEEKDAY($A54,1),COEE_CADLIGNE_TR!$M$3:$M$9,0),3)*INDEX(COEE_CADLIGNE_TR!$A$1:$D$13,MATCH(MONTH($A54),COEE_CADLIGNE_TR!$A$1:$A$13,0),3))))</f>
        <v>4890.6000000000004</v>
      </c>
      <c r="K54" s="28">
        <f>IF(OR(Ouverture_lignes_validées!K54="F",Ouverture_lignes_validées!K54="PM",Ouverture_lignes_validées!K54=""),"",IF(Ouverture_lignes_validées!K54=1,IF(ISEVEN(Capa_lignes!$C54)="VRAI",INDEX(COEE_CADLIGNE_TR!$A$16:$C$27,MATCH(Tableau4[[#This Row],[Mois]],COEE_CADLIGNE_TR!$A$16:$A$27,0),2)*COEE_CADLIGNE_TR!$H$2*INDEX(COEE_CADLIGNE_TR!$L$3:$R$9,MATCH(WEEKDAY($A54,1),COEE_CADLIGNE_TR!$M$3:$M$9,0),3)*INDEX(COEE_CADLIGNE_TR!$A$1:$D$13,MATCH(MONTH($A54),COEE_CADLIGNE_TR!$A$1:$A$13,0),3),INDEX(COEE_CADLIGNE_TR!$A$16:$C$27,MATCH(Tableau4[[#This Row],[Mois]],COEE_CADLIGNE_TR!$A$16:$A$27,0),2)*COEE_CADLIGNE_TR!$H$2*INDEX(COEE_CADLIGNE_TR!$L$3:$R$9,MATCH(WEEKDAY($A54,1),COEE_CADLIGNE_TR!$M$3:$M$9,0),4)*INDEX(COEE_CADLIGNE_TR!$A$1:$D$13,MATCH(MONTH($A54),COEE_CADLIGNE_TR!$A$1:$A$13,0),3))))</f>
        <v>5001.75</v>
      </c>
      <c r="L54" s="28">
        <f>IF(OR(Ouverture_lignes_validées!L54="F",Ouverture_lignes_validées!L54="PM",Ouverture_lignes_validées!L54=""),"",IF(Ouverture_lignes_validées!L54=1,INDEX(COEE_CADLIGNE_TR!$A$16:$C$27,MATCH(Tableau4[[#This Row],[Mois]],COEE_CADLIGNE_TR!$A$16:$A$27,0),2)*COEE_CADLIGNE_TR!$H$2*INDEX(COEE_CADLIGNE_TR!$L$3:$R$9,MATCH(WEEKDAY($A54,1),COEE_CADLIGNE_TR!$M$3:$M$9,0),5)*INDEX(COEE_CADLIGNE_TR!$A$1:$D$13,MATCH(MONTH($A54),COEE_CADLIGNE_TR!$A$1:$A$13,0),3)))</f>
        <v>6113.25</v>
      </c>
      <c r="M54" s="28" t="str">
        <f>IF(OR(Ouverture_lignes_validées!M54="F",Ouverture_lignes_validées!M54="PM",Ouverture_lignes_validées!M54=""),"",IF(Ouverture_lignes_validées!M54=1,INDEX(COEE_CADLIGNE_TR!$A$16:$C$27,MATCH(Tableau4[[#This Row],[Mois]],COEE_CADLIGNE_TR!$A$16:$A$27,0),2)*COEE_CADLIGNE_TR!$H$2*INDEX(COEE_CADLIGNE_TR!$L$3:$R$9,MATCH(WEEKDAY($A54,1),COEE_CADLIGNE_TR!$M$3:$M$9,0),6)*INDEX(COEE_CADLIGNE_TR!$A$1:$D$13,MATCH(MONTH($A54),COEE_CADLIGNE_TR!$A$1:$A$13,0),3)))</f>
        <v/>
      </c>
      <c r="N54" s="28" t="str">
        <f>IF(OR(Ouverture_lignes_validées!N54="F",Ouverture_lignes_validées!N54="PM",Ouverture_lignes_validées!N54=""),"",IF(Ouverture_lignes_validées!N54=1,INDEX(COEE_CADLIGNE_TR!$A$16:$C$27,MATCH(Tableau4[[#This Row],[Mois]],COEE_CADLIGNE_TR!$A$16:$A$27,0),2)*COEE_CADLIGNE_TR!$H$2*INDEX(COEE_CADLIGNE_TR!$L$3:$R$9,MATCH(WEEKDAY($A54,1),COEE_CADLIGNE_TR!$M$3:$M$9,0),7)*INDEX(COEE_CADLIGNE_TR!$A$1:$D$13,MATCH(MONTH($A54),COEE_CADLIGNE_TR!$A$1:$A$13,0),3)))</f>
        <v/>
      </c>
      <c r="O54" s="28">
        <f>IF(OR(Ouverture_lignes_validées!O54="F",Ouverture_lignes_validées!O54="PM",Ouverture_lignes_validées!O54=""),"",IF(Ouverture_lignes_validées!O54=1,IF(ISEVEN(Capa_lignes!$C54)="VRAI",INDEX(COEE_CADLIGNE_TR!$A$16:$C$27,MATCH(Tableau4[[#This Row],[Mois]],COEE_CADLIGNE_TR!$A$16:$A$27,0),2)*COEE_CADLIGNE_TR!$I$2*INDEX(COEE_CADLIGNE_TR!$L$3:$R$9,MATCH(WEEKDAY($A54,1),COEE_CADLIGNE_TR!$M$3:$M$9,0),4)*INDEX(COEE_CADLIGNE_TR!$A$1:$D$13,MATCH(MONTH($A54),COEE_CADLIGNE_TR!$A$1:$A$13,0),4),INDEX(COEE_CADLIGNE_TR!$A$16:$C$27,MATCH(Tableau4[[#This Row],[Mois]],COEE_CADLIGNE_TR!$A$16:$A$27,0),2)*COEE_CADLIGNE_TR!$I$2*INDEX(COEE_CADLIGNE_TR!$L$3:$R$9,MATCH(WEEKDAY($A54,1),COEE_CADLIGNE_TR!$M$3:$M$9,0),3)*INDEX(COEE_CADLIGNE_TR!$A$1:$D$13,MATCH(MONTH($A54),COEE_CADLIGNE_TR!$A$1:$A$13,0),4))))</f>
        <v>4796.55</v>
      </c>
      <c r="P54" s="28">
        <f>IF(OR(Ouverture_lignes_validées!P54="F",Ouverture_lignes_validées!P54="PM",Ouverture_lignes_validées!P54=""),"",IF(Ouverture_lignes_validées!P54=1,IF(ISEVEN(Capa_lignes!$C54)="VRAI",INDEX(COEE_CADLIGNE_TR!$A$16:$C$27,MATCH(Tableau4[[#This Row],[Mois]],COEE_CADLIGNE_TR!$A$16:$A$27,0),2)*COEE_CADLIGNE_TR!$I$2*INDEX(COEE_CADLIGNE_TR!$L$3:$R$9,MATCH(WEEKDAY($A54,1),COEE_CADLIGNE_TR!$M$3:$M$9,0),3)*INDEX(COEE_CADLIGNE_TR!$A$1:$D$13,MATCH(MONTH($A54),COEE_CADLIGNE_TR!$A$1:$A$13,0),4),INDEX(COEE_CADLIGNE_TR!$A$16:$C$27,MATCH(Tableau4[[#This Row],[Mois]],COEE_CADLIGNE_TR!$A$16:$A$27,0),2)*COEE_CADLIGNE_TR!$I$2*INDEX(COEE_CADLIGNE_TR!$L$3:$R$9,MATCH(WEEKDAY($A54,1),COEE_CADLIGNE_TR!$M$3:$M$9,0),4)*INDEX(COEE_CADLIGNE_TR!$A$1:$D$13,MATCH(MONTH($A54),COEE_CADLIGNE_TR!$A$1:$A$13,0),4))))</f>
        <v>4905.5625</v>
      </c>
      <c r="Q54" s="28">
        <f>IF(OR(Ouverture_lignes_validées!Q54="F",Ouverture_lignes_validées!Q54="PM",Ouverture_lignes_validées!Q54=""),"",IF(Ouverture_lignes_validées!Q54=1,INDEX(COEE_CADLIGNE_TR!$A$16:$C$27,MATCH(Tableau4[[#This Row],[Mois]],COEE_CADLIGNE_TR!$A$16:$A$27,0),2)*COEE_CADLIGNE_TR!$I$2*INDEX(COEE_CADLIGNE_TR!$L$3:$R$9,MATCH(WEEKDAY($A54,1),COEE_CADLIGNE_TR!$M$3:$M$9,0),5)*INDEX(COEE_CADLIGNE_TR!$A$1:$D$13,MATCH(MONTH($A54),COEE_CADLIGNE_TR!$A$1:$A$13,0),4)))</f>
        <v>5995.6875</v>
      </c>
      <c r="R54" s="28" t="str">
        <f>IF(OR(Ouverture_lignes_validées!R54="F",Ouverture_lignes_validées!R54="PM",Ouverture_lignes_validées!R54=""),"",IF(Ouverture_lignes_validées!R54=1,INDEX(COEE_CADLIGNE_TR!$A$16:$C$27,MATCH(Tableau4[[#This Row],[Mois]],COEE_CADLIGNE_TR!$A$16:$A$27,0),2)*COEE_CADLIGNE_TR!$I$2*INDEX(COEE_CADLIGNE_TR!$L$3:$R$9,MATCH(WEEKDAY($A54,1),COEE_CADLIGNE_TR!$M$3:$M$9,0),6)*INDEX(COEE_CADLIGNE_TR!$A$1:$D$13,MATCH(MONTH($A54),COEE_CADLIGNE_TR!$A$1:$A$13,0),4)))</f>
        <v/>
      </c>
      <c r="S54" s="28" t="str">
        <f>IF(OR(Ouverture_lignes_validées!S54="F",Ouverture_lignes_validées!S54="PM",Ouverture_lignes_validées!S54=""),"",IF(Ouverture_lignes_validées!S54=1,INDEX(COEE_CADLIGNE_TR!$A$16:$C$27,MATCH(Tableau4[[#This Row],[Mois]],COEE_CADLIGNE_TR!$A$16:$A$27,0),2)*COEE_CADLIGNE_TR!$I$2*INDEX(COEE_CADLIGNE_TR!$L$3:$R$9,MATCH(WEEKDAY($A54,1),COEE_CADLIGNE_TR!$M$3:$M$9,0),7)*INDEX(COEE_CADLIGNE_TR!$A$1:$D$13,MATCH(MONTH($A54),COEE_CADLIGNE_TR!$A$1:$A$13,0),4)))</f>
        <v/>
      </c>
      <c r="T54" s="28">
        <f>IF(OR(Ouverture_lignes_validées!T54="F",Ouverture_lignes_validées!T54="PM",Ouverture_lignes_validées!T54=""),"",IF(Ouverture_lignes_validées!T54=1,IF(ISEVEN(Capa_lignes!$C54)="VRAI",INDEX(COEE_CADLIGNE_TR!$A$16:$C$27,MATCH(Tableau4[[#This Row],[Mois]],COEE_CADLIGNE_TR!$A$16:$A$27,0),2)*COEE_CADLIGNE_TR!$J$2*INDEX(COEE_CADLIGNE_TR!$L$3:$R$9,MATCH(WEEKDAY($A54,1),COEE_CADLIGNE_TR!$M$3:$M$9,0),3)*INDEX(COEE_CADLIGNE_TR!$A$1:$E$13,MATCH(MONTH($A54),COEE_CADLIGNE_TR!$A$1:$A$13,0),5),INDEX(COEE_CADLIGNE_TR!$A$16:$C$27,MATCH(Tableau4[[#This Row],[Mois]],COEE_CADLIGNE_TR!$A$16:$A$27,0),2)*COEE_CADLIGNE_TR!$J$2*INDEX(COEE_CADLIGNE_TR!$L$3:$R$9,MATCH(WEEKDAY($A54,1),COEE_CADLIGNE_TR!$M$3:$M$9,0),4)*INDEX(COEE_CADLIGNE_TR!$A$1:$E$13,MATCH(MONTH($A54),COEE_CADLIGNE_TR!$A$1:$A$13,0),5))))</f>
        <v>1601.8735362997659</v>
      </c>
    </row>
    <row r="55" spans="1:20" x14ac:dyDescent="0.35">
      <c r="A55" s="4">
        <v>44978</v>
      </c>
      <c r="B55" s="1">
        <v>2023</v>
      </c>
      <c r="C55" s="1">
        <v>8</v>
      </c>
      <c r="D55" s="1">
        <f>MONTH(Tableau4[[#This Row],[Date ]])</f>
        <v>2</v>
      </c>
      <c r="E55" s="28" t="str">
        <f>IF(OR(Ouverture_lignes_validées!E55="F",Ouverture_lignes_validées!E55="PM",Ouverture_lignes_validées!E55=""),"",
IF(Ouverture_lignes_validées!E55=1,
IF(ISEVEN(Capa_lignes!$C55)="VRAI",
INDEX(COEE_CADLIGNE_TR!$A$16:$C$27,MATCH(Tableau4[[#This Row],[Mois]],COEE_CADLIGNE_TR!$A$16:$A$27,0),2)*COEE_CADLIGNE_TR!$G$2*INDEX(COEE_CADLIGNE_TR!$L$3:$R$9,MATCH(WEEKDAY($A55,1),COEE_CADLIGNE_TR!$M$3:$M$9,0),4)*INDEX(COEE_CADLIGNE_TR!$A$1:$D$13,MATCH(MONTH($A55),COEE_CADLIGNE_TR!$A$1:$A$13,0),2)*INDEX(COEE_CADLIGNE_TR!$A$1:$D$13,MATCH(MONTH($A55),COEE_CADLIGNE_TR!$A$1:$A$13,0),2),
INDEX(COEE_CADLIGNE_TR!$A$16:$C$27,MATCH(Tableau4[[#This Row],[Mois]],COEE_CADLIGNE_TR!$A$16:$A$27,0),2)*COEE_CADLIGNE_TR!$G$2*INDEX(COEE_CADLIGNE_TR!$L$3:$R$9,MATCH(WEEKDAY($A55,1),COEE_CADLIGNE_TR!$M$3:$M$9,0),3)*INDEX(COEE_CADLIGNE_TR!$A$1:$D$13,MATCH(MONTH($A55),COEE_CADLIGNE_TR!$A$1:$A$13,0),2)*INDEX(COEE_CADLIGNE_TR!$A$1:$D$13,MATCH(MONTH($A55),COEE_CADLIGNE_TR!$A$1:$A$13,0),2))))</f>
        <v/>
      </c>
      <c r="F55" s="28" t="str">
        <f>IF(OR(Ouverture_lignes_validées!F55="F",Ouverture_lignes_validées!F55="PM",Ouverture_lignes_validées!F55=""),"",IF(Ouverture_lignes_validées!F55=1,IF(ISEVEN(Capa_lignes!$C55)="VRAI",INDEX(COEE_CADLIGNE_TR!$A$16:$C$27,MATCH(Tableau4[[#This Row],[Mois]],COEE_CADLIGNE_TR!$A$16:$A$27,0),2)*COEE_CADLIGNE_TR!$G$2*INDEX(COEE_CADLIGNE_TR!$L$3:$R$9,MATCH(WEEKDAY($A55,1),COEE_CADLIGNE_TR!$M$3:$M$9,0),3)*INDEX(COEE_CADLIGNE_TR!$A$1:$D$13,MATCH(MONTH($A55),COEE_CADLIGNE_TR!$A$1:$A$13,0),2),COEE_CADLIGNE_TR!$G$2*INDEX(COEE_CADLIGNE_TR!$L$3:$R$9,MATCH(WEEKDAY($A55,1),COEE_CADLIGNE_TR!$M$3:$M$9,0),4)*INDEX(COEE_CADLIGNE_TR!$A$1:$D$13,MATCH(MONTH($A55),COEE_CADLIGNE_TR!$A$1:$A$13,0),2))))</f>
        <v/>
      </c>
      <c r="G55" s="28" t="str">
        <f>IF(OR(Ouverture_lignes_validées!G55="F",Ouverture_lignes_validées!G55="PM",Ouverture_lignes_validées!G55=""),"",IF(Ouverture_lignes_validées!G55=1,INDEX(COEE_CADLIGNE_TR!$A$16:$C$27,MATCH(Tableau4[[#This Row],[Mois]],COEE_CADLIGNE_TR!$A$16:$A$27,0),2)*COEE_CADLIGNE_TR!$G$2*INDEX(COEE_CADLIGNE_TR!$L$3:$R$9,MATCH(WEEKDAY($A55,1),COEE_CADLIGNE_TR!$M$3:$M$9,0),5)*INDEX(COEE_CADLIGNE_TR!$A$1:$D$13,MATCH(MONTH($A55),COEE_CADLIGNE_TR!$A$1:$A$13,0),2)))</f>
        <v/>
      </c>
      <c r="H55" s="28" t="str">
        <f>IF(OR(Ouverture_lignes_validées!H55="F",Ouverture_lignes_validées!H55="PM",Ouverture_lignes_validées!H55=""),"",IF(Ouverture_lignes_validées!H55=1,INDEX(COEE_CADLIGNE_TR!$A$16:$C$27,MATCH(Tableau4[[#This Row],[Mois]],COEE_CADLIGNE_TR!$A$16:$A$27,0),2)*COEE_CADLIGNE_TR!$G$2*INDEX(COEE_CADLIGNE_TR!$L$3:$R$9,MATCH(WEEKDAY($A55,1),COEE_CADLIGNE_TR!$M$3:$M$9,0),6)*INDEX(COEE_CADLIGNE_TR!$A$1:$D$13,MATCH(MONTH($A55),COEE_CADLIGNE_TR!$A$1:$A$13,0),2)))</f>
        <v/>
      </c>
      <c r="I55" s="28" t="str">
        <f>IF(OR(Ouverture_lignes_validées!I55="F",Ouverture_lignes_validées!I55="PM",Ouverture_lignes_validées!I55=""),"",IF(Ouverture_lignes_validées!I55=1,INDEX(COEE_CADLIGNE_TR!$A$16:$C$27,MATCH(Tableau4[[#This Row],[Mois]],COEE_CADLIGNE_TR!$A$16:$A$27,0),2)*COEE_CADLIGNE_TR!$G$2*INDEX(COEE_CADLIGNE_TR!$L$3:$R$9,MATCH(WEEKDAY($A55,1),COEE_CADLIGNE_TR!$M$3:$M$9,0),7)*INDEX(COEE_CADLIGNE_TR!$A$1:$D$13,MATCH(MONTH($A55),COEE_CADLIGNE_TR!$A$1:$A$13,0),2)))</f>
        <v/>
      </c>
      <c r="J55" s="28">
        <f>IF(OR(Ouverture_lignes_validées!J55="F",Ouverture_lignes_validées!J55="PM",Ouverture_lignes_validées!J55=""),"",IF(Ouverture_lignes_validées!J55=1,IF(ISEVEN(Capa_lignes!$C55)="VRAI",INDEX(COEE_CADLIGNE_TR!$A$16:$C$27,MATCH(Tableau4[[#This Row],[Mois]],COEE_CADLIGNE_TR!$A$16:$A$27,0),2)*COEE_CADLIGNE_TR!$H$2*INDEX(COEE_CADLIGNE_TR!$L$3:$R$9,MATCH(WEEKDAY($A55,1),COEE_CADLIGNE_TR!$M$3:$M$9,0),4)*INDEX(COEE_CADLIGNE_TR!$A$1:$D$13,MATCH(MONTH($A55),COEE_CADLIGNE_TR!$A$1:$A$13,0),3),INDEX(COEE_CADLIGNE_TR!$A$16:$C$27,MATCH(Tableau4[[#This Row],[Mois]],COEE_CADLIGNE_TR!$A$16:$A$27,0),2)*COEE_CADLIGNE_TR!$H$2*INDEX(COEE_CADLIGNE_TR!$L$3:$R$9,MATCH(WEEKDAY($A55,1),COEE_CADLIGNE_TR!$M$3:$M$9,0),3)*INDEX(COEE_CADLIGNE_TR!$A$1:$D$13,MATCH(MONTH($A55),COEE_CADLIGNE_TR!$A$1:$A$13,0),3))))</f>
        <v>4890.6000000000004</v>
      </c>
      <c r="K55" s="28">
        <f>IF(OR(Ouverture_lignes_validées!K55="F",Ouverture_lignes_validées!K55="PM",Ouverture_lignes_validées!K55=""),"",IF(Ouverture_lignes_validées!K55=1,IF(ISEVEN(Capa_lignes!$C55)="VRAI",INDEX(COEE_CADLIGNE_TR!$A$16:$C$27,MATCH(Tableau4[[#This Row],[Mois]],COEE_CADLIGNE_TR!$A$16:$A$27,0),2)*COEE_CADLIGNE_TR!$H$2*INDEX(COEE_CADLIGNE_TR!$L$3:$R$9,MATCH(WEEKDAY($A55,1),COEE_CADLIGNE_TR!$M$3:$M$9,0),3)*INDEX(COEE_CADLIGNE_TR!$A$1:$D$13,MATCH(MONTH($A55),COEE_CADLIGNE_TR!$A$1:$A$13,0),3),INDEX(COEE_CADLIGNE_TR!$A$16:$C$27,MATCH(Tableau4[[#This Row],[Mois]],COEE_CADLIGNE_TR!$A$16:$A$27,0),2)*COEE_CADLIGNE_TR!$H$2*INDEX(COEE_CADLIGNE_TR!$L$3:$R$9,MATCH(WEEKDAY($A55,1),COEE_CADLIGNE_TR!$M$3:$M$9,0),4)*INDEX(COEE_CADLIGNE_TR!$A$1:$D$13,MATCH(MONTH($A55),COEE_CADLIGNE_TR!$A$1:$A$13,0),3))))</f>
        <v>5001.75</v>
      </c>
      <c r="L55" s="28">
        <f>IF(OR(Ouverture_lignes_validées!L55="F",Ouverture_lignes_validées!L55="PM",Ouverture_lignes_validées!L55=""),"",IF(Ouverture_lignes_validées!L55=1,INDEX(COEE_CADLIGNE_TR!$A$16:$C$27,MATCH(Tableau4[[#This Row],[Mois]],COEE_CADLIGNE_TR!$A$16:$A$27,0),2)*COEE_CADLIGNE_TR!$H$2*INDEX(COEE_CADLIGNE_TR!$L$3:$R$9,MATCH(WEEKDAY($A55,1),COEE_CADLIGNE_TR!$M$3:$M$9,0),5)*INDEX(COEE_CADLIGNE_TR!$A$1:$D$13,MATCH(MONTH($A55),COEE_CADLIGNE_TR!$A$1:$A$13,0),3)))</f>
        <v>6113.25</v>
      </c>
      <c r="M55" s="28" t="str">
        <f>IF(OR(Ouverture_lignes_validées!M55="F",Ouverture_lignes_validées!M55="PM",Ouverture_lignes_validées!M55=""),"",IF(Ouverture_lignes_validées!M55=1,INDEX(COEE_CADLIGNE_TR!$A$16:$C$27,MATCH(Tableau4[[#This Row],[Mois]],COEE_CADLIGNE_TR!$A$16:$A$27,0),2)*COEE_CADLIGNE_TR!$H$2*INDEX(COEE_CADLIGNE_TR!$L$3:$R$9,MATCH(WEEKDAY($A55,1),COEE_CADLIGNE_TR!$M$3:$M$9,0),6)*INDEX(COEE_CADLIGNE_TR!$A$1:$D$13,MATCH(MONTH($A55),COEE_CADLIGNE_TR!$A$1:$A$13,0),3)))</f>
        <v/>
      </c>
      <c r="N55" s="28" t="str">
        <f>IF(OR(Ouverture_lignes_validées!N55="F",Ouverture_lignes_validées!N55="PM",Ouverture_lignes_validées!N55=""),"",IF(Ouverture_lignes_validées!N55=1,INDEX(COEE_CADLIGNE_TR!$A$16:$C$27,MATCH(Tableau4[[#This Row],[Mois]],COEE_CADLIGNE_TR!$A$16:$A$27,0),2)*COEE_CADLIGNE_TR!$H$2*INDEX(COEE_CADLIGNE_TR!$L$3:$R$9,MATCH(WEEKDAY($A55,1),COEE_CADLIGNE_TR!$M$3:$M$9,0),7)*INDEX(COEE_CADLIGNE_TR!$A$1:$D$13,MATCH(MONTH($A55),COEE_CADLIGNE_TR!$A$1:$A$13,0),3)))</f>
        <v/>
      </c>
      <c r="O55" s="28">
        <f>IF(OR(Ouverture_lignes_validées!O55="F",Ouverture_lignes_validées!O55="PM",Ouverture_lignes_validées!O55=""),"",IF(Ouverture_lignes_validées!O55=1,IF(ISEVEN(Capa_lignes!$C55)="VRAI",INDEX(COEE_CADLIGNE_TR!$A$16:$C$27,MATCH(Tableau4[[#This Row],[Mois]],COEE_CADLIGNE_TR!$A$16:$A$27,0),2)*COEE_CADLIGNE_TR!$I$2*INDEX(COEE_CADLIGNE_TR!$L$3:$R$9,MATCH(WEEKDAY($A55,1),COEE_CADLIGNE_TR!$M$3:$M$9,0),4)*INDEX(COEE_CADLIGNE_TR!$A$1:$D$13,MATCH(MONTH($A55),COEE_CADLIGNE_TR!$A$1:$A$13,0),4),INDEX(COEE_CADLIGNE_TR!$A$16:$C$27,MATCH(Tableau4[[#This Row],[Mois]],COEE_CADLIGNE_TR!$A$16:$A$27,0),2)*COEE_CADLIGNE_TR!$I$2*INDEX(COEE_CADLIGNE_TR!$L$3:$R$9,MATCH(WEEKDAY($A55,1),COEE_CADLIGNE_TR!$M$3:$M$9,0),3)*INDEX(COEE_CADLIGNE_TR!$A$1:$D$13,MATCH(MONTH($A55),COEE_CADLIGNE_TR!$A$1:$A$13,0),4))))</f>
        <v>4796.55</v>
      </c>
      <c r="P55" s="28">
        <f>IF(OR(Ouverture_lignes_validées!P55="F",Ouverture_lignes_validées!P55="PM",Ouverture_lignes_validées!P55=""),"",IF(Ouverture_lignes_validées!P55=1,IF(ISEVEN(Capa_lignes!$C55)="VRAI",INDEX(COEE_CADLIGNE_TR!$A$16:$C$27,MATCH(Tableau4[[#This Row],[Mois]],COEE_CADLIGNE_TR!$A$16:$A$27,0),2)*COEE_CADLIGNE_TR!$I$2*INDEX(COEE_CADLIGNE_TR!$L$3:$R$9,MATCH(WEEKDAY($A55,1),COEE_CADLIGNE_TR!$M$3:$M$9,0),3)*INDEX(COEE_CADLIGNE_TR!$A$1:$D$13,MATCH(MONTH($A55),COEE_CADLIGNE_TR!$A$1:$A$13,0),4),INDEX(COEE_CADLIGNE_TR!$A$16:$C$27,MATCH(Tableau4[[#This Row],[Mois]],COEE_CADLIGNE_TR!$A$16:$A$27,0),2)*COEE_CADLIGNE_TR!$I$2*INDEX(COEE_CADLIGNE_TR!$L$3:$R$9,MATCH(WEEKDAY($A55,1),COEE_CADLIGNE_TR!$M$3:$M$9,0),4)*INDEX(COEE_CADLIGNE_TR!$A$1:$D$13,MATCH(MONTH($A55),COEE_CADLIGNE_TR!$A$1:$A$13,0),4))))</f>
        <v>4905.5625</v>
      </c>
      <c r="Q55" s="28">
        <f>IF(OR(Ouverture_lignes_validées!Q55="F",Ouverture_lignes_validées!Q55="PM",Ouverture_lignes_validées!Q55=""),"",IF(Ouverture_lignes_validées!Q55=1,INDEX(COEE_CADLIGNE_TR!$A$16:$C$27,MATCH(Tableau4[[#This Row],[Mois]],COEE_CADLIGNE_TR!$A$16:$A$27,0),2)*COEE_CADLIGNE_TR!$I$2*INDEX(COEE_CADLIGNE_TR!$L$3:$R$9,MATCH(WEEKDAY($A55,1),COEE_CADLIGNE_TR!$M$3:$M$9,0),5)*INDEX(COEE_CADLIGNE_TR!$A$1:$D$13,MATCH(MONTH($A55),COEE_CADLIGNE_TR!$A$1:$A$13,0),4)))</f>
        <v>5995.6875</v>
      </c>
      <c r="R55" s="28" t="str">
        <f>IF(OR(Ouverture_lignes_validées!R55="F",Ouverture_lignes_validées!R55="PM",Ouverture_lignes_validées!R55=""),"",IF(Ouverture_lignes_validées!R55=1,INDEX(COEE_CADLIGNE_TR!$A$16:$C$27,MATCH(Tableau4[[#This Row],[Mois]],COEE_CADLIGNE_TR!$A$16:$A$27,0),2)*COEE_CADLIGNE_TR!$I$2*INDEX(COEE_CADLIGNE_TR!$L$3:$R$9,MATCH(WEEKDAY($A55,1),COEE_CADLIGNE_TR!$M$3:$M$9,0),6)*INDEX(COEE_CADLIGNE_TR!$A$1:$D$13,MATCH(MONTH($A55),COEE_CADLIGNE_TR!$A$1:$A$13,0),4)))</f>
        <v/>
      </c>
      <c r="S55" s="28" t="str">
        <f>IF(OR(Ouverture_lignes_validées!S55="F",Ouverture_lignes_validées!S55="PM",Ouverture_lignes_validées!S55=""),"",IF(Ouverture_lignes_validées!S55=1,INDEX(COEE_CADLIGNE_TR!$A$16:$C$27,MATCH(Tableau4[[#This Row],[Mois]],COEE_CADLIGNE_TR!$A$16:$A$27,0),2)*COEE_CADLIGNE_TR!$I$2*INDEX(COEE_CADLIGNE_TR!$L$3:$R$9,MATCH(WEEKDAY($A55,1),COEE_CADLIGNE_TR!$M$3:$M$9,0),7)*INDEX(COEE_CADLIGNE_TR!$A$1:$D$13,MATCH(MONTH($A55),COEE_CADLIGNE_TR!$A$1:$A$13,0),4)))</f>
        <v/>
      </c>
      <c r="T55" s="28">
        <f>IF(OR(Ouverture_lignes_validées!T55="F",Ouverture_lignes_validées!T55="PM",Ouverture_lignes_validées!T55=""),"",IF(Ouverture_lignes_validées!T55=1,IF(ISEVEN(Capa_lignes!$C55)="VRAI",INDEX(COEE_CADLIGNE_TR!$A$16:$C$27,MATCH(Tableau4[[#This Row],[Mois]],COEE_CADLIGNE_TR!$A$16:$A$27,0),2)*COEE_CADLIGNE_TR!$J$2*INDEX(COEE_CADLIGNE_TR!$L$3:$R$9,MATCH(WEEKDAY($A55,1),COEE_CADLIGNE_TR!$M$3:$M$9,0),3)*INDEX(COEE_CADLIGNE_TR!$A$1:$E$13,MATCH(MONTH($A55),COEE_CADLIGNE_TR!$A$1:$A$13,0),5),INDEX(COEE_CADLIGNE_TR!$A$16:$C$27,MATCH(Tableau4[[#This Row],[Mois]],COEE_CADLIGNE_TR!$A$16:$A$27,0),2)*COEE_CADLIGNE_TR!$J$2*INDEX(COEE_CADLIGNE_TR!$L$3:$R$9,MATCH(WEEKDAY($A55,1),COEE_CADLIGNE_TR!$M$3:$M$9,0),4)*INDEX(COEE_CADLIGNE_TR!$A$1:$E$13,MATCH(MONTH($A55),COEE_CADLIGNE_TR!$A$1:$A$13,0),5))))</f>
        <v>1601.8735362997659</v>
      </c>
    </row>
    <row r="56" spans="1:20" x14ac:dyDescent="0.35">
      <c r="A56" s="4">
        <v>44979</v>
      </c>
      <c r="B56" s="1">
        <v>2023</v>
      </c>
      <c r="C56" s="1">
        <v>8</v>
      </c>
      <c r="D56" s="1">
        <f>MONTH(Tableau4[[#This Row],[Date ]])</f>
        <v>2</v>
      </c>
      <c r="E56" s="28" t="str">
        <f>IF(OR(Ouverture_lignes_validées!E56="F",Ouverture_lignes_validées!E56="PM",Ouverture_lignes_validées!E56=""),"",
IF(Ouverture_lignes_validées!E56=1,
IF(ISEVEN(Capa_lignes!$C56)="VRAI",
INDEX(COEE_CADLIGNE_TR!$A$16:$C$27,MATCH(Tableau4[[#This Row],[Mois]],COEE_CADLIGNE_TR!$A$16:$A$27,0),2)*COEE_CADLIGNE_TR!$G$2*INDEX(COEE_CADLIGNE_TR!$L$3:$R$9,MATCH(WEEKDAY($A56,1),COEE_CADLIGNE_TR!$M$3:$M$9,0),4)*INDEX(COEE_CADLIGNE_TR!$A$1:$D$13,MATCH(MONTH($A56),COEE_CADLIGNE_TR!$A$1:$A$13,0),2)*INDEX(COEE_CADLIGNE_TR!$A$1:$D$13,MATCH(MONTH($A56),COEE_CADLIGNE_TR!$A$1:$A$13,0),2),
INDEX(COEE_CADLIGNE_TR!$A$16:$C$27,MATCH(Tableau4[[#This Row],[Mois]],COEE_CADLIGNE_TR!$A$16:$A$27,0),2)*COEE_CADLIGNE_TR!$G$2*INDEX(COEE_CADLIGNE_TR!$L$3:$R$9,MATCH(WEEKDAY($A56,1),COEE_CADLIGNE_TR!$M$3:$M$9,0),3)*INDEX(COEE_CADLIGNE_TR!$A$1:$D$13,MATCH(MONTH($A56),COEE_CADLIGNE_TR!$A$1:$A$13,0),2)*INDEX(COEE_CADLIGNE_TR!$A$1:$D$13,MATCH(MONTH($A56),COEE_CADLIGNE_TR!$A$1:$A$13,0),2))))</f>
        <v/>
      </c>
      <c r="F56" s="28" t="str">
        <f>IF(OR(Ouverture_lignes_validées!F56="F",Ouverture_lignes_validées!F56="PM",Ouverture_lignes_validées!F56=""),"",IF(Ouverture_lignes_validées!F56=1,IF(ISEVEN(Capa_lignes!$C56)="VRAI",INDEX(COEE_CADLIGNE_TR!$A$16:$C$27,MATCH(Tableau4[[#This Row],[Mois]],COEE_CADLIGNE_TR!$A$16:$A$27,0),2)*COEE_CADLIGNE_TR!$G$2*INDEX(COEE_CADLIGNE_TR!$L$3:$R$9,MATCH(WEEKDAY($A56,1),COEE_CADLIGNE_TR!$M$3:$M$9,0),3)*INDEX(COEE_CADLIGNE_TR!$A$1:$D$13,MATCH(MONTH($A56),COEE_CADLIGNE_TR!$A$1:$A$13,0),2),COEE_CADLIGNE_TR!$G$2*INDEX(COEE_CADLIGNE_TR!$L$3:$R$9,MATCH(WEEKDAY($A56,1),COEE_CADLIGNE_TR!$M$3:$M$9,0),4)*INDEX(COEE_CADLIGNE_TR!$A$1:$D$13,MATCH(MONTH($A56),COEE_CADLIGNE_TR!$A$1:$A$13,0),2))))</f>
        <v/>
      </c>
      <c r="G56" s="28" t="str">
        <f>IF(OR(Ouverture_lignes_validées!G56="F",Ouverture_lignes_validées!G56="PM",Ouverture_lignes_validées!G56=""),"",IF(Ouverture_lignes_validées!G56=1,INDEX(COEE_CADLIGNE_TR!$A$16:$C$27,MATCH(Tableau4[[#This Row],[Mois]],COEE_CADLIGNE_TR!$A$16:$A$27,0),2)*COEE_CADLIGNE_TR!$G$2*INDEX(COEE_CADLIGNE_TR!$L$3:$R$9,MATCH(WEEKDAY($A56,1),COEE_CADLIGNE_TR!$M$3:$M$9,0),5)*INDEX(COEE_CADLIGNE_TR!$A$1:$D$13,MATCH(MONTH($A56),COEE_CADLIGNE_TR!$A$1:$A$13,0),2)))</f>
        <v/>
      </c>
      <c r="H56" s="28" t="str">
        <f>IF(OR(Ouverture_lignes_validées!H56="F",Ouverture_lignes_validées!H56="PM",Ouverture_lignes_validées!H56=""),"",IF(Ouverture_lignes_validées!H56=1,INDEX(COEE_CADLIGNE_TR!$A$16:$C$27,MATCH(Tableau4[[#This Row],[Mois]],COEE_CADLIGNE_TR!$A$16:$A$27,0),2)*COEE_CADLIGNE_TR!$G$2*INDEX(COEE_CADLIGNE_TR!$L$3:$R$9,MATCH(WEEKDAY($A56,1),COEE_CADLIGNE_TR!$M$3:$M$9,0),6)*INDEX(COEE_CADLIGNE_TR!$A$1:$D$13,MATCH(MONTH($A56),COEE_CADLIGNE_TR!$A$1:$A$13,0),2)))</f>
        <v/>
      </c>
      <c r="I56" s="28" t="str">
        <f>IF(OR(Ouverture_lignes_validées!I56="F",Ouverture_lignes_validées!I56="PM",Ouverture_lignes_validées!I56=""),"",IF(Ouverture_lignes_validées!I56=1,INDEX(COEE_CADLIGNE_TR!$A$16:$C$27,MATCH(Tableau4[[#This Row],[Mois]],COEE_CADLIGNE_TR!$A$16:$A$27,0),2)*COEE_CADLIGNE_TR!$G$2*INDEX(COEE_CADLIGNE_TR!$L$3:$R$9,MATCH(WEEKDAY($A56,1),COEE_CADLIGNE_TR!$M$3:$M$9,0),7)*INDEX(COEE_CADLIGNE_TR!$A$1:$D$13,MATCH(MONTH($A56),COEE_CADLIGNE_TR!$A$1:$A$13,0),2)))</f>
        <v/>
      </c>
      <c r="J56" s="28">
        <f>IF(OR(Ouverture_lignes_validées!J56="F",Ouverture_lignes_validées!J56="PM",Ouverture_lignes_validées!J56=""),"",IF(Ouverture_lignes_validées!J56=1,IF(ISEVEN(Capa_lignes!$C56)="VRAI",INDEX(COEE_CADLIGNE_TR!$A$16:$C$27,MATCH(Tableau4[[#This Row],[Mois]],COEE_CADLIGNE_TR!$A$16:$A$27,0),2)*COEE_CADLIGNE_TR!$H$2*INDEX(COEE_CADLIGNE_TR!$L$3:$R$9,MATCH(WEEKDAY($A56,1),COEE_CADLIGNE_TR!$M$3:$M$9,0),4)*INDEX(COEE_CADLIGNE_TR!$A$1:$D$13,MATCH(MONTH($A56),COEE_CADLIGNE_TR!$A$1:$A$13,0),3),INDEX(COEE_CADLIGNE_TR!$A$16:$C$27,MATCH(Tableau4[[#This Row],[Mois]],COEE_CADLIGNE_TR!$A$16:$A$27,0),2)*COEE_CADLIGNE_TR!$H$2*INDEX(COEE_CADLIGNE_TR!$L$3:$R$9,MATCH(WEEKDAY($A56,1),COEE_CADLIGNE_TR!$M$3:$M$9,0),3)*INDEX(COEE_CADLIGNE_TR!$A$1:$D$13,MATCH(MONTH($A56),COEE_CADLIGNE_TR!$A$1:$A$13,0),3))))</f>
        <v>4890.6000000000004</v>
      </c>
      <c r="K56" s="28">
        <f>IF(OR(Ouverture_lignes_validées!K56="F",Ouverture_lignes_validées!K56="PM",Ouverture_lignes_validées!K56=""),"",IF(Ouverture_lignes_validées!K56=1,IF(ISEVEN(Capa_lignes!$C56)="VRAI",INDEX(COEE_CADLIGNE_TR!$A$16:$C$27,MATCH(Tableau4[[#This Row],[Mois]],COEE_CADLIGNE_TR!$A$16:$A$27,0),2)*COEE_CADLIGNE_TR!$H$2*INDEX(COEE_CADLIGNE_TR!$L$3:$R$9,MATCH(WEEKDAY($A56,1),COEE_CADLIGNE_TR!$M$3:$M$9,0),3)*INDEX(COEE_CADLIGNE_TR!$A$1:$D$13,MATCH(MONTH($A56),COEE_CADLIGNE_TR!$A$1:$A$13,0),3),INDEX(COEE_CADLIGNE_TR!$A$16:$C$27,MATCH(Tableau4[[#This Row],[Mois]],COEE_CADLIGNE_TR!$A$16:$A$27,0),2)*COEE_CADLIGNE_TR!$H$2*INDEX(COEE_CADLIGNE_TR!$L$3:$R$9,MATCH(WEEKDAY($A56,1),COEE_CADLIGNE_TR!$M$3:$M$9,0),4)*INDEX(COEE_CADLIGNE_TR!$A$1:$D$13,MATCH(MONTH($A56),COEE_CADLIGNE_TR!$A$1:$A$13,0),3))))</f>
        <v>5001.75</v>
      </c>
      <c r="L56" s="28">
        <f>IF(OR(Ouverture_lignes_validées!L56="F",Ouverture_lignes_validées!L56="PM",Ouverture_lignes_validées!L56=""),"",IF(Ouverture_lignes_validées!L56=1,INDEX(COEE_CADLIGNE_TR!$A$16:$C$27,MATCH(Tableau4[[#This Row],[Mois]],COEE_CADLIGNE_TR!$A$16:$A$27,0),2)*COEE_CADLIGNE_TR!$H$2*INDEX(COEE_CADLIGNE_TR!$L$3:$R$9,MATCH(WEEKDAY($A56,1),COEE_CADLIGNE_TR!$M$3:$M$9,0),5)*INDEX(COEE_CADLIGNE_TR!$A$1:$D$13,MATCH(MONTH($A56),COEE_CADLIGNE_TR!$A$1:$A$13,0),3)))</f>
        <v>6113.25</v>
      </c>
      <c r="M56" s="28" t="str">
        <f>IF(OR(Ouverture_lignes_validées!M56="F",Ouverture_lignes_validées!M56="PM",Ouverture_lignes_validées!M56=""),"",IF(Ouverture_lignes_validées!M56=1,INDEX(COEE_CADLIGNE_TR!$A$16:$C$27,MATCH(Tableau4[[#This Row],[Mois]],COEE_CADLIGNE_TR!$A$16:$A$27,0),2)*COEE_CADLIGNE_TR!$H$2*INDEX(COEE_CADLIGNE_TR!$L$3:$R$9,MATCH(WEEKDAY($A56,1),COEE_CADLIGNE_TR!$M$3:$M$9,0),6)*INDEX(COEE_CADLIGNE_TR!$A$1:$D$13,MATCH(MONTH($A56),COEE_CADLIGNE_TR!$A$1:$A$13,0),3)))</f>
        <v/>
      </c>
      <c r="N56" s="28" t="str">
        <f>IF(OR(Ouverture_lignes_validées!N56="F",Ouverture_lignes_validées!N56="PM",Ouverture_lignes_validées!N56=""),"",IF(Ouverture_lignes_validées!N56=1,INDEX(COEE_CADLIGNE_TR!$A$16:$C$27,MATCH(Tableau4[[#This Row],[Mois]],COEE_CADLIGNE_TR!$A$16:$A$27,0),2)*COEE_CADLIGNE_TR!$H$2*INDEX(COEE_CADLIGNE_TR!$L$3:$R$9,MATCH(WEEKDAY($A56,1),COEE_CADLIGNE_TR!$M$3:$M$9,0),7)*INDEX(COEE_CADLIGNE_TR!$A$1:$D$13,MATCH(MONTH($A56),COEE_CADLIGNE_TR!$A$1:$A$13,0),3)))</f>
        <v/>
      </c>
      <c r="O56" s="28">
        <f>IF(OR(Ouverture_lignes_validées!O56="F",Ouverture_lignes_validées!O56="PM",Ouverture_lignes_validées!O56=""),"",IF(Ouverture_lignes_validées!O56=1,IF(ISEVEN(Capa_lignes!$C56)="VRAI",INDEX(COEE_CADLIGNE_TR!$A$16:$C$27,MATCH(Tableau4[[#This Row],[Mois]],COEE_CADLIGNE_TR!$A$16:$A$27,0),2)*COEE_CADLIGNE_TR!$I$2*INDEX(COEE_CADLIGNE_TR!$L$3:$R$9,MATCH(WEEKDAY($A56,1),COEE_CADLIGNE_TR!$M$3:$M$9,0),4)*INDEX(COEE_CADLIGNE_TR!$A$1:$D$13,MATCH(MONTH($A56),COEE_CADLIGNE_TR!$A$1:$A$13,0),4),INDEX(COEE_CADLIGNE_TR!$A$16:$C$27,MATCH(Tableau4[[#This Row],[Mois]],COEE_CADLIGNE_TR!$A$16:$A$27,0),2)*COEE_CADLIGNE_TR!$I$2*INDEX(COEE_CADLIGNE_TR!$L$3:$R$9,MATCH(WEEKDAY($A56,1),COEE_CADLIGNE_TR!$M$3:$M$9,0),3)*INDEX(COEE_CADLIGNE_TR!$A$1:$D$13,MATCH(MONTH($A56),COEE_CADLIGNE_TR!$A$1:$A$13,0),4))))</f>
        <v>4796.55</v>
      </c>
      <c r="P56" s="28">
        <f>IF(OR(Ouverture_lignes_validées!P56="F",Ouverture_lignes_validées!P56="PM",Ouverture_lignes_validées!P56=""),"",IF(Ouverture_lignes_validées!P56=1,IF(ISEVEN(Capa_lignes!$C56)="VRAI",INDEX(COEE_CADLIGNE_TR!$A$16:$C$27,MATCH(Tableau4[[#This Row],[Mois]],COEE_CADLIGNE_TR!$A$16:$A$27,0),2)*COEE_CADLIGNE_TR!$I$2*INDEX(COEE_CADLIGNE_TR!$L$3:$R$9,MATCH(WEEKDAY($A56,1),COEE_CADLIGNE_TR!$M$3:$M$9,0),3)*INDEX(COEE_CADLIGNE_TR!$A$1:$D$13,MATCH(MONTH($A56),COEE_CADLIGNE_TR!$A$1:$A$13,0),4),INDEX(COEE_CADLIGNE_TR!$A$16:$C$27,MATCH(Tableau4[[#This Row],[Mois]],COEE_CADLIGNE_TR!$A$16:$A$27,0),2)*COEE_CADLIGNE_TR!$I$2*INDEX(COEE_CADLIGNE_TR!$L$3:$R$9,MATCH(WEEKDAY($A56,1),COEE_CADLIGNE_TR!$M$3:$M$9,0),4)*INDEX(COEE_CADLIGNE_TR!$A$1:$D$13,MATCH(MONTH($A56),COEE_CADLIGNE_TR!$A$1:$A$13,0),4))))</f>
        <v>4905.5625</v>
      </c>
      <c r="Q56" s="28">
        <f>IF(OR(Ouverture_lignes_validées!Q56="F",Ouverture_lignes_validées!Q56="PM",Ouverture_lignes_validées!Q56=""),"",IF(Ouverture_lignes_validées!Q56=1,INDEX(COEE_CADLIGNE_TR!$A$16:$C$27,MATCH(Tableau4[[#This Row],[Mois]],COEE_CADLIGNE_TR!$A$16:$A$27,0),2)*COEE_CADLIGNE_TR!$I$2*INDEX(COEE_CADLIGNE_TR!$L$3:$R$9,MATCH(WEEKDAY($A56,1),COEE_CADLIGNE_TR!$M$3:$M$9,0),5)*INDEX(COEE_CADLIGNE_TR!$A$1:$D$13,MATCH(MONTH($A56),COEE_CADLIGNE_TR!$A$1:$A$13,0),4)))</f>
        <v>5995.6875</v>
      </c>
      <c r="R56" s="28" t="str">
        <f>IF(OR(Ouverture_lignes_validées!R56="F",Ouverture_lignes_validées!R56="PM",Ouverture_lignes_validées!R56=""),"",IF(Ouverture_lignes_validées!R56=1,INDEX(COEE_CADLIGNE_TR!$A$16:$C$27,MATCH(Tableau4[[#This Row],[Mois]],COEE_CADLIGNE_TR!$A$16:$A$27,0),2)*COEE_CADLIGNE_TR!$I$2*INDEX(COEE_CADLIGNE_TR!$L$3:$R$9,MATCH(WEEKDAY($A56,1),COEE_CADLIGNE_TR!$M$3:$M$9,0),6)*INDEX(COEE_CADLIGNE_TR!$A$1:$D$13,MATCH(MONTH($A56),COEE_CADLIGNE_TR!$A$1:$A$13,0),4)))</f>
        <v/>
      </c>
      <c r="S56" s="28" t="str">
        <f>IF(OR(Ouverture_lignes_validées!S56="F",Ouverture_lignes_validées!S56="PM",Ouverture_lignes_validées!S56=""),"",IF(Ouverture_lignes_validées!S56=1,INDEX(COEE_CADLIGNE_TR!$A$16:$C$27,MATCH(Tableau4[[#This Row],[Mois]],COEE_CADLIGNE_TR!$A$16:$A$27,0),2)*COEE_CADLIGNE_TR!$I$2*INDEX(COEE_CADLIGNE_TR!$L$3:$R$9,MATCH(WEEKDAY($A56,1),COEE_CADLIGNE_TR!$M$3:$M$9,0),7)*INDEX(COEE_CADLIGNE_TR!$A$1:$D$13,MATCH(MONTH($A56),COEE_CADLIGNE_TR!$A$1:$A$13,0),4)))</f>
        <v/>
      </c>
      <c r="T56" s="28">
        <f>IF(OR(Ouverture_lignes_validées!T56="F",Ouverture_lignes_validées!T56="PM",Ouverture_lignes_validées!T56=""),"",IF(Ouverture_lignes_validées!T56=1,IF(ISEVEN(Capa_lignes!$C56)="VRAI",INDEX(COEE_CADLIGNE_TR!$A$16:$C$27,MATCH(Tableau4[[#This Row],[Mois]],COEE_CADLIGNE_TR!$A$16:$A$27,0),2)*COEE_CADLIGNE_TR!$J$2*INDEX(COEE_CADLIGNE_TR!$L$3:$R$9,MATCH(WEEKDAY($A56,1),COEE_CADLIGNE_TR!$M$3:$M$9,0),3)*INDEX(COEE_CADLIGNE_TR!$A$1:$E$13,MATCH(MONTH($A56),COEE_CADLIGNE_TR!$A$1:$A$13,0),5),INDEX(COEE_CADLIGNE_TR!$A$16:$C$27,MATCH(Tableau4[[#This Row],[Mois]],COEE_CADLIGNE_TR!$A$16:$A$27,0),2)*COEE_CADLIGNE_TR!$J$2*INDEX(COEE_CADLIGNE_TR!$L$3:$R$9,MATCH(WEEKDAY($A56,1),COEE_CADLIGNE_TR!$M$3:$M$9,0),4)*INDEX(COEE_CADLIGNE_TR!$A$1:$E$13,MATCH(MONTH($A56),COEE_CADLIGNE_TR!$A$1:$A$13,0),5))))</f>
        <v>1601.8735362997659</v>
      </c>
    </row>
    <row r="57" spans="1:20" x14ac:dyDescent="0.35">
      <c r="A57" s="4">
        <v>44980</v>
      </c>
      <c r="B57" s="1">
        <v>2023</v>
      </c>
      <c r="C57" s="1">
        <v>8</v>
      </c>
      <c r="D57" s="1">
        <f>MONTH(Tableau4[[#This Row],[Date ]])</f>
        <v>2</v>
      </c>
      <c r="E57" s="28" t="str">
        <f>IF(OR(Ouverture_lignes_validées!E57="F",Ouverture_lignes_validées!E57="PM",Ouverture_lignes_validées!E57=""),"",
IF(Ouverture_lignes_validées!E57=1,
IF(ISEVEN(Capa_lignes!$C57)="VRAI",
INDEX(COEE_CADLIGNE_TR!$A$16:$C$27,MATCH(Tableau4[[#This Row],[Mois]],COEE_CADLIGNE_TR!$A$16:$A$27,0),2)*COEE_CADLIGNE_TR!$G$2*INDEX(COEE_CADLIGNE_TR!$L$3:$R$9,MATCH(WEEKDAY($A57,1),COEE_CADLIGNE_TR!$M$3:$M$9,0),4)*INDEX(COEE_CADLIGNE_TR!$A$1:$D$13,MATCH(MONTH($A57),COEE_CADLIGNE_TR!$A$1:$A$13,0),2)*INDEX(COEE_CADLIGNE_TR!$A$1:$D$13,MATCH(MONTH($A57),COEE_CADLIGNE_TR!$A$1:$A$13,0),2),
INDEX(COEE_CADLIGNE_TR!$A$16:$C$27,MATCH(Tableau4[[#This Row],[Mois]],COEE_CADLIGNE_TR!$A$16:$A$27,0),2)*COEE_CADLIGNE_TR!$G$2*INDEX(COEE_CADLIGNE_TR!$L$3:$R$9,MATCH(WEEKDAY($A57,1),COEE_CADLIGNE_TR!$M$3:$M$9,0),3)*INDEX(COEE_CADLIGNE_TR!$A$1:$D$13,MATCH(MONTH($A57),COEE_CADLIGNE_TR!$A$1:$A$13,0),2)*INDEX(COEE_CADLIGNE_TR!$A$1:$D$13,MATCH(MONTH($A57),COEE_CADLIGNE_TR!$A$1:$A$13,0),2))))</f>
        <v/>
      </c>
      <c r="F57" s="28" t="str">
        <f>IF(OR(Ouverture_lignes_validées!F57="F",Ouverture_lignes_validées!F57="PM",Ouverture_lignes_validées!F57=""),"",IF(Ouverture_lignes_validées!F57=1,IF(ISEVEN(Capa_lignes!$C57)="VRAI",INDEX(COEE_CADLIGNE_TR!$A$16:$C$27,MATCH(Tableau4[[#This Row],[Mois]],COEE_CADLIGNE_TR!$A$16:$A$27,0),2)*COEE_CADLIGNE_TR!$G$2*INDEX(COEE_CADLIGNE_TR!$L$3:$R$9,MATCH(WEEKDAY($A57,1),COEE_CADLIGNE_TR!$M$3:$M$9,0),3)*INDEX(COEE_CADLIGNE_TR!$A$1:$D$13,MATCH(MONTH($A57),COEE_CADLIGNE_TR!$A$1:$A$13,0),2),COEE_CADLIGNE_TR!$G$2*INDEX(COEE_CADLIGNE_TR!$L$3:$R$9,MATCH(WEEKDAY($A57,1),COEE_CADLIGNE_TR!$M$3:$M$9,0),4)*INDEX(COEE_CADLIGNE_TR!$A$1:$D$13,MATCH(MONTH($A57),COEE_CADLIGNE_TR!$A$1:$A$13,0),2))))</f>
        <v/>
      </c>
      <c r="G57" s="28" t="str">
        <f>IF(OR(Ouverture_lignes_validées!G57="F",Ouverture_lignes_validées!G57="PM",Ouverture_lignes_validées!G57=""),"",IF(Ouverture_lignes_validées!G57=1,INDEX(COEE_CADLIGNE_TR!$A$16:$C$27,MATCH(Tableau4[[#This Row],[Mois]],COEE_CADLIGNE_TR!$A$16:$A$27,0),2)*COEE_CADLIGNE_TR!$G$2*INDEX(COEE_CADLIGNE_TR!$L$3:$R$9,MATCH(WEEKDAY($A57,1),COEE_CADLIGNE_TR!$M$3:$M$9,0),5)*INDEX(COEE_CADLIGNE_TR!$A$1:$D$13,MATCH(MONTH($A57),COEE_CADLIGNE_TR!$A$1:$A$13,0),2)))</f>
        <v/>
      </c>
      <c r="H57" s="28" t="str">
        <f>IF(OR(Ouverture_lignes_validées!H57="F",Ouverture_lignes_validées!H57="PM",Ouverture_lignes_validées!H57=""),"",IF(Ouverture_lignes_validées!H57=1,INDEX(COEE_CADLIGNE_TR!$A$16:$C$27,MATCH(Tableau4[[#This Row],[Mois]],COEE_CADLIGNE_TR!$A$16:$A$27,0),2)*COEE_CADLIGNE_TR!$G$2*INDEX(COEE_CADLIGNE_TR!$L$3:$R$9,MATCH(WEEKDAY($A57,1),COEE_CADLIGNE_TR!$M$3:$M$9,0),6)*INDEX(COEE_CADLIGNE_TR!$A$1:$D$13,MATCH(MONTH($A57),COEE_CADLIGNE_TR!$A$1:$A$13,0),2)))</f>
        <v/>
      </c>
      <c r="I57" s="28" t="str">
        <f>IF(OR(Ouverture_lignes_validées!I57="F",Ouverture_lignes_validées!I57="PM",Ouverture_lignes_validées!I57=""),"",IF(Ouverture_lignes_validées!I57=1,INDEX(COEE_CADLIGNE_TR!$A$16:$C$27,MATCH(Tableau4[[#This Row],[Mois]],COEE_CADLIGNE_TR!$A$16:$A$27,0),2)*COEE_CADLIGNE_TR!$G$2*INDEX(COEE_CADLIGNE_TR!$L$3:$R$9,MATCH(WEEKDAY($A57,1),COEE_CADLIGNE_TR!$M$3:$M$9,0),7)*INDEX(COEE_CADLIGNE_TR!$A$1:$D$13,MATCH(MONTH($A57),COEE_CADLIGNE_TR!$A$1:$A$13,0),2)))</f>
        <v/>
      </c>
      <c r="J57" s="28">
        <f>IF(OR(Ouverture_lignes_validées!J57="F",Ouverture_lignes_validées!J57="PM",Ouverture_lignes_validées!J57=""),"",IF(Ouverture_lignes_validées!J57=1,IF(ISEVEN(Capa_lignes!$C57)="VRAI",INDEX(COEE_CADLIGNE_TR!$A$16:$C$27,MATCH(Tableau4[[#This Row],[Mois]],COEE_CADLIGNE_TR!$A$16:$A$27,0),2)*COEE_CADLIGNE_TR!$H$2*INDEX(COEE_CADLIGNE_TR!$L$3:$R$9,MATCH(WEEKDAY($A57,1),COEE_CADLIGNE_TR!$M$3:$M$9,0),4)*INDEX(COEE_CADLIGNE_TR!$A$1:$D$13,MATCH(MONTH($A57),COEE_CADLIGNE_TR!$A$1:$A$13,0),3),INDEX(COEE_CADLIGNE_TR!$A$16:$C$27,MATCH(Tableau4[[#This Row],[Mois]],COEE_CADLIGNE_TR!$A$16:$A$27,0),2)*COEE_CADLIGNE_TR!$H$2*INDEX(COEE_CADLIGNE_TR!$L$3:$R$9,MATCH(WEEKDAY($A57,1),COEE_CADLIGNE_TR!$M$3:$M$9,0),3)*INDEX(COEE_CADLIGNE_TR!$A$1:$D$13,MATCH(MONTH($A57),COEE_CADLIGNE_TR!$A$1:$A$13,0),3))))</f>
        <v>4890.6000000000004</v>
      </c>
      <c r="K57" s="28">
        <f>IF(OR(Ouverture_lignes_validées!K57="F",Ouverture_lignes_validées!K57="PM",Ouverture_lignes_validées!K57=""),"",IF(Ouverture_lignes_validées!K57=1,IF(ISEVEN(Capa_lignes!$C57)="VRAI",INDEX(COEE_CADLIGNE_TR!$A$16:$C$27,MATCH(Tableau4[[#This Row],[Mois]],COEE_CADLIGNE_TR!$A$16:$A$27,0),2)*COEE_CADLIGNE_TR!$H$2*INDEX(COEE_CADLIGNE_TR!$L$3:$R$9,MATCH(WEEKDAY($A57,1),COEE_CADLIGNE_TR!$M$3:$M$9,0),3)*INDEX(COEE_CADLIGNE_TR!$A$1:$D$13,MATCH(MONTH($A57),COEE_CADLIGNE_TR!$A$1:$A$13,0),3),INDEX(COEE_CADLIGNE_TR!$A$16:$C$27,MATCH(Tableau4[[#This Row],[Mois]],COEE_CADLIGNE_TR!$A$16:$A$27,0),2)*COEE_CADLIGNE_TR!$H$2*INDEX(COEE_CADLIGNE_TR!$L$3:$R$9,MATCH(WEEKDAY($A57,1),COEE_CADLIGNE_TR!$M$3:$M$9,0),4)*INDEX(COEE_CADLIGNE_TR!$A$1:$D$13,MATCH(MONTH($A57),COEE_CADLIGNE_TR!$A$1:$A$13,0),3))))</f>
        <v>5001.75</v>
      </c>
      <c r="L57" s="28">
        <f>IF(OR(Ouverture_lignes_validées!L57="F",Ouverture_lignes_validées!L57="PM",Ouverture_lignes_validées!L57=""),"",IF(Ouverture_lignes_validées!L57=1,INDEX(COEE_CADLIGNE_TR!$A$16:$C$27,MATCH(Tableau4[[#This Row],[Mois]],COEE_CADLIGNE_TR!$A$16:$A$27,0),2)*COEE_CADLIGNE_TR!$H$2*INDEX(COEE_CADLIGNE_TR!$L$3:$R$9,MATCH(WEEKDAY($A57,1),COEE_CADLIGNE_TR!$M$3:$M$9,0),5)*INDEX(COEE_CADLIGNE_TR!$A$1:$D$13,MATCH(MONTH($A57),COEE_CADLIGNE_TR!$A$1:$A$13,0),3)))</f>
        <v>6113.25</v>
      </c>
      <c r="M57" s="28" t="str">
        <f>IF(OR(Ouverture_lignes_validées!M57="F",Ouverture_lignes_validées!M57="PM",Ouverture_lignes_validées!M57=""),"",IF(Ouverture_lignes_validées!M57=1,INDEX(COEE_CADLIGNE_TR!$A$16:$C$27,MATCH(Tableau4[[#This Row],[Mois]],COEE_CADLIGNE_TR!$A$16:$A$27,0),2)*COEE_CADLIGNE_TR!$H$2*INDEX(COEE_CADLIGNE_TR!$L$3:$R$9,MATCH(WEEKDAY($A57,1),COEE_CADLIGNE_TR!$M$3:$M$9,0),6)*INDEX(COEE_CADLIGNE_TR!$A$1:$D$13,MATCH(MONTH($A57),COEE_CADLIGNE_TR!$A$1:$A$13,0),3)))</f>
        <v/>
      </c>
      <c r="N57" s="28" t="str">
        <f>IF(OR(Ouverture_lignes_validées!N57="F",Ouverture_lignes_validées!N57="PM",Ouverture_lignes_validées!N57=""),"",IF(Ouverture_lignes_validées!N57=1,INDEX(COEE_CADLIGNE_TR!$A$16:$C$27,MATCH(Tableau4[[#This Row],[Mois]],COEE_CADLIGNE_TR!$A$16:$A$27,0),2)*COEE_CADLIGNE_TR!$H$2*INDEX(COEE_CADLIGNE_TR!$L$3:$R$9,MATCH(WEEKDAY($A57,1),COEE_CADLIGNE_TR!$M$3:$M$9,0),7)*INDEX(COEE_CADLIGNE_TR!$A$1:$D$13,MATCH(MONTH($A57),COEE_CADLIGNE_TR!$A$1:$A$13,0),3)))</f>
        <v/>
      </c>
      <c r="O57" s="28">
        <f>IF(OR(Ouverture_lignes_validées!O57="F",Ouverture_lignes_validées!O57="PM",Ouverture_lignes_validées!O57=""),"",IF(Ouverture_lignes_validées!O57=1,IF(ISEVEN(Capa_lignes!$C57)="VRAI",INDEX(COEE_CADLIGNE_TR!$A$16:$C$27,MATCH(Tableau4[[#This Row],[Mois]],COEE_CADLIGNE_TR!$A$16:$A$27,0),2)*COEE_CADLIGNE_TR!$I$2*INDEX(COEE_CADLIGNE_TR!$L$3:$R$9,MATCH(WEEKDAY($A57,1),COEE_CADLIGNE_TR!$M$3:$M$9,0),4)*INDEX(COEE_CADLIGNE_TR!$A$1:$D$13,MATCH(MONTH($A57),COEE_CADLIGNE_TR!$A$1:$A$13,0),4),INDEX(COEE_CADLIGNE_TR!$A$16:$C$27,MATCH(Tableau4[[#This Row],[Mois]],COEE_CADLIGNE_TR!$A$16:$A$27,0),2)*COEE_CADLIGNE_TR!$I$2*INDEX(COEE_CADLIGNE_TR!$L$3:$R$9,MATCH(WEEKDAY($A57,1),COEE_CADLIGNE_TR!$M$3:$M$9,0),3)*INDEX(COEE_CADLIGNE_TR!$A$1:$D$13,MATCH(MONTH($A57),COEE_CADLIGNE_TR!$A$1:$A$13,0),4))))</f>
        <v>4796.55</v>
      </c>
      <c r="P57" s="28">
        <f>IF(OR(Ouverture_lignes_validées!P57="F",Ouverture_lignes_validées!P57="PM",Ouverture_lignes_validées!P57=""),"",IF(Ouverture_lignes_validées!P57=1,IF(ISEVEN(Capa_lignes!$C57)="VRAI",INDEX(COEE_CADLIGNE_TR!$A$16:$C$27,MATCH(Tableau4[[#This Row],[Mois]],COEE_CADLIGNE_TR!$A$16:$A$27,0),2)*COEE_CADLIGNE_TR!$I$2*INDEX(COEE_CADLIGNE_TR!$L$3:$R$9,MATCH(WEEKDAY($A57,1),COEE_CADLIGNE_TR!$M$3:$M$9,0),3)*INDEX(COEE_CADLIGNE_TR!$A$1:$D$13,MATCH(MONTH($A57),COEE_CADLIGNE_TR!$A$1:$A$13,0),4),INDEX(COEE_CADLIGNE_TR!$A$16:$C$27,MATCH(Tableau4[[#This Row],[Mois]],COEE_CADLIGNE_TR!$A$16:$A$27,0),2)*COEE_CADLIGNE_TR!$I$2*INDEX(COEE_CADLIGNE_TR!$L$3:$R$9,MATCH(WEEKDAY($A57,1),COEE_CADLIGNE_TR!$M$3:$M$9,0),4)*INDEX(COEE_CADLIGNE_TR!$A$1:$D$13,MATCH(MONTH($A57),COEE_CADLIGNE_TR!$A$1:$A$13,0),4))))</f>
        <v>4905.5625</v>
      </c>
      <c r="Q57" s="28">
        <f>IF(OR(Ouverture_lignes_validées!Q57="F",Ouverture_lignes_validées!Q57="PM",Ouverture_lignes_validées!Q57=""),"",IF(Ouverture_lignes_validées!Q57=1,INDEX(COEE_CADLIGNE_TR!$A$16:$C$27,MATCH(Tableau4[[#This Row],[Mois]],COEE_CADLIGNE_TR!$A$16:$A$27,0),2)*COEE_CADLIGNE_TR!$I$2*INDEX(COEE_CADLIGNE_TR!$L$3:$R$9,MATCH(WEEKDAY($A57,1),COEE_CADLIGNE_TR!$M$3:$M$9,0),5)*INDEX(COEE_CADLIGNE_TR!$A$1:$D$13,MATCH(MONTH($A57),COEE_CADLIGNE_TR!$A$1:$A$13,0),4)))</f>
        <v>5995.6875</v>
      </c>
      <c r="R57" s="28" t="str">
        <f>IF(OR(Ouverture_lignes_validées!R57="F",Ouverture_lignes_validées!R57="PM",Ouverture_lignes_validées!R57=""),"",IF(Ouverture_lignes_validées!R57=1,INDEX(COEE_CADLIGNE_TR!$A$16:$C$27,MATCH(Tableau4[[#This Row],[Mois]],COEE_CADLIGNE_TR!$A$16:$A$27,0),2)*COEE_CADLIGNE_TR!$I$2*INDEX(COEE_CADLIGNE_TR!$L$3:$R$9,MATCH(WEEKDAY($A57,1),COEE_CADLIGNE_TR!$M$3:$M$9,0),6)*INDEX(COEE_CADLIGNE_TR!$A$1:$D$13,MATCH(MONTH($A57),COEE_CADLIGNE_TR!$A$1:$A$13,0),4)))</f>
        <v/>
      </c>
      <c r="S57" s="28" t="str">
        <f>IF(OR(Ouverture_lignes_validées!S57="F",Ouverture_lignes_validées!S57="PM",Ouverture_lignes_validées!S57=""),"",IF(Ouverture_lignes_validées!S57=1,INDEX(COEE_CADLIGNE_TR!$A$16:$C$27,MATCH(Tableau4[[#This Row],[Mois]],COEE_CADLIGNE_TR!$A$16:$A$27,0),2)*COEE_CADLIGNE_TR!$I$2*INDEX(COEE_CADLIGNE_TR!$L$3:$R$9,MATCH(WEEKDAY($A57,1),COEE_CADLIGNE_TR!$M$3:$M$9,0),7)*INDEX(COEE_CADLIGNE_TR!$A$1:$D$13,MATCH(MONTH($A57),COEE_CADLIGNE_TR!$A$1:$A$13,0),4)))</f>
        <v/>
      </c>
      <c r="T57" s="28">
        <f>IF(OR(Ouverture_lignes_validées!T57="F",Ouverture_lignes_validées!T57="PM",Ouverture_lignes_validées!T57=""),"",IF(Ouverture_lignes_validées!T57=1,IF(ISEVEN(Capa_lignes!$C57)="VRAI",INDEX(COEE_CADLIGNE_TR!$A$16:$C$27,MATCH(Tableau4[[#This Row],[Mois]],COEE_CADLIGNE_TR!$A$16:$A$27,0),2)*COEE_CADLIGNE_TR!$J$2*INDEX(COEE_CADLIGNE_TR!$L$3:$R$9,MATCH(WEEKDAY($A57,1),COEE_CADLIGNE_TR!$M$3:$M$9,0),3)*INDEX(COEE_CADLIGNE_TR!$A$1:$E$13,MATCH(MONTH($A57),COEE_CADLIGNE_TR!$A$1:$A$13,0),5),INDEX(COEE_CADLIGNE_TR!$A$16:$C$27,MATCH(Tableau4[[#This Row],[Mois]],COEE_CADLIGNE_TR!$A$16:$A$27,0),2)*COEE_CADLIGNE_TR!$J$2*INDEX(COEE_CADLIGNE_TR!$L$3:$R$9,MATCH(WEEKDAY($A57,1),COEE_CADLIGNE_TR!$M$3:$M$9,0),4)*INDEX(COEE_CADLIGNE_TR!$A$1:$E$13,MATCH(MONTH($A57),COEE_CADLIGNE_TR!$A$1:$A$13,0),5))))</f>
        <v>1601.8735362997659</v>
      </c>
    </row>
    <row r="58" spans="1:20" x14ac:dyDescent="0.35">
      <c r="A58" s="4">
        <v>44981</v>
      </c>
      <c r="B58" s="1">
        <v>2023</v>
      </c>
      <c r="C58" s="1">
        <v>8</v>
      </c>
      <c r="D58" s="1">
        <f>MONTH(Tableau4[[#This Row],[Date ]])</f>
        <v>2</v>
      </c>
      <c r="E58" s="28" t="str">
        <f>IF(OR(Ouverture_lignes_validées!E58="F",Ouverture_lignes_validées!E58="PM",Ouverture_lignes_validées!E58=""),"",
IF(Ouverture_lignes_validées!E58=1,
IF(ISEVEN(Capa_lignes!$C58)="VRAI",
INDEX(COEE_CADLIGNE_TR!$A$16:$C$27,MATCH(Tableau4[[#This Row],[Mois]],COEE_CADLIGNE_TR!$A$16:$A$27,0),2)*COEE_CADLIGNE_TR!$G$2*INDEX(COEE_CADLIGNE_TR!$L$3:$R$9,MATCH(WEEKDAY($A58,1),COEE_CADLIGNE_TR!$M$3:$M$9,0),4)*INDEX(COEE_CADLIGNE_TR!$A$1:$D$13,MATCH(MONTH($A58),COEE_CADLIGNE_TR!$A$1:$A$13,0),2)*INDEX(COEE_CADLIGNE_TR!$A$1:$D$13,MATCH(MONTH($A58),COEE_CADLIGNE_TR!$A$1:$A$13,0),2),
INDEX(COEE_CADLIGNE_TR!$A$16:$C$27,MATCH(Tableau4[[#This Row],[Mois]],COEE_CADLIGNE_TR!$A$16:$A$27,0),2)*COEE_CADLIGNE_TR!$G$2*INDEX(COEE_CADLIGNE_TR!$L$3:$R$9,MATCH(WEEKDAY($A58,1),COEE_CADLIGNE_TR!$M$3:$M$9,0),3)*INDEX(COEE_CADLIGNE_TR!$A$1:$D$13,MATCH(MONTH($A58),COEE_CADLIGNE_TR!$A$1:$A$13,0),2)*INDEX(COEE_CADLIGNE_TR!$A$1:$D$13,MATCH(MONTH($A58),COEE_CADLIGNE_TR!$A$1:$A$13,0),2))))</f>
        <v/>
      </c>
      <c r="F58" s="28" t="str">
        <f>IF(OR(Ouverture_lignes_validées!F58="F",Ouverture_lignes_validées!F58="PM",Ouverture_lignes_validées!F58=""),"",IF(Ouverture_lignes_validées!F58=1,IF(ISEVEN(Capa_lignes!$C58)="VRAI",INDEX(COEE_CADLIGNE_TR!$A$16:$C$27,MATCH(Tableau4[[#This Row],[Mois]],COEE_CADLIGNE_TR!$A$16:$A$27,0),2)*COEE_CADLIGNE_TR!$G$2*INDEX(COEE_CADLIGNE_TR!$L$3:$R$9,MATCH(WEEKDAY($A58,1),COEE_CADLIGNE_TR!$M$3:$M$9,0),3)*INDEX(COEE_CADLIGNE_TR!$A$1:$D$13,MATCH(MONTH($A58),COEE_CADLIGNE_TR!$A$1:$A$13,0),2),COEE_CADLIGNE_TR!$G$2*INDEX(COEE_CADLIGNE_TR!$L$3:$R$9,MATCH(WEEKDAY($A58,1),COEE_CADLIGNE_TR!$M$3:$M$9,0),4)*INDEX(COEE_CADLIGNE_TR!$A$1:$D$13,MATCH(MONTH($A58),COEE_CADLIGNE_TR!$A$1:$A$13,0),2))))</f>
        <v/>
      </c>
      <c r="G58" s="28" t="str">
        <f>IF(OR(Ouverture_lignes_validées!G58="F",Ouverture_lignes_validées!G58="PM",Ouverture_lignes_validées!G58=""),"",IF(Ouverture_lignes_validées!G58=1,INDEX(COEE_CADLIGNE_TR!$A$16:$C$27,MATCH(Tableau4[[#This Row],[Mois]],COEE_CADLIGNE_TR!$A$16:$A$27,0),2)*COEE_CADLIGNE_TR!$G$2*INDEX(COEE_CADLIGNE_TR!$L$3:$R$9,MATCH(WEEKDAY($A58,1),COEE_CADLIGNE_TR!$M$3:$M$9,0),5)*INDEX(COEE_CADLIGNE_TR!$A$1:$D$13,MATCH(MONTH($A58),COEE_CADLIGNE_TR!$A$1:$A$13,0),2)))</f>
        <v/>
      </c>
      <c r="H58" s="28" t="str">
        <f>IF(OR(Ouverture_lignes_validées!H58="F",Ouverture_lignes_validées!H58="PM",Ouverture_lignes_validées!H58=""),"",IF(Ouverture_lignes_validées!H58=1,INDEX(COEE_CADLIGNE_TR!$A$16:$C$27,MATCH(Tableau4[[#This Row],[Mois]],COEE_CADLIGNE_TR!$A$16:$A$27,0),2)*COEE_CADLIGNE_TR!$G$2*INDEX(COEE_CADLIGNE_TR!$L$3:$R$9,MATCH(WEEKDAY($A58,1),COEE_CADLIGNE_TR!$M$3:$M$9,0),6)*INDEX(COEE_CADLIGNE_TR!$A$1:$D$13,MATCH(MONTH($A58),COEE_CADLIGNE_TR!$A$1:$A$13,0),2)))</f>
        <v/>
      </c>
      <c r="I58" s="28" t="str">
        <f>IF(OR(Ouverture_lignes_validées!I58="F",Ouverture_lignes_validées!I58="PM",Ouverture_lignes_validées!I58=""),"",IF(Ouverture_lignes_validées!I58=1,INDEX(COEE_CADLIGNE_TR!$A$16:$C$27,MATCH(Tableau4[[#This Row],[Mois]],COEE_CADLIGNE_TR!$A$16:$A$27,0),2)*COEE_CADLIGNE_TR!$G$2*INDEX(COEE_CADLIGNE_TR!$L$3:$R$9,MATCH(WEEKDAY($A58,1),COEE_CADLIGNE_TR!$M$3:$M$9,0),7)*INDEX(COEE_CADLIGNE_TR!$A$1:$D$13,MATCH(MONTH($A58),COEE_CADLIGNE_TR!$A$1:$A$13,0),2)))</f>
        <v/>
      </c>
      <c r="J58" s="28">
        <f>IF(OR(Ouverture_lignes_validées!J58="F",Ouverture_lignes_validées!J58="PM",Ouverture_lignes_validées!J58=""),"",IF(Ouverture_lignes_validées!J58=1,IF(ISEVEN(Capa_lignes!$C58)="VRAI",INDEX(COEE_CADLIGNE_TR!$A$16:$C$27,MATCH(Tableau4[[#This Row],[Mois]],COEE_CADLIGNE_TR!$A$16:$A$27,0),2)*COEE_CADLIGNE_TR!$H$2*INDEX(COEE_CADLIGNE_TR!$L$3:$R$9,MATCH(WEEKDAY($A58,1),COEE_CADLIGNE_TR!$M$3:$M$9,0),4)*INDEX(COEE_CADLIGNE_TR!$A$1:$D$13,MATCH(MONTH($A58),COEE_CADLIGNE_TR!$A$1:$A$13,0),3),INDEX(COEE_CADLIGNE_TR!$A$16:$C$27,MATCH(Tableau4[[#This Row],[Mois]],COEE_CADLIGNE_TR!$A$16:$A$27,0),2)*COEE_CADLIGNE_TR!$H$2*INDEX(COEE_CADLIGNE_TR!$L$3:$R$9,MATCH(WEEKDAY($A58,1),COEE_CADLIGNE_TR!$M$3:$M$9,0),3)*INDEX(COEE_CADLIGNE_TR!$A$1:$D$13,MATCH(MONTH($A58),COEE_CADLIGNE_TR!$A$1:$A$13,0),3))))</f>
        <v>4890.6000000000004</v>
      </c>
      <c r="K58" s="28">
        <f>IF(OR(Ouverture_lignes_validées!K58="F",Ouverture_lignes_validées!K58="PM",Ouverture_lignes_validées!K58=""),"",IF(Ouverture_lignes_validées!K58=1,IF(ISEVEN(Capa_lignes!$C58)="VRAI",INDEX(COEE_CADLIGNE_TR!$A$16:$C$27,MATCH(Tableau4[[#This Row],[Mois]],COEE_CADLIGNE_TR!$A$16:$A$27,0),2)*COEE_CADLIGNE_TR!$H$2*INDEX(COEE_CADLIGNE_TR!$L$3:$R$9,MATCH(WEEKDAY($A58,1),COEE_CADLIGNE_TR!$M$3:$M$9,0),3)*INDEX(COEE_CADLIGNE_TR!$A$1:$D$13,MATCH(MONTH($A58),COEE_CADLIGNE_TR!$A$1:$A$13,0),3),INDEX(COEE_CADLIGNE_TR!$A$16:$C$27,MATCH(Tableau4[[#This Row],[Mois]],COEE_CADLIGNE_TR!$A$16:$A$27,0),2)*COEE_CADLIGNE_TR!$H$2*INDEX(COEE_CADLIGNE_TR!$L$3:$R$9,MATCH(WEEKDAY($A58,1),COEE_CADLIGNE_TR!$M$3:$M$9,0),4)*INDEX(COEE_CADLIGNE_TR!$A$1:$D$13,MATCH(MONTH($A58),COEE_CADLIGNE_TR!$A$1:$A$13,0),3))))</f>
        <v>3001.05</v>
      </c>
      <c r="L58" s="28" t="str">
        <f>IF(OR(Ouverture_lignes_validées!L58="F",Ouverture_lignes_validées!L58="PM",Ouverture_lignes_validées!L58=""),"",IF(Ouverture_lignes_validées!L58=1,INDEX(COEE_CADLIGNE_TR!$A$16:$C$27,MATCH(Tableau4[[#This Row],[Mois]],COEE_CADLIGNE_TR!$A$16:$A$27,0),2)*COEE_CADLIGNE_TR!$H$2*INDEX(COEE_CADLIGNE_TR!$L$3:$R$9,MATCH(WEEKDAY($A58,1),COEE_CADLIGNE_TR!$M$3:$M$9,0),5)*INDEX(COEE_CADLIGNE_TR!$A$1:$D$13,MATCH(MONTH($A58),COEE_CADLIGNE_TR!$A$1:$A$13,0),3)))</f>
        <v/>
      </c>
      <c r="M58" s="28">
        <f>IF(OR(Ouverture_lignes_validées!M58="F",Ouverture_lignes_validées!M58="PM",Ouverture_lignes_validées!M58=""),"",IF(Ouverture_lignes_validées!M58=1,INDEX(COEE_CADLIGNE_TR!$A$16:$C$27,MATCH(Tableau4[[#This Row],[Mois]],COEE_CADLIGNE_TR!$A$16:$A$27,0),2)*COEE_CADLIGNE_TR!$H$2*INDEX(COEE_CADLIGNE_TR!$L$3:$R$9,MATCH(WEEKDAY($A58,1),COEE_CADLIGNE_TR!$M$3:$M$9,0),6)*INDEX(COEE_CADLIGNE_TR!$A$1:$D$13,MATCH(MONTH($A58),COEE_CADLIGNE_TR!$A$1:$A$13,0),3)))</f>
        <v>7335.9000000000005</v>
      </c>
      <c r="N58" s="28" t="str">
        <f>IF(OR(Ouverture_lignes_validées!N58="F",Ouverture_lignes_validées!N58="PM",Ouverture_lignes_validées!N58=""),"",IF(Ouverture_lignes_validées!N58=1,INDEX(COEE_CADLIGNE_TR!$A$16:$C$27,MATCH(Tableau4[[#This Row],[Mois]],COEE_CADLIGNE_TR!$A$16:$A$27,0),2)*COEE_CADLIGNE_TR!$H$2*INDEX(COEE_CADLIGNE_TR!$L$3:$R$9,MATCH(WEEKDAY($A58,1),COEE_CADLIGNE_TR!$M$3:$M$9,0),7)*INDEX(COEE_CADLIGNE_TR!$A$1:$D$13,MATCH(MONTH($A58),COEE_CADLIGNE_TR!$A$1:$A$13,0),3)))</f>
        <v/>
      </c>
      <c r="O58" s="28">
        <f>IF(OR(Ouverture_lignes_validées!O58="F",Ouverture_lignes_validées!O58="PM",Ouverture_lignes_validées!O58=""),"",IF(Ouverture_lignes_validées!O58=1,IF(ISEVEN(Capa_lignes!$C58)="VRAI",INDEX(COEE_CADLIGNE_TR!$A$16:$C$27,MATCH(Tableau4[[#This Row],[Mois]],COEE_CADLIGNE_TR!$A$16:$A$27,0),2)*COEE_CADLIGNE_TR!$I$2*INDEX(COEE_CADLIGNE_TR!$L$3:$R$9,MATCH(WEEKDAY($A58,1),COEE_CADLIGNE_TR!$M$3:$M$9,0),4)*INDEX(COEE_CADLIGNE_TR!$A$1:$D$13,MATCH(MONTH($A58),COEE_CADLIGNE_TR!$A$1:$A$13,0),4),INDEX(COEE_CADLIGNE_TR!$A$16:$C$27,MATCH(Tableau4[[#This Row],[Mois]],COEE_CADLIGNE_TR!$A$16:$A$27,0),2)*COEE_CADLIGNE_TR!$I$2*INDEX(COEE_CADLIGNE_TR!$L$3:$R$9,MATCH(WEEKDAY($A58,1),COEE_CADLIGNE_TR!$M$3:$M$9,0),3)*INDEX(COEE_CADLIGNE_TR!$A$1:$D$13,MATCH(MONTH($A58),COEE_CADLIGNE_TR!$A$1:$A$13,0),4))))</f>
        <v>4796.55</v>
      </c>
      <c r="P58" s="28">
        <f>IF(OR(Ouverture_lignes_validées!P58="F",Ouverture_lignes_validées!P58="PM",Ouverture_lignes_validées!P58=""),"",IF(Ouverture_lignes_validées!P58=1,IF(ISEVEN(Capa_lignes!$C58)="VRAI",INDEX(COEE_CADLIGNE_TR!$A$16:$C$27,MATCH(Tableau4[[#This Row],[Mois]],COEE_CADLIGNE_TR!$A$16:$A$27,0),2)*COEE_CADLIGNE_TR!$I$2*INDEX(COEE_CADLIGNE_TR!$L$3:$R$9,MATCH(WEEKDAY($A58,1),COEE_CADLIGNE_TR!$M$3:$M$9,0),3)*INDEX(COEE_CADLIGNE_TR!$A$1:$D$13,MATCH(MONTH($A58),COEE_CADLIGNE_TR!$A$1:$A$13,0),4),INDEX(COEE_CADLIGNE_TR!$A$16:$C$27,MATCH(Tableau4[[#This Row],[Mois]],COEE_CADLIGNE_TR!$A$16:$A$27,0),2)*COEE_CADLIGNE_TR!$I$2*INDEX(COEE_CADLIGNE_TR!$L$3:$R$9,MATCH(WEEKDAY($A58,1),COEE_CADLIGNE_TR!$M$3:$M$9,0),4)*INDEX(COEE_CADLIGNE_TR!$A$1:$D$13,MATCH(MONTH($A58),COEE_CADLIGNE_TR!$A$1:$A$13,0),4))))</f>
        <v>2943.3375000000001</v>
      </c>
      <c r="Q58" s="28" t="str">
        <f>IF(OR(Ouverture_lignes_validées!Q58="F",Ouverture_lignes_validées!Q58="PM",Ouverture_lignes_validées!Q58=""),"",IF(Ouverture_lignes_validées!Q58=1,INDEX(COEE_CADLIGNE_TR!$A$16:$C$27,MATCH(Tableau4[[#This Row],[Mois]],COEE_CADLIGNE_TR!$A$16:$A$27,0),2)*COEE_CADLIGNE_TR!$I$2*INDEX(COEE_CADLIGNE_TR!$L$3:$R$9,MATCH(WEEKDAY($A58,1),COEE_CADLIGNE_TR!$M$3:$M$9,0),5)*INDEX(COEE_CADLIGNE_TR!$A$1:$D$13,MATCH(MONTH($A58),COEE_CADLIGNE_TR!$A$1:$A$13,0),4)))</f>
        <v/>
      </c>
      <c r="R58" s="28" t="str">
        <f>IF(OR(Ouverture_lignes_validées!R58="F",Ouverture_lignes_validées!R58="PM",Ouverture_lignes_validées!R58=""),"",IF(Ouverture_lignes_validées!R58=1,INDEX(COEE_CADLIGNE_TR!$A$16:$C$27,MATCH(Tableau4[[#This Row],[Mois]],COEE_CADLIGNE_TR!$A$16:$A$27,0),2)*COEE_CADLIGNE_TR!$I$2*INDEX(COEE_CADLIGNE_TR!$L$3:$R$9,MATCH(WEEKDAY($A58,1),COEE_CADLIGNE_TR!$M$3:$M$9,0),6)*INDEX(COEE_CADLIGNE_TR!$A$1:$D$13,MATCH(MONTH($A58),COEE_CADLIGNE_TR!$A$1:$A$13,0),4)))</f>
        <v/>
      </c>
      <c r="S58" s="28" t="str">
        <f>IF(OR(Ouverture_lignes_validées!S58="F",Ouverture_lignes_validées!S58="PM",Ouverture_lignes_validées!S58=""),"",IF(Ouverture_lignes_validées!S58=1,INDEX(COEE_CADLIGNE_TR!$A$16:$C$27,MATCH(Tableau4[[#This Row],[Mois]],COEE_CADLIGNE_TR!$A$16:$A$27,0),2)*COEE_CADLIGNE_TR!$I$2*INDEX(COEE_CADLIGNE_TR!$L$3:$R$9,MATCH(WEEKDAY($A58,1),COEE_CADLIGNE_TR!$M$3:$M$9,0),7)*INDEX(COEE_CADLIGNE_TR!$A$1:$D$13,MATCH(MONTH($A58),COEE_CADLIGNE_TR!$A$1:$A$13,0),4)))</f>
        <v/>
      </c>
      <c r="T58" s="28">
        <f>IF(OR(Ouverture_lignes_validées!T58="F",Ouverture_lignes_validées!T58="PM",Ouverture_lignes_validées!T58=""),"",IF(Ouverture_lignes_validées!T58=1,IF(ISEVEN(Capa_lignes!$C58)="VRAI",INDEX(COEE_CADLIGNE_TR!$A$16:$C$27,MATCH(Tableau4[[#This Row],[Mois]],COEE_CADLIGNE_TR!$A$16:$A$27,0),2)*COEE_CADLIGNE_TR!$J$2*INDEX(COEE_CADLIGNE_TR!$L$3:$R$9,MATCH(WEEKDAY($A58,1),COEE_CADLIGNE_TR!$M$3:$M$9,0),3)*INDEX(COEE_CADLIGNE_TR!$A$1:$E$13,MATCH(MONTH($A58),COEE_CADLIGNE_TR!$A$1:$A$13,0),5),INDEX(COEE_CADLIGNE_TR!$A$16:$C$27,MATCH(Tableau4[[#This Row],[Mois]],COEE_CADLIGNE_TR!$A$16:$A$27,0),2)*COEE_CADLIGNE_TR!$J$2*INDEX(COEE_CADLIGNE_TR!$L$3:$R$9,MATCH(WEEKDAY($A58,1),COEE_CADLIGNE_TR!$M$3:$M$9,0),4)*INDEX(COEE_CADLIGNE_TR!$A$1:$E$13,MATCH(MONTH($A58),COEE_CADLIGNE_TR!$A$1:$A$13,0),5))))</f>
        <v>961.12412177985948</v>
      </c>
    </row>
    <row r="59" spans="1:20" x14ac:dyDescent="0.35">
      <c r="A59" s="4">
        <v>44982</v>
      </c>
      <c r="B59" s="1">
        <v>2023</v>
      </c>
      <c r="C59" s="1">
        <v>8</v>
      </c>
      <c r="D59" s="1">
        <f>MONTH(Tableau4[[#This Row],[Date ]])</f>
        <v>2</v>
      </c>
      <c r="E59" s="28" t="str">
        <f>IF(OR(Ouverture_lignes_validées!E59="F",Ouverture_lignes_validées!E59="PM",Ouverture_lignes_validées!E59=""),"",
IF(Ouverture_lignes_validées!E59=1,
IF(ISEVEN(Capa_lignes!$C59)="VRAI",
INDEX(COEE_CADLIGNE_TR!$A$16:$C$27,MATCH(Tableau4[[#This Row],[Mois]],COEE_CADLIGNE_TR!$A$16:$A$27,0),2)*COEE_CADLIGNE_TR!$G$2*INDEX(COEE_CADLIGNE_TR!$L$3:$R$9,MATCH(WEEKDAY($A59,1),COEE_CADLIGNE_TR!$M$3:$M$9,0),4)*INDEX(COEE_CADLIGNE_TR!$A$1:$D$13,MATCH(MONTH($A59),COEE_CADLIGNE_TR!$A$1:$A$13,0),2)*INDEX(COEE_CADLIGNE_TR!$A$1:$D$13,MATCH(MONTH($A59),COEE_CADLIGNE_TR!$A$1:$A$13,0),2),
INDEX(COEE_CADLIGNE_TR!$A$16:$C$27,MATCH(Tableau4[[#This Row],[Mois]],COEE_CADLIGNE_TR!$A$16:$A$27,0),2)*COEE_CADLIGNE_TR!$G$2*INDEX(COEE_CADLIGNE_TR!$L$3:$R$9,MATCH(WEEKDAY($A59,1),COEE_CADLIGNE_TR!$M$3:$M$9,0),3)*INDEX(COEE_CADLIGNE_TR!$A$1:$D$13,MATCH(MONTH($A59),COEE_CADLIGNE_TR!$A$1:$A$13,0),2)*INDEX(COEE_CADLIGNE_TR!$A$1:$D$13,MATCH(MONTH($A59),COEE_CADLIGNE_TR!$A$1:$A$13,0),2))))</f>
        <v/>
      </c>
      <c r="F59" s="28" t="str">
        <f>IF(OR(Ouverture_lignes_validées!F59="F",Ouverture_lignes_validées!F59="PM",Ouverture_lignes_validées!F59=""),"",IF(Ouverture_lignes_validées!F59=1,IF(ISEVEN(Capa_lignes!$C59)="VRAI",INDEX(COEE_CADLIGNE_TR!$A$16:$C$27,MATCH(Tableau4[[#This Row],[Mois]],COEE_CADLIGNE_TR!$A$16:$A$27,0),2)*COEE_CADLIGNE_TR!$G$2*INDEX(COEE_CADLIGNE_TR!$L$3:$R$9,MATCH(WEEKDAY($A59,1),COEE_CADLIGNE_TR!$M$3:$M$9,0),3)*INDEX(COEE_CADLIGNE_TR!$A$1:$D$13,MATCH(MONTH($A59),COEE_CADLIGNE_TR!$A$1:$A$13,0),2),COEE_CADLIGNE_TR!$G$2*INDEX(COEE_CADLIGNE_TR!$L$3:$R$9,MATCH(WEEKDAY($A59,1),COEE_CADLIGNE_TR!$M$3:$M$9,0),4)*INDEX(COEE_CADLIGNE_TR!$A$1:$D$13,MATCH(MONTH($A59),COEE_CADLIGNE_TR!$A$1:$A$13,0),2))))</f>
        <v/>
      </c>
      <c r="G59" s="28" t="str">
        <f>IF(OR(Ouverture_lignes_validées!G59="F",Ouverture_lignes_validées!G59="PM",Ouverture_lignes_validées!G59=""),"",IF(Ouverture_lignes_validées!G59=1,INDEX(COEE_CADLIGNE_TR!$A$16:$C$27,MATCH(Tableau4[[#This Row],[Mois]],COEE_CADLIGNE_TR!$A$16:$A$27,0),2)*COEE_CADLIGNE_TR!$G$2*INDEX(COEE_CADLIGNE_TR!$L$3:$R$9,MATCH(WEEKDAY($A59,1),COEE_CADLIGNE_TR!$M$3:$M$9,0),5)*INDEX(COEE_CADLIGNE_TR!$A$1:$D$13,MATCH(MONTH($A59),COEE_CADLIGNE_TR!$A$1:$A$13,0),2)))</f>
        <v/>
      </c>
      <c r="H59" s="28" t="str">
        <f>IF(OR(Ouverture_lignes_validées!H59="F",Ouverture_lignes_validées!H59="PM",Ouverture_lignes_validées!H59=""),"",IF(Ouverture_lignes_validées!H59=1,INDEX(COEE_CADLIGNE_TR!$A$16:$C$27,MATCH(Tableau4[[#This Row],[Mois]],COEE_CADLIGNE_TR!$A$16:$A$27,0),2)*COEE_CADLIGNE_TR!$G$2*INDEX(COEE_CADLIGNE_TR!$L$3:$R$9,MATCH(WEEKDAY($A59,1),COEE_CADLIGNE_TR!$M$3:$M$9,0),6)*INDEX(COEE_CADLIGNE_TR!$A$1:$D$13,MATCH(MONTH($A59),COEE_CADLIGNE_TR!$A$1:$A$13,0),2)))</f>
        <v/>
      </c>
      <c r="I59" s="28" t="str">
        <f>IF(OR(Ouverture_lignes_validées!I59="F",Ouverture_lignes_validées!I59="PM",Ouverture_lignes_validées!I59=""),"",IF(Ouverture_lignes_validées!I59=1,INDEX(COEE_CADLIGNE_TR!$A$16:$C$27,MATCH(Tableau4[[#This Row],[Mois]],COEE_CADLIGNE_TR!$A$16:$A$27,0),2)*COEE_CADLIGNE_TR!$G$2*INDEX(COEE_CADLIGNE_TR!$L$3:$R$9,MATCH(WEEKDAY($A59,1),COEE_CADLIGNE_TR!$M$3:$M$9,0),7)*INDEX(COEE_CADLIGNE_TR!$A$1:$D$13,MATCH(MONTH($A59),COEE_CADLIGNE_TR!$A$1:$A$13,0),2)))</f>
        <v/>
      </c>
      <c r="J59" s="28" t="str">
        <f>IF(OR(Ouverture_lignes_validées!J59="F",Ouverture_lignes_validées!J59="PM",Ouverture_lignes_validées!J59=""),"",IF(Ouverture_lignes_validées!J59=1,IF(ISEVEN(Capa_lignes!$C59)="VRAI",INDEX(COEE_CADLIGNE_TR!$A$16:$C$27,MATCH(Tableau4[[#This Row],[Mois]],COEE_CADLIGNE_TR!$A$16:$A$27,0),2)*COEE_CADLIGNE_TR!$H$2*INDEX(COEE_CADLIGNE_TR!$L$3:$R$9,MATCH(WEEKDAY($A59,1),COEE_CADLIGNE_TR!$M$3:$M$9,0),4)*INDEX(COEE_CADLIGNE_TR!$A$1:$D$13,MATCH(MONTH($A59),COEE_CADLIGNE_TR!$A$1:$A$13,0),3),INDEX(COEE_CADLIGNE_TR!$A$16:$C$27,MATCH(Tableau4[[#This Row],[Mois]],COEE_CADLIGNE_TR!$A$16:$A$27,0),2)*COEE_CADLIGNE_TR!$H$2*INDEX(COEE_CADLIGNE_TR!$L$3:$R$9,MATCH(WEEKDAY($A59,1),COEE_CADLIGNE_TR!$M$3:$M$9,0),3)*INDEX(COEE_CADLIGNE_TR!$A$1:$D$13,MATCH(MONTH($A59),COEE_CADLIGNE_TR!$A$1:$A$13,0),3))))</f>
        <v/>
      </c>
      <c r="K59" s="28" t="str">
        <f>IF(OR(Ouverture_lignes_validées!K59="F",Ouverture_lignes_validées!K59="PM",Ouverture_lignes_validées!K59=""),"",IF(Ouverture_lignes_validées!K59=1,IF(ISEVEN(Capa_lignes!$C59)="VRAI",INDEX(COEE_CADLIGNE_TR!$A$16:$C$27,MATCH(Tableau4[[#This Row],[Mois]],COEE_CADLIGNE_TR!$A$16:$A$27,0),2)*COEE_CADLIGNE_TR!$H$2*INDEX(COEE_CADLIGNE_TR!$L$3:$R$9,MATCH(WEEKDAY($A59,1),COEE_CADLIGNE_TR!$M$3:$M$9,0),3)*INDEX(COEE_CADLIGNE_TR!$A$1:$D$13,MATCH(MONTH($A59),COEE_CADLIGNE_TR!$A$1:$A$13,0),3),INDEX(COEE_CADLIGNE_TR!$A$16:$C$27,MATCH(Tableau4[[#This Row],[Mois]],COEE_CADLIGNE_TR!$A$16:$A$27,0),2)*COEE_CADLIGNE_TR!$H$2*INDEX(COEE_CADLIGNE_TR!$L$3:$R$9,MATCH(WEEKDAY($A59,1),COEE_CADLIGNE_TR!$M$3:$M$9,0),4)*INDEX(COEE_CADLIGNE_TR!$A$1:$D$13,MATCH(MONTH($A59),COEE_CADLIGNE_TR!$A$1:$A$13,0),3))))</f>
        <v/>
      </c>
      <c r="L59" s="28" t="str">
        <f>IF(OR(Ouverture_lignes_validées!L59="F",Ouverture_lignes_validées!L59="PM",Ouverture_lignes_validées!L59=""),"",IF(Ouverture_lignes_validées!L59=1,INDEX(COEE_CADLIGNE_TR!$A$16:$C$27,MATCH(Tableau4[[#This Row],[Mois]],COEE_CADLIGNE_TR!$A$16:$A$27,0),2)*COEE_CADLIGNE_TR!$H$2*INDEX(COEE_CADLIGNE_TR!$L$3:$R$9,MATCH(WEEKDAY($A59,1),COEE_CADLIGNE_TR!$M$3:$M$9,0),5)*INDEX(COEE_CADLIGNE_TR!$A$1:$D$13,MATCH(MONTH($A59),COEE_CADLIGNE_TR!$A$1:$A$13,0),3)))</f>
        <v/>
      </c>
      <c r="M59" s="28">
        <f>IF(OR(Ouverture_lignes_validées!M59="F",Ouverture_lignes_validées!M59="PM",Ouverture_lignes_validées!M59=""),"",IF(Ouverture_lignes_validées!M59=1,INDEX(COEE_CADLIGNE_TR!$A$16:$C$27,MATCH(Tableau4[[#This Row],[Mois]],COEE_CADLIGNE_TR!$A$16:$A$27,0),2)*COEE_CADLIGNE_TR!$H$2*INDEX(COEE_CADLIGNE_TR!$L$3:$R$9,MATCH(WEEKDAY($A59,1),COEE_CADLIGNE_TR!$M$3:$M$9,0),6)*INDEX(COEE_CADLIGNE_TR!$A$1:$D$13,MATCH(MONTH($A59),COEE_CADLIGNE_TR!$A$1:$A$13,0),3)))</f>
        <v>7780.5</v>
      </c>
      <c r="N59" s="28">
        <f>IF(OR(Ouverture_lignes_validées!N59="F",Ouverture_lignes_validées!N59="PM",Ouverture_lignes_validées!N59=""),"",IF(Ouverture_lignes_validées!N59=1,INDEX(COEE_CADLIGNE_TR!$A$16:$C$27,MATCH(Tableau4[[#This Row],[Mois]],COEE_CADLIGNE_TR!$A$16:$A$27,0),2)*COEE_CADLIGNE_TR!$H$2*INDEX(COEE_CADLIGNE_TR!$L$3:$R$9,MATCH(WEEKDAY($A59,1),COEE_CADLIGNE_TR!$M$3:$M$9,0),7)*INDEX(COEE_CADLIGNE_TR!$A$1:$D$13,MATCH(MONTH($A59),COEE_CADLIGNE_TR!$A$1:$A$13,0),3)))</f>
        <v>7891.6500000000005</v>
      </c>
      <c r="O59" s="28" t="str">
        <f>IF(OR(Ouverture_lignes_validées!O59="F",Ouverture_lignes_validées!O59="PM",Ouverture_lignes_validées!O59=""),"",IF(Ouverture_lignes_validées!O59=1,IF(ISEVEN(Capa_lignes!$C59)="VRAI",INDEX(COEE_CADLIGNE_TR!$A$16:$C$27,MATCH(Tableau4[[#This Row],[Mois]],COEE_CADLIGNE_TR!$A$16:$A$27,0),2)*COEE_CADLIGNE_TR!$I$2*INDEX(COEE_CADLIGNE_TR!$L$3:$R$9,MATCH(WEEKDAY($A59,1),COEE_CADLIGNE_TR!$M$3:$M$9,0),4)*INDEX(COEE_CADLIGNE_TR!$A$1:$D$13,MATCH(MONTH($A59),COEE_CADLIGNE_TR!$A$1:$A$13,0),4),INDEX(COEE_CADLIGNE_TR!$A$16:$C$27,MATCH(Tableau4[[#This Row],[Mois]],COEE_CADLIGNE_TR!$A$16:$A$27,0),2)*COEE_CADLIGNE_TR!$I$2*INDEX(COEE_CADLIGNE_TR!$L$3:$R$9,MATCH(WEEKDAY($A59,1),COEE_CADLIGNE_TR!$M$3:$M$9,0),3)*INDEX(COEE_CADLIGNE_TR!$A$1:$D$13,MATCH(MONTH($A59),COEE_CADLIGNE_TR!$A$1:$A$13,0),4))))</f>
        <v/>
      </c>
      <c r="P59" s="28" t="str">
        <f>IF(OR(Ouverture_lignes_validées!P59="F",Ouverture_lignes_validées!P59="PM",Ouverture_lignes_validées!P59=""),"",IF(Ouverture_lignes_validées!P59=1,IF(ISEVEN(Capa_lignes!$C59)="VRAI",INDEX(COEE_CADLIGNE_TR!$A$16:$C$27,MATCH(Tableau4[[#This Row],[Mois]],COEE_CADLIGNE_TR!$A$16:$A$27,0),2)*COEE_CADLIGNE_TR!$I$2*INDEX(COEE_CADLIGNE_TR!$L$3:$R$9,MATCH(WEEKDAY($A59,1),COEE_CADLIGNE_TR!$M$3:$M$9,0),3)*INDEX(COEE_CADLIGNE_TR!$A$1:$D$13,MATCH(MONTH($A59),COEE_CADLIGNE_TR!$A$1:$A$13,0),4),INDEX(COEE_CADLIGNE_TR!$A$16:$C$27,MATCH(Tableau4[[#This Row],[Mois]],COEE_CADLIGNE_TR!$A$16:$A$27,0),2)*COEE_CADLIGNE_TR!$I$2*INDEX(COEE_CADLIGNE_TR!$L$3:$R$9,MATCH(WEEKDAY($A59,1),COEE_CADLIGNE_TR!$M$3:$M$9,0),4)*INDEX(COEE_CADLIGNE_TR!$A$1:$D$13,MATCH(MONTH($A59),COEE_CADLIGNE_TR!$A$1:$A$13,0),4))))</f>
        <v/>
      </c>
      <c r="Q59" s="28" t="str">
        <f>IF(OR(Ouverture_lignes_validées!Q59="F",Ouverture_lignes_validées!Q59="PM",Ouverture_lignes_validées!Q59=""),"",IF(Ouverture_lignes_validées!Q59=1,INDEX(COEE_CADLIGNE_TR!$A$16:$C$27,MATCH(Tableau4[[#This Row],[Mois]],COEE_CADLIGNE_TR!$A$16:$A$27,0),2)*COEE_CADLIGNE_TR!$I$2*INDEX(COEE_CADLIGNE_TR!$L$3:$R$9,MATCH(WEEKDAY($A59,1),COEE_CADLIGNE_TR!$M$3:$M$9,0),5)*INDEX(COEE_CADLIGNE_TR!$A$1:$D$13,MATCH(MONTH($A59),COEE_CADLIGNE_TR!$A$1:$A$13,0),4)))</f>
        <v/>
      </c>
      <c r="R59" s="28" t="str">
        <f>IF(OR(Ouverture_lignes_validées!R59="F",Ouverture_lignes_validées!R59="PM",Ouverture_lignes_validées!R59=""),"",IF(Ouverture_lignes_validées!R59=1,INDEX(COEE_CADLIGNE_TR!$A$16:$C$27,MATCH(Tableau4[[#This Row],[Mois]],COEE_CADLIGNE_TR!$A$16:$A$27,0),2)*COEE_CADLIGNE_TR!$I$2*INDEX(COEE_CADLIGNE_TR!$L$3:$R$9,MATCH(WEEKDAY($A59,1),COEE_CADLIGNE_TR!$M$3:$M$9,0),6)*INDEX(COEE_CADLIGNE_TR!$A$1:$D$13,MATCH(MONTH($A59),COEE_CADLIGNE_TR!$A$1:$A$13,0),4)))</f>
        <v/>
      </c>
      <c r="S59" s="28">
        <f>IF(OR(Ouverture_lignes_validées!S59="F",Ouverture_lignes_validées!S59="PM",Ouverture_lignes_validées!S59=""),"",IF(Ouverture_lignes_validées!S59=1,INDEX(COEE_CADLIGNE_TR!$A$16:$C$27,MATCH(Tableau4[[#This Row],[Mois]],COEE_CADLIGNE_TR!$A$16:$A$27,0),2)*COEE_CADLIGNE_TR!$I$2*INDEX(COEE_CADLIGNE_TR!$L$3:$R$9,MATCH(WEEKDAY($A59,1),COEE_CADLIGNE_TR!$M$3:$M$9,0),7)*INDEX(COEE_CADLIGNE_TR!$A$1:$D$13,MATCH(MONTH($A59),COEE_CADLIGNE_TR!$A$1:$A$13,0),4)))</f>
        <v>7739.8874999999998</v>
      </c>
      <c r="T59" s="28" t="str">
        <f>IF(OR(Ouverture_lignes_validées!T59="F",Ouverture_lignes_validées!T59="PM",Ouverture_lignes_validées!T59=""),"",IF(Ouverture_lignes_validées!T59=1,IF(ISEVEN(Capa_lignes!$C59)="VRAI",INDEX(COEE_CADLIGNE_TR!$A$16:$C$27,MATCH(Tableau4[[#This Row],[Mois]],COEE_CADLIGNE_TR!$A$16:$A$27,0),2)*COEE_CADLIGNE_TR!$J$2*INDEX(COEE_CADLIGNE_TR!$L$3:$R$9,MATCH(WEEKDAY($A59,1),COEE_CADLIGNE_TR!$M$3:$M$9,0),3)*INDEX(COEE_CADLIGNE_TR!$A$1:$E$13,MATCH(MONTH($A59),COEE_CADLIGNE_TR!$A$1:$A$13,0),5),INDEX(COEE_CADLIGNE_TR!$A$16:$C$27,MATCH(Tableau4[[#This Row],[Mois]],COEE_CADLIGNE_TR!$A$16:$A$27,0),2)*COEE_CADLIGNE_TR!$J$2*INDEX(COEE_CADLIGNE_TR!$L$3:$R$9,MATCH(WEEKDAY($A59,1),COEE_CADLIGNE_TR!$M$3:$M$9,0),4)*INDEX(COEE_CADLIGNE_TR!$A$1:$E$13,MATCH(MONTH($A59),COEE_CADLIGNE_TR!$A$1:$A$13,0),5))))</f>
        <v/>
      </c>
    </row>
    <row r="60" spans="1:20" x14ac:dyDescent="0.35">
      <c r="A60" s="4">
        <v>44983</v>
      </c>
      <c r="B60" s="1">
        <v>2023</v>
      </c>
      <c r="C60" s="1">
        <v>8</v>
      </c>
      <c r="D60" s="1">
        <f>MONTH(Tableau4[[#This Row],[Date ]])</f>
        <v>2</v>
      </c>
      <c r="E60" s="28" t="str">
        <f>IF(OR(Ouverture_lignes_validées!E60="F",Ouverture_lignes_validées!E60="PM",Ouverture_lignes_validées!E60=""),"",
IF(Ouverture_lignes_validées!E60=1,
IF(ISEVEN(Capa_lignes!$C60)="VRAI",
INDEX(COEE_CADLIGNE_TR!$A$16:$C$27,MATCH(Tableau4[[#This Row],[Mois]],COEE_CADLIGNE_TR!$A$16:$A$27,0),2)*COEE_CADLIGNE_TR!$G$2*INDEX(COEE_CADLIGNE_TR!$L$3:$R$9,MATCH(WEEKDAY($A60,1),COEE_CADLIGNE_TR!$M$3:$M$9,0),4)*INDEX(COEE_CADLIGNE_TR!$A$1:$D$13,MATCH(MONTH($A60),COEE_CADLIGNE_TR!$A$1:$A$13,0),2)*INDEX(COEE_CADLIGNE_TR!$A$1:$D$13,MATCH(MONTH($A60),COEE_CADLIGNE_TR!$A$1:$A$13,0),2),
INDEX(COEE_CADLIGNE_TR!$A$16:$C$27,MATCH(Tableau4[[#This Row],[Mois]],COEE_CADLIGNE_TR!$A$16:$A$27,0),2)*COEE_CADLIGNE_TR!$G$2*INDEX(COEE_CADLIGNE_TR!$L$3:$R$9,MATCH(WEEKDAY($A60,1),COEE_CADLIGNE_TR!$M$3:$M$9,0),3)*INDEX(COEE_CADLIGNE_TR!$A$1:$D$13,MATCH(MONTH($A60),COEE_CADLIGNE_TR!$A$1:$A$13,0),2)*INDEX(COEE_CADLIGNE_TR!$A$1:$D$13,MATCH(MONTH($A60),COEE_CADLIGNE_TR!$A$1:$A$13,0),2))))</f>
        <v/>
      </c>
      <c r="F60" s="28" t="str">
        <f>IF(OR(Ouverture_lignes_validées!F60="F",Ouverture_lignes_validées!F60="PM",Ouverture_lignes_validées!F60=""),"",IF(Ouverture_lignes_validées!F60=1,IF(ISEVEN(Capa_lignes!$C60)="VRAI",INDEX(COEE_CADLIGNE_TR!$A$16:$C$27,MATCH(Tableau4[[#This Row],[Mois]],COEE_CADLIGNE_TR!$A$16:$A$27,0),2)*COEE_CADLIGNE_TR!$G$2*INDEX(COEE_CADLIGNE_TR!$L$3:$R$9,MATCH(WEEKDAY($A60,1),COEE_CADLIGNE_TR!$M$3:$M$9,0),3)*INDEX(COEE_CADLIGNE_TR!$A$1:$D$13,MATCH(MONTH($A60),COEE_CADLIGNE_TR!$A$1:$A$13,0),2),COEE_CADLIGNE_TR!$G$2*INDEX(COEE_CADLIGNE_TR!$L$3:$R$9,MATCH(WEEKDAY($A60,1),COEE_CADLIGNE_TR!$M$3:$M$9,0),4)*INDEX(COEE_CADLIGNE_TR!$A$1:$D$13,MATCH(MONTH($A60),COEE_CADLIGNE_TR!$A$1:$A$13,0),2))))</f>
        <v/>
      </c>
      <c r="G60" s="28" t="str">
        <f>IF(OR(Ouverture_lignes_validées!G60="F",Ouverture_lignes_validées!G60="PM",Ouverture_lignes_validées!G60=""),"",IF(Ouverture_lignes_validées!G60=1,INDEX(COEE_CADLIGNE_TR!$A$16:$C$27,MATCH(Tableau4[[#This Row],[Mois]],COEE_CADLIGNE_TR!$A$16:$A$27,0),2)*COEE_CADLIGNE_TR!$G$2*INDEX(COEE_CADLIGNE_TR!$L$3:$R$9,MATCH(WEEKDAY($A60,1),COEE_CADLIGNE_TR!$M$3:$M$9,0),5)*INDEX(COEE_CADLIGNE_TR!$A$1:$D$13,MATCH(MONTH($A60),COEE_CADLIGNE_TR!$A$1:$A$13,0),2)))</f>
        <v/>
      </c>
      <c r="H60" s="28" t="str">
        <f>IF(OR(Ouverture_lignes_validées!H60="F",Ouverture_lignes_validées!H60="PM",Ouverture_lignes_validées!H60=""),"",IF(Ouverture_lignes_validées!H60=1,INDEX(COEE_CADLIGNE_TR!$A$16:$C$27,MATCH(Tableau4[[#This Row],[Mois]],COEE_CADLIGNE_TR!$A$16:$A$27,0),2)*COEE_CADLIGNE_TR!$G$2*INDEX(COEE_CADLIGNE_TR!$L$3:$R$9,MATCH(WEEKDAY($A60,1),COEE_CADLIGNE_TR!$M$3:$M$9,0),6)*INDEX(COEE_CADLIGNE_TR!$A$1:$D$13,MATCH(MONTH($A60),COEE_CADLIGNE_TR!$A$1:$A$13,0),2)))</f>
        <v/>
      </c>
      <c r="I60" s="28" t="str">
        <f>IF(OR(Ouverture_lignes_validées!I60="F",Ouverture_lignes_validées!I60="PM",Ouverture_lignes_validées!I60=""),"",IF(Ouverture_lignes_validées!I60=1,INDEX(COEE_CADLIGNE_TR!$A$16:$C$27,MATCH(Tableau4[[#This Row],[Mois]],COEE_CADLIGNE_TR!$A$16:$A$27,0),2)*COEE_CADLIGNE_TR!$G$2*INDEX(COEE_CADLIGNE_TR!$L$3:$R$9,MATCH(WEEKDAY($A60,1),COEE_CADLIGNE_TR!$M$3:$M$9,0),7)*INDEX(COEE_CADLIGNE_TR!$A$1:$D$13,MATCH(MONTH($A60),COEE_CADLIGNE_TR!$A$1:$A$13,0),2)))</f>
        <v/>
      </c>
      <c r="J60" s="28" t="str">
        <f>IF(OR(Ouverture_lignes_validées!J60="F",Ouverture_lignes_validées!J60="PM",Ouverture_lignes_validées!J60=""),"",IF(Ouverture_lignes_validées!J60=1,IF(ISEVEN(Capa_lignes!$C60)="VRAI",INDEX(COEE_CADLIGNE_TR!$A$16:$C$27,MATCH(Tableau4[[#This Row],[Mois]],COEE_CADLIGNE_TR!$A$16:$A$27,0),2)*COEE_CADLIGNE_TR!$H$2*INDEX(COEE_CADLIGNE_TR!$L$3:$R$9,MATCH(WEEKDAY($A60,1),COEE_CADLIGNE_TR!$M$3:$M$9,0),4)*INDEX(COEE_CADLIGNE_TR!$A$1:$D$13,MATCH(MONTH($A60),COEE_CADLIGNE_TR!$A$1:$A$13,0),3),INDEX(COEE_CADLIGNE_TR!$A$16:$C$27,MATCH(Tableau4[[#This Row],[Mois]],COEE_CADLIGNE_TR!$A$16:$A$27,0),2)*COEE_CADLIGNE_TR!$H$2*INDEX(COEE_CADLIGNE_TR!$L$3:$R$9,MATCH(WEEKDAY($A60,1),COEE_CADLIGNE_TR!$M$3:$M$9,0),3)*INDEX(COEE_CADLIGNE_TR!$A$1:$D$13,MATCH(MONTH($A60),COEE_CADLIGNE_TR!$A$1:$A$13,0),3))))</f>
        <v/>
      </c>
      <c r="K60" s="28" t="str">
        <f>IF(OR(Ouverture_lignes_validées!K60="F",Ouverture_lignes_validées!K60="PM",Ouverture_lignes_validées!K60=""),"",IF(Ouverture_lignes_validées!K60=1,IF(ISEVEN(Capa_lignes!$C60)="VRAI",INDEX(COEE_CADLIGNE_TR!$A$16:$C$27,MATCH(Tableau4[[#This Row],[Mois]],COEE_CADLIGNE_TR!$A$16:$A$27,0),2)*COEE_CADLIGNE_TR!$H$2*INDEX(COEE_CADLIGNE_TR!$L$3:$R$9,MATCH(WEEKDAY($A60,1),COEE_CADLIGNE_TR!$M$3:$M$9,0),3)*INDEX(COEE_CADLIGNE_TR!$A$1:$D$13,MATCH(MONTH($A60),COEE_CADLIGNE_TR!$A$1:$A$13,0),3),INDEX(COEE_CADLIGNE_TR!$A$16:$C$27,MATCH(Tableau4[[#This Row],[Mois]],COEE_CADLIGNE_TR!$A$16:$A$27,0),2)*COEE_CADLIGNE_TR!$H$2*INDEX(COEE_CADLIGNE_TR!$L$3:$R$9,MATCH(WEEKDAY($A60,1),COEE_CADLIGNE_TR!$M$3:$M$9,0),4)*INDEX(COEE_CADLIGNE_TR!$A$1:$D$13,MATCH(MONTH($A60),COEE_CADLIGNE_TR!$A$1:$A$13,0),3))))</f>
        <v/>
      </c>
      <c r="L60" s="28" t="str">
        <f>IF(OR(Ouverture_lignes_validées!L60="F",Ouverture_lignes_validées!L60="PM",Ouverture_lignes_validées!L60=""),"",IF(Ouverture_lignes_validées!L60=1,INDEX(COEE_CADLIGNE_TR!$A$16:$C$27,MATCH(Tableau4[[#This Row],[Mois]],COEE_CADLIGNE_TR!$A$16:$A$27,0),2)*COEE_CADLIGNE_TR!$H$2*INDEX(COEE_CADLIGNE_TR!$L$3:$R$9,MATCH(WEEKDAY($A60,1),COEE_CADLIGNE_TR!$M$3:$M$9,0),5)*INDEX(COEE_CADLIGNE_TR!$A$1:$D$13,MATCH(MONTH($A60),COEE_CADLIGNE_TR!$A$1:$A$13,0),3)))</f>
        <v/>
      </c>
      <c r="M60" s="28">
        <f>IF(OR(Ouverture_lignes_validées!M60="F",Ouverture_lignes_validées!M60="PM",Ouverture_lignes_validées!M60=""),"",IF(Ouverture_lignes_validées!M60=1,INDEX(COEE_CADLIGNE_TR!$A$16:$C$27,MATCH(Tableau4[[#This Row],[Mois]],COEE_CADLIGNE_TR!$A$16:$A$27,0),2)*COEE_CADLIGNE_TR!$H$2*INDEX(COEE_CADLIGNE_TR!$L$3:$R$9,MATCH(WEEKDAY($A60,1),COEE_CADLIGNE_TR!$M$3:$M$9,0),6)*INDEX(COEE_CADLIGNE_TR!$A$1:$D$13,MATCH(MONTH($A60),COEE_CADLIGNE_TR!$A$1:$A$13,0),3)))</f>
        <v>7780.5</v>
      </c>
      <c r="N60" s="28">
        <f>IF(OR(Ouverture_lignes_validées!N60="F",Ouverture_lignes_validées!N60="PM",Ouverture_lignes_validées!N60=""),"",IF(Ouverture_lignes_validées!N60=1,INDEX(COEE_CADLIGNE_TR!$A$16:$C$27,MATCH(Tableau4[[#This Row],[Mois]],COEE_CADLIGNE_TR!$A$16:$A$27,0),2)*COEE_CADLIGNE_TR!$H$2*INDEX(COEE_CADLIGNE_TR!$L$3:$R$9,MATCH(WEEKDAY($A60,1),COEE_CADLIGNE_TR!$M$3:$M$9,0),7)*INDEX(COEE_CADLIGNE_TR!$A$1:$D$13,MATCH(MONTH($A60),COEE_CADLIGNE_TR!$A$1:$A$13,0),3)))</f>
        <v>7891.6500000000005</v>
      </c>
      <c r="O60" s="28" t="str">
        <f>IF(OR(Ouverture_lignes_validées!O60="F",Ouverture_lignes_validées!O60="PM",Ouverture_lignes_validées!O60=""),"",IF(Ouverture_lignes_validées!O60=1,IF(ISEVEN(Capa_lignes!$C60)="VRAI",INDEX(COEE_CADLIGNE_TR!$A$16:$C$27,MATCH(Tableau4[[#This Row],[Mois]],COEE_CADLIGNE_TR!$A$16:$A$27,0),2)*COEE_CADLIGNE_TR!$I$2*INDEX(COEE_CADLIGNE_TR!$L$3:$R$9,MATCH(WEEKDAY($A60,1),COEE_CADLIGNE_TR!$M$3:$M$9,0),4)*INDEX(COEE_CADLIGNE_TR!$A$1:$D$13,MATCH(MONTH($A60),COEE_CADLIGNE_TR!$A$1:$A$13,0),4),INDEX(COEE_CADLIGNE_TR!$A$16:$C$27,MATCH(Tableau4[[#This Row],[Mois]],COEE_CADLIGNE_TR!$A$16:$A$27,0),2)*COEE_CADLIGNE_TR!$I$2*INDEX(COEE_CADLIGNE_TR!$L$3:$R$9,MATCH(WEEKDAY($A60,1),COEE_CADLIGNE_TR!$M$3:$M$9,0),3)*INDEX(COEE_CADLIGNE_TR!$A$1:$D$13,MATCH(MONTH($A60),COEE_CADLIGNE_TR!$A$1:$A$13,0),4))))</f>
        <v/>
      </c>
      <c r="P60" s="28" t="str">
        <f>IF(OR(Ouverture_lignes_validées!P60="F",Ouverture_lignes_validées!P60="PM",Ouverture_lignes_validées!P60=""),"",IF(Ouverture_lignes_validées!P60=1,IF(ISEVEN(Capa_lignes!$C60)="VRAI",INDEX(COEE_CADLIGNE_TR!$A$16:$C$27,MATCH(Tableau4[[#This Row],[Mois]],COEE_CADLIGNE_TR!$A$16:$A$27,0),2)*COEE_CADLIGNE_TR!$I$2*INDEX(COEE_CADLIGNE_TR!$L$3:$R$9,MATCH(WEEKDAY($A60,1),COEE_CADLIGNE_TR!$M$3:$M$9,0),3)*INDEX(COEE_CADLIGNE_TR!$A$1:$D$13,MATCH(MONTH($A60),COEE_CADLIGNE_TR!$A$1:$A$13,0),4),INDEX(COEE_CADLIGNE_TR!$A$16:$C$27,MATCH(Tableau4[[#This Row],[Mois]],COEE_CADLIGNE_TR!$A$16:$A$27,0),2)*COEE_CADLIGNE_TR!$I$2*INDEX(COEE_CADLIGNE_TR!$L$3:$R$9,MATCH(WEEKDAY($A60,1),COEE_CADLIGNE_TR!$M$3:$M$9,0),4)*INDEX(COEE_CADLIGNE_TR!$A$1:$D$13,MATCH(MONTH($A60),COEE_CADLIGNE_TR!$A$1:$A$13,0),4))))</f>
        <v/>
      </c>
      <c r="Q60" s="28" t="str">
        <f>IF(OR(Ouverture_lignes_validées!Q60="F",Ouverture_lignes_validées!Q60="PM",Ouverture_lignes_validées!Q60=""),"",IF(Ouverture_lignes_validées!Q60=1,INDEX(COEE_CADLIGNE_TR!$A$16:$C$27,MATCH(Tableau4[[#This Row],[Mois]],COEE_CADLIGNE_TR!$A$16:$A$27,0),2)*COEE_CADLIGNE_TR!$I$2*INDEX(COEE_CADLIGNE_TR!$L$3:$R$9,MATCH(WEEKDAY($A60,1),COEE_CADLIGNE_TR!$M$3:$M$9,0),5)*INDEX(COEE_CADLIGNE_TR!$A$1:$D$13,MATCH(MONTH($A60),COEE_CADLIGNE_TR!$A$1:$A$13,0),4)))</f>
        <v/>
      </c>
      <c r="R60" s="28" t="str">
        <f>IF(OR(Ouverture_lignes_validées!R60="F",Ouverture_lignes_validées!R60="PM",Ouverture_lignes_validées!R60=""),"",IF(Ouverture_lignes_validées!R60=1,INDEX(COEE_CADLIGNE_TR!$A$16:$C$27,MATCH(Tableau4[[#This Row],[Mois]],COEE_CADLIGNE_TR!$A$16:$A$27,0),2)*COEE_CADLIGNE_TR!$I$2*INDEX(COEE_CADLIGNE_TR!$L$3:$R$9,MATCH(WEEKDAY($A60,1),COEE_CADLIGNE_TR!$M$3:$M$9,0),6)*INDEX(COEE_CADLIGNE_TR!$A$1:$D$13,MATCH(MONTH($A60),COEE_CADLIGNE_TR!$A$1:$A$13,0),4)))</f>
        <v/>
      </c>
      <c r="S60" s="28">
        <f>IF(OR(Ouverture_lignes_validées!S60="F",Ouverture_lignes_validées!S60="PM",Ouverture_lignes_validées!S60=""),"",IF(Ouverture_lignes_validées!S60=1,INDEX(COEE_CADLIGNE_TR!$A$16:$C$27,MATCH(Tableau4[[#This Row],[Mois]],COEE_CADLIGNE_TR!$A$16:$A$27,0),2)*COEE_CADLIGNE_TR!$I$2*INDEX(COEE_CADLIGNE_TR!$L$3:$R$9,MATCH(WEEKDAY($A60,1),COEE_CADLIGNE_TR!$M$3:$M$9,0),7)*INDEX(COEE_CADLIGNE_TR!$A$1:$D$13,MATCH(MONTH($A60),COEE_CADLIGNE_TR!$A$1:$A$13,0),4)))</f>
        <v>7739.8874999999998</v>
      </c>
      <c r="T60" s="28" t="str">
        <f>IF(OR(Ouverture_lignes_validées!T60="F",Ouverture_lignes_validées!T60="PM",Ouverture_lignes_validées!T60=""),"",IF(Ouverture_lignes_validées!T60=1,IF(ISEVEN(Capa_lignes!$C60)="VRAI",INDEX(COEE_CADLIGNE_TR!$A$16:$C$27,MATCH(Tableau4[[#This Row],[Mois]],COEE_CADLIGNE_TR!$A$16:$A$27,0),2)*COEE_CADLIGNE_TR!$J$2*INDEX(COEE_CADLIGNE_TR!$L$3:$R$9,MATCH(WEEKDAY($A60,1),COEE_CADLIGNE_TR!$M$3:$M$9,0),3)*INDEX(COEE_CADLIGNE_TR!$A$1:$E$13,MATCH(MONTH($A60),COEE_CADLIGNE_TR!$A$1:$A$13,0),5),INDEX(COEE_CADLIGNE_TR!$A$16:$C$27,MATCH(Tableau4[[#This Row],[Mois]],COEE_CADLIGNE_TR!$A$16:$A$27,0),2)*COEE_CADLIGNE_TR!$J$2*INDEX(COEE_CADLIGNE_TR!$L$3:$R$9,MATCH(WEEKDAY($A60,1),COEE_CADLIGNE_TR!$M$3:$M$9,0),4)*INDEX(COEE_CADLIGNE_TR!$A$1:$E$13,MATCH(MONTH($A60),COEE_CADLIGNE_TR!$A$1:$A$13,0),5))))</f>
        <v/>
      </c>
    </row>
    <row r="61" spans="1:20" x14ac:dyDescent="0.35">
      <c r="A61" s="4">
        <v>44984</v>
      </c>
      <c r="B61" s="1">
        <v>2023</v>
      </c>
      <c r="C61" s="1">
        <v>9</v>
      </c>
      <c r="D61" s="1">
        <f>MONTH(Tableau4[[#This Row],[Date ]])</f>
        <v>2</v>
      </c>
      <c r="E61" s="28" t="str">
        <f>IF(OR(Ouverture_lignes_validées!E61="F",Ouverture_lignes_validées!E61="PM",Ouverture_lignes_validées!E61=""),"",
IF(Ouverture_lignes_validées!E61=1,
IF(ISEVEN(Capa_lignes!$C61)="VRAI",
INDEX(COEE_CADLIGNE_TR!$A$16:$C$27,MATCH(Tableau4[[#This Row],[Mois]],COEE_CADLIGNE_TR!$A$16:$A$27,0),2)*COEE_CADLIGNE_TR!$G$2*INDEX(COEE_CADLIGNE_TR!$L$3:$R$9,MATCH(WEEKDAY($A61,1),COEE_CADLIGNE_TR!$M$3:$M$9,0),4)*INDEX(COEE_CADLIGNE_TR!$A$1:$D$13,MATCH(MONTH($A61),COEE_CADLIGNE_TR!$A$1:$A$13,0),2)*INDEX(COEE_CADLIGNE_TR!$A$1:$D$13,MATCH(MONTH($A61),COEE_CADLIGNE_TR!$A$1:$A$13,0),2),
INDEX(COEE_CADLIGNE_TR!$A$16:$C$27,MATCH(Tableau4[[#This Row],[Mois]],COEE_CADLIGNE_TR!$A$16:$A$27,0),2)*COEE_CADLIGNE_TR!$G$2*INDEX(COEE_CADLIGNE_TR!$L$3:$R$9,MATCH(WEEKDAY($A61,1),COEE_CADLIGNE_TR!$M$3:$M$9,0),3)*INDEX(COEE_CADLIGNE_TR!$A$1:$D$13,MATCH(MONTH($A61),COEE_CADLIGNE_TR!$A$1:$A$13,0),2)*INDEX(COEE_CADLIGNE_TR!$A$1:$D$13,MATCH(MONTH($A61),COEE_CADLIGNE_TR!$A$1:$A$13,0),2))))</f>
        <v/>
      </c>
      <c r="F61" s="28" t="str">
        <f>IF(OR(Ouverture_lignes_validées!F61="F",Ouverture_lignes_validées!F61="PM",Ouverture_lignes_validées!F61=""),"",IF(Ouverture_lignes_validées!F61=1,IF(ISEVEN(Capa_lignes!$C61)="VRAI",INDEX(COEE_CADLIGNE_TR!$A$16:$C$27,MATCH(Tableau4[[#This Row],[Mois]],COEE_CADLIGNE_TR!$A$16:$A$27,0),2)*COEE_CADLIGNE_TR!$G$2*INDEX(COEE_CADLIGNE_TR!$L$3:$R$9,MATCH(WEEKDAY($A61,1),COEE_CADLIGNE_TR!$M$3:$M$9,0),3)*INDEX(COEE_CADLIGNE_TR!$A$1:$D$13,MATCH(MONTH($A61),COEE_CADLIGNE_TR!$A$1:$A$13,0),2),COEE_CADLIGNE_TR!$G$2*INDEX(COEE_CADLIGNE_TR!$L$3:$R$9,MATCH(WEEKDAY($A61,1),COEE_CADLIGNE_TR!$M$3:$M$9,0),4)*INDEX(COEE_CADLIGNE_TR!$A$1:$D$13,MATCH(MONTH($A61),COEE_CADLIGNE_TR!$A$1:$A$13,0),2))))</f>
        <v/>
      </c>
      <c r="G61" s="28" t="str">
        <f>IF(OR(Ouverture_lignes_validées!G61="F",Ouverture_lignes_validées!G61="PM",Ouverture_lignes_validées!G61=""),"",IF(Ouverture_lignes_validées!G61=1,INDEX(COEE_CADLIGNE_TR!$A$16:$C$27,MATCH(Tableau4[[#This Row],[Mois]],COEE_CADLIGNE_TR!$A$16:$A$27,0),2)*COEE_CADLIGNE_TR!$G$2*INDEX(COEE_CADLIGNE_TR!$L$3:$R$9,MATCH(WEEKDAY($A61,1),COEE_CADLIGNE_TR!$M$3:$M$9,0),5)*INDEX(COEE_CADLIGNE_TR!$A$1:$D$13,MATCH(MONTH($A61),COEE_CADLIGNE_TR!$A$1:$A$13,0),2)))</f>
        <v/>
      </c>
      <c r="H61" s="28" t="str">
        <f>IF(OR(Ouverture_lignes_validées!H61="F",Ouverture_lignes_validées!H61="PM",Ouverture_lignes_validées!H61=""),"",IF(Ouverture_lignes_validées!H61=1,INDEX(COEE_CADLIGNE_TR!$A$16:$C$27,MATCH(Tableau4[[#This Row],[Mois]],COEE_CADLIGNE_TR!$A$16:$A$27,0),2)*COEE_CADLIGNE_TR!$G$2*INDEX(COEE_CADLIGNE_TR!$L$3:$R$9,MATCH(WEEKDAY($A61,1),COEE_CADLIGNE_TR!$M$3:$M$9,0),6)*INDEX(COEE_CADLIGNE_TR!$A$1:$D$13,MATCH(MONTH($A61),COEE_CADLIGNE_TR!$A$1:$A$13,0),2)))</f>
        <v/>
      </c>
      <c r="I61" s="28" t="str">
        <f>IF(OR(Ouverture_lignes_validées!I61="F",Ouverture_lignes_validées!I61="PM",Ouverture_lignes_validées!I61=""),"",IF(Ouverture_lignes_validées!I61=1,INDEX(COEE_CADLIGNE_TR!$A$16:$C$27,MATCH(Tableau4[[#This Row],[Mois]],COEE_CADLIGNE_TR!$A$16:$A$27,0),2)*COEE_CADLIGNE_TR!$G$2*INDEX(COEE_CADLIGNE_TR!$L$3:$R$9,MATCH(WEEKDAY($A61,1),COEE_CADLIGNE_TR!$M$3:$M$9,0),7)*INDEX(COEE_CADLIGNE_TR!$A$1:$D$13,MATCH(MONTH($A61),COEE_CADLIGNE_TR!$A$1:$A$13,0),2)))</f>
        <v/>
      </c>
      <c r="J61" s="28">
        <f>IF(OR(Ouverture_lignes_validées!J61="F",Ouverture_lignes_validées!J61="PM",Ouverture_lignes_validées!J61=""),"",IF(Ouverture_lignes_validées!J61=1,IF(ISEVEN(Capa_lignes!$C61)="VRAI",INDEX(COEE_CADLIGNE_TR!$A$16:$C$27,MATCH(Tableau4[[#This Row],[Mois]],COEE_CADLIGNE_TR!$A$16:$A$27,0),2)*COEE_CADLIGNE_TR!$H$2*INDEX(COEE_CADLIGNE_TR!$L$3:$R$9,MATCH(WEEKDAY($A61,1),COEE_CADLIGNE_TR!$M$3:$M$9,0),4)*INDEX(COEE_CADLIGNE_TR!$A$1:$D$13,MATCH(MONTH($A61),COEE_CADLIGNE_TR!$A$1:$A$13,0),3),INDEX(COEE_CADLIGNE_TR!$A$16:$C$27,MATCH(Tableau4[[#This Row],[Mois]],COEE_CADLIGNE_TR!$A$16:$A$27,0),2)*COEE_CADLIGNE_TR!$H$2*INDEX(COEE_CADLIGNE_TR!$L$3:$R$9,MATCH(WEEKDAY($A61,1),COEE_CADLIGNE_TR!$M$3:$M$9,0),3)*INDEX(COEE_CADLIGNE_TR!$A$1:$D$13,MATCH(MONTH($A61),COEE_CADLIGNE_TR!$A$1:$A$13,0),3))))</f>
        <v>4890.6000000000004</v>
      </c>
      <c r="K61" s="28">
        <f>IF(OR(Ouverture_lignes_validées!K61="F",Ouverture_lignes_validées!K61="PM",Ouverture_lignes_validées!K61=""),"",IF(Ouverture_lignes_validées!K61=1,IF(ISEVEN(Capa_lignes!$C61)="VRAI",INDEX(COEE_CADLIGNE_TR!$A$16:$C$27,MATCH(Tableau4[[#This Row],[Mois]],COEE_CADLIGNE_TR!$A$16:$A$27,0),2)*COEE_CADLIGNE_TR!$H$2*INDEX(COEE_CADLIGNE_TR!$L$3:$R$9,MATCH(WEEKDAY($A61,1),COEE_CADLIGNE_TR!$M$3:$M$9,0),3)*INDEX(COEE_CADLIGNE_TR!$A$1:$D$13,MATCH(MONTH($A61),COEE_CADLIGNE_TR!$A$1:$A$13,0),3),INDEX(COEE_CADLIGNE_TR!$A$16:$C$27,MATCH(Tableau4[[#This Row],[Mois]],COEE_CADLIGNE_TR!$A$16:$A$27,0),2)*COEE_CADLIGNE_TR!$H$2*INDEX(COEE_CADLIGNE_TR!$L$3:$R$9,MATCH(WEEKDAY($A61,1),COEE_CADLIGNE_TR!$M$3:$M$9,0),4)*INDEX(COEE_CADLIGNE_TR!$A$1:$D$13,MATCH(MONTH($A61),COEE_CADLIGNE_TR!$A$1:$A$13,0),3))))</f>
        <v>5001.75</v>
      </c>
      <c r="L61" s="28">
        <f>IF(OR(Ouverture_lignes_validées!L61="F",Ouverture_lignes_validées!L61="PM",Ouverture_lignes_validées!L61=""),"",IF(Ouverture_lignes_validées!L61=1,INDEX(COEE_CADLIGNE_TR!$A$16:$C$27,MATCH(Tableau4[[#This Row],[Mois]],COEE_CADLIGNE_TR!$A$16:$A$27,0),2)*COEE_CADLIGNE_TR!$H$2*INDEX(COEE_CADLIGNE_TR!$L$3:$R$9,MATCH(WEEKDAY($A61,1),COEE_CADLIGNE_TR!$M$3:$M$9,0),5)*INDEX(COEE_CADLIGNE_TR!$A$1:$D$13,MATCH(MONTH($A61),COEE_CADLIGNE_TR!$A$1:$A$13,0),3)))</f>
        <v>6113.25</v>
      </c>
      <c r="M61" s="28" t="str">
        <f>IF(OR(Ouverture_lignes_validées!M61="F",Ouverture_lignes_validées!M61="PM",Ouverture_lignes_validées!M61=""),"",IF(Ouverture_lignes_validées!M61=1,INDEX(COEE_CADLIGNE_TR!$A$16:$C$27,MATCH(Tableau4[[#This Row],[Mois]],COEE_CADLIGNE_TR!$A$16:$A$27,0),2)*COEE_CADLIGNE_TR!$H$2*INDEX(COEE_CADLIGNE_TR!$L$3:$R$9,MATCH(WEEKDAY($A61,1),COEE_CADLIGNE_TR!$M$3:$M$9,0),6)*INDEX(COEE_CADLIGNE_TR!$A$1:$D$13,MATCH(MONTH($A61),COEE_CADLIGNE_TR!$A$1:$A$13,0),3)))</f>
        <v/>
      </c>
      <c r="N61" s="28" t="str">
        <f>IF(OR(Ouverture_lignes_validées!N61="F",Ouverture_lignes_validées!N61="PM",Ouverture_lignes_validées!N61=""),"",IF(Ouverture_lignes_validées!N61=1,INDEX(COEE_CADLIGNE_TR!$A$16:$C$27,MATCH(Tableau4[[#This Row],[Mois]],COEE_CADLIGNE_TR!$A$16:$A$27,0),2)*COEE_CADLIGNE_TR!$H$2*INDEX(COEE_CADLIGNE_TR!$L$3:$R$9,MATCH(WEEKDAY($A61,1),COEE_CADLIGNE_TR!$M$3:$M$9,0),7)*INDEX(COEE_CADLIGNE_TR!$A$1:$D$13,MATCH(MONTH($A61),COEE_CADLIGNE_TR!$A$1:$A$13,0),3)))</f>
        <v/>
      </c>
      <c r="O61" s="28">
        <f>IF(OR(Ouverture_lignes_validées!O61="F",Ouverture_lignes_validées!O61="PM",Ouverture_lignes_validées!O61=""),"",IF(Ouverture_lignes_validées!O61=1,IF(ISEVEN(Capa_lignes!$C61)="VRAI",INDEX(COEE_CADLIGNE_TR!$A$16:$C$27,MATCH(Tableau4[[#This Row],[Mois]],COEE_CADLIGNE_TR!$A$16:$A$27,0),2)*COEE_CADLIGNE_TR!$I$2*INDEX(COEE_CADLIGNE_TR!$L$3:$R$9,MATCH(WEEKDAY($A61,1),COEE_CADLIGNE_TR!$M$3:$M$9,0),4)*INDEX(COEE_CADLIGNE_TR!$A$1:$D$13,MATCH(MONTH($A61),COEE_CADLIGNE_TR!$A$1:$A$13,0),4),INDEX(COEE_CADLIGNE_TR!$A$16:$C$27,MATCH(Tableau4[[#This Row],[Mois]],COEE_CADLIGNE_TR!$A$16:$A$27,0),2)*COEE_CADLIGNE_TR!$I$2*INDEX(COEE_CADLIGNE_TR!$L$3:$R$9,MATCH(WEEKDAY($A61,1),COEE_CADLIGNE_TR!$M$3:$M$9,0),3)*INDEX(COEE_CADLIGNE_TR!$A$1:$D$13,MATCH(MONTH($A61),COEE_CADLIGNE_TR!$A$1:$A$13,0),4))))</f>
        <v>4796.55</v>
      </c>
      <c r="P61" s="28">
        <f>IF(OR(Ouverture_lignes_validées!P61="F",Ouverture_lignes_validées!P61="PM",Ouverture_lignes_validées!P61=""),"",IF(Ouverture_lignes_validées!P61=1,IF(ISEVEN(Capa_lignes!$C61)="VRAI",INDEX(COEE_CADLIGNE_TR!$A$16:$C$27,MATCH(Tableau4[[#This Row],[Mois]],COEE_CADLIGNE_TR!$A$16:$A$27,0),2)*COEE_CADLIGNE_TR!$I$2*INDEX(COEE_CADLIGNE_TR!$L$3:$R$9,MATCH(WEEKDAY($A61,1),COEE_CADLIGNE_TR!$M$3:$M$9,0),3)*INDEX(COEE_CADLIGNE_TR!$A$1:$D$13,MATCH(MONTH($A61),COEE_CADLIGNE_TR!$A$1:$A$13,0),4),INDEX(COEE_CADLIGNE_TR!$A$16:$C$27,MATCH(Tableau4[[#This Row],[Mois]],COEE_CADLIGNE_TR!$A$16:$A$27,0),2)*COEE_CADLIGNE_TR!$I$2*INDEX(COEE_CADLIGNE_TR!$L$3:$R$9,MATCH(WEEKDAY($A61,1),COEE_CADLIGNE_TR!$M$3:$M$9,0),4)*INDEX(COEE_CADLIGNE_TR!$A$1:$D$13,MATCH(MONTH($A61),COEE_CADLIGNE_TR!$A$1:$A$13,0),4))))</f>
        <v>4905.5625</v>
      </c>
      <c r="Q61" s="28">
        <f>IF(OR(Ouverture_lignes_validées!Q61="F",Ouverture_lignes_validées!Q61="PM",Ouverture_lignes_validées!Q61=""),"",IF(Ouverture_lignes_validées!Q61=1,INDEX(COEE_CADLIGNE_TR!$A$16:$C$27,MATCH(Tableau4[[#This Row],[Mois]],COEE_CADLIGNE_TR!$A$16:$A$27,0),2)*COEE_CADLIGNE_TR!$I$2*INDEX(COEE_CADLIGNE_TR!$L$3:$R$9,MATCH(WEEKDAY($A61,1),COEE_CADLIGNE_TR!$M$3:$M$9,0),5)*INDEX(COEE_CADLIGNE_TR!$A$1:$D$13,MATCH(MONTH($A61),COEE_CADLIGNE_TR!$A$1:$A$13,0),4)))</f>
        <v>5995.6875</v>
      </c>
      <c r="R61" s="28" t="str">
        <f>IF(OR(Ouverture_lignes_validées!R61="F",Ouverture_lignes_validées!R61="PM",Ouverture_lignes_validées!R61=""),"",IF(Ouverture_lignes_validées!R61=1,INDEX(COEE_CADLIGNE_TR!$A$16:$C$27,MATCH(Tableau4[[#This Row],[Mois]],COEE_CADLIGNE_TR!$A$16:$A$27,0),2)*COEE_CADLIGNE_TR!$I$2*INDEX(COEE_CADLIGNE_TR!$L$3:$R$9,MATCH(WEEKDAY($A61,1),COEE_CADLIGNE_TR!$M$3:$M$9,0),6)*INDEX(COEE_CADLIGNE_TR!$A$1:$D$13,MATCH(MONTH($A61),COEE_CADLIGNE_TR!$A$1:$A$13,0),4)))</f>
        <v/>
      </c>
      <c r="S61" s="28" t="str">
        <f>IF(OR(Ouverture_lignes_validées!S61="F",Ouverture_lignes_validées!S61="PM",Ouverture_lignes_validées!S61=""),"",IF(Ouverture_lignes_validées!S61=1,INDEX(COEE_CADLIGNE_TR!$A$16:$C$27,MATCH(Tableau4[[#This Row],[Mois]],COEE_CADLIGNE_TR!$A$16:$A$27,0),2)*COEE_CADLIGNE_TR!$I$2*INDEX(COEE_CADLIGNE_TR!$L$3:$R$9,MATCH(WEEKDAY($A61,1),COEE_CADLIGNE_TR!$M$3:$M$9,0),7)*INDEX(COEE_CADLIGNE_TR!$A$1:$D$13,MATCH(MONTH($A61),COEE_CADLIGNE_TR!$A$1:$A$13,0),4)))</f>
        <v/>
      </c>
      <c r="T61" s="28">
        <f>IF(OR(Ouverture_lignes_validées!T61="F",Ouverture_lignes_validées!T61="PM",Ouverture_lignes_validées!T61=""),"",IF(Ouverture_lignes_validées!T61=1,IF(ISEVEN(Capa_lignes!$C61)="VRAI",INDEX(COEE_CADLIGNE_TR!$A$16:$C$27,MATCH(Tableau4[[#This Row],[Mois]],COEE_CADLIGNE_TR!$A$16:$A$27,0),2)*COEE_CADLIGNE_TR!$J$2*INDEX(COEE_CADLIGNE_TR!$L$3:$R$9,MATCH(WEEKDAY($A61,1),COEE_CADLIGNE_TR!$M$3:$M$9,0),3)*INDEX(COEE_CADLIGNE_TR!$A$1:$E$13,MATCH(MONTH($A61),COEE_CADLIGNE_TR!$A$1:$A$13,0),5),INDEX(COEE_CADLIGNE_TR!$A$16:$C$27,MATCH(Tableau4[[#This Row],[Mois]],COEE_CADLIGNE_TR!$A$16:$A$27,0),2)*COEE_CADLIGNE_TR!$J$2*INDEX(COEE_CADLIGNE_TR!$L$3:$R$9,MATCH(WEEKDAY($A61,1),COEE_CADLIGNE_TR!$M$3:$M$9,0),4)*INDEX(COEE_CADLIGNE_TR!$A$1:$E$13,MATCH(MONTH($A61),COEE_CADLIGNE_TR!$A$1:$A$13,0),5))))</f>
        <v>1601.8735362997659</v>
      </c>
    </row>
    <row r="62" spans="1:20" x14ac:dyDescent="0.35">
      <c r="A62" s="4">
        <v>44985</v>
      </c>
      <c r="B62" s="1">
        <v>2023</v>
      </c>
      <c r="C62" s="1">
        <v>9</v>
      </c>
      <c r="D62" s="1">
        <f>MONTH(Tableau4[[#This Row],[Date ]])</f>
        <v>2</v>
      </c>
      <c r="E62" s="28" t="str">
        <f>IF(OR(Ouverture_lignes_validées!E62="F",Ouverture_lignes_validées!E62="PM",Ouverture_lignes_validées!E62=""),"",
IF(Ouverture_lignes_validées!E62=1,
IF(ISEVEN(Capa_lignes!$C62)="VRAI",
INDEX(COEE_CADLIGNE_TR!$A$16:$C$27,MATCH(Tableau4[[#This Row],[Mois]],COEE_CADLIGNE_TR!$A$16:$A$27,0),2)*COEE_CADLIGNE_TR!$G$2*INDEX(COEE_CADLIGNE_TR!$L$3:$R$9,MATCH(WEEKDAY($A62,1),COEE_CADLIGNE_TR!$M$3:$M$9,0),4)*INDEX(COEE_CADLIGNE_TR!$A$1:$D$13,MATCH(MONTH($A62),COEE_CADLIGNE_TR!$A$1:$A$13,0),2)*INDEX(COEE_CADLIGNE_TR!$A$1:$D$13,MATCH(MONTH($A62),COEE_CADLIGNE_TR!$A$1:$A$13,0),2),
INDEX(COEE_CADLIGNE_TR!$A$16:$C$27,MATCH(Tableau4[[#This Row],[Mois]],COEE_CADLIGNE_TR!$A$16:$A$27,0),2)*COEE_CADLIGNE_TR!$G$2*INDEX(COEE_CADLIGNE_TR!$L$3:$R$9,MATCH(WEEKDAY($A62,1),COEE_CADLIGNE_TR!$M$3:$M$9,0),3)*INDEX(COEE_CADLIGNE_TR!$A$1:$D$13,MATCH(MONTH($A62),COEE_CADLIGNE_TR!$A$1:$A$13,0),2)*INDEX(COEE_CADLIGNE_TR!$A$1:$D$13,MATCH(MONTH($A62),COEE_CADLIGNE_TR!$A$1:$A$13,0),2))))</f>
        <v/>
      </c>
      <c r="F62" s="28" t="str">
        <f>IF(OR(Ouverture_lignes_validées!F62="F",Ouverture_lignes_validées!F62="PM",Ouverture_lignes_validées!F62=""),"",IF(Ouverture_lignes_validées!F62=1,IF(ISEVEN(Capa_lignes!$C62)="VRAI",INDEX(COEE_CADLIGNE_TR!$A$16:$C$27,MATCH(Tableau4[[#This Row],[Mois]],COEE_CADLIGNE_TR!$A$16:$A$27,0),2)*COEE_CADLIGNE_TR!$G$2*INDEX(COEE_CADLIGNE_TR!$L$3:$R$9,MATCH(WEEKDAY($A62,1),COEE_CADLIGNE_TR!$M$3:$M$9,0),3)*INDEX(COEE_CADLIGNE_TR!$A$1:$D$13,MATCH(MONTH($A62),COEE_CADLIGNE_TR!$A$1:$A$13,0),2),COEE_CADLIGNE_TR!$G$2*INDEX(COEE_CADLIGNE_TR!$L$3:$R$9,MATCH(WEEKDAY($A62,1),COEE_CADLIGNE_TR!$M$3:$M$9,0),4)*INDEX(COEE_CADLIGNE_TR!$A$1:$D$13,MATCH(MONTH($A62),COEE_CADLIGNE_TR!$A$1:$A$13,0),2))))</f>
        <v/>
      </c>
      <c r="G62" s="28" t="str">
        <f>IF(OR(Ouverture_lignes_validées!G62="F",Ouverture_lignes_validées!G62="PM",Ouverture_lignes_validées!G62=""),"",IF(Ouverture_lignes_validées!G62=1,INDEX(COEE_CADLIGNE_TR!$A$16:$C$27,MATCH(Tableau4[[#This Row],[Mois]],COEE_CADLIGNE_TR!$A$16:$A$27,0),2)*COEE_CADLIGNE_TR!$G$2*INDEX(COEE_CADLIGNE_TR!$L$3:$R$9,MATCH(WEEKDAY($A62,1),COEE_CADLIGNE_TR!$M$3:$M$9,0),5)*INDEX(COEE_CADLIGNE_TR!$A$1:$D$13,MATCH(MONTH($A62),COEE_CADLIGNE_TR!$A$1:$A$13,0),2)))</f>
        <v/>
      </c>
      <c r="H62" s="28" t="str">
        <f>IF(OR(Ouverture_lignes_validées!H62="F",Ouverture_lignes_validées!H62="PM",Ouverture_lignes_validées!H62=""),"",IF(Ouverture_lignes_validées!H62=1,INDEX(COEE_CADLIGNE_TR!$A$16:$C$27,MATCH(Tableau4[[#This Row],[Mois]],COEE_CADLIGNE_TR!$A$16:$A$27,0),2)*COEE_CADLIGNE_TR!$G$2*INDEX(COEE_CADLIGNE_TR!$L$3:$R$9,MATCH(WEEKDAY($A62,1),COEE_CADLIGNE_TR!$M$3:$M$9,0),6)*INDEX(COEE_CADLIGNE_TR!$A$1:$D$13,MATCH(MONTH($A62),COEE_CADLIGNE_TR!$A$1:$A$13,0),2)))</f>
        <v/>
      </c>
      <c r="I62" s="28" t="str">
        <f>IF(OR(Ouverture_lignes_validées!I62="F",Ouverture_lignes_validées!I62="PM",Ouverture_lignes_validées!I62=""),"",IF(Ouverture_lignes_validées!I62=1,INDEX(COEE_CADLIGNE_TR!$A$16:$C$27,MATCH(Tableau4[[#This Row],[Mois]],COEE_CADLIGNE_TR!$A$16:$A$27,0),2)*COEE_CADLIGNE_TR!$G$2*INDEX(COEE_CADLIGNE_TR!$L$3:$R$9,MATCH(WEEKDAY($A62,1),COEE_CADLIGNE_TR!$M$3:$M$9,0),7)*INDEX(COEE_CADLIGNE_TR!$A$1:$D$13,MATCH(MONTH($A62),COEE_CADLIGNE_TR!$A$1:$A$13,0),2)))</f>
        <v/>
      </c>
      <c r="J62" s="28">
        <f>IF(OR(Ouverture_lignes_validées!J62="F",Ouverture_lignes_validées!J62="PM",Ouverture_lignes_validées!J62=""),"",IF(Ouverture_lignes_validées!J62=1,IF(ISEVEN(Capa_lignes!$C62)="VRAI",INDEX(COEE_CADLIGNE_TR!$A$16:$C$27,MATCH(Tableau4[[#This Row],[Mois]],COEE_CADLIGNE_TR!$A$16:$A$27,0),2)*COEE_CADLIGNE_TR!$H$2*INDEX(COEE_CADLIGNE_TR!$L$3:$R$9,MATCH(WEEKDAY($A62,1),COEE_CADLIGNE_TR!$M$3:$M$9,0),4)*INDEX(COEE_CADLIGNE_TR!$A$1:$D$13,MATCH(MONTH($A62),COEE_CADLIGNE_TR!$A$1:$A$13,0),3),INDEX(COEE_CADLIGNE_TR!$A$16:$C$27,MATCH(Tableau4[[#This Row],[Mois]],COEE_CADLIGNE_TR!$A$16:$A$27,0),2)*COEE_CADLIGNE_TR!$H$2*INDEX(COEE_CADLIGNE_TR!$L$3:$R$9,MATCH(WEEKDAY($A62,1),COEE_CADLIGNE_TR!$M$3:$M$9,0),3)*INDEX(COEE_CADLIGNE_TR!$A$1:$D$13,MATCH(MONTH($A62),COEE_CADLIGNE_TR!$A$1:$A$13,0),3))))</f>
        <v>4890.6000000000004</v>
      </c>
      <c r="K62" s="28">
        <f>IF(OR(Ouverture_lignes_validées!K62="F",Ouverture_lignes_validées!K62="PM",Ouverture_lignes_validées!K62=""),"",IF(Ouverture_lignes_validées!K62=1,IF(ISEVEN(Capa_lignes!$C62)="VRAI",INDEX(COEE_CADLIGNE_TR!$A$16:$C$27,MATCH(Tableau4[[#This Row],[Mois]],COEE_CADLIGNE_TR!$A$16:$A$27,0),2)*COEE_CADLIGNE_TR!$H$2*INDEX(COEE_CADLIGNE_TR!$L$3:$R$9,MATCH(WEEKDAY($A62,1),COEE_CADLIGNE_TR!$M$3:$M$9,0),3)*INDEX(COEE_CADLIGNE_TR!$A$1:$D$13,MATCH(MONTH($A62),COEE_CADLIGNE_TR!$A$1:$A$13,0),3),INDEX(COEE_CADLIGNE_TR!$A$16:$C$27,MATCH(Tableau4[[#This Row],[Mois]],COEE_CADLIGNE_TR!$A$16:$A$27,0),2)*COEE_CADLIGNE_TR!$H$2*INDEX(COEE_CADLIGNE_TR!$L$3:$R$9,MATCH(WEEKDAY($A62,1),COEE_CADLIGNE_TR!$M$3:$M$9,0),4)*INDEX(COEE_CADLIGNE_TR!$A$1:$D$13,MATCH(MONTH($A62),COEE_CADLIGNE_TR!$A$1:$A$13,0),3))))</f>
        <v>5001.75</v>
      </c>
      <c r="L62" s="28">
        <f>IF(OR(Ouverture_lignes_validées!L62="F",Ouverture_lignes_validées!L62="PM",Ouverture_lignes_validées!L62=""),"",IF(Ouverture_lignes_validées!L62=1,INDEX(COEE_CADLIGNE_TR!$A$16:$C$27,MATCH(Tableau4[[#This Row],[Mois]],COEE_CADLIGNE_TR!$A$16:$A$27,0),2)*COEE_CADLIGNE_TR!$H$2*INDEX(COEE_CADLIGNE_TR!$L$3:$R$9,MATCH(WEEKDAY($A62,1),COEE_CADLIGNE_TR!$M$3:$M$9,0),5)*INDEX(COEE_CADLIGNE_TR!$A$1:$D$13,MATCH(MONTH($A62),COEE_CADLIGNE_TR!$A$1:$A$13,0),3)))</f>
        <v>6113.25</v>
      </c>
      <c r="M62" s="28" t="str">
        <f>IF(OR(Ouverture_lignes_validées!M62="F",Ouverture_lignes_validées!M62="PM",Ouverture_lignes_validées!M62=""),"",IF(Ouverture_lignes_validées!M62=1,INDEX(COEE_CADLIGNE_TR!$A$16:$C$27,MATCH(Tableau4[[#This Row],[Mois]],COEE_CADLIGNE_TR!$A$16:$A$27,0),2)*COEE_CADLIGNE_TR!$H$2*INDEX(COEE_CADLIGNE_TR!$L$3:$R$9,MATCH(WEEKDAY($A62,1),COEE_CADLIGNE_TR!$M$3:$M$9,0),6)*INDEX(COEE_CADLIGNE_TR!$A$1:$D$13,MATCH(MONTH($A62),COEE_CADLIGNE_TR!$A$1:$A$13,0),3)))</f>
        <v/>
      </c>
      <c r="N62" s="28" t="str">
        <f>IF(OR(Ouverture_lignes_validées!N62="F",Ouverture_lignes_validées!N62="PM",Ouverture_lignes_validées!N62=""),"",IF(Ouverture_lignes_validées!N62=1,INDEX(COEE_CADLIGNE_TR!$A$16:$C$27,MATCH(Tableau4[[#This Row],[Mois]],COEE_CADLIGNE_TR!$A$16:$A$27,0),2)*COEE_CADLIGNE_TR!$H$2*INDEX(COEE_CADLIGNE_TR!$L$3:$R$9,MATCH(WEEKDAY($A62,1),COEE_CADLIGNE_TR!$M$3:$M$9,0),7)*INDEX(COEE_CADLIGNE_TR!$A$1:$D$13,MATCH(MONTH($A62),COEE_CADLIGNE_TR!$A$1:$A$13,0),3)))</f>
        <v/>
      </c>
      <c r="O62" s="28">
        <f>IF(OR(Ouverture_lignes_validées!O62="F",Ouverture_lignes_validées!O62="PM",Ouverture_lignes_validées!O62=""),"",IF(Ouverture_lignes_validées!O62=1,IF(ISEVEN(Capa_lignes!$C62)="VRAI",INDEX(COEE_CADLIGNE_TR!$A$16:$C$27,MATCH(Tableau4[[#This Row],[Mois]],COEE_CADLIGNE_TR!$A$16:$A$27,0),2)*COEE_CADLIGNE_TR!$I$2*INDEX(COEE_CADLIGNE_TR!$L$3:$R$9,MATCH(WEEKDAY($A62,1),COEE_CADLIGNE_TR!$M$3:$M$9,0),4)*INDEX(COEE_CADLIGNE_TR!$A$1:$D$13,MATCH(MONTH($A62),COEE_CADLIGNE_TR!$A$1:$A$13,0),4),INDEX(COEE_CADLIGNE_TR!$A$16:$C$27,MATCH(Tableau4[[#This Row],[Mois]],COEE_CADLIGNE_TR!$A$16:$A$27,0),2)*COEE_CADLIGNE_TR!$I$2*INDEX(COEE_CADLIGNE_TR!$L$3:$R$9,MATCH(WEEKDAY($A62,1),COEE_CADLIGNE_TR!$M$3:$M$9,0),3)*INDEX(COEE_CADLIGNE_TR!$A$1:$D$13,MATCH(MONTH($A62),COEE_CADLIGNE_TR!$A$1:$A$13,0),4))))</f>
        <v>4796.55</v>
      </c>
      <c r="P62" s="28">
        <f>IF(OR(Ouverture_lignes_validées!P62="F",Ouverture_lignes_validées!P62="PM",Ouverture_lignes_validées!P62=""),"",IF(Ouverture_lignes_validées!P62=1,IF(ISEVEN(Capa_lignes!$C62)="VRAI",INDEX(COEE_CADLIGNE_TR!$A$16:$C$27,MATCH(Tableau4[[#This Row],[Mois]],COEE_CADLIGNE_TR!$A$16:$A$27,0),2)*COEE_CADLIGNE_TR!$I$2*INDEX(COEE_CADLIGNE_TR!$L$3:$R$9,MATCH(WEEKDAY($A62,1),COEE_CADLIGNE_TR!$M$3:$M$9,0),3)*INDEX(COEE_CADLIGNE_TR!$A$1:$D$13,MATCH(MONTH($A62),COEE_CADLIGNE_TR!$A$1:$A$13,0),4),INDEX(COEE_CADLIGNE_TR!$A$16:$C$27,MATCH(Tableau4[[#This Row],[Mois]],COEE_CADLIGNE_TR!$A$16:$A$27,0),2)*COEE_CADLIGNE_TR!$I$2*INDEX(COEE_CADLIGNE_TR!$L$3:$R$9,MATCH(WEEKDAY($A62,1),COEE_CADLIGNE_TR!$M$3:$M$9,0),4)*INDEX(COEE_CADLIGNE_TR!$A$1:$D$13,MATCH(MONTH($A62),COEE_CADLIGNE_TR!$A$1:$A$13,0),4))))</f>
        <v>4905.5625</v>
      </c>
      <c r="Q62" s="28">
        <f>IF(OR(Ouverture_lignes_validées!Q62="F",Ouverture_lignes_validées!Q62="PM",Ouverture_lignes_validées!Q62=""),"",IF(Ouverture_lignes_validées!Q62=1,INDEX(COEE_CADLIGNE_TR!$A$16:$C$27,MATCH(Tableau4[[#This Row],[Mois]],COEE_CADLIGNE_TR!$A$16:$A$27,0),2)*COEE_CADLIGNE_TR!$I$2*INDEX(COEE_CADLIGNE_TR!$L$3:$R$9,MATCH(WEEKDAY($A62,1),COEE_CADLIGNE_TR!$M$3:$M$9,0),5)*INDEX(COEE_CADLIGNE_TR!$A$1:$D$13,MATCH(MONTH($A62),COEE_CADLIGNE_TR!$A$1:$A$13,0),4)))</f>
        <v>5995.6875</v>
      </c>
      <c r="R62" s="28" t="str">
        <f>IF(OR(Ouverture_lignes_validées!R62="F",Ouverture_lignes_validées!R62="PM",Ouverture_lignes_validées!R62=""),"",IF(Ouverture_lignes_validées!R62=1,INDEX(COEE_CADLIGNE_TR!$A$16:$C$27,MATCH(Tableau4[[#This Row],[Mois]],COEE_CADLIGNE_TR!$A$16:$A$27,0),2)*COEE_CADLIGNE_TR!$I$2*INDEX(COEE_CADLIGNE_TR!$L$3:$R$9,MATCH(WEEKDAY($A62,1),COEE_CADLIGNE_TR!$M$3:$M$9,0),6)*INDEX(COEE_CADLIGNE_TR!$A$1:$D$13,MATCH(MONTH($A62),COEE_CADLIGNE_TR!$A$1:$A$13,0),4)))</f>
        <v/>
      </c>
      <c r="S62" s="28" t="str">
        <f>IF(OR(Ouverture_lignes_validées!S62="F",Ouverture_lignes_validées!S62="PM",Ouverture_lignes_validées!S62=""),"",IF(Ouverture_lignes_validées!S62=1,INDEX(COEE_CADLIGNE_TR!$A$16:$C$27,MATCH(Tableau4[[#This Row],[Mois]],COEE_CADLIGNE_TR!$A$16:$A$27,0),2)*COEE_CADLIGNE_TR!$I$2*INDEX(COEE_CADLIGNE_TR!$L$3:$R$9,MATCH(WEEKDAY($A62,1),COEE_CADLIGNE_TR!$M$3:$M$9,0),7)*INDEX(COEE_CADLIGNE_TR!$A$1:$D$13,MATCH(MONTH($A62),COEE_CADLIGNE_TR!$A$1:$A$13,0),4)))</f>
        <v/>
      </c>
      <c r="T62" s="28">
        <f>IF(OR(Ouverture_lignes_validées!T62="F",Ouverture_lignes_validées!T62="PM",Ouverture_lignes_validées!T62=""),"",IF(Ouverture_lignes_validées!T62=1,IF(ISEVEN(Capa_lignes!$C62)="VRAI",INDEX(COEE_CADLIGNE_TR!$A$16:$C$27,MATCH(Tableau4[[#This Row],[Mois]],COEE_CADLIGNE_TR!$A$16:$A$27,0),2)*COEE_CADLIGNE_TR!$J$2*INDEX(COEE_CADLIGNE_TR!$L$3:$R$9,MATCH(WEEKDAY($A62,1),COEE_CADLIGNE_TR!$M$3:$M$9,0),3)*INDEX(COEE_CADLIGNE_TR!$A$1:$E$13,MATCH(MONTH($A62),COEE_CADLIGNE_TR!$A$1:$A$13,0),5),INDEX(COEE_CADLIGNE_TR!$A$16:$C$27,MATCH(Tableau4[[#This Row],[Mois]],COEE_CADLIGNE_TR!$A$16:$A$27,0),2)*COEE_CADLIGNE_TR!$J$2*INDEX(COEE_CADLIGNE_TR!$L$3:$R$9,MATCH(WEEKDAY($A62,1),COEE_CADLIGNE_TR!$M$3:$M$9,0),4)*INDEX(COEE_CADLIGNE_TR!$A$1:$E$13,MATCH(MONTH($A62),COEE_CADLIGNE_TR!$A$1:$A$13,0),5))))</f>
        <v>1601.8735362997659</v>
      </c>
    </row>
    <row r="63" spans="1:20" x14ac:dyDescent="0.35">
      <c r="A63" s="4">
        <v>44986</v>
      </c>
      <c r="B63" s="1">
        <v>2023</v>
      </c>
      <c r="C63" s="1">
        <v>9</v>
      </c>
      <c r="D63" s="1">
        <f>MONTH(Tableau4[[#This Row],[Date ]])</f>
        <v>3</v>
      </c>
      <c r="E63" s="28" t="str">
        <f>IF(OR(Ouverture_lignes_validées!E63="F",Ouverture_lignes_validées!E63="PM",Ouverture_lignes_validées!E63=""),"",
IF(Ouverture_lignes_validées!E63=1,
IF(ISEVEN(Capa_lignes!$C63)="VRAI",
INDEX(COEE_CADLIGNE_TR!$A$16:$C$27,MATCH(Tableau4[[#This Row],[Mois]],COEE_CADLIGNE_TR!$A$16:$A$27,0),2)*COEE_CADLIGNE_TR!$G$2*INDEX(COEE_CADLIGNE_TR!$L$3:$R$9,MATCH(WEEKDAY($A63,1),COEE_CADLIGNE_TR!$M$3:$M$9,0),4)*INDEX(COEE_CADLIGNE_TR!$A$1:$D$13,MATCH(MONTH($A63),COEE_CADLIGNE_TR!$A$1:$A$13,0),2)*INDEX(COEE_CADLIGNE_TR!$A$1:$D$13,MATCH(MONTH($A63),COEE_CADLIGNE_TR!$A$1:$A$13,0),2),
INDEX(COEE_CADLIGNE_TR!$A$16:$C$27,MATCH(Tableau4[[#This Row],[Mois]],COEE_CADLIGNE_TR!$A$16:$A$27,0),2)*COEE_CADLIGNE_TR!$G$2*INDEX(COEE_CADLIGNE_TR!$L$3:$R$9,MATCH(WEEKDAY($A63,1),COEE_CADLIGNE_TR!$M$3:$M$9,0),3)*INDEX(COEE_CADLIGNE_TR!$A$1:$D$13,MATCH(MONTH($A63),COEE_CADLIGNE_TR!$A$1:$A$13,0),2)*INDEX(COEE_CADLIGNE_TR!$A$1:$D$13,MATCH(MONTH($A63),COEE_CADLIGNE_TR!$A$1:$A$13,0),2))))</f>
        <v/>
      </c>
      <c r="F63" s="28" t="str">
        <f>IF(OR(Ouverture_lignes_validées!F63="F",Ouverture_lignes_validées!F63="PM",Ouverture_lignes_validées!F63=""),"",IF(Ouverture_lignes_validées!F63=1,IF(ISEVEN(Capa_lignes!$C63)="VRAI",INDEX(COEE_CADLIGNE_TR!$A$16:$C$27,MATCH(Tableau4[[#This Row],[Mois]],COEE_CADLIGNE_TR!$A$16:$A$27,0),2)*COEE_CADLIGNE_TR!$G$2*INDEX(COEE_CADLIGNE_TR!$L$3:$R$9,MATCH(WEEKDAY($A63,1),COEE_CADLIGNE_TR!$M$3:$M$9,0),3)*INDEX(COEE_CADLIGNE_TR!$A$1:$D$13,MATCH(MONTH($A63),COEE_CADLIGNE_TR!$A$1:$A$13,0),2),COEE_CADLIGNE_TR!$G$2*INDEX(COEE_CADLIGNE_TR!$L$3:$R$9,MATCH(WEEKDAY($A63,1),COEE_CADLIGNE_TR!$M$3:$M$9,0),4)*INDEX(COEE_CADLIGNE_TR!$A$1:$D$13,MATCH(MONTH($A63),COEE_CADLIGNE_TR!$A$1:$A$13,0),2))))</f>
        <v/>
      </c>
      <c r="G63" s="28" t="str">
        <f>IF(OR(Ouverture_lignes_validées!G63="F",Ouverture_lignes_validées!G63="PM",Ouverture_lignes_validées!G63=""),"",IF(Ouverture_lignes_validées!G63=1,INDEX(COEE_CADLIGNE_TR!$A$16:$C$27,MATCH(Tableau4[[#This Row],[Mois]],COEE_CADLIGNE_TR!$A$16:$A$27,0),2)*COEE_CADLIGNE_TR!$G$2*INDEX(COEE_CADLIGNE_TR!$L$3:$R$9,MATCH(WEEKDAY($A63,1),COEE_CADLIGNE_TR!$M$3:$M$9,0),5)*INDEX(COEE_CADLIGNE_TR!$A$1:$D$13,MATCH(MONTH($A63),COEE_CADLIGNE_TR!$A$1:$A$13,0),2)))</f>
        <v/>
      </c>
      <c r="H63" s="28" t="str">
        <f>IF(OR(Ouverture_lignes_validées!H63="F",Ouverture_lignes_validées!H63="PM",Ouverture_lignes_validées!H63=""),"",IF(Ouverture_lignes_validées!H63=1,INDEX(COEE_CADLIGNE_TR!$A$16:$C$27,MATCH(Tableau4[[#This Row],[Mois]],COEE_CADLIGNE_TR!$A$16:$A$27,0),2)*COEE_CADLIGNE_TR!$G$2*INDEX(COEE_CADLIGNE_TR!$L$3:$R$9,MATCH(WEEKDAY($A63,1),COEE_CADLIGNE_TR!$M$3:$M$9,0),6)*INDEX(COEE_CADLIGNE_TR!$A$1:$D$13,MATCH(MONTH($A63),COEE_CADLIGNE_TR!$A$1:$A$13,0),2)))</f>
        <v/>
      </c>
      <c r="I63" s="28" t="str">
        <f>IF(OR(Ouverture_lignes_validées!I63="F",Ouverture_lignes_validées!I63="PM",Ouverture_lignes_validées!I63=""),"",IF(Ouverture_lignes_validées!I63=1,INDEX(COEE_CADLIGNE_TR!$A$16:$C$27,MATCH(Tableau4[[#This Row],[Mois]],COEE_CADLIGNE_TR!$A$16:$A$27,0),2)*COEE_CADLIGNE_TR!$G$2*INDEX(COEE_CADLIGNE_TR!$L$3:$R$9,MATCH(WEEKDAY($A63,1),COEE_CADLIGNE_TR!$M$3:$M$9,0),7)*INDEX(COEE_CADLIGNE_TR!$A$1:$D$13,MATCH(MONTH($A63),COEE_CADLIGNE_TR!$A$1:$A$13,0),2)))</f>
        <v/>
      </c>
      <c r="J63" s="28">
        <f>IF(OR(Ouverture_lignes_validées!J63="F",Ouverture_lignes_validées!J63="PM",Ouverture_lignes_validées!J63=""),"",IF(Ouverture_lignes_validées!J63=1,IF(ISEVEN(Capa_lignes!$C63)="VRAI",INDEX(COEE_CADLIGNE_TR!$A$16:$C$27,MATCH(Tableau4[[#This Row],[Mois]],COEE_CADLIGNE_TR!$A$16:$A$27,0),2)*COEE_CADLIGNE_TR!$H$2*INDEX(COEE_CADLIGNE_TR!$L$3:$R$9,MATCH(WEEKDAY($A63,1),COEE_CADLIGNE_TR!$M$3:$M$9,0),4)*INDEX(COEE_CADLIGNE_TR!$A$1:$D$13,MATCH(MONTH($A63),COEE_CADLIGNE_TR!$A$1:$A$13,0),3),INDEX(COEE_CADLIGNE_TR!$A$16:$C$27,MATCH(Tableau4[[#This Row],[Mois]],COEE_CADLIGNE_TR!$A$16:$A$27,0),2)*COEE_CADLIGNE_TR!$H$2*INDEX(COEE_CADLIGNE_TR!$L$3:$R$9,MATCH(WEEKDAY($A63,1),COEE_CADLIGNE_TR!$M$3:$M$9,0),3)*INDEX(COEE_CADLIGNE_TR!$A$1:$D$13,MATCH(MONTH($A63),COEE_CADLIGNE_TR!$A$1:$A$13,0),3))))</f>
        <v>4890.6000000000004</v>
      </c>
      <c r="K63" s="28">
        <f>IF(OR(Ouverture_lignes_validées!K63="F",Ouverture_lignes_validées!K63="PM",Ouverture_lignes_validées!K63=""),"",IF(Ouverture_lignes_validées!K63=1,IF(ISEVEN(Capa_lignes!$C63)="VRAI",INDEX(COEE_CADLIGNE_TR!$A$16:$C$27,MATCH(Tableau4[[#This Row],[Mois]],COEE_CADLIGNE_TR!$A$16:$A$27,0),2)*COEE_CADLIGNE_TR!$H$2*INDEX(COEE_CADLIGNE_TR!$L$3:$R$9,MATCH(WEEKDAY($A63,1),COEE_CADLIGNE_TR!$M$3:$M$9,0),3)*INDEX(COEE_CADLIGNE_TR!$A$1:$D$13,MATCH(MONTH($A63),COEE_CADLIGNE_TR!$A$1:$A$13,0),3),INDEX(COEE_CADLIGNE_TR!$A$16:$C$27,MATCH(Tableau4[[#This Row],[Mois]],COEE_CADLIGNE_TR!$A$16:$A$27,0),2)*COEE_CADLIGNE_TR!$H$2*INDEX(COEE_CADLIGNE_TR!$L$3:$R$9,MATCH(WEEKDAY($A63,1),COEE_CADLIGNE_TR!$M$3:$M$9,0),4)*INDEX(COEE_CADLIGNE_TR!$A$1:$D$13,MATCH(MONTH($A63),COEE_CADLIGNE_TR!$A$1:$A$13,0),3))))</f>
        <v>5001.75</v>
      </c>
      <c r="L63" s="28">
        <f>IF(OR(Ouverture_lignes_validées!L63="F",Ouverture_lignes_validées!L63="PM",Ouverture_lignes_validées!L63=""),"",IF(Ouverture_lignes_validées!L63=1,INDEX(COEE_CADLIGNE_TR!$A$16:$C$27,MATCH(Tableau4[[#This Row],[Mois]],COEE_CADLIGNE_TR!$A$16:$A$27,0),2)*COEE_CADLIGNE_TR!$H$2*INDEX(COEE_CADLIGNE_TR!$L$3:$R$9,MATCH(WEEKDAY($A63,1),COEE_CADLIGNE_TR!$M$3:$M$9,0),5)*INDEX(COEE_CADLIGNE_TR!$A$1:$D$13,MATCH(MONTH($A63),COEE_CADLIGNE_TR!$A$1:$A$13,0),3)))</f>
        <v>6113.25</v>
      </c>
      <c r="M63" s="28" t="str">
        <f>IF(OR(Ouverture_lignes_validées!M63="F",Ouverture_lignes_validées!M63="PM",Ouverture_lignes_validées!M63=""),"",IF(Ouverture_lignes_validées!M63=1,INDEX(COEE_CADLIGNE_TR!$A$16:$C$27,MATCH(Tableau4[[#This Row],[Mois]],COEE_CADLIGNE_TR!$A$16:$A$27,0),2)*COEE_CADLIGNE_TR!$H$2*INDEX(COEE_CADLIGNE_TR!$L$3:$R$9,MATCH(WEEKDAY($A63,1),COEE_CADLIGNE_TR!$M$3:$M$9,0),6)*INDEX(COEE_CADLIGNE_TR!$A$1:$D$13,MATCH(MONTH($A63),COEE_CADLIGNE_TR!$A$1:$A$13,0),3)))</f>
        <v/>
      </c>
      <c r="N63" s="28" t="str">
        <f>IF(OR(Ouverture_lignes_validées!N63="F",Ouverture_lignes_validées!N63="PM",Ouverture_lignes_validées!N63=""),"",IF(Ouverture_lignes_validées!N63=1,INDEX(COEE_CADLIGNE_TR!$A$16:$C$27,MATCH(Tableau4[[#This Row],[Mois]],COEE_CADLIGNE_TR!$A$16:$A$27,0),2)*COEE_CADLIGNE_TR!$H$2*INDEX(COEE_CADLIGNE_TR!$L$3:$R$9,MATCH(WEEKDAY($A63,1),COEE_CADLIGNE_TR!$M$3:$M$9,0),7)*INDEX(COEE_CADLIGNE_TR!$A$1:$D$13,MATCH(MONTH($A63),COEE_CADLIGNE_TR!$A$1:$A$13,0),3)))</f>
        <v/>
      </c>
      <c r="O63" s="28">
        <f>IF(OR(Ouverture_lignes_validées!O63="F",Ouverture_lignes_validées!O63="PM",Ouverture_lignes_validées!O63=""),"",IF(Ouverture_lignes_validées!O63=1,IF(ISEVEN(Capa_lignes!$C63)="VRAI",INDEX(COEE_CADLIGNE_TR!$A$16:$C$27,MATCH(Tableau4[[#This Row],[Mois]],COEE_CADLIGNE_TR!$A$16:$A$27,0),2)*COEE_CADLIGNE_TR!$I$2*INDEX(COEE_CADLIGNE_TR!$L$3:$R$9,MATCH(WEEKDAY($A63,1),COEE_CADLIGNE_TR!$M$3:$M$9,0),4)*INDEX(COEE_CADLIGNE_TR!$A$1:$D$13,MATCH(MONTH($A63),COEE_CADLIGNE_TR!$A$1:$A$13,0),4),INDEX(COEE_CADLIGNE_TR!$A$16:$C$27,MATCH(Tableau4[[#This Row],[Mois]],COEE_CADLIGNE_TR!$A$16:$A$27,0),2)*COEE_CADLIGNE_TR!$I$2*INDEX(COEE_CADLIGNE_TR!$L$3:$R$9,MATCH(WEEKDAY($A63,1),COEE_CADLIGNE_TR!$M$3:$M$9,0),3)*INDEX(COEE_CADLIGNE_TR!$A$1:$D$13,MATCH(MONTH($A63),COEE_CADLIGNE_TR!$A$1:$A$13,0),4))))</f>
        <v>4796.55</v>
      </c>
      <c r="P63" s="28">
        <f>IF(OR(Ouverture_lignes_validées!P63="F",Ouverture_lignes_validées!P63="PM",Ouverture_lignes_validées!P63=""),"",IF(Ouverture_lignes_validées!P63=1,IF(ISEVEN(Capa_lignes!$C63)="VRAI",INDEX(COEE_CADLIGNE_TR!$A$16:$C$27,MATCH(Tableau4[[#This Row],[Mois]],COEE_CADLIGNE_TR!$A$16:$A$27,0),2)*COEE_CADLIGNE_TR!$I$2*INDEX(COEE_CADLIGNE_TR!$L$3:$R$9,MATCH(WEEKDAY($A63,1),COEE_CADLIGNE_TR!$M$3:$M$9,0),3)*INDEX(COEE_CADLIGNE_TR!$A$1:$D$13,MATCH(MONTH($A63),COEE_CADLIGNE_TR!$A$1:$A$13,0),4),INDEX(COEE_CADLIGNE_TR!$A$16:$C$27,MATCH(Tableau4[[#This Row],[Mois]],COEE_CADLIGNE_TR!$A$16:$A$27,0),2)*COEE_CADLIGNE_TR!$I$2*INDEX(COEE_CADLIGNE_TR!$L$3:$R$9,MATCH(WEEKDAY($A63,1),COEE_CADLIGNE_TR!$M$3:$M$9,0),4)*INDEX(COEE_CADLIGNE_TR!$A$1:$D$13,MATCH(MONTH($A63),COEE_CADLIGNE_TR!$A$1:$A$13,0),4))))</f>
        <v>4905.5625</v>
      </c>
      <c r="Q63" s="28" t="str">
        <f>IF(OR(Ouverture_lignes_validées!Q63="F",Ouverture_lignes_validées!Q63="PM",Ouverture_lignes_validées!Q63=""),"",IF(Ouverture_lignes_validées!Q63=1,INDEX(COEE_CADLIGNE_TR!$A$16:$C$27,MATCH(Tableau4[[#This Row],[Mois]],COEE_CADLIGNE_TR!$A$16:$A$27,0),2)*COEE_CADLIGNE_TR!$I$2*INDEX(COEE_CADLIGNE_TR!$L$3:$R$9,MATCH(WEEKDAY($A63,1),COEE_CADLIGNE_TR!$M$3:$M$9,0),5)*INDEX(COEE_CADLIGNE_TR!$A$1:$D$13,MATCH(MONTH($A63),COEE_CADLIGNE_TR!$A$1:$A$13,0),4)))</f>
        <v/>
      </c>
      <c r="R63" s="28" t="str">
        <f>IF(OR(Ouverture_lignes_validées!R63="F",Ouverture_lignes_validées!R63="PM",Ouverture_lignes_validées!R63=""),"",IF(Ouverture_lignes_validées!R63=1,INDEX(COEE_CADLIGNE_TR!$A$16:$C$27,MATCH(Tableau4[[#This Row],[Mois]],COEE_CADLIGNE_TR!$A$16:$A$27,0),2)*COEE_CADLIGNE_TR!$I$2*INDEX(COEE_CADLIGNE_TR!$L$3:$R$9,MATCH(WEEKDAY($A63,1),COEE_CADLIGNE_TR!$M$3:$M$9,0),6)*INDEX(COEE_CADLIGNE_TR!$A$1:$D$13,MATCH(MONTH($A63),COEE_CADLIGNE_TR!$A$1:$A$13,0),4)))</f>
        <v/>
      </c>
      <c r="S63" s="28" t="str">
        <f>IF(OR(Ouverture_lignes_validées!S63="F",Ouverture_lignes_validées!S63="PM",Ouverture_lignes_validées!S63=""),"",IF(Ouverture_lignes_validées!S63=1,INDEX(COEE_CADLIGNE_TR!$A$16:$C$27,MATCH(Tableau4[[#This Row],[Mois]],COEE_CADLIGNE_TR!$A$16:$A$27,0),2)*COEE_CADLIGNE_TR!$I$2*INDEX(COEE_CADLIGNE_TR!$L$3:$R$9,MATCH(WEEKDAY($A63,1),COEE_CADLIGNE_TR!$M$3:$M$9,0),7)*INDEX(COEE_CADLIGNE_TR!$A$1:$D$13,MATCH(MONTH($A63),COEE_CADLIGNE_TR!$A$1:$A$13,0),4)))</f>
        <v/>
      </c>
      <c r="T63" s="28">
        <f>IF(OR(Ouverture_lignes_validées!T63="F",Ouverture_lignes_validées!T63="PM",Ouverture_lignes_validées!T63=""),"",IF(Ouverture_lignes_validées!T63=1,IF(ISEVEN(Capa_lignes!$C63)="VRAI",INDEX(COEE_CADLIGNE_TR!$A$16:$C$27,MATCH(Tableau4[[#This Row],[Mois]],COEE_CADLIGNE_TR!$A$16:$A$27,0),2)*COEE_CADLIGNE_TR!$J$2*INDEX(COEE_CADLIGNE_TR!$L$3:$R$9,MATCH(WEEKDAY($A63,1),COEE_CADLIGNE_TR!$M$3:$M$9,0),3)*INDEX(COEE_CADLIGNE_TR!$A$1:$E$13,MATCH(MONTH($A63),COEE_CADLIGNE_TR!$A$1:$A$13,0),5),INDEX(COEE_CADLIGNE_TR!$A$16:$C$27,MATCH(Tableau4[[#This Row],[Mois]],COEE_CADLIGNE_TR!$A$16:$A$27,0),2)*COEE_CADLIGNE_TR!$J$2*INDEX(COEE_CADLIGNE_TR!$L$3:$R$9,MATCH(WEEKDAY($A63,1),COEE_CADLIGNE_TR!$M$3:$M$9,0),4)*INDEX(COEE_CADLIGNE_TR!$A$1:$E$13,MATCH(MONTH($A63),COEE_CADLIGNE_TR!$A$1:$A$13,0),5))))</f>
        <v>1601.8735362997659</v>
      </c>
    </row>
    <row r="64" spans="1:20" x14ac:dyDescent="0.35">
      <c r="A64" s="4">
        <v>44987</v>
      </c>
      <c r="B64" s="1">
        <v>2023</v>
      </c>
      <c r="C64" s="1">
        <v>9</v>
      </c>
      <c r="D64" s="1">
        <f>MONTH(Tableau4[[#This Row],[Date ]])</f>
        <v>3</v>
      </c>
      <c r="E64" s="28" t="str">
        <f>IF(OR(Ouverture_lignes_validées!E64="F",Ouverture_lignes_validées!E64="PM",Ouverture_lignes_validées!E64=""),"",
IF(Ouverture_lignes_validées!E64=1,
IF(ISEVEN(Capa_lignes!$C64)="VRAI",
INDEX(COEE_CADLIGNE_TR!$A$16:$C$27,MATCH(Tableau4[[#This Row],[Mois]],COEE_CADLIGNE_TR!$A$16:$A$27,0),2)*COEE_CADLIGNE_TR!$G$2*INDEX(COEE_CADLIGNE_TR!$L$3:$R$9,MATCH(WEEKDAY($A64,1),COEE_CADLIGNE_TR!$M$3:$M$9,0),4)*INDEX(COEE_CADLIGNE_TR!$A$1:$D$13,MATCH(MONTH($A64),COEE_CADLIGNE_TR!$A$1:$A$13,0),2)*INDEX(COEE_CADLIGNE_TR!$A$1:$D$13,MATCH(MONTH($A64),COEE_CADLIGNE_TR!$A$1:$A$13,0),2),
INDEX(COEE_CADLIGNE_TR!$A$16:$C$27,MATCH(Tableau4[[#This Row],[Mois]],COEE_CADLIGNE_TR!$A$16:$A$27,0),2)*COEE_CADLIGNE_TR!$G$2*INDEX(COEE_CADLIGNE_TR!$L$3:$R$9,MATCH(WEEKDAY($A64,1),COEE_CADLIGNE_TR!$M$3:$M$9,0),3)*INDEX(COEE_CADLIGNE_TR!$A$1:$D$13,MATCH(MONTH($A64),COEE_CADLIGNE_TR!$A$1:$A$13,0),2)*INDEX(COEE_CADLIGNE_TR!$A$1:$D$13,MATCH(MONTH($A64),COEE_CADLIGNE_TR!$A$1:$A$13,0),2))))</f>
        <v/>
      </c>
      <c r="F64" s="28" t="str">
        <f>IF(OR(Ouverture_lignes_validées!F64="F",Ouverture_lignes_validées!F64="PM",Ouverture_lignes_validées!F64=""),"",IF(Ouverture_lignes_validées!F64=1,IF(ISEVEN(Capa_lignes!$C64)="VRAI",INDEX(COEE_CADLIGNE_TR!$A$16:$C$27,MATCH(Tableau4[[#This Row],[Mois]],COEE_CADLIGNE_TR!$A$16:$A$27,0),2)*COEE_CADLIGNE_TR!$G$2*INDEX(COEE_CADLIGNE_TR!$L$3:$R$9,MATCH(WEEKDAY($A64,1),COEE_CADLIGNE_TR!$M$3:$M$9,0),3)*INDEX(COEE_CADLIGNE_TR!$A$1:$D$13,MATCH(MONTH($A64),COEE_CADLIGNE_TR!$A$1:$A$13,0),2),COEE_CADLIGNE_TR!$G$2*INDEX(COEE_CADLIGNE_TR!$L$3:$R$9,MATCH(WEEKDAY($A64,1),COEE_CADLIGNE_TR!$M$3:$M$9,0),4)*INDEX(COEE_CADLIGNE_TR!$A$1:$D$13,MATCH(MONTH($A64),COEE_CADLIGNE_TR!$A$1:$A$13,0),2))))</f>
        <v/>
      </c>
      <c r="G64" s="28" t="str">
        <f>IF(OR(Ouverture_lignes_validées!G64="F",Ouverture_lignes_validées!G64="PM",Ouverture_lignes_validées!G64=""),"",IF(Ouverture_lignes_validées!G64=1,INDEX(COEE_CADLIGNE_TR!$A$16:$C$27,MATCH(Tableau4[[#This Row],[Mois]],COEE_CADLIGNE_TR!$A$16:$A$27,0),2)*COEE_CADLIGNE_TR!$G$2*INDEX(COEE_CADLIGNE_TR!$L$3:$R$9,MATCH(WEEKDAY($A64,1),COEE_CADLIGNE_TR!$M$3:$M$9,0),5)*INDEX(COEE_CADLIGNE_TR!$A$1:$D$13,MATCH(MONTH($A64),COEE_CADLIGNE_TR!$A$1:$A$13,0),2)))</f>
        <v/>
      </c>
      <c r="H64" s="28" t="str">
        <f>IF(OR(Ouverture_lignes_validées!H64="F",Ouverture_lignes_validées!H64="PM",Ouverture_lignes_validées!H64=""),"",IF(Ouverture_lignes_validées!H64=1,INDEX(COEE_CADLIGNE_TR!$A$16:$C$27,MATCH(Tableau4[[#This Row],[Mois]],COEE_CADLIGNE_TR!$A$16:$A$27,0),2)*COEE_CADLIGNE_TR!$G$2*INDEX(COEE_CADLIGNE_TR!$L$3:$R$9,MATCH(WEEKDAY($A64,1),COEE_CADLIGNE_TR!$M$3:$M$9,0),6)*INDEX(COEE_CADLIGNE_TR!$A$1:$D$13,MATCH(MONTH($A64),COEE_CADLIGNE_TR!$A$1:$A$13,0),2)))</f>
        <v/>
      </c>
      <c r="I64" s="28" t="str">
        <f>IF(OR(Ouverture_lignes_validées!I64="F",Ouverture_lignes_validées!I64="PM",Ouverture_lignes_validées!I64=""),"",IF(Ouverture_lignes_validées!I64=1,INDEX(COEE_CADLIGNE_TR!$A$16:$C$27,MATCH(Tableau4[[#This Row],[Mois]],COEE_CADLIGNE_TR!$A$16:$A$27,0),2)*COEE_CADLIGNE_TR!$G$2*INDEX(COEE_CADLIGNE_TR!$L$3:$R$9,MATCH(WEEKDAY($A64,1),COEE_CADLIGNE_TR!$M$3:$M$9,0),7)*INDEX(COEE_CADLIGNE_TR!$A$1:$D$13,MATCH(MONTH($A64),COEE_CADLIGNE_TR!$A$1:$A$13,0),2)))</f>
        <v/>
      </c>
      <c r="J64" s="28">
        <f>IF(OR(Ouverture_lignes_validées!J64="F",Ouverture_lignes_validées!J64="PM",Ouverture_lignes_validées!J64=""),"",IF(Ouverture_lignes_validées!J64=1,IF(ISEVEN(Capa_lignes!$C64)="VRAI",INDEX(COEE_CADLIGNE_TR!$A$16:$C$27,MATCH(Tableau4[[#This Row],[Mois]],COEE_CADLIGNE_TR!$A$16:$A$27,0),2)*COEE_CADLIGNE_TR!$H$2*INDEX(COEE_CADLIGNE_TR!$L$3:$R$9,MATCH(WEEKDAY($A64,1),COEE_CADLIGNE_TR!$M$3:$M$9,0),4)*INDEX(COEE_CADLIGNE_TR!$A$1:$D$13,MATCH(MONTH($A64),COEE_CADLIGNE_TR!$A$1:$A$13,0),3),INDEX(COEE_CADLIGNE_TR!$A$16:$C$27,MATCH(Tableau4[[#This Row],[Mois]],COEE_CADLIGNE_TR!$A$16:$A$27,0),2)*COEE_CADLIGNE_TR!$H$2*INDEX(COEE_CADLIGNE_TR!$L$3:$R$9,MATCH(WEEKDAY($A64,1),COEE_CADLIGNE_TR!$M$3:$M$9,0),3)*INDEX(COEE_CADLIGNE_TR!$A$1:$D$13,MATCH(MONTH($A64),COEE_CADLIGNE_TR!$A$1:$A$13,0),3))))</f>
        <v>4890.6000000000004</v>
      </c>
      <c r="K64" s="28">
        <f>IF(OR(Ouverture_lignes_validées!K64="F",Ouverture_lignes_validées!K64="PM",Ouverture_lignes_validées!K64=""),"",IF(Ouverture_lignes_validées!K64=1,IF(ISEVEN(Capa_lignes!$C64)="VRAI",INDEX(COEE_CADLIGNE_TR!$A$16:$C$27,MATCH(Tableau4[[#This Row],[Mois]],COEE_CADLIGNE_TR!$A$16:$A$27,0),2)*COEE_CADLIGNE_TR!$H$2*INDEX(COEE_CADLIGNE_TR!$L$3:$R$9,MATCH(WEEKDAY($A64,1),COEE_CADLIGNE_TR!$M$3:$M$9,0),3)*INDEX(COEE_CADLIGNE_TR!$A$1:$D$13,MATCH(MONTH($A64),COEE_CADLIGNE_TR!$A$1:$A$13,0),3),INDEX(COEE_CADLIGNE_TR!$A$16:$C$27,MATCH(Tableau4[[#This Row],[Mois]],COEE_CADLIGNE_TR!$A$16:$A$27,0),2)*COEE_CADLIGNE_TR!$H$2*INDEX(COEE_CADLIGNE_TR!$L$3:$R$9,MATCH(WEEKDAY($A64,1),COEE_CADLIGNE_TR!$M$3:$M$9,0),4)*INDEX(COEE_CADLIGNE_TR!$A$1:$D$13,MATCH(MONTH($A64),COEE_CADLIGNE_TR!$A$1:$A$13,0),3))))</f>
        <v>5001.75</v>
      </c>
      <c r="L64" s="28">
        <f>IF(OR(Ouverture_lignes_validées!L64="F",Ouverture_lignes_validées!L64="PM",Ouverture_lignes_validées!L64=""),"",IF(Ouverture_lignes_validées!L64=1,INDEX(COEE_CADLIGNE_TR!$A$16:$C$27,MATCH(Tableau4[[#This Row],[Mois]],COEE_CADLIGNE_TR!$A$16:$A$27,0),2)*COEE_CADLIGNE_TR!$H$2*INDEX(COEE_CADLIGNE_TR!$L$3:$R$9,MATCH(WEEKDAY($A64,1),COEE_CADLIGNE_TR!$M$3:$M$9,0),5)*INDEX(COEE_CADLIGNE_TR!$A$1:$D$13,MATCH(MONTH($A64),COEE_CADLIGNE_TR!$A$1:$A$13,0),3)))</f>
        <v>6113.25</v>
      </c>
      <c r="M64" s="28" t="str">
        <f>IF(OR(Ouverture_lignes_validées!M64="F",Ouverture_lignes_validées!M64="PM",Ouverture_lignes_validées!M64=""),"",IF(Ouverture_lignes_validées!M64=1,INDEX(COEE_CADLIGNE_TR!$A$16:$C$27,MATCH(Tableau4[[#This Row],[Mois]],COEE_CADLIGNE_TR!$A$16:$A$27,0),2)*COEE_CADLIGNE_TR!$H$2*INDEX(COEE_CADLIGNE_TR!$L$3:$R$9,MATCH(WEEKDAY($A64,1),COEE_CADLIGNE_TR!$M$3:$M$9,0),6)*INDEX(COEE_CADLIGNE_TR!$A$1:$D$13,MATCH(MONTH($A64),COEE_CADLIGNE_TR!$A$1:$A$13,0),3)))</f>
        <v/>
      </c>
      <c r="N64" s="28" t="str">
        <f>IF(OR(Ouverture_lignes_validées!N64="F",Ouverture_lignes_validées!N64="PM",Ouverture_lignes_validées!N64=""),"",IF(Ouverture_lignes_validées!N64=1,INDEX(COEE_CADLIGNE_TR!$A$16:$C$27,MATCH(Tableau4[[#This Row],[Mois]],COEE_CADLIGNE_TR!$A$16:$A$27,0),2)*COEE_CADLIGNE_TR!$H$2*INDEX(COEE_CADLIGNE_TR!$L$3:$R$9,MATCH(WEEKDAY($A64,1),COEE_CADLIGNE_TR!$M$3:$M$9,0),7)*INDEX(COEE_CADLIGNE_TR!$A$1:$D$13,MATCH(MONTH($A64),COEE_CADLIGNE_TR!$A$1:$A$13,0),3)))</f>
        <v/>
      </c>
      <c r="O64" s="28">
        <f>IF(OR(Ouverture_lignes_validées!O64="F",Ouverture_lignes_validées!O64="PM",Ouverture_lignes_validées!O64=""),"",IF(Ouverture_lignes_validées!O64=1,IF(ISEVEN(Capa_lignes!$C64)="VRAI",INDEX(COEE_CADLIGNE_TR!$A$16:$C$27,MATCH(Tableau4[[#This Row],[Mois]],COEE_CADLIGNE_TR!$A$16:$A$27,0),2)*COEE_CADLIGNE_TR!$I$2*INDEX(COEE_CADLIGNE_TR!$L$3:$R$9,MATCH(WEEKDAY($A64,1),COEE_CADLIGNE_TR!$M$3:$M$9,0),4)*INDEX(COEE_CADLIGNE_TR!$A$1:$D$13,MATCH(MONTH($A64),COEE_CADLIGNE_TR!$A$1:$A$13,0),4),INDEX(COEE_CADLIGNE_TR!$A$16:$C$27,MATCH(Tableau4[[#This Row],[Mois]],COEE_CADLIGNE_TR!$A$16:$A$27,0),2)*COEE_CADLIGNE_TR!$I$2*INDEX(COEE_CADLIGNE_TR!$L$3:$R$9,MATCH(WEEKDAY($A64,1),COEE_CADLIGNE_TR!$M$3:$M$9,0),3)*INDEX(COEE_CADLIGNE_TR!$A$1:$D$13,MATCH(MONTH($A64),COEE_CADLIGNE_TR!$A$1:$A$13,0),4))))</f>
        <v>4796.55</v>
      </c>
      <c r="P64" s="28">
        <f>IF(OR(Ouverture_lignes_validées!P64="F",Ouverture_lignes_validées!P64="PM",Ouverture_lignes_validées!P64=""),"",IF(Ouverture_lignes_validées!P64=1,IF(ISEVEN(Capa_lignes!$C64)="VRAI",INDEX(COEE_CADLIGNE_TR!$A$16:$C$27,MATCH(Tableau4[[#This Row],[Mois]],COEE_CADLIGNE_TR!$A$16:$A$27,0),2)*COEE_CADLIGNE_TR!$I$2*INDEX(COEE_CADLIGNE_TR!$L$3:$R$9,MATCH(WEEKDAY($A64,1),COEE_CADLIGNE_TR!$M$3:$M$9,0),3)*INDEX(COEE_CADLIGNE_TR!$A$1:$D$13,MATCH(MONTH($A64),COEE_CADLIGNE_TR!$A$1:$A$13,0),4),INDEX(COEE_CADLIGNE_TR!$A$16:$C$27,MATCH(Tableau4[[#This Row],[Mois]],COEE_CADLIGNE_TR!$A$16:$A$27,0),2)*COEE_CADLIGNE_TR!$I$2*INDEX(COEE_CADLIGNE_TR!$L$3:$R$9,MATCH(WEEKDAY($A64,1),COEE_CADLIGNE_TR!$M$3:$M$9,0),4)*INDEX(COEE_CADLIGNE_TR!$A$1:$D$13,MATCH(MONTH($A64),COEE_CADLIGNE_TR!$A$1:$A$13,0),4))))</f>
        <v>4905.5625</v>
      </c>
      <c r="Q64" s="28" t="str">
        <f>IF(OR(Ouverture_lignes_validées!Q64="F",Ouverture_lignes_validées!Q64="PM",Ouverture_lignes_validées!Q64=""),"",IF(Ouverture_lignes_validées!Q64=1,INDEX(COEE_CADLIGNE_TR!$A$16:$C$27,MATCH(Tableau4[[#This Row],[Mois]],COEE_CADLIGNE_TR!$A$16:$A$27,0),2)*COEE_CADLIGNE_TR!$I$2*INDEX(COEE_CADLIGNE_TR!$L$3:$R$9,MATCH(WEEKDAY($A64,1),COEE_CADLIGNE_TR!$M$3:$M$9,0),5)*INDEX(COEE_CADLIGNE_TR!$A$1:$D$13,MATCH(MONTH($A64),COEE_CADLIGNE_TR!$A$1:$A$13,0),4)))</f>
        <v/>
      </c>
      <c r="R64" s="28" t="str">
        <f>IF(OR(Ouverture_lignes_validées!R64="F",Ouverture_lignes_validées!R64="PM",Ouverture_lignes_validées!R64=""),"",IF(Ouverture_lignes_validées!R64=1,INDEX(COEE_CADLIGNE_TR!$A$16:$C$27,MATCH(Tableau4[[#This Row],[Mois]],COEE_CADLIGNE_TR!$A$16:$A$27,0),2)*COEE_CADLIGNE_TR!$I$2*INDEX(COEE_CADLIGNE_TR!$L$3:$R$9,MATCH(WEEKDAY($A64,1),COEE_CADLIGNE_TR!$M$3:$M$9,0),6)*INDEX(COEE_CADLIGNE_TR!$A$1:$D$13,MATCH(MONTH($A64),COEE_CADLIGNE_TR!$A$1:$A$13,0),4)))</f>
        <v/>
      </c>
      <c r="S64" s="28" t="str">
        <f>IF(OR(Ouverture_lignes_validées!S64="F",Ouverture_lignes_validées!S64="PM",Ouverture_lignes_validées!S64=""),"",IF(Ouverture_lignes_validées!S64=1,INDEX(COEE_CADLIGNE_TR!$A$16:$C$27,MATCH(Tableau4[[#This Row],[Mois]],COEE_CADLIGNE_TR!$A$16:$A$27,0),2)*COEE_CADLIGNE_TR!$I$2*INDEX(COEE_CADLIGNE_TR!$L$3:$R$9,MATCH(WEEKDAY($A64,1),COEE_CADLIGNE_TR!$M$3:$M$9,0),7)*INDEX(COEE_CADLIGNE_TR!$A$1:$D$13,MATCH(MONTH($A64),COEE_CADLIGNE_TR!$A$1:$A$13,0),4)))</f>
        <v/>
      </c>
      <c r="T64" s="28">
        <f>IF(OR(Ouverture_lignes_validées!T64="F",Ouverture_lignes_validées!T64="PM",Ouverture_lignes_validées!T64=""),"",IF(Ouverture_lignes_validées!T64=1,IF(ISEVEN(Capa_lignes!$C64)="VRAI",INDEX(COEE_CADLIGNE_TR!$A$16:$C$27,MATCH(Tableau4[[#This Row],[Mois]],COEE_CADLIGNE_TR!$A$16:$A$27,0),2)*COEE_CADLIGNE_TR!$J$2*INDEX(COEE_CADLIGNE_TR!$L$3:$R$9,MATCH(WEEKDAY($A64,1),COEE_CADLIGNE_TR!$M$3:$M$9,0),3)*INDEX(COEE_CADLIGNE_TR!$A$1:$E$13,MATCH(MONTH($A64),COEE_CADLIGNE_TR!$A$1:$A$13,0),5),INDEX(COEE_CADLIGNE_TR!$A$16:$C$27,MATCH(Tableau4[[#This Row],[Mois]],COEE_CADLIGNE_TR!$A$16:$A$27,0),2)*COEE_CADLIGNE_TR!$J$2*INDEX(COEE_CADLIGNE_TR!$L$3:$R$9,MATCH(WEEKDAY($A64,1),COEE_CADLIGNE_TR!$M$3:$M$9,0),4)*INDEX(COEE_CADLIGNE_TR!$A$1:$E$13,MATCH(MONTH($A64),COEE_CADLIGNE_TR!$A$1:$A$13,0),5))))</f>
        <v>1601.8735362997659</v>
      </c>
    </row>
    <row r="65" spans="1:20" x14ac:dyDescent="0.35">
      <c r="A65" s="4">
        <v>44988</v>
      </c>
      <c r="B65" s="1">
        <v>2023</v>
      </c>
      <c r="C65" s="1">
        <v>9</v>
      </c>
      <c r="D65" s="1">
        <f>MONTH(Tableau4[[#This Row],[Date ]])</f>
        <v>3</v>
      </c>
      <c r="E65" s="28" t="str">
        <f>IF(OR(Ouverture_lignes_validées!E65="F",Ouverture_lignes_validées!E65="PM",Ouverture_lignes_validées!E65=""),"",
IF(Ouverture_lignes_validées!E65=1,
IF(ISEVEN(Capa_lignes!$C65)="VRAI",
INDEX(COEE_CADLIGNE_TR!$A$16:$C$27,MATCH(Tableau4[[#This Row],[Mois]],COEE_CADLIGNE_TR!$A$16:$A$27,0),2)*COEE_CADLIGNE_TR!$G$2*INDEX(COEE_CADLIGNE_TR!$L$3:$R$9,MATCH(WEEKDAY($A65,1),COEE_CADLIGNE_TR!$M$3:$M$9,0),4)*INDEX(COEE_CADLIGNE_TR!$A$1:$D$13,MATCH(MONTH($A65),COEE_CADLIGNE_TR!$A$1:$A$13,0),2)*INDEX(COEE_CADLIGNE_TR!$A$1:$D$13,MATCH(MONTH($A65),COEE_CADLIGNE_TR!$A$1:$A$13,0),2),
INDEX(COEE_CADLIGNE_TR!$A$16:$C$27,MATCH(Tableau4[[#This Row],[Mois]],COEE_CADLIGNE_TR!$A$16:$A$27,0),2)*COEE_CADLIGNE_TR!$G$2*INDEX(COEE_CADLIGNE_TR!$L$3:$R$9,MATCH(WEEKDAY($A65,1),COEE_CADLIGNE_TR!$M$3:$M$9,0),3)*INDEX(COEE_CADLIGNE_TR!$A$1:$D$13,MATCH(MONTH($A65),COEE_CADLIGNE_TR!$A$1:$A$13,0),2)*INDEX(COEE_CADLIGNE_TR!$A$1:$D$13,MATCH(MONTH($A65),COEE_CADLIGNE_TR!$A$1:$A$13,0),2))))</f>
        <v/>
      </c>
      <c r="F65" s="28" t="str">
        <f>IF(OR(Ouverture_lignes_validées!F65="F",Ouverture_lignes_validées!F65="PM",Ouverture_lignes_validées!F65=""),"",IF(Ouverture_lignes_validées!F65=1,IF(ISEVEN(Capa_lignes!$C65)="VRAI",INDEX(COEE_CADLIGNE_TR!$A$16:$C$27,MATCH(Tableau4[[#This Row],[Mois]],COEE_CADLIGNE_TR!$A$16:$A$27,0),2)*COEE_CADLIGNE_TR!$G$2*INDEX(COEE_CADLIGNE_TR!$L$3:$R$9,MATCH(WEEKDAY($A65,1),COEE_CADLIGNE_TR!$M$3:$M$9,0),3)*INDEX(COEE_CADLIGNE_TR!$A$1:$D$13,MATCH(MONTH($A65),COEE_CADLIGNE_TR!$A$1:$A$13,0),2),COEE_CADLIGNE_TR!$G$2*INDEX(COEE_CADLIGNE_TR!$L$3:$R$9,MATCH(WEEKDAY($A65,1),COEE_CADLIGNE_TR!$M$3:$M$9,0),4)*INDEX(COEE_CADLIGNE_TR!$A$1:$D$13,MATCH(MONTH($A65),COEE_CADLIGNE_TR!$A$1:$A$13,0),2))))</f>
        <v/>
      </c>
      <c r="G65" s="28" t="str">
        <f>IF(OR(Ouverture_lignes_validées!G65="F",Ouverture_lignes_validées!G65="PM",Ouverture_lignes_validées!G65=""),"",IF(Ouverture_lignes_validées!G65=1,INDEX(COEE_CADLIGNE_TR!$A$16:$C$27,MATCH(Tableau4[[#This Row],[Mois]],COEE_CADLIGNE_TR!$A$16:$A$27,0),2)*COEE_CADLIGNE_TR!$G$2*INDEX(COEE_CADLIGNE_TR!$L$3:$R$9,MATCH(WEEKDAY($A65,1),COEE_CADLIGNE_TR!$M$3:$M$9,0),5)*INDEX(COEE_CADLIGNE_TR!$A$1:$D$13,MATCH(MONTH($A65),COEE_CADLIGNE_TR!$A$1:$A$13,0),2)))</f>
        <v/>
      </c>
      <c r="H65" s="28" t="str">
        <f>IF(OR(Ouverture_lignes_validées!H65="F",Ouverture_lignes_validées!H65="PM",Ouverture_lignes_validées!H65=""),"",IF(Ouverture_lignes_validées!H65=1,INDEX(COEE_CADLIGNE_TR!$A$16:$C$27,MATCH(Tableau4[[#This Row],[Mois]],COEE_CADLIGNE_TR!$A$16:$A$27,0),2)*COEE_CADLIGNE_TR!$G$2*INDEX(COEE_CADLIGNE_TR!$L$3:$R$9,MATCH(WEEKDAY($A65,1),COEE_CADLIGNE_TR!$M$3:$M$9,0),6)*INDEX(COEE_CADLIGNE_TR!$A$1:$D$13,MATCH(MONTH($A65),COEE_CADLIGNE_TR!$A$1:$A$13,0),2)))</f>
        <v/>
      </c>
      <c r="I65" s="28" t="str">
        <f>IF(OR(Ouverture_lignes_validées!I65="F",Ouverture_lignes_validées!I65="PM",Ouverture_lignes_validées!I65=""),"",IF(Ouverture_lignes_validées!I65=1,INDEX(COEE_CADLIGNE_TR!$A$16:$C$27,MATCH(Tableau4[[#This Row],[Mois]],COEE_CADLIGNE_TR!$A$16:$A$27,0),2)*COEE_CADLIGNE_TR!$G$2*INDEX(COEE_CADLIGNE_TR!$L$3:$R$9,MATCH(WEEKDAY($A65,1),COEE_CADLIGNE_TR!$M$3:$M$9,0),7)*INDEX(COEE_CADLIGNE_TR!$A$1:$D$13,MATCH(MONTH($A65),COEE_CADLIGNE_TR!$A$1:$A$13,0),2)))</f>
        <v/>
      </c>
      <c r="J65" s="28">
        <f>IF(OR(Ouverture_lignes_validées!J65="F",Ouverture_lignes_validées!J65="PM",Ouverture_lignes_validées!J65=""),"",IF(Ouverture_lignes_validées!J65=1,IF(ISEVEN(Capa_lignes!$C65)="VRAI",INDEX(COEE_CADLIGNE_TR!$A$16:$C$27,MATCH(Tableau4[[#This Row],[Mois]],COEE_CADLIGNE_TR!$A$16:$A$27,0),2)*COEE_CADLIGNE_TR!$H$2*INDEX(COEE_CADLIGNE_TR!$L$3:$R$9,MATCH(WEEKDAY($A65,1),COEE_CADLIGNE_TR!$M$3:$M$9,0),4)*INDEX(COEE_CADLIGNE_TR!$A$1:$D$13,MATCH(MONTH($A65),COEE_CADLIGNE_TR!$A$1:$A$13,0),3),INDEX(COEE_CADLIGNE_TR!$A$16:$C$27,MATCH(Tableau4[[#This Row],[Mois]],COEE_CADLIGNE_TR!$A$16:$A$27,0),2)*COEE_CADLIGNE_TR!$H$2*INDEX(COEE_CADLIGNE_TR!$L$3:$R$9,MATCH(WEEKDAY($A65,1),COEE_CADLIGNE_TR!$M$3:$M$9,0),3)*INDEX(COEE_CADLIGNE_TR!$A$1:$D$13,MATCH(MONTH($A65),COEE_CADLIGNE_TR!$A$1:$A$13,0),3))))</f>
        <v>4890.6000000000004</v>
      </c>
      <c r="K65" s="28">
        <f>IF(OR(Ouverture_lignes_validées!K65="F",Ouverture_lignes_validées!K65="PM",Ouverture_lignes_validées!K65=""),"",IF(Ouverture_lignes_validées!K65=1,IF(ISEVEN(Capa_lignes!$C65)="VRAI",INDEX(COEE_CADLIGNE_TR!$A$16:$C$27,MATCH(Tableau4[[#This Row],[Mois]],COEE_CADLIGNE_TR!$A$16:$A$27,0),2)*COEE_CADLIGNE_TR!$H$2*INDEX(COEE_CADLIGNE_TR!$L$3:$R$9,MATCH(WEEKDAY($A65,1),COEE_CADLIGNE_TR!$M$3:$M$9,0),3)*INDEX(COEE_CADLIGNE_TR!$A$1:$D$13,MATCH(MONTH($A65),COEE_CADLIGNE_TR!$A$1:$A$13,0),3),INDEX(COEE_CADLIGNE_TR!$A$16:$C$27,MATCH(Tableau4[[#This Row],[Mois]],COEE_CADLIGNE_TR!$A$16:$A$27,0),2)*COEE_CADLIGNE_TR!$H$2*INDEX(COEE_CADLIGNE_TR!$L$3:$R$9,MATCH(WEEKDAY($A65,1),COEE_CADLIGNE_TR!$M$3:$M$9,0),4)*INDEX(COEE_CADLIGNE_TR!$A$1:$D$13,MATCH(MONTH($A65),COEE_CADLIGNE_TR!$A$1:$A$13,0),3))))</f>
        <v>3001.05</v>
      </c>
      <c r="L65" s="28" t="str">
        <f>IF(OR(Ouverture_lignes_validées!L65="F",Ouverture_lignes_validées!L65="PM",Ouverture_lignes_validées!L65=""),"",IF(Ouverture_lignes_validées!L65=1,INDEX(COEE_CADLIGNE_TR!$A$16:$C$27,MATCH(Tableau4[[#This Row],[Mois]],COEE_CADLIGNE_TR!$A$16:$A$27,0),2)*COEE_CADLIGNE_TR!$H$2*INDEX(COEE_CADLIGNE_TR!$L$3:$R$9,MATCH(WEEKDAY($A65,1),COEE_CADLIGNE_TR!$M$3:$M$9,0),5)*INDEX(COEE_CADLIGNE_TR!$A$1:$D$13,MATCH(MONTH($A65),COEE_CADLIGNE_TR!$A$1:$A$13,0),3)))</f>
        <v/>
      </c>
      <c r="M65" s="28">
        <f>IF(OR(Ouverture_lignes_validées!M65="F",Ouverture_lignes_validées!M65="PM",Ouverture_lignes_validées!M65=""),"",IF(Ouverture_lignes_validées!M65=1,INDEX(COEE_CADLIGNE_TR!$A$16:$C$27,MATCH(Tableau4[[#This Row],[Mois]],COEE_CADLIGNE_TR!$A$16:$A$27,0),2)*COEE_CADLIGNE_TR!$H$2*INDEX(COEE_CADLIGNE_TR!$L$3:$R$9,MATCH(WEEKDAY($A65,1),COEE_CADLIGNE_TR!$M$3:$M$9,0),6)*INDEX(COEE_CADLIGNE_TR!$A$1:$D$13,MATCH(MONTH($A65),COEE_CADLIGNE_TR!$A$1:$A$13,0),3)))</f>
        <v>7335.9000000000005</v>
      </c>
      <c r="N65" s="28" t="str">
        <f>IF(OR(Ouverture_lignes_validées!N65="F",Ouverture_lignes_validées!N65="PM",Ouverture_lignes_validées!N65=""),"",IF(Ouverture_lignes_validées!N65=1,INDEX(COEE_CADLIGNE_TR!$A$16:$C$27,MATCH(Tableau4[[#This Row],[Mois]],COEE_CADLIGNE_TR!$A$16:$A$27,0),2)*COEE_CADLIGNE_TR!$H$2*INDEX(COEE_CADLIGNE_TR!$L$3:$R$9,MATCH(WEEKDAY($A65,1),COEE_CADLIGNE_TR!$M$3:$M$9,0),7)*INDEX(COEE_CADLIGNE_TR!$A$1:$D$13,MATCH(MONTH($A65),COEE_CADLIGNE_TR!$A$1:$A$13,0),3)))</f>
        <v/>
      </c>
      <c r="O65" s="28">
        <f>IF(OR(Ouverture_lignes_validées!O65="F",Ouverture_lignes_validées!O65="PM",Ouverture_lignes_validées!O65=""),"",IF(Ouverture_lignes_validées!O65=1,IF(ISEVEN(Capa_lignes!$C65)="VRAI",INDEX(COEE_CADLIGNE_TR!$A$16:$C$27,MATCH(Tableau4[[#This Row],[Mois]],COEE_CADLIGNE_TR!$A$16:$A$27,0),2)*COEE_CADLIGNE_TR!$I$2*INDEX(COEE_CADLIGNE_TR!$L$3:$R$9,MATCH(WEEKDAY($A65,1),COEE_CADLIGNE_TR!$M$3:$M$9,0),4)*INDEX(COEE_CADLIGNE_TR!$A$1:$D$13,MATCH(MONTH($A65),COEE_CADLIGNE_TR!$A$1:$A$13,0),4),INDEX(COEE_CADLIGNE_TR!$A$16:$C$27,MATCH(Tableau4[[#This Row],[Mois]],COEE_CADLIGNE_TR!$A$16:$A$27,0),2)*COEE_CADLIGNE_TR!$I$2*INDEX(COEE_CADLIGNE_TR!$L$3:$R$9,MATCH(WEEKDAY($A65,1),COEE_CADLIGNE_TR!$M$3:$M$9,0),3)*INDEX(COEE_CADLIGNE_TR!$A$1:$D$13,MATCH(MONTH($A65),COEE_CADLIGNE_TR!$A$1:$A$13,0),4))))</f>
        <v>4796.55</v>
      </c>
      <c r="P65" s="28">
        <f>IF(OR(Ouverture_lignes_validées!P65="F",Ouverture_lignes_validées!P65="PM",Ouverture_lignes_validées!P65=""),"",IF(Ouverture_lignes_validées!P65=1,IF(ISEVEN(Capa_lignes!$C65)="VRAI",INDEX(COEE_CADLIGNE_TR!$A$16:$C$27,MATCH(Tableau4[[#This Row],[Mois]],COEE_CADLIGNE_TR!$A$16:$A$27,0),2)*COEE_CADLIGNE_TR!$I$2*INDEX(COEE_CADLIGNE_TR!$L$3:$R$9,MATCH(WEEKDAY($A65,1),COEE_CADLIGNE_TR!$M$3:$M$9,0),3)*INDEX(COEE_CADLIGNE_TR!$A$1:$D$13,MATCH(MONTH($A65),COEE_CADLIGNE_TR!$A$1:$A$13,0),4),INDEX(COEE_CADLIGNE_TR!$A$16:$C$27,MATCH(Tableau4[[#This Row],[Mois]],COEE_CADLIGNE_TR!$A$16:$A$27,0),2)*COEE_CADLIGNE_TR!$I$2*INDEX(COEE_CADLIGNE_TR!$L$3:$R$9,MATCH(WEEKDAY($A65,1),COEE_CADLIGNE_TR!$M$3:$M$9,0),4)*INDEX(COEE_CADLIGNE_TR!$A$1:$D$13,MATCH(MONTH($A65),COEE_CADLIGNE_TR!$A$1:$A$13,0),4))))</f>
        <v>2943.3375000000001</v>
      </c>
      <c r="Q65" s="28" t="str">
        <f>IF(OR(Ouverture_lignes_validées!Q65="F",Ouverture_lignes_validées!Q65="PM",Ouverture_lignes_validées!Q65=""),"",IF(Ouverture_lignes_validées!Q65=1,INDEX(COEE_CADLIGNE_TR!$A$16:$C$27,MATCH(Tableau4[[#This Row],[Mois]],COEE_CADLIGNE_TR!$A$16:$A$27,0),2)*COEE_CADLIGNE_TR!$I$2*INDEX(COEE_CADLIGNE_TR!$L$3:$R$9,MATCH(WEEKDAY($A65,1),COEE_CADLIGNE_TR!$M$3:$M$9,0),5)*INDEX(COEE_CADLIGNE_TR!$A$1:$D$13,MATCH(MONTH($A65),COEE_CADLIGNE_TR!$A$1:$A$13,0),4)))</f>
        <v/>
      </c>
      <c r="R65" s="28" t="str">
        <f>IF(OR(Ouverture_lignes_validées!R65="F",Ouverture_lignes_validées!R65="PM",Ouverture_lignes_validées!R65=""),"",IF(Ouverture_lignes_validées!R65=1,INDEX(COEE_CADLIGNE_TR!$A$16:$C$27,MATCH(Tableau4[[#This Row],[Mois]],COEE_CADLIGNE_TR!$A$16:$A$27,0),2)*COEE_CADLIGNE_TR!$I$2*INDEX(COEE_CADLIGNE_TR!$L$3:$R$9,MATCH(WEEKDAY($A65,1),COEE_CADLIGNE_TR!$M$3:$M$9,0),6)*INDEX(COEE_CADLIGNE_TR!$A$1:$D$13,MATCH(MONTH($A65),COEE_CADLIGNE_TR!$A$1:$A$13,0),4)))</f>
        <v/>
      </c>
      <c r="S65" s="28" t="str">
        <f>IF(OR(Ouverture_lignes_validées!S65="F",Ouverture_lignes_validées!S65="PM",Ouverture_lignes_validées!S65=""),"",IF(Ouverture_lignes_validées!S65=1,INDEX(COEE_CADLIGNE_TR!$A$16:$C$27,MATCH(Tableau4[[#This Row],[Mois]],COEE_CADLIGNE_TR!$A$16:$A$27,0),2)*COEE_CADLIGNE_TR!$I$2*INDEX(COEE_CADLIGNE_TR!$L$3:$R$9,MATCH(WEEKDAY($A65,1),COEE_CADLIGNE_TR!$M$3:$M$9,0),7)*INDEX(COEE_CADLIGNE_TR!$A$1:$D$13,MATCH(MONTH($A65),COEE_CADLIGNE_TR!$A$1:$A$13,0),4)))</f>
        <v/>
      </c>
      <c r="T65" s="28">
        <f>IF(OR(Ouverture_lignes_validées!T65="F",Ouverture_lignes_validées!T65="PM",Ouverture_lignes_validées!T65=""),"",IF(Ouverture_lignes_validées!T65=1,IF(ISEVEN(Capa_lignes!$C65)="VRAI",INDEX(COEE_CADLIGNE_TR!$A$16:$C$27,MATCH(Tableau4[[#This Row],[Mois]],COEE_CADLIGNE_TR!$A$16:$A$27,0),2)*COEE_CADLIGNE_TR!$J$2*INDEX(COEE_CADLIGNE_TR!$L$3:$R$9,MATCH(WEEKDAY($A65,1),COEE_CADLIGNE_TR!$M$3:$M$9,0),3)*INDEX(COEE_CADLIGNE_TR!$A$1:$E$13,MATCH(MONTH($A65),COEE_CADLIGNE_TR!$A$1:$A$13,0),5),INDEX(COEE_CADLIGNE_TR!$A$16:$C$27,MATCH(Tableau4[[#This Row],[Mois]],COEE_CADLIGNE_TR!$A$16:$A$27,0),2)*COEE_CADLIGNE_TR!$J$2*INDEX(COEE_CADLIGNE_TR!$L$3:$R$9,MATCH(WEEKDAY($A65,1),COEE_CADLIGNE_TR!$M$3:$M$9,0),4)*INDEX(COEE_CADLIGNE_TR!$A$1:$E$13,MATCH(MONTH($A65),COEE_CADLIGNE_TR!$A$1:$A$13,0),5))))</f>
        <v>961.12412177985948</v>
      </c>
    </row>
    <row r="66" spans="1:20" x14ac:dyDescent="0.35">
      <c r="A66" s="4">
        <v>44989</v>
      </c>
      <c r="B66" s="1">
        <v>2023</v>
      </c>
      <c r="C66" s="1">
        <v>9</v>
      </c>
      <c r="D66" s="1">
        <f>MONTH(Tableau4[[#This Row],[Date ]])</f>
        <v>3</v>
      </c>
      <c r="E66" s="28" t="str">
        <f>IF(OR(Ouverture_lignes_validées!E66="F",Ouverture_lignes_validées!E66="PM",Ouverture_lignes_validées!E66=""),"",
IF(Ouverture_lignes_validées!E66=1,
IF(ISEVEN(Capa_lignes!$C66)="VRAI",
INDEX(COEE_CADLIGNE_TR!$A$16:$C$27,MATCH(Tableau4[[#This Row],[Mois]],COEE_CADLIGNE_TR!$A$16:$A$27,0),2)*COEE_CADLIGNE_TR!$G$2*INDEX(COEE_CADLIGNE_TR!$L$3:$R$9,MATCH(WEEKDAY($A66,1),COEE_CADLIGNE_TR!$M$3:$M$9,0),4)*INDEX(COEE_CADLIGNE_TR!$A$1:$D$13,MATCH(MONTH($A66),COEE_CADLIGNE_TR!$A$1:$A$13,0),2)*INDEX(COEE_CADLIGNE_TR!$A$1:$D$13,MATCH(MONTH($A66),COEE_CADLIGNE_TR!$A$1:$A$13,0),2),
INDEX(COEE_CADLIGNE_TR!$A$16:$C$27,MATCH(Tableau4[[#This Row],[Mois]],COEE_CADLIGNE_TR!$A$16:$A$27,0),2)*COEE_CADLIGNE_TR!$G$2*INDEX(COEE_CADLIGNE_TR!$L$3:$R$9,MATCH(WEEKDAY($A66,1),COEE_CADLIGNE_TR!$M$3:$M$9,0),3)*INDEX(COEE_CADLIGNE_TR!$A$1:$D$13,MATCH(MONTH($A66),COEE_CADLIGNE_TR!$A$1:$A$13,0),2)*INDEX(COEE_CADLIGNE_TR!$A$1:$D$13,MATCH(MONTH($A66),COEE_CADLIGNE_TR!$A$1:$A$13,0),2))))</f>
        <v/>
      </c>
      <c r="F66" s="28" t="str">
        <f>IF(OR(Ouverture_lignes_validées!F66="F",Ouverture_lignes_validées!F66="PM",Ouverture_lignes_validées!F66=""),"",IF(Ouverture_lignes_validées!F66=1,IF(ISEVEN(Capa_lignes!$C66)="VRAI",INDEX(COEE_CADLIGNE_TR!$A$16:$C$27,MATCH(Tableau4[[#This Row],[Mois]],COEE_CADLIGNE_TR!$A$16:$A$27,0),2)*COEE_CADLIGNE_TR!$G$2*INDEX(COEE_CADLIGNE_TR!$L$3:$R$9,MATCH(WEEKDAY($A66,1),COEE_CADLIGNE_TR!$M$3:$M$9,0),3)*INDEX(COEE_CADLIGNE_TR!$A$1:$D$13,MATCH(MONTH($A66),COEE_CADLIGNE_TR!$A$1:$A$13,0),2),COEE_CADLIGNE_TR!$G$2*INDEX(COEE_CADLIGNE_TR!$L$3:$R$9,MATCH(WEEKDAY($A66,1),COEE_CADLIGNE_TR!$M$3:$M$9,0),4)*INDEX(COEE_CADLIGNE_TR!$A$1:$D$13,MATCH(MONTH($A66),COEE_CADLIGNE_TR!$A$1:$A$13,0),2))))</f>
        <v/>
      </c>
      <c r="G66" s="28" t="str">
        <f>IF(OR(Ouverture_lignes_validées!G66="F",Ouverture_lignes_validées!G66="PM",Ouverture_lignes_validées!G66=""),"",IF(Ouverture_lignes_validées!G66=1,INDEX(COEE_CADLIGNE_TR!$A$16:$C$27,MATCH(Tableau4[[#This Row],[Mois]],COEE_CADLIGNE_TR!$A$16:$A$27,0),2)*COEE_CADLIGNE_TR!$G$2*INDEX(COEE_CADLIGNE_TR!$L$3:$R$9,MATCH(WEEKDAY($A66,1),COEE_CADLIGNE_TR!$M$3:$M$9,0),5)*INDEX(COEE_CADLIGNE_TR!$A$1:$D$13,MATCH(MONTH($A66),COEE_CADLIGNE_TR!$A$1:$A$13,0),2)))</f>
        <v/>
      </c>
      <c r="H66" s="28" t="str">
        <f>IF(OR(Ouverture_lignes_validées!H66="F",Ouverture_lignes_validées!H66="PM",Ouverture_lignes_validées!H66=""),"",IF(Ouverture_lignes_validées!H66=1,INDEX(COEE_CADLIGNE_TR!$A$16:$C$27,MATCH(Tableau4[[#This Row],[Mois]],COEE_CADLIGNE_TR!$A$16:$A$27,0),2)*COEE_CADLIGNE_TR!$G$2*INDEX(COEE_CADLIGNE_TR!$L$3:$R$9,MATCH(WEEKDAY($A66,1),COEE_CADLIGNE_TR!$M$3:$M$9,0),6)*INDEX(COEE_CADLIGNE_TR!$A$1:$D$13,MATCH(MONTH($A66),COEE_CADLIGNE_TR!$A$1:$A$13,0),2)))</f>
        <v/>
      </c>
      <c r="I66" s="28" t="str">
        <f>IF(OR(Ouverture_lignes_validées!I66="F",Ouverture_lignes_validées!I66="PM",Ouverture_lignes_validées!I66=""),"",IF(Ouverture_lignes_validées!I66=1,INDEX(COEE_CADLIGNE_TR!$A$16:$C$27,MATCH(Tableau4[[#This Row],[Mois]],COEE_CADLIGNE_TR!$A$16:$A$27,0),2)*COEE_CADLIGNE_TR!$G$2*INDEX(COEE_CADLIGNE_TR!$L$3:$R$9,MATCH(WEEKDAY($A66,1),COEE_CADLIGNE_TR!$M$3:$M$9,0),7)*INDEX(COEE_CADLIGNE_TR!$A$1:$D$13,MATCH(MONTH($A66),COEE_CADLIGNE_TR!$A$1:$A$13,0),2)))</f>
        <v/>
      </c>
      <c r="J66" s="28" t="str">
        <f>IF(OR(Ouverture_lignes_validées!J66="F",Ouverture_lignes_validées!J66="PM",Ouverture_lignes_validées!J66=""),"",IF(Ouverture_lignes_validées!J66=1,IF(ISEVEN(Capa_lignes!$C66)="VRAI",INDEX(COEE_CADLIGNE_TR!$A$16:$C$27,MATCH(Tableau4[[#This Row],[Mois]],COEE_CADLIGNE_TR!$A$16:$A$27,0),2)*COEE_CADLIGNE_TR!$H$2*INDEX(COEE_CADLIGNE_TR!$L$3:$R$9,MATCH(WEEKDAY($A66,1),COEE_CADLIGNE_TR!$M$3:$M$9,0),4)*INDEX(COEE_CADLIGNE_TR!$A$1:$D$13,MATCH(MONTH($A66),COEE_CADLIGNE_TR!$A$1:$A$13,0),3),INDEX(COEE_CADLIGNE_TR!$A$16:$C$27,MATCH(Tableau4[[#This Row],[Mois]],COEE_CADLIGNE_TR!$A$16:$A$27,0),2)*COEE_CADLIGNE_TR!$H$2*INDEX(COEE_CADLIGNE_TR!$L$3:$R$9,MATCH(WEEKDAY($A66,1),COEE_CADLIGNE_TR!$M$3:$M$9,0),3)*INDEX(COEE_CADLIGNE_TR!$A$1:$D$13,MATCH(MONTH($A66),COEE_CADLIGNE_TR!$A$1:$A$13,0),3))))</f>
        <v/>
      </c>
      <c r="K66" s="28" t="str">
        <f>IF(OR(Ouverture_lignes_validées!K66="F",Ouverture_lignes_validées!K66="PM",Ouverture_lignes_validées!K66=""),"",IF(Ouverture_lignes_validées!K66=1,IF(ISEVEN(Capa_lignes!$C66)="VRAI",INDEX(COEE_CADLIGNE_TR!$A$16:$C$27,MATCH(Tableau4[[#This Row],[Mois]],COEE_CADLIGNE_TR!$A$16:$A$27,0),2)*COEE_CADLIGNE_TR!$H$2*INDEX(COEE_CADLIGNE_TR!$L$3:$R$9,MATCH(WEEKDAY($A66,1),COEE_CADLIGNE_TR!$M$3:$M$9,0),3)*INDEX(COEE_CADLIGNE_TR!$A$1:$D$13,MATCH(MONTH($A66),COEE_CADLIGNE_TR!$A$1:$A$13,0),3),INDEX(COEE_CADLIGNE_TR!$A$16:$C$27,MATCH(Tableau4[[#This Row],[Mois]],COEE_CADLIGNE_TR!$A$16:$A$27,0),2)*COEE_CADLIGNE_TR!$H$2*INDEX(COEE_CADLIGNE_TR!$L$3:$R$9,MATCH(WEEKDAY($A66,1),COEE_CADLIGNE_TR!$M$3:$M$9,0),4)*INDEX(COEE_CADLIGNE_TR!$A$1:$D$13,MATCH(MONTH($A66),COEE_CADLIGNE_TR!$A$1:$A$13,0),3))))</f>
        <v/>
      </c>
      <c r="L66" s="28" t="str">
        <f>IF(OR(Ouverture_lignes_validées!L66="F",Ouverture_lignes_validées!L66="PM",Ouverture_lignes_validées!L66=""),"",IF(Ouverture_lignes_validées!L66=1,INDEX(COEE_CADLIGNE_TR!$A$16:$C$27,MATCH(Tableau4[[#This Row],[Mois]],COEE_CADLIGNE_TR!$A$16:$A$27,0),2)*COEE_CADLIGNE_TR!$H$2*INDEX(COEE_CADLIGNE_TR!$L$3:$R$9,MATCH(WEEKDAY($A66,1),COEE_CADLIGNE_TR!$M$3:$M$9,0),5)*INDEX(COEE_CADLIGNE_TR!$A$1:$D$13,MATCH(MONTH($A66),COEE_CADLIGNE_TR!$A$1:$A$13,0),3)))</f>
        <v/>
      </c>
      <c r="M66" s="28">
        <f>IF(OR(Ouverture_lignes_validées!M66="F",Ouverture_lignes_validées!M66="PM",Ouverture_lignes_validées!M66=""),"",IF(Ouverture_lignes_validées!M66=1,INDEX(COEE_CADLIGNE_TR!$A$16:$C$27,MATCH(Tableau4[[#This Row],[Mois]],COEE_CADLIGNE_TR!$A$16:$A$27,0),2)*COEE_CADLIGNE_TR!$H$2*INDEX(COEE_CADLIGNE_TR!$L$3:$R$9,MATCH(WEEKDAY($A66,1),COEE_CADLIGNE_TR!$M$3:$M$9,0),6)*INDEX(COEE_CADLIGNE_TR!$A$1:$D$13,MATCH(MONTH($A66),COEE_CADLIGNE_TR!$A$1:$A$13,0),3)))</f>
        <v>7780.5</v>
      </c>
      <c r="N66" s="28">
        <f>IF(OR(Ouverture_lignes_validées!N66="F",Ouverture_lignes_validées!N66="PM",Ouverture_lignes_validées!N66=""),"",IF(Ouverture_lignes_validées!N66=1,INDEX(COEE_CADLIGNE_TR!$A$16:$C$27,MATCH(Tableau4[[#This Row],[Mois]],COEE_CADLIGNE_TR!$A$16:$A$27,0),2)*COEE_CADLIGNE_TR!$H$2*INDEX(COEE_CADLIGNE_TR!$L$3:$R$9,MATCH(WEEKDAY($A66,1),COEE_CADLIGNE_TR!$M$3:$M$9,0),7)*INDEX(COEE_CADLIGNE_TR!$A$1:$D$13,MATCH(MONTH($A66),COEE_CADLIGNE_TR!$A$1:$A$13,0),3)))</f>
        <v>7891.6500000000005</v>
      </c>
      <c r="O66" s="28" t="str">
        <f>IF(OR(Ouverture_lignes_validées!O66="F",Ouverture_lignes_validées!O66="PM",Ouverture_lignes_validées!O66=""),"",IF(Ouverture_lignes_validées!O66=1,IF(ISEVEN(Capa_lignes!$C66)="VRAI",INDEX(COEE_CADLIGNE_TR!$A$16:$C$27,MATCH(Tableau4[[#This Row],[Mois]],COEE_CADLIGNE_TR!$A$16:$A$27,0),2)*COEE_CADLIGNE_TR!$I$2*INDEX(COEE_CADLIGNE_TR!$L$3:$R$9,MATCH(WEEKDAY($A66,1),COEE_CADLIGNE_TR!$M$3:$M$9,0),4)*INDEX(COEE_CADLIGNE_TR!$A$1:$D$13,MATCH(MONTH($A66),COEE_CADLIGNE_TR!$A$1:$A$13,0),4),INDEX(COEE_CADLIGNE_TR!$A$16:$C$27,MATCH(Tableau4[[#This Row],[Mois]],COEE_CADLIGNE_TR!$A$16:$A$27,0),2)*COEE_CADLIGNE_TR!$I$2*INDEX(COEE_CADLIGNE_TR!$L$3:$R$9,MATCH(WEEKDAY($A66,1),COEE_CADLIGNE_TR!$M$3:$M$9,0),3)*INDEX(COEE_CADLIGNE_TR!$A$1:$D$13,MATCH(MONTH($A66),COEE_CADLIGNE_TR!$A$1:$A$13,0),4))))</f>
        <v/>
      </c>
      <c r="P66" s="28" t="str">
        <f>IF(OR(Ouverture_lignes_validées!P66="F",Ouverture_lignes_validées!P66="PM",Ouverture_lignes_validées!P66=""),"",IF(Ouverture_lignes_validées!P66=1,IF(ISEVEN(Capa_lignes!$C66)="VRAI",INDEX(COEE_CADLIGNE_TR!$A$16:$C$27,MATCH(Tableau4[[#This Row],[Mois]],COEE_CADLIGNE_TR!$A$16:$A$27,0),2)*COEE_CADLIGNE_TR!$I$2*INDEX(COEE_CADLIGNE_TR!$L$3:$R$9,MATCH(WEEKDAY($A66,1),COEE_CADLIGNE_TR!$M$3:$M$9,0),3)*INDEX(COEE_CADLIGNE_TR!$A$1:$D$13,MATCH(MONTH($A66),COEE_CADLIGNE_TR!$A$1:$A$13,0),4),INDEX(COEE_CADLIGNE_TR!$A$16:$C$27,MATCH(Tableau4[[#This Row],[Mois]],COEE_CADLIGNE_TR!$A$16:$A$27,0),2)*COEE_CADLIGNE_TR!$I$2*INDEX(COEE_CADLIGNE_TR!$L$3:$R$9,MATCH(WEEKDAY($A66,1),COEE_CADLIGNE_TR!$M$3:$M$9,0),4)*INDEX(COEE_CADLIGNE_TR!$A$1:$D$13,MATCH(MONTH($A66),COEE_CADLIGNE_TR!$A$1:$A$13,0),4))))</f>
        <v/>
      </c>
      <c r="Q66" s="28" t="str">
        <f>IF(OR(Ouverture_lignes_validées!Q66="F",Ouverture_lignes_validées!Q66="PM",Ouverture_lignes_validées!Q66=""),"",IF(Ouverture_lignes_validées!Q66=1,INDEX(COEE_CADLIGNE_TR!$A$16:$C$27,MATCH(Tableau4[[#This Row],[Mois]],COEE_CADLIGNE_TR!$A$16:$A$27,0),2)*COEE_CADLIGNE_TR!$I$2*INDEX(COEE_CADLIGNE_TR!$L$3:$R$9,MATCH(WEEKDAY($A66,1),COEE_CADLIGNE_TR!$M$3:$M$9,0),5)*INDEX(COEE_CADLIGNE_TR!$A$1:$D$13,MATCH(MONTH($A66),COEE_CADLIGNE_TR!$A$1:$A$13,0),4)))</f>
        <v/>
      </c>
      <c r="R66" s="28" t="str">
        <f>IF(OR(Ouverture_lignes_validées!R66="F",Ouverture_lignes_validées!R66="PM",Ouverture_lignes_validées!R66=""),"",IF(Ouverture_lignes_validées!R66=1,INDEX(COEE_CADLIGNE_TR!$A$16:$C$27,MATCH(Tableau4[[#This Row],[Mois]],COEE_CADLIGNE_TR!$A$16:$A$27,0),2)*COEE_CADLIGNE_TR!$I$2*INDEX(COEE_CADLIGNE_TR!$L$3:$R$9,MATCH(WEEKDAY($A66,1),COEE_CADLIGNE_TR!$M$3:$M$9,0),6)*INDEX(COEE_CADLIGNE_TR!$A$1:$D$13,MATCH(MONTH($A66),COEE_CADLIGNE_TR!$A$1:$A$13,0),4)))</f>
        <v/>
      </c>
      <c r="S66" s="28">
        <f>IF(OR(Ouverture_lignes_validées!S66="F",Ouverture_lignes_validées!S66="PM",Ouverture_lignes_validées!S66=""),"",IF(Ouverture_lignes_validées!S66=1,INDEX(COEE_CADLIGNE_TR!$A$16:$C$27,MATCH(Tableau4[[#This Row],[Mois]],COEE_CADLIGNE_TR!$A$16:$A$27,0),2)*COEE_CADLIGNE_TR!$I$2*INDEX(COEE_CADLIGNE_TR!$L$3:$R$9,MATCH(WEEKDAY($A66,1),COEE_CADLIGNE_TR!$M$3:$M$9,0),7)*INDEX(COEE_CADLIGNE_TR!$A$1:$D$13,MATCH(MONTH($A66),COEE_CADLIGNE_TR!$A$1:$A$13,0),4)))</f>
        <v>7739.8874999999998</v>
      </c>
      <c r="T66" s="28" t="str">
        <f>IF(OR(Ouverture_lignes_validées!T66="F",Ouverture_lignes_validées!T66="PM",Ouverture_lignes_validées!T66=""),"",IF(Ouverture_lignes_validées!T66=1,IF(ISEVEN(Capa_lignes!$C66)="VRAI",INDEX(COEE_CADLIGNE_TR!$A$16:$C$27,MATCH(Tableau4[[#This Row],[Mois]],COEE_CADLIGNE_TR!$A$16:$A$27,0),2)*COEE_CADLIGNE_TR!$J$2*INDEX(COEE_CADLIGNE_TR!$L$3:$R$9,MATCH(WEEKDAY($A66,1),COEE_CADLIGNE_TR!$M$3:$M$9,0),3)*INDEX(COEE_CADLIGNE_TR!$A$1:$E$13,MATCH(MONTH($A66),COEE_CADLIGNE_TR!$A$1:$A$13,0),5),INDEX(COEE_CADLIGNE_TR!$A$16:$C$27,MATCH(Tableau4[[#This Row],[Mois]],COEE_CADLIGNE_TR!$A$16:$A$27,0),2)*COEE_CADLIGNE_TR!$J$2*INDEX(COEE_CADLIGNE_TR!$L$3:$R$9,MATCH(WEEKDAY($A66,1),COEE_CADLIGNE_TR!$M$3:$M$9,0),4)*INDEX(COEE_CADLIGNE_TR!$A$1:$E$13,MATCH(MONTH($A66),COEE_CADLIGNE_TR!$A$1:$A$13,0),5))))</f>
        <v/>
      </c>
    </row>
    <row r="67" spans="1:20" x14ac:dyDescent="0.35">
      <c r="A67" s="4">
        <v>44990</v>
      </c>
      <c r="B67" s="1">
        <v>2023</v>
      </c>
      <c r="C67" s="1">
        <v>9</v>
      </c>
      <c r="D67" s="1">
        <f>MONTH(Tableau4[[#This Row],[Date ]])</f>
        <v>3</v>
      </c>
      <c r="E67" s="28" t="str">
        <f>IF(OR(Ouverture_lignes_validées!E67="F",Ouverture_lignes_validées!E67="PM",Ouverture_lignes_validées!E67=""),"",
IF(Ouverture_lignes_validées!E67=1,
IF(ISEVEN(Capa_lignes!$C67)="VRAI",
INDEX(COEE_CADLIGNE_TR!$A$16:$C$27,MATCH(Tableau4[[#This Row],[Mois]],COEE_CADLIGNE_TR!$A$16:$A$27,0),2)*COEE_CADLIGNE_TR!$G$2*INDEX(COEE_CADLIGNE_TR!$L$3:$R$9,MATCH(WEEKDAY($A67,1),COEE_CADLIGNE_TR!$M$3:$M$9,0),4)*INDEX(COEE_CADLIGNE_TR!$A$1:$D$13,MATCH(MONTH($A67),COEE_CADLIGNE_TR!$A$1:$A$13,0),2)*INDEX(COEE_CADLIGNE_TR!$A$1:$D$13,MATCH(MONTH($A67),COEE_CADLIGNE_TR!$A$1:$A$13,0),2),
INDEX(COEE_CADLIGNE_TR!$A$16:$C$27,MATCH(Tableau4[[#This Row],[Mois]],COEE_CADLIGNE_TR!$A$16:$A$27,0),2)*COEE_CADLIGNE_TR!$G$2*INDEX(COEE_CADLIGNE_TR!$L$3:$R$9,MATCH(WEEKDAY($A67,1),COEE_CADLIGNE_TR!$M$3:$M$9,0),3)*INDEX(COEE_CADLIGNE_TR!$A$1:$D$13,MATCH(MONTH($A67),COEE_CADLIGNE_TR!$A$1:$A$13,0),2)*INDEX(COEE_CADLIGNE_TR!$A$1:$D$13,MATCH(MONTH($A67),COEE_CADLIGNE_TR!$A$1:$A$13,0),2))))</f>
        <v/>
      </c>
      <c r="F67" s="28" t="str">
        <f>IF(OR(Ouverture_lignes_validées!F67="F",Ouverture_lignes_validées!F67="PM",Ouverture_lignes_validées!F67=""),"",IF(Ouverture_lignes_validées!F67=1,IF(ISEVEN(Capa_lignes!$C67)="VRAI",INDEX(COEE_CADLIGNE_TR!$A$16:$C$27,MATCH(Tableau4[[#This Row],[Mois]],COEE_CADLIGNE_TR!$A$16:$A$27,0),2)*COEE_CADLIGNE_TR!$G$2*INDEX(COEE_CADLIGNE_TR!$L$3:$R$9,MATCH(WEEKDAY($A67,1),COEE_CADLIGNE_TR!$M$3:$M$9,0),3)*INDEX(COEE_CADLIGNE_TR!$A$1:$D$13,MATCH(MONTH($A67),COEE_CADLIGNE_TR!$A$1:$A$13,0),2),COEE_CADLIGNE_TR!$G$2*INDEX(COEE_CADLIGNE_TR!$L$3:$R$9,MATCH(WEEKDAY($A67,1),COEE_CADLIGNE_TR!$M$3:$M$9,0),4)*INDEX(COEE_CADLIGNE_TR!$A$1:$D$13,MATCH(MONTH($A67),COEE_CADLIGNE_TR!$A$1:$A$13,0),2))))</f>
        <v/>
      </c>
      <c r="G67" s="28" t="str">
        <f>IF(OR(Ouverture_lignes_validées!G67="F",Ouverture_lignes_validées!G67="PM",Ouverture_lignes_validées!G67=""),"",IF(Ouverture_lignes_validées!G67=1,INDEX(COEE_CADLIGNE_TR!$A$16:$C$27,MATCH(Tableau4[[#This Row],[Mois]],COEE_CADLIGNE_TR!$A$16:$A$27,0),2)*COEE_CADLIGNE_TR!$G$2*INDEX(COEE_CADLIGNE_TR!$L$3:$R$9,MATCH(WEEKDAY($A67,1),COEE_CADLIGNE_TR!$M$3:$M$9,0),5)*INDEX(COEE_CADLIGNE_TR!$A$1:$D$13,MATCH(MONTH($A67),COEE_CADLIGNE_TR!$A$1:$A$13,0),2)))</f>
        <v/>
      </c>
      <c r="H67" s="28" t="str">
        <f>IF(OR(Ouverture_lignes_validées!H67="F",Ouverture_lignes_validées!H67="PM",Ouverture_lignes_validées!H67=""),"",IF(Ouverture_lignes_validées!H67=1,INDEX(COEE_CADLIGNE_TR!$A$16:$C$27,MATCH(Tableau4[[#This Row],[Mois]],COEE_CADLIGNE_TR!$A$16:$A$27,0),2)*COEE_CADLIGNE_TR!$G$2*INDEX(COEE_CADLIGNE_TR!$L$3:$R$9,MATCH(WEEKDAY($A67,1),COEE_CADLIGNE_TR!$M$3:$M$9,0),6)*INDEX(COEE_CADLIGNE_TR!$A$1:$D$13,MATCH(MONTH($A67),COEE_CADLIGNE_TR!$A$1:$A$13,0),2)))</f>
        <v/>
      </c>
      <c r="I67" s="28" t="str">
        <f>IF(OR(Ouverture_lignes_validées!I67="F",Ouverture_lignes_validées!I67="PM",Ouverture_lignes_validées!I67=""),"",IF(Ouverture_lignes_validées!I67=1,INDEX(COEE_CADLIGNE_TR!$A$16:$C$27,MATCH(Tableau4[[#This Row],[Mois]],COEE_CADLIGNE_TR!$A$16:$A$27,0),2)*COEE_CADLIGNE_TR!$G$2*INDEX(COEE_CADLIGNE_TR!$L$3:$R$9,MATCH(WEEKDAY($A67,1),COEE_CADLIGNE_TR!$M$3:$M$9,0),7)*INDEX(COEE_CADLIGNE_TR!$A$1:$D$13,MATCH(MONTH($A67),COEE_CADLIGNE_TR!$A$1:$A$13,0),2)))</f>
        <v/>
      </c>
      <c r="J67" s="28" t="str">
        <f>IF(OR(Ouverture_lignes_validées!J67="F",Ouverture_lignes_validées!J67="PM",Ouverture_lignes_validées!J67=""),"",IF(Ouverture_lignes_validées!J67=1,IF(ISEVEN(Capa_lignes!$C67)="VRAI",INDEX(COEE_CADLIGNE_TR!$A$16:$C$27,MATCH(Tableau4[[#This Row],[Mois]],COEE_CADLIGNE_TR!$A$16:$A$27,0),2)*COEE_CADLIGNE_TR!$H$2*INDEX(COEE_CADLIGNE_TR!$L$3:$R$9,MATCH(WEEKDAY($A67,1),COEE_CADLIGNE_TR!$M$3:$M$9,0),4)*INDEX(COEE_CADLIGNE_TR!$A$1:$D$13,MATCH(MONTH($A67),COEE_CADLIGNE_TR!$A$1:$A$13,0),3),INDEX(COEE_CADLIGNE_TR!$A$16:$C$27,MATCH(Tableau4[[#This Row],[Mois]],COEE_CADLIGNE_TR!$A$16:$A$27,0),2)*COEE_CADLIGNE_TR!$H$2*INDEX(COEE_CADLIGNE_TR!$L$3:$R$9,MATCH(WEEKDAY($A67,1),COEE_CADLIGNE_TR!$M$3:$M$9,0),3)*INDEX(COEE_CADLIGNE_TR!$A$1:$D$13,MATCH(MONTH($A67),COEE_CADLIGNE_TR!$A$1:$A$13,0),3))))</f>
        <v/>
      </c>
      <c r="K67" s="28" t="str">
        <f>IF(OR(Ouverture_lignes_validées!K67="F",Ouverture_lignes_validées!K67="PM",Ouverture_lignes_validées!K67=""),"",IF(Ouverture_lignes_validées!K67=1,IF(ISEVEN(Capa_lignes!$C67)="VRAI",INDEX(COEE_CADLIGNE_TR!$A$16:$C$27,MATCH(Tableau4[[#This Row],[Mois]],COEE_CADLIGNE_TR!$A$16:$A$27,0),2)*COEE_CADLIGNE_TR!$H$2*INDEX(COEE_CADLIGNE_TR!$L$3:$R$9,MATCH(WEEKDAY($A67,1),COEE_CADLIGNE_TR!$M$3:$M$9,0),3)*INDEX(COEE_CADLIGNE_TR!$A$1:$D$13,MATCH(MONTH($A67),COEE_CADLIGNE_TR!$A$1:$A$13,0),3),INDEX(COEE_CADLIGNE_TR!$A$16:$C$27,MATCH(Tableau4[[#This Row],[Mois]],COEE_CADLIGNE_TR!$A$16:$A$27,0),2)*COEE_CADLIGNE_TR!$H$2*INDEX(COEE_CADLIGNE_TR!$L$3:$R$9,MATCH(WEEKDAY($A67,1),COEE_CADLIGNE_TR!$M$3:$M$9,0),4)*INDEX(COEE_CADLIGNE_TR!$A$1:$D$13,MATCH(MONTH($A67),COEE_CADLIGNE_TR!$A$1:$A$13,0),3))))</f>
        <v/>
      </c>
      <c r="L67" s="28" t="str">
        <f>IF(OR(Ouverture_lignes_validées!L67="F",Ouverture_lignes_validées!L67="PM",Ouverture_lignes_validées!L67=""),"",IF(Ouverture_lignes_validées!L67=1,INDEX(COEE_CADLIGNE_TR!$A$16:$C$27,MATCH(Tableau4[[#This Row],[Mois]],COEE_CADLIGNE_TR!$A$16:$A$27,0),2)*COEE_CADLIGNE_TR!$H$2*INDEX(COEE_CADLIGNE_TR!$L$3:$R$9,MATCH(WEEKDAY($A67,1),COEE_CADLIGNE_TR!$M$3:$M$9,0),5)*INDEX(COEE_CADLIGNE_TR!$A$1:$D$13,MATCH(MONTH($A67),COEE_CADLIGNE_TR!$A$1:$A$13,0),3)))</f>
        <v/>
      </c>
      <c r="M67" s="28">
        <f>IF(OR(Ouverture_lignes_validées!M67="F",Ouverture_lignes_validées!M67="PM",Ouverture_lignes_validées!M67=""),"",IF(Ouverture_lignes_validées!M67=1,INDEX(COEE_CADLIGNE_TR!$A$16:$C$27,MATCH(Tableau4[[#This Row],[Mois]],COEE_CADLIGNE_TR!$A$16:$A$27,0),2)*COEE_CADLIGNE_TR!$H$2*INDEX(COEE_CADLIGNE_TR!$L$3:$R$9,MATCH(WEEKDAY($A67,1),COEE_CADLIGNE_TR!$M$3:$M$9,0),6)*INDEX(COEE_CADLIGNE_TR!$A$1:$D$13,MATCH(MONTH($A67),COEE_CADLIGNE_TR!$A$1:$A$13,0),3)))</f>
        <v>7780.5</v>
      </c>
      <c r="N67" s="28">
        <f>IF(OR(Ouverture_lignes_validées!N67="F",Ouverture_lignes_validées!N67="PM",Ouverture_lignes_validées!N67=""),"",IF(Ouverture_lignes_validées!N67=1,INDEX(COEE_CADLIGNE_TR!$A$16:$C$27,MATCH(Tableau4[[#This Row],[Mois]],COEE_CADLIGNE_TR!$A$16:$A$27,0),2)*COEE_CADLIGNE_TR!$H$2*INDEX(COEE_CADLIGNE_TR!$L$3:$R$9,MATCH(WEEKDAY($A67,1),COEE_CADLIGNE_TR!$M$3:$M$9,0),7)*INDEX(COEE_CADLIGNE_TR!$A$1:$D$13,MATCH(MONTH($A67),COEE_CADLIGNE_TR!$A$1:$A$13,0),3)))</f>
        <v>7891.6500000000005</v>
      </c>
      <c r="O67" s="28" t="str">
        <f>IF(OR(Ouverture_lignes_validées!O67="F",Ouverture_lignes_validées!O67="PM",Ouverture_lignes_validées!O67=""),"",IF(Ouverture_lignes_validées!O67=1,IF(ISEVEN(Capa_lignes!$C67)="VRAI",INDEX(COEE_CADLIGNE_TR!$A$16:$C$27,MATCH(Tableau4[[#This Row],[Mois]],COEE_CADLIGNE_TR!$A$16:$A$27,0),2)*COEE_CADLIGNE_TR!$I$2*INDEX(COEE_CADLIGNE_TR!$L$3:$R$9,MATCH(WEEKDAY($A67,1),COEE_CADLIGNE_TR!$M$3:$M$9,0),4)*INDEX(COEE_CADLIGNE_TR!$A$1:$D$13,MATCH(MONTH($A67),COEE_CADLIGNE_TR!$A$1:$A$13,0),4),INDEX(COEE_CADLIGNE_TR!$A$16:$C$27,MATCH(Tableau4[[#This Row],[Mois]],COEE_CADLIGNE_TR!$A$16:$A$27,0),2)*COEE_CADLIGNE_TR!$I$2*INDEX(COEE_CADLIGNE_TR!$L$3:$R$9,MATCH(WEEKDAY($A67,1),COEE_CADLIGNE_TR!$M$3:$M$9,0),3)*INDEX(COEE_CADLIGNE_TR!$A$1:$D$13,MATCH(MONTH($A67),COEE_CADLIGNE_TR!$A$1:$A$13,0),4))))</f>
        <v/>
      </c>
      <c r="P67" s="28" t="str">
        <f>IF(OR(Ouverture_lignes_validées!P67="F",Ouverture_lignes_validées!P67="PM",Ouverture_lignes_validées!P67=""),"",IF(Ouverture_lignes_validées!P67=1,IF(ISEVEN(Capa_lignes!$C67)="VRAI",INDEX(COEE_CADLIGNE_TR!$A$16:$C$27,MATCH(Tableau4[[#This Row],[Mois]],COEE_CADLIGNE_TR!$A$16:$A$27,0),2)*COEE_CADLIGNE_TR!$I$2*INDEX(COEE_CADLIGNE_TR!$L$3:$R$9,MATCH(WEEKDAY($A67,1),COEE_CADLIGNE_TR!$M$3:$M$9,0),3)*INDEX(COEE_CADLIGNE_TR!$A$1:$D$13,MATCH(MONTH($A67),COEE_CADLIGNE_TR!$A$1:$A$13,0),4),INDEX(COEE_CADLIGNE_TR!$A$16:$C$27,MATCH(Tableau4[[#This Row],[Mois]],COEE_CADLIGNE_TR!$A$16:$A$27,0),2)*COEE_CADLIGNE_TR!$I$2*INDEX(COEE_CADLIGNE_TR!$L$3:$R$9,MATCH(WEEKDAY($A67,1),COEE_CADLIGNE_TR!$M$3:$M$9,0),4)*INDEX(COEE_CADLIGNE_TR!$A$1:$D$13,MATCH(MONTH($A67),COEE_CADLIGNE_TR!$A$1:$A$13,0),4))))</f>
        <v/>
      </c>
      <c r="Q67" s="28" t="str">
        <f>IF(OR(Ouverture_lignes_validées!Q67="F",Ouverture_lignes_validées!Q67="PM",Ouverture_lignes_validées!Q67=""),"",IF(Ouverture_lignes_validées!Q67=1,INDEX(COEE_CADLIGNE_TR!$A$16:$C$27,MATCH(Tableau4[[#This Row],[Mois]],COEE_CADLIGNE_TR!$A$16:$A$27,0),2)*COEE_CADLIGNE_TR!$I$2*INDEX(COEE_CADLIGNE_TR!$L$3:$R$9,MATCH(WEEKDAY($A67,1),COEE_CADLIGNE_TR!$M$3:$M$9,0),5)*INDEX(COEE_CADLIGNE_TR!$A$1:$D$13,MATCH(MONTH($A67),COEE_CADLIGNE_TR!$A$1:$A$13,0),4)))</f>
        <v/>
      </c>
      <c r="R67" s="28" t="str">
        <f>IF(OR(Ouverture_lignes_validées!R67="F",Ouverture_lignes_validées!R67="PM",Ouverture_lignes_validées!R67=""),"",IF(Ouverture_lignes_validées!R67=1,INDEX(COEE_CADLIGNE_TR!$A$16:$C$27,MATCH(Tableau4[[#This Row],[Mois]],COEE_CADLIGNE_TR!$A$16:$A$27,0),2)*COEE_CADLIGNE_TR!$I$2*INDEX(COEE_CADLIGNE_TR!$L$3:$R$9,MATCH(WEEKDAY($A67,1),COEE_CADLIGNE_TR!$M$3:$M$9,0),6)*INDEX(COEE_CADLIGNE_TR!$A$1:$D$13,MATCH(MONTH($A67),COEE_CADLIGNE_TR!$A$1:$A$13,0),4)))</f>
        <v/>
      </c>
      <c r="S67" s="28">
        <f>IF(OR(Ouverture_lignes_validées!S67="F",Ouverture_lignes_validées!S67="PM",Ouverture_lignes_validées!S67=""),"",IF(Ouverture_lignes_validées!S67=1,INDEX(COEE_CADLIGNE_TR!$A$16:$C$27,MATCH(Tableau4[[#This Row],[Mois]],COEE_CADLIGNE_TR!$A$16:$A$27,0),2)*COEE_CADLIGNE_TR!$I$2*INDEX(COEE_CADLIGNE_TR!$L$3:$R$9,MATCH(WEEKDAY($A67,1),COEE_CADLIGNE_TR!$M$3:$M$9,0),7)*INDEX(COEE_CADLIGNE_TR!$A$1:$D$13,MATCH(MONTH($A67),COEE_CADLIGNE_TR!$A$1:$A$13,0),4)))</f>
        <v>7739.8874999999998</v>
      </c>
      <c r="T67" s="28" t="str">
        <f>IF(OR(Ouverture_lignes_validées!T67="F",Ouverture_lignes_validées!T67="PM",Ouverture_lignes_validées!T67=""),"",IF(Ouverture_lignes_validées!T67=1,IF(ISEVEN(Capa_lignes!$C67)="VRAI",INDEX(COEE_CADLIGNE_TR!$A$16:$C$27,MATCH(Tableau4[[#This Row],[Mois]],COEE_CADLIGNE_TR!$A$16:$A$27,0),2)*COEE_CADLIGNE_TR!$J$2*INDEX(COEE_CADLIGNE_TR!$L$3:$R$9,MATCH(WEEKDAY($A67,1),COEE_CADLIGNE_TR!$M$3:$M$9,0),3)*INDEX(COEE_CADLIGNE_TR!$A$1:$E$13,MATCH(MONTH($A67),COEE_CADLIGNE_TR!$A$1:$A$13,0),5),INDEX(COEE_CADLIGNE_TR!$A$16:$C$27,MATCH(Tableau4[[#This Row],[Mois]],COEE_CADLIGNE_TR!$A$16:$A$27,0),2)*COEE_CADLIGNE_TR!$J$2*INDEX(COEE_CADLIGNE_TR!$L$3:$R$9,MATCH(WEEKDAY($A67,1),COEE_CADLIGNE_TR!$M$3:$M$9,0),4)*INDEX(COEE_CADLIGNE_TR!$A$1:$E$13,MATCH(MONTH($A67),COEE_CADLIGNE_TR!$A$1:$A$13,0),5))))</f>
        <v/>
      </c>
    </row>
    <row r="68" spans="1:20" x14ac:dyDescent="0.35">
      <c r="A68" s="4">
        <v>44991</v>
      </c>
      <c r="B68" s="1">
        <v>2023</v>
      </c>
      <c r="C68" s="1">
        <v>10</v>
      </c>
      <c r="D68" s="1">
        <f>MONTH(Tableau4[[#This Row],[Date ]])</f>
        <v>3</v>
      </c>
      <c r="E68" s="28" t="str">
        <f>IF(OR(Ouverture_lignes_validées!E68="F",Ouverture_lignes_validées!E68="PM",Ouverture_lignes_validées!E68=""),"",
IF(Ouverture_lignes_validées!E68=1,
IF(ISEVEN(Capa_lignes!$C68)="VRAI",
INDEX(COEE_CADLIGNE_TR!$A$16:$C$27,MATCH(Tableau4[[#This Row],[Mois]],COEE_CADLIGNE_TR!$A$16:$A$27,0),2)*COEE_CADLIGNE_TR!$G$2*INDEX(COEE_CADLIGNE_TR!$L$3:$R$9,MATCH(WEEKDAY($A68,1),COEE_CADLIGNE_TR!$M$3:$M$9,0),4)*INDEX(COEE_CADLIGNE_TR!$A$1:$D$13,MATCH(MONTH($A68),COEE_CADLIGNE_TR!$A$1:$A$13,0),2)*INDEX(COEE_CADLIGNE_TR!$A$1:$D$13,MATCH(MONTH($A68),COEE_CADLIGNE_TR!$A$1:$A$13,0),2),
INDEX(COEE_CADLIGNE_TR!$A$16:$C$27,MATCH(Tableau4[[#This Row],[Mois]],COEE_CADLIGNE_TR!$A$16:$A$27,0),2)*COEE_CADLIGNE_TR!$G$2*INDEX(COEE_CADLIGNE_TR!$L$3:$R$9,MATCH(WEEKDAY($A68,1),COEE_CADLIGNE_TR!$M$3:$M$9,0),3)*INDEX(COEE_CADLIGNE_TR!$A$1:$D$13,MATCH(MONTH($A68),COEE_CADLIGNE_TR!$A$1:$A$13,0),2)*INDEX(COEE_CADLIGNE_TR!$A$1:$D$13,MATCH(MONTH($A68),COEE_CADLIGNE_TR!$A$1:$A$13,0),2))))</f>
        <v/>
      </c>
      <c r="F68" s="28" t="str">
        <f>IF(OR(Ouverture_lignes_validées!F68="F",Ouverture_lignes_validées!F68="PM",Ouverture_lignes_validées!F68=""),"",IF(Ouverture_lignes_validées!F68=1,IF(ISEVEN(Capa_lignes!$C68)="VRAI",INDEX(COEE_CADLIGNE_TR!$A$16:$C$27,MATCH(Tableau4[[#This Row],[Mois]],COEE_CADLIGNE_TR!$A$16:$A$27,0),2)*COEE_CADLIGNE_TR!$G$2*INDEX(COEE_CADLIGNE_TR!$L$3:$R$9,MATCH(WEEKDAY($A68,1),COEE_CADLIGNE_TR!$M$3:$M$9,0),3)*INDEX(COEE_CADLIGNE_TR!$A$1:$D$13,MATCH(MONTH($A68),COEE_CADLIGNE_TR!$A$1:$A$13,0),2),COEE_CADLIGNE_TR!$G$2*INDEX(COEE_CADLIGNE_TR!$L$3:$R$9,MATCH(WEEKDAY($A68,1),COEE_CADLIGNE_TR!$M$3:$M$9,0),4)*INDEX(COEE_CADLIGNE_TR!$A$1:$D$13,MATCH(MONTH($A68),COEE_CADLIGNE_TR!$A$1:$A$13,0),2))))</f>
        <v/>
      </c>
      <c r="G68" s="28" t="str">
        <f>IF(OR(Ouverture_lignes_validées!G68="F",Ouverture_lignes_validées!G68="PM",Ouverture_lignes_validées!G68=""),"",IF(Ouverture_lignes_validées!G68=1,INDEX(COEE_CADLIGNE_TR!$A$16:$C$27,MATCH(Tableau4[[#This Row],[Mois]],COEE_CADLIGNE_TR!$A$16:$A$27,0),2)*COEE_CADLIGNE_TR!$G$2*INDEX(COEE_CADLIGNE_TR!$L$3:$R$9,MATCH(WEEKDAY($A68,1),COEE_CADLIGNE_TR!$M$3:$M$9,0),5)*INDEX(COEE_CADLIGNE_TR!$A$1:$D$13,MATCH(MONTH($A68),COEE_CADLIGNE_TR!$A$1:$A$13,0),2)))</f>
        <v/>
      </c>
      <c r="H68" s="28" t="str">
        <f>IF(OR(Ouverture_lignes_validées!H68="F",Ouverture_lignes_validées!H68="PM",Ouverture_lignes_validées!H68=""),"",IF(Ouverture_lignes_validées!H68=1,INDEX(COEE_CADLIGNE_TR!$A$16:$C$27,MATCH(Tableau4[[#This Row],[Mois]],COEE_CADLIGNE_TR!$A$16:$A$27,0),2)*COEE_CADLIGNE_TR!$G$2*INDEX(COEE_CADLIGNE_TR!$L$3:$R$9,MATCH(WEEKDAY($A68,1),COEE_CADLIGNE_TR!$M$3:$M$9,0),6)*INDEX(COEE_CADLIGNE_TR!$A$1:$D$13,MATCH(MONTH($A68),COEE_CADLIGNE_TR!$A$1:$A$13,0),2)))</f>
        <v/>
      </c>
      <c r="I68" s="28" t="str">
        <f>IF(OR(Ouverture_lignes_validées!I68="F",Ouverture_lignes_validées!I68="PM",Ouverture_lignes_validées!I68=""),"",IF(Ouverture_lignes_validées!I68=1,INDEX(COEE_CADLIGNE_TR!$A$16:$C$27,MATCH(Tableau4[[#This Row],[Mois]],COEE_CADLIGNE_TR!$A$16:$A$27,0),2)*COEE_CADLIGNE_TR!$G$2*INDEX(COEE_CADLIGNE_TR!$L$3:$R$9,MATCH(WEEKDAY($A68,1),COEE_CADLIGNE_TR!$M$3:$M$9,0),7)*INDEX(COEE_CADLIGNE_TR!$A$1:$D$13,MATCH(MONTH($A68),COEE_CADLIGNE_TR!$A$1:$A$13,0),2)))</f>
        <v/>
      </c>
      <c r="J68" s="28">
        <f>IF(OR(Ouverture_lignes_validées!J68="F",Ouverture_lignes_validées!J68="PM",Ouverture_lignes_validées!J68=""),"",IF(Ouverture_lignes_validées!J68=1,IF(ISEVEN(Capa_lignes!$C68)="VRAI",INDEX(COEE_CADLIGNE_TR!$A$16:$C$27,MATCH(Tableau4[[#This Row],[Mois]],COEE_CADLIGNE_TR!$A$16:$A$27,0),2)*COEE_CADLIGNE_TR!$H$2*INDEX(COEE_CADLIGNE_TR!$L$3:$R$9,MATCH(WEEKDAY($A68,1),COEE_CADLIGNE_TR!$M$3:$M$9,0),4)*INDEX(COEE_CADLIGNE_TR!$A$1:$D$13,MATCH(MONTH($A68),COEE_CADLIGNE_TR!$A$1:$A$13,0),3),INDEX(COEE_CADLIGNE_TR!$A$16:$C$27,MATCH(Tableau4[[#This Row],[Mois]],COEE_CADLIGNE_TR!$A$16:$A$27,0),2)*COEE_CADLIGNE_TR!$H$2*INDEX(COEE_CADLIGNE_TR!$L$3:$R$9,MATCH(WEEKDAY($A68,1),COEE_CADLIGNE_TR!$M$3:$M$9,0),3)*INDEX(COEE_CADLIGNE_TR!$A$1:$D$13,MATCH(MONTH($A68),COEE_CADLIGNE_TR!$A$1:$A$13,0),3))))</f>
        <v>4890.6000000000004</v>
      </c>
      <c r="K68" s="28">
        <f>IF(OR(Ouverture_lignes_validées!K68="F",Ouverture_lignes_validées!K68="PM",Ouverture_lignes_validées!K68=""),"",IF(Ouverture_lignes_validées!K68=1,IF(ISEVEN(Capa_lignes!$C68)="VRAI",INDEX(COEE_CADLIGNE_TR!$A$16:$C$27,MATCH(Tableau4[[#This Row],[Mois]],COEE_CADLIGNE_TR!$A$16:$A$27,0),2)*COEE_CADLIGNE_TR!$H$2*INDEX(COEE_CADLIGNE_TR!$L$3:$R$9,MATCH(WEEKDAY($A68,1),COEE_CADLIGNE_TR!$M$3:$M$9,0),3)*INDEX(COEE_CADLIGNE_TR!$A$1:$D$13,MATCH(MONTH($A68),COEE_CADLIGNE_TR!$A$1:$A$13,0),3),INDEX(COEE_CADLIGNE_TR!$A$16:$C$27,MATCH(Tableau4[[#This Row],[Mois]],COEE_CADLIGNE_TR!$A$16:$A$27,0),2)*COEE_CADLIGNE_TR!$H$2*INDEX(COEE_CADLIGNE_TR!$L$3:$R$9,MATCH(WEEKDAY($A68,1),COEE_CADLIGNE_TR!$M$3:$M$9,0),4)*INDEX(COEE_CADLIGNE_TR!$A$1:$D$13,MATCH(MONTH($A68),COEE_CADLIGNE_TR!$A$1:$A$13,0),3))))</f>
        <v>5001.75</v>
      </c>
      <c r="L68" s="28">
        <f>IF(OR(Ouverture_lignes_validées!L68="F",Ouverture_lignes_validées!L68="PM",Ouverture_lignes_validées!L68=""),"",IF(Ouverture_lignes_validées!L68=1,INDEX(COEE_CADLIGNE_TR!$A$16:$C$27,MATCH(Tableau4[[#This Row],[Mois]],COEE_CADLIGNE_TR!$A$16:$A$27,0),2)*COEE_CADLIGNE_TR!$H$2*INDEX(COEE_CADLIGNE_TR!$L$3:$R$9,MATCH(WEEKDAY($A68,1),COEE_CADLIGNE_TR!$M$3:$M$9,0),5)*INDEX(COEE_CADLIGNE_TR!$A$1:$D$13,MATCH(MONTH($A68),COEE_CADLIGNE_TR!$A$1:$A$13,0),3)))</f>
        <v>6113.25</v>
      </c>
      <c r="M68" s="28" t="str">
        <f>IF(OR(Ouverture_lignes_validées!M68="F",Ouverture_lignes_validées!M68="PM",Ouverture_lignes_validées!M68=""),"",IF(Ouverture_lignes_validées!M68=1,INDEX(COEE_CADLIGNE_TR!$A$16:$C$27,MATCH(Tableau4[[#This Row],[Mois]],COEE_CADLIGNE_TR!$A$16:$A$27,0),2)*COEE_CADLIGNE_TR!$H$2*INDEX(COEE_CADLIGNE_TR!$L$3:$R$9,MATCH(WEEKDAY($A68,1),COEE_CADLIGNE_TR!$M$3:$M$9,0),6)*INDEX(COEE_CADLIGNE_TR!$A$1:$D$13,MATCH(MONTH($A68),COEE_CADLIGNE_TR!$A$1:$A$13,0),3)))</f>
        <v/>
      </c>
      <c r="N68" s="28" t="str">
        <f>IF(OR(Ouverture_lignes_validées!N68="F",Ouverture_lignes_validées!N68="PM",Ouverture_lignes_validées!N68=""),"",IF(Ouverture_lignes_validées!N68=1,INDEX(COEE_CADLIGNE_TR!$A$16:$C$27,MATCH(Tableau4[[#This Row],[Mois]],COEE_CADLIGNE_TR!$A$16:$A$27,0),2)*COEE_CADLIGNE_TR!$H$2*INDEX(COEE_CADLIGNE_TR!$L$3:$R$9,MATCH(WEEKDAY($A68,1),COEE_CADLIGNE_TR!$M$3:$M$9,0),7)*INDEX(COEE_CADLIGNE_TR!$A$1:$D$13,MATCH(MONTH($A68),COEE_CADLIGNE_TR!$A$1:$A$13,0),3)))</f>
        <v/>
      </c>
      <c r="O68" s="28">
        <f>IF(OR(Ouverture_lignes_validées!O68="F",Ouverture_lignes_validées!O68="PM",Ouverture_lignes_validées!O68=""),"",IF(Ouverture_lignes_validées!O68=1,IF(ISEVEN(Capa_lignes!$C68)="VRAI",INDEX(COEE_CADLIGNE_TR!$A$16:$C$27,MATCH(Tableau4[[#This Row],[Mois]],COEE_CADLIGNE_TR!$A$16:$A$27,0),2)*COEE_CADLIGNE_TR!$I$2*INDEX(COEE_CADLIGNE_TR!$L$3:$R$9,MATCH(WEEKDAY($A68,1),COEE_CADLIGNE_TR!$M$3:$M$9,0),4)*INDEX(COEE_CADLIGNE_TR!$A$1:$D$13,MATCH(MONTH($A68),COEE_CADLIGNE_TR!$A$1:$A$13,0),4),INDEX(COEE_CADLIGNE_TR!$A$16:$C$27,MATCH(Tableau4[[#This Row],[Mois]],COEE_CADLIGNE_TR!$A$16:$A$27,0),2)*COEE_CADLIGNE_TR!$I$2*INDEX(COEE_CADLIGNE_TR!$L$3:$R$9,MATCH(WEEKDAY($A68,1),COEE_CADLIGNE_TR!$M$3:$M$9,0),3)*INDEX(COEE_CADLIGNE_TR!$A$1:$D$13,MATCH(MONTH($A68),COEE_CADLIGNE_TR!$A$1:$A$13,0),4))))</f>
        <v>4796.55</v>
      </c>
      <c r="P68" s="28">
        <f>IF(OR(Ouverture_lignes_validées!P68="F",Ouverture_lignes_validées!P68="PM",Ouverture_lignes_validées!P68=""),"",IF(Ouverture_lignes_validées!P68=1,IF(ISEVEN(Capa_lignes!$C68)="VRAI",INDEX(COEE_CADLIGNE_TR!$A$16:$C$27,MATCH(Tableau4[[#This Row],[Mois]],COEE_CADLIGNE_TR!$A$16:$A$27,0),2)*COEE_CADLIGNE_TR!$I$2*INDEX(COEE_CADLIGNE_TR!$L$3:$R$9,MATCH(WEEKDAY($A68,1),COEE_CADLIGNE_TR!$M$3:$M$9,0),3)*INDEX(COEE_CADLIGNE_TR!$A$1:$D$13,MATCH(MONTH($A68),COEE_CADLIGNE_TR!$A$1:$A$13,0),4),INDEX(COEE_CADLIGNE_TR!$A$16:$C$27,MATCH(Tableau4[[#This Row],[Mois]],COEE_CADLIGNE_TR!$A$16:$A$27,0),2)*COEE_CADLIGNE_TR!$I$2*INDEX(COEE_CADLIGNE_TR!$L$3:$R$9,MATCH(WEEKDAY($A68,1),COEE_CADLIGNE_TR!$M$3:$M$9,0),4)*INDEX(COEE_CADLIGNE_TR!$A$1:$D$13,MATCH(MONTH($A68),COEE_CADLIGNE_TR!$A$1:$A$13,0),4))))</f>
        <v>4905.5625</v>
      </c>
      <c r="Q68" s="28" t="str">
        <f>IF(OR(Ouverture_lignes_validées!Q68="F",Ouverture_lignes_validées!Q68="PM",Ouverture_lignes_validées!Q68=""),"",IF(Ouverture_lignes_validées!Q68=1,INDEX(COEE_CADLIGNE_TR!$A$16:$C$27,MATCH(Tableau4[[#This Row],[Mois]],COEE_CADLIGNE_TR!$A$16:$A$27,0),2)*COEE_CADLIGNE_TR!$I$2*INDEX(COEE_CADLIGNE_TR!$L$3:$R$9,MATCH(WEEKDAY($A68,1),COEE_CADLIGNE_TR!$M$3:$M$9,0),5)*INDEX(COEE_CADLIGNE_TR!$A$1:$D$13,MATCH(MONTH($A68),COEE_CADLIGNE_TR!$A$1:$A$13,0),4)))</f>
        <v/>
      </c>
      <c r="R68" s="28" t="str">
        <f>IF(OR(Ouverture_lignes_validées!R68="F",Ouverture_lignes_validées!R68="PM",Ouverture_lignes_validées!R68=""),"",IF(Ouverture_lignes_validées!R68=1,INDEX(COEE_CADLIGNE_TR!$A$16:$C$27,MATCH(Tableau4[[#This Row],[Mois]],COEE_CADLIGNE_TR!$A$16:$A$27,0),2)*COEE_CADLIGNE_TR!$I$2*INDEX(COEE_CADLIGNE_TR!$L$3:$R$9,MATCH(WEEKDAY($A68,1),COEE_CADLIGNE_TR!$M$3:$M$9,0),6)*INDEX(COEE_CADLIGNE_TR!$A$1:$D$13,MATCH(MONTH($A68),COEE_CADLIGNE_TR!$A$1:$A$13,0),4)))</f>
        <v/>
      </c>
      <c r="S68" s="28" t="str">
        <f>IF(OR(Ouverture_lignes_validées!S68="F",Ouverture_lignes_validées!S68="PM",Ouverture_lignes_validées!S68=""),"",IF(Ouverture_lignes_validées!S68=1,INDEX(COEE_CADLIGNE_TR!$A$16:$C$27,MATCH(Tableau4[[#This Row],[Mois]],COEE_CADLIGNE_TR!$A$16:$A$27,0),2)*COEE_CADLIGNE_TR!$I$2*INDEX(COEE_CADLIGNE_TR!$L$3:$R$9,MATCH(WEEKDAY($A68,1),COEE_CADLIGNE_TR!$M$3:$M$9,0),7)*INDEX(COEE_CADLIGNE_TR!$A$1:$D$13,MATCH(MONTH($A68),COEE_CADLIGNE_TR!$A$1:$A$13,0),4)))</f>
        <v/>
      </c>
      <c r="T68" s="28">
        <f>IF(OR(Ouverture_lignes_validées!T68="F",Ouverture_lignes_validées!T68="PM",Ouverture_lignes_validées!T68=""),"",IF(Ouverture_lignes_validées!T68=1,IF(ISEVEN(Capa_lignes!$C68)="VRAI",INDEX(COEE_CADLIGNE_TR!$A$16:$C$27,MATCH(Tableau4[[#This Row],[Mois]],COEE_CADLIGNE_TR!$A$16:$A$27,0),2)*COEE_CADLIGNE_TR!$J$2*INDEX(COEE_CADLIGNE_TR!$L$3:$R$9,MATCH(WEEKDAY($A68,1),COEE_CADLIGNE_TR!$M$3:$M$9,0),3)*INDEX(COEE_CADLIGNE_TR!$A$1:$E$13,MATCH(MONTH($A68),COEE_CADLIGNE_TR!$A$1:$A$13,0),5),INDEX(COEE_CADLIGNE_TR!$A$16:$C$27,MATCH(Tableau4[[#This Row],[Mois]],COEE_CADLIGNE_TR!$A$16:$A$27,0),2)*COEE_CADLIGNE_TR!$J$2*INDEX(COEE_CADLIGNE_TR!$L$3:$R$9,MATCH(WEEKDAY($A68,1),COEE_CADLIGNE_TR!$M$3:$M$9,0),4)*INDEX(COEE_CADLIGNE_TR!$A$1:$E$13,MATCH(MONTH($A68),COEE_CADLIGNE_TR!$A$1:$A$13,0),5))))</f>
        <v>1601.8735362997659</v>
      </c>
    </row>
    <row r="69" spans="1:20" x14ac:dyDescent="0.35">
      <c r="A69" s="4">
        <v>44992</v>
      </c>
      <c r="B69" s="1">
        <v>2023</v>
      </c>
      <c r="C69" s="1">
        <v>10</v>
      </c>
      <c r="D69" s="1">
        <f>MONTH(Tableau4[[#This Row],[Date ]])</f>
        <v>3</v>
      </c>
      <c r="E69" s="28" t="str">
        <f>IF(OR(Ouverture_lignes_validées!E69="F",Ouverture_lignes_validées!E69="PM",Ouverture_lignes_validées!E69=""),"",
IF(Ouverture_lignes_validées!E69=1,
IF(ISEVEN(Capa_lignes!$C69)="VRAI",
INDEX(COEE_CADLIGNE_TR!$A$16:$C$27,MATCH(Tableau4[[#This Row],[Mois]],COEE_CADLIGNE_TR!$A$16:$A$27,0),2)*COEE_CADLIGNE_TR!$G$2*INDEX(COEE_CADLIGNE_TR!$L$3:$R$9,MATCH(WEEKDAY($A69,1),COEE_CADLIGNE_TR!$M$3:$M$9,0),4)*INDEX(COEE_CADLIGNE_TR!$A$1:$D$13,MATCH(MONTH($A69),COEE_CADLIGNE_TR!$A$1:$A$13,0),2)*INDEX(COEE_CADLIGNE_TR!$A$1:$D$13,MATCH(MONTH($A69),COEE_CADLIGNE_TR!$A$1:$A$13,0),2),
INDEX(COEE_CADLIGNE_TR!$A$16:$C$27,MATCH(Tableau4[[#This Row],[Mois]],COEE_CADLIGNE_TR!$A$16:$A$27,0),2)*COEE_CADLIGNE_TR!$G$2*INDEX(COEE_CADLIGNE_TR!$L$3:$R$9,MATCH(WEEKDAY($A69,1),COEE_CADLIGNE_TR!$M$3:$M$9,0),3)*INDEX(COEE_CADLIGNE_TR!$A$1:$D$13,MATCH(MONTH($A69),COEE_CADLIGNE_TR!$A$1:$A$13,0),2)*INDEX(COEE_CADLIGNE_TR!$A$1:$D$13,MATCH(MONTH($A69),COEE_CADLIGNE_TR!$A$1:$A$13,0),2))))</f>
        <v/>
      </c>
      <c r="F69" s="28" t="str">
        <f>IF(OR(Ouverture_lignes_validées!F69="F",Ouverture_lignes_validées!F69="PM",Ouverture_lignes_validées!F69=""),"",IF(Ouverture_lignes_validées!F69=1,IF(ISEVEN(Capa_lignes!$C69)="VRAI",INDEX(COEE_CADLIGNE_TR!$A$16:$C$27,MATCH(Tableau4[[#This Row],[Mois]],COEE_CADLIGNE_TR!$A$16:$A$27,0),2)*COEE_CADLIGNE_TR!$G$2*INDEX(COEE_CADLIGNE_TR!$L$3:$R$9,MATCH(WEEKDAY($A69,1),COEE_CADLIGNE_TR!$M$3:$M$9,0),3)*INDEX(COEE_CADLIGNE_TR!$A$1:$D$13,MATCH(MONTH($A69),COEE_CADLIGNE_TR!$A$1:$A$13,0),2),COEE_CADLIGNE_TR!$G$2*INDEX(COEE_CADLIGNE_TR!$L$3:$R$9,MATCH(WEEKDAY($A69,1),COEE_CADLIGNE_TR!$M$3:$M$9,0),4)*INDEX(COEE_CADLIGNE_TR!$A$1:$D$13,MATCH(MONTH($A69),COEE_CADLIGNE_TR!$A$1:$A$13,0),2))))</f>
        <v/>
      </c>
      <c r="G69" s="28" t="str">
        <f>IF(OR(Ouverture_lignes_validées!G69="F",Ouverture_lignes_validées!G69="PM",Ouverture_lignes_validées!G69=""),"",IF(Ouverture_lignes_validées!G69=1,INDEX(COEE_CADLIGNE_TR!$A$16:$C$27,MATCH(Tableau4[[#This Row],[Mois]],COEE_CADLIGNE_TR!$A$16:$A$27,0),2)*COEE_CADLIGNE_TR!$G$2*INDEX(COEE_CADLIGNE_TR!$L$3:$R$9,MATCH(WEEKDAY($A69,1),COEE_CADLIGNE_TR!$M$3:$M$9,0),5)*INDEX(COEE_CADLIGNE_TR!$A$1:$D$13,MATCH(MONTH($A69),COEE_CADLIGNE_TR!$A$1:$A$13,0),2)))</f>
        <v/>
      </c>
      <c r="H69" s="28" t="str">
        <f>IF(OR(Ouverture_lignes_validées!H69="F",Ouverture_lignes_validées!H69="PM",Ouverture_lignes_validées!H69=""),"",IF(Ouverture_lignes_validées!H69=1,INDEX(COEE_CADLIGNE_TR!$A$16:$C$27,MATCH(Tableau4[[#This Row],[Mois]],COEE_CADLIGNE_TR!$A$16:$A$27,0),2)*COEE_CADLIGNE_TR!$G$2*INDEX(COEE_CADLIGNE_TR!$L$3:$R$9,MATCH(WEEKDAY($A69,1),COEE_CADLIGNE_TR!$M$3:$M$9,0),6)*INDEX(COEE_CADLIGNE_TR!$A$1:$D$13,MATCH(MONTH($A69),COEE_CADLIGNE_TR!$A$1:$A$13,0),2)))</f>
        <v/>
      </c>
      <c r="I69" s="28" t="str">
        <f>IF(OR(Ouverture_lignes_validées!I69="F",Ouverture_lignes_validées!I69="PM",Ouverture_lignes_validées!I69=""),"",IF(Ouverture_lignes_validées!I69=1,INDEX(COEE_CADLIGNE_TR!$A$16:$C$27,MATCH(Tableau4[[#This Row],[Mois]],COEE_CADLIGNE_TR!$A$16:$A$27,0),2)*COEE_CADLIGNE_TR!$G$2*INDEX(COEE_CADLIGNE_TR!$L$3:$R$9,MATCH(WEEKDAY($A69,1),COEE_CADLIGNE_TR!$M$3:$M$9,0),7)*INDEX(COEE_CADLIGNE_TR!$A$1:$D$13,MATCH(MONTH($A69),COEE_CADLIGNE_TR!$A$1:$A$13,0),2)))</f>
        <v/>
      </c>
      <c r="J69" s="28">
        <f>IF(OR(Ouverture_lignes_validées!J69="F",Ouverture_lignes_validées!J69="PM",Ouverture_lignes_validées!J69=""),"",IF(Ouverture_lignes_validées!J69=1,IF(ISEVEN(Capa_lignes!$C69)="VRAI",INDEX(COEE_CADLIGNE_TR!$A$16:$C$27,MATCH(Tableau4[[#This Row],[Mois]],COEE_CADLIGNE_TR!$A$16:$A$27,0),2)*COEE_CADLIGNE_TR!$H$2*INDEX(COEE_CADLIGNE_TR!$L$3:$R$9,MATCH(WEEKDAY($A69,1),COEE_CADLIGNE_TR!$M$3:$M$9,0),4)*INDEX(COEE_CADLIGNE_TR!$A$1:$D$13,MATCH(MONTH($A69),COEE_CADLIGNE_TR!$A$1:$A$13,0),3),INDEX(COEE_CADLIGNE_TR!$A$16:$C$27,MATCH(Tableau4[[#This Row],[Mois]],COEE_CADLIGNE_TR!$A$16:$A$27,0),2)*COEE_CADLIGNE_TR!$H$2*INDEX(COEE_CADLIGNE_TR!$L$3:$R$9,MATCH(WEEKDAY($A69,1),COEE_CADLIGNE_TR!$M$3:$M$9,0),3)*INDEX(COEE_CADLIGNE_TR!$A$1:$D$13,MATCH(MONTH($A69),COEE_CADLIGNE_TR!$A$1:$A$13,0),3))))</f>
        <v>4890.6000000000004</v>
      </c>
      <c r="K69" s="28">
        <f>IF(OR(Ouverture_lignes_validées!K69="F",Ouverture_lignes_validées!K69="PM",Ouverture_lignes_validées!K69=""),"",IF(Ouverture_lignes_validées!K69=1,IF(ISEVEN(Capa_lignes!$C69)="VRAI",INDEX(COEE_CADLIGNE_TR!$A$16:$C$27,MATCH(Tableau4[[#This Row],[Mois]],COEE_CADLIGNE_TR!$A$16:$A$27,0),2)*COEE_CADLIGNE_TR!$H$2*INDEX(COEE_CADLIGNE_TR!$L$3:$R$9,MATCH(WEEKDAY($A69,1),COEE_CADLIGNE_TR!$M$3:$M$9,0),3)*INDEX(COEE_CADLIGNE_TR!$A$1:$D$13,MATCH(MONTH($A69),COEE_CADLIGNE_TR!$A$1:$A$13,0),3),INDEX(COEE_CADLIGNE_TR!$A$16:$C$27,MATCH(Tableau4[[#This Row],[Mois]],COEE_CADLIGNE_TR!$A$16:$A$27,0),2)*COEE_CADLIGNE_TR!$H$2*INDEX(COEE_CADLIGNE_TR!$L$3:$R$9,MATCH(WEEKDAY($A69,1),COEE_CADLIGNE_TR!$M$3:$M$9,0),4)*INDEX(COEE_CADLIGNE_TR!$A$1:$D$13,MATCH(MONTH($A69),COEE_CADLIGNE_TR!$A$1:$A$13,0),3))))</f>
        <v>5001.75</v>
      </c>
      <c r="L69" s="28">
        <f>IF(OR(Ouverture_lignes_validées!L69="F",Ouverture_lignes_validées!L69="PM",Ouverture_lignes_validées!L69=""),"",IF(Ouverture_lignes_validées!L69=1,INDEX(COEE_CADLIGNE_TR!$A$16:$C$27,MATCH(Tableau4[[#This Row],[Mois]],COEE_CADLIGNE_TR!$A$16:$A$27,0),2)*COEE_CADLIGNE_TR!$H$2*INDEX(COEE_CADLIGNE_TR!$L$3:$R$9,MATCH(WEEKDAY($A69,1),COEE_CADLIGNE_TR!$M$3:$M$9,0),5)*INDEX(COEE_CADLIGNE_TR!$A$1:$D$13,MATCH(MONTH($A69),COEE_CADLIGNE_TR!$A$1:$A$13,0),3)))</f>
        <v>6113.25</v>
      </c>
      <c r="M69" s="28" t="str">
        <f>IF(OR(Ouverture_lignes_validées!M69="F",Ouverture_lignes_validées!M69="PM",Ouverture_lignes_validées!M69=""),"",IF(Ouverture_lignes_validées!M69=1,INDEX(COEE_CADLIGNE_TR!$A$16:$C$27,MATCH(Tableau4[[#This Row],[Mois]],COEE_CADLIGNE_TR!$A$16:$A$27,0),2)*COEE_CADLIGNE_TR!$H$2*INDEX(COEE_CADLIGNE_TR!$L$3:$R$9,MATCH(WEEKDAY($A69,1),COEE_CADLIGNE_TR!$M$3:$M$9,0),6)*INDEX(COEE_CADLIGNE_TR!$A$1:$D$13,MATCH(MONTH($A69),COEE_CADLIGNE_TR!$A$1:$A$13,0),3)))</f>
        <v/>
      </c>
      <c r="N69" s="28" t="str">
        <f>IF(OR(Ouverture_lignes_validées!N69="F",Ouverture_lignes_validées!N69="PM",Ouverture_lignes_validées!N69=""),"",IF(Ouverture_lignes_validées!N69=1,INDEX(COEE_CADLIGNE_TR!$A$16:$C$27,MATCH(Tableau4[[#This Row],[Mois]],COEE_CADLIGNE_TR!$A$16:$A$27,0),2)*COEE_CADLIGNE_TR!$H$2*INDEX(COEE_CADLIGNE_TR!$L$3:$R$9,MATCH(WEEKDAY($A69,1),COEE_CADLIGNE_TR!$M$3:$M$9,0),7)*INDEX(COEE_CADLIGNE_TR!$A$1:$D$13,MATCH(MONTH($A69),COEE_CADLIGNE_TR!$A$1:$A$13,0),3)))</f>
        <v/>
      </c>
      <c r="O69" s="28">
        <f>IF(OR(Ouverture_lignes_validées!O69="F",Ouverture_lignes_validées!O69="PM",Ouverture_lignes_validées!O69=""),"",IF(Ouverture_lignes_validées!O69=1,IF(ISEVEN(Capa_lignes!$C69)="VRAI",INDEX(COEE_CADLIGNE_TR!$A$16:$C$27,MATCH(Tableau4[[#This Row],[Mois]],COEE_CADLIGNE_TR!$A$16:$A$27,0),2)*COEE_CADLIGNE_TR!$I$2*INDEX(COEE_CADLIGNE_TR!$L$3:$R$9,MATCH(WEEKDAY($A69,1),COEE_CADLIGNE_TR!$M$3:$M$9,0),4)*INDEX(COEE_CADLIGNE_TR!$A$1:$D$13,MATCH(MONTH($A69),COEE_CADLIGNE_TR!$A$1:$A$13,0),4),INDEX(COEE_CADLIGNE_TR!$A$16:$C$27,MATCH(Tableau4[[#This Row],[Mois]],COEE_CADLIGNE_TR!$A$16:$A$27,0),2)*COEE_CADLIGNE_TR!$I$2*INDEX(COEE_CADLIGNE_TR!$L$3:$R$9,MATCH(WEEKDAY($A69,1),COEE_CADLIGNE_TR!$M$3:$M$9,0),3)*INDEX(COEE_CADLIGNE_TR!$A$1:$D$13,MATCH(MONTH($A69),COEE_CADLIGNE_TR!$A$1:$A$13,0),4))))</f>
        <v>4796.55</v>
      </c>
      <c r="P69" s="28">
        <f>IF(OR(Ouverture_lignes_validées!P69="F",Ouverture_lignes_validées!P69="PM",Ouverture_lignes_validées!P69=""),"",IF(Ouverture_lignes_validées!P69=1,IF(ISEVEN(Capa_lignes!$C69)="VRAI",INDEX(COEE_CADLIGNE_TR!$A$16:$C$27,MATCH(Tableau4[[#This Row],[Mois]],COEE_CADLIGNE_TR!$A$16:$A$27,0),2)*COEE_CADLIGNE_TR!$I$2*INDEX(COEE_CADLIGNE_TR!$L$3:$R$9,MATCH(WEEKDAY($A69,1),COEE_CADLIGNE_TR!$M$3:$M$9,0),3)*INDEX(COEE_CADLIGNE_TR!$A$1:$D$13,MATCH(MONTH($A69),COEE_CADLIGNE_TR!$A$1:$A$13,0),4),INDEX(COEE_CADLIGNE_TR!$A$16:$C$27,MATCH(Tableau4[[#This Row],[Mois]],COEE_CADLIGNE_TR!$A$16:$A$27,0),2)*COEE_CADLIGNE_TR!$I$2*INDEX(COEE_CADLIGNE_TR!$L$3:$R$9,MATCH(WEEKDAY($A69,1),COEE_CADLIGNE_TR!$M$3:$M$9,0),4)*INDEX(COEE_CADLIGNE_TR!$A$1:$D$13,MATCH(MONTH($A69),COEE_CADLIGNE_TR!$A$1:$A$13,0),4))))</f>
        <v>4905.5625</v>
      </c>
      <c r="Q69" s="28" t="str">
        <f>IF(OR(Ouverture_lignes_validées!Q69="F",Ouverture_lignes_validées!Q69="PM",Ouverture_lignes_validées!Q69=""),"",IF(Ouverture_lignes_validées!Q69=1,INDEX(COEE_CADLIGNE_TR!$A$16:$C$27,MATCH(Tableau4[[#This Row],[Mois]],COEE_CADLIGNE_TR!$A$16:$A$27,0),2)*COEE_CADLIGNE_TR!$I$2*INDEX(COEE_CADLIGNE_TR!$L$3:$R$9,MATCH(WEEKDAY($A69,1),COEE_CADLIGNE_TR!$M$3:$M$9,0),5)*INDEX(COEE_CADLIGNE_TR!$A$1:$D$13,MATCH(MONTH($A69),COEE_CADLIGNE_TR!$A$1:$A$13,0),4)))</f>
        <v/>
      </c>
      <c r="R69" s="28" t="str">
        <f>IF(OR(Ouverture_lignes_validées!R69="F",Ouverture_lignes_validées!R69="PM",Ouverture_lignes_validées!R69=""),"",IF(Ouverture_lignes_validées!R69=1,INDEX(COEE_CADLIGNE_TR!$A$16:$C$27,MATCH(Tableau4[[#This Row],[Mois]],COEE_CADLIGNE_TR!$A$16:$A$27,0),2)*COEE_CADLIGNE_TR!$I$2*INDEX(COEE_CADLIGNE_TR!$L$3:$R$9,MATCH(WEEKDAY($A69,1),COEE_CADLIGNE_TR!$M$3:$M$9,0),6)*INDEX(COEE_CADLIGNE_TR!$A$1:$D$13,MATCH(MONTH($A69),COEE_CADLIGNE_TR!$A$1:$A$13,0),4)))</f>
        <v/>
      </c>
      <c r="S69" s="28" t="str">
        <f>IF(OR(Ouverture_lignes_validées!S69="F",Ouverture_lignes_validées!S69="PM",Ouverture_lignes_validées!S69=""),"",IF(Ouverture_lignes_validées!S69=1,INDEX(COEE_CADLIGNE_TR!$A$16:$C$27,MATCH(Tableau4[[#This Row],[Mois]],COEE_CADLIGNE_TR!$A$16:$A$27,0),2)*COEE_CADLIGNE_TR!$I$2*INDEX(COEE_CADLIGNE_TR!$L$3:$R$9,MATCH(WEEKDAY($A69,1),COEE_CADLIGNE_TR!$M$3:$M$9,0),7)*INDEX(COEE_CADLIGNE_TR!$A$1:$D$13,MATCH(MONTH($A69),COEE_CADLIGNE_TR!$A$1:$A$13,0),4)))</f>
        <v/>
      </c>
      <c r="T69" s="28">
        <f>IF(OR(Ouverture_lignes_validées!T69="F",Ouverture_lignes_validées!T69="PM",Ouverture_lignes_validées!T69=""),"",IF(Ouverture_lignes_validées!T69=1,IF(ISEVEN(Capa_lignes!$C69)="VRAI",INDEX(COEE_CADLIGNE_TR!$A$16:$C$27,MATCH(Tableau4[[#This Row],[Mois]],COEE_CADLIGNE_TR!$A$16:$A$27,0),2)*COEE_CADLIGNE_TR!$J$2*INDEX(COEE_CADLIGNE_TR!$L$3:$R$9,MATCH(WEEKDAY($A69,1),COEE_CADLIGNE_TR!$M$3:$M$9,0),3)*INDEX(COEE_CADLIGNE_TR!$A$1:$E$13,MATCH(MONTH($A69),COEE_CADLIGNE_TR!$A$1:$A$13,0),5),INDEX(COEE_CADLIGNE_TR!$A$16:$C$27,MATCH(Tableau4[[#This Row],[Mois]],COEE_CADLIGNE_TR!$A$16:$A$27,0),2)*COEE_CADLIGNE_TR!$J$2*INDEX(COEE_CADLIGNE_TR!$L$3:$R$9,MATCH(WEEKDAY($A69,1),COEE_CADLIGNE_TR!$M$3:$M$9,0),4)*INDEX(COEE_CADLIGNE_TR!$A$1:$E$13,MATCH(MONTH($A69),COEE_CADLIGNE_TR!$A$1:$A$13,0),5))))</f>
        <v>1601.8735362997659</v>
      </c>
    </row>
    <row r="70" spans="1:20" x14ac:dyDescent="0.35">
      <c r="A70" s="4">
        <v>44993</v>
      </c>
      <c r="B70" s="1">
        <v>2023</v>
      </c>
      <c r="C70" s="1">
        <v>10</v>
      </c>
      <c r="D70" s="1">
        <f>MONTH(Tableau4[[#This Row],[Date ]])</f>
        <v>3</v>
      </c>
      <c r="E70" s="28" t="str">
        <f>IF(OR(Ouverture_lignes_validées!E70="F",Ouverture_lignes_validées!E70="PM",Ouverture_lignes_validées!E70=""),"",
IF(Ouverture_lignes_validées!E70=1,
IF(ISEVEN(Capa_lignes!$C70)="VRAI",
INDEX(COEE_CADLIGNE_TR!$A$16:$C$27,MATCH(Tableau4[[#This Row],[Mois]],COEE_CADLIGNE_TR!$A$16:$A$27,0),2)*COEE_CADLIGNE_TR!$G$2*INDEX(COEE_CADLIGNE_TR!$L$3:$R$9,MATCH(WEEKDAY($A70,1),COEE_CADLIGNE_TR!$M$3:$M$9,0),4)*INDEX(COEE_CADLIGNE_TR!$A$1:$D$13,MATCH(MONTH($A70),COEE_CADLIGNE_TR!$A$1:$A$13,0),2)*INDEX(COEE_CADLIGNE_TR!$A$1:$D$13,MATCH(MONTH($A70),COEE_CADLIGNE_TR!$A$1:$A$13,0),2),
INDEX(COEE_CADLIGNE_TR!$A$16:$C$27,MATCH(Tableau4[[#This Row],[Mois]],COEE_CADLIGNE_TR!$A$16:$A$27,0),2)*COEE_CADLIGNE_TR!$G$2*INDEX(COEE_CADLIGNE_TR!$L$3:$R$9,MATCH(WEEKDAY($A70,1),COEE_CADLIGNE_TR!$M$3:$M$9,0),3)*INDEX(COEE_CADLIGNE_TR!$A$1:$D$13,MATCH(MONTH($A70),COEE_CADLIGNE_TR!$A$1:$A$13,0),2)*INDEX(COEE_CADLIGNE_TR!$A$1:$D$13,MATCH(MONTH($A70),COEE_CADLIGNE_TR!$A$1:$A$13,0),2))))</f>
        <v/>
      </c>
      <c r="F70" s="28" t="str">
        <f>IF(OR(Ouverture_lignes_validées!F70="F",Ouverture_lignes_validées!F70="PM",Ouverture_lignes_validées!F70=""),"",IF(Ouverture_lignes_validées!F70=1,IF(ISEVEN(Capa_lignes!$C70)="VRAI",INDEX(COEE_CADLIGNE_TR!$A$16:$C$27,MATCH(Tableau4[[#This Row],[Mois]],COEE_CADLIGNE_TR!$A$16:$A$27,0),2)*COEE_CADLIGNE_TR!$G$2*INDEX(COEE_CADLIGNE_TR!$L$3:$R$9,MATCH(WEEKDAY($A70,1),COEE_CADLIGNE_TR!$M$3:$M$9,0),3)*INDEX(COEE_CADLIGNE_TR!$A$1:$D$13,MATCH(MONTH($A70),COEE_CADLIGNE_TR!$A$1:$A$13,0),2),COEE_CADLIGNE_TR!$G$2*INDEX(COEE_CADLIGNE_TR!$L$3:$R$9,MATCH(WEEKDAY($A70,1),COEE_CADLIGNE_TR!$M$3:$M$9,0),4)*INDEX(COEE_CADLIGNE_TR!$A$1:$D$13,MATCH(MONTH($A70),COEE_CADLIGNE_TR!$A$1:$A$13,0),2))))</f>
        <v/>
      </c>
      <c r="G70" s="28" t="str">
        <f>IF(OR(Ouverture_lignes_validées!G70="F",Ouverture_lignes_validées!G70="PM",Ouverture_lignes_validées!G70=""),"",IF(Ouverture_lignes_validées!G70=1,INDEX(COEE_CADLIGNE_TR!$A$16:$C$27,MATCH(Tableau4[[#This Row],[Mois]],COEE_CADLIGNE_TR!$A$16:$A$27,0),2)*COEE_CADLIGNE_TR!$G$2*INDEX(COEE_CADLIGNE_TR!$L$3:$R$9,MATCH(WEEKDAY($A70,1),COEE_CADLIGNE_TR!$M$3:$M$9,0),5)*INDEX(COEE_CADLIGNE_TR!$A$1:$D$13,MATCH(MONTH($A70),COEE_CADLIGNE_TR!$A$1:$A$13,0),2)))</f>
        <v/>
      </c>
      <c r="H70" s="28" t="str">
        <f>IF(OR(Ouverture_lignes_validées!H70="F",Ouverture_lignes_validées!H70="PM",Ouverture_lignes_validées!H70=""),"",IF(Ouverture_lignes_validées!H70=1,INDEX(COEE_CADLIGNE_TR!$A$16:$C$27,MATCH(Tableau4[[#This Row],[Mois]],COEE_CADLIGNE_TR!$A$16:$A$27,0),2)*COEE_CADLIGNE_TR!$G$2*INDEX(COEE_CADLIGNE_TR!$L$3:$R$9,MATCH(WEEKDAY($A70,1),COEE_CADLIGNE_TR!$M$3:$M$9,0),6)*INDEX(COEE_CADLIGNE_TR!$A$1:$D$13,MATCH(MONTH($A70),COEE_CADLIGNE_TR!$A$1:$A$13,0),2)))</f>
        <v/>
      </c>
      <c r="I70" s="28" t="str">
        <f>IF(OR(Ouverture_lignes_validées!I70="F",Ouverture_lignes_validées!I70="PM",Ouverture_lignes_validées!I70=""),"",IF(Ouverture_lignes_validées!I70=1,INDEX(COEE_CADLIGNE_TR!$A$16:$C$27,MATCH(Tableau4[[#This Row],[Mois]],COEE_CADLIGNE_TR!$A$16:$A$27,0),2)*COEE_CADLIGNE_TR!$G$2*INDEX(COEE_CADLIGNE_TR!$L$3:$R$9,MATCH(WEEKDAY($A70,1),COEE_CADLIGNE_TR!$M$3:$M$9,0),7)*INDEX(COEE_CADLIGNE_TR!$A$1:$D$13,MATCH(MONTH($A70),COEE_CADLIGNE_TR!$A$1:$A$13,0),2)))</f>
        <v/>
      </c>
      <c r="J70" s="28">
        <f>IF(OR(Ouverture_lignes_validées!J70="F",Ouverture_lignes_validées!J70="PM",Ouverture_lignes_validées!J70=""),"",IF(Ouverture_lignes_validées!J70=1,IF(ISEVEN(Capa_lignes!$C70)="VRAI",INDEX(COEE_CADLIGNE_TR!$A$16:$C$27,MATCH(Tableau4[[#This Row],[Mois]],COEE_CADLIGNE_TR!$A$16:$A$27,0),2)*COEE_CADLIGNE_TR!$H$2*INDEX(COEE_CADLIGNE_TR!$L$3:$R$9,MATCH(WEEKDAY($A70,1),COEE_CADLIGNE_TR!$M$3:$M$9,0),4)*INDEX(COEE_CADLIGNE_TR!$A$1:$D$13,MATCH(MONTH($A70),COEE_CADLIGNE_TR!$A$1:$A$13,0),3),INDEX(COEE_CADLIGNE_TR!$A$16:$C$27,MATCH(Tableau4[[#This Row],[Mois]],COEE_CADLIGNE_TR!$A$16:$A$27,0),2)*COEE_CADLIGNE_TR!$H$2*INDEX(COEE_CADLIGNE_TR!$L$3:$R$9,MATCH(WEEKDAY($A70,1),COEE_CADLIGNE_TR!$M$3:$M$9,0),3)*INDEX(COEE_CADLIGNE_TR!$A$1:$D$13,MATCH(MONTH($A70),COEE_CADLIGNE_TR!$A$1:$A$13,0),3))))</f>
        <v>4890.6000000000004</v>
      </c>
      <c r="K70" s="28">
        <f>IF(OR(Ouverture_lignes_validées!K70="F",Ouverture_lignes_validées!K70="PM",Ouverture_lignes_validées!K70=""),"",IF(Ouverture_lignes_validées!K70=1,IF(ISEVEN(Capa_lignes!$C70)="VRAI",INDEX(COEE_CADLIGNE_TR!$A$16:$C$27,MATCH(Tableau4[[#This Row],[Mois]],COEE_CADLIGNE_TR!$A$16:$A$27,0),2)*COEE_CADLIGNE_TR!$H$2*INDEX(COEE_CADLIGNE_TR!$L$3:$R$9,MATCH(WEEKDAY($A70,1),COEE_CADLIGNE_TR!$M$3:$M$9,0),3)*INDEX(COEE_CADLIGNE_TR!$A$1:$D$13,MATCH(MONTH($A70),COEE_CADLIGNE_TR!$A$1:$A$13,0),3),INDEX(COEE_CADLIGNE_TR!$A$16:$C$27,MATCH(Tableau4[[#This Row],[Mois]],COEE_CADLIGNE_TR!$A$16:$A$27,0),2)*COEE_CADLIGNE_TR!$H$2*INDEX(COEE_CADLIGNE_TR!$L$3:$R$9,MATCH(WEEKDAY($A70,1),COEE_CADLIGNE_TR!$M$3:$M$9,0),4)*INDEX(COEE_CADLIGNE_TR!$A$1:$D$13,MATCH(MONTH($A70),COEE_CADLIGNE_TR!$A$1:$A$13,0),3))))</f>
        <v>5001.75</v>
      </c>
      <c r="L70" s="28">
        <f>IF(OR(Ouverture_lignes_validées!L70="F",Ouverture_lignes_validées!L70="PM",Ouverture_lignes_validées!L70=""),"",IF(Ouverture_lignes_validées!L70=1,INDEX(COEE_CADLIGNE_TR!$A$16:$C$27,MATCH(Tableau4[[#This Row],[Mois]],COEE_CADLIGNE_TR!$A$16:$A$27,0),2)*COEE_CADLIGNE_TR!$H$2*INDEX(COEE_CADLIGNE_TR!$L$3:$R$9,MATCH(WEEKDAY($A70,1),COEE_CADLIGNE_TR!$M$3:$M$9,0),5)*INDEX(COEE_CADLIGNE_TR!$A$1:$D$13,MATCH(MONTH($A70),COEE_CADLIGNE_TR!$A$1:$A$13,0),3)))</f>
        <v>6113.25</v>
      </c>
      <c r="M70" s="28" t="str">
        <f>IF(OR(Ouverture_lignes_validées!M70="F",Ouverture_lignes_validées!M70="PM",Ouverture_lignes_validées!M70=""),"",IF(Ouverture_lignes_validées!M70=1,INDEX(COEE_CADLIGNE_TR!$A$16:$C$27,MATCH(Tableau4[[#This Row],[Mois]],COEE_CADLIGNE_TR!$A$16:$A$27,0),2)*COEE_CADLIGNE_TR!$H$2*INDEX(COEE_CADLIGNE_TR!$L$3:$R$9,MATCH(WEEKDAY($A70,1),COEE_CADLIGNE_TR!$M$3:$M$9,0),6)*INDEX(COEE_CADLIGNE_TR!$A$1:$D$13,MATCH(MONTH($A70),COEE_CADLIGNE_TR!$A$1:$A$13,0),3)))</f>
        <v/>
      </c>
      <c r="N70" s="28" t="str">
        <f>IF(OR(Ouverture_lignes_validées!N70="F",Ouverture_lignes_validées!N70="PM",Ouverture_lignes_validées!N70=""),"",IF(Ouverture_lignes_validées!N70=1,INDEX(COEE_CADLIGNE_TR!$A$16:$C$27,MATCH(Tableau4[[#This Row],[Mois]],COEE_CADLIGNE_TR!$A$16:$A$27,0),2)*COEE_CADLIGNE_TR!$H$2*INDEX(COEE_CADLIGNE_TR!$L$3:$R$9,MATCH(WEEKDAY($A70,1),COEE_CADLIGNE_TR!$M$3:$M$9,0),7)*INDEX(COEE_CADLIGNE_TR!$A$1:$D$13,MATCH(MONTH($A70),COEE_CADLIGNE_TR!$A$1:$A$13,0),3)))</f>
        <v/>
      </c>
      <c r="O70" s="28">
        <f>IF(OR(Ouverture_lignes_validées!O70="F",Ouverture_lignes_validées!O70="PM",Ouverture_lignes_validées!O70=""),"",IF(Ouverture_lignes_validées!O70=1,IF(ISEVEN(Capa_lignes!$C70)="VRAI",INDEX(COEE_CADLIGNE_TR!$A$16:$C$27,MATCH(Tableau4[[#This Row],[Mois]],COEE_CADLIGNE_TR!$A$16:$A$27,0),2)*COEE_CADLIGNE_TR!$I$2*INDEX(COEE_CADLIGNE_TR!$L$3:$R$9,MATCH(WEEKDAY($A70,1),COEE_CADLIGNE_TR!$M$3:$M$9,0),4)*INDEX(COEE_CADLIGNE_TR!$A$1:$D$13,MATCH(MONTH($A70),COEE_CADLIGNE_TR!$A$1:$A$13,0),4),INDEX(COEE_CADLIGNE_TR!$A$16:$C$27,MATCH(Tableau4[[#This Row],[Mois]],COEE_CADLIGNE_TR!$A$16:$A$27,0),2)*COEE_CADLIGNE_TR!$I$2*INDEX(COEE_CADLIGNE_TR!$L$3:$R$9,MATCH(WEEKDAY($A70,1),COEE_CADLIGNE_TR!$M$3:$M$9,0),3)*INDEX(COEE_CADLIGNE_TR!$A$1:$D$13,MATCH(MONTH($A70),COEE_CADLIGNE_TR!$A$1:$A$13,0),4))))</f>
        <v>4796.55</v>
      </c>
      <c r="P70" s="28">
        <f>IF(OR(Ouverture_lignes_validées!P70="F",Ouverture_lignes_validées!P70="PM",Ouverture_lignes_validées!P70=""),"",IF(Ouverture_lignes_validées!P70=1,IF(ISEVEN(Capa_lignes!$C70)="VRAI",INDEX(COEE_CADLIGNE_TR!$A$16:$C$27,MATCH(Tableau4[[#This Row],[Mois]],COEE_CADLIGNE_TR!$A$16:$A$27,0),2)*COEE_CADLIGNE_TR!$I$2*INDEX(COEE_CADLIGNE_TR!$L$3:$R$9,MATCH(WEEKDAY($A70,1),COEE_CADLIGNE_TR!$M$3:$M$9,0),3)*INDEX(COEE_CADLIGNE_TR!$A$1:$D$13,MATCH(MONTH($A70),COEE_CADLIGNE_TR!$A$1:$A$13,0),4),INDEX(COEE_CADLIGNE_TR!$A$16:$C$27,MATCH(Tableau4[[#This Row],[Mois]],COEE_CADLIGNE_TR!$A$16:$A$27,0),2)*COEE_CADLIGNE_TR!$I$2*INDEX(COEE_CADLIGNE_TR!$L$3:$R$9,MATCH(WEEKDAY($A70,1),COEE_CADLIGNE_TR!$M$3:$M$9,0),4)*INDEX(COEE_CADLIGNE_TR!$A$1:$D$13,MATCH(MONTH($A70),COEE_CADLIGNE_TR!$A$1:$A$13,0),4))))</f>
        <v>4905.5625</v>
      </c>
      <c r="Q70" s="28" t="str">
        <f>IF(OR(Ouverture_lignes_validées!Q70="F",Ouverture_lignes_validées!Q70="PM",Ouverture_lignes_validées!Q70=""),"",IF(Ouverture_lignes_validées!Q70=1,INDEX(COEE_CADLIGNE_TR!$A$16:$C$27,MATCH(Tableau4[[#This Row],[Mois]],COEE_CADLIGNE_TR!$A$16:$A$27,0),2)*COEE_CADLIGNE_TR!$I$2*INDEX(COEE_CADLIGNE_TR!$L$3:$R$9,MATCH(WEEKDAY($A70,1),COEE_CADLIGNE_TR!$M$3:$M$9,0),5)*INDEX(COEE_CADLIGNE_TR!$A$1:$D$13,MATCH(MONTH($A70),COEE_CADLIGNE_TR!$A$1:$A$13,0),4)))</f>
        <v/>
      </c>
      <c r="R70" s="28" t="str">
        <f>IF(OR(Ouverture_lignes_validées!R70="F",Ouverture_lignes_validées!R70="PM",Ouverture_lignes_validées!R70=""),"",IF(Ouverture_lignes_validées!R70=1,INDEX(COEE_CADLIGNE_TR!$A$16:$C$27,MATCH(Tableau4[[#This Row],[Mois]],COEE_CADLIGNE_TR!$A$16:$A$27,0),2)*COEE_CADLIGNE_TR!$I$2*INDEX(COEE_CADLIGNE_TR!$L$3:$R$9,MATCH(WEEKDAY($A70,1),COEE_CADLIGNE_TR!$M$3:$M$9,0),6)*INDEX(COEE_CADLIGNE_TR!$A$1:$D$13,MATCH(MONTH($A70),COEE_CADLIGNE_TR!$A$1:$A$13,0),4)))</f>
        <v/>
      </c>
      <c r="S70" s="28" t="str">
        <f>IF(OR(Ouverture_lignes_validées!S70="F",Ouverture_lignes_validées!S70="PM",Ouverture_lignes_validées!S70=""),"",IF(Ouverture_lignes_validées!S70=1,INDEX(COEE_CADLIGNE_TR!$A$16:$C$27,MATCH(Tableau4[[#This Row],[Mois]],COEE_CADLIGNE_TR!$A$16:$A$27,0),2)*COEE_CADLIGNE_TR!$I$2*INDEX(COEE_CADLIGNE_TR!$L$3:$R$9,MATCH(WEEKDAY($A70,1),COEE_CADLIGNE_TR!$M$3:$M$9,0),7)*INDEX(COEE_CADLIGNE_TR!$A$1:$D$13,MATCH(MONTH($A70),COEE_CADLIGNE_TR!$A$1:$A$13,0),4)))</f>
        <v/>
      </c>
      <c r="T70" s="28">
        <f>IF(OR(Ouverture_lignes_validées!T70="F",Ouverture_lignes_validées!T70="PM",Ouverture_lignes_validées!T70=""),"",IF(Ouverture_lignes_validées!T70=1,IF(ISEVEN(Capa_lignes!$C70)="VRAI",INDEX(COEE_CADLIGNE_TR!$A$16:$C$27,MATCH(Tableau4[[#This Row],[Mois]],COEE_CADLIGNE_TR!$A$16:$A$27,0),2)*COEE_CADLIGNE_TR!$J$2*INDEX(COEE_CADLIGNE_TR!$L$3:$R$9,MATCH(WEEKDAY($A70,1),COEE_CADLIGNE_TR!$M$3:$M$9,0),3)*INDEX(COEE_CADLIGNE_TR!$A$1:$E$13,MATCH(MONTH($A70),COEE_CADLIGNE_TR!$A$1:$A$13,0),5),INDEX(COEE_CADLIGNE_TR!$A$16:$C$27,MATCH(Tableau4[[#This Row],[Mois]],COEE_CADLIGNE_TR!$A$16:$A$27,0),2)*COEE_CADLIGNE_TR!$J$2*INDEX(COEE_CADLIGNE_TR!$L$3:$R$9,MATCH(WEEKDAY($A70,1),COEE_CADLIGNE_TR!$M$3:$M$9,0),4)*INDEX(COEE_CADLIGNE_TR!$A$1:$E$13,MATCH(MONTH($A70),COEE_CADLIGNE_TR!$A$1:$A$13,0),5))))</f>
        <v>1601.8735362997659</v>
      </c>
    </row>
    <row r="71" spans="1:20" x14ac:dyDescent="0.35">
      <c r="A71" s="4">
        <v>44994</v>
      </c>
      <c r="B71" s="1">
        <v>2023</v>
      </c>
      <c r="C71" s="1">
        <v>10</v>
      </c>
      <c r="D71" s="1">
        <f>MONTH(Tableau4[[#This Row],[Date ]])</f>
        <v>3</v>
      </c>
      <c r="E71" s="28" t="str">
        <f>IF(OR(Ouverture_lignes_validées!E71="F",Ouverture_lignes_validées!E71="PM",Ouverture_lignes_validées!E71=""),"",
IF(Ouverture_lignes_validées!E71=1,
IF(ISEVEN(Capa_lignes!$C71)="VRAI",
INDEX(COEE_CADLIGNE_TR!$A$16:$C$27,MATCH(Tableau4[[#This Row],[Mois]],COEE_CADLIGNE_TR!$A$16:$A$27,0),2)*COEE_CADLIGNE_TR!$G$2*INDEX(COEE_CADLIGNE_TR!$L$3:$R$9,MATCH(WEEKDAY($A71,1),COEE_CADLIGNE_TR!$M$3:$M$9,0),4)*INDEX(COEE_CADLIGNE_TR!$A$1:$D$13,MATCH(MONTH($A71),COEE_CADLIGNE_TR!$A$1:$A$13,0),2)*INDEX(COEE_CADLIGNE_TR!$A$1:$D$13,MATCH(MONTH($A71),COEE_CADLIGNE_TR!$A$1:$A$13,0),2),
INDEX(COEE_CADLIGNE_TR!$A$16:$C$27,MATCH(Tableau4[[#This Row],[Mois]],COEE_CADLIGNE_TR!$A$16:$A$27,0),2)*COEE_CADLIGNE_TR!$G$2*INDEX(COEE_CADLIGNE_TR!$L$3:$R$9,MATCH(WEEKDAY($A71,1),COEE_CADLIGNE_TR!$M$3:$M$9,0),3)*INDEX(COEE_CADLIGNE_TR!$A$1:$D$13,MATCH(MONTH($A71),COEE_CADLIGNE_TR!$A$1:$A$13,0),2)*INDEX(COEE_CADLIGNE_TR!$A$1:$D$13,MATCH(MONTH($A71),COEE_CADLIGNE_TR!$A$1:$A$13,0),2))))</f>
        <v/>
      </c>
      <c r="F71" s="28" t="str">
        <f>IF(OR(Ouverture_lignes_validées!F71="F",Ouverture_lignes_validées!F71="PM",Ouverture_lignes_validées!F71=""),"",IF(Ouverture_lignes_validées!F71=1,IF(ISEVEN(Capa_lignes!$C71)="VRAI",INDEX(COEE_CADLIGNE_TR!$A$16:$C$27,MATCH(Tableau4[[#This Row],[Mois]],COEE_CADLIGNE_TR!$A$16:$A$27,0),2)*COEE_CADLIGNE_TR!$G$2*INDEX(COEE_CADLIGNE_TR!$L$3:$R$9,MATCH(WEEKDAY($A71,1),COEE_CADLIGNE_TR!$M$3:$M$9,0),3)*INDEX(COEE_CADLIGNE_TR!$A$1:$D$13,MATCH(MONTH($A71),COEE_CADLIGNE_TR!$A$1:$A$13,0),2),COEE_CADLIGNE_TR!$G$2*INDEX(COEE_CADLIGNE_TR!$L$3:$R$9,MATCH(WEEKDAY($A71,1),COEE_CADLIGNE_TR!$M$3:$M$9,0),4)*INDEX(COEE_CADLIGNE_TR!$A$1:$D$13,MATCH(MONTH($A71),COEE_CADLIGNE_TR!$A$1:$A$13,0),2))))</f>
        <v/>
      </c>
      <c r="G71" s="28" t="str">
        <f>IF(OR(Ouverture_lignes_validées!G71="F",Ouverture_lignes_validées!G71="PM",Ouverture_lignes_validées!G71=""),"",IF(Ouverture_lignes_validées!G71=1,INDEX(COEE_CADLIGNE_TR!$A$16:$C$27,MATCH(Tableau4[[#This Row],[Mois]],COEE_CADLIGNE_TR!$A$16:$A$27,0),2)*COEE_CADLIGNE_TR!$G$2*INDEX(COEE_CADLIGNE_TR!$L$3:$R$9,MATCH(WEEKDAY($A71,1),COEE_CADLIGNE_TR!$M$3:$M$9,0),5)*INDEX(COEE_CADLIGNE_TR!$A$1:$D$13,MATCH(MONTH($A71),COEE_CADLIGNE_TR!$A$1:$A$13,0),2)))</f>
        <v/>
      </c>
      <c r="H71" s="28" t="str">
        <f>IF(OR(Ouverture_lignes_validées!H71="F",Ouverture_lignes_validées!H71="PM",Ouverture_lignes_validées!H71=""),"",IF(Ouverture_lignes_validées!H71=1,INDEX(COEE_CADLIGNE_TR!$A$16:$C$27,MATCH(Tableau4[[#This Row],[Mois]],COEE_CADLIGNE_TR!$A$16:$A$27,0),2)*COEE_CADLIGNE_TR!$G$2*INDEX(COEE_CADLIGNE_TR!$L$3:$R$9,MATCH(WEEKDAY($A71,1),COEE_CADLIGNE_TR!$M$3:$M$9,0),6)*INDEX(COEE_CADLIGNE_TR!$A$1:$D$13,MATCH(MONTH($A71),COEE_CADLIGNE_TR!$A$1:$A$13,0),2)))</f>
        <v/>
      </c>
      <c r="I71" s="28" t="str">
        <f>IF(OR(Ouverture_lignes_validées!I71="F",Ouverture_lignes_validées!I71="PM",Ouverture_lignes_validées!I71=""),"",IF(Ouverture_lignes_validées!I71=1,INDEX(COEE_CADLIGNE_TR!$A$16:$C$27,MATCH(Tableau4[[#This Row],[Mois]],COEE_CADLIGNE_TR!$A$16:$A$27,0),2)*COEE_CADLIGNE_TR!$G$2*INDEX(COEE_CADLIGNE_TR!$L$3:$R$9,MATCH(WEEKDAY($A71,1),COEE_CADLIGNE_TR!$M$3:$M$9,0),7)*INDEX(COEE_CADLIGNE_TR!$A$1:$D$13,MATCH(MONTH($A71),COEE_CADLIGNE_TR!$A$1:$A$13,0),2)))</f>
        <v/>
      </c>
      <c r="J71" s="28">
        <f>IF(OR(Ouverture_lignes_validées!J71="F",Ouverture_lignes_validées!J71="PM",Ouverture_lignes_validées!J71=""),"",IF(Ouverture_lignes_validées!J71=1,IF(ISEVEN(Capa_lignes!$C71)="VRAI",INDEX(COEE_CADLIGNE_TR!$A$16:$C$27,MATCH(Tableau4[[#This Row],[Mois]],COEE_CADLIGNE_TR!$A$16:$A$27,0),2)*COEE_CADLIGNE_TR!$H$2*INDEX(COEE_CADLIGNE_TR!$L$3:$R$9,MATCH(WEEKDAY($A71,1),COEE_CADLIGNE_TR!$M$3:$M$9,0),4)*INDEX(COEE_CADLIGNE_TR!$A$1:$D$13,MATCH(MONTH($A71),COEE_CADLIGNE_TR!$A$1:$A$13,0),3),INDEX(COEE_CADLIGNE_TR!$A$16:$C$27,MATCH(Tableau4[[#This Row],[Mois]],COEE_CADLIGNE_TR!$A$16:$A$27,0),2)*COEE_CADLIGNE_TR!$H$2*INDEX(COEE_CADLIGNE_TR!$L$3:$R$9,MATCH(WEEKDAY($A71,1),COEE_CADLIGNE_TR!$M$3:$M$9,0),3)*INDEX(COEE_CADLIGNE_TR!$A$1:$D$13,MATCH(MONTH($A71),COEE_CADLIGNE_TR!$A$1:$A$13,0),3))))</f>
        <v>4890.6000000000004</v>
      </c>
      <c r="K71" s="28">
        <f>IF(OR(Ouverture_lignes_validées!K71="F",Ouverture_lignes_validées!K71="PM",Ouverture_lignes_validées!K71=""),"",IF(Ouverture_lignes_validées!K71=1,IF(ISEVEN(Capa_lignes!$C71)="VRAI",INDEX(COEE_CADLIGNE_TR!$A$16:$C$27,MATCH(Tableau4[[#This Row],[Mois]],COEE_CADLIGNE_TR!$A$16:$A$27,0),2)*COEE_CADLIGNE_TR!$H$2*INDEX(COEE_CADLIGNE_TR!$L$3:$R$9,MATCH(WEEKDAY($A71,1),COEE_CADLIGNE_TR!$M$3:$M$9,0),3)*INDEX(COEE_CADLIGNE_TR!$A$1:$D$13,MATCH(MONTH($A71),COEE_CADLIGNE_TR!$A$1:$A$13,0),3),INDEX(COEE_CADLIGNE_TR!$A$16:$C$27,MATCH(Tableau4[[#This Row],[Mois]],COEE_CADLIGNE_TR!$A$16:$A$27,0),2)*COEE_CADLIGNE_TR!$H$2*INDEX(COEE_CADLIGNE_TR!$L$3:$R$9,MATCH(WEEKDAY($A71,1),COEE_CADLIGNE_TR!$M$3:$M$9,0),4)*INDEX(COEE_CADLIGNE_TR!$A$1:$D$13,MATCH(MONTH($A71),COEE_CADLIGNE_TR!$A$1:$A$13,0),3))))</f>
        <v>5001.75</v>
      </c>
      <c r="L71" s="28">
        <f>IF(OR(Ouverture_lignes_validées!L71="F",Ouverture_lignes_validées!L71="PM",Ouverture_lignes_validées!L71=""),"",IF(Ouverture_lignes_validées!L71=1,INDEX(COEE_CADLIGNE_TR!$A$16:$C$27,MATCH(Tableau4[[#This Row],[Mois]],COEE_CADLIGNE_TR!$A$16:$A$27,0),2)*COEE_CADLIGNE_TR!$H$2*INDEX(COEE_CADLIGNE_TR!$L$3:$R$9,MATCH(WEEKDAY($A71,1),COEE_CADLIGNE_TR!$M$3:$M$9,0),5)*INDEX(COEE_CADLIGNE_TR!$A$1:$D$13,MATCH(MONTH($A71),COEE_CADLIGNE_TR!$A$1:$A$13,0),3)))</f>
        <v>6113.25</v>
      </c>
      <c r="M71" s="28" t="str">
        <f>IF(OR(Ouverture_lignes_validées!M71="F",Ouverture_lignes_validées!M71="PM",Ouverture_lignes_validées!M71=""),"",IF(Ouverture_lignes_validées!M71=1,INDEX(COEE_CADLIGNE_TR!$A$16:$C$27,MATCH(Tableau4[[#This Row],[Mois]],COEE_CADLIGNE_TR!$A$16:$A$27,0),2)*COEE_CADLIGNE_TR!$H$2*INDEX(COEE_CADLIGNE_TR!$L$3:$R$9,MATCH(WEEKDAY($A71,1),COEE_CADLIGNE_TR!$M$3:$M$9,0),6)*INDEX(COEE_CADLIGNE_TR!$A$1:$D$13,MATCH(MONTH($A71),COEE_CADLIGNE_TR!$A$1:$A$13,0),3)))</f>
        <v/>
      </c>
      <c r="N71" s="28" t="str">
        <f>IF(OR(Ouverture_lignes_validées!N71="F",Ouverture_lignes_validées!N71="PM",Ouverture_lignes_validées!N71=""),"",IF(Ouverture_lignes_validées!N71=1,INDEX(COEE_CADLIGNE_TR!$A$16:$C$27,MATCH(Tableau4[[#This Row],[Mois]],COEE_CADLIGNE_TR!$A$16:$A$27,0),2)*COEE_CADLIGNE_TR!$H$2*INDEX(COEE_CADLIGNE_TR!$L$3:$R$9,MATCH(WEEKDAY($A71,1),COEE_CADLIGNE_TR!$M$3:$M$9,0),7)*INDEX(COEE_CADLIGNE_TR!$A$1:$D$13,MATCH(MONTH($A71),COEE_CADLIGNE_TR!$A$1:$A$13,0),3)))</f>
        <v/>
      </c>
      <c r="O71" s="28">
        <f>IF(OR(Ouverture_lignes_validées!O71="F",Ouverture_lignes_validées!O71="PM",Ouverture_lignes_validées!O71=""),"",IF(Ouverture_lignes_validées!O71=1,IF(ISEVEN(Capa_lignes!$C71)="VRAI",INDEX(COEE_CADLIGNE_TR!$A$16:$C$27,MATCH(Tableau4[[#This Row],[Mois]],COEE_CADLIGNE_TR!$A$16:$A$27,0),2)*COEE_CADLIGNE_TR!$I$2*INDEX(COEE_CADLIGNE_TR!$L$3:$R$9,MATCH(WEEKDAY($A71,1),COEE_CADLIGNE_TR!$M$3:$M$9,0),4)*INDEX(COEE_CADLIGNE_TR!$A$1:$D$13,MATCH(MONTH($A71),COEE_CADLIGNE_TR!$A$1:$A$13,0),4),INDEX(COEE_CADLIGNE_TR!$A$16:$C$27,MATCH(Tableau4[[#This Row],[Mois]],COEE_CADLIGNE_TR!$A$16:$A$27,0),2)*COEE_CADLIGNE_TR!$I$2*INDEX(COEE_CADLIGNE_TR!$L$3:$R$9,MATCH(WEEKDAY($A71,1),COEE_CADLIGNE_TR!$M$3:$M$9,0),3)*INDEX(COEE_CADLIGNE_TR!$A$1:$D$13,MATCH(MONTH($A71),COEE_CADLIGNE_TR!$A$1:$A$13,0),4))))</f>
        <v>4796.55</v>
      </c>
      <c r="P71" s="28">
        <f>IF(OR(Ouverture_lignes_validées!P71="F",Ouverture_lignes_validées!P71="PM",Ouverture_lignes_validées!P71=""),"",IF(Ouverture_lignes_validées!P71=1,IF(ISEVEN(Capa_lignes!$C71)="VRAI",INDEX(COEE_CADLIGNE_TR!$A$16:$C$27,MATCH(Tableau4[[#This Row],[Mois]],COEE_CADLIGNE_TR!$A$16:$A$27,0),2)*COEE_CADLIGNE_TR!$I$2*INDEX(COEE_CADLIGNE_TR!$L$3:$R$9,MATCH(WEEKDAY($A71,1),COEE_CADLIGNE_TR!$M$3:$M$9,0),3)*INDEX(COEE_CADLIGNE_TR!$A$1:$D$13,MATCH(MONTH($A71),COEE_CADLIGNE_TR!$A$1:$A$13,0),4),INDEX(COEE_CADLIGNE_TR!$A$16:$C$27,MATCH(Tableau4[[#This Row],[Mois]],COEE_CADLIGNE_TR!$A$16:$A$27,0),2)*COEE_CADLIGNE_TR!$I$2*INDEX(COEE_CADLIGNE_TR!$L$3:$R$9,MATCH(WEEKDAY($A71,1),COEE_CADLIGNE_TR!$M$3:$M$9,0),4)*INDEX(COEE_CADLIGNE_TR!$A$1:$D$13,MATCH(MONTH($A71),COEE_CADLIGNE_TR!$A$1:$A$13,0),4))))</f>
        <v>4905.5625</v>
      </c>
      <c r="Q71" s="28" t="str">
        <f>IF(OR(Ouverture_lignes_validées!Q71="F",Ouverture_lignes_validées!Q71="PM",Ouverture_lignes_validées!Q71=""),"",IF(Ouverture_lignes_validées!Q71=1,INDEX(COEE_CADLIGNE_TR!$A$16:$C$27,MATCH(Tableau4[[#This Row],[Mois]],COEE_CADLIGNE_TR!$A$16:$A$27,0),2)*COEE_CADLIGNE_TR!$I$2*INDEX(COEE_CADLIGNE_TR!$L$3:$R$9,MATCH(WEEKDAY($A71,1),COEE_CADLIGNE_TR!$M$3:$M$9,0),5)*INDEX(COEE_CADLIGNE_TR!$A$1:$D$13,MATCH(MONTH($A71),COEE_CADLIGNE_TR!$A$1:$A$13,0),4)))</f>
        <v/>
      </c>
      <c r="R71" s="28" t="str">
        <f>IF(OR(Ouverture_lignes_validées!R71="F",Ouverture_lignes_validées!R71="PM",Ouverture_lignes_validées!R71=""),"",IF(Ouverture_lignes_validées!R71=1,INDEX(COEE_CADLIGNE_TR!$A$16:$C$27,MATCH(Tableau4[[#This Row],[Mois]],COEE_CADLIGNE_TR!$A$16:$A$27,0),2)*COEE_CADLIGNE_TR!$I$2*INDEX(COEE_CADLIGNE_TR!$L$3:$R$9,MATCH(WEEKDAY($A71,1),COEE_CADLIGNE_TR!$M$3:$M$9,0),6)*INDEX(COEE_CADLIGNE_TR!$A$1:$D$13,MATCH(MONTH($A71),COEE_CADLIGNE_TR!$A$1:$A$13,0),4)))</f>
        <v/>
      </c>
      <c r="S71" s="28" t="str">
        <f>IF(OR(Ouverture_lignes_validées!S71="F",Ouverture_lignes_validées!S71="PM",Ouverture_lignes_validées!S71=""),"",IF(Ouverture_lignes_validées!S71=1,INDEX(COEE_CADLIGNE_TR!$A$16:$C$27,MATCH(Tableau4[[#This Row],[Mois]],COEE_CADLIGNE_TR!$A$16:$A$27,0),2)*COEE_CADLIGNE_TR!$I$2*INDEX(COEE_CADLIGNE_TR!$L$3:$R$9,MATCH(WEEKDAY($A71,1),COEE_CADLIGNE_TR!$M$3:$M$9,0),7)*INDEX(COEE_CADLIGNE_TR!$A$1:$D$13,MATCH(MONTH($A71),COEE_CADLIGNE_TR!$A$1:$A$13,0),4)))</f>
        <v/>
      </c>
      <c r="T71" s="28">
        <f>IF(OR(Ouverture_lignes_validées!T71="F",Ouverture_lignes_validées!T71="PM",Ouverture_lignes_validées!T71=""),"",IF(Ouverture_lignes_validées!T71=1,IF(ISEVEN(Capa_lignes!$C71)="VRAI",INDEX(COEE_CADLIGNE_TR!$A$16:$C$27,MATCH(Tableau4[[#This Row],[Mois]],COEE_CADLIGNE_TR!$A$16:$A$27,0),2)*COEE_CADLIGNE_TR!$J$2*INDEX(COEE_CADLIGNE_TR!$L$3:$R$9,MATCH(WEEKDAY($A71,1),COEE_CADLIGNE_TR!$M$3:$M$9,0),3)*INDEX(COEE_CADLIGNE_TR!$A$1:$E$13,MATCH(MONTH($A71),COEE_CADLIGNE_TR!$A$1:$A$13,0),5),INDEX(COEE_CADLIGNE_TR!$A$16:$C$27,MATCH(Tableau4[[#This Row],[Mois]],COEE_CADLIGNE_TR!$A$16:$A$27,0),2)*COEE_CADLIGNE_TR!$J$2*INDEX(COEE_CADLIGNE_TR!$L$3:$R$9,MATCH(WEEKDAY($A71,1),COEE_CADLIGNE_TR!$M$3:$M$9,0),4)*INDEX(COEE_CADLIGNE_TR!$A$1:$E$13,MATCH(MONTH($A71),COEE_CADLIGNE_TR!$A$1:$A$13,0),5))))</f>
        <v>1601.8735362997659</v>
      </c>
    </row>
    <row r="72" spans="1:20" x14ac:dyDescent="0.35">
      <c r="A72" s="4">
        <v>44995</v>
      </c>
      <c r="B72" s="1">
        <v>2023</v>
      </c>
      <c r="C72" s="1">
        <v>10</v>
      </c>
      <c r="D72" s="1">
        <f>MONTH(Tableau4[[#This Row],[Date ]])</f>
        <v>3</v>
      </c>
      <c r="E72" s="28" t="str">
        <f>IF(OR(Ouverture_lignes_validées!E72="F",Ouverture_lignes_validées!E72="PM",Ouverture_lignes_validées!E72=""),"",
IF(Ouverture_lignes_validées!E72=1,
IF(ISEVEN(Capa_lignes!$C72)="VRAI",
INDEX(COEE_CADLIGNE_TR!$A$16:$C$27,MATCH(Tableau4[[#This Row],[Mois]],COEE_CADLIGNE_TR!$A$16:$A$27,0),2)*COEE_CADLIGNE_TR!$G$2*INDEX(COEE_CADLIGNE_TR!$L$3:$R$9,MATCH(WEEKDAY($A72,1),COEE_CADLIGNE_TR!$M$3:$M$9,0),4)*INDEX(COEE_CADLIGNE_TR!$A$1:$D$13,MATCH(MONTH($A72),COEE_CADLIGNE_TR!$A$1:$A$13,0),2)*INDEX(COEE_CADLIGNE_TR!$A$1:$D$13,MATCH(MONTH($A72),COEE_CADLIGNE_TR!$A$1:$A$13,0),2),
INDEX(COEE_CADLIGNE_TR!$A$16:$C$27,MATCH(Tableau4[[#This Row],[Mois]],COEE_CADLIGNE_TR!$A$16:$A$27,0),2)*COEE_CADLIGNE_TR!$G$2*INDEX(COEE_CADLIGNE_TR!$L$3:$R$9,MATCH(WEEKDAY($A72,1),COEE_CADLIGNE_TR!$M$3:$M$9,0),3)*INDEX(COEE_CADLIGNE_TR!$A$1:$D$13,MATCH(MONTH($A72),COEE_CADLIGNE_TR!$A$1:$A$13,0),2)*INDEX(COEE_CADLIGNE_TR!$A$1:$D$13,MATCH(MONTH($A72),COEE_CADLIGNE_TR!$A$1:$A$13,0),2))))</f>
        <v/>
      </c>
      <c r="F72" s="28" t="str">
        <f>IF(OR(Ouverture_lignes_validées!F72="F",Ouverture_lignes_validées!F72="PM",Ouverture_lignes_validées!F72=""),"",IF(Ouverture_lignes_validées!F72=1,IF(ISEVEN(Capa_lignes!$C72)="VRAI",INDEX(COEE_CADLIGNE_TR!$A$16:$C$27,MATCH(Tableau4[[#This Row],[Mois]],COEE_CADLIGNE_TR!$A$16:$A$27,0),2)*COEE_CADLIGNE_TR!$G$2*INDEX(COEE_CADLIGNE_TR!$L$3:$R$9,MATCH(WEEKDAY($A72,1),COEE_CADLIGNE_TR!$M$3:$M$9,0),3)*INDEX(COEE_CADLIGNE_TR!$A$1:$D$13,MATCH(MONTH($A72),COEE_CADLIGNE_TR!$A$1:$A$13,0),2),COEE_CADLIGNE_TR!$G$2*INDEX(COEE_CADLIGNE_TR!$L$3:$R$9,MATCH(WEEKDAY($A72,1),COEE_CADLIGNE_TR!$M$3:$M$9,0),4)*INDEX(COEE_CADLIGNE_TR!$A$1:$D$13,MATCH(MONTH($A72),COEE_CADLIGNE_TR!$A$1:$A$13,0),2))))</f>
        <v/>
      </c>
      <c r="G72" s="28" t="str">
        <f>IF(OR(Ouverture_lignes_validées!G72="F",Ouverture_lignes_validées!G72="PM",Ouverture_lignes_validées!G72=""),"",IF(Ouverture_lignes_validées!G72=1,INDEX(COEE_CADLIGNE_TR!$A$16:$C$27,MATCH(Tableau4[[#This Row],[Mois]],COEE_CADLIGNE_TR!$A$16:$A$27,0),2)*COEE_CADLIGNE_TR!$G$2*INDEX(COEE_CADLIGNE_TR!$L$3:$R$9,MATCH(WEEKDAY($A72,1),COEE_CADLIGNE_TR!$M$3:$M$9,0),5)*INDEX(COEE_CADLIGNE_TR!$A$1:$D$13,MATCH(MONTH($A72),COEE_CADLIGNE_TR!$A$1:$A$13,0),2)))</f>
        <v/>
      </c>
      <c r="H72" s="28" t="str">
        <f>IF(OR(Ouverture_lignes_validées!H72="F",Ouverture_lignes_validées!H72="PM",Ouverture_lignes_validées!H72=""),"",IF(Ouverture_lignes_validées!H72=1,INDEX(COEE_CADLIGNE_TR!$A$16:$C$27,MATCH(Tableau4[[#This Row],[Mois]],COEE_CADLIGNE_TR!$A$16:$A$27,0),2)*COEE_CADLIGNE_TR!$G$2*INDEX(COEE_CADLIGNE_TR!$L$3:$R$9,MATCH(WEEKDAY($A72,1),COEE_CADLIGNE_TR!$M$3:$M$9,0),6)*INDEX(COEE_CADLIGNE_TR!$A$1:$D$13,MATCH(MONTH($A72),COEE_CADLIGNE_TR!$A$1:$A$13,0),2)))</f>
        <v/>
      </c>
      <c r="I72" s="28" t="str">
        <f>IF(OR(Ouverture_lignes_validées!I72="F",Ouverture_lignes_validées!I72="PM",Ouverture_lignes_validées!I72=""),"",IF(Ouverture_lignes_validées!I72=1,INDEX(COEE_CADLIGNE_TR!$A$16:$C$27,MATCH(Tableau4[[#This Row],[Mois]],COEE_CADLIGNE_TR!$A$16:$A$27,0),2)*COEE_CADLIGNE_TR!$G$2*INDEX(COEE_CADLIGNE_TR!$L$3:$R$9,MATCH(WEEKDAY($A72,1),COEE_CADLIGNE_TR!$M$3:$M$9,0),7)*INDEX(COEE_CADLIGNE_TR!$A$1:$D$13,MATCH(MONTH($A72),COEE_CADLIGNE_TR!$A$1:$A$13,0),2)))</f>
        <v/>
      </c>
      <c r="J72" s="28">
        <f>IF(OR(Ouverture_lignes_validées!J72="F",Ouverture_lignes_validées!J72="PM",Ouverture_lignes_validées!J72=""),"",IF(Ouverture_lignes_validées!J72=1,IF(ISEVEN(Capa_lignes!$C72)="VRAI",INDEX(COEE_CADLIGNE_TR!$A$16:$C$27,MATCH(Tableau4[[#This Row],[Mois]],COEE_CADLIGNE_TR!$A$16:$A$27,0),2)*COEE_CADLIGNE_TR!$H$2*INDEX(COEE_CADLIGNE_TR!$L$3:$R$9,MATCH(WEEKDAY($A72,1),COEE_CADLIGNE_TR!$M$3:$M$9,0),4)*INDEX(COEE_CADLIGNE_TR!$A$1:$D$13,MATCH(MONTH($A72),COEE_CADLIGNE_TR!$A$1:$A$13,0),3),INDEX(COEE_CADLIGNE_TR!$A$16:$C$27,MATCH(Tableau4[[#This Row],[Mois]],COEE_CADLIGNE_TR!$A$16:$A$27,0),2)*COEE_CADLIGNE_TR!$H$2*INDEX(COEE_CADLIGNE_TR!$L$3:$R$9,MATCH(WEEKDAY($A72,1),COEE_CADLIGNE_TR!$M$3:$M$9,0),3)*INDEX(COEE_CADLIGNE_TR!$A$1:$D$13,MATCH(MONTH($A72),COEE_CADLIGNE_TR!$A$1:$A$13,0),3))))</f>
        <v>4890.6000000000004</v>
      </c>
      <c r="K72" s="28">
        <f>IF(OR(Ouverture_lignes_validées!K72="F",Ouverture_lignes_validées!K72="PM",Ouverture_lignes_validées!K72=""),"",IF(Ouverture_lignes_validées!K72=1,IF(ISEVEN(Capa_lignes!$C72)="VRAI",INDEX(COEE_CADLIGNE_TR!$A$16:$C$27,MATCH(Tableau4[[#This Row],[Mois]],COEE_CADLIGNE_TR!$A$16:$A$27,0),2)*COEE_CADLIGNE_TR!$H$2*INDEX(COEE_CADLIGNE_TR!$L$3:$R$9,MATCH(WEEKDAY($A72,1),COEE_CADLIGNE_TR!$M$3:$M$9,0),3)*INDEX(COEE_CADLIGNE_TR!$A$1:$D$13,MATCH(MONTH($A72),COEE_CADLIGNE_TR!$A$1:$A$13,0),3),INDEX(COEE_CADLIGNE_TR!$A$16:$C$27,MATCH(Tableau4[[#This Row],[Mois]],COEE_CADLIGNE_TR!$A$16:$A$27,0),2)*COEE_CADLIGNE_TR!$H$2*INDEX(COEE_CADLIGNE_TR!$L$3:$R$9,MATCH(WEEKDAY($A72,1),COEE_CADLIGNE_TR!$M$3:$M$9,0),4)*INDEX(COEE_CADLIGNE_TR!$A$1:$D$13,MATCH(MONTH($A72),COEE_CADLIGNE_TR!$A$1:$A$13,0),3))))</f>
        <v>3001.05</v>
      </c>
      <c r="L72" s="28" t="str">
        <f>IF(OR(Ouverture_lignes_validées!L72="F",Ouverture_lignes_validées!L72="PM",Ouverture_lignes_validées!L72=""),"",IF(Ouverture_lignes_validées!L72=1,INDEX(COEE_CADLIGNE_TR!$A$16:$C$27,MATCH(Tableau4[[#This Row],[Mois]],COEE_CADLIGNE_TR!$A$16:$A$27,0),2)*COEE_CADLIGNE_TR!$H$2*INDEX(COEE_CADLIGNE_TR!$L$3:$R$9,MATCH(WEEKDAY($A72,1),COEE_CADLIGNE_TR!$M$3:$M$9,0),5)*INDEX(COEE_CADLIGNE_TR!$A$1:$D$13,MATCH(MONTH($A72),COEE_CADLIGNE_TR!$A$1:$A$13,0),3)))</f>
        <v/>
      </c>
      <c r="M72" s="28">
        <f>IF(OR(Ouverture_lignes_validées!M72="F",Ouverture_lignes_validées!M72="PM",Ouverture_lignes_validées!M72=""),"",IF(Ouverture_lignes_validées!M72=1,INDEX(COEE_CADLIGNE_TR!$A$16:$C$27,MATCH(Tableau4[[#This Row],[Mois]],COEE_CADLIGNE_TR!$A$16:$A$27,0),2)*COEE_CADLIGNE_TR!$H$2*INDEX(COEE_CADLIGNE_TR!$L$3:$R$9,MATCH(WEEKDAY($A72,1),COEE_CADLIGNE_TR!$M$3:$M$9,0),6)*INDEX(COEE_CADLIGNE_TR!$A$1:$D$13,MATCH(MONTH($A72),COEE_CADLIGNE_TR!$A$1:$A$13,0),3)))</f>
        <v>7335.9000000000005</v>
      </c>
      <c r="N72" s="28" t="str">
        <f>IF(OR(Ouverture_lignes_validées!N72="F",Ouverture_lignes_validées!N72="PM",Ouverture_lignes_validées!N72=""),"",IF(Ouverture_lignes_validées!N72=1,INDEX(COEE_CADLIGNE_TR!$A$16:$C$27,MATCH(Tableau4[[#This Row],[Mois]],COEE_CADLIGNE_TR!$A$16:$A$27,0),2)*COEE_CADLIGNE_TR!$H$2*INDEX(COEE_CADLIGNE_TR!$L$3:$R$9,MATCH(WEEKDAY($A72,1),COEE_CADLIGNE_TR!$M$3:$M$9,0),7)*INDEX(COEE_CADLIGNE_TR!$A$1:$D$13,MATCH(MONTH($A72),COEE_CADLIGNE_TR!$A$1:$A$13,0),3)))</f>
        <v/>
      </c>
      <c r="O72" s="28">
        <f>IF(OR(Ouverture_lignes_validées!O72="F",Ouverture_lignes_validées!O72="PM",Ouverture_lignes_validées!O72=""),"",IF(Ouverture_lignes_validées!O72=1,IF(ISEVEN(Capa_lignes!$C72)="VRAI",INDEX(COEE_CADLIGNE_TR!$A$16:$C$27,MATCH(Tableau4[[#This Row],[Mois]],COEE_CADLIGNE_TR!$A$16:$A$27,0),2)*COEE_CADLIGNE_TR!$I$2*INDEX(COEE_CADLIGNE_TR!$L$3:$R$9,MATCH(WEEKDAY($A72,1),COEE_CADLIGNE_TR!$M$3:$M$9,0),4)*INDEX(COEE_CADLIGNE_TR!$A$1:$D$13,MATCH(MONTH($A72),COEE_CADLIGNE_TR!$A$1:$A$13,0),4),INDEX(COEE_CADLIGNE_TR!$A$16:$C$27,MATCH(Tableau4[[#This Row],[Mois]],COEE_CADLIGNE_TR!$A$16:$A$27,0),2)*COEE_CADLIGNE_TR!$I$2*INDEX(COEE_CADLIGNE_TR!$L$3:$R$9,MATCH(WEEKDAY($A72,1),COEE_CADLIGNE_TR!$M$3:$M$9,0),3)*INDEX(COEE_CADLIGNE_TR!$A$1:$D$13,MATCH(MONTH($A72),COEE_CADLIGNE_TR!$A$1:$A$13,0),4))))</f>
        <v>4796.55</v>
      </c>
      <c r="P72" s="28">
        <f>IF(OR(Ouverture_lignes_validées!P72="F",Ouverture_lignes_validées!P72="PM",Ouverture_lignes_validées!P72=""),"",IF(Ouverture_lignes_validées!P72=1,IF(ISEVEN(Capa_lignes!$C72)="VRAI",INDEX(COEE_CADLIGNE_TR!$A$16:$C$27,MATCH(Tableau4[[#This Row],[Mois]],COEE_CADLIGNE_TR!$A$16:$A$27,0),2)*COEE_CADLIGNE_TR!$I$2*INDEX(COEE_CADLIGNE_TR!$L$3:$R$9,MATCH(WEEKDAY($A72,1),COEE_CADLIGNE_TR!$M$3:$M$9,0),3)*INDEX(COEE_CADLIGNE_TR!$A$1:$D$13,MATCH(MONTH($A72),COEE_CADLIGNE_TR!$A$1:$A$13,0),4),INDEX(COEE_CADLIGNE_TR!$A$16:$C$27,MATCH(Tableau4[[#This Row],[Mois]],COEE_CADLIGNE_TR!$A$16:$A$27,0),2)*COEE_CADLIGNE_TR!$I$2*INDEX(COEE_CADLIGNE_TR!$L$3:$R$9,MATCH(WEEKDAY($A72,1),COEE_CADLIGNE_TR!$M$3:$M$9,0),4)*INDEX(COEE_CADLIGNE_TR!$A$1:$D$13,MATCH(MONTH($A72),COEE_CADLIGNE_TR!$A$1:$A$13,0),4))))</f>
        <v>2943.3375000000001</v>
      </c>
      <c r="Q72" s="28" t="str">
        <f>IF(OR(Ouverture_lignes_validées!Q72="F",Ouverture_lignes_validées!Q72="PM",Ouverture_lignes_validées!Q72=""),"",IF(Ouverture_lignes_validées!Q72=1,INDEX(COEE_CADLIGNE_TR!$A$16:$C$27,MATCH(Tableau4[[#This Row],[Mois]],COEE_CADLIGNE_TR!$A$16:$A$27,0),2)*COEE_CADLIGNE_TR!$I$2*INDEX(COEE_CADLIGNE_TR!$L$3:$R$9,MATCH(WEEKDAY($A72,1),COEE_CADLIGNE_TR!$M$3:$M$9,0),5)*INDEX(COEE_CADLIGNE_TR!$A$1:$D$13,MATCH(MONTH($A72),COEE_CADLIGNE_TR!$A$1:$A$13,0),4)))</f>
        <v/>
      </c>
      <c r="R72" s="28" t="str">
        <f>IF(OR(Ouverture_lignes_validées!R72="F",Ouverture_lignes_validées!R72="PM",Ouverture_lignes_validées!R72=""),"",IF(Ouverture_lignes_validées!R72=1,INDEX(COEE_CADLIGNE_TR!$A$16:$C$27,MATCH(Tableau4[[#This Row],[Mois]],COEE_CADLIGNE_TR!$A$16:$A$27,0),2)*COEE_CADLIGNE_TR!$I$2*INDEX(COEE_CADLIGNE_TR!$L$3:$R$9,MATCH(WEEKDAY($A72,1),COEE_CADLIGNE_TR!$M$3:$M$9,0),6)*INDEX(COEE_CADLIGNE_TR!$A$1:$D$13,MATCH(MONTH($A72),COEE_CADLIGNE_TR!$A$1:$A$13,0),4)))</f>
        <v/>
      </c>
      <c r="S72" s="28" t="str">
        <f>IF(OR(Ouverture_lignes_validées!S72="F",Ouverture_lignes_validées!S72="PM",Ouverture_lignes_validées!S72=""),"",IF(Ouverture_lignes_validées!S72=1,INDEX(COEE_CADLIGNE_TR!$A$16:$C$27,MATCH(Tableau4[[#This Row],[Mois]],COEE_CADLIGNE_TR!$A$16:$A$27,0),2)*COEE_CADLIGNE_TR!$I$2*INDEX(COEE_CADLIGNE_TR!$L$3:$R$9,MATCH(WEEKDAY($A72,1),COEE_CADLIGNE_TR!$M$3:$M$9,0),7)*INDEX(COEE_CADLIGNE_TR!$A$1:$D$13,MATCH(MONTH($A72),COEE_CADLIGNE_TR!$A$1:$A$13,0),4)))</f>
        <v/>
      </c>
      <c r="T72" s="28">
        <f>IF(OR(Ouverture_lignes_validées!T72="F",Ouverture_lignes_validées!T72="PM",Ouverture_lignes_validées!T72=""),"",IF(Ouverture_lignes_validées!T72=1,IF(ISEVEN(Capa_lignes!$C72)="VRAI",INDEX(COEE_CADLIGNE_TR!$A$16:$C$27,MATCH(Tableau4[[#This Row],[Mois]],COEE_CADLIGNE_TR!$A$16:$A$27,0),2)*COEE_CADLIGNE_TR!$J$2*INDEX(COEE_CADLIGNE_TR!$L$3:$R$9,MATCH(WEEKDAY($A72,1),COEE_CADLIGNE_TR!$M$3:$M$9,0),3)*INDEX(COEE_CADLIGNE_TR!$A$1:$E$13,MATCH(MONTH($A72),COEE_CADLIGNE_TR!$A$1:$A$13,0),5),INDEX(COEE_CADLIGNE_TR!$A$16:$C$27,MATCH(Tableau4[[#This Row],[Mois]],COEE_CADLIGNE_TR!$A$16:$A$27,0),2)*COEE_CADLIGNE_TR!$J$2*INDEX(COEE_CADLIGNE_TR!$L$3:$R$9,MATCH(WEEKDAY($A72,1),COEE_CADLIGNE_TR!$M$3:$M$9,0),4)*INDEX(COEE_CADLIGNE_TR!$A$1:$E$13,MATCH(MONTH($A72),COEE_CADLIGNE_TR!$A$1:$A$13,0),5))))</f>
        <v>961.12412177985948</v>
      </c>
    </row>
    <row r="73" spans="1:20" x14ac:dyDescent="0.35">
      <c r="A73" s="4">
        <v>44996</v>
      </c>
      <c r="B73" s="1">
        <v>2023</v>
      </c>
      <c r="C73" s="1">
        <v>10</v>
      </c>
      <c r="D73" s="1">
        <f>MONTH(Tableau4[[#This Row],[Date ]])</f>
        <v>3</v>
      </c>
      <c r="E73" s="28" t="str">
        <f>IF(OR(Ouverture_lignes_validées!E73="F",Ouverture_lignes_validées!E73="PM",Ouverture_lignes_validées!E73=""),"",
IF(Ouverture_lignes_validées!E73=1,
IF(ISEVEN(Capa_lignes!$C73)="VRAI",
INDEX(COEE_CADLIGNE_TR!$A$16:$C$27,MATCH(Tableau4[[#This Row],[Mois]],COEE_CADLIGNE_TR!$A$16:$A$27,0),2)*COEE_CADLIGNE_TR!$G$2*INDEX(COEE_CADLIGNE_TR!$L$3:$R$9,MATCH(WEEKDAY($A73,1),COEE_CADLIGNE_TR!$M$3:$M$9,0),4)*INDEX(COEE_CADLIGNE_TR!$A$1:$D$13,MATCH(MONTH($A73),COEE_CADLIGNE_TR!$A$1:$A$13,0),2)*INDEX(COEE_CADLIGNE_TR!$A$1:$D$13,MATCH(MONTH($A73),COEE_CADLIGNE_TR!$A$1:$A$13,0),2),
INDEX(COEE_CADLIGNE_TR!$A$16:$C$27,MATCH(Tableau4[[#This Row],[Mois]],COEE_CADLIGNE_TR!$A$16:$A$27,0),2)*COEE_CADLIGNE_TR!$G$2*INDEX(COEE_CADLIGNE_TR!$L$3:$R$9,MATCH(WEEKDAY($A73,1),COEE_CADLIGNE_TR!$M$3:$M$9,0),3)*INDEX(COEE_CADLIGNE_TR!$A$1:$D$13,MATCH(MONTH($A73),COEE_CADLIGNE_TR!$A$1:$A$13,0),2)*INDEX(COEE_CADLIGNE_TR!$A$1:$D$13,MATCH(MONTH($A73),COEE_CADLIGNE_TR!$A$1:$A$13,0),2))))</f>
        <v/>
      </c>
      <c r="F73" s="28" t="str">
        <f>IF(OR(Ouverture_lignes_validées!F73="F",Ouverture_lignes_validées!F73="PM",Ouverture_lignes_validées!F73=""),"",IF(Ouverture_lignes_validées!F73=1,IF(ISEVEN(Capa_lignes!$C73)="VRAI",INDEX(COEE_CADLIGNE_TR!$A$16:$C$27,MATCH(Tableau4[[#This Row],[Mois]],COEE_CADLIGNE_TR!$A$16:$A$27,0),2)*COEE_CADLIGNE_TR!$G$2*INDEX(COEE_CADLIGNE_TR!$L$3:$R$9,MATCH(WEEKDAY($A73,1),COEE_CADLIGNE_TR!$M$3:$M$9,0),3)*INDEX(COEE_CADLIGNE_TR!$A$1:$D$13,MATCH(MONTH($A73),COEE_CADLIGNE_TR!$A$1:$A$13,0),2),COEE_CADLIGNE_TR!$G$2*INDEX(COEE_CADLIGNE_TR!$L$3:$R$9,MATCH(WEEKDAY($A73,1),COEE_CADLIGNE_TR!$M$3:$M$9,0),4)*INDEX(COEE_CADLIGNE_TR!$A$1:$D$13,MATCH(MONTH($A73),COEE_CADLIGNE_TR!$A$1:$A$13,0),2))))</f>
        <v/>
      </c>
      <c r="G73" s="28" t="str">
        <f>IF(OR(Ouverture_lignes_validées!G73="F",Ouverture_lignes_validées!G73="PM",Ouverture_lignes_validées!G73=""),"",IF(Ouverture_lignes_validées!G73=1,INDEX(COEE_CADLIGNE_TR!$A$16:$C$27,MATCH(Tableau4[[#This Row],[Mois]],COEE_CADLIGNE_TR!$A$16:$A$27,0),2)*COEE_CADLIGNE_TR!$G$2*INDEX(COEE_CADLIGNE_TR!$L$3:$R$9,MATCH(WEEKDAY($A73,1),COEE_CADLIGNE_TR!$M$3:$M$9,0),5)*INDEX(COEE_CADLIGNE_TR!$A$1:$D$13,MATCH(MONTH($A73),COEE_CADLIGNE_TR!$A$1:$A$13,0),2)))</f>
        <v/>
      </c>
      <c r="H73" s="28" t="str">
        <f>IF(OR(Ouverture_lignes_validées!H73="F",Ouverture_lignes_validées!H73="PM",Ouverture_lignes_validées!H73=""),"",IF(Ouverture_lignes_validées!H73=1,INDEX(COEE_CADLIGNE_TR!$A$16:$C$27,MATCH(Tableau4[[#This Row],[Mois]],COEE_CADLIGNE_TR!$A$16:$A$27,0),2)*COEE_CADLIGNE_TR!$G$2*INDEX(COEE_CADLIGNE_TR!$L$3:$R$9,MATCH(WEEKDAY($A73,1),COEE_CADLIGNE_TR!$M$3:$M$9,0),6)*INDEX(COEE_CADLIGNE_TR!$A$1:$D$13,MATCH(MONTH($A73),COEE_CADLIGNE_TR!$A$1:$A$13,0),2)))</f>
        <v/>
      </c>
      <c r="I73" s="28" t="str">
        <f>IF(OR(Ouverture_lignes_validées!I73="F",Ouverture_lignes_validées!I73="PM",Ouverture_lignes_validées!I73=""),"",IF(Ouverture_lignes_validées!I73=1,INDEX(COEE_CADLIGNE_TR!$A$16:$C$27,MATCH(Tableau4[[#This Row],[Mois]],COEE_CADLIGNE_TR!$A$16:$A$27,0),2)*COEE_CADLIGNE_TR!$G$2*INDEX(COEE_CADLIGNE_TR!$L$3:$R$9,MATCH(WEEKDAY($A73,1),COEE_CADLIGNE_TR!$M$3:$M$9,0),7)*INDEX(COEE_CADLIGNE_TR!$A$1:$D$13,MATCH(MONTH($A73),COEE_CADLIGNE_TR!$A$1:$A$13,0),2)))</f>
        <v/>
      </c>
      <c r="J73" s="28" t="str">
        <f>IF(OR(Ouverture_lignes_validées!J73="F",Ouverture_lignes_validées!J73="PM",Ouverture_lignes_validées!J73=""),"",IF(Ouverture_lignes_validées!J73=1,IF(ISEVEN(Capa_lignes!$C73)="VRAI",INDEX(COEE_CADLIGNE_TR!$A$16:$C$27,MATCH(Tableau4[[#This Row],[Mois]],COEE_CADLIGNE_TR!$A$16:$A$27,0),2)*COEE_CADLIGNE_TR!$H$2*INDEX(COEE_CADLIGNE_TR!$L$3:$R$9,MATCH(WEEKDAY($A73,1),COEE_CADLIGNE_TR!$M$3:$M$9,0),4)*INDEX(COEE_CADLIGNE_TR!$A$1:$D$13,MATCH(MONTH($A73),COEE_CADLIGNE_TR!$A$1:$A$13,0),3),INDEX(COEE_CADLIGNE_TR!$A$16:$C$27,MATCH(Tableau4[[#This Row],[Mois]],COEE_CADLIGNE_TR!$A$16:$A$27,0),2)*COEE_CADLIGNE_TR!$H$2*INDEX(COEE_CADLIGNE_TR!$L$3:$R$9,MATCH(WEEKDAY($A73,1),COEE_CADLIGNE_TR!$M$3:$M$9,0),3)*INDEX(COEE_CADLIGNE_TR!$A$1:$D$13,MATCH(MONTH($A73),COEE_CADLIGNE_TR!$A$1:$A$13,0),3))))</f>
        <v/>
      </c>
      <c r="K73" s="28" t="str">
        <f>IF(OR(Ouverture_lignes_validées!K73="F",Ouverture_lignes_validées!K73="PM",Ouverture_lignes_validées!K73=""),"",IF(Ouverture_lignes_validées!K73=1,IF(ISEVEN(Capa_lignes!$C73)="VRAI",INDEX(COEE_CADLIGNE_TR!$A$16:$C$27,MATCH(Tableau4[[#This Row],[Mois]],COEE_CADLIGNE_TR!$A$16:$A$27,0),2)*COEE_CADLIGNE_TR!$H$2*INDEX(COEE_CADLIGNE_TR!$L$3:$R$9,MATCH(WEEKDAY($A73,1),COEE_CADLIGNE_TR!$M$3:$M$9,0),3)*INDEX(COEE_CADLIGNE_TR!$A$1:$D$13,MATCH(MONTH($A73),COEE_CADLIGNE_TR!$A$1:$A$13,0),3),INDEX(COEE_CADLIGNE_TR!$A$16:$C$27,MATCH(Tableau4[[#This Row],[Mois]],COEE_CADLIGNE_TR!$A$16:$A$27,0),2)*COEE_CADLIGNE_TR!$H$2*INDEX(COEE_CADLIGNE_TR!$L$3:$R$9,MATCH(WEEKDAY($A73,1),COEE_CADLIGNE_TR!$M$3:$M$9,0),4)*INDEX(COEE_CADLIGNE_TR!$A$1:$D$13,MATCH(MONTH($A73),COEE_CADLIGNE_TR!$A$1:$A$13,0),3))))</f>
        <v/>
      </c>
      <c r="L73" s="28" t="str">
        <f>IF(OR(Ouverture_lignes_validées!L73="F",Ouverture_lignes_validées!L73="PM",Ouverture_lignes_validées!L73=""),"",IF(Ouverture_lignes_validées!L73=1,INDEX(COEE_CADLIGNE_TR!$A$16:$C$27,MATCH(Tableau4[[#This Row],[Mois]],COEE_CADLIGNE_TR!$A$16:$A$27,0),2)*COEE_CADLIGNE_TR!$H$2*INDEX(COEE_CADLIGNE_TR!$L$3:$R$9,MATCH(WEEKDAY($A73,1),COEE_CADLIGNE_TR!$M$3:$M$9,0),5)*INDEX(COEE_CADLIGNE_TR!$A$1:$D$13,MATCH(MONTH($A73),COEE_CADLIGNE_TR!$A$1:$A$13,0),3)))</f>
        <v/>
      </c>
      <c r="M73" s="28">
        <f>IF(OR(Ouverture_lignes_validées!M73="F",Ouverture_lignes_validées!M73="PM",Ouverture_lignes_validées!M73=""),"",IF(Ouverture_lignes_validées!M73=1,INDEX(COEE_CADLIGNE_TR!$A$16:$C$27,MATCH(Tableau4[[#This Row],[Mois]],COEE_CADLIGNE_TR!$A$16:$A$27,0),2)*COEE_CADLIGNE_TR!$H$2*INDEX(COEE_CADLIGNE_TR!$L$3:$R$9,MATCH(WEEKDAY($A73,1),COEE_CADLIGNE_TR!$M$3:$M$9,0),6)*INDEX(COEE_CADLIGNE_TR!$A$1:$D$13,MATCH(MONTH($A73),COEE_CADLIGNE_TR!$A$1:$A$13,0),3)))</f>
        <v>7780.5</v>
      </c>
      <c r="N73" s="28">
        <f>IF(OR(Ouverture_lignes_validées!N73="F",Ouverture_lignes_validées!N73="PM",Ouverture_lignes_validées!N73=""),"",IF(Ouverture_lignes_validées!N73=1,INDEX(COEE_CADLIGNE_TR!$A$16:$C$27,MATCH(Tableau4[[#This Row],[Mois]],COEE_CADLIGNE_TR!$A$16:$A$27,0),2)*COEE_CADLIGNE_TR!$H$2*INDEX(COEE_CADLIGNE_TR!$L$3:$R$9,MATCH(WEEKDAY($A73,1),COEE_CADLIGNE_TR!$M$3:$M$9,0),7)*INDEX(COEE_CADLIGNE_TR!$A$1:$D$13,MATCH(MONTH($A73),COEE_CADLIGNE_TR!$A$1:$A$13,0),3)))</f>
        <v>7891.6500000000005</v>
      </c>
      <c r="O73" s="28" t="str">
        <f>IF(OR(Ouverture_lignes_validées!O73="F",Ouverture_lignes_validées!O73="PM",Ouverture_lignes_validées!O73=""),"",IF(Ouverture_lignes_validées!O73=1,IF(ISEVEN(Capa_lignes!$C73)="VRAI",INDEX(COEE_CADLIGNE_TR!$A$16:$C$27,MATCH(Tableau4[[#This Row],[Mois]],COEE_CADLIGNE_TR!$A$16:$A$27,0),2)*COEE_CADLIGNE_TR!$I$2*INDEX(COEE_CADLIGNE_TR!$L$3:$R$9,MATCH(WEEKDAY($A73,1),COEE_CADLIGNE_TR!$M$3:$M$9,0),4)*INDEX(COEE_CADLIGNE_TR!$A$1:$D$13,MATCH(MONTH($A73),COEE_CADLIGNE_TR!$A$1:$A$13,0),4),INDEX(COEE_CADLIGNE_TR!$A$16:$C$27,MATCH(Tableau4[[#This Row],[Mois]],COEE_CADLIGNE_TR!$A$16:$A$27,0),2)*COEE_CADLIGNE_TR!$I$2*INDEX(COEE_CADLIGNE_TR!$L$3:$R$9,MATCH(WEEKDAY($A73,1),COEE_CADLIGNE_TR!$M$3:$M$9,0),3)*INDEX(COEE_CADLIGNE_TR!$A$1:$D$13,MATCH(MONTH($A73),COEE_CADLIGNE_TR!$A$1:$A$13,0),4))))</f>
        <v/>
      </c>
      <c r="P73" s="28" t="str">
        <f>IF(OR(Ouverture_lignes_validées!P73="F",Ouverture_lignes_validées!P73="PM",Ouverture_lignes_validées!P73=""),"",IF(Ouverture_lignes_validées!P73=1,IF(ISEVEN(Capa_lignes!$C73)="VRAI",INDEX(COEE_CADLIGNE_TR!$A$16:$C$27,MATCH(Tableau4[[#This Row],[Mois]],COEE_CADLIGNE_TR!$A$16:$A$27,0),2)*COEE_CADLIGNE_TR!$I$2*INDEX(COEE_CADLIGNE_TR!$L$3:$R$9,MATCH(WEEKDAY($A73,1),COEE_CADLIGNE_TR!$M$3:$M$9,0),3)*INDEX(COEE_CADLIGNE_TR!$A$1:$D$13,MATCH(MONTH($A73),COEE_CADLIGNE_TR!$A$1:$A$13,0),4),INDEX(COEE_CADLIGNE_TR!$A$16:$C$27,MATCH(Tableau4[[#This Row],[Mois]],COEE_CADLIGNE_TR!$A$16:$A$27,0),2)*COEE_CADLIGNE_TR!$I$2*INDEX(COEE_CADLIGNE_TR!$L$3:$R$9,MATCH(WEEKDAY($A73,1),COEE_CADLIGNE_TR!$M$3:$M$9,0),4)*INDEX(COEE_CADLIGNE_TR!$A$1:$D$13,MATCH(MONTH($A73),COEE_CADLIGNE_TR!$A$1:$A$13,0),4))))</f>
        <v/>
      </c>
      <c r="Q73" s="28" t="str">
        <f>IF(OR(Ouverture_lignes_validées!Q73="F",Ouverture_lignes_validées!Q73="PM",Ouverture_lignes_validées!Q73=""),"",IF(Ouverture_lignes_validées!Q73=1,INDEX(COEE_CADLIGNE_TR!$A$16:$C$27,MATCH(Tableau4[[#This Row],[Mois]],COEE_CADLIGNE_TR!$A$16:$A$27,0),2)*COEE_CADLIGNE_TR!$I$2*INDEX(COEE_CADLIGNE_TR!$L$3:$R$9,MATCH(WEEKDAY($A73,1),COEE_CADLIGNE_TR!$M$3:$M$9,0),5)*INDEX(COEE_CADLIGNE_TR!$A$1:$D$13,MATCH(MONTH($A73),COEE_CADLIGNE_TR!$A$1:$A$13,0),4)))</f>
        <v/>
      </c>
      <c r="R73" s="28" t="str">
        <f>IF(OR(Ouverture_lignes_validées!R73="F",Ouverture_lignes_validées!R73="PM",Ouverture_lignes_validées!R73=""),"",IF(Ouverture_lignes_validées!R73=1,INDEX(COEE_CADLIGNE_TR!$A$16:$C$27,MATCH(Tableau4[[#This Row],[Mois]],COEE_CADLIGNE_TR!$A$16:$A$27,0),2)*COEE_CADLIGNE_TR!$I$2*INDEX(COEE_CADLIGNE_TR!$L$3:$R$9,MATCH(WEEKDAY($A73,1),COEE_CADLIGNE_TR!$M$3:$M$9,0),6)*INDEX(COEE_CADLIGNE_TR!$A$1:$D$13,MATCH(MONTH($A73),COEE_CADLIGNE_TR!$A$1:$A$13,0),4)))</f>
        <v/>
      </c>
      <c r="S73" s="28">
        <f>IF(OR(Ouverture_lignes_validées!S73="F",Ouverture_lignes_validées!S73="PM",Ouverture_lignes_validées!S73=""),"",IF(Ouverture_lignes_validées!S73=1,INDEX(COEE_CADLIGNE_TR!$A$16:$C$27,MATCH(Tableau4[[#This Row],[Mois]],COEE_CADLIGNE_TR!$A$16:$A$27,0),2)*COEE_CADLIGNE_TR!$I$2*INDEX(COEE_CADLIGNE_TR!$L$3:$R$9,MATCH(WEEKDAY($A73,1),COEE_CADLIGNE_TR!$M$3:$M$9,0),7)*INDEX(COEE_CADLIGNE_TR!$A$1:$D$13,MATCH(MONTH($A73),COEE_CADLIGNE_TR!$A$1:$A$13,0),4)))</f>
        <v>7739.8874999999998</v>
      </c>
      <c r="T73" s="28" t="str">
        <f>IF(OR(Ouverture_lignes_validées!T73="F",Ouverture_lignes_validées!T73="PM",Ouverture_lignes_validées!T73=""),"",IF(Ouverture_lignes_validées!T73=1,IF(ISEVEN(Capa_lignes!$C73)="VRAI",INDEX(COEE_CADLIGNE_TR!$A$16:$C$27,MATCH(Tableau4[[#This Row],[Mois]],COEE_CADLIGNE_TR!$A$16:$A$27,0),2)*COEE_CADLIGNE_TR!$J$2*INDEX(COEE_CADLIGNE_TR!$L$3:$R$9,MATCH(WEEKDAY($A73,1),COEE_CADLIGNE_TR!$M$3:$M$9,0),3)*INDEX(COEE_CADLIGNE_TR!$A$1:$E$13,MATCH(MONTH($A73),COEE_CADLIGNE_TR!$A$1:$A$13,0),5),INDEX(COEE_CADLIGNE_TR!$A$16:$C$27,MATCH(Tableau4[[#This Row],[Mois]],COEE_CADLIGNE_TR!$A$16:$A$27,0),2)*COEE_CADLIGNE_TR!$J$2*INDEX(COEE_CADLIGNE_TR!$L$3:$R$9,MATCH(WEEKDAY($A73,1),COEE_CADLIGNE_TR!$M$3:$M$9,0),4)*INDEX(COEE_CADLIGNE_TR!$A$1:$E$13,MATCH(MONTH($A73),COEE_CADLIGNE_TR!$A$1:$A$13,0),5))))</f>
        <v/>
      </c>
    </row>
    <row r="74" spans="1:20" x14ac:dyDescent="0.35">
      <c r="A74" s="4">
        <v>44997</v>
      </c>
      <c r="B74" s="1">
        <v>2023</v>
      </c>
      <c r="C74" s="1">
        <v>10</v>
      </c>
      <c r="D74" s="1">
        <f>MONTH(Tableau4[[#This Row],[Date ]])</f>
        <v>3</v>
      </c>
      <c r="E74" s="28" t="str">
        <f>IF(OR(Ouverture_lignes_validées!E74="F",Ouverture_lignes_validées!E74="PM",Ouverture_lignes_validées!E74=""),"",
IF(Ouverture_lignes_validées!E74=1,
IF(ISEVEN(Capa_lignes!$C74)="VRAI",
INDEX(COEE_CADLIGNE_TR!$A$16:$C$27,MATCH(Tableau4[[#This Row],[Mois]],COEE_CADLIGNE_TR!$A$16:$A$27,0),2)*COEE_CADLIGNE_TR!$G$2*INDEX(COEE_CADLIGNE_TR!$L$3:$R$9,MATCH(WEEKDAY($A74,1),COEE_CADLIGNE_TR!$M$3:$M$9,0),4)*INDEX(COEE_CADLIGNE_TR!$A$1:$D$13,MATCH(MONTH($A74),COEE_CADLIGNE_TR!$A$1:$A$13,0),2)*INDEX(COEE_CADLIGNE_TR!$A$1:$D$13,MATCH(MONTH($A74),COEE_CADLIGNE_TR!$A$1:$A$13,0),2),
INDEX(COEE_CADLIGNE_TR!$A$16:$C$27,MATCH(Tableau4[[#This Row],[Mois]],COEE_CADLIGNE_TR!$A$16:$A$27,0),2)*COEE_CADLIGNE_TR!$G$2*INDEX(COEE_CADLIGNE_TR!$L$3:$R$9,MATCH(WEEKDAY($A74,1),COEE_CADLIGNE_TR!$M$3:$M$9,0),3)*INDEX(COEE_CADLIGNE_TR!$A$1:$D$13,MATCH(MONTH($A74),COEE_CADLIGNE_TR!$A$1:$A$13,0),2)*INDEX(COEE_CADLIGNE_TR!$A$1:$D$13,MATCH(MONTH($A74),COEE_CADLIGNE_TR!$A$1:$A$13,0),2))))</f>
        <v/>
      </c>
      <c r="F74" s="28" t="str">
        <f>IF(OR(Ouverture_lignes_validées!F74="F",Ouverture_lignes_validées!F74="PM",Ouverture_lignes_validées!F74=""),"",IF(Ouverture_lignes_validées!F74=1,IF(ISEVEN(Capa_lignes!$C74)="VRAI",INDEX(COEE_CADLIGNE_TR!$A$16:$C$27,MATCH(Tableau4[[#This Row],[Mois]],COEE_CADLIGNE_TR!$A$16:$A$27,0),2)*COEE_CADLIGNE_TR!$G$2*INDEX(COEE_CADLIGNE_TR!$L$3:$R$9,MATCH(WEEKDAY($A74,1),COEE_CADLIGNE_TR!$M$3:$M$9,0),3)*INDEX(COEE_CADLIGNE_TR!$A$1:$D$13,MATCH(MONTH($A74),COEE_CADLIGNE_TR!$A$1:$A$13,0),2),COEE_CADLIGNE_TR!$G$2*INDEX(COEE_CADLIGNE_TR!$L$3:$R$9,MATCH(WEEKDAY($A74,1),COEE_CADLIGNE_TR!$M$3:$M$9,0),4)*INDEX(COEE_CADLIGNE_TR!$A$1:$D$13,MATCH(MONTH($A74),COEE_CADLIGNE_TR!$A$1:$A$13,0),2))))</f>
        <v/>
      </c>
      <c r="G74" s="28" t="str">
        <f>IF(OR(Ouverture_lignes_validées!G74="F",Ouverture_lignes_validées!G74="PM",Ouverture_lignes_validées!G74=""),"",IF(Ouverture_lignes_validées!G74=1,INDEX(COEE_CADLIGNE_TR!$A$16:$C$27,MATCH(Tableau4[[#This Row],[Mois]],COEE_CADLIGNE_TR!$A$16:$A$27,0),2)*COEE_CADLIGNE_TR!$G$2*INDEX(COEE_CADLIGNE_TR!$L$3:$R$9,MATCH(WEEKDAY($A74,1),COEE_CADLIGNE_TR!$M$3:$M$9,0),5)*INDEX(COEE_CADLIGNE_TR!$A$1:$D$13,MATCH(MONTH($A74),COEE_CADLIGNE_TR!$A$1:$A$13,0),2)))</f>
        <v/>
      </c>
      <c r="H74" s="28" t="str">
        <f>IF(OR(Ouverture_lignes_validées!H74="F",Ouverture_lignes_validées!H74="PM",Ouverture_lignes_validées!H74=""),"",IF(Ouverture_lignes_validées!H74=1,INDEX(COEE_CADLIGNE_TR!$A$16:$C$27,MATCH(Tableau4[[#This Row],[Mois]],COEE_CADLIGNE_TR!$A$16:$A$27,0),2)*COEE_CADLIGNE_TR!$G$2*INDEX(COEE_CADLIGNE_TR!$L$3:$R$9,MATCH(WEEKDAY($A74,1),COEE_CADLIGNE_TR!$M$3:$M$9,0),6)*INDEX(COEE_CADLIGNE_TR!$A$1:$D$13,MATCH(MONTH($A74),COEE_CADLIGNE_TR!$A$1:$A$13,0),2)))</f>
        <v/>
      </c>
      <c r="I74" s="28" t="str">
        <f>IF(OR(Ouverture_lignes_validées!I74="F",Ouverture_lignes_validées!I74="PM",Ouverture_lignes_validées!I74=""),"",IF(Ouverture_lignes_validées!I74=1,INDEX(COEE_CADLIGNE_TR!$A$16:$C$27,MATCH(Tableau4[[#This Row],[Mois]],COEE_CADLIGNE_TR!$A$16:$A$27,0),2)*COEE_CADLIGNE_TR!$G$2*INDEX(COEE_CADLIGNE_TR!$L$3:$R$9,MATCH(WEEKDAY($A74,1),COEE_CADLIGNE_TR!$M$3:$M$9,0),7)*INDEX(COEE_CADLIGNE_TR!$A$1:$D$13,MATCH(MONTH($A74),COEE_CADLIGNE_TR!$A$1:$A$13,0),2)))</f>
        <v/>
      </c>
      <c r="J74" s="28" t="str">
        <f>IF(OR(Ouverture_lignes_validées!J74="F",Ouverture_lignes_validées!J74="PM",Ouverture_lignes_validées!J74=""),"",IF(Ouverture_lignes_validées!J74=1,IF(ISEVEN(Capa_lignes!$C74)="VRAI",INDEX(COEE_CADLIGNE_TR!$A$16:$C$27,MATCH(Tableau4[[#This Row],[Mois]],COEE_CADLIGNE_TR!$A$16:$A$27,0),2)*COEE_CADLIGNE_TR!$H$2*INDEX(COEE_CADLIGNE_TR!$L$3:$R$9,MATCH(WEEKDAY($A74,1),COEE_CADLIGNE_TR!$M$3:$M$9,0),4)*INDEX(COEE_CADLIGNE_TR!$A$1:$D$13,MATCH(MONTH($A74),COEE_CADLIGNE_TR!$A$1:$A$13,0),3),INDEX(COEE_CADLIGNE_TR!$A$16:$C$27,MATCH(Tableau4[[#This Row],[Mois]],COEE_CADLIGNE_TR!$A$16:$A$27,0),2)*COEE_CADLIGNE_TR!$H$2*INDEX(COEE_CADLIGNE_TR!$L$3:$R$9,MATCH(WEEKDAY($A74,1),COEE_CADLIGNE_TR!$M$3:$M$9,0),3)*INDEX(COEE_CADLIGNE_TR!$A$1:$D$13,MATCH(MONTH($A74),COEE_CADLIGNE_TR!$A$1:$A$13,0),3))))</f>
        <v/>
      </c>
      <c r="K74" s="28" t="str">
        <f>IF(OR(Ouverture_lignes_validées!K74="F",Ouverture_lignes_validées!K74="PM",Ouverture_lignes_validées!K74=""),"",IF(Ouverture_lignes_validées!K74=1,IF(ISEVEN(Capa_lignes!$C74)="VRAI",INDEX(COEE_CADLIGNE_TR!$A$16:$C$27,MATCH(Tableau4[[#This Row],[Mois]],COEE_CADLIGNE_TR!$A$16:$A$27,0),2)*COEE_CADLIGNE_TR!$H$2*INDEX(COEE_CADLIGNE_TR!$L$3:$R$9,MATCH(WEEKDAY($A74,1),COEE_CADLIGNE_TR!$M$3:$M$9,0),3)*INDEX(COEE_CADLIGNE_TR!$A$1:$D$13,MATCH(MONTH($A74),COEE_CADLIGNE_TR!$A$1:$A$13,0),3),INDEX(COEE_CADLIGNE_TR!$A$16:$C$27,MATCH(Tableau4[[#This Row],[Mois]],COEE_CADLIGNE_TR!$A$16:$A$27,0),2)*COEE_CADLIGNE_TR!$H$2*INDEX(COEE_CADLIGNE_TR!$L$3:$R$9,MATCH(WEEKDAY($A74,1),COEE_CADLIGNE_TR!$M$3:$M$9,0),4)*INDEX(COEE_CADLIGNE_TR!$A$1:$D$13,MATCH(MONTH($A74),COEE_CADLIGNE_TR!$A$1:$A$13,0),3))))</f>
        <v/>
      </c>
      <c r="L74" s="28" t="str">
        <f>IF(OR(Ouverture_lignes_validées!L74="F",Ouverture_lignes_validées!L74="PM",Ouverture_lignes_validées!L74=""),"",IF(Ouverture_lignes_validées!L74=1,INDEX(COEE_CADLIGNE_TR!$A$16:$C$27,MATCH(Tableau4[[#This Row],[Mois]],COEE_CADLIGNE_TR!$A$16:$A$27,0),2)*COEE_CADLIGNE_TR!$H$2*INDEX(COEE_CADLIGNE_TR!$L$3:$R$9,MATCH(WEEKDAY($A74,1),COEE_CADLIGNE_TR!$M$3:$M$9,0),5)*INDEX(COEE_CADLIGNE_TR!$A$1:$D$13,MATCH(MONTH($A74),COEE_CADLIGNE_TR!$A$1:$A$13,0),3)))</f>
        <v/>
      </c>
      <c r="M74" s="28">
        <f>IF(OR(Ouverture_lignes_validées!M74="F",Ouverture_lignes_validées!M74="PM",Ouverture_lignes_validées!M74=""),"",IF(Ouverture_lignes_validées!M74=1,INDEX(COEE_CADLIGNE_TR!$A$16:$C$27,MATCH(Tableau4[[#This Row],[Mois]],COEE_CADLIGNE_TR!$A$16:$A$27,0),2)*COEE_CADLIGNE_TR!$H$2*INDEX(COEE_CADLIGNE_TR!$L$3:$R$9,MATCH(WEEKDAY($A74,1),COEE_CADLIGNE_TR!$M$3:$M$9,0),6)*INDEX(COEE_CADLIGNE_TR!$A$1:$D$13,MATCH(MONTH($A74),COEE_CADLIGNE_TR!$A$1:$A$13,0),3)))</f>
        <v>7780.5</v>
      </c>
      <c r="N74" s="28">
        <f>IF(OR(Ouverture_lignes_validées!N74="F",Ouverture_lignes_validées!N74="PM",Ouverture_lignes_validées!N74=""),"",IF(Ouverture_lignes_validées!N74=1,INDEX(COEE_CADLIGNE_TR!$A$16:$C$27,MATCH(Tableau4[[#This Row],[Mois]],COEE_CADLIGNE_TR!$A$16:$A$27,0),2)*COEE_CADLIGNE_TR!$H$2*INDEX(COEE_CADLIGNE_TR!$L$3:$R$9,MATCH(WEEKDAY($A74,1),COEE_CADLIGNE_TR!$M$3:$M$9,0),7)*INDEX(COEE_CADLIGNE_TR!$A$1:$D$13,MATCH(MONTH($A74),COEE_CADLIGNE_TR!$A$1:$A$13,0),3)))</f>
        <v>7891.6500000000005</v>
      </c>
      <c r="O74" s="28" t="str">
        <f>IF(OR(Ouverture_lignes_validées!O74="F",Ouverture_lignes_validées!O74="PM",Ouverture_lignes_validées!O74=""),"",IF(Ouverture_lignes_validées!O74=1,IF(ISEVEN(Capa_lignes!$C74)="VRAI",INDEX(COEE_CADLIGNE_TR!$A$16:$C$27,MATCH(Tableau4[[#This Row],[Mois]],COEE_CADLIGNE_TR!$A$16:$A$27,0),2)*COEE_CADLIGNE_TR!$I$2*INDEX(COEE_CADLIGNE_TR!$L$3:$R$9,MATCH(WEEKDAY($A74,1),COEE_CADLIGNE_TR!$M$3:$M$9,0),4)*INDEX(COEE_CADLIGNE_TR!$A$1:$D$13,MATCH(MONTH($A74),COEE_CADLIGNE_TR!$A$1:$A$13,0),4),INDEX(COEE_CADLIGNE_TR!$A$16:$C$27,MATCH(Tableau4[[#This Row],[Mois]],COEE_CADLIGNE_TR!$A$16:$A$27,0),2)*COEE_CADLIGNE_TR!$I$2*INDEX(COEE_CADLIGNE_TR!$L$3:$R$9,MATCH(WEEKDAY($A74,1),COEE_CADLIGNE_TR!$M$3:$M$9,0),3)*INDEX(COEE_CADLIGNE_TR!$A$1:$D$13,MATCH(MONTH($A74),COEE_CADLIGNE_TR!$A$1:$A$13,0),4))))</f>
        <v/>
      </c>
      <c r="P74" s="28" t="str">
        <f>IF(OR(Ouverture_lignes_validées!P74="F",Ouverture_lignes_validées!P74="PM",Ouverture_lignes_validées!P74=""),"",IF(Ouverture_lignes_validées!P74=1,IF(ISEVEN(Capa_lignes!$C74)="VRAI",INDEX(COEE_CADLIGNE_TR!$A$16:$C$27,MATCH(Tableau4[[#This Row],[Mois]],COEE_CADLIGNE_TR!$A$16:$A$27,0),2)*COEE_CADLIGNE_TR!$I$2*INDEX(COEE_CADLIGNE_TR!$L$3:$R$9,MATCH(WEEKDAY($A74,1),COEE_CADLIGNE_TR!$M$3:$M$9,0),3)*INDEX(COEE_CADLIGNE_TR!$A$1:$D$13,MATCH(MONTH($A74),COEE_CADLIGNE_TR!$A$1:$A$13,0),4),INDEX(COEE_CADLIGNE_TR!$A$16:$C$27,MATCH(Tableau4[[#This Row],[Mois]],COEE_CADLIGNE_TR!$A$16:$A$27,0),2)*COEE_CADLIGNE_TR!$I$2*INDEX(COEE_CADLIGNE_TR!$L$3:$R$9,MATCH(WEEKDAY($A74,1),COEE_CADLIGNE_TR!$M$3:$M$9,0),4)*INDEX(COEE_CADLIGNE_TR!$A$1:$D$13,MATCH(MONTH($A74),COEE_CADLIGNE_TR!$A$1:$A$13,0),4))))</f>
        <v/>
      </c>
      <c r="Q74" s="28" t="str">
        <f>IF(OR(Ouverture_lignes_validées!Q74="F",Ouverture_lignes_validées!Q74="PM",Ouverture_lignes_validées!Q74=""),"",IF(Ouverture_lignes_validées!Q74=1,INDEX(COEE_CADLIGNE_TR!$A$16:$C$27,MATCH(Tableau4[[#This Row],[Mois]],COEE_CADLIGNE_TR!$A$16:$A$27,0),2)*COEE_CADLIGNE_TR!$I$2*INDEX(COEE_CADLIGNE_TR!$L$3:$R$9,MATCH(WEEKDAY($A74,1),COEE_CADLIGNE_TR!$M$3:$M$9,0),5)*INDEX(COEE_CADLIGNE_TR!$A$1:$D$13,MATCH(MONTH($A74),COEE_CADLIGNE_TR!$A$1:$A$13,0),4)))</f>
        <v/>
      </c>
      <c r="R74" s="28" t="str">
        <f>IF(OR(Ouverture_lignes_validées!R74="F",Ouverture_lignes_validées!R74="PM",Ouverture_lignes_validées!R74=""),"",IF(Ouverture_lignes_validées!R74=1,INDEX(COEE_CADLIGNE_TR!$A$16:$C$27,MATCH(Tableau4[[#This Row],[Mois]],COEE_CADLIGNE_TR!$A$16:$A$27,0),2)*COEE_CADLIGNE_TR!$I$2*INDEX(COEE_CADLIGNE_TR!$L$3:$R$9,MATCH(WEEKDAY($A74,1),COEE_CADLIGNE_TR!$M$3:$M$9,0),6)*INDEX(COEE_CADLIGNE_TR!$A$1:$D$13,MATCH(MONTH($A74),COEE_CADLIGNE_TR!$A$1:$A$13,0),4)))</f>
        <v/>
      </c>
      <c r="S74" s="28">
        <f>IF(OR(Ouverture_lignes_validées!S74="F",Ouverture_lignes_validées!S74="PM",Ouverture_lignes_validées!S74=""),"",IF(Ouverture_lignes_validées!S74=1,INDEX(COEE_CADLIGNE_TR!$A$16:$C$27,MATCH(Tableau4[[#This Row],[Mois]],COEE_CADLIGNE_TR!$A$16:$A$27,0),2)*COEE_CADLIGNE_TR!$I$2*INDEX(COEE_CADLIGNE_TR!$L$3:$R$9,MATCH(WEEKDAY($A74,1),COEE_CADLIGNE_TR!$M$3:$M$9,0),7)*INDEX(COEE_CADLIGNE_TR!$A$1:$D$13,MATCH(MONTH($A74),COEE_CADLIGNE_TR!$A$1:$A$13,0),4)))</f>
        <v>7739.8874999999998</v>
      </c>
      <c r="T74" s="28" t="str">
        <f>IF(OR(Ouverture_lignes_validées!T74="F",Ouverture_lignes_validées!T74="PM",Ouverture_lignes_validées!T74=""),"",IF(Ouverture_lignes_validées!T74=1,IF(ISEVEN(Capa_lignes!$C74)="VRAI",INDEX(COEE_CADLIGNE_TR!$A$16:$C$27,MATCH(Tableau4[[#This Row],[Mois]],COEE_CADLIGNE_TR!$A$16:$A$27,0),2)*COEE_CADLIGNE_TR!$J$2*INDEX(COEE_CADLIGNE_TR!$L$3:$R$9,MATCH(WEEKDAY($A74,1),COEE_CADLIGNE_TR!$M$3:$M$9,0),3)*INDEX(COEE_CADLIGNE_TR!$A$1:$E$13,MATCH(MONTH($A74),COEE_CADLIGNE_TR!$A$1:$A$13,0),5),INDEX(COEE_CADLIGNE_TR!$A$16:$C$27,MATCH(Tableau4[[#This Row],[Mois]],COEE_CADLIGNE_TR!$A$16:$A$27,0),2)*COEE_CADLIGNE_TR!$J$2*INDEX(COEE_CADLIGNE_TR!$L$3:$R$9,MATCH(WEEKDAY($A74,1),COEE_CADLIGNE_TR!$M$3:$M$9,0),4)*INDEX(COEE_CADLIGNE_TR!$A$1:$E$13,MATCH(MONTH($A74),COEE_CADLIGNE_TR!$A$1:$A$13,0),5))))</f>
        <v/>
      </c>
    </row>
    <row r="75" spans="1:20" x14ac:dyDescent="0.35">
      <c r="A75" s="4">
        <v>44998</v>
      </c>
      <c r="B75" s="1">
        <v>2023</v>
      </c>
      <c r="C75" s="1">
        <v>11</v>
      </c>
      <c r="D75" s="1">
        <f>MONTH(Tableau4[[#This Row],[Date ]])</f>
        <v>3</v>
      </c>
      <c r="E75" s="28" t="str">
        <f>IF(OR(Ouverture_lignes_validées!E75="F",Ouverture_lignes_validées!E75="PM",Ouverture_lignes_validées!E75=""),"",
IF(Ouverture_lignes_validées!E75=1,
IF(ISEVEN(Capa_lignes!$C75)="VRAI",
INDEX(COEE_CADLIGNE_TR!$A$16:$C$27,MATCH(Tableau4[[#This Row],[Mois]],COEE_CADLIGNE_TR!$A$16:$A$27,0),2)*COEE_CADLIGNE_TR!$G$2*INDEX(COEE_CADLIGNE_TR!$L$3:$R$9,MATCH(WEEKDAY($A75,1),COEE_CADLIGNE_TR!$M$3:$M$9,0),4)*INDEX(COEE_CADLIGNE_TR!$A$1:$D$13,MATCH(MONTH($A75),COEE_CADLIGNE_TR!$A$1:$A$13,0),2)*INDEX(COEE_CADLIGNE_TR!$A$1:$D$13,MATCH(MONTH($A75),COEE_CADLIGNE_TR!$A$1:$A$13,0),2),
INDEX(COEE_CADLIGNE_TR!$A$16:$C$27,MATCH(Tableau4[[#This Row],[Mois]],COEE_CADLIGNE_TR!$A$16:$A$27,0),2)*COEE_CADLIGNE_TR!$G$2*INDEX(COEE_CADLIGNE_TR!$L$3:$R$9,MATCH(WEEKDAY($A75,1),COEE_CADLIGNE_TR!$M$3:$M$9,0),3)*INDEX(COEE_CADLIGNE_TR!$A$1:$D$13,MATCH(MONTH($A75),COEE_CADLIGNE_TR!$A$1:$A$13,0),2)*INDEX(COEE_CADLIGNE_TR!$A$1:$D$13,MATCH(MONTH($A75),COEE_CADLIGNE_TR!$A$1:$A$13,0),2))))</f>
        <v/>
      </c>
      <c r="F75" s="28" t="str">
        <f>IF(OR(Ouverture_lignes_validées!F75="F",Ouverture_lignes_validées!F75="PM",Ouverture_lignes_validées!F75=""),"",IF(Ouverture_lignes_validées!F75=1,IF(ISEVEN(Capa_lignes!$C75)="VRAI",INDEX(COEE_CADLIGNE_TR!$A$16:$C$27,MATCH(Tableau4[[#This Row],[Mois]],COEE_CADLIGNE_TR!$A$16:$A$27,0),2)*COEE_CADLIGNE_TR!$G$2*INDEX(COEE_CADLIGNE_TR!$L$3:$R$9,MATCH(WEEKDAY($A75,1),COEE_CADLIGNE_TR!$M$3:$M$9,0),3)*INDEX(COEE_CADLIGNE_TR!$A$1:$D$13,MATCH(MONTH($A75),COEE_CADLIGNE_TR!$A$1:$A$13,0),2),COEE_CADLIGNE_TR!$G$2*INDEX(COEE_CADLIGNE_TR!$L$3:$R$9,MATCH(WEEKDAY($A75,1),COEE_CADLIGNE_TR!$M$3:$M$9,0),4)*INDEX(COEE_CADLIGNE_TR!$A$1:$D$13,MATCH(MONTH($A75),COEE_CADLIGNE_TR!$A$1:$A$13,0),2))))</f>
        <v/>
      </c>
      <c r="G75" s="28" t="str">
        <f>IF(OR(Ouverture_lignes_validées!G75="F",Ouverture_lignes_validées!G75="PM",Ouverture_lignes_validées!G75=""),"",IF(Ouverture_lignes_validées!G75=1,INDEX(COEE_CADLIGNE_TR!$A$16:$C$27,MATCH(Tableau4[[#This Row],[Mois]],COEE_CADLIGNE_TR!$A$16:$A$27,0),2)*COEE_CADLIGNE_TR!$G$2*INDEX(COEE_CADLIGNE_TR!$L$3:$R$9,MATCH(WEEKDAY($A75,1),COEE_CADLIGNE_TR!$M$3:$M$9,0),5)*INDEX(COEE_CADLIGNE_TR!$A$1:$D$13,MATCH(MONTH($A75),COEE_CADLIGNE_TR!$A$1:$A$13,0),2)))</f>
        <v/>
      </c>
      <c r="H75" s="28" t="str">
        <f>IF(OR(Ouverture_lignes_validées!H75="F",Ouverture_lignes_validées!H75="PM",Ouverture_lignes_validées!H75=""),"",IF(Ouverture_lignes_validées!H75=1,INDEX(COEE_CADLIGNE_TR!$A$16:$C$27,MATCH(Tableau4[[#This Row],[Mois]],COEE_CADLIGNE_TR!$A$16:$A$27,0),2)*COEE_CADLIGNE_TR!$G$2*INDEX(COEE_CADLIGNE_TR!$L$3:$R$9,MATCH(WEEKDAY($A75,1),COEE_CADLIGNE_TR!$M$3:$M$9,0),6)*INDEX(COEE_CADLIGNE_TR!$A$1:$D$13,MATCH(MONTH($A75),COEE_CADLIGNE_TR!$A$1:$A$13,0),2)))</f>
        <v/>
      </c>
      <c r="I75" s="28" t="str">
        <f>IF(OR(Ouverture_lignes_validées!I75="F",Ouverture_lignes_validées!I75="PM",Ouverture_lignes_validées!I75=""),"",IF(Ouverture_lignes_validées!I75=1,INDEX(COEE_CADLIGNE_TR!$A$16:$C$27,MATCH(Tableau4[[#This Row],[Mois]],COEE_CADLIGNE_TR!$A$16:$A$27,0),2)*COEE_CADLIGNE_TR!$G$2*INDEX(COEE_CADLIGNE_TR!$L$3:$R$9,MATCH(WEEKDAY($A75,1),COEE_CADLIGNE_TR!$M$3:$M$9,0),7)*INDEX(COEE_CADLIGNE_TR!$A$1:$D$13,MATCH(MONTH($A75),COEE_CADLIGNE_TR!$A$1:$A$13,0),2)))</f>
        <v/>
      </c>
      <c r="J75" s="28">
        <f>IF(OR(Ouverture_lignes_validées!J75="F",Ouverture_lignes_validées!J75="PM",Ouverture_lignes_validées!J75=""),"",IF(Ouverture_lignes_validées!J75=1,IF(ISEVEN(Capa_lignes!$C75)="VRAI",INDEX(COEE_CADLIGNE_TR!$A$16:$C$27,MATCH(Tableau4[[#This Row],[Mois]],COEE_CADLIGNE_TR!$A$16:$A$27,0),2)*COEE_CADLIGNE_TR!$H$2*INDEX(COEE_CADLIGNE_TR!$L$3:$R$9,MATCH(WEEKDAY($A75,1),COEE_CADLIGNE_TR!$M$3:$M$9,0),4)*INDEX(COEE_CADLIGNE_TR!$A$1:$D$13,MATCH(MONTH($A75),COEE_CADLIGNE_TR!$A$1:$A$13,0),3),INDEX(COEE_CADLIGNE_TR!$A$16:$C$27,MATCH(Tableau4[[#This Row],[Mois]],COEE_CADLIGNE_TR!$A$16:$A$27,0),2)*COEE_CADLIGNE_TR!$H$2*INDEX(COEE_CADLIGNE_TR!$L$3:$R$9,MATCH(WEEKDAY($A75,1),COEE_CADLIGNE_TR!$M$3:$M$9,0),3)*INDEX(COEE_CADLIGNE_TR!$A$1:$D$13,MATCH(MONTH($A75),COEE_CADLIGNE_TR!$A$1:$A$13,0),3))))</f>
        <v>4890.6000000000004</v>
      </c>
      <c r="K75" s="28">
        <f>IF(OR(Ouverture_lignes_validées!K75="F",Ouverture_lignes_validées!K75="PM",Ouverture_lignes_validées!K75=""),"",IF(Ouverture_lignes_validées!K75=1,IF(ISEVEN(Capa_lignes!$C75)="VRAI",INDEX(COEE_CADLIGNE_TR!$A$16:$C$27,MATCH(Tableau4[[#This Row],[Mois]],COEE_CADLIGNE_TR!$A$16:$A$27,0),2)*COEE_CADLIGNE_TR!$H$2*INDEX(COEE_CADLIGNE_TR!$L$3:$R$9,MATCH(WEEKDAY($A75,1),COEE_CADLIGNE_TR!$M$3:$M$9,0),3)*INDEX(COEE_CADLIGNE_TR!$A$1:$D$13,MATCH(MONTH($A75),COEE_CADLIGNE_TR!$A$1:$A$13,0),3),INDEX(COEE_CADLIGNE_TR!$A$16:$C$27,MATCH(Tableau4[[#This Row],[Mois]],COEE_CADLIGNE_TR!$A$16:$A$27,0),2)*COEE_CADLIGNE_TR!$H$2*INDEX(COEE_CADLIGNE_TR!$L$3:$R$9,MATCH(WEEKDAY($A75,1),COEE_CADLIGNE_TR!$M$3:$M$9,0),4)*INDEX(COEE_CADLIGNE_TR!$A$1:$D$13,MATCH(MONTH($A75),COEE_CADLIGNE_TR!$A$1:$A$13,0),3))))</f>
        <v>5001.75</v>
      </c>
      <c r="L75" s="28">
        <f>IF(OR(Ouverture_lignes_validées!L75="F",Ouverture_lignes_validées!L75="PM",Ouverture_lignes_validées!L75=""),"",IF(Ouverture_lignes_validées!L75=1,INDEX(COEE_CADLIGNE_TR!$A$16:$C$27,MATCH(Tableau4[[#This Row],[Mois]],COEE_CADLIGNE_TR!$A$16:$A$27,0),2)*COEE_CADLIGNE_TR!$H$2*INDEX(COEE_CADLIGNE_TR!$L$3:$R$9,MATCH(WEEKDAY($A75,1),COEE_CADLIGNE_TR!$M$3:$M$9,0),5)*INDEX(COEE_CADLIGNE_TR!$A$1:$D$13,MATCH(MONTH($A75),COEE_CADLIGNE_TR!$A$1:$A$13,0),3)))</f>
        <v>6113.25</v>
      </c>
      <c r="M75" s="28" t="str">
        <f>IF(OR(Ouverture_lignes_validées!M75="F",Ouverture_lignes_validées!M75="PM",Ouverture_lignes_validées!M75=""),"",IF(Ouverture_lignes_validées!M75=1,INDEX(COEE_CADLIGNE_TR!$A$16:$C$27,MATCH(Tableau4[[#This Row],[Mois]],COEE_CADLIGNE_TR!$A$16:$A$27,0),2)*COEE_CADLIGNE_TR!$H$2*INDEX(COEE_CADLIGNE_TR!$L$3:$R$9,MATCH(WEEKDAY($A75,1),COEE_CADLIGNE_TR!$M$3:$M$9,0),6)*INDEX(COEE_CADLIGNE_TR!$A$1:$D$13,MATCH(MONTH($A75),COEE_CADLIGNE_TR!$A$1:$A$13,0),3)))</f>
        <v/>
      </c>
      <c r="N75" s="28" t="str">
        <f>IF(OR(Ouverture_lignes_validées!N75="F",Ouverture_lignes_validées!N75="PM",Ouverture_lignes_validées!N75=""),"",IF(Ouverture_lignes_validées!N75=1,INDEX(COEE_CADLIGNE_TR!$A$16:$C$27,MATCH(Tableau4[[#This Row],[Mois]],COEE_CADLIGNE_TR!$A$16:$A$27,0),2)*COEE_CADLIGNE_TR!$H$2*INDEX(COEE_CADLIGNE_TR!$L$3:$R$9,MATCH(WEEKDAY($A75,1),COEE_CADLIGNE_TR!$M$3:$M$9,0),7)*INDEX(COEE_CADLIGNE_TR!$A$1:$D$13,MATCH(MONTH($A75),COEE_CADLIGNE_TR!$A$1:$A$13,0),3)))</f>
        <v/>
      </c>
      <c r="O75" s="28">
        <f>IF(OR(Ouverture_lignes_validées!O75="F",Ouverture_lignes_validées!O75="PM",Ouverture_lignes_validées!O75=""),"",IF(Ouverture_lignes_validées!O75=1,IF(ISEVEN(Capa_lignes!$C75)="VRAI",INDEX(COEE_CADLIGNE_TR!$A$16:$C$27,MATCH(Tableau4[[#This Row],[Mois]],COEE_CADLIGNE_TR!$A$16:$A$27,0),2)*COEE_CADLIGNE_TR!$I$2*INDEX(COEE_CADLIGNE_TR!$L$3:$R$9,MATCH(WEEKDAY($A75,1),COEE_CADLIGNE_TR!$M$3:$M$9,0),4)*INDEX(COEE_CADLIGNE_TR!$A$1:$D$13,MATCH(MONTH($A75),COEE_CADLIGNE_TR!$A$1:$A$13,0),4),INDEX(COEE_CADLIGNE_TR!$A$16:$C$27,MATCH(Tableau4[[#This Row],[Mois]],COEE_CADLIGNE_TR!$A$16:$A$27,0),2)*COEE_CADLIGNE_TR!$I$2*INDEX(COEE_CADLIGNE_TR!$L$3:$R$9,MATCH(WEEKDAY($A75,1),COEE_CADLIGNE_TR!$M$3:$M$9,0),3)*INDEX(COEE_CADLIGNE_TR!$A$1:$D$13,MATCH(MONTH($A75),COEE_CADLIGNE_TR!$A$1:$A$13,0),4))))</f>
        <v>4796.55</v>
      </c>
      <c r="P75" s="28">
        <f>IF(OR(Ouverture_lignes_validées!P75="F",Ouverture_lignes_validées!P75="PM",Ouverture_lignes_validées!P75=""),"",IF(Ouverture_lignes_validées!P75=1,IF(ISEVEN(Capa_lignes!$C75)="VRAI",INDEX(COEE_CADLIGNE_TR!$A$16:$C$27,MATCH(Tableau4[[#This Row],[Mois]],COEE_CADLIGNE_TR!$A$16:$A$27,0),2)*COEE_CADLIGNE_TR!$I$2*INDEX(COEE_CADLIGNE_TR!$L$3:$R$9,MATCH(WEEKDAY($A75,1),COEE_CADLIGNE_TR!$M$3:$M$9,0),3)*INDEX(COEE_CADLIGNE_TR!$A$1:$D$13,MATCH(MONTH($A75),COEE_CADLIGNE_TR!$A$1:$A$13,0),4),INDEX(COEE_CADLIGNE_TR!$A$16:$C$27,MATCH(Tableau4[[#This Row],[Mois]],COEE_CADLIGNE_TR!$A$16:$A$27,0),2)*COEE_CADLIGNE_TR!$I$2*INDEX(COEE_CADLIGNE_TR!$L$3:$R$9,MATCH(WEEKDAY($A75,1),COEE_CADLIGNE_TR!$M$3:$M$9,0),4)*INDEX(COEE_CADLIGNE_TR!$A$1:$D$13,MATCH(MONTH($A75),COEE_CADLIGNE_TR!$A$1:$A$13,0),4))))</f>
        <v>4905.5625</v>
      </c>
      <c r="Q75" s="28" t="str">
        <f>IF(OR(Ouverture_lignes_validées!Q75="F",Ouverture_lignes_validées!Q75="PM",Ouverture_lignes_validées!Q75=""),"",IF(Ouverture_lignes_validées!Q75=1,INDEX(COEE_CADLIGNE_TR!$A$16:$C$27,MATCH(Tableau4[[#This Row],[Mois]],COEE_CADLIGNE_TR!$A$16:$A$27,0),2)*COEE_CADLIGNE_TR!$I$2*INDEX(COEE_CADLIGNE_TR!$L$3:$R$9,MATCH(WEEKDAY($A75,1),COEE_CADLIGNE_TR!$M$3:$M$9,0),5)*INDEX(COEE_CADLIGNE_TR!$A$1:$D$13,MATCH(MONTH($A75),COEE_CADLIGNE_TR!$A$1:$A$13,0),4)))</f>
        <v/>
      </c>
      <c r="R75" s="28" t="str">
        <f>IF(OR(Ouverture_lignes_validées!R75="F",Ouverture_lignes_validées!R75="PM",Ouverture_lignes_validées!R75=""),"",IF(Ouverture_lignes_validées!R75=1,INDEX(COEE_CADLIGNE_TR!$A$16:$C$27,MATCH(Tableau4[[#This Row],[Mois]],COEE_CADLIGNE_TR!$A$16:$A$27,0),2)*COEE_CADLIGNE_TR!$I$2*INDEX(COEE_CADLIGNE_TR!$L$3:$R$9,MATCH(WEEKDAY($A75,1),COEE_CADLIGNE_TR!$M$3:$M$9,0),6)*INDEX(COEE_CADLIGNE_TR!$A$1:$D$13,MATCH(MONTH($A75),COEE_CADLIGNE_TR!$A$1:$A$13,0),4)))</f>
        <v/>
      </c>
      <c r="S75" s="28" t="str">
        <f>IF(OR(Ouverture_lignes_validées!S75="F",Ouverture_lignes_validées!S75="PM",Ouverture_lignes_validées!S75=""),"",IF(Ouverture_lignes_validées!S75=1,INDEX(COEE_CADLIGNE_TR!$A$16:$C$27,MATCH(Tableau4[[#This Row],[Mois]],COEE_CADLIGNE_TR!$A$16:$A$27,0),2)*COEE_CADLIGNE_TR!$I$2*INDEX(COEE_CADLIGNE_TR!$L$3:$R$9,MATCH(WEEKDAY($A75,1),COEE_CADLIGNE_TR!$M$3:$M$9,0),7)*INDEX(COEE_CADLIGNE_TR!$A$1:$D$13,MATCH(MONTH($A75),COEE_CADLIGNE_TR!$A$1:$A$13,0),4)))</f>
        <v/>
      </c>
      <c r="T75" s="28">
        <f>IF(OR(Ouverture_lignes_validées!T75="F",Ouverture_lignes_validées!T75="PM",Ouverture_lignes_validées!T75=""),"",IF(Ouverture_lignes_validées!T75=1,IF(ISEVEN(Capa_lignes!$C75)="VRAI",INDEX(COEE_CADLIGNE_TR!$A$16:$C$27,MATCH(Tableau4[[#This Row],[Mois]],COEE_CADLIGNE_TR!$A$16:$A$27,0),2)*COEE_CADLIGNE_TR!$J$2*INDEX(COEE_CADLIGNE_TR!$L$3:$R$9,MATCH(WEEKDAY($A75,1),COEE_CADLIGNE_TR!$M$3:$M$9,0),3)*INDEX(COEE_CADLIGNE_TR!$A$1:$E$13,MATCH(MONTH($A75),COEE_CADLIGNE_TR!$A$1:$A$13,0),5),INDEX(COEE_CADLIGNE_TR!$A$16:$C$27,MATCH(Tableau4[[#This Row],[Mois]],COEE_CADLIGNE_TR!$A$16:$A$27,0),2)*COEE_CADLIGNE_TR!$J$2*INDEX(COEE_CADLIGNE_TR!$L$3:$R$9,MATCH(WEEKDAY($A75,1),COEE_CADLIGNE_TR!$M$3:$M$9,0),4)*INDEX(COEE_CADLIGNE_TR!$A$1:$E$13,MATCH(MONTH($A75),COEE_CADLIGNE_TR!$A$1:$A$13,0),5))))</f>
        <v>1601.8735362997659</v>
      </c>
    </row>
    <row r="76" spans="1:20" x14ac:dyDescent="0.35">
      <c r="A76" s="4">
        <v>44999</v>
      </c>
      <c r="B76" s="1">
        <v>2023</v>
      </c>
      <c r="C76" s="1">
        <v>11</v>
      </c>
      <c r="D76" s="1">
        <f>MONTH(Tableau4[[#This Row],[Date ]])</f>
        <v>3</v>
      </c>
      <c r="E76" s="28" t="str">
        <f>IF(OR(Ouverture_lignes_validées!E76="F",Ouverture_lignes_validées!E76="PM",Ouverture_lignes_validées!E76=""),"",
IF(Ouverture_lignes_validées!E76=1,
IF(ISEVEN(Capa_lignes!$C76)="VRAI",
INDEX(COEE_CADLIGNE_TR!$A$16:$C$27,MATCH(Tableau4[[#This Row],[Mois]],COEE_CADLIGNE_TR!$A$16:$A$27,0),2)*COEE_CADLIGNE_TR!$G$2*INDEX(COEE_CADLIGNE_TR!$L$3:$R$9,MATCH(WEEKDAY($A76,1),COEE_CADLIGNE_TR!$M$3:$M$9,0),4)*INDEX(COEE_CADLIGNE_TR!$A$1:$D$13,MATCH(MONTH($A76),COEE_CADLIGNE_TR!$A$1:$A$13,0),2)*INDEX(COEE_CADLIGNE_TR!$A$1:$D$13,MATCH(MONTH($A76),COEE_CADLIGNE_TR!$A$1:$A$13,0),2),
INDEX(COEE_CADLIGNE_TR!$A$16:$C$27,MATCH(Tableau4[[#This Row],[Mois]],COEE_CADLIGNE_TR!$A$16:$A$27,0),2)*COEE_CADLIGNE_TR!$G$2*INDEX(COEE_CADLIGNE_TR!$L$3:$R$9,MATCH(WEEKDAY($A76,1),COEE_CADLIGNE_TR!$M$3:$M$9,0),3)*INDEX(COEE_CADLIGNE_TR!$A$1:$D$13,MATCH(MONTH($A76),COEE_CADLIGNE_TR!$A$1:$A$13,0),2)*INDEX(COEE_CADLIGNE_TR!$A$1:$D$13,MATCH(MONTH($A76),COEE_CADLIGNE_TR!$A$1:$A$13,0),2))))</f>
        <v/>
      </c>
      <c r="F76" s="28" t="str">
        <f>IF(OR(Ouverture_lignes_validées!F76="F",Ouverture_lignes_validées!F76="PM",Ouverture_lignes_validées!F76=""),"",IF(Ouverture_lignes_validées!F76=1,IF(ISEVEN(Capa_lignes!$C76)="VRAI",INDEX(COEE_CADLIGNE_TR!$A$16:$C$27,MATCH(Tableau4[[#This Row],[Mois]],COEE_CADLIGNE_TR!$A$16:$A$27,0),2)*COEE_CADLIGNE_TR!$G$2*INDEX(COEE_CADLIGNE_TR!$L$3:$R$9,MATCH(WEEKDAY($A76,1),COEE_CADLIGNE_TR!$M$3:$M$9,0),3)*INDEX(COEE_CADLIGNE_TR!$A$1:$D$13,MATCH(MONTH($A76),COEE_CADLIGNE_TR!$A$1:$A$13,0),2),COEE_CADLIGNE_TR!$G$2*INDEX(COEE_CADLIGNE_TR!$L$3:$R$9,MATCH(WEEKDAY($A76,1),COEE_CADLIGNE_TR!$M$3:$M$9,0),4)*INDEX(COEE_CADLIGNE_TR!$A$1:$D$13,MATCH(MONTH($A76),COEE_CADLIGNE_TR!$A$1:$A$13,0),2))))</f>
        <v/>
      </c>
      <c r="G76" s="28" t="str">
        <f>IF(OR(Ouverture_lignes_validées!G76="F",Ouverture_lignes_validées!G76="PM",Ouverture_lignes_validées!G76=""),"",IF(Ouverture_lignes_validées!G76=1,INDEX(COEE_CADLIGNE_TR!$A$16:$C$27,MATCH(Tableau4[[#This Row],[Mois]],COEE_CADLIGNE_TR!$A$16:$A$27,0),2)*COEE_CADLIGNE_TR!$G$2*INDEX(COEE_CADLIGNE_TR!$L$3:$R$9,MATCH(WEEKDAY($A76,1),COEE_CADLIGNE_TR!$M$3:$M$9,0),5)*INDEX(COEE_CADLIGNE_TR!$A$1:$D$13,MATCH(MONTH($A76),COEE_CADLIGNE_TR!$A$1:$A$13,0),2)))</f>
        <v/>
      </c>
      <c r="H76" s="28" t="str">
        <f>IF(OR(Ouverture_lignes_validées!H76="F",Ouverture_lignes_validées!H76="PM",Ouverture_lignes_validées!H76=""),"",IF(Ouverture_lignes_validées!H76=1,INDEX(COEE_CADLIGNE_TR!$A$16:$C$27,MATCH(Tableau4[[#This Row],[Mois]],COEE_CADLIGNE_TR!$A$16:$A$27,0),2)*COEE_CADLIGNE_TR!$G$2*INDEX(COEE_CADLIGNE_TR!$L$3:$R$9,MATCH(WEEKDAY($A76,1),COEE_CADLIGNE_TR!$M$3:$M$9,0),6)*INDEX(COEE_CADLIGNE_TR!$A$1:$D$13,MATCH(MONTH($A76),COEE_CADLIGNE_TR!$A$1:$A$13,0),2)))</f>
        <v/>
      </c>
      <c r="I76" s="28" t="str">
        <f>IF(OR(Ouverture_lignes_validées!I76="F",Ouverture_lignes_validées!I76="PM",Ouverture_lignes_validées!I76=""),"",IF(Ouverture_lignes_validées!I76=1,INDEX(COEE_CADLIGNE_TR!$A$16:$C$27,MATCH(Tableau4[[#This Row],[Mois]],COEE_CADLIGNE_TR!$A$16:$A$27,0),2)*COEE_CADLIGNE_TR!$G$2*INDEX(COEE_CADLIGNE_TR!$L$3:$R$9,MATCH(WEEKDAY($A76,1),COEE_CADLIGNE_TR!$M$3:$M$9,0),7)*INDEX(COEE_CADLIGNE_TR!$A$1:$D$13,MATCH(MONTH($A76),COEE_CADLIGNE_TR!$A$1:$A$13,0),2)))</f>
        <v/>
      </c>
      <c r="J76" s="28">
        <f>IF(OR(Ouverture_lignes_validées!J76="F",Ouverture_lignes_validées!J76="PM",Ouverture_lignes_validées!J76=""),"",IF(Ouverture_lignes_validées!J76=1,IF(ISEVEN(Capa_lignes!$C76)="VRAI",INDEX(COEE_CADLIGNE_TR!$A$16:$C$27,MATCH(Tableau4[[#This Row],[Mois]],COEE_CADLIGNE_TR!$A$16:$A$27,0),2)*COEE_CADLIGNE_TR!$H$2*INDEX(COEE_CADLIGNE_TR!$L$3:$R$9,MATCH(WEEKDAY($A76,1),COEE_CADLIGNE_TR!$M$3:$M$9,0),4)*INDEX(COEE_CADLIGNE_TR!$A$1:$D$13,MATCH(MONTH($A76),COEE_CADLIGNE_TR!$A$1:$A$13,0),3),INDEX(COEE_CADLIGNE_TR!$A$16:$C$27,MATCH(Tableau4[[#This Row],[Mois]],COEE_CADLIGNE_TR!$A$16:$A$27,0),2)*COEE_CADLIGNE_TR!$H$2*INDEX(COEE_CADLIGNE_TR!$L$3:$R$9,MATCH(WEEKDAY($A76,1),COEE_CADLIGNE_TR!$M$3:$M$9,0),3)*INDEX(COEE_CADLIGNE_TR!$A$1:$D$13,MATCH(MONTH($A76),COEE_CADLIGNE_TR!$A$1:$A$13,0),3))))</f>
        <v>4890.6000000000004</v>
      </c>
      <c r="K76" s="28">
        <f>IF(OR(Ouverture_lignes_validées!K76="F",Ouverture_lignes_validées!K76="PM",Ouverture_lignes_validées!K76=""),"",IF(Ouverture_lignes_validées!K76=1,IF(ISEVEN(Capa_lignes!$C76)="VRAI",INDEX(COEE_CADLIGNE_TR!$A$16:$C$27,MATCH(Tableau4[[#This Row],[Mois]],COEE_CADLIGNE_TR!$A$16:$A$27,0),2)*COEE_CADLIGNE_TR!$H$2*INDEX(COEE_CADLIGNE_TR!$L$3:$R$9,MATCH(WEEKDAY($A76,1),COEE_CADLIGNE_TR!$M$3:$M$9,0),3)*INDEX(COEE_CADLIGNE_TR!$A$1:$D$13,MATCH(MONTH($A76),COEE_CADLIGNE_TR!$A$1:$A$13,0),3),INDEX(COEE_CADLIGNE_TR!$A$16:$C$27,MATCH(Tableau4[[#This Row],[Mois]],COEE_CADLIGNE_TR!$A$16:$A$27,0),2)*COEE_CADLIGNE_TR!$H$2*INDEX(COEE_CADLIGNE_TR!$L$3:$R$9,MATCH(WEEKDAY($A76,1),COEE_CADLIGNE_TR!$M$3:$M$9,0),4)*INDEX(COEE_CADLIGNE_TR!$A$1:$D$13,MATCH(MONTH($A76),COEE_CADLIGNE_TR!$A$1:$A$13,0),3))))</f>
        <v>5001.75</v>
      </c>
      <c r="L76" s="28">
        <f>IF(OR(Ouverture_lignes_validées!L76="F",Ouverture_lignes_validées!L76="PM",Ouverture_lignes_validées!L76=""),"",IF(Ouverture_lignes_validées!L76=1,INDEX(COEE_CADLIGNE_TR!$A$16:$C$27,MATCH(Tableau4[[#This Row],[Mois]],COEE_CADLIGNE_TR!$A$16:$A$27,0),2)*COEE_CADLIGNE_TR!$H$2*INDEX(COEE_CADLIGNE_TR!$L$3:$R$9,MATCH(WEEKDAY($A76,1),COEE_CADLIGNE_TR!$M$3:$M$9,0),5)*INDEX(COEE_CADLIGNE_TR!$A$1:$D$13,MATCH(MONTH($A76),COEE_CADLIGNE_TR!$A$1:$A$13,0),3)))</f>
        <v>6113.25</v>
      </c>
      <c r="M76" s="28" t="str">
        <f>IF(OR(Ouverture_lignes_validées!M76="F",Ouverture_lignes_validées!M76="PM",Ouverture_lignes_validées!M76=""),"",IF(Ouverture_lignes_validées!M76=1,INDEX(COEE_CADLIGNE_TR!$A$16:$C$27,MATCH(Tableau4[[#This Row],[Mois]],COEE_CADLIGNE_TR!$A$16:$A$27,0),2)*COEE_CADLIGNE_TR!$H$2*INDEX(COEE_CADLIGNE_TR!$L$3:$R$9,MATCH(WEEKDAY($A76,1),COEE_CADLIGNE_TR!$M$3:$M$9,0),6)*INDEX(COEE_CADLIGNE_TR!$A$1:$D$13,MATCH(MONTH($A76),COEE_CADLIGNE_TR!$A$1:$A$13,0),3)))</f>
        <v/>
      </c>
      <c r="N76" s="28" t="str">
        <f>IF(OR(Ouverture_lignes_validées!N76="F",Ouverture_lignes_validées!N76="PM",Ouverture_lignes_validées!N76=""),"",IF(Ouverture_lignes_validées!N76=1,INDEX(COEE_CADLIGNE_TR!$A$16:$C$27,MATCH(Tableau4[[#This Row],[Mois]],COEE_CADLIGNE_TR!$A$16:$A$27,0),2)*COEE_CADLIGNE_TR!$H$2*INDEX(COEE_CADLIGNE_TR!$L$3:$R$9,MATCH(WEEKDAY($A76,1),COEE_CADLIGNE_TR!$M$3:$M$9,0),7)*INDEX(COEE_CADLIGNE_TR!$A$1:$D$13,MATCH(MONTH($A76),COEE_CADLIGNE_TR!$A$1:$A$13,0),3)))</f>
        <v/>
      </c>
      <c r="O76" s="28">
        <f>IF(OR(Ouverture_lignes_validées!O76="F",Ouverture_lignes_validées!O76="PM",Ouverture_lignes_validées!O76=""),"",IF(Ouverture_lignes_validées!O76=1,IF(ISEVEN(Capa_lignes!$C76)="VRAI",INDEX(COEE_CADLIGNE_TR!$A$16:$C$27,MATCH(Tableau4[[#This Row],[Mois]],COEE_CADLIGNE_TR!$A$16:$A$27,0),2)*COEE_CADLIGNE_TR!$I$2*INDEX(COEE_CADLIGNE_TR!$L$3:$R$9,MATCH(WEEKDAY($A76,1),COEE_CADLIGNE_TR!$M$3:$M$9,0),4)*INDEX(COEE_CADLIGNE_TR!$A$1:$D$13,MATCH(MONTH($A76),COEE_CADLIGNE_TR!$A$1:$A$13,0),4),INDEX(COEE_CADLIGNE_TR!$A$16:$C$27,MATCH(Tableau4[[#This Row],[Mois]],COEE_CADLIGNE_TR!$A$16:$A$27,0),2)*COEE_CADLIGNE_TR!$I$2*INDEX(COEE_CADLIGNE_TR!$L$3:$R$9,MATCH(WEEKDAY($A76,1),COEE_CADLIGNE_TR!$M$3:$M$9,0),3)*INDEX(COEE_CADLIGNE_TR!$A$1:$D$13,MATCH(MONTH($A76),COEE_CADLIGNE_TR!$A$1:$A$13,0),4))))</f>
        <v>4796.55</v>
      </c>
      <c r="P76" s="28">
        <f>IF(OR(Ouverture_lignes_validées!P76="F",Ouverture_lignes_validées!P76="PM",Ouverture_lignes_validées!P76=""),"",IF(Ouverture_lignes_validées!P76=1,IF(ISEVEN(Capa_lignes!$C76)="VRAI",INDEX(COEE_CADLIGNE_TR!$A$16:$C$27,MATCH(Tableau4[[#This Row],[Mois]],COEE_CADLIGNE_TR!$A$16:$A$27,0),2)*COEE_CADLIGNE_TR!$I$2*INDEX(COEE_CADLIGNE_TR!$L$3:$R$9,MATCH(WEEKDAY($A76,1),COEE_CADLIGNE_TR!$M$3:$M$9,0),3)*INDEX(COEE_CADLIGNE_TR!$A$1:$D$13,MATCH(MONTH($A76),COEE_CADLIGNE_TR!$A$1:$A$13,0),4),INDEX(COEE_CADLIGNE_TR!$A$16:$C$27,MATCH(Tableau4[[#This Row],[Mois]],COEE_CADLIGNE_TR!$A$16:$A$27,0),2)*COEE_CADLIGNE_TR!$I$2*INDEX(COEE_CADLIGNE_TR!$L$3:$R$9,MATCH(WEEKDAY($A76,1),COEE_CADLIGNE_TR!$M$3:$M$9,0),4)*INDEX(COEE_CADLIGNE_TR!$A$1:$D$13,MATCH(MONTH($A76),COEE_CADLIGNE_TR!$A$1:$A$13,0),4))))</f>
        <v>4905.5625</v>
      </c>
      <c r="Q76" s="28" t="str">
        <f>IF(OR(Ouverture_lignes_validées!Q76="F",Ouverture_lignes_validées!Q76="PM",Ouverture_lignes_validées!Q76=""),"",IF(Ouverture_lignes_validées!Q76=1,INDEX(COEE_CADLIGNE_TR!$A$16:$C$27,MATCH(Tableau4[[#This Row],[Mois]],COEE_CADLIGNE_TR!$A$16:$A$27,0),2)*COEE_CADLIGNE_TR!$I$2*INDEX(COEE_CADLIGNE_TR!$L$3:$R$9,MATCH(WEEKDAY($A76,1),COEE_CADLIGNE_TR!$M$3:$M$9,0),5)*INDEX(COEE_CADLIGNE_TR!$A$1:$D$13,MATCH(MONTH($A76),COEE_CADLIGNE_TR!$A$1:$A$13,0),4)))</f>
        <v/>
      </c>
      <c r="R76" s="28" t="str">
        <f>IF(OR(Ouverture_lignes_validées!R76="F",Ouverture_lignes_validées!R76="PM",Ouverture_lignes_validées!R76=""),"",IF(Ouverture_lignes_validées!R76=1,INDEX(COEE_CADLIGNE_TR!$A$16:$C$27,MATCH(Tableau4[[#This Row],[Mois]],COEE_CADLIGNE_TR!$A$16:$A$27,0),2)*COEE_CADLIGNE_TR!$I$2*INDEX(COEE_CADLIGNE_TR!$L$3:$R$9,MATCH(WEEKDAY($A76,1),COEE_CADLIGNE_TR!$M$3:$M$9,0),6)*INDEX(COEE_CADLIGNE_TR!$A$1:$D$13,MATCH(MONTH($A76),COEE_CADLIGNE_TR!$A$1:$A$13,0),4)))</f>
        <v/>
      </c>
      <c r="S76" s="28" t="str">
        <f>IF(OR(Ouverture_lignes_validées!S76="F",Ouverture_lignes_validées!S76="PM",Ouverture_lignes_validées!S76=""),"",IF(Ouverture_lignes_validées!S76=1,INDEX(COEE_CADLIGNE_TR!$A$16:$C$27,MATCH(Tableau4[[#This Row],[Mois]],COEE_CADLIGNE_TR!$A$16:$A$27,0),2)*COEE_CADLIGNE_TR!$I$2*INDEX(COEE_CADLIGNE_TR!$L$3:$R$9,MATCH(WEEKDAY($A76,1),COEE_CADLIGNE_TR!$M$3:$M$9,0),7)*INDEX(COEE_CADLIGNE_TR!$A$1:$D$13,MATCH(MONTH($A76),COEE_CADLIGNE_TR!$A$1:$A$13,0),4)))</f>
        <v/>
      </c>
      <c r="T76" s="28">
        <f>IF(OR(Ouverture_lignes_validées!T76="F",Ouverture_lignes_validées!T76="PM",Ouverture_lignes_validées!T76=""),"",IF(Ouverture_lignes_validées!T76=1,IF(ISEVEN(Capa_lignes!$C76)="VRAI",INDEX(COEE_CADLIGNE_TR!$A$16:$C$27,MATCH(Tableau4[[#This Row],[Mois]],COEE_CADLIGNE_TR!$A$16:$A$27,0),2)*COEE_CADLIGNE_TR!$J$2*INDEX(COEE_CADLIGNE_TR!$L$3:$R$9,MATCH(WEEKDAY($A76,1),COEE_CADLIGNE_TR!$M$3:$M$9,0),3)*INDEX(COEE_CADLIGNE_TR!$A$1:$E$13,MATCH(MONTH($A76),COEE_CADLIGNE_TR!$A$1:$A$13,0),5),INDEX(COEE_CADLIGNE_TR!$A$16:$C$27,MATCH(Tableau4[[#This Row],[Mois]],COEE_CADLIGNE_TR!$A$16:$A$27,0),2)*COEE_CADLIGNE_TR!$J$2*INDEX(COEE_CADLIGNE_TR!$L$3:$R$9,MATCH(WEEKDAY($A76,1),COEE_CADLIGNE_TR!$M$3:$M$9,0),4)*INDEX(COEE_CADLIGNE_TR!$A$1:$E$13,MATCH(MONTH($A76),COEE_CADLIGNE_TR!$A$1:$A$13,0),5))))</f>
        <v>1601.8735362997659</v>
      </c>
    </row>
    <row r="77" spans="1:20" x14ac:dyDescent="0.35">
      <c r="A77" s="4">
        <v>45000</v>
      </c>
      <c r="B77" s="1">
        <v>2023</v>
      </c>
      <c r="C77" s="1">
        <v>11</v>
      </c>
      <c r="D77" s="1">
        <f>MONTH(Tableau4[[#This Row],[Date ]])</f>
        <v>3</v>
      </c>
      <c r="E77" s="28" t="str">
        <f>IF(OR(Ouverture_lignes_validées!E77="F",Ouverture_lignes_validées!E77="PM",Ouverture_lignes_validées!E77=""),"",
IF(Ouverture_lignes_validées!E77=1,
IF(ISEVEN(Capa_lignes!$C77)="VRAI",
INDEX(COEE_CADLIGNE_TR!$A$16:$C$27,MATCH(Tableau4[[#This Row],[Mois]],COEE_CADLIGNE_TR!$A$16:$A$27,0),2)*COEE_CADLIGNE_TR!$G$2*INDEX(COEE_CADLIGNE_TR!$L$3:$R$9,MATCH(WEEKDAY($A77,1),COEE_CADLIGNE_TR!$M$3:$M$9,0),4)*INDEX(COEE_CADLIGNE_TR!$A$1:$D$13,MATCH(MONTH($A77),COEE_CADLIGNE_TR!$A$1:$A$13,0),2)*INDEX(COEE_CADLIGNE_TR!$A$1:$D$13,MATCH(MONTH($A77),COEE_CADLIGNE_TR!$A$1:$A$13,0),2),
INDEX(COEE_CADLIGNE_TR!$A$16:$C$27,MATCH(Tableau4[[#This Row],[Mois]],COEE_CADLIGNE_TR!$A$16:$A$27,0),2)*COEE_CADLIGNE_TR!$G$2*INDEX(COEE_CADLIGNE_TR!$L$3:$R$9,MATCH(WEEKDAY($A77,1),COEE_CADLIGNE_TR!$M$3:$M$9,0),3)*INDEX(COEE_CADLIGNE_TR!$A$1:$D$13,MATCH(MONTH($A77),COEE_CADLIGNE_TR!$A$1:$A$13,0),2)*INDEX(COEE_CADLIGNE_TR!$A$1:$D$13,MATCH(MONTH($A77),COEE_CADLIGNE_TR!$A$1:$A$13,0),2))))</f>
        <v/>
      </c>
      <c r="F77" s="28" t="str">
        <f>IF(OR(Ouverture_lignes_validées!F77="F",Ouverture_lignes_validées!F77="PM",Ouverture_lignes_validées!F77=""),"",IF(Ouverture_lignes_validées!F77=1,IF(ISEVEN(Capa_lignes!$C77)="VRAI",INDEX(COEE_CADLIGNE_TR!$A$16:$C$27,MATCH(Tableau4[[#This Row],[Mois]],COEE_CADLIGNE_TR!$A$16:$A$27,0),2)*COEE_CADLIGNE_TR!$G$2*INDEX(COEE_CADLIGNE_TR!$L$3:$R$9,MATCH(WEEKDAY($A77,1),COEE_CADLIGNE_TR!$M$3:$M$9,0),3)*INDEX(COEE_CADLIGNE_TR!$A$1:$D$13,MATCH(MONTH($A77),COEE_CADLIGNE_TR!$A$1:$A$13,0),2),COEE_CADLIGNE_TR!$G$2*INDEX(COEE_CADLIGNE_TR!$L$3:$R$9,MATCH(WEEKDAY($A77,1),COEE_CADLIGNE_TR!$M$3:$M$9,0),4)*INDEX(COEE_CADLIGNE_TR!$A$1:$D$13,MATCH(MONTH($A77),COEE_CADLIGNE_TR!$A$1:$A$13,0),2))))</f>
        <v/>
      </c>
      <c r="G77" s="28" t="str">
        <f>IF(OR(Ouverture_lignes_validées!G77="F",Ouverture_lignes_validées!G77="PM",Ouverture_lignes_validées!G77=""),"",IF(Ouverture_lignes_validées!G77=1,INDEX(COEE_CADLIGNE_TR!$A$16:$C$27,MATCH(Tableau4[[#This Row],[Mois]],COEE_CADLIGNE_TR!$A$16:$A$27,0),2)*COEE_CADLIGNE_TR!$G$2*INDEX(COEE_CADLIGNE_TR!$L$3:$R$9,MATCH(WEEKDAY($A77,1),COEE_CADLIGNE_TR!$M$3:$M$9,0),5)*INDEX(COEE_CADLIGNE_TR!$A$1:$D$13,MATCH(MONTH($A77),COEE_CADLIGNE_TR!$A$1:$A$13,0),2)))</f>
        <v/>
      </c>
      <c r="H77" s="28" t="str">
        <f>IF(OR(Ouverture_lignes_validées!H77="F",Ouverture_lignes_validées!H77="PM",Ouverture_lignes_validées!H77=""),"",IF(Ouverture_lignes_validées!H77=1,INDEX(COEE_CADLIGNE_TR!$A$16:$C$27,MATCH(Tableau4[[#This Row],[Mois]],COEE_CADLIGNE_TR!$A$16:$A$27,0),2)*COEE_CADLIGNE_TR!$G$2*INDEX(COEE_CADLIGNE_TR!$L$3:$R$9,MATCH(WEEKDAY($A77,1),COEE_CADLIGNE_TR!$M$3:$M$9,0),6)*INDEX(COEE_CADLIGNE_TR!$A$1:$D$13,MATCH(MONTH($A77),COEE_CADLIGNE_TR!$A$1:$A$13,0),2)))</f>
        <v/>
      </c>
      <c r="I77" s="28" t="str">
        <f>IF(OR(Ouverture_lignes_validées!I77="F",Ouverture_lignes_validées!I77="PM",Ouverture_lignes_validées!I77=""),"",IF(Ouverture_lignes_validées!I77=1,INDEX(COEE_CADLIGNE_TR!$A$16:$C$27,MATCH(Tableau4[[#This Row],[Mois]],COEE_CADLIGNE_TR!$A$16:$A$27,0),2)*COEE_CADLIGNE_TR!$G$2*INDEX(COEE_CADLIGNE_TR!$L$3:$R$9,MATCH(WEEKDAY($A77,1),COEE_CADLIGNE_TR!$M$3:$M$9,0),7)*INDEX(COEE_CADLIGNE_TR!$A$1:$D$13,MATCH(MONTH($A77),COEE_CADLIGNE_TR!$A$1:$A$13,0),2)))</f>
        <v/>
      </c>
      <c r="J77" s="28">
        <f>IF(OR(Ouverture_lignes_validées!J77="F",Ouverture_lignes_validées!J77="PM",Ouverture_lignes_validées!J77=""),"",IF(Ouverture_lignes_validées!J77=1,IF(ISEVEN(Capa_lignes!$C77)="VRAI",INDEX(COEE_CADLIGNE_TR!$A$16:$C$27,MATCH(Tableau4[[#This Row],[Mois]],COEE_CADLIGNE_TR!$A$16:$A$27,0),2)*COEE_CADLIGNE_TR!$H$2*INDEX(COEE_CADLIGNE_TR!$L$3:$R$9,MATCH(WEEKDAY($A77,1),COEE_CADLIGNE_TR!$M$3:$M$9,0),4)*INDEX(COEE_CADLIGNE_TR!$A$1:$D$13,MATCH(MONTH($A77),COEE_CADLIGNE_TR!$A$1:$A$13,0),3),INDEX(COEE_CADLIGNE_TR!$A$16:$C$27,MATCH(Tableau4[[#This Row],[Mois]],COEE_CADLIGNE_TR!$A$16:$A$27,0),2)*COEE_CADLIGNE_TR!$H$2*INDEX(COEE_CADLIGNE_TR!$L$3:$R$9,MATCH(WEEKDAY($A77,1),COEE_CADLIGNE_TR!$M$3:$M$9,0),3)*INDEX(COEE_CADLIGNE_TR!$A$1:$D$13,MATCH(MONTH($A77),COEE_CADLIGNE_TR!$A$1:$A$13,0),3))))</f>
        <v>4890.6000000000004</v>
      </c>
      <c r="K77" s="28">
        <f>IF(OR(Ouverture_lignes_validées!K77="F",Ouverture_lignes_validées!K77="PM",Ouverture_lignes_validées!K77=""),"",IF(Ouverture_lignes_validées!K77=1,IF(ISEVEN(Capa_lignes!$C77)="VRAI",INDEX(COEE_CADLIGNE_TR!$A$16:$C$27,MATCH(Tableau4[[#This Row],[Mois]],COEE_CADLIGNE_TR!$A$16:$A$27,0),2)*COEE_CADLIGNE_TR!$H$2*INDEX(COEE_CADLIGNE_TR!$L$3:$R$9,MATCH(WEEKDAY($A77,1),COEE_CADLIGNE_TR!$M$3:$M$9,0),3)*INDEX(COEE_CADLIGNE_TR!$A$1:$D$13,MATCH(MONTH($A77),COEE_CADLIGNE_TR!$A$1:$A$13,0),3),INDEX(COEE_CADLIGNE_TR!$A$16:$C$27,MATCH(Tableau4[[#This Row],[Mois]],COEE_CADLIGNE_TR!$A$16:$A$27,0),2)*COEE_CADLIGNE_TR!$H$2*INDEX(COEE_CADLIGNE_TR!$L$3:$R$9,MATCH(WEEKDAY($A77,1),COEE_CADLIGNE_TR!$M$3:$M$9,0),4)*INDEX(COEE_CADLIGNE_TR!$A$1:$D$13,MATCH(MONTH($A77),COEE_CADLIGNE_TR!$A$1:$A$13,0),3))))</f>
        <v>5001.75</v>
      </c>
      <c r="L77" s="28">
        <f>IF(OR(Ouverture_lignes_validées!L77="F",Ouverture_lignes_validées!L77="PM",Ouverture_lignes_validées!L77=""),"",IF(Ouverture_lignes_validées!L77=1,INDEX(COEE_CADLIGNE_TR!$A$16:$C$27,MATCH(Tableau4[[#This Row],[Mois]],COEE_CADLIGNE_TR!$A$16:$A$27,0),2)*COEE_CADLIGNE_TR!$H$2*INDEX(COEE_CADLIGNE_TR!$L$3:$R$9,MATCH(WEEKDAY($A77,1),COEE_CADLIGNE_TR!$M$3:$M$9,0),5)*INDEX(COEE_CADLIGNE_TR!$A$1:$D$13,MATCH(MONTH($A77),COEE_CADLIGNE_TR!$A$1:$A$13,0),3)))</f>
        <v>6113.25</v>
      </c>
      <c r="M77" s="28" t="str">
        <f>IF(OR(Ouverture_lignes_validées!M77="F",Ouverture_lignes_validées!M77="PM",Ouverture_lignes_validées!M77=""),"",IF(Ouverture_lignes_validées!M77=1,INDEX(COEE_CADLIGNE_TR!$A$16:$C$27,MATCH(Tableau4[[#This Row],[Mois]],COEE_CADLIGNE_TR!$A$16:$A$27,0),2)*COEE_CADLIGNE_TR!$H$2*INDEX(COEE_CADLIGNE_TR!$L$3:$R$9,MATCH(WEEKDAY($A77,1),COEE_CADLIGNE_TR!$M$3:$M$9,0),6)*INDEX(COEE_CADLIGNE_TR!$A$1:$D$13,MATCH(MONTH($A77),COEE_CADLIGNE_TR!$A$1:$A$13,0),3)))</f>
        <v/>
      </c>
      <c r="N77" s="28" t="str">
        <f>IF(OR(Ouverture_lignes_validées!N77="F",Ouverture_lignes_validées!N77="PM",Ouverture_lignes_validées!N77=""),"",IF(Ouverture_lignes_validées!N77=1,INDEX(COEE_CADLIGNE_TR!$A$16:$C$27,MATCH(Tableau4[[#This Row],[Mois]],COEE_CADLIGNE_TR!$A$16:$A$27,0),2)*COEE_CADLIGNE_TR!$H$2*INDEX(COEE_CADLIGNE_TR!$L$3:$R$9,MATCH(WEEKDAY($A77,1),COEE_CADLIGNE_TR!$M$3:$M$9,0),7)*INDEX(COEE_CADLIGNE_TR!$A$1:$D$13,MATCH(MONTH($A77),COEE_CADLIGNE_TR!$A$1:$A$13,0),3)))</f>
        <v/>
      </c>
      <c r="O77" s="28">
        <f>IF(OR(Ouverture_lignes_validées!O77="F",Ouverture_lignes_validées!O77="PM",Ouverture_lignes_validées!O77=""),"",IF(Ouverture_lignes_validées!O77=1,IF(ISEVEN(Capa_lignes!$C77)="VRAI",INDEX(COEE_CADLIGNE_TR!$A$16:$C$27,MATCH(Tableau4[[#This Row],[Mois]],COEE_CADLIGNE_TR!$A$16:$A$27,0),2)*COEE_CADLIGNE_TR!$I$2*INDEX(COEE_CADLIGNE_TR!$L$3:$R$9,MATCH(WEEKDAY($A77,1),COEE_CADLIGNE_TR!$M$3:$M$9,0),4)*INDEX(COEE_CADLIGNE_TR!$A$1:$D$13,MATCH(MONTH($A77),COEE_CADLIGNE_TR!$A$1:$A$13,0),4),INDEX(COEE_CADLIGNE_TR!$A$16:$C$27,MATCH(Tableau4[[#This Row],[Mois]],COEE_CADLIGNE_TR!$A$16:$A$27,0),2)*COEE_CADLIGNE_TR!$I$2*INDEX(COEE_CADLIGNE_TR!$L$3:$R$9,MATCH(WEEKDAY($A77,1),COEE_CADLIGNE_TR!$M$3:$M$9,0),3)*INDEX(COEE_CADLIGNE_TR!$A$1:$D$13,MATCH(MONTH($A77),COEE_CADLIGNE_TR!$A$1:$A$13,0),4))))</f>
        <v>4796.55</v>
      </c>
      <c r="P77" s="28">
        <f>IF(OR(Ouverture_lignes_validées!P77="F",Ouverture_lignes_validées!P77="PM",Ouverture_lignes_validées!P77=""),"",IF(Ouverture_lignes_validées!P77=1,IF(ISEVEN(Capa_lignes!$C77)="VRAI",INDEX(COEE_CADLIGNE_TR!$A$16:$C$27,MATCH(Tableau4[[#This Row],[Mois]],COEE_CADLIGNE_TR!$A$16:$A$27,0),2)*COEE_CADLIGNE_TR!$I$2*INDEX(COEE_CADLIGNE_TR!$L$3:$R$9,MATCH(WEEKDAY($A77,1),COEE_CADLIGNE_TR!$M$3:$M$9,0),3)*INDEX(COEE_CADLIGNE_TR!$A$1:$D$13,MATCH(MONTH($A77),COEE_CADLIGNE_TR!$A$1:$A$13,0),4),INDEX(COEE_CADLIGNE_TR!$A$16:$C$27,MATCH(Tableau4[[#This Row],[Mois]],COEE_CADLIGNE_TR!$A$16:$A$27,0),2)*COEE_CADLIGNE_TR!$I$2*INDEX(COEE_CADLIGNE_TR!$L$3:$R$9,MATCH(WEEKDAY($A77,1),COEE_CADLIGNE_TR!$M$3:$M$9,0),4)*INDEX(COEE_CADLIGNE_TR!$A$1:$D$13,MATCH(MONTH($A77),COEE_CADLIGNE_TR!$A$1:$A$13,0),4))))</f>
        <v>4905.5625</v>
      </c>
      <c r="Q77" s="28" t="str">
        <f>IF(OR(Ouverture_lignes_validées!Q77="F",Ouverture_lignes_validées!Q77="PM",Ouverture_lignes_validées!Q77=""),"",IF(Ouverture_lignes_validées!Q77=1,INDEX(COEE_CADLIGNE_TR!$A$16:$C$27,MATCH(Tableau4[[#This Row],[Mois]],COEE_CADLIGNE_TR!$A$16:$A$27,0),2)*COEE_CADLIGNE_TR!$I$2*INDEX(COEE_CADLIGNE_TR!$L$3:$R$9,MATCH(WEEKDAY($A77,1),COEE_CADLIGNE_TR!$M$3:$M$9,0),5)*INDEX(COEE_CADLIGNE_TR!$A$1:$D$13,MATCH(MONTH($A77),COEE_CADLIGNE_TR!$A$1:$A$13,0),4)))</f>
        <v/>
      </c>
      <c r="R77" s="28" t="str">
        <f>IF(OR(Ouverture_lignes_validées!R77="F",Ouverture_lignes_validées!R77="PM",Ouverture_lignes_validées!R77=""),"",IF(Ouverture_lignes_validées!R77=1,INDEX(COEE_CADLIGNE_TR!$A$16:$C$27,MATCH(Tableau4[[#This Row],[Mois]],COEE_CADLIGNE_TR!$A$16:$A$27,0),2)*COEE_CADLIGNE_TR!$I$2*INDEX(COEE_CADLIGNE_TR!$L$3:$R$9,MATCH(WEEKDAY($A77,1),COEE_CADLIGNE_TR!$M$3:$M$9,0),6)*INDEX(COEE_CADLIGNE_TR!$A$1:$D$13,MATCH(MONTH($A77),COEE_CADLIGNE_TR!$A$1:$A$13,0),4)))</f>
        <v/>
      </c>
      <c r="S77" s="28" t="str">
        <f>IF(OR(Ouverture_lignes_validées!S77="F",Ouverture_lignes_validées!S77="PM",Ouverture_lignes_validées!S77=""),"",IF(Ouverture_lignes_validées!S77=1,INDEX(COEE_CADLIGNE_TR!$A$16:$C$27,MATCH(Tableau4[[#This Row],[Mois]],COEE_CADLIGNE_TR!$A$16:$A$27,0),2)*COEE_CADLIGNE_TR!$I$2*INDEX(COEE_CADLIGNE_TR!$L$3:$R$9,MATCH(WEEKDAY($A77,1),COEE_CADLIGNE_TR!$M$3:$M$9,0),7)*INDEX(COEE_CADLIGNE_TR!$A$1:$D$13,MATCH(MONTH($A77),COEE_CADLIGNE_TR!$A$1:$A$13,0),4)))</f>
        <v/>
      </c>
      <c r="T77" s="28">
        <f>IF(OR(Ouverture_lignes_validées!T77="F",Ouverture_lignes_validées!T77="PM",Ouverture_lignes_validées!T77=""),"",IF(Ouverture_lignes_validées!T77=1,IF(ISEVEN(Capa_lignes!$C77)="VRAI",INDEX(COEE_CADLIGNE_TR!$A$16:$C$27,MATCH(Tableau4[[#This Row],[Mois]],COEE_CADLIGNE_TR!$A$16:$A$27,0),2)*COEE_CADLIGNE_TR!$J$2*INDEX(COEE_CADLIGNE_TR!$L$3:$R$9,MATCH(WEEKDAY($A77,1),COEE_CADLIGNE_TR!$M$3:$M$9,0),3)*INDEX(COEE_CADLIGNE_TR!$A$1:$E$13,MATCH(MONTH($A77),COEE_CADLIGNE_TR!$A$1:$A$13,0),5),INDEX(COEE_CADLIGNE_TR!$A$16:$C$27,MATCH(Tableau4[[#This Row],[Mois]],COEE_CADLIGNE_TR!$A$16:$A$27,0),2)*COEE_CADLIGNE_TR!$J$2*INDEX(COEE_CADLIGNE_TR!$L$3:$R$9,MATCH(WEEKDAY($A77,1),COEE_CADLIGNE_TR!$M$3:$M$9,0),4)*INDEX(COEE_CADLIGNE_TR!$A$1:$E$13,MATCH(MONTH($A77),COEE_CADLIGNE_TR!$A$1:$A$13,0),5))))</f>
        <v>1601.8735362997659</v>
      </c>
    </row>
    <row r="78" spans="1:20" x14ac:dyDescent="0.35">
      <c r="A78" s="4">
        <v>45001</v>
      </c>
      <c r="B78" s="1">
        <v>2023</v>
      </c>
      <c r="C78" s="1">
        <v>11</v>
      </c>
      <c r="D78" s="1">
        <f>MONTH(Tableau4[[#This Row],[Date ]])</f>
        <v>3</v>
      </c>
      <c r="E78" s="28" t="str">
        <f>IF(OR(Ouverture_lignes_validées!E78="F",Ouverture_lignes_validées!E78="PM",Ouverture_lignes_validées!E78=""),"",
IF(Ouverture_lignes_validées!E78=1,
IF(ISEVEN(Capa_lignes!$C78)="VRAI",
INDEX(COEE_CADLIGNE_TR!$A$16:$C$27,MATCH(Tableau4[[#This Row],[Mois]],COEE_CADLIGNE_TR!$A$16:$A$27,0),2)*COEE_CADLIGNE_TR!$G$2*INDEX(COEE_CADLIGNE_TR!$L$3:$R$9,MATCH(WEEKDAY($A78,1),COEE_CADLIGNE_TR!$M$3:$M$9,0),4)*INDEX(COEE_CADLIGNE_TR!$A$1:$D$13,MATCH(MONTH($A78),COEE_CADLIGNE_TR!$A$1:$A$13,0),2)*INDEX(COEE_CADLIGNE_TR!$A$1:$D$13,MATCH(MONTH($A78),COEE_CADLIGNE_TR!$A$1:$A$13,0),2),
INDEX(COEE_CADLIGNE_TR!$A$16:$C$27,MATCH(Tableau4[[#This Row],[Mois]],COEE_CADLIGNE_TR!$A$16:$A$27,0),2)*COEE_CADLIGNE_TR!$G$2*INDEX(COEE_CADLIGNE_TR!$L$3:$R$9,MATCH(WEEKDAY($A78,1),COEE_CADLIGNE_TR!$M$3:$M$9,0),3)*INDEX(COEE_CADLIGNE_TR!$A$1:$D$13,MATCH(MONTH($A78),COEE_CADLIGNE_TR!$A$1:$A$13,0),2)*INDEX(COEE_CADLIGNE_TR!$A$1:$D$13,MATCH(MONTH($A78),COEE_CADLIGNE_TR!$A$1:$A$13,0),2))))</f>
        <v/>
      </c>
      <c r="F78" s="28" t="str">
        <f>IF(OR(Ouverture_lignes_validées!F78="F",Ouverture_lignes_validées!F78="PM",Ouverture_lignes_validées!F78=""),"",IF(Ouverture_lignes_validées!F78=1,IF(ISEVEN(Capa_lignes!$C78)="VRAI",INDEX(COEE_CADLIGNE_TR!$A$16:$C$27,MATCH(Tableau4[[#This Row],[Mois]],COEE_CADLIGNE_TR!$A$16:$A$27,0),2)*COEE_CADLIGNE_TR!$G$2*INDEX(COEE_CADLIGNE_TR!$L$3:$R$9,MATCH(WEEKDAY($A78,1),COEE_CADLIGNE_TR!$M$3:$M$9,0),3)*INDEX(COEE_CADLIGNE_TR!$A$1:$D$13,MATCH(MONTH($A78),COEE_CADLIGNE_TR!$A$1:$A$13,0),2),COEE_CADLIGNE_TR!$G$2*INDEX(COEE_CADLIGNE_TR!$L$3:$R$9,MATCH(WEEKDAY($A78,1),COEE_CADLIGNE_TR!$M$3:$M$9,0),4)*INDEX(COEE_CADLIGNE_TR!$A$1:$D$13,MATCH(MONTH($A78),COEE_CADLIGNE_TR!$A$1:$A$13,0),2))))</f>
        <v/>
      </c>
      <c r="G78" s="28" t="str">
        <f>IF(OR(Ouverture_lignes_validées!G78="F",Ouverture_lignes_validées!G78="PM",Ouverture_lignes_validées!G78=""),"",IF(Ouverture_lignes_validées!G78=1,INDEX(COEE_CADLIGNE_TR!$A$16:$C$27,MATCH(Tableau4[[#This Row],[Mois]],COEE_CADLIGNE_TR!$A$16:$A$27,0),2)*COEE_CADLIGNE_TR!$G$2*INDEX(COEE_CADLIGNE_TR!$L$3:$R$9,MATCH(WEEKDAY($A78,1),COEE_CADLIGNE_TR!$M$3:$M$9,0),5)*INDEX(COEE_CADLIGNE_TR!$A$1:$D$13,MATCH(MONTH($A78),COEE_CADLIGNE_TR!$A$1:$A$13,0),2)))</f>
        <v/>
      </c>
      <c r="H78" s="28" t="str">
        <f>IF(OR(Ouverture_lignes_validées!H78="F",Ouverture_lignes_validées!H78="PM",Ouverture_lignes_validées!H78=""),"",IF(Ouverture_lignes_validées!H78=1,INDEX(COEE_CADLIGNE_TR!$A$16:$C$27,MATCH(Tableau4[[#This Row],[Mois]],COEE_CADLIGNE_TR!$A$16:$A$27,0),2)*COEE_CADLIGNE_TR!$G$2*INDEX(COEE_CADLIGNE_TR!$L$3:$R$9,MATCH(WEEKDAY($A78,1),COEE_CADLIGNE_TR!$M$3:$M$9,0),6)*INDEX(COEE_CADLIGNE_TR!$A$1:$D$13,MATCH(MONTH($A78),COEE_CADLIGNE_TR!$A$1:$A$13,0),2)))</f>
        <v/>
      </c>
      <c r="I78" s="28" t="str">
        <f>IF(OR(Ouverture_lignes_validées!I78="F",Ouverture_lignes_validées!I78="PM",Ouverture_lignes_validées!I78=""),"",IF(Ouverture_lignes_validées!I78=1,INDEX(COEE_CADLIGNE_TR!$A$16:$C$27,MATCH(Tableau4[[#This Row],[Mois]],COEE_CADLIGNE_TR!$A$16:$A$27,0),2)*COEE_CADLIGNE_TR!$G$2*INDEX(COEE_CADLIGNE_TR!$L$3:$R$9,MATCH(WEEKDAY($A78,1),COEE_CADLIGNE_TR!$M$3:$M$9,0),7)*INDEX(COEE_CADLIGNE_TR!$A$1:$D$13,MATCH(MONTH($A78),COEE_CADLIGNE_TR!$A$1:$A$13,0),2)))</f>
        <v/>
      </c>
      <c r="J78" s="28">
        <f>IF(OR(Ouverture_lignes_validées!J78="F",Ouverture_lignes_validées!J78="PM",Ouverture_lignes_validées!J78=""),"",IF(Ouverture_lignes_validées!J78=1,IF(ISEVEN(Capa_lignes!$C78)="VRAI",INDEX(COEE_CADLIGNE_TR!$A$16:$C$27,MATCH(Tableau4[[#This Row],[Mois]],COEE_CADLIGNE_TR!$A$16:$A$27,0),2)*COEE_CADLIGNE_TR!$H$2*INDEX(COEE_CADLIGNE_TR!$L$3:$R$9,MATCH(WEEKDAY($A78,1),COEE_CADLIGNE_TR!$M$3:$M$9,0),4)*INDEX(COEE_CADLIGNE_TR!$A$1:$D$13,MATCH(MONTH($A78),COEE_CADLIGNE_TR!$A$1:$A$13,0),3),INDEX(COEE_CADLIGNE_TR!$A$16:$C$27,MATCH(Tableau4[[#This Row],[Mois]],COEE_CADLIGNE_TR!$A$16:$A$27,0),2)*COEE_CADLIGNE_TR!$H$2*INDEX(COEE_CADLIGNE_TR!$L$3:$R$9,MATCH(WEEKDAY($A78,1),COEE_CADLIGNE_TR!$M$3:$M$9,0),3)*INDEX(COEE_CADLIGNE_TR!$A$1:$D$13,MATCH(MONTH($A78),COEE_CADLIGNE_TR!$A$1:$A$13,0),3))))</f>
        <v>4890.6000000000004</v>
      </c>
      <c r="K78" s="28">
        <f>IF(OR(Ouverture_lignes_validées!K78="F",Ouverture_lignes_validées!K78="PM",Ouverture_lignes_validées!K78=""),"",IF(Ouverture_lignes_validées!K78=1,IF(ISEVEN(Capa_lignes!$C78)="VRAI",INDEX(COEE_CADLIGNE_TR!$A$16:$C$27,MATCH(Tableau4[[#This Row],[Mois]],COEE_CADLIGNE_TR!$A$16:$A$27,0),2)*COEE_CADLIGNE_TR!$H$2*INDEX(COEE_CADLIGNE_TR!$L$3:$R$9,MATCH(WEEKDAY($A78,1),COEE_CADLIGNE_TR!$M$3:$M$9,0),3)*INDEX(COEE_CADLIGNE_TR!$A$1:$D$13,MATCH(MONTH($A78),COEE_CADLIGNE_TR!$A$1:$A$13,0),3),INDEX(COEE_CADLIGNE_TR!$A$16:$C$27,MATCH(Tableau4[[#This Row],[Mois]],COEE_CADLIGNE_TR!$A$16:$A$27,0),2)*COEE_CADLIGNE_TR!$H$2*INDEX(COEE_CADLIGNE_TR!$L$3:$R$9,MATCH(WEEKDAY($A78,1),COEE_CADLIGNE_TR!$M$3:$M$9,0),4)*INDEX(COEE_CADLIGNE_TR!$A$1:$D$13,MATCH(MONTH($A78),COEE_CADLIGNE_TR!$A$1:$A$13,0),3))))</f>
        <v>5001.75</v>
      </c>
      <c r="L78" s="28">
        <f>IF(OR(Ouverture_lignes_validées!L78="F",Ouverture_lignes_validées!L78="PM",Ouverture_lignes_validées!L78=""),"",IF(Ouverture_lignes_validées!L78=1,INDEX(COEE_CADLIGNE_TR!$A$16:$C$27,MATCH(Tableau4[[#This Row],[Mois]],COEE_CADLIGNE_TR!$A$16:$A$27,0),2)*COEE_CADLIGNE_TR!$H$2*INDEX(COEE_CADLIGNE_TR!$L$3:$R$9,MATCH(WEEKDAY($A78,1),COEE_CADLIGNE_TR!$M$3:$M$9,0),5)*INDEX(COEE_CADLIGNE_TR!$A$1:$D$13,MATCH(MONTH($A78),COEE_CADLIGNE_TR!$A$1:$A$13,0),3)))</f>
        <v>6113.25</v>
      </c>
      <c r="M78" s="28" t="str">
        <f>IF(OR(Ouverture_lignes_validées!M78="F",Ouverture_lignes_validées!M78="PM",Ouverture_lignes_validées!M78=""),"",IF(Ouverture_lignes_validées!M78=1,INDEX(COEE_CADLIGNE_TR!$A$16:$C$27,MATCH(Tableau4[[#This Row],[Mois]],COEE_CADLIGNE_TR!$A$16:$A$27,0),2)*COEE_CADLIGNE_TR!$H$2*INDEX(COEE_CADLIGNE_TR!$L$3:$R$9,MATCH(WEEKDAY($A78,1),COEE_CADLIGNE_TR!$M$3:$M$9,0),6)*INDEX(COEE_CADLIGNE_TR!$A$1:$D$13,MATCH(MONTH($A78),COEE_CADLIGNE_TR!$A$1:$A$13,0),3)))</f>
        <v/>
      </c>
      <c r="N78" s="28" t="str">
        <f>IF(OR(Ouverture_lignes_validées!N78="F",Ouverture_lignes_validées!N78="PM",Ouverture_lignes_validées!N78=""),"",IF(Ouverture_lignes_validées!N78=1,INDEX(COEE_CADLIGNE_TR!$A$16:$C$27,MATCH(Tableau4[[#This Row],[Mois]],COEE_CADLIGNE_TR!$A$16:$A$27,0),2)*COEE_CADLIGNE_TR!$H$2*INDEX(COEE_CADLIGNE_TR!$L$3:$R$9,MATCH(WEEKDAY($A78,1),COEE_CADLIGNE_TR!$M$3:$M$9,0),7)*INDEX(COEE_CADLIGNE_TR!$A$1:$D$13,MATCH(MONTH($A78),COEE_CADLIGNE_TR!$A$1:$A$13,0),3)))</f>
        <v/>
      </c>
      <c r="O78" s="28">
        <f>IF(OR(Ouverture_lignes_validées!O78="F",Ouverture_lignes_validées!O78="PM",Ouverture_lignes_validées!O78=""),"",IF(Ouverture_lignes_validées!O78=1,IF(ISEVEN(Capa_lignes!$C78)="VRAI",INDEX(COEE_CADLIGNE_TR!$A$16:$C$27,MATCH(Tableau4[[#This Row],[Mois]],COEE_CADLIGNE_TR!$A$16:$A$27,0),2)*COEE_CADLIGNE_TR!$I$2*INDEX(COEE_CADLIGNE_TR!$L$3:$R$9,MATCH(WEEKDAY($A78,1),COEE_CADLIGNE_TR!$M$3:$M$9,0),4)*INDEX(COEE_CADLIGNE_TR!$A$1:$D$13,MATCH(MONTH($A78),COEE_CADLIGNE_TR!$A$1:$A$13,0),4),INDEX(COEE_CADLIGNE_TR!$A$16:$C$27,MATCH(Tableau4[[#This Row],[Mois]],COEE_CADLIGNE_TR!$A$16:$A$27,0),2)*COEE_CADLIGNE_TR!$I$2*INDEX(COEE_CADLIGNE_TR!$L$3:$R$9,MATCH(WEEKDAY($A78,1),COEE_CADLIGNE_TR!$M$3:$M$9,0),3)*INDEX(COEE_CADLIGNE_TR!$A$1:$D$13,MATCH(MONTH($A78),COEE_CADLIGNE_TR!$A$1:$A$13,0),4))))</f>
        <v>4796.55</v>
      </c>
      <c r="P78" s="28">
        <f>IF(OR(Ouverture_lignes_validées!P78="F",Ouverture_lignes_validées!P78="PM",Ouverture_lignes_validées!P78=""),"",IF(Ouverture_lignes_validées!P78=1,IF(ISEVEN(Capa_lignes!$C78)="VRAI",INDEX(COEE_CADLIGNE_TR!$A$16:$C$27,MATCH(Tableau4[[#This Row],[Mois]],COEE_CADLIGNE_TR!$A$16:$A$27,0),2)*COEE_CADLIGNE_TR!$I$2*INDEX(COEE_CADLIGNE_TR!$L$3:$R$9,MATCH(WEEKDAY($A78,1),COEE_CADLIGNE_TR!$M$3:$M$9,0),3)*INDEX(COEE_CADLIGNE_TR!$A$1:$D$13,MATCH(MONTH($A78),COEE_CADLIGNE_TR!$A$1:$A$13,0),4),INDEX(COEE_CADLIGNE_TR!$A$16:$C$27,MATCH(Tableau4[[#This Row],[Mois]],COEE_CADLIGNE_TR!$A$16:$A$27,0),2)*COEE_CADLIGNE_TR!$I$2*INDEX(COEE_CADLIGNE_TR!$L$3:$R$9,MATCH(WEEKDAY($A78,1),COEE_CADLIGNE_TR!$M$3:$M$9,0),4)*INDEX(COEE_CADLIGNE_TR!$A$1:$D$13,MATCH(MONTH($A78),COEE_CADLIGNE_TR!$A$1:$A$13,0),4))))</f>
        <v>4905.5625</v>
      </c>
      <c r="Q78" s="28" t="str">
        <f>IF(OR(Ouverture_lignes_validées!Q78="F",Ouverture_lignes_validées!Q78="PM",Ouverture_lignes_validées!Q78=""),"",IF(Ouverture_lignes_validées!Q78=1,INDEX(COEE_CADLIGNE_TR!$A$16:$C$27,MATCH(Tableau4[[#This Row],[Mois]],COEE_CADLIGNE_TR!$A$16:$A$27,0),2)*COEE_CADLIGNE_TR!$I$2*INDEX(COEE_CADLIGNE_TR!$L$3:$R$9,MATCH(WEEKDAY($A78,1),COEE_CADLIGNE_TR!$M$3:$M$9,0),5)*INDEX(COEE_CADLIGNE_TR!$A$1:$D$13,MATCH(MONTH($A78),COEE_CADLIGNE_TR!$A$1:$A$13,0),4)))</f>
        <v/>
      </c>
      <c r="R78" s="28" t="str">
        <f>IF(OR(Ouverture_lignes_validées!R78="F",Ouverture_lignes_validées!R78="PM",Ouverture_lignes_validées!R78=""),"",IF(Ouverture_lignes_validées!R78=1,INDEX(COEE_CADLIGNE_TR!$A$16:$C$27,MATCH(Tableau4[[#This Row],[Mois]],COEE_CADLIGNE_TR!$A$16:$A$27,0),2)*COEE_CADLIGNE_TR!$I$2*INDEX(COEE_CADLIGNE_TR!$L$3:$R$9,MATCH(WEEKDAY($A78,1),COEE_CADLIGNE_TR!$M$3:$M$9,0),6)*INDEX(COEE_CADLIGNE_TR!$A$1:$D$13,MATCH(MONTH($A78),COEE_CADLIGNE_TR!$A$1:$A$13,0),4)))</f>
        <v/>
      </c>
      <c r="S78" s="28" t="str">
        <f>IF(OR(Ouverture_lignes_validées!S78="F",Ouverture_lignes_validées!S78="PM",Ouverture_lignes_validées!S78=""),"",IF(Ouverture_lignes_validées!S78=1,INDEX(COEE_CADLIGNE_TR!$A$16:$C$27,MATCH(Tableau4[[#This Row],[Mois]],COEE_CADLIGNE_TR!$A$16:$A$27,0),2)*COEE_CADLIGNE_TR!$I$2*INDEX(COEE_CADLIGNE_TR!$L$3:$R$9,MATCH(WEEKDAY($A78,1),COEE_CADLIGNE_TR!$M$3:$M$9,0),7)*INDEX(COEE_CADLIGNE_TR!$A$1:$D$13,MATCH(MONTH($A78),COEE_CADLIGNE_TR!$A$1:$A$13,0),4)))</f>
        <v/>
      </c>
      <c r="T78" s="28">
        <f>IF(OR(Ouverture_lignes_validées!T78="F",Ouverture_lignes_validées!T78="PM",Ouverture_lignes_validées!T78=""),"",IF(Ouverture_lignes_validées!T78=1,IF(ISEVEN(Capa_lignes!$C78)="VRAI",INDEX(COEE_CADLIGNE_TR!$A$16:$C$27,MATCH(Tableau4[[#This Row],[Mois]],COEE_CADLIGNE_TR!$A$16:$A$27,0),2)*COEE_CADLIGNE_TR!$J$2*INDEX(COEE_CADLIGNE_TR!$L$3:$R$9,MATCH(WEEKDAY($A78,1),COEE_CADLIGNE_TR!$M$3:$M$9,0),3)*INDEX(COEE_CADLIGNE_TR!$A$1:$E$13,MATCH(MONTH($A78),COEE_CADLIGNE_TR!$A$1:$A$13,0),5),INDEX(COEE_CADLIGNE_TR!$A$16:$C$27,MATCH(Tableau4[[#This Row],[Mois]],COEE_CADLIGNE_TR!$A$16:$A$27,0),2)*COEE_CADLIGNE_TR!$J$2*INDEX(COEE_CADLIGNE_TR!$L$3:$R$9,MATCH(WEEKDAY($A78,1),COEE_CADLIGNE_TR!$M$3:$M$9,0),4)*INDEX(COEE_CADLIGNE_TR!$A$1:$E$13,MATCH(MONTH($A78),COEE_CADLIGNE_TR!$A$1:$A$13,0),5))))</f>
        <v>1601.8735362997659</v>
      </c>
    </row>
    <row r="79" spans="1:20" x14ac:dyDescent="0.35">
      <c r="A79" s="4">
        <v>45002</v>
      </c>
      <c r="B79" s="1">
        <v>2023</v>
      </c>
      <c r="C79" s="1">
        <v>11</v>
      </c>
      <c r="D79" s="1">
        <f>MONTH(Tableau4[[#This Row],[Date ]])</f>
        <v>3</v>
      </c>
      <c r="E79" s="28" t="str">
        <f>IF(OR(Ouverture_lignes_validées!E79="F",Ouverture_lignes_validées!E79="PM",Ouverture_lignes_validées!E79=""),"",
IF(Ouverture_lignes_validées!E79=1,
IF(ISEVEN(Capa_lignes!$C79)="VRAI",
INDEX(COEE_CADLIGNE_TR!$A$16:$C$27,MATCH(Tableau4[[#This Row],[Mois]],COEE_CADLIGNE_TR!$A$16:$A$27,0),2)*COEE_CADLIGNE_TR!$G$2*INDEX(COEE_CADLIGNE_TR!$L$3:$R$9,MATCH(WEEKDAY($A79,1),COEE_CADLIGNE_TR!$M$3:$M$9,0),4)*INDEX(COEE_CADLIGNE_TR!$A$1:$D$13,MATCH(MONTH($A79),COEE_CADLIGNE_TR!$A$1:$A$13,0),2)*INDEX(COEE_CADLIGNE_TR!$A$1:$D$13,MATCH(MONTH($A79),COEE_CADLIGNE_TR!$A$1:$A$13,0),2),
INDEX(COEE_CADLIGNE_TR!$A$16:$C$27,MATCH(Tableau4[[#This Row],[Mois]],COEE_CADLIGNE_TR!$A$16:$A$27,0),2)*COEE_CADLIGNE_TR!$G$2*INDEX(COEE_CADLIGNE_TR!$L$3:$R$9,MATCH(WEEKDAY($A79,1),COEE_CADLIGNE_TR!$M$3:$M$9,0),3)*INDEX(COEE_CADLIGNE_TR!$A$1:$D$13,MATCH(MONTH($A79),COEE_CADLIGNE_TR!$A$1:$A$13,0),2)*INDEX(COEE_CADLIGNE_TR!$A$1:$D$13,MATCH(MONTH($A79),COEE_CADLIGNE_TR!$A$1:$A$13,0),2))))</f>
        <v/>
      </c>
      <c r="F79" s="28" t="str">
        <f>IF(OR(Ouverture_lignes_validées!F79="F",Ouverture_lignes_validées!F79="PM",Ouverture_lignes_validées!F79=""),"",IF(Ouverture_lignes_validées!F79=1,IF(ISEVEN(Capa_lignes!$C79)="VRAI",INDEX(COEE_CADLIGNE_TR!$A$16:$C$27,MATCH(Tableau4[[#This Row],[Mois]],COEE_CADLIGNE_TR!$A$16:$A$27,0),2)*COEE_CADLIGNE_TR!$G$2*INDEX(COEE_CADLIGNE_TR!$L$3:$R$9,MATCH(WEEKDAY($A79,1),COEE_CADLIGNE_TR!$M$3:$M$9,0),3)*INDEX(COEE_CADLIGNE_TR!$A$1:$D$13,MATCH(MONTH($A79),COEE_CADLIGNE_TR!$A$1:$A$13,0),2),COEE_CADLIGNE_TR!$G$2*INDEX(COEE_CADLIGNE_TR!$L$3:$R$9,MATCH(WEEKDAY($A79,1),COEE_CADLIGNE_TR!$M$3:$M$9,0),4)*INDEX(COEE_CADLIGNE_TR!$A$1:$D$13,MATCH(MONTH($A79),COEE_CADLIGNE_TR!$A$1:$A$13,0),2))))</f>
        <v/>
      </c>
      <c r="G79" s="28" t="str">
        <f>IF(OR(Ouverture_lignes_validées!G79="F",Ouverture_lignes_validées!G79="PM",Ouverture_lignes_validées!G79=""),"",IF(Ouverture_lignes_validées!G79=1,INDEX(COEE_CADLIGNE_TR!$A$16:$C$27,MATCH(Tableau4[[#This Row],[Mois]],COEE_CADLIGNE_TR!$A$16:$A$27,0),2)*COEE_CADLIGNE_TR!$G$2*INDEX(COEE_CADLIGNE_TR!$L$3:$R$9,MATCH(WEEKDAY($A79,1),COEE_CADLIGNE_TR!$M$3:$M$9,0),5)*INDEX(COEE_CADLIGNE_TR!$A$1:$D$13,MATCH(MONTH($A79),COEE_CADLIGNE_TR!$A$1:$A$13,0),2)))</f>
        <v/>
      </c>
      <c r="H79" s="28" t="str">
        <f>IF(OR(Ouverture_lignes_validées!H79="F",Ouverture_lignes_validées!H79="PM",Ouverture_lignes_validées!H79=""),"",IF(Ouverture_lignes_validées!H79=1,INDEX(COEE_CADLIGNE_TR!$A$16:$C$27,MATCH(Tableau4[[#This Row],[Mois]],COEE_CADLIGNE_TR!$A$16:$A$27,0),2)*COEE_CADLIGNE_TR!$G$2*INDEX(COEE_CADLIGNE_TR!$L$3:$R$9,MATCH(WEEKDAY($A79,1),COEE_CADLIGNE_TR!$M$3:$M$9,0),6)*INDEX(COEE_CADLIGNE_TR!$A$1:$D$13,MATCH(MONTH($A79),COEE_CADLIGNE_TR!$A$1:$A$13,0),2)))</f>
        <v/>
      </c>
      <c r="I79" s="28" t="str">
        <f>IF(OR(Ouverture_lignes_validées!I79="F",Ouverture_lignes_validées!I79="PM",Ouverture_lignes_validées!I79=""),"",IF(Ouverture_lignes_validées!I79=1,INDEX(COEE_CADLIGNE_TR!$A$16:$C$27,MATCH(Tableau4[[#This Row],[Mois]],COEE_CADLIGNE_TR!$A$16:$A$27,0),2)*COEE_CADLIGNE_TR!$G$2*INDEX(COEE_CADLIGNE_TR!$L$3:$R$9,MATCH(WEEKDAY($A79,1),COEE_CADLIGNE_TR!$M$3:$M$9,0),7)*INDEX(COEE_CADLIGNE_TR!$A$1:$D$13,MATCH(MONTH($A79),COEE_CADLIGNE_TR!$A$1:$A$13,0),2)))</f>
        <v/>
      </c>
      <c r="J79" s="28">
        <f>IF(OR(Ouverture_lignes_validées!J79="F",Ouverture_lignes_validées!J79="PM",Ouverture_lignes_validées!J79=""),"",IF(Ouverture_lignes_validées!J79=1,IF(ISEVEN(Capa_lignes!$C79)="VRAI",INDEX(COEE_CADLIGNE_TR!$A$16:$C$27,MATCH(Tableau4[[#This Row],[Mois]],COEE_CADLIGNE_TR!$A$16:$A$27,0),2)*COEE_CADLIGNE_TR!$H$2*INDEX(COEE_CADLIGNE_TR!$L$3:$R$9,MATCH(WEEKDAY($A79,1),COEE_CADLIGNE_TR!$M$3:$M$9,0),4)*INDEX(COEE_CADLIGNE_TR!$A$1:$D$13,MATCH(MONTH($A79),COEE_CADLIGNE_TR!$A$1:$A$13,0),3),INDEX(COEE_CADLIGNE_TR!$A$16:$C$27,MATCH(Tableau4[[#This Row],[Mois]],COEE_CADLIGNE_TR!$A$16:$A$27,0),2)*COEE_CADLIGNE_TR!$H$2*INDEX(COEE_CADLIGNE_TR!$L$3:$R$9,MATCH(WEEKDAY($A79,1),COEE_CADLIGNE_TR!$M$3:$M$9,0),3)*INDEX(COEE_CADLIGNE_TR!$A$1:$D$13,MATCH(MONTH($A79),COEE_CADLIGNE_TR!$A$1:$A$13,0),3))))</f>
        <v>4890.6000000000004</v>
      </c>
      <c r="K79" s="28">
        <f>IF(OR(Ouverture_lignes_validées!K79="F",Ouverture_lignes_validées!K79="PM",Ouverture_lignes_validées!K79=""),"",IF(Ouverture_lignes_validées!K79=1,IF(ISEVEN(Capa_lignes!$C79)="VRAI",INDEX(COEE_CADLIGNE_TR!$A$16:$C$27,MATCH(Tableau4[[#This Row],[Mois]],COEE_CADLIGNE_TR!$A$16:$A$27,0),2)*COEE_CADLIGNE_TR!$H$2*INDEX(COEE_CADLIGNE_TR!$L$3:$R$9,MATCH(WEEKDAY($A79,1),COEE_CADLIGNE_TR!$M$3:$M$9,0),3)*INDEX(COEE_CADLIGNE_TR!$A$1:$D$13,MATCH(MONTH($A79),COEE_CADLIGNE_TR!$A$1:$A$13,0),3),INDEX(COEE_CADLIGNE_TR!$A$16:$C$27,MATCH(Tableau4[[#This Row],[Mois]],COEE_CADLIGNE_TR!$A$16:$A$27,0),2)*COEE_CADLIGNE_TR!$H$2*INDEX(COEE_CADLIGNE_TR!$L$3:$R$9,MATCH(WEEKDAY($A79,1),COEE_CADLIGNE_TR!$M$3:$M$9,0),4)*INDEX(COEE_CADLIGNE_TR!$A$1:$D$13,MATCH(MONTH($A79),COEE_CADLIGNE_TR!$A$1:$A$13,0),3))))</f>
        <v>3001.05</v>
      </c>
      <c r="L79" s="28" t="str">
        <f>IF(OR(Ouverture_lignes_validées!L79="F",Ouverture_lignes_validées!L79="PM",Ouverture_lignes_validées!L79=""),"",IF(Ouverture_lignes_validées!L79=1,INDEX(COEE_CADLIGNE_TR!$A$16:$C$27,MATCH(Tableau4[[#This Row],[Mois]],COEE_CADLIGNE_TR!$A$16:$A$27,0),2)*COEE_CADLIGNE_TR!$H$2*INDEX(COEE_CADLIGNE_TR!$L$3:$R$9,MATCH(WEEKDAY($A79,1),COEE_CADLIGNE_TR!$M$3:$M$9,0),5)*INDEX(COEE_CADLIGNE_TR!$A$1:$D$13,MATCH(MONTH($A79),COEE_CADLIGNE_TR!$A$1:$A$13,0),3)))</f>
        <v/>
      </c>
      <c r="M79" s="28">
        <f>IF(OR(Ouverture_lignes_validées!M79="F",Ouverture_lignes_validées!M79="PM",Ouverture_lignes_validées!M79=""),"",IF(Ouverture_lignes_validées!M79=1,INDEX(COEE_CADLIGNE_TR!$A$16:$C$27,MATCH(Tableau4[[#This Row],[Mois]],COEE_CADLIGNE_TR!$A$16:$A$27,0),2)*COEE_CADLIGNE_TR!$H$2*INDEX(COEE_CADLIGNE_TR!$L$3:$R$9,MATCH(WEEKDAY($A79,1),COEE_CADLIGNE_TR!$M$3:$M$9,0),6)*INDEX(COEE_CADLIGNE_TR!$A$1:$D$13,MATCH(MONTH($A79),COEE_CADLIGNE_TR!$A$1:$A$13,0),3)))</f>
        <v>7335.9000000000005</v>
      </c>
      <c r="N79" s="28" t="str">
        <f>IF(OR(Ouverture_lignes_validées!N79="F",Ouverture_lignes_validées!N79="PM",Ouverture_lignes_validées!N79=""),"",IF(Ouverture_lignes_validées!N79=1,INDEX(COEE_CADLIGNE_TR!$A$16:$C$27,MATCH(Tableau4[[#This Row],[Mois]],COEE_CADLIGNE_TR!$A$16:$A$27,0),2)*COEE_CADLIGNE_TR!$H$2*INDEX(COEE_CADLIGNE_TR!$L$3:$R$9,MATCH(WEEKDAY($A79,1),COEE_CADLIGNE_TR!$M$3:$M$9,0),7)*INDEX(COEE_CADLIGNE_TR!$A$1:$D$13,MATCH(MONTH($A79),COEE_CADLIGNE_TR!$A$1:$A$13,0),3)))</f>
        <v/>
      </c>
      <c r="O79" s="28">
        <f>IF(OR(Ouverture_lignes_validées!O79="F",Ouverture_lignes_validées!O79="PM",Ouverture_lignes_validées!O79=""),"",IF(Ouverture_lignes_validées!O79=1,IF(ISEVEN(Capa_lignes!$C79)="VRAI",INDEX(COEE_CADLIGNE_TR!$A$16:$C$27,MATCH(Tableau4[[#This Row],[Mois]],COEE_CADLIGNE_TR!$A$16:$A$27,0),2)*COEE_CADLIGNE_TR!$I$2*INDEX(COEE_CADLIGNE_TR!$L$3:$R$9,MATCH(WEEKDAY($A79,1),COEE_CADLIGNE_TR!$M$3:$M$9,0),4)*INDEX(COEE_CADLIGNE_TR!$A$1:$D$13,MATCH(MONTH($A79),COEE_CADLIGNE_TR!$A$1:$A$13,0),4),INDEX(COEE_CADLIGNE_TR!$A$16:$C$27,MATCH(Tableau4[[#This Row],[Mois]],COEE_CADLIGNE_TR!$A$16:$A$27,0),2)*COEE_CADLIGNE_TR!$I$2*INDEX(COEE_CADLIGNE_TR!$L$3:$R$9,MATCH(WEEKDAY($A79,1),COEE_CADLIGNE_TR!$M$3:$M$9,0),3)*INDEX(COEE_CADLIGNE_TR!$A$1:$D$13,MATCH(MONTH($A79),COEE_CADLIGNE_TR!$A$1:$A$13,0),4))))</f>
        <v>4796.55</v>
      </c>
      <c r="P79" s="28">
        <f>IF(OR(Ouverture_lignes_validées!P79="F",Ouverture_lignes_validées!P79="PM",Ouverture_lignes_validées!P79=""),"",IF(Ouverture_lignes_validées!P79=1,IF(ISEVEN(Capa_lignes!$C79)="VRAI",INDEX(COEE_CADLIGNE_TR!$A$16:$C$27,MATCH(Tableau4[[#This Row],[Mois]],COEE_CADLIGNE_TR!$A$16:$A$27,0),2)*COEE_CADLIGNE_TR!$I$2*INDEX(COEE_CADLIGNE_TR!$L$3:$R$9,MATCH(WEEKDAY($A79,1),COEE_CADLIGNE_TR!$M$3:$M$9,0),3)*INDEX(COEE_CADLIGNE_TR!$A$1:$D$13,MATCH(MONTH($A79),COEE_CADLIGNE_TR!$A$1:$A$13,0),4),INDEX(COEE_CADLIGNE_TR!$A$16:$C$27,MATCH(Tableau4[[#This Row],[Mois]],COEE_CADLIGNE_TR!$A$16:$A$27,0),2)*COEE_CADLIGNE_TR!$I$2*INDEX(COEE_CADLIGNE_TR!$L$3:$R$9,MATCH(WEEKDAY($A79,1),COEE_CADLIGNE_TR!$M$3:$M$9,0),4)*INDEX(COEE_CADLIGNE_TR!$A$1:$D$13,MATCH(MONTH($A79),COEE_CADLIGNE_TR!$A$1:$A$13,0),4))))</f>
        <v>2943.3375000000001</v>
      </c>
      <c r="Q79" s="28" t="str">
        <f>IF(OR(Ouverture_lignes_validées!Q79="F",Ouverture_lignes_validées!Q79="PM",Ouverture_lignes_validées!Q79=""),"",IF(Ouverture_lignes_validées!Q79=1,INDEX(COEE_CADLIGNE_TR!$A$16:$C$27,MATCH(Tableau4[[#This Row],[Mois]],COEE_CADLIGNE_TR!$A$16:$A$27,0),2)*COEE_CADLIGNE_TR!$I$2*INDEX(COEE_CADLIGNE_TR!$L$3:$R$9,MATCH(WEEKDAY($A79,1),COEE_CADLIGNE_TR!$M$3:$M$9,0),5)*INDEX(COEE_CADLIGNE_TR!$A$1:$D$13,MATCH(MONTH($A79),COEE_CADLIGNE_TR!$A$1:$A$13,0),4)))</f>
        <v/>
      </c>
      <c r="R79" s="28" t="str">
        <f>IF(OR(Ouverture_lignes_validées!R79="F",Ouverture_lignes_validées!R79="PM",Ouverture_lignes_validées!R79=""),"",IF(Ouverture_lignes_validées!R79=1,INDEX(COEE_CADLIGNE_TR!$A$16:$C$27,MATCH(Tableau4[[#This Row],[Mois]],COEE_CADLIGNE_TR!$A$16:$A$27,0),2)*COEE_CADLIGNE_TR!$I$2*INDEX(COEE_CADLIGNE_TR!$L$3:$R$9,MATCH(WEEKDAY($A79,1),COEE_CADLIGNE_TR!$M$3:$M$9,0),6)*INDEX(COEE_CADLIGNE_TR!$A$1:$D$13,MATCH(MONTH($A79),COEE_CADLIGNE_TR!$A$1:$A$13,0),4)))</f>
        <v/>
      </c>
      <c r="S79" s="28" t="str">
        <f>IF(OR(Ouverture_lignes_validées!S79="F",Ouverture_lignes_validées!S79="PM",Ouverture_lignes_validées!S79=""),"",IF(Ouverture_lignes_validées!S79=1,INDEX(COEE_CADLIGNE_TR!$A$16:$C$27,MATCH(Tableau4[[#This Row],[Mois]],COEE_CADLIGNE_TR!$A$16:$A$27,0),2)*COEE_CADLIGNE_TR!$I$2*INDEX(COEE_CADLIGNE_TR!$L$3:$R$9,MATCH(WEEKDAY($A79,1),COEE_CADLIGNE_TR!$M$3:$M$9,0),7)*INDEX(COEE_CADLIGNE_TR!$A$1:$D$13,MATCH(MONTH($A79),COEE_CADLIGNE_TR!$A$1:$A$13,0),4)))</f>
        <v/>
      </c>
      <c r="T79" s="28">
        <f>IF(OR(Ouverture_lignes_validées!T79="F",Ouverture_lignes_validées!T79="PM",Ouverture_lignes_validées!T79=""),"",IF(Ouverture_lignes_validées!T79=1,IF(ISEVEN(Capa_lignes!$C79)="VRAI",INDEX(COEE_CADLIGNE_TR!$A$16:$C$27,MATCH(Tableau4[[#This Row],[Mois]],COEE_CADLIGNE_TR!$A$16:$A$27,0),2)*COEE_CADLIGNE_TR!$J$2*INDEX(COEE_CADLIGNE_TR!$L$3:$R$9,MATCH(WEEKDAY($A79,1),COEE_CADLIGNE_TR!$M$3:$M$9,0),3)*INDEX(COEE_CADLIGNE_TR!$A$1:$E$13,MATCH(MONTH($A79),COEE_CADLIGNE_TR!$A$1:$A$13,0),5),INDEX(COEE_CADLIGNE_TR!$A$16:$C$27,MATCH(Tableau4[[#This Row],[Mois]],COEE_CADLIGNE_TR!$A$16:$A$27,0),2)*COEE_CADLIGNE_TR!$J$2*INDEX(COEE_CADLIGNE_TR!$L$3:$R$9,MATCH(WEEKDAY($A79,1),COEE_CADLIGNE_TR!$M$3:$M$9,0),4)*INDEX(COEE_CADLIGNE_TR!$A$1:$E$13,MATCH(MONTH($A79),COEE_CADLIGNE_TR!$A$1:$A$13,0),5))))</f>
        <v>961.12412177985948</v>
      </c>
    </row>
    <row r="80" spans="1:20" x14ac:dyDescent="0.35">
      <c r="A80" s="4">
        <v>45003</v>
      </c>
      <c r="B80" s="1">
        <v>2023</v>
      </c>
      <c r="C80" s="1">
        <v>11</v>
      </c>
      <c r="D80" s="1">
        <f>MONTH(Tableau4[[#This Row],[Date ]])</f>
        <v>3</v>
      </c>
      <c r="E80" s="28" t="str">
        <f>IF(OR(Ouverture_lignes_validées!E80="F",Ouverture_lignes_validées!E80="PM",Ouverture_lignes_validées!E80=""),"",
IF(Ouverture_lignes_validées!E80=1,
IF(ISEVEN(Capa_lignes!$C80)="VRAI",
INDEX(COEE_CADLIGNE_TR!$A$16:$C$27,MATCH(Tableau4[[#This Row],[Mois]],COEE_CADLIGNE_TR!$A$16:$A$27,0),2)*COEE_CADLIGNE_TR!$G$2*INDEX(COEE_CADLIGNE_TR!$L$3:$R$9,MATCH(WEEKDAY($A80,1),COEE_CADLIGNE_TR!$M$3:$M$9,0),4)*INDEX(COEE_CADLIGNE_TR!$A$1:$D$13,MATCH(MONTH($A80),COEE_CADLIGNE_TR!$A$1:$A$13,0),2)*INDEX(COEE_CADLIGNE_TR!$A$1:$D$13,MATCH(MONTH($A80),COEE_CADLIGNE_TR!$A$1:$A$13,0),2),
INDEX(COEE_CADLIGNE_TR!$A$16:$C$27,MATCH(Tableau4[[#This Row],[Mois]],COEE_CADLIGNE_TR!$A$16:$A$27,0),2)*COEE_CADLIGNE_TR!$G$2*INDEX(COEE_CADLIGNE_TR!$L$3:$R$9,MATCH(WEEKDAY($A80,1),COEE_CADLIGNE_TR!$M$3:$M$9,0),3)*INDEX(COEE_CADLIGNE_TR!$A$1:$D$13,MATCH(MONTH($A80),COEE_CADLIGNE_TR!$A$1:$A$13,0),2)*INDEX(COEE_CADLIGNE_TR!$A$1:$D$13,MATCH(MONTH($A80),COEE_CADLIGNE_TR!$A$1:$A$13,0),2))))</f>
        <v/>
      </c>
      <c r="F80" s="28" t="str">
        <f>IF(OR(Ouverture_lignes_validées!F80="F",Ouverture_lignes_validées!F80="PM",Ouverture_lignes_validées!F80=""),"",IF(Ouverture_lignes_validées!F80=1,IF(ISEVEN(Capa_lignes!$C80)="VRAI",INDEX(COEE_CADLIGNE_TR!$A$16:$C$27,MATCH(Tableau4[[#This Row],[Mois]],COEE_CADLIGNE_TR!$A$16:$A$27,0),2)*COEE_CADLIGNE_TR!$G$2*INDEX(COEE_CADLIGNE_TR!$L$3:$R$9,MATCH(WEEKDAY($A80,1),COEE_CADLIGNE_TR!$M$3:$M$9,0),3)*INDEX(COEE_CADLIGNE_TR!$A$1:$D$13,MATCH(MONTH($A80),COEE_CADLIGNE_TR!$A$1:$A$13,0),2),COEE_CADLIGNE_TR!$G$2*INDEX(COEE_CADLIGNE_TR!$L$3:$R$9,MATCH(WEEKDAY($A80,1),COEE_CADLIGNE_TR!$M$3:$M$9,0),4)*INDEX(COEE_CADLIGNE_TR!$A$1:$D$13,MATCH(MONTH($A80),COEE_CADLIGNE_TR!$A$1:$A$13,0),2))))</f>
        <v/>
      </c>
      <c r="G80" s="28" t="str">
        <f>IF(OR(Ouverture_lignes_validées!G80="F",Ouverture_lignes_validées!G80="PM",Ouverture_lignes_validées!G80=""),"",IF(Ouverture_lignes_validées!G80=1,INDEX(COEE_CADLIGNE_TR!$A$16:$C$27,MATCH(Tableau4[[#This Row],[Mois]],COEE_CADLIGNE_TR!$A$16:$A$27,0),2)*COEE_CADLIGNE_TR!$G$2*INDEX(COEE_CADLIGNE_TR!$L$3:$R$9,MATCH(WEEKDAY($A80,1),COEE_CADLIGNE_TR!$M$3:$M$9,0),5)*INDEX(COEE_CADLIGNE_TR!$A$1:$D$13,MATCH(MONTH($A80),COEE_CADLIGNE_TR!$A$1:$A$13,0),2)))</f>
        <v/>
      </c>
      <c r="H80" s="28" t="str">
        <f>IF(OR(Ouverture_lignes_validées!H80="F",Ouverture_lignes_validées!H80="PM",Ouverture_lignes_validées!H80=""),"",IF(Ouverture_lignes_validées!H80=1,INDEX(COEE_CADLIGNE_TR!$A$16:$C$27,MATCH(Tableau4[[#This Row],[Mois]],COEE_CADLIGNE_TR!$A$16:$A$27,0),2)*COEE_CADLIGNE_TR!$G$2*INDEX(COEE_CADLIGNE_TR!$L$3:$R$9,MATCH(WEEKDAY($A80,1),COEE_CADLIGNE_TR!$M$3:$M$9,0),6)*INDEX(COEE_CADLIGNE_TR!$A$1:$D$13,MATCH(MONTH($A80),COEE_CADLIGNE_TR!$A$1:$A$13,0),2)))</f>
        <v/>
      </c>
      <c r="I80" s="28" t="str">
        <f>IF(OR(Ouverture_lignes_validées!I80="F",Ouverture_lignes_validées!I80="PM",Ouverture_lignes_validées!I80=""),"",IF(Ouverture_lignes_validées!I80=1,INDEX(COEE_CADLIGNE_TR!$A$16:$C$27,MATCH(Tableau4[[#This Row],[Mois]],COEE_CADLIGNE_TR!$A$16:$A$27,0),2)*COEE_CADLIGNE_TR!$G$2*INDEX(COEE_CADLIGNE_TR!$L$3:$R$9,MATCH(WEEKDAY($A80,1),COEE_CADLIGNE_TR!$M$3:$M$9,0),7)*INDEX(COEE_CADLIGNE_TR!$A$1:$D$13,MATCH(MONTH($A80),COEE_CADLIGNE_TR!$A$1:$A$13,0),2)))</f>
        <v/>
      </c>
      <c r="J80" s="28" t="str">
        <f>IF(OR(Ouverture_lignes_validées!J80="F",Ouverture_lignes_validées!J80="PM",Ouverture_lignes_validées!J80=""),"",IF(Ouverture_lignes_validées!J80=1,IF(ISEVEN(Capa_lignes!$C80)="VRAI",INDEX(COEE_CADLIGNE_TR!$A$16:$C$27,MATCH(Tableau4[[#This Row],[Mois]],COEE_CADLIGNE_TR!$A$16:$A$27,0),2)*COEE_CADLIGNE_TR!$H$2*INDEX(COEE_CADLIGNE_TR!$L$3:$R$9,MATCH(WEEKDAY($A80,1),COEE_CADLIGNE_TR!$M$3:$M$9,0),4)*INDEX(COEE_CADLIGNE_TR!$A$1:$D$13,MATCH(MONTH($A80),COEE_CADLIGNE_TR!$A$1:$A$13,0),3),INDEX(COEE_CADLIGNE_TR!$A$16:$C$27,MATCH(Tableau4[[#This Row],[Mois]],COEE_CADLIGNE_TR!$A$16:$A$27,0),2)*COEE_CADLIGNE_TR!$H$2*INDEX(COEE_CADLIGNE_TR!$L$3:$R$9,MATCH(WEEKDAY($A80,1),COEE_CADLIGNE_TR!$M$3:$M$9,0),3)*INDEX(COEE_CADLIGNE_TR!$A$1:$D$13,MATCH(MONTH($A80),COEE_CADLIGNE_TR!$A$1:$A$13,0),3))))</f>
        <v/>
      </c>
      <c r="K80" s="28" t="str">
        <f>IF(OR(Ouverture_lignes_validées!K80="F",Ouverture_lignes_validées!K80="PM",Ouverture_lignes_validées!K80=""),"",IF(Ouverture_lignes_validées!K80=1,IF(ISEVEN(Capa_lignes!$C80)="VRAI",INDEX(COEE_CADLIGNE_TR!$A$16:$C$27,MATCH(Tableau4[[#This Row],[Mois]],COEE_CADLIGNE_TR!$A$16:$A$27,0),2)*COEE_CADLIGNE_TR!$H$2*INDEX(COEE_CADLIGNE_TR!$L$3:$R$9,MATCH(WEEKDAY($A80,1),COEE_CADLIGNE_TR!$M$3:$M$9,0),3)*INDEX(COEE_CADLIGNE_TR!$A$1:$D$13,MATCH(MONTH($A80),COEE_CADLIGNE_TR!$A$1:$A$13,0),3),INDEX(COEE_CADLIGNE_TR!$A$16:$C$27,MATCH(Tableau4[[#This Row],[Mois]],COEE_CADLIGNE_TR!$A$16:$A$27,0),2)*COEE_CADLIGNE_TR!$H$2*INDEX(COEE_CADLIGNE_TR!$L$3:$R$9,MATCH(WEEKDAY($A80,1),COEE_CADLIGNE_TR!$M$3:$M$9,0),4)*INDEX(COEE_CADLIGNE_TR!$A$1:$D$13,MATCH(MONTH($A80),COEE_CADLIGNE_TR!$A$1:$A$13,0),3))))</f>
        <v/>
      </c>
      <c r="L80" s="28" t="str">
        <f>IF(OR(Ouverture_lignes_validées!L80="F",Ouverture_lignes_validées!L80="PM",Ouverture_lignes_validées!L80=""),"",IF(Ouverture_lignes_validées!L80=1,INDEX(COEE_CADLIGNE_TR!$A$16:$C$27,MATCH(Tableau4[[#This Row],[Mois]],COEE_CADLIGNE_TR!$A$16:$A$27,0),2)*COEE_CADLIGNE_TR!$H$2*INDEX(COEE_CADLIGNE_TR!$L$3:$R$9,MATCH(WEEKDAY($A80,1),COEE_CADLIGNE_TR!$M$3:$M$9,0),5)*INDEX(COEE_CADLIGNE_TR!$A$1:$D$13,MATCH(MONTH($A80),COEE_CADLIGNE_TR!$A$1:$A$13,0),3)))</f>
        <v/>
      </c>
      <c r="M80" s="28">
        <f>IF(OR(Ouverture_lignes_validées!M80="F",Ouverture_lignes_validées!M80="PM",Ouverture_lignes_validées!M80=""),"",IF(Ouverture_lignes_validées!M80=1,INDEX(COEE_CADLIGNE_TR!$A$16:$C$27,MATCH(Tableau4[[#This Row],[Mois]],COEE_CADLIGNE_TR!$A$16:$A$27,0),2)*COEE_CADLIGNE_TR!$H$2*INDEX(COEE_CADLIGNE_TR!$L$3:$R$9,MATCH(WEEKDAY($A80,1),COEE_CADLIGNE_TR!$M$3:$M$9,0),6)*INDEX(COEE_CADLIGNE_TR!$A$1:$D$13,MATCH(MONTH($A80),COEE_CADLIGNE_TR!$A$1:$A$13,0),3)))</f>
        <v>7780.5</v>
      </c>
      <c r="N80" s="28">
        <f>IF(OR(Ouverture_lignes_validées!N80="F",Ouverture_lignes_validées!N80="PM",Ouverture_lignes_validées!N80=""),"",IF(Ouverture_lignes_validées!N80=1,INDEX(COEE_CADLIGNE_TR!$A$16:$C$27,MATCH(Tableau4[[#This Row],[Mois]],COEE_CADLIGNE_TR!$A$16:$A$27,0),2)*COEE_CADLIGNE_TR!$H$2*INDEX(COEE_CADLIGNE_TR!$L$3:$R$9,MATCH(WEEKDAY($A80,1),COEE_CADLIGNE_TR!$M$3:$M$9,0),7)*INDEX(COEE_CADLIGNE_TR!$A$1:$D$13,MATCH(MONTH($A80),COEE_CADLIGNE_TR!$A$1:$A$13,0),3)))</f>
        <v>7891.6500000000005</v>
      </c>
      <c r="O80" s="28" t="str">
        <f>IF(OR(Ouverture_lignes_validées!O80="F",Ouverture_lignes_validées!O80="PM",Ouverture_lignes_validées!O80=""),"",IF(Ouverture_lignes_validées!O80=1,IF(ISEVEN(Capa_lignes!$C80)="VRAI",INDEX(COEE_CADLIGNE_TR!$A$16:$C$27,MATCH(Tableau4[[#This Row],[Mois]],COEE_CADLIGNE_TR!$A$16:$A$27,0),2)*COEE_CADLIGNE_TR!$I$2*INDEX(COEE_CADLIGNE_TR!$L$3:$R$9,MATCH(WEEKDAY($A80,1),COEE_CADLIGNE_TR!$M$3:$M$9,0),4)*INDEX(COEE_CADLIGNE_TR!$A$1:$D$13,MATCH(MONTH($A80),COEE_CADLIGNE_TR!$A$1:$A$13,0),4),INDEX(COEE_CADLIGNE_TR!$A$16:$C$27,MATCH(Tableau4[[#This Row],[Mois]],COEE_CADLIGNE_TR!$A$16:$A$27,0),2)*COEE_CADLIGNE_TR!$I$2*INDEX(COEE_CADLIGNE_TR!$L$3:$R$9,MATCH(WEEKDAY($A80,1),COEE_CADLIGNE_TR!$M$3:$M$9,0),3)*INDEX(COEE_CADLIGNE_TR!$A$1:$D$13,MATCH(MONTH($A80),COEE_CADLIGNE_TR!$A$1:$A$13,0),4))))</f>
        <v/>
      </c>
      <c r="P80" s="28" t="str">
        <f>IF(OR(Ouverture_lignes_validées!P80="F",Ouverture_lignes_validées!P80="PM",Ouverture_lignes_validées!P80=""),"",IF(Ouverture_lignes_validées!P80=1,IF(ISEVEN(Capa_lignes!$C80)="VRAI",INDEX(COEE_CADLIGNE_TR!$A$16:$C$27,MATCH(Tableau4[[#This Row],[Mois]],COEE_CADLIGNE_TR!$A$16:$A$27,0),2)*COEE_CADLIGNE_TR!$I$2*INDEX(COEE_CADLIGNE_TR!$L$3:$R$9,MATCH(WEEKDAY($A80,1),COEE_CADLIGNE_TR!$M$3:$M$9,0),3)*INDEX(COEE_CADLIGNE_TR!$A$1:$D$13,MATCH(MONTH($A80),COEE_CADLIGNE_TR!$A$1:$A$13,0),4),INDEX(COEE_CADLIGNE_TR!$A$16:$C$27,MATCH(Tableau4[[#This Row],[Mois]],COEE_CADLIGNE_TR!$A$16:$A$27,0),2)*COEE_CADLIGNE_TR!$I$2*INDEX(COEE_CADLIGNE_TR!$L$3:$R$9,MATCH(WEEKDAY($A80,1),COEE_CADLIGNE_TR!$M$3:$M$9,0),4)*INDEX(COEE_CADLIGNE_TR!$A$1:$D$13,MATCH(MONTH($A80),COEE_CADLIGNE_TR!$A$1:$A$13,0),4))))</f>
        <v/>
      </c>
      <c r="Q80" s="28" t="str">
        <f>IF(OR(Ouverture_lignes_validées!Q80="F",Ouverture_lignes_validées!Q80="PM",Ouverture_lignes_validées!Q80=""),"",IF(Ouverture_lignes_validées!Q80=1,INDEX(COEE_CADLIGNE_TR!$A$16:$C$27,MATCH(Tableau4[[#This Row],[Mois]],COEE_CADLIGNE_TR!$A$16:$A$27,0),2)*COEE_CADLIGNE_TR!$I$2*INDEX(COEE_CADLIGNE_TR!$L$3:$R$9,MATCH(WEEKDAY($A80,1),COEE_CADLIGNE_TR!$M$3:$M$9,0),5)*INDEX(COEE_CADLIGNE_TR!$A$1:$D$13,MATCH(MONTH($A80),COEE_CADLIGNE_TR!$A$1:$A$13,0),4)))</f>
        <v/>
      </c>
      <c r="R80" s="28" t="str">
        <f>IF(OR(Ouverture_lignes_validées!R80="F",Ouverture_lignes_validées!R80="PM",Ouverture_lignes_validées!R80=""),"",IF(Ouverture_lignes_validées!R80=1,INDEX(COEE_CADLIGNE_TR!$A$16:$C$27,MATCH(Tableau4[[#This Row],[Mois]],COEE_CADLIGNE_TR!$A$16:$A$27,0),2)*COEE_CADLIGNE_TR!$I$2*INDEX(COEE_CADLIGNE_TR!$L$3:$R$9,MATCH(WEEKDAY($A80,1),COEE_CADLIGNE_TR!$M$3:$M$9,0),6)*INDEX(COEE_CADLIGNE_TR!$A$1:$D$13,MATCH(MONTH($A80),COEE_CADLIGNE_TR!$A$1:$A$13,0),4)))</f>
        <v/>
      </c>
      <c r="S80" s="28">
        <f>IF(OR(Ouverture_lignes_validées!S80="F",Ouverture_lignes_validées!S80="PM",Ouverture_lignes_validées!S80=""),"",IF(Ouverture_lignes_validées!S80=1,INDEX(COEE_CADLIGNE_TR!$A$16:$C$27,MATCH(Tableau4[[#This Row],[Mois]],COEE_CADLIGNE_TR!$A$16:$A$27,0),2)*COEE_CADLIGNE_TR!$I$2*INDEX(COEE_CADLIGNE_TR!$L$3:$R$9,MATCH(WEEKDAY($A80,1),COEE_CADLIGNE_TR!$M$3:$M$9,0),7)*INDEX(COEE_CADLIGNE_TR!$A$1:$D$13,MATCH(MONTH($A80),COEE_CADLIGNE_TR!$A$1:$A$13,0),4)))</f>
        <v>7739.8874999999998</v>
      </c>
      <c r="T80" s="28" t="str">
        <f>IF(OR(Ouverture_lignes_validées!T80="F",Ouverture_lignes_validées!T80="PM",Ouverture_lignes_validées!T80=""),"",IF(Ouverture_lignes_validées!T80=1,IF(ISEVEN(Capa_lignes!$C80)="VRAI",INDEX(COEE_CADLIGNE_TR!$A$16:$C$27,MATCH(Tableau4[[#This Row],[Mois]],COEE_CADLIGNE_TR!$A$16:$A$27,0),2)*COEE_CADLIGNE_TR!$J$2*INDEX(COEE_CADLIGNE_TR!$L$3:$R$9,MATCH(WEEKDAY($A80,1),COEE_CADLIGNE_TR!$M$3:$M$9,0),3)*INDEX(COEE_CADLIGNE_TR!$A$1:$E$13,MATCH(MONTH($A80),COEE_CADLIGNE_TR!$A$1:$A$13,0),5),INDEX(COEE_CADLIGNE_TR!$A$16:$C$27,MATCH(Tableau4[[#This Row],[Mois]],COEE_CADLIGNE_TR!$A$16:$A$27,0),2)*COEE_CADLIGNE_TR!$J$2*INDEX(COEE_CADLIGNE_TR!$L$3:$R$9,MATCH(WEEKDAY($A80,1),COEE_CADLIGNE_TR!$M$3:$M$9,0),4)*INDEX(COEE_CADLIGNE_TR!$A$1:$E$13,MATCH(MONTH($A80),COEE_CADLIGNE_TR!$A$1:$A$13,0),5))))</f>
        <v/>
      </c>
    </row>
    <row r="81" spans="1:20" x14ac:dyDescent="0.35">
      <c r="A81" s="4">
        <v>45004</v>
      </c>
      <c r="B81" s="1">
        <v>2023</v>
      </c>
      <c r="C81" s="1">
        <v>11</v>
      </c>
      <c r="D81" s="1">
        <f>MONTH(Tableau4[[#This Row],[Date ]])</f>
        <v>3</v>
      </c>
      <c r="E81" s="28" t="str">
        <f>IF(OR(Ouverture_lignes_validées!E81="F",Ouverture_lignes_validées!E81="PM",Ouverture_lignes_validées!E81=""),"",
IF(Ouverture_lignes_validées!E81=1,
IF(ISEVEN(Capa_lignes!$C81)="VRAI",
INDEX(COEE_CADLIGNE_TR!$A$16:$C$27,MATCH(Tableau4[[#This Row],[Mois]],COEE_CADLIGNE_TR!$A$16:$A$27,0),2)*COEE_CADLIGNE_TR!$G$2*INDEX(COEE_CADLIGNE_TR!$L$3:$R$9,MATCH(WEEKDAY($A81,1),COEE_CADLIGNE_TR!$M$3:$M$9,0),4)*INDEX(COEE_CADLIGNE_TR!$A$1:$D$13,MATCH(MONTH($A81),COEE_CADLIGNE_TR!$A$1:$A$13,0),2)*INDEX(COEE_CADLIGNE_TR!$A$1:$D$13,MATCH(MONTH($A81),COEE_CADLIGNE_TR!$A$1:$A$13,0),2),
INDEX(COEE_CADLIGNE_TR!$A$16:$C$27,MATCH(Tableau4[[#This Row],[Mois]],COEE_CADLIGNE_TR!$A$16:$A$27,0),2)*COEE_CADLIGNE_TR!$G$2*INDEX(COEE_CADLIGNE_TR!$L$3:$R$9,MATCH(WEEKDAY($A81,1),COEE_CADLIGNE_TR!$M$3:$M$9,0),3)*INDEX(COEE_CADLIGNE_TR!$A$1:$D$13,MATCH(MONTH($A81),COEE_CADLIGNE_TR!$A$1:$A$13,0),2)*INDEX(COEE_CADLIGNE_TR!$A$1:$D$13,MATCH(MONTH($A81),COEE_CADLIGNE_TR!$A$1:$A$13,0),2))))</f>
        <v/>
      </c>
      <c r="F81" s="28" t="str">
        <f>IF(OR(Ouverture_lignes_validées!F81="F",Ouverture_lignes_validées!F81="PM",Ouverture_lignes_validées!F81=""),"",IF(Ouverture_lignes_validées!F81=1,IF(ISEVEN(Capa_lignes!$C81)="VRAI",INDEX(COEE_CADLIGNE_TR!$A$16:$C$27,MATCH(Tableau4[[#This Row],[Mois]],COEE_CADLIGNE_TR!$A$16:$A$27,0),2)*COEE_CADLIGNE_TR!$G$2*INDEX(COEE_CADLIGNE_TR!$L$3:$R$9,MATCH(WEEKDAY($A81,1),COEE_CADLIGNE_TR!$M$3:$M$9,0),3)*INDEX(COEE_CADLIGNE_TR!$A$1:$D$13,MATCH(MONTH($A81),COEE_CADLIGNE_TR!$A$1:$A$13,0),2),COEE_CADLIGNE_TR!$G$2*INDEX(COEE_CADLIGNE_TR!$L$3:$R$9,MATCH(WEEKDAY($A81,1),COEE_CADLIGNE_TR!$M$3:$M$9,0),4)*INDEX(COEE_CADLIGNE_TR!$A$1:$D$13,MATCH(MONTH($A81),COEE_CADLIGNE_TR!$A$1:$A$13,0),2))))</f>
        <v/>
      </c>
      <c r="G81" s="28" t="str">
        <f>IF(OR(Ouverture_lignes_validées!G81="F",Ouverture_lignes_validées!G81="PM",Ouverture_lignes_validées!G81=""),"",IF(Ouverture_lignes_validées!G81=1,INDEX(COEE_CADLIGNE_TR!$A$16:$C$27,MATCH(Tableau4[[#This Row],[Mois]],COEE_CADLIGNE_TR!$A$16:$A$27,0),2)*COEE_CADLIGNE_TR!$G$2*INDEX(COEE_CADLIGNE_TR!$L$3:$R$9,MATCH(WEEKDAY($A81,1),COEE_CADLIGNE_TR!$M$3:$M$9,0),5)*INDEX(COEE_CADLIGNE_TR!$A$1:$D$13,MATCH(MONTH($A81),COEE_CADLIGNE_TR!$A$1:$A$13,0),2)))</f>
        <v/>
      </c>
      <c r="H81" s="28" t="str">
        <f>IF(OR(Ouverture_lignes_validées!H81="F",Ouverture_lignes_validées!H81="PM",Ouverture_lignes_validées!H81=""),"",IF(Ouverture_lignes_validées!H81=1,INDEX(COEE_CADLIGNE_TR!$A$16:$C$27,MATCH(Tableau4[[#This Row],[Mois]],COEE_CADLIGNE_TR!$A$16:$A$27,0),2)*COEE_CADLIGNE_TR!$G$2*INDEX(COEE_CADLIGNE_TR!$L$3:$R$9,MATCH(WEEKDAY($A81,1),COEE_CADLIGNE_TR!$M$3:$M$9,0),6)*INDEX(COEE_CADLIGNE_TR!$A$1:$D$13,MATCH(MONTH($A81),COEE_CADLIGNE_TR!$A$1:$A$13,0),2)))</f>
        <v/>
      </c>
      <c r="I81" s="28" t="str">
        <f>IF(OR(Ouverture_lignes_validées!I81="F",Ouverture_lignes_validées!I81="PM",Ouverture_lignes_validées!I81=""),"",IF(Ouverture_lignes_validées!I81=1,INDEX(COEE_CADLIGNE_TR!$A$16:$C$27,MATCH(Tableau4[[#This Row],[Mois]],COEE_CADLIGNE_TR!$A$16:$A$27,0),2)*COEE_CADLIGNE_TR!$G$2*INDEX(COEE_CADLIGNE_TR!$L$3:$R$9,MATCH(WEEKDAY($A81,1),COEE_CADLIGNE_TR!$M$3:$M$9,0),7)*INDEX(COEE_CADLIGNE_TR!$A$1:$D$13,MATCH(MONTH($A81),COEE_CADLIGNE_TR!$A$1:$A$13,0),2)))</f>
        <v/>
      </c>
      <c r="J81" s="28" t="str">
        <f>IF(OR(Ouverture_lignes_validées!J81="F",Ouverture_lignes_validées!J81="PM",Ouverture_lignes_validées!J81=""),"",IF(Ouverture_lignes_validées!J81=1,IF(ISEVEN(Capa_lignes!$C81)="VRAI",INDEX(COEE_CADLIGNE_TR!$A$16:$C$27,MATCH(Tableau4[[#This Row],[Mois]],COEE_CADLIGNE_TR!$A$16:$A$27,0),2)*COEE_CADLIGNE_TR!$H$2*INDEX(COEE_CADLIGNE_TR!$L$3:$R$9,MATCH(WEEKDAY($A81,1),COEE_CADLIGNE_TR!$M$3:$M$9,0),4)*INDEX(COEE_CADLIGNE_TR!$A$1:$D$13,MATCH(MONTH($A81),COEE_CADLIGNE_TR!$A$1:$A$13,0),3),INDEX(COEE_CADLIGNE_TR!$A$16:$C$27,MATCH(Tableau4[[#This Row],[Mois]],COEE_CADLIGNE_TR!$A$16:$A$27,0),2)*COEE_CADLIGNE_TR!$H$2*INDEX(COEE_CADLIGNE_TR!$L$3:$R$9,MATCH(WEEKDAY($A81,1),COEE_CADLIGNE_TR!$M$3:$M$9,0),3)*INDEX(COEE_CADLIGNE_TR!$A$1:$D$13,MATCH(MONTH($A81),COEE_CADLIGNE_TR!$A$1:$A$13,0),3))))</f>
        <v/>
      </c>
      <c r="K81" s="28" t="str">
        <f>IF(OR(Ouverture_lignes_validées!K81="F",Ouverture_lignes_validées!K81="PM",Ouverture_lignes_validées!K81=""),"",IF(Ouverture_lignes_validées!K81=1,IF(ISEVEN(Capa_lignes!$C81)="VRAI",INDEX(COEE_CADLIGNE_TR!$A$16:$C$27,MATCH(Tableau4[[#This Row],[Mois]],COEE_CADLIGNE_TR!$A$16:$A$27,0),2)*COEE_CADLIGNE_TR!$H$2*INDEX(COEE_CADLIGNE_TR!$L$3:$R$9,MATCH(WEEKDAY($A81,1),COEE_CADLIGNE_TR!$M$3:$M$9,0),3)*INDEX(COEE_CADLIGNE_TR!$A$1:$D$13,MATCH(MONTH($A81),COEE_CADLIGNE_TR!$A$1:$A$13,0),3),INDEX(COEE_CADLIGNE_TR!$A$16:$C$27,MATCH(Tableau4[[#This Row],[Mois]],COEE_CADLIGNE_TR!$A$16:$A$27,0),2)*COEE_CADLIGNE_TR!$H$2*INDEX(COEE_CADLIGNE_TR!$L$3:$R$9,MATCH(WEEKDAY($A81,1),COEE_CADLIGNE_TR!$M$3:$M$9,0),4)*INDEX(COEE_CADLIGNE_TR!$A$1:$D$13,MATCH(MONTH($A81),COEE_CADLIGNE_TR!$A$1:$A$13,0),3))))</f>
        <v/>
      </c>
      <c r="L81" s="28" t="str">
        <f>IF(OR(Ouverture_lignes_validées!L81="F",Ouverture_lignes_validées!L81="PM",Ouverture_lignes_validées!L81=""),"",IF(Ouverture_lignes_validées!L81=1,INDEX(COEE_CADLIGNE_TR!$A$16:$C$27,MATCH(Tableau4[[#This Row],[Mois]],COEE_CADLIGNE_TR!$A$16:$A$27,0),2)*COEE_CADLIGNE_TR!$H$2*INDEX(COEE_CADLIGNE_TR!$L$3:$R$9,MATCH(WEEKDAY($A81,1),COEE_CADLIGNE_TR!$M$3:$M$9,0),5)*INDEX(COEE_CADLIGNE_TR!$A$1:$D$13,MATCH(MONTH($A81),COEE_CADLIGNE_TR!$A$1:$A$13,0),3)))</f>
        <v/>
      </c>
      <c r="M81" s="28">
        <f>IF(OR(Ouverture_lignes_validées!M81="F",Ouverture_lignes_validées!M81="PM",Ouverture_lignes_validées!M81=""),"",IF(Ouverture_lignes_validées!M81=1,INDEX(COEE_CADLIGNE_TR!$A$16:$C$27,MATCH(Tableau4[[#This Row],[Mois]],COEE_CADLIGNE_TR!$A$16:$A$27,0),2)*COEE_CADLIGNE_TR!$H$2*INDEX(COEE_CADLIGNE_TR!$L$3:$R$9,MATCH(WEEKDAY($A81,1),COEE_CADLIGNE_TR!$M$3:$M$9,0),6)*INDEX(COEE_CADLIGNE_TR!$A$1:$D$13,MATCH(MONTH($A81),COEE_CADLIGNE_TR!$A$1:$A$13,0),3)))</f>
        <v>7780.5</v>
      </c>
      <c r="N81" s="28">
        <f>IF(OR(Ouverture_lignes_validées!N81="F",Ouverture_lignes_validées!N81="PM",Ouverture_lignes_validées!N81=""),"",IF(Ouverture_lignes_validées!N81=1,INDEX(COEE_CADLIGNE_TR!$A$16:$C$27,MATCH(Tableau4[[#This Row],[Mois]],COEE_CADLIGNE_TR!$A$16:$A$27,0),2)*COEE_CADLIGNE_TR!$H$2*INDEX(COEE_CADLIGNE_TR!$L$3:$R$9,MATCH(WEEKDAY($A81,1),COEE_CADLIGNE_TR!$M$3:$M$9,0),7)*INDEX(COEE_CADLIGNE_TR!$A$1:$D$13,MATCH(MONTH($A81),COEE_CADLIGNE_TR!$A$1:$A$13,0),3)))</f>
        <v>7891.6500000000005</v>
      </c>
      <c r="O81" s="28" t="str">
        <f>IF(OR(Ouverture_lignes_validées!O81="F",Ouverture_lignes_validées!O81="PM",Ouverture_lignes_validées!O81=""),"",IF(Ouverture_lignes_validées!O81=1,IF(ISEVEN(Capa_lignes!$C81)="VRAI",INDEX(COEE_CADLIGNE_TR!$A$16:$C$27,MATCH(Tableau4[[#This Row],[Mois]],COEE_CADLIGNE_TR!$A$16:$A$27,0),2)*COEE_CADLIGNE_TR!$I$2*INDEX(COEE_CADLIGNE_TR!$L$3:$R$9,MATCH(WEEKDAY($A81,1),COEE_CADLIGNE_TR!$M$3:$M$9,0),4)*INDEX(COEE_CADLIGNE_TR!$A$1:$D$13,MATCH(MONTH($A81),COEE_CADLIGNE_TR!$A$1:$A$13,0),4),INDEX(COEE_CADLIGNE_TR!$A$16:$C$27,MATCH(Tableau4[[#This Row],[Mois]],COEE_CADLIGNE_TR!$A$16:$A$27,0),2)*COEE_CADLIGNE_TR!$I$2*INDEX(COEE_CADLIGNE_TR!$L$3:$R$9,MATCH(WEEKDAY($A81,1),COEE_CADLIGNE_TR!$M$3:$M$9,0),3)*INDEX(COEE_CADLIGNE_TR!$A$1:$D$13,MATCH(MONTH($A81),COEE_CADLIGNE_TR!$A$1:$A$13,0),4))))</f>
        <v/>
      </c>
      <c r="P81" s="28" t="str">
        <f>IF(OR(Ouverture_lignes_validées!P81="F",Ouverture_lignes_validées!P81="PM",Ouverture_lignes_validées!P81=""),"",IF(Ouverture_lignes_validées!P81=1,IF(ISEVEN(Capa_lignes!$C81)="VRAI",INDEX(COEE_CADLIGNE_TR!$A$16:$C$27,MATCH(Tableau4[[#This Row],[Mois]],COEE_CADLIGNE_TR!$A$16:$A$27,0),2)*COEE_CADLIGNE_TR!$I$2*INDEX(COEE_CADLIGNE_TR!$L$3:$R$9,MATCH(WEEKDAY($A81,1),COEE_CADLIGNE_TR!$M$3:$M$9,0),3)*INDEX(COEE_CADLIGNE_TR!$A$1:$D$13,MATCH(MONTH($A81),COEE_CADLIGNE_TR!$A$1:$A$13,0),4),INDEX(COEE_CADLIGNE_TR!$A$16:$C$27,MATCH(Tableau4[[#This Row],[Mois]],COEE_CADLIGNE_TR!$A$16:$A$27,0),2)*COEE_CADLIGNE_TR!$I$2*INDEX(COEE_CADLIGNE_TR!$L$3:$R$9,MATCH(WEEKDAY($A81,1),COEE_CADLIGNE_TR!$M$3:$M$9,0),4)*INDEX(COEE_CADLIGNE_TR!$A$1:$D$13,MATCH(MONTH($A81),COEE_CADLIGNE_TR!$A$1:$A$13,0),4))))</f>
        <v/>
      </c>
      <c r="Q81" s="28" t="str">
        <f>IF(OR(Ouverture_lignes_validées!Q81="F",Ouverture_lignes_validées!Q81="PM",Ouverture_lignes_validées!Q81=""),"",IF(Ouverture_lignes_validées!Q81=1,INDEX(COEE_CADLIGNE_TR!$A$16:$C$27,MATCH(Tableau4[[#This Row],[Mois]],COEE_CADLIGNE_TR!$A$16:$A$27,0),2)*COEE_CADLIGNE_TR!$I$2*INDEX(COEE_CADLIGNE_TR!$L$3:$R$9,MATCH(WEEKDAY($A81,1),COEE_CADLIGNE_TR!$M$3:$M$9,0),5)*INDEX(COEE_CADLIGNE_TR!$A$1:$D$13,MATCH(MONTH($A81),COEE_CADLIGNE_TR!$A$1:$A$13,0),4)))</f>
        <v/>
      </c>
      <c r="R81" s="28" t="str">
        <f>IF(OR(Ouverture_lignes_validées!R81="F",Ouverture_lignes_validées!R81="PM",Ouverture_lignes_validées!R81=""),"",IF(Ouverture_lignes_validées!R81=1,INDEX(COEE_CADLIGNE_TR!$A$16:$C$27,MATCH(Tableau4[[#This Row],[Mois]],COEE_CADLIGNE_TR!$A$16:$A$27,0),2)*COEE_CADLIGNE_TR!$I$2*INDEX(COEE_CADLIGNE_TR!$L$3:$R$9,MATCH(WEEKDAY($A81,1),COEE_CADLIGNE_TR!$M$3:$M$9,0),6)*INDEX(COEE_CADLIGNE_TR!$A$1:$D$13,MATCH(MONTH($A81),COEE_CADLIGNE_TR!$A$1:$A$13,0),4)))</f>
        <v/>
      </c>
      <c r="S81" s="28">
        <f>IF(OR(Ouverture_lignes_validées!S81="F",Ouverture_lignes_validées!S81="PM",Ouverture_lignes_validées!S81=""),"",IF(Ouverture_lignes_validées!S81=1,INDEX(COEE_CADLIGNE_TR!$A$16:$C$27,MATCH(Tableau4[[#This Row],[Mois]],COEE_CADLIGNE_TR!$A$16:$A$27,0),2)*COEE_CADLIGNE_TR!$I$2*INDEX(COEE_CADLIGNE_TR!$L$3:$R$9,MATCH(WEEKDAY($A81,1),COEE_CADLIGNE_TR!$M$3:$M$9,0),7)*INDEX(COEE_CADLIGNE_TR!$A$1:$D$13,MATCH(MONTH($A81),COEE_CADLIGNE_TR!$A$1:$A$13,0),4)))</f>
        <v>7739.8874999999998</v>
      </c>
      <c r="T81" s="28" t="str">
        <f>IF(OR(Ouverture_lignes_validées!T81="F",Ouverture_lignes_validées!T81="PM",Ouverture_lignes_validées!T81=""),"",IF(Ouverture_lignes_validées!T81=1,IF(ISEVEN(Capa_lignes!$C81)="VRAI",INDEX(COEE_CADLIGNE_TR!$A$16:$C$27,MATCH(Tableau4[[#This Row],[Mois]],COEE_CADLIGNE_TR!$A$16:$A$27,0),2)*COEE_CADLIGNE_TR!$J$2*INDEX(COEE_CADLIGNE_TR!$L$3:$R$9,MATCH(WEEKDAY($A81,1),COEE_CADLIGNE_TR!$M$3:$M$9,0),3)*INDEX(COEE_CADLIGNE_TR!$A$1:$E$13,MATCH(MONTH($A81),COEE_CADLIGNE_TR!$A$1:$A$13,0),5),INDEX(COEE_CADLIGNE_TR!$A$16:$C$27,MATCH(Tableau4[[#This Row],[Mois]],COEE_CADLIGNE_TR!$A$16:$A$27,0),2)*COEE_CADLIGNE_TR!$J$2*INDEX(COEE_CADLIGNE_TR!$L$3:$R$9,MATCH(WEEKDAY($A81,1),COEE_CADLIGNE_TR!$M$3:$M$9,0),4)*INDEX(COEE_CADLIGNE_TR!$A$1:$E$13,MATCH(MONTH($A81),COEE_CADLIGNE_TR!$A$1:$A$13,0),5))))</f>
        <v/>
      </c>
    </row>
    <row r="82" spans="1:20" x14ac:dyDescent="0.35">
      <c r="A82" s="4">
        <v>45005</v>
      </c>
      <c r="B82" s="1">
        <v>2023</v>
      </c>
      <c r="C82" s="1">
        <v>12</v>
      </c>
      <c r="D82" s="1">
        <f>MONTH(Tableau4[[#This Row],[Date ]])</f>
        <v>3</v>
      </c>
      <c r="E82" s="28" t="str">
        <f>IF(OR(Ouverture_lignes_validées!E82="F",Ouverture_lignes_validées!E82="PM",Ouverture_lignes_validées!E82=""),"",
IF(Ouverture_lignes_validées!E82=1,
IF(ISEVEN(Capa_lignes!$C82)="VRAI",
INDEX(COEE_CADLIGNE_TR!$A$16:$C$27,MATCH(Tableau4[[#This Row],[Mois]],COEE_CADLIGNE_TR!$A$16:$A$27,0),2)*COEE_CADLIGNE_TR!$G$2*INDEX(COEE_CADLIGNE_TR!$L$3:$R$9,MATCH(WEEKDAY($A82,1),COEE_CADLIGNE_TR!$M$3:$M$9,0),4)*INDEX(COEE_CADLIGNE_TR!$A$1:$D$13,MATCH(MONTH($A82),COEE_CADLIGNE_TR!$A$1:$A$13,0),2)*INDEX(COEE_CADLIGNE_TR!$A$1:$D$13,MATCH(MONTH($A82),COEE_CADLIGNE_TR!$A$1:$A$13,0),2),
INDEX(COEE_CADLIGNE_TR!$A$16:$C$27,MATCH(Tableau4[[#This Row],[Mois]],COEE_CADLIGNE_TR!$A$16:$A$27,0),2)*COEE_CADLIGNE_TR!$G$2*INDEX(COEE_CADLIGNE_TR!$L$3:$R$9,MATCH(WEEKDAY($A82,1),COEE_CADLIGNE_TR!$M$3:$M$9,0),3)*INDEX(COEE_CADLIGNE_TR!$A$1:$D$13,MATCH(MONTH($A82),COEE_CADLIGNE_TR!$A$1:$A$13,0),2)*INDEX(COEE_CADLIGNE_TR!$A$1:$D$13,MATCH(MONTH($A82),COEE_CADLIGNE_TR!$A$1:$A$13,0),2))))</f>
        <v/>
      </c>
      <c r="F82" s="28" t="str">
        <f>IF(OR(Ouverture_lignes_validées!F82="F",Ouverture_lignes_validées!F82="PM",Ouverture_lignes_validées!F82=""),"",IF(Ouverture_lignes_validées!F82=1,IF(ISEVEN(Capa_lignes!$C82)="VRAI",INDEX(COEE_CADLIGNE_TR!$A$16:$C$27,MATCH(Tableau4[[#This Row],[Mois]],COEE_CADLIGNE_TR!$A$16:$A$27,0),2)*COEE_CADLIGNE_TR!$G$2*INDEX(COEE_CADLIGNE_TR!$L$3:$R$9,MATCH(WEEKDAY($A82,1),COEE_CADLIGNE_TR!$M$3:$M$9,0),3)*INDEX(COEE_CADLIGNE_TR!$A$1:$D$13,MATCH(MONTH($A82),COEE_CADLIGNE_TR!$A$1:$A$13,0),2),COEE_CADLIGNE_TR!$G$2*INDEX(COEE_CADLIGNE_TR!$L$3:$R$9,MATCH(WEEKDAY($A82,1),COEE_CADLIGNE_TR!$M$3:$M$9,0),4)*INDEX(COEE_CADLIGNE_TR!$A$1:$D$13,MATCH(MONTH($A82),COEE_CADLIGNE_TR!$A$1:$A$13,0),2))))</f>
        <v/>
      </c>
      <c r="G82" s="28" t="str">
        <f>IF(OR(Ouverture_lignes_validées!G82="F",Ouverture_lignes_validées!G82="PM",Ouverture_lignes_validées!G82=""),"",IF(Ouverture_lignes_validées!G82=1,INDEX(COEE_CADLIGNE_TR!$A$16:$C$27,MATCH(Tableau4[[#This Row],[Mois]],COEE_CADLIGNE_TR!$A$16:$A$27,0),2)*COEE_CADLIGNE_TR!$G$2*INDEX(COEE_CADLIGNE_TR!$L$3:$R$9,MATCH(WEEKDAY($A82,1),COEE_CADLIGNE_TR!$M$3:$M$9,0),5)*INDEX(COEE_CADLIGNE_TR!$A$1:$D$13,MATCH(MONTH($A82),COEE_CADLIGNE_TR!$A$1:$A$13,0),2)))</f>
        <v/>
      </c>
      <c r="H82" s="28" t="str">
        <f>IF(OR(Ouverture_lignes_validées!H82="F",Ouverture_lignes_validées!H82="PM",Ouverture_lignes_validées!H82=""),"",IF(Ouverture_lignes_validées!H82=1,INDEX(COEE_CADLIGNE_TR!$A$16:$C$27,MATCH(Tableau4[[#This Row],[Mois]],COEE_CADLIGNE_TR!$A$16:$A$27,0),2)*COEE_CADLIGNE_TR!$G$2*INDEX(COEE_CADLIGNE_TR!$L$3:$R$9,MATCH(WEEKDAY($A82,1),COEE_CADLIGNE_TR!$M$3:$M$9,0),6)*INDEX(COEE_CADLIGNE_TR!$A$1:$D$13,MATCH(MONTH($A82),COEE_CADLIGNE_TR!$A$1:$A$13,0),2)))</f>
        <v/>
      </c>
      <c r="I82" s="28" t="str">
        <f>IF(OR(Ouverture_lignes_validées!I82="F",Ouverture_lignes_validées!I82="PM",Ouverture_lignes_validées!I82=""),"",IF(Ouverture_lignes_validées!I82=1,INDEX(COEE_CADLIGNE_TR!$A$16:$C$27,MATCH(Tableau4[[#This Row],[Mois]],COEE_CADLIGNE_TR!$A$16:$A$27,0),2)*COEE_CADLIGNE_TR!$G$2*INDEX(COEE_CADLIGNE_TR!$L$3:$R$9,MATCH(WEEKDAY($A82,1),COEE_CADLIGNE_TR!$M$3:$M$9,0),7)*INDEX(COEE_CADLIGNE_TR!$A$1:$D$13,MATCH(MONTH($A82),COEE_CADLIGNE_TR!$A$1:$A$13,0),2)))</f>
        <v/>
      </c>
      <c r="J82" s="28">
        <f>IF(OR(Ouverture_lignes_validées!J82="F",Ouverture_lignes_validées!J82="PM",Ouverture_lignes_validées!J82=""),"",IF(Ouverture_lignes_validées!J82=1,IF(ISEVEN(Capa_lignes!$C82)="VRAI",INDEX(COEE_CADLIGNE_TR!$A$16:$C$27,MATCH(Tableau4[[#This Row],[Mois]],COEE_CADLIGNE_TR!$A$16:$A$27,0),2)*COEE_CADLIGNE_TR!$H$2*INDEX(COEE_CADLIGNE_TR!$L$3:$R$9,MATCH(WEEKDAY($A82,1),COEE_CADLIGNE_TR!$M$3:$M$9,0),4)*INDEX(COEE_CADLIGNE_TR!$A$1:$D$13,MATCH(MONTH($A82),COEE_CADLIGNE_TR!$A$1:$A$13,0),3),INDEX(COEE_CADLIGNE_TR!$A$16:$C$27,MATCH(Tableau4[[#This Row],[Mois]],COEE_CADLIGNE_TR!$A$16:$A$27,0),2)*COEE_CADLIGNE_TR!$H$2*INDEX(COEE_CADLIGNE_TR!$L$3:$R$9,MATCH(WEEKDAY($A82,1),COEE_CADLIGNE_TR!$M$3:$M$9,0),3)*INDEX(COEE_CADLIGNE_TR!$A$1:$D$13,MATCH(MONTH($A82),COEE_CADLIGNE_TR!$A$1:$A$13,0),3))))</f>
        <v>4890.6000000000004</v>
      </c>
      <c r="K82" s="28">
        <f>IF(OR(Ouverture_lignes_validées!K82="F",Ouverture_lignes_validées!K82="PM",Ouverture_lignes_validées!K82=""),"",IF(Ouverture_lignes_validées!K82=1,IF(ISEVEN(Capa_lignes!$C82)="VRAI",INDEX(COEE_CADLIGNE_TR!$A$16:$C$27,MATCH(Tableau4[[#This Row],[Mois]],COEE_CADLIGNE_TR!$A$16:$A$27,0),2)*COEE_CADLIGNE_TR!$H$2*INDEX(COEE_CADLIGNE_TR!$L$3:$R$9,MATCH(WEEKDAY($A82,1),COEE_CADLIGNE_TR!$M$3:$M$9,0),3)*INDEX(COEE_CADLIGNE_TR!$A$1:$D$13,MATCH(MONTH($A82),COEE_CADLIGNE_TR!$A$1:$A$13,0),3),INDEX(COEE_CADLIGNE_TR!$A$16:$C$27,MATCH(Tableau4[[#This Row],[Mois]],COEE_CADLIGNE_TR!$A$16:$A$27,0),2)*COEE_CADLIGNE_TR!$H$2*INDEX(COEE_CADLIGNE_TR!$L$3:$R$9,MATCH(WEEKDAY($A82,1),COEE_CADLIGNE_TR!$M$3:$M$9,0),4)*INDEX(COEE_CADLIGNE_TR!$A$1:$D$13,MATCH(MONTH($A82),COEE_CADLIGNE_TR!$A$1:$A$13,0),3))))</f>
        <v>5001.75</v>
      </c>
      <c r="L82" s="28">
        <f>IF(OR(Ouverture_lignes_validées!L82="F",Ouverture_lignes_validées!L82="PM",Ouverture_lignes_validées!L82=""),"",IF(Ouverture_lignes_validées!L82=1,INDEX(COEE_CADLIGNE_TR!$A$16:$C$27,MATCH(Tableau4[[#This Row],[Mois]],COEE_CADLIGNE_TR!$A$16:$A$27,0),2)*COEE_CADLIGNE_TR!$H$2*INDEX(COEE_CADLIGNE_TR!$L$3:$R$9,MATCH(WEEKDAY($A82,1),COEE_CADLIGNE_TR!$M$3:$M$9,0),5)*INDEX(COEE_CADLIGNE_TR!$A$1:$D$13,MATCH(MONTH($A82),COEE_CADLIGNE_TR!$A$1:$A$13,0),3)))</f>
        <v>6113.25</v>
      </c>
      <c r="M82" s="28" t="str">
        <f>IF(OR(Ouverture_lignes_validées!M82="F",Ouverture_lignes_validées!M82="PM",Ouverture_lignes_validées!M82=""),"",IF(Ouverture_lignes_validées!M82=1,INDEX(COEE_CADLIGNE_TR!$A$16:$C$27,MATCH(Tableau4[[#This Row],[Mois]],COEE_CADLIGNE_TR!$A$16:$A$27,0),2)*COEE_CADLIGNE_TR!$H$2*INDEX(COEE_CADLIGNE_TR!$L$3:$R$9,MATCH(WEEKDAY($A82,1),COEE_CADLIGNE_TR!$M$3:$M$9,0),6)*INDEX(COEE_CADLIGNE_TR!$A$1:$D$13,MATCH(MONTH($A82),COEE_CADLIGNE_TR!$A$1:$A$13,0),3)))</f>
        <v/>
      </c>
      <c r="N82" s="28" t="str">
        <f>IF(OR(Ouverture_lignes_validées!N82="F",Ouverture_lignes_validées!N82="PM",Ouverture_lignes_validées!N82=""),"",IF(Ouverture_lignes_validées!N82=1,INDEX(COEE_CADLIGNE_TR!$A$16:$C$27,MATCH(Tableau4[[#This Row],[Mois]],COEE_CADLIGNE_TR!$A$16:$A$27,0),2)*COEE_CADLIGNE_TR!$H$2*INDEX(COEE_CADLIGNE_TR!$L$3:$R$9,MATCH(WEEKDAY($A82,1),COEE_CADLIGNE_TR!$M$3:$M$9,0),7)*INDEX(COEE_CADLIGNE_TR!$A$1:$D$13,MATCH(MONTH($A82),COEE_CADLIGNE_TR!$A$1:$A$13,0),3)))</f>
        <v/>
      </c>
      <c r="O82" s="28">
        <f>IF(OR(Ouverture_lignes_validées!O82="F",Ouverture_lignes_validées!O82="PM",Ouverture_lignes_validées!O82=""),"",IF(Ouverture_lignes_validées!O82=1,IF(ISEVEN(Capa_lignes!$C82)="VRAI",INDEX(COEE_CADLIGNE_TR!$A$16:$C$27,MATCH(Tableau4[[#This Row],[Mois]],COEE_CADLIGNE_TR!$A$16:$A$27,0),2)*COEE_CADLIGNE_TR!$I$2*INDEX(COEE_CADLIGNE_TR!$L$3:$R$9,MATCH(WEEKDAY($A82,1),COEE_CADLIGNE_TR!$M$3:$M$9,0),4)*INDEX(COEE_CADLIGNE_TR!$A$1:$D$13,MATCH(MONTH($A82),COEE_CADLIGNE_TR!$A$1:$A$13,0),4),INDEX(COEE_CADLIGNE_TR!$A$16:$C$27,MATCH(Tableau4[[#This Row],[Mois]],COEE_CADLIGNE_TR!$A$16:$A$27,0),2)*COEE_CADLIGNE_TR!$I$2*INDEX(COEE_CADLIGNE_TR!$L$3:$R$9,MATCH(WEEKDAY($A82,1),COEE_CADLIGNE_TR!$M$3:$M$9,0),3)*INDEX(COEE_CADLIGNE_TR!$A$1:$D$13,MATCH(MONTH($A82),COEE_CADLIGNE_TR!$A$1:$A$13,0),4))))</f>
        <v>4796.55</v>
      </c>
      <c r="P82" s="28">
        <f>IF(OR(Ouverture_lignes_validées!P82="F",Ouverture_lignes_validées!P82="PM",Ouverture_lignes_validées!P82=""),"",IF(Ouverture_lignes_validées!P82=1,IF(ISEVEN(Capa_lignes!$C82)="VRAI",INDEX(COEE_CADLIGNE_TR!$A$16:$C$27,MATCH(Tableau4[[#This Row],[Mois]],COEE_CADLIGNE_TR!$A$16:$A$27,0),2)*COEE_CADLIGNE_TR!$I$2*INDEX(COEE_CADLIGNE_TR!$L$3:$R$9,MATCH(WEEKDAY($A82,1),COEE_CADLIGNE_TR!$M$3:$M$9,0),3)*INDEX(COEE_CADLIGNE_TR!$A$1:$D$13,MATCH(MONTH($A82),COEE_CADLIGNE_TR!$A$1:$A$13,0),4),INDEX(COEE_CADLIGNE_TR!$A$16:$C$27,MATCH(Tableau4[[#This Row],[Mois]],COEE_CADLIGNE_TR!$A$16:$A$27,0),2)*COEE_CADLIGNE_TR!$I$2*INDEX(COEE_CADLIGNE_TR!$L$3:$R$9,MATCH(WEEKDAY($A82,1),COEE_CADLIGNE_TR!$M$3:$M$9,0),4)*INDEX(COEE_CADLIGNE_TR!$A$1:$D$13,MATCH(MONTH($A82),COEE_CADLIGNE_TR!$A$1:$A$13,0),4))))</f>
        <v>4905.5625</v>
      </c>
      <c r="Q82" s="28" t="str">
        <f>IF(OR(Ouverture_lignes_validées!Q82="F",Ouverture_lignes_validées!Q82="PM",Ouverture_lignes_validées!Q82=""),"",IF(Ouverture_lignes_validées!Q82=1,INDEX(COEE_CADLIGNE_TR!$A$16:$C$27,MATCH(Tableau4[[#This Row],[Mois]],COEE_CADLIGNE_TR!$A$16:$A$27,0),2)*COEE_CADLIGNE_TR!$I$2*INDEX(COEE_CADLIGNE_TR!$L$3:$R$9,MATCH(WEEKDAY($A82,1),COEE_CADLIGNE_TR!$M$3:$M$9,0),5)*INDEX(COEE_CADLIGNE_TR!$A$1:$D$13,MATCH(MONTH($A82),COEE_CADLIGNE_TR!$A$1:$A$13,0),4)))</f>
        <v/>
      </c>
      <c r="R82" s="28" t="str">
        <f>IF(OR(Ouverture_lignes_validées!R82="F",Ouverture_lignes_validées!R82="PM",Ouverture_lignes_validées!R82=""),"",IF(Ouverture_lignes_validées!R82=1,INDEX(COEE_CADLIGNE_TR!$A$16:$C$27,MATCH(Tableau4[[#This Row],[Mois]],COEE_CADLIGNE_TR!$A$16:$A$27,0),2)*COEE_CADLIGNE_TR!$I$2*INDEX(COEE_CADLIGNE_TR!$L$3:$R$9,MATCH(WEEKDAY($A82,1),COEE_CADLIGNE_TR!$M$3:$M$9,0),6)*INDEX(COEE_CADLIGNE_TR!$A$1:$D$13,MATCH(MONTH($A82),COEE_CADLIGNE_TR!$A$1:$A$13,0),4)))</f>
        <v/>
      </c>
      <c r="S82" s="28" t="str">
        <f>IF(OR(Ouverture_lignes_validées!S82="F",Ouverture_lignes_validées!S82="PM",Ouverture_lignes_validées!S82=""),"",IF(Ouverture_lignes_validées!S82=1,INDEX(COEE_CADLIGNE_TR!$A$16:$C$27,MATCH(Tableau4[[#This Row],[Mois]],COEE_CADLIGNE_TR!$A$16:$A$27,0),2)*COEE_CADLIGNE_TR!$I$2*INDEX(COEE_CADLIGNE_TR!$L$3:$R$9,MATCH(WEEKDAY($A82,1),COEE_CADLIGNE_TR!$M$3:$M$9,0),7)*INDEX(COEE_CADLIGNE_TR!$A$1:$D$13,MATCH(MONTH($A82),COEE_CADLIGNE_TR!$A$1:$A$13,0),4)))</f>
        <v/>
      </c>
      <c r="T82" s="28">
        <f>IF(OR(Ouverture_lignes_validées!T82="F",Ouverture_lignes_validées!T82="PM",Ouverture_lignes_validées!T82=""),"",IF(Ouverture_lignes_validées!T82=1,IF(ISEVEN(Capa_lignes!$C82)="VRAI",INDEX(COEE_CADLIGNE_TR!$A$16:$C$27,MATCH(Tableau4[[#This Row],[Mois]],COEE_CADLIGNE_TR!$A$16:$A$27,0),2)*COEE_CADLIGNE_TR!$J$2*INDEX(COEE_CADLIGNE_TR!$L$3:$R$9,MATCH(WEEKDAY($A82,1),COEE_CADLIGNE_TR!$M$3:$M$9,0),3)*INDEX(COEE_CADLIGNE_TR!$A$1:$E$13,MATCH(MONTH($A82),COEE_CADLIGNE_TR!$A$1:$A$13,0),5),INDEX(COEE_CADLIGNE_TR!$A$16:$C$27,MATCH(Tableau4[[#This Row],[Mois]],COEE_CADLIGNE_TR!$A$16:$A$27,0),2)*COEE_CADLIGNE_TR!$J$2*INDEX(COEE_CADLIGNE_TR!$L$3:$R$9,MATCH(WEEKDAY($A82,1),COEE_CADLIGNE_TR!$M$3:$M$9,0),4)*INDEX(COEE_CADLIGNE_TR!$A$1:$E$13,MATCH(MONTH($A82),COEE_CADLIGNE_TR!$A$1:$A$13,0),5))))</f>
        <v>1601.8735362997659</v>
      </c>
    </row>
    <row r="83" spans="1:20" x14ac:dyDescent="0.35">
      <c r="A83" s="4">
        <v>45006</v>
      </c>
      <c r="B83" s="1">
        <v>2023</v>
      </c>
      <c r="C83" s="1">
        <v>12</v>
      </c>
      <c r="D83" s="1">
        <f>MONTH(Tableau4[[#This Row],[Date ]])</f>
        <v>3</v>
      </c>
      <c r="E83" s="28" t="str">
        <f>IF(OR(Ouverture_lignes_validées!E83="F",Ouverture_lignes_validées!E83="PM",Ouverture_lignes_validées!E83=""),"",
IF(Ouverture_lignes_validées!E83=1,
IF(ISEVEN(Capa_lignes!$C83)="VRAI",
INDEX(COEE_CADLIGNE_TR!$A$16:$C$27,MATCH(Tableau4[[#This Row],[Mois]],COEE_CADLIGNE_TR!$A$16:$A$27,0),2)*COEE_CADLIGNE_TR!$G$2*INDEX(COEE_CADLIGNE_TR!$L$3:$R$9,MATCH(WEEKDAY($A83,1),COEE_CADLIGNE_TR!$M$3:$M$9,0),4)*INDEX(COEE_CADLIGNE_TR!$A$1:$D$13,MATCH(MONTH($A83),COEE_CADLIGNE_TR!$A$1:$A$13,0),2)*INDEX(COEE_CADLIGNE_TR!$A$1:$D$13,MATCH(MONTH($A83),COEE_CADLIGNE_TR!$A$1:$A$13,0),2),
INDEX(COEE_CADLIGNE_TR!$A$16:$C$27,MATCH(Tableau4[[#This Row],[Mois]],COEE_CADLIGNE_TR!$A$16:$A$27,0),2)*COEE_CADLIGNE_TR!$G$2*INDEX(COEE_CADLIGNE_TR!$L$3:$R$9,MATCH(WEEKDAY($A83,1),COEE_CADLIGNE_TR!$M$3:$M$9,0),3)*INDEX(COEE_CADLIGNE_TR!$A$1:$D$13,MATCH(MONTH($A83),COEE_CADLIGNE_TR!$A$1:$A$13,0),2)*INDEX(COEE_CADLIGNE_TR!$A$1:$D$13,MATCH(MONTH($A83),COEE_CADLIGNE_TR!$A$1:$A$13,0),2))))</f>
        <v/>
      </c>
      <c r="F83" s="28" t="str">
        <f>IF(OR(Ouverture_lignes_validées!F83="F",Ouverture_lignes_validées!F83="PM",Ouverture_lignes_validées!F83=""),"",IF(Ouverture_lignes_validées!F83=1,IF(ISEVEN(Capa_lignes!$C83)="VRAI",INDEX(COEE_CADLIGNE_TR!$A$16:$C$27,MATCH(Tableau4[[#This Row],[Mois]],COEE_CADLIGNE_TR!$A$16:$A$27,0),2)*COEE_CADLIGNE_TR!$G$2*INDEX(COEE_CADLIGNE_TR!$L$3:$R$9,MATCH(WEEKDAY($A83,1),COEE_CADLIGNE_TR!$M$3:$M$9,0),3)*INDEX(COEE_CADLIGNE_TR!$A$1:$D$13,MATCH(MONTH($A83),COEE_CADLIGNE_TR!$A$1:$A$13,0),2),COEE_CADLIGNE_TR!$G$2*INDEX(COEE_CADLIGNE_TR!$L$3:$R$9,MATCH(WEEKDAY($A83,1),COEE_CADLIGNE_TR!$M$3:$M$9,0),4)*INDEX(COEE_CADLIGNE_TR!$A$1:$D$13,MATCH(MONTH($A83),COEE_CADLIGNE_TR!$A$1:$A$13,0),2))))</f>
        <v/>
      </c>
      <c r="G83" s="28" t="str">
        <f>IF(OR(Ouverture_lignes_validées!G83="F",Ouverture_lignes_validées!G83="PM",Ouverture_lignes_validées!G83=""),"",IF(Ouverture_lignes_validées!G83=1,INDEX(COEE_CADLIGNE_TR!$A$16:$C$27,MATCH(Tableau4[[#This Row],[Mois]],COEE_CADLIGNE_TR!$A$16:$A$27,0),2)*COEE_CADLIGNE_TR!$G$2*INDEX(COEE_CADLIGNE_TR!$L$3:$R$9,MATCH(WEEKDAY($A83,1),COEE_CADLIGNE_TR!$M$3:$M$9,0),5)*INDEX(COEE_CADLIGNE_TR!$A$1:$D$13,MATCH(MONTH($A83),COEE_CADLIGNE_TR!$A$1:$A$13,0),2)))</f>
        <v/>
      </c>
      <c r="H83" s="28" t="str">
        <f>IF(OR(Ouverture_lignes_validées!H83="F",Ouverture_lignes_validées!H83="PM",Ouverture_lignes_validées!H83=""),"",IF(Ouverture_lignes_validées!H83=1,INDEX(COEE_CADLIGNE_TR!$A$16:$C$27,MATCH(Tableau4[[#This Row],[Mois]],COEE_CADLIGNE_TR!$A$16:$A$27,0),2)*COEE_CADLIGNE_TR!$G$2*INDEX(COEE_CADLIGNE_TR!$L$3:$R$9,MATCH(WEEKDAY($A83,1),COEE_CADLIGNE_TR!$M$3:$M$9,0),6)*INDEX(COEE_CADLIGNE_TR!$A$1:$D$13,MATCH(MONTH($A83),COEE_CADLIGNE_TR!$A$1:$A$13,0),2)))</f>
        <v/>
      </c>
      <c r="I83" s="28" t="str">
        <f>IF(OR(Ouverture_lignes_validées!I83="F",Ouverture_lignes_validées!I83="PM",Ouverture_lignes_validées!I83=""),"",IF(Ouverture_lignes_validées!I83=1,INDEX(COEE_CADLIGNE_TR!$A$16:$C$27,MATCH(Tableau4[[#This Row],[Mois]],COEE_CADLIGNE_TR!$A$16:$A$27,0),2)*COEE_CADLIGNE_TR!$G$2*INDEX(COEE_CADLIGNE_TR!$L$3:$R$9,MATCH(WEEKDAY($A83,1),COEE_CADLIGNE_TR!$M$3:$M$9,0),7)*INDEX(COEE_CADLIGNE_TR!$A$1:$D$13,MATCH(MONTH($A83),COEE_CADLIGNE_TR!$A$1:$A$13,0),2)))</f>
        <v/>
      </c>
      <c r="J83" s="28">
        <f>IF(OR(Ouverture_lignes_validées!J83="F",Ouverture_lignes_validées!J83="PM",Ouverture_lignes_validées!J83=""),"",IF(Ouverture_lignes_validées!J83=1,IF(ISEVEN(Capa_lignes!$C83)="VRAI",INDEX(COEE_CADLIGNE_TR!$A$16:$C$27,MATCH(Tableau4[[#This Row],[Mois]],COEE_CADLIGNE_TR!$A$16:$A$27,0),2)*COEE_CADLIGNE_TR!$H$2*INDEX(COEE_CADLIGNE_TR!$L$3:$R$9,MATCH(WEEKDAY($A83,1),COEE_CADLIGNE_TR!$M$3:$M$9,0),4)*INDEX(COEE_CADLIGNE_TR!$A$1:$D$13,MATCH(MONTH($A83),COEE_CADLIGNE_TR!$A$1:$A$13,0),3),INDEX(COEE_CADLIGNE_TR!$A$16:$C$27,MATCH(Tableau4[[#This Row],[Mois]],COEE_CADLIGNE_TR!$A$16:$A$27,0),2)*COEE_CADLIGNE_TR!$H$2*INDEX(COEE_CADLIGNE_TR!$L$3:$R$9,MATCH(WEEKDAY($A83,1),COEE_CADLIGNE_TR!$M$3:$M$9,0),3)*INDEX(COEE_CADLIGNE_TR!$A$1:$D$13,MATCH(MONTH($A83),COEE_CADLIGNE_TR!$A$1:$A$13,0),3))))</f>
        <v>4890.6000000000004</v>
      </c>
      <c r="K83" s="28">
        <f>IF(OR(Ouverture_lignes_validées!K83="F",Ouverture_lignes_validées!K83="PM",Ouverture_lignes_validées!K83=""),"",IF(Ouverture_lignes_validées!K83=1,IF(ISEVEN(Capa_lignes!$C83)="VRAI",INDEX(COEE_CADLIGNE_TR!$A$16:$C$27,MATCH(Tableau4[[#This Row],[Mois]],COEE_CADLIGNE_TR!$A$16:$A$27,0),2)*COEE_CADLIGNE_TR!$H$2*INDEX(COEE_CADLIGNE_TR!$L$3:$R$9,MATCH(WEEKDAY($A83,1),COEE_CADLIGNE_TR!$M$3:$M$9,0),3)*INDEX(COEE_CADLIGNE_TR!$A$1:$D$13,MATCH(MONTH($A83),COEE_CADLIGNE_TR!$A$1:$A$13,0),3),INDEX(COEE_CADLIGNE_TR!$A$16:$C$27,MATCH(Tableau4[[#This Row],[Mois]],COEE_CADLIGNE_TR!$A$16:$A$27,0),2)*COEE_CADLIGNE_TR!$H$2*INDEX(COEE_CADLIGNE_TR!$L$3:$R$9,MATCH(WEEKDAY($A83,1),COEE_CADLIGNE_TR!$M$3:$M$9,0),4)*INDEX(COEE_CADLIGNE_TR!$A$1:$D$13,MATCH(MONTH($A83),COEE_CADLIGNE_TR!$A$1:$A$13,0),3))))</f>
        <v>5001.75</v>
      </c>
      <c r="L83" s="28">
        <f>IF(OR(Ouverture_lignes_validées!L83="F",Ouverture_lignes_validées!L83="PM",Ouverture_lignes_validées!L83=""),"",IF(Ouverture_lignes_validées!L83=1,INDEX(COEE_CADLIGNE_TR!$A$16:$C$27,MATCH(Tableau4[[#This Row],[Mois]],COEE_CADLIGNE_TR!$A$16:$A$27,0),2)*COEE_CADLIGNE_TR!$H$2*INDEX(COEE_CADLIGNE_TR!$L$3:$R$9,MATCH(WEEKDAY($A83,1),COEE_CADLIGNE_TR!$M$3:$M$9,0),5)*INDEX(COEE_CADLIGNE_TR!$A$1:$D$13,MATCH(MONTH($A83),COEE_CADLIGNE_TR!$A$1:$A$13,0),3)))</f>
        <v>6113.25</v>
      </c>
      <c r="M83" s="28" t="str">
        <f>IF(OR(Ouverture_lignes_validées!M83="F",Ouverture_lignes_validées!M83="PM",Ouverture_lignes_validées!M83=""),"",IF(Ouverture_lignes_validées!M83=1,INDEX(COEE_CADLIGNE_TR!$A$16:$C$27,MATCH(Tableau4[[#This Row],[Mois]],COEE_CADLIGNE_TR!$A$16:$A$27,0),2)*COEE_CADLIGNE_TR!$H$2*INDEX(COEE_CADLIGNE_TR!$L$3:$R$9,MATCH(WEEKDAY($A83,1),COEE_CADLIGNE_TR!$M$3:$M$9,0),6)*INDEX(COEE_CADLIGNE_TR!$A$1:$D$13,MATCH(MONTH($A83),COEE_CADLIGNE_TR!$A$1:$A$13,0),3)))</f>
        <v/>
      </c>
      <c r="N83" s="28" t="str">
        <f>IF(OR(Ouverture_lignes_validées!N83="F",Ouverture_lignes_validées!N83="PM",Ouverture_lignes_validées!N83=""),"",IF(Ouverture_lignes_validées!N83=1,INDEX(COEE_CADLIGNE_TR!$A$16:$C$27,MATCH(Tableau4[[#This Row],[Mois]],COEE_CADLIGNE_TR!$A$16:$A$27,0),2)*COEE_CADLIGNE_TR!$H$2*INDEX(COEE_CADLIGNE_TR!$L$3:$R$9,MATCH(WEEKDAY($A83,1),COEE_CADLIGNE_TR!$M$3:$M$9,0),7)*INDEX(COEE_CADLIGNE_TR!$A$1:$D$13,MATCH(MONTH($A83),COEE_CADLIGNE_TR!$A$1:$A$13,0),3)))</f>
        <v/>
      </c>
      <c r="O83" s="28">
        <f>IF(OR(Ouverture_lignes_validées!O83="F",Ouverture_lignes_validées!O83="PM",Ouverture_lignes_validées!O83=""),"",IF(Ouverture_lignes_validées!O83=1,IF(ISEVEN(Capa_lignes!$C83)="VRAI",INDEX(COEE_CADLIGNE_TR!$A$16:$C$27,MATCH(Tableau4[[#This Row],[Mois]],COEE_CADLIGNE_TR!$A$16:$A$27,0),2)*COEE_CADLIGNE_TR!$I$2*INDEX(COEE_CADLIGNE_TR!$L$3:$R$9,MATCH(WEEKDAY($A83,1),COEE_CADLIGNE_TR!$M$3:$M$9,0),4)*INDEX(COEE_CADLIGNE_TR!$A$1:$D$13,MATCH(MONTH($A83),COEE_CADLIGNE_TR!$A$1:$A$13,0),4),INDEX(COEE_CADLIGNE_TR!$A$16:$C$27,MATCH(Tableau4[[#This Row],[Mois]],COEE_CADLIGNE_TR!$A$16:$A$27,0),2)*COEE_CADLIGNE_TR!$I$2*INDEX(COEE_CADLIGNE_TR!$L$3:$R$9,MATCH(WEEKDAY($A83,1),COEE_CADLIGNE_TR!$M$3:$M$9,0),3)*INDEX(COEE_CADLIGNE_TR!$A$1:$D$13,MATCH(MONTH($A83),COEE_CADLIGNE_TR!$A$1:$A$13,0),4))))</f>
        <v>4796.55</v>
      </c>
      <c r="P83" s="28">
        <f>IF(OR(Ouverture_lignes_validées!P83="F",Ouverture_lignes_validées!P83="PM",Ouverture_lignes_validées!P83=""),"",IF(Ouverture_lignes_validées!P83=1,IF(ISEVEN(Capa_lignes!$C83)="VRAI",INDEX(COEE_CADLIGNE_TR!$A$16:$C$27,MATCH(Tableau4[[#This Row],[Mois]],COEE_CADLIGNE_TR!$A$16:$A$27,0),2)*COEE_CADLIGNE_TR!$I$2*INDEX(COEE_CADLIGNE_TR!$L$3:$R$9,MATCH(WEEKDAY($A83,1),COEE_CADLIGNE_TR!$M$3:$M$9,0),3)*INDEX(COEE_CADLIGNE_TR!$A$1:$D$13,MATCH(MONTH($A83),COEE_CADLIGNE_TR!$A$1:$A$13,0),4),INDEX(COEE_CADLIGNE_TR!$A$16:$C$27,MATCH(Tableau4[[#This Row],[Mois]],COEE_CADLIGNE_TR!$A$16:$A$27,0),2)*COEE_CADLIGNE_TR!$I$2*INDEX(COEE_CADLIGNE_TR!$L$3:$R$9,MATCH(WEEKDAY($A83,1),COEE_CADLIGNE_TR!$M$3:$M$9,0),4)*INDEX(COEE_CADLIGNE_TR!$A$1:$D$13,MATCH(MONTH($A83),COEE_CADLIGNE_TR!$A$1:$A$13,0),4))))</f>
        <v>4905.5625</v>
      </c>
      <c r="Q83" s="28" t="str">
        <f>IF(OR(Ouverture_lignes_validées!Q83="F",Ouverture_lignes_validées!Q83="PM",Ouverture_lignes_validées!Q83=""),"",IF(Ouverture_lignes_validées!Q83=1,INDEX(COEE_CADLIGNE_TR!$A$16:$C$27,MATCH(Tableau4[[#This Row],[Mois]],COEE_CADLIGNE_TR!$A$16:$A$27,0),2)*COEE_CADLIGNE_TR!$I$2*INDEX(COEE_CADLIGNE_TR!$L$3:$R$9,MATCH(WEEKDAY($A83,1),COEE_CADLIGNE_TR!$M$3:$M$9,0),5)*INDEX(COEE_CADLIGNE_TR!$A$1:$D$13,MATCH(MONTH($A83),COEE_CADLIGNE_TR!$A$1:$A$13,0),4)))</f>
        <v/>
      </c>
      <c r="R83" s="28" t="str">
        <f>IF(OR(Ouverture_lignes_validées!R83="F",Ouverture_lignes_validées!R83="PM",Ouverture_lignes_validées!R83=""),"",IF(Ouverture_lignes_validées!R83=1,INDEX(COEE_CADLIGNE_TR!$A$16:$C$27,MATCH(Tableau4[[#This Row],[Mois]],COEE_CADLIGNE_TR!$A$16:$A$27,0),2)*COEE_CADLIGNE_TR!$I$2*INDEX(COEE_CADLIGNE_TR!$L$3:$R$9,MATCH(WEEKDAY($A83,1),COEE_CADLIGNE_TR!$M$3:$M$9,0),6)*INDEX(COEE_CADLIGNE_TR!$A$1:$D$13,MATCH(MONTH($A83),COEE_CADLIGNE_TR!$A$1:$A$13,0),4)))</f>
        <v/>
      </c>
      <c r="S83" s="28" t="str">
        <f>IF(OR(Ouverture_lignes_validées!S83="F",Ouverture_lignes_validées!S83="PM",Ouverture_lignes_validées!S83=""),"",IF(Ouverture_lignes_validées!S83=1,INDEX(COEE_CADLIGNE_TR!$A$16:$C$27,MATCH(Tableau4[[#This Row],[Mois]],COEE_CADLIGNE_TR!$A$16:$A$27,0),2)*COEE_CADLIGNE_TR!$I$2*INDEX(COEE_CADLIGNE_TR!$L$3:$R$9,MATCH(WEEKDAY($A83,1),COEE_CADLIGNE_TR!$M$3:$M$9,0),7)*INDEX(COEE_CADLIGNE_TR!$A$1:$D$13,MATCH(MONTH($A83),COEE_CADLIGNE_TR!$A$1:$A$13,0),4)))</f>
        <v/>
      </c>
      <c r="T83" s="28">
        <f>IF(OR(Ouverture_lignes_validées!T83="F",Ouverture_lignes_validées!T83="PM",Ouverture_lignes_validées!T83=""),"",IF(Ouverture_lignes_validées!T83=1,IF(ISEVEN(Capa_lignes!$C83)="VRAI",INDEX(COEE_CADLIGNE_TR!$A$16:$C$27,MATCH(Tableau4[[#This Row],[Mois]],COEE_CADLIGNE_TR!$A$16:$A$27,0),2)*COEE_CADLIGNE_TR!$J$2*INDEX(COEE_CADLIGNE_TR!$L$3:$R$9,MATCH(WEEKDAY($A83,1),COEE_CADLIGNE_TR!$M$3:$M$9,0),3)*INDEX(COEE_CADLIGNE_TR!$A$1:$E$13,MATCH(MONTH($A83),COEE_CADLIGNE_TR!$A$1:$A$13,0),5),INDEX(COEE_CADLIGNE_TR!$A$16:$C$27,MATCH(Tableau4[[#This Row],[Mois]],COEE_CADLIGNE_TR!$A$16:$A$27,0),2)*COEE_CADLIGNE_TR!$J$2*INDEX(COEE_CADLIGNE_TR!$L$3:$R$9,MATCH(WEEKDAY($A83,1),COEE_CADLIGNE_TR!$M$3:$M$9,0),4)*INDEX(COEE_CADLIGNE_TR!$A$1:$E$13,MATCH(MONTH($A83),COEE_CADLIGNE_TR!$A$1:$A$13,0),5))))</f>
        <v>1601.8735362997659</v>
      </c>
    </row>
    <row r="84" spans="1:20" x14ac:dyDescent="0.35">
      <c r="A84" s="4">
        <v>45007</v>
      </c>
      <c r="B84" s="1">
        <v>2023</v>
      </c>
      <c r="C84" s="1">
        <v>12</v>
      </c>
      <c r="D84" s="1">
        <f>MONTH(Tableau4[[#This Row],[Date ]])</f>
        <v>3</v>
      </c>
      <c r="E84" s="28" t="str">
        <f>IF(OR(Ouverture_lignes_validées!E84="F",Ouverture_lignes_validées!E84="PM",Ouverture_lignes_validées!E84=""),"",
IF(Ouverture_lignes_validées!E84=1,
IF(ISEVEN(Capa_lignes!$C84)="VRAI",
INDEX(COEE_CADLIGNE_TR!$A$16:$C$27,MATCH(Tableau4[[#This Row],[Mois]],COEE_CADLIGNE_TR!$A$16:$A$27,0),2)*COEE_CADLIGNE_TR!$G$2*INDEX(COEE_CADLIGNE_TR!$L$3:$R$9,MATCH(WEEKDAY($A84,1),COEE_CADLIGNE_TR!$M$3:$M$9,0),4)*INDEX(COEE_CADLIGNE_TR!$A$1:$D$13,MATCH(MONTH($A84),COEE_CADLIGNE_TR!$A$1:$A$13,0),2)*INDEX(COEE_CADLIGNE_TR!$A$1:$D$13,MATCH(MONTH($A84),COEE_CADLIGNE_TR!$A$1:$A$13,0),2),
INDEX(COEE_CADLIGNE_TR!$A$16:$C$27,MATCH(Tableau4[[#This Row],[Mois]],COEE_CADLIGNE_TR!$A$16:$A$27,0),2)*COEE_CADLIGNE_TR!$G$2*INDEX(COEE_CADLIGNE_TR!$L$3:$R$9,MATCH(WEEKDAY($A84,1),COEE_CADLIGNE_TR!$M$3:$M$9,0),3)*INDEX(COEE_CADLIGNE_TR!$A$1:$D$13,MATCH(MONTH($A84),COEE_CADLIGNE_TR!$A$1:$A$13,0),2)*INDEX(COEE_CADLIGNE_TR!$A$1:$D$13,MATCH(MONTH($A84),COEE_CADLIGNE_TR!$A$1:$A$13,0),2))))</f>
        <v/>
      </c>
      <c r="F84" s="28" t="str">
        <f>IF(OR(Ouverture_lignes_validées!F84="F",Ouverture_lignes_validées!F84="PM",Ouverture_lignes_validées!F84=""),"",IF(Ouverture_lignes_validées!F84=1,IF(ISEVEN(Capa_lignes!$C84)="VRAI",INDEX(COEE_CADLIGNE_TR!$A$16:$C$27,MATCH(Tableau4[[#This Row],[Mois]],COEE_CADLIGNE_TR!$A$16:$A$27,0),2)*COEE_CADLIGNE_TR!$G$2*INDEX(COEE_CADLIGNE_TR!$L$3:$R$9,MATCH(WEEKDAY($A84,1),COEE_CADLIGNE_TR!$M$3:$M$9,0),3)*INDEX(COEE_CADLIGNE_TR!$A$1:$D$13,MATCH(MONTH($A84),COEE_CADLIGNE_TR!$A$1:$A$13,0),2),COEE_CADLIGNE_TR!$G$2*INDEX(COEE_CADLIGNE_TR!$L$3:$R$9,MATCH(WEEKDAY($A84,1),COEE_CADLIGNE_TR!$M$3:$M$9,0),4)*INDEX(COEE_CADLIGNE_TR!$A$1:$D$13,MATCH(MONTH($A84),COEE_CADLIGNE_TR!$A$1:$A$13,0),2))))</f>
        <v/>
      </c>
      <c r="G84" s="28" t="str">
        <f>IF(OR(Ouverture_lignes_validées!G84="F",Ouverture_lignes_validées!G84="PM",Ouverture_lignes_validées!G84=""),"",IF(Ouverture_lignes_validées!G84=1,INDEX(COEE_CADLIGNE_TR!$A$16:$C$27,MATCH(Tableau4[[#This Row],[Mois]],COEE_CADLIGNE_TR!$A$16:$A$27,0),2)*COEE_CADLIGNE_TR!$G$2*INDEX(COEE_CADLIGNE_TR!$L$3:$R$9,MATCH(WEEKDAY($A84,1),COEE_CADLIGNE_TR!$M$3:$M$9,0),5)*INDEX(COEE_CADLIGNE_TR!$A$1:$D$13,MATCH(MONTH($A84),COEE_CADLIGNE_TR!$A$1:$A$13,0),2)))</f>
        <v/>
      </c>
      <c r="H84" s="28" t="str">
        <f>IF(OR(Ouverture_lignes_validées!H84="F",Ouverture_lignes_validées!H84="PM",Ouverture_lignes_validées!H84=""),"",IF(Ouverture_lignes_validées!H84=1,INDEX(COEE_CADLIGNE_TR!$A$16:$C$27,MATCH(Tableau4[[#This Row],[Mois]],COEE_CADLIGNE_TR!$A$16:$A$27,0),2)*COEE_CADLIGNE_TR!$G$2*INDEX(COEE_CADLIGNE_TR!$L$3:$R$9,MATCH(WEEKDAY($A84,1),COEE_CADLIGNE_TR!$M$3:$M$9,0),6)*INDEX(COEE_CADLIGNE_TR!$A$1:$D$13,MATCH(MONTH($A84),COEE_CADLIGNE_TR!$A$1:$A$13,0),2)))</f>
        <v/>
      </c>
      <c r="I84" s="28" t="str">
        <f>IF(OR(Ouverture_lignes_validées!I84="F",Ouverture_lignes_validées!I84="PM",Ouverture_lignes_validées!I84=""),"",IF(Ouverture_lignes_validées!I84=1,INDEX(COEE_CADLIGNE_TR!$A$16:$C$27,MATCH(Tableau4[[#This Row],[Mois]],COEE_CADLIGNE_TR!$A$16:$A$27,0),2)*COEE_CADLIGNE_TR!$G$2*INDEX(COEE_CADLIGNE_TR!$L$3:$R$9,MATCH(WEEKDAY($A84,1),COEE_CADLIGNE_TR!$M$3:$M$9,0),7)*INDEX(COEE_CADLIGNE_TR!$A$1:$D$13,MATCH(MONTH($A84),COEE_CADLIGNE_TR!$A$1:$A$13,0),2)))</f>
        <v/>
      </c>
      <c r="J84" s="28">
        <f>IF(OR(Ouverture_lignes_validées!J84="F",Ouverture_lignes_validées!J84="PM",Ouverture_lignes_validées!J84=""),"",IF(Ouverture_lignes_validées!J84=1,IF(ISEVEN(Capa_lignes!$C84)="VRAI",INDEX(COEE_CADLIGNE_TR!$A$16:$C$27,MATCH(Tableau4[[#This Row],[Mois]],COEE_CADLIGNE_TR!$A$16:$A$27,0),2)*COEE_CADLIGNE_TR!$H$2*INDEX(COEE_CADLIGNE_TR!$L$3:$R$9,MATCH(WEEKDAY($A84,1),COEE_CADLIGNE_TR!$M$3:$M$9,0),4)*INDEX(COEE_CADLIGNE_TR!$A$1:$D$13,MATCH(MONTH($A84),COEE_CADLIGNE_TR!$A$1:$A$13,0),3),INDEX(COEE_CADLIGNE_TR!$A$16:$C$27,MATCH(Tableau4[[#This Row],[Mois]],COEE_CADLIGNE_TR!$A$16:$A$27,0),2)*COEE_CADLIGNE_TR!$H$2*INDEX(COEE_CADLIGNE_TR!$L$3:$R$9,MATCH(WEEKDAY($A84,1),COEE_CADLIGNE_TR!$M$3:$M$9,0),3)*INDEX(COEE_CADLIGNE_TR!$A$1:$D$13,MATCH(MONTH($A84),COEE_CADLIGNE_TR!$A$1:$A$13,0),3))))</f>
        <v>4890.6000000000004</v>
      </c>
      <c r="K84" s="28">
        <f>IF(OR(Ouverture_lignes_validées!K84="F",Ouverture_lignes_validées!K84="PM",Ouverture_lignes_validées!K84=""),"",IF(Ouverture_lignes_validées!K84=1,IF(ISEVEN(Capa_lignes!$C84)="VRAI",INDEX(COEE_CADLIGNE_TR!$A$16:$C$27,MATCH(Tableau4[[#This Row],[Mois]],COEE_CADLIGNE_TR!$A$16:$A$27,0),2)*COEE_CADLIGNE_TR!$H$2*INDEX(COEE_CADLIGNE_TR!$L$3:$R$9,MATCH(WEEKDAY($A84,1),COEE_CADLIGNE_TR!$M$3:$M$9,0),3)*INDEX(COEE_CADLIGNE_TR!$A$1:$D$13,MATCH(MONTH($A84),COEE_CADLIGNE_TR!$A$1:$A$13,0),3),INDEX(COEE_CADLIGNE_TR!$A$16:$C$27,MATCH(Tableau4[[#This Row],[Mois]],COEE_CADLIGNE_TR!$A$16:$A$27,0),2)*COEE_CADLIGNE_TR!$H$2*INDEX(COEE_CADLIGNE_TR!$L$3:$R$9,MATCH(WEEKDAY($A84,1),COEE_CADLIGNE_TR!$M$3:$M$9,0),4)*INDEX(COEE_CADLIGNE_TR!$A$1:$D$13,MATCH(MONTH($A84),COEE_CADLIGNE_TR!$A$1:$A$13,0),3))))</f>
        <v>5001.75</v>
      </c>
      <c r="L84" s="28">
        <f>IF(OR(Ouverture_lignes_validées!L84="F",Ouverture_lignes_validées!L84="PM",Ouverture_lignes_validées!L84=""),"",IF(Ouverture_lignes_validées!L84=1,INDEX(COEE_CADLIGNE_TR!$A$16:$C$27,MATCH(Tableau4[[#This Row],[Mois]],COEE_CADLIGNE_TR!$A$16:$A$27,0),2)*COEE_CADLIGNE_TR!$H$2*INDEX(COEE_CADLIGNE_TR!$L$3:$R$9,MATCH(WEEKDAY($A84,1),COEE_CADLIGNE_TR!$M$3:$M$9,0),5)*INDEX(COEE_CADLIGNE_TR!$A$1:$D$13,MATCH(MONTH($A84),COEE_CADLIGNE_TR!$A$1:$A$13,0),3)))</f>
        <v>6113.25</v>
      </c>
      <c r="M84" s="28" t="str">
        <f>IF(OR(Ouverture_lignes_validées!M84="F",Ouverture_lignes_validées!M84="PM",Ouverture_lignes_validées!M84=""),"",IF(Ouverture_lignes_validées!M84=1,INDEX(COEE_CADLIGNE_TR!$A$16:$C$27,MATCH(Tableau4[[#This Row],[Mois]],COEE_CADLIGNE_TR!$A$16:$A$27,0),2)*COEE_CADLIGNE_TR!$H$2*INDEX(COEE_CADLIGNE_TR!$L$3:$R$9,MATCH(WEEKDAY($A84,1),COEE_CADLIGNE_TR!$M$3:$M$9,0),6)*INDEX(COEE_CADLIGNE_TR!$A$1:$D$13,MATCH(MONTH($A84),COEE_CADLIGNE_TR!$A$1:$A$13,0),3)))</f>
        <v/>
      </c>
      <c r="N84" s="28" t="str">
        <f>IF(OR(Ouverture_lignes_validées!N84="F",Ouverture_lignes_validées!N84="PM",Ouverture_lignes_validées!N84=""),"",IF(Ouverture_lignes_validées!N84=1,INDEX(COEE_CADLIGNE_TR!$A$16:$C$27,MATCH(Tableau4[[#This Row],[Mois]],COEE_CADLIGNE_TR!$A$16:$A$27,0),2)*COEE_CADLIGNE_TR!$H$2*INDEX(COEE_CADLIGNE_TR!$L$3:$R$9,MATCH(WEEKDAY($A84,1),COEE_CADLIGNE_TR!$M$3:$M$9,0),7)*INDEX(COEE_CADLIGNE_TR!$A$1:$D$13,MATCH(MONTH($A84),COEE_CADLIGNE_TR!$A$1:$A$13,0),3)))</f>
        <v/>
      </c>
      <c r="O84" s="28">
        <f>IF(OR(Ouverture_lignes_validées!O84="F",Ouverture_lignes_validées!O84="PM",Ouverture_lignes_validées!O84=""),"",IF(Ouverture_lignes_validées!O84=1,IF(ISEVEN(Capa_lignes!$C84)="VRAI",INDEX(COEE_CADLIGNE_TR!$A$16:$C$27,MATCH(Tableau4[[#This Row],[Mois]],COEE_CADLIGNE_TR!$A$16:$A$27,0),2)*COEE_CADLIGNE_TR!$I$2*INDEX(COEE_CADLIGNE_TR!$L$3:$R$9,MATCH(WEEKDAY($A84,1),COEE_CADLIGNE_TR!$M$3:$M$9,0),4)*INDEX(COEE_CADLIGNE_TR!$A$1:$D$13,MATCH(MONTH($A84),COEE_CADLIGNE_TR!$A$1:$A$13,0),4),INDEX(COEE_CADLIGNE_TR!$A$16:$C$27,MATCH(Tableau4[[#This Row],[Mois]],COEE_CADLIGNE_TR!$A$16:$A$27,0),2)*COEE_CADLIGNE_TR!$I$2*INDEX(COEE_CADLIGNE_TR!$L$3:$R$9,MATCH(WEEKDAY($A84,1),COEE_CADLIGNE_TR!$M$3:$M$9,0),3)*INDEX(COEE_CADLIGNE_TR!$A$1:$D$13,MATCH(MONTH($A84),COEE_CADLIGNE_TR!$A$1:$A$13,0),4))))</f>
        <v>4796.55</v>
      </c>
      <c r="P84" s="28">
        <f>IF(OR(Ouverture_lignes_validées!P84="F",Ouverture_lignes_validées!P84="PM",Ouverture_lignes_validées!P84=""),"",IF(Ouverture_lignes_validées!P84=1,IF(ISEVEN(Capa_lignes!$C84)="VRAI",INDEX(COEE_CADLIGNE_TR!$A$16:$C$27,MATCH(Tableau4[[#This Row],[Mois]],COEE_CADLIGNE_TR!$A$16:$A$27,0),2)*COEE_CADLIGNE_TR!$I$2*INDEX(COEE_CADLIGNE_TR!$L$3:$R$9,MATCH(WEEKDAY($A84,1),COEE_CADLIGNE_TR!$M$3:$M$9,0),3)*INDEX(COEE_CADLIGNE_TR!$A$1:$D$13,MATCH(MONTH($A84),COEE_CADLIGNE_TR!$A$1:$A$13,0),4),INDEX(COEE_CADLIGNE_TR!$A$16:$C$27,MATCH(Tableau4[[#This Row],[Mois]],COEE_CADLIGNE_TR!$A$16:$A$27,0),2)*COEE_CADLIGNE_TR!$I$2*INDEX(COEE_CADLIGNE_TR!$L$3:$R$9,MATCH(WEEKDAY($A84,1),COEE_CADLIGNE_TR!$M$3:$M$9,0),4)*INDEX(COEE_CADLIGNE_TR!$A$1:$D$13,MATCH(MONTH($A84),COEE_CADLIGNE_TR!$A$1:$A$13,0),4))))</f>
        <v>4905.5625</v>
      </c>
      <c r="Q84" s="28" t="str">
        <f>IF(OR(Ouverture_lignes_validées!Q84="F",Ouverture_lignes_validées!Q84="PM",Ouverture_lignes_validées!Q84=""),"",IF(Ouverture_lignes_validées!Q84=1,INDEX(COEE_CADLIGNE_TR!$A$16:$C$27,MATCH(Tableau4[[#This Row],[Mois]],COEE_CADLIGNE_TR!$A$16:$A$27,0),2)*COEE_CADLIGNE_TR!$I$2*INDEX(COEE_CADLIGNE_TR!$L$3:$R$9,MATCH(WEEKDAY($A84,1),COEE_CADLIGNE_TR!$M$3:$M$9,0),5)*INDEX(COEE_CADLIGNE_TR!$A$1:$D$13,MATCH(MONTH($A84),COEE_CADLIGNE_TR!$A$1:$A$13,0),4)))</f>
        <v/>
      </c>
      <c r="R84" s="28" t="str">
        <f>IF(OR(Ouverture_lignes_validées!R84="F",Ouverture_lignes_validées!R84="PM",Ouverture_lignes_validées!R84=""),"",IF(Ouverture_lignes_validées!R84=1,INDEX(COEE_CADLIGNE_TR!$A$16:$C$27,MATCH(Tableau4[[#This Row],[Mois]],COEE_CADLIGNE_TR!$A$16:$A$27,0),2)*COEE_CADLIGNE_TR!$I$2*INDEX(COEE_CADLIGNE_TR!$L$3:$R$9,MATCH(WEEKDAY($A84,1),COEE_CADLIGNE_TR!$M$3:$M$9,0),6)*INDEX(COEE_CADLIGNE_TR!$A$1:$D$13,MATCH(MONTH($A84),COEE_CADLIGNE_TR!$A$1:$A$13,0),4)))</f>
        <v/>
      </c>
      <c r="S84" s="28" t="str">
        <f>IF(OR(Ouverture_lignes_validées!S84="F",Ouverture_lignes_validées!S84="PM",Ouverture_lignes_validées!S84=""),"",IF(Ouverture_lignes_validées!S84=1,INDEX(COEE_CADLIGNE_TR!$A$16:$C$27,MATCH(Tableau4[[#This Row],[Mois]],COEE_CADLIGNE_TR!$A$16:$A$27,0),2)*COEE_CADLIGNE_TR!$I$2*INDEX(COEE_CADLIGNE_TR!$L$3:$R$9,MATCH(WEEKDAY($A84,1),COEE_CADLIGNE_TR!$M$3:$M$9,0),7)*INDEX(COEE_CADLIGNE_TR!$A$1:$D$13,MATCH(MONTH($A84),COEE_CADLIGNE_TR!$A$1:$A$13,0),4)))</f>
        <v/>
      </c>
      <c r="T84" s="28">
        <f>IF(OR(Ouverture_lignes_validées!T84="F",Ouverture_lignes_validées!T84="PM",Ouverture_lignes_validées!T84=""),"",IF(Ouverture_lignes_validées!T84=1,IF(ISEVEN(Capa_lignes!$C84)="VRAI",INDEX(COEE_CADLIGNE_TR!$A$16:$C$27,MATCH(Tableau4[[#This Row],[Mois]],COEE_CADLIGNE_TR!$A$16:$A$27,0),2)*COEE_CADLIGNE_TR!$J$2*INDEX(COEE_CADLIGNE_TR!$L$3:$R$9,MATCH(WEEKDAY($A84,1),COEE_CADLIGNE_TR!$M$3:$M$9,0),3)*INDEX(COEE_CADLIGNE_TR!$A$1:$E$13,MATCH(MONTH($A84),COEE_CADLIGNE_TR!$A$1:$A$13,0),5),INDEX(COEE_CADLIGNE_TR!$A$16:$C$27,MATCH(Tableau4[[#This Row],[Mois]],COEE_CADLIGNE_TR!$A$16:$A$27,0),2)*COEE_CADLIGNE_TR!$J$2*INDEX(COEE_CADLIGNE_TR!$L$3:$R$9,MATCH(WEEKDAY($A84,1),COEE_CADLIGNE_TR!$M$3:$M$9,0),4)*INDEX(COEE_CADLIGNE_TR!$A$1:$E$13,MATCH(MONTH($A84),COEE_CADLIGNE_TR!$A$1:$A$13,0),5))))</f>
        <v>1601.8735362997659</v>
      </c>
    </row>
    <row r="85" spans="1:20" x14ac:dyDescent="0.35">
      <c r="A85" s="4">
        <v>45008</v>
      </c>
      <c r="B85" s="1">
        <v>2023</v>
      </c>
      <c r="C85" s="1">
        <v>12</v>
      </c>
      <c r="D85" s="1">
        <f>MONTH(Tableau4[[#This Row],[Date ]])</f>
        <v>3</v>
      </c>
      <c r="E85" s="28" t="str">
        <f>IF(OR(Ouverture_lignes_validées!E85="F",Ouverture_lignes_validées!E85="PM",Ouverture_lignes_validées!E85=""),"",
IF(Ouverture_lignes_validées!E85=1,
IF(ISEVEN(Capa_lignes!$C85)="VRAI",
INDEX(COEE_CADLIGNE_TR!$A$16:$C$27,MATCH(Tableau4[[#This Row],[Mois]],COEE_CADLIGNE_TR!$A$16:$A$27,0),2)*COEE_CADLIGNE_TR!$G$2*INDEX(COEE_CADLIGNE_TR!$L$3:$R$9,MATCH(WEEKDAY($A85,1),COEE_CADLIGNE_TR!$M$3:$M$9,0),4)*INDEX(COEE_CADLIGNE_TR!$A$1:$D$13,MATCH(MONTH($A85),COEE_CADLIGNE_TR!$A$1:$A$13,0),2)*INDEX(COEE_CADLIGNE_TR!$A$1:$D$13,MATCH(MONTH($A85),COEE_CADLIGNE_TR!$A$1:$A$13,0),2),
INDEX(COEE_CADLIGNE_TR!$A$16:$C$27,MATCH(Tableau4[[#This Row],[Mois]],COEE_CADLIGNE_TR!$A$16:$A$27,0),2)*COEE_CADLIGNE_TR!$G$2*INDEX(COEE_CADLIGNE_TR!$L$3:$R$9,MATCH(WEEKDAY($A85,1),COEE_CADLIGNE_TR!$M$3:$M$9,0),3)*INDEX(COEE_CADLIGNE_TR!$A$1:$D$13,MATCH(MONTH($A85),COEE_CADLIGNE_TR!$A$1:$A$13,0),2)*INDEX(COEE_CADLIGNE_TR!$A$1:$D$13,MATCH(MONTH($A85),COEE_CADLIGNE_TR!$A$1:$A$13,0),2))))</f>
        <v/>
      </c>
      <c r="F85" s="28" t="str">
        <f>IF(OR(Ouverture_lignes_validées!F85="F",Ouverture_lignes_validées!F85="PM",Ouverture_lignes_validées!F85=""),"",IF(Ouverture_lignes_validées!F85=1,IF(ISEVEN(Capa_lignes!$C85)="VRAI",INDEX(COEE_CADLIGNE_TR!$A$16:$C$27,MATCH(Tableau4[[#This Row],[Mois]],COEE_CADLIGNE_TR!$A$16:$A$27,0),2)*COEE_CADLIGNE_TR!$G$2*INDEX(COEE_CADLIGNE_TR!$L$3:$R$9,MATCH(WEEKDAY($A85,1),COEE_CADLIGNE_TR!$M$3:$M$9,0),3)*INDEX(COEE_CADLIGNE_TR!$A$1:$D$13,MATCH(MONTH($A85),COEE_CADLIGNE_TR!$A$1:$A$13,0),2),COEE_CADLIGNE_TR!$G$2*INDEX(COEE_CADLIGNE_TR!$L$3:$R$9,MATCH(WEEKDAY($A85,1),COEE_CADLIGNE_TR!$M$3:$M$9,0),4)*INDEX(COEE_CADLIGNE_TR!$A$1:$D$13,MATCH(MONTH($A85),COEE_CADLIGNE_TR!$A$1:$A$13,0),2))))</f>
        <v/>
      </c>
      <c r="G85" s="28" t="str">
        <f>IF(OR(Ouverture_lignes_validées!G85="F",Ouverture_lignes_validées!G85="PM",Ouverture_lignes_validées!G85=""),"",IF(Ouverture_lignes_validées!G85=1,INDEX(COEE_CADLIGNE_TR!$A$16:$C$27,MATCH(Tableau4[[#This Row],[Mois]],COEE_CADLIGNE_TR!$A$16:$A$27,0),2)*COEE_CADLIGNE_TR!$G$2*INDEX(COEE_CADLIGNE_TR!$L$3:$R$9,MATCH(WEEKDAY($A85,1),COEE_CADLIGNE_TR!$M$3:$M$9,0),5)*INDEX(COEE_CADLIGNE_TR!$A$1:$D$13,MATCH(MONTH($A85),COEE_CADLIGNE_TR!$A$1:$A$13,0),2)))</f>
        <v/>
      </c>
      <c r="H85" s="28" t="str">
        <f>IF(OR(Ouverture_lignes_validées!H85="F",Ouverture_lignes_validées!H85="PM",Ouverture_lignes_validées!H85=""),"",IF(Ouverture_lignes_validées!H85=1,INDEX(COEE_CADLIGNE_TR!$A$16:$C$27,MATCH(Tableau4[[#This Row],[Mois]],COEE_CADLIGNE_TR!$A$16:$A$27,0),2)*COEE_CADLIGNE_TR!$G$2*INDEX(COEE_CADLIGNE_TR!$L$3:$R$9,MATCH(WEEKDAY($A85,1),COEE_CADLIGNE_TR!$M$3:$M$9,0),6)*INDEX(COEE_CADLIGNE_TR!$A$1:$D$13,MATCH(MONTH($A85),COEE_CADLIGNE_TR!$A$1:$A$13,0),2)))</f>
        <v/>
      </c>
      <c r="I85" s="28" t="str">
        <f>IF(OR(Ouverture_lignes_validées!I85="F",Ouverture_lignes_validées!I85="PM",Ouverture_lignes_validées!I85=""),"",IF(Ouverture_lignes_validées!I85=1,INDEX(COEE_CADLIGNE_TR!$A$16:$C$27,MATCH(Tableau4[[#This Row],[Mois]],COEE_CADLIGNE_TR!$A$16:$A$27,0),2)*COEE_CADLIGNE_TR!$G$2*INDEX(COEE_CADLIGNE_TR!$L$3:$R$9,MATCH(WEEKDAY($A85,1),COEE_CADLIGNE_TR!$M$3:$M$9,0),7)*INDEX(COEE_CADLIGNE_TR!$A$1:$D$13,MATCH(MONTH($A85),COEE_CADLIGNE_TR!$A$1:$A$13,0),2)))</f>
        <v/>
      </c>
      <c r="J85" s="28">
        <f>IF(OR(Ouverture_lignes_validées!J85="F",Ouverture_lignes_validées!J85="PM",Ouverture_lignes_validées!J85=""),"",IF(Ouverture_lignes_validées!J85=1,IF(ISEVEN(Capa_lignes!$C85)="VRAI",INDEX(COEE_CADLIGNE_TR!$A$16:$C$27,MATCH(Tableau4[[#This Row],[Mois]],COEE_CADLIGNE_TR!$A$16:$A$27,0),2)*COEE_CADLIGNE_TR!$H$2*INDEX(COEE_CADLIGNE_TR!$L$3:$R$9,MATCH(WEEKDAY($A85,1),COEE_CADLIGNE_TR!$M$3:$M$9,0),4)*INDEX(COEE_CADLIGNE_TR!$A$1:$D$13,MATCH(MONTH($A85),COEE_CADLIGNE_TR!$A$1:$A$13,0),3),INDEX(COEE_CADLIGNE_TR!$A$16:$C$27,MATCH(Tableau4[[#This Row],[Mois]],COEE_CADLIGNE_TR!$A$16:$A$27,0),2)*COEE_CADLIGNE_TR!$H$2*INDEX(COEE_CADLIGNE_TR!$L$3:$R$9,MATCH(WEEKDAY($A85,1),COEE_CADLIGNE_TR!$M$3:$M$9,0),3)*INDEX(COEE_CADLIGNE_TR!$A$1:$D$13,MATCH(MONTH($A85),COEE_CADLIGNE_TR!$A$1:$A$13,0),3))))</f>
        <v>4890.6000000000004</v>
      </c>
      <c r="K85" s="28">
        <f>IF(OR(Ouverture_lignes_validées!K85="F",Ouverture_lignes_validées!K85="PM",Ouverture_lignes_validées!K85=""),"",IF(Ouverture_lignes_validées!K85=1,IF(ISEVEN(Capa_lignes!$C85)="VRAI",INDEX(COEE_CADLIGNE_TR!$A$16:$C$27,MATCH(Tableau4[[#This Row],[Mois]],COEE_CADLIGNE_TR!$A$16:$A$27,0),2)*COEE_CADLIGNE_TR!$H$2*INDEX(COEE_CADLIGNE_TR!$L$3:$R$9,MATCH(WEEKDAY($A85,1),COEE_CADLIGNE_TR!$M$3:$M$9,0),3)*INDEX(COEE_CADLIGNE_TR!$A$1:$D$13,MATCH(MONTH($A85),COEE_CADLIGNE_TR!$A$1:$A$13,0),3),INDEX(COEE_CADLIGNE_TR!$A$16:$C$27,MATCH(Tableau4[[#This Row],[Mois]],COEE_CADLIGNE_TR!$A$16:$A$27,0),2)*COEE_CADLIGNE_TR!$H$2*INDEX(COEE_CADLIGNE_TR!$L$3:$R$9,MATCH(WEEKDAY($A85,1),COEE_CADLIGNE_TR!$M$3:$M$9,0),4)*INDEX(COEE_CADLIGNE_TR!$A$1:$D$13,MATCH(MONTH($A85),COEE_CADLIGNE_TR!$A$1:$A$13,0),3))))</f>
        <v>5001.75</v>
      </c>
      <c r="L85" s="28">
        <f>IF(OR(Ouverture_lignes_validées!L85="F",Ouverture_lignes_validées!L85="PM",Ouverture_lignes_validées!L85=""),"",IF(Ouverture_lignes_validées!L85=1,INDEX(COEE_CADLIGNE_TR!$A$16:$C$27,MATCH(Tableau4[[#This Row],[Mois]],COEE_CADLIGNE_TR!$A$16:$A$27,0),2)*COEE_CADLIGNE_TR!$H$2*INDEX(COEE_CADLIGNE_TR!$L$3:$R$9,MATCH(WEEKDAY($A85,1),COEE_CADLIGNE_TR!$M$3:$M$9,0),5)*INDEX(COEE_CADLIGNE_TR!$A$1:$D$13,MATCH(MONTH($A85),COEE_CADLIGNE_TR!$A$1:$A$13,0),3)))</f>
        <v>6113.25</v>
      </c>
      <c r="M85" s="28" t="str">
        <f>IF(OR(Ouverture_lignes_validées!M85="F",Ouverture_lignes_validées!M85="PM",Ouverture_lignes_validées!M85=""),"",IF(Ouverture_lignes_validées!M85=1,INDEX(COEE_CADLIGNE_TR!$A$16:$C$27,MATCH(Tableau4[[#This Row],[Mois]],COEE_CADLIGNE_TR!$A$16:$A$27,0),2)*COEE_CADLIGNE_TR!$H$2*INDEX(COEE_CADLIGNE_TR!$L$3:$R$9,MATCH(WEEKDAY($A85,1),COEE_CADLIGNE_TR!$M$3:$M$9,0),6)*INDEX(COEE_CADLIGNE_TR!$A$1:$D$13,MATCH(MONTH($A85),COEE_CADLIGNE_TR!$A$1:$A$13,0),3)))</f>
        <v/>
      </c>
      <c r="N85" s="28" t="str">
        <f>IF(OR(Ouverture_lignes_validées!N85="F",Ouverture_lignes_validées!N85="PM",Ouverture_lignes_validées!N85=""),"",IF(Ouverture_lignes_validées!N85=1,INDEX(COEE_CADLIGNE_TR!$A$16:$C$27,MATCH(Tableau4[[#This Row],[Mois]],COEE_CADLIGNE_TR!$A$16:$A$27,0),2)*COEE_CADLIGNE_TR!$H$2*INDEX(COEE_CADLIGNE_TR!$L$3:$R$9,MATCH(WEEKDAY($A85,1),COEE_CADLIGNE_TR!$M$3:$M$9,0),7)*INDEX(COEE_CADLIGNE_TR!$A$1:$D$13,MATCH(MONTH($A85),COEE_CADLIGNE_TR!$A$1:$A$13,0),3)))</f>
        <v/>
      </c>
      <c r="O85" s="28">
        <f>IF(OR(Ouverture_lignes_validées!O85="F",Ouverture_lignes_validées!O85="PM",Ouverture_lignes_validées!O85=""),"",IF(Ouverture_lignes_validées!O85=1,IF(ISEVEN(Capa_lignes!$C85)="VRAI",INDEX(COEE_CADLIGNE_TR!$A$16:$C$27,MATCH(Tableau4[[#This Row],[Mois]],COEE_CADLIGNE_TR!$A$16:$A$27,0),2)*COEE_CADLIGNE_TR!$I$2*INDEX(COEE_CADLIGNE_TR!$L$3:$R$9,MATCH(WEEKDAY($A85,1),COEE_CADLIGNE_TR!$M$3:$M$9,0),4)*INDEX(COEE_CADLIGNE_TR!$A$1:$D$13,MATCH(MONTH($A85),COEE_CADLIGNE_TR!$A$1:$A$13,0),4),INDEX(COEE_CADLIGNE_TR!$A$16:$C$27,MATCH(Tableau4[[#This Row],[Mois]],COEE_CADLIGNE_TR!$A$16:$A$27,0),2)*COEE_CADLIGNE_TR!$I$2*INDEX(COEE_CADLIGNE_TR!$L$3:$R$9,MATCH(WEEKDAY($A85,1),COEE_CADLIGNE_TR!$M$3:$M$9,0),3)*INDEX(COEE_CADLIGNE_TR!$A$1:$D$13,MATCH(MONTH($A85),COEE_CADLIGNE_TR!$A$1:$A$13,0),4))))</f>
        <v>4796.55</v>
      </c>
      <c r="P85" s="28">
        <f>IF(OR(Ouverture_lignes_validées!P85="F",Ouverture_lignes_validées!P85="PM",Ouverture_lignes_validées!P85=""),"",IF(Ouverture_lignes_validées!P85=1,IF(ISEVEN(Capa_lignes!$C85)="VRAI",INDEX(COEE_CADLIGNE_TR!$A$16:$C$27,MATCH(Tableau4[[#This Row],[Mois]],COEE_CADLIGNE_TR!$A$16:$A$27,0),2)*COEE_CADLIGNE_TR!$I$2*INDEX(COEE_CADLIGNE_TR!$L$3:$R$9,MATCH(WEEKDAY($A85,1),COEE_CADLIGNE_TR!$M$3:$M$9,0),3)*INDEX(COEE_CADLIGNE_TR!$A$1:$D$13,MATCH(MONTH($A85),COEE_CADLIGNE_TR!$A$1:$A$13,0),4),INDEX(COEE_CADLIGNE_TR!$A$16:$C$27,MATCH(Tableau4[[#This Row],[Mois]],COEE_CADLIGNE_TR!$A$16:$A$27,0),2)*COEE_CADLIGNE_TR!$I$2*INDEX(COEE_CADLIGNE_TR!$L$3:$R$9,MATCH(WEEKDAY($A85,1),COEE_CADLIGNE_TR!$M$3:$M$9,0),4)*INDEX(COEE_CADLIGNE_TR!$A$1:$D$13,MATCH(MONTH($A85),COEE_CADLIGNE_TR!$A$1:$A$13,0),4))))</f>
        <v>4905.5625</v>
      </c>
      <c r="Q85" s="28" t="str">
        <f>IF(OR(Ouverture_lignes_validées!Q85="F",Ouverture_lignes_validées!Q85="PM",Ouverture_lignes_validées!Q85=""),"",IF(Ouverture_lignes_validées!Q85=1,INDEX(COEE_CADLIGNE_TR!$A$16:$C$27,MATCH(Tableau4[[#This Row],[Mois]],COEE_CADLIGNE_TR!$A$16:$A$27,0),2)*COEE_CADLIGNE_TR!$I$2*INDEX(COEE_CADLIGNE_TR!$L$3:$R$9,MATCH(WEEKDAY($A85,1),COEE_CADLIGNE_TR!$M$3:$M$9,0),5)*INDEX(COEE_CADLIGNE_TR!$A$1:$D$13,MATCH(MONTH($A85),COEE_CADLIGNE_TR!$A$1:$A$13,0),4)))</f>
        <v/>
      </c>
      <c r="R85" s="28" t="str">
        <f>IF(OR(Ouverture_lignes_validées!R85="F",Ouverture_lignes_validées!R85="PM",Ouverture_lignes_validées!R85=""),"",IF(Ouverture_lignes_validées!R85=1,INDEX(COEE_CADLIGNE_TR!$A$16:$C$27,MATCH(Tableau4[[#This Row],[Mois]],COEE_CADLIGNE_TR!$A$16:$A$27,0),2)*COEE_CADLIGNE_TR!$I$2*INDEX(COEE_CADLIGNE_TR!$L$3:$R$9,MATCH(WEEKDAY($A85,1),COEE_CADLIGNE_TR!$M$3:$M$9,0),6)*INDEX(COEE_CADLIGNE_TR!$A$1:$D$13,MATCH(MONTH($A85),COEE_CADLIGNE_TR!$A$1:$A$13,0),4)))</f>
        <v/>
      </c>
      <c r="S85" s="28" t="str">
        <f>IF(OR(Ouverture_lignes_validées!S85="F",Ouverture_lignes_validées!S85="PM",Ouverture_lignes_validées!S85=""),"",IF(Ouverture_lignes_validées!S85=1,INDEX(COEE_CADLIGNE_TR!$A$16:$C$27,MATCH(Tableau4[[#This Row],[Mois]],COEE_CADLIGNE_TR!$A$16:$A$27,0),2)*COEE_CADLIGNE_TR!$I$2*INDEX(COEE_CADLIGNE_TR!$L$3:$R$9,MATCH(WEEKDAY($A85,1),COEE_CADLIGNE_TR!$M$3:$M$9,0),7)*INDEX(COEE_CADLIGNE_TR!$A$1:$D$13,MATCH(MONTH($A85),COEE_CADLIGNE_TR!$A$1:$A$13,0),4)))</f>
        <v/>
      </c>
      <c r="T85" s="28">
        <f>IF(OR(Ouverture_lignes_validées!T85="F",Ouverture_lignes_validées!T85="PM",Ouverture_lignes_validées!T85=""),"",IF(Ouverture_lignes_validées!T85=1,IF(ISEVEN(Capa_lignes!$C85)="VRAI",INDEX(COEE_CADLIGNE_TR!$A$16:$C$27,MATCH(Tableau4[[#This Row],[Mois]],COEE_CADLIGNE_TR!$A$16:$A$27,0),2)*COEE_CADLIGNE_TR!$J$2*INDEX(COEE_CADLIGNE_TR!$L$3:$R$9,MATCH(WEEKDAY($A85,1),COEE_CADLIGNE_TR!$M$3:$M$9,0),3)*INDEX(COEE_CADLIGNE_TR!$A$1:$E$13,MATCH(MONTH($A85),COEE_CADLIGNE_TR!$A$1:$A$13,0),5),INDEX(COEE_CADLIGNE_TR!$A$16:$C$27,MATCH(Tableau4[[#This Row],[Mois]],COEE_CADLIGNE_TR!$A$16:$A$27,0),2)*COEE_CADLIGNE_TR!$J$2*INDEX(COEE_CADLIGNE_TR!$L$3:$R$9,MATCH(WEEKDAY($A85,1),COEE_CADLIGNE_TR!$M$3:$M$9,0),4)*INDEX(COEE_CADLIGNE_TR!$A$1:$E$13,MATCH(MONTH($A85),COEE_CADLIGNE_TR!$A$1:$A$13,0),5))))</f>
        <v>1601.8735362997659</v>
      </c>
    </row>
    <row r="86" spans="1:20" x14ac:dyDescent="0.35">
      <c r="A86" s="4">
        <v>45009</v>
      </c>
      <c r="B86" s="1">
        <v>2023</v>
      </c>
      <c r="C86" s="1">
        <v>12</v>
      </c>
      <c r="D86" s="1">
        <f>MONTH(Tableau4[[#This Row],[Date ]])</f>
        <v>3</v>
      </c>
      <c r="E86" s="28" t="str">
        <f>IF(OR(Ouverture_lignes_validées!E86="F",Ouverture_lignes_validées!E86="PM",Ouverture_lignes_validées!E86=""),"",
IF(Ouverture_lignes_validées!E86=1,
IF(ISEVEN(Capa_lignes!$C86)="VRAI",
INDEX(COEE_CADLIGNE_TR!$A$16:$C$27,MATCH(Tableau4[[#This Row],[Mois]],COEE_CADLIGNE_TR!$A$16:$A$27,0),2)*COEE_CADLIGNE_TR!$G$2*INDEX(COEE_CADLIGNE_TR!$L$3:$R$9,MATCH(WEEKDAY($A86,1),COEE_CADLIGNE_TR!$M$3:$M$9,0),4)*INDEX(COEE_CADLIGNE_TR!$A$1:$D$13,MATCH(MONTH($A86),COEE_CADLIGNE_TR!$A$1:$A$13,0),2)*INDEX(COEE_CADLIGNE_TR!$A$1:$D$13,MATCH(MONTH($A86),COEE_CADLIGNE_TR!$A$1:$A$13,0),2),
INDEX(COEE_CADLIGNE_TR!$A$16:$C$27,MATCH(Tableau4[[#This Row],[Mois]],COEE_CADLIGNE_TR!$A$16:$A$27,0),2)*COEE_CADLIGNE_TR!$G$2*INDEX(COEE_CADLIGNE_TR!$L$3:$R$9,MATCH(WEEKDAY($A86,1),COEE_CADLIGNE_TR!$M$3:$M$9,0),3)*INDEX(COEE_CADLIGNE_TR!$A$1:$D$13,MATCH(MONTH($A86),COEE_CADLIGNE_TR!$A$1:$A$13,0),2)*INDEX(COEE_CADLIGNE_TR!$A$1:$D$13,MATCH(MONTH($A86),COEE_CADLIGNE_TR!$A$1:$A$13,0),2))))</f>
        <v/>
      </c>
      <c r="F86" s="28" t="str">
        <f>IF(OR(Ouverture_lignes_validées!F86="F",Ouverture_lignes_validées!F86="PM",Ouverture_lignes_validées!F86=""),"",IF(Ouverture_lignes_validées!F86=1,IF(ISEVEN(Capa_lignes!$C86)="VRAI",INDEX(COEE_CADLIGNE_TR!$A$16:$C$27,MATCH(Tableau4[[#This Row],[Mois]],COEE_CADLIGNE_TR!$A$16:$A$27,0),2)*COEE_CADLIGNE_TR!$G$2*INDEX(COEE_CADLIGNE_TR!$L$3:$R$9,MATCH(WEEKDAY($A86,1),COEE_CADLIGNE_TR!$M$3:$M$9,0),3)*INDEX(COEE_CADLIGNE_TR!$A$1:$D$13,MATCH(MONTH($A86),COEE_CADLIGNE_TR!$A$1:$A$13,0),2),COEE_CADLIGNE_TR!$G$2*INDEX(COEE_CADLIGNE_TR!$L$3:$R$9,MATCH(WEEKDAY($A86,1),COEE_CADLIGNE_TR!$M$3:$M$9,0),4)*INDEX(COEE_CADLIGNE_TR!$A$1:$D$13,MATCH(MONTH($A86),COEE_CADLIGNE_TR!$A$1:$A$13,0),2))))</f>
        <v/>
      </c>
      <c r="G86" s="28" t="str">
        <f>IF(OR(Ouverture_lignes_validées!G86="F",Ouverture_lignes_validées!G86="PM",Ouverture_lignes_validées!G86=""),"",IF(Ouverture_lignes_validées!G86=1,INDEX(COEE_CADLIGNE_TR!$A$16:$C$27,MATCH(Tableau4[[#This Row],[Mois]],COEE_CADLIGNE_TR!$A$16:$A$27,0),2)*COEE_CADLIGNE_TR!$G$2*INDEX(COEE_CADLIGNE_TR!$L$3:$R$9,MATCH(WEEKDAY($A86,1),COEE_CADLIGNE_TR!$M$3:$M$9,0),5)*INDEX(COEE_CADLIGNE_TR!$A$1:$D$13,MATCH(MONTH($A86),COEE_CADLIGNE_TR!$A$1:$A$13,0),2)))</f>
        <v/>
      </c>
      <c r="H86" s="28" t="str">
        <f>IF(OR(Ouverture_lignes_validées!H86="F",Ouverture_lignes_validées!H86="PM",Ouverture_lignes_validées!H86=""),"",IF(Ouverture_lignes_validées!H86=1,INDEX(COEE_CADLIGNE_TR!$A$16:$C$27,MATCH(Tableau4[[#This Row],[Mois]],COEE_CADLIGNE_TR!$A$16:$A$27,0),2)*COEE_CADLIGNE_TR!$G$2*INDEX(COEE_CADLIGNE_TR!$L$3:$R$9,MATCH(WEEKDAY($A86,1),COEE_CADLIGNE_TR!$M$3:$M$9,0),6)*INDEX(COEE_CADLIGNE_TR!$A$1:$D$13,MATCH(MONTH($A86),COEE_CADLIGNE_TR!$A$1:$A$13,0),2)))</f>
        <v/>
      </c>
      <c r="I86" s="28" t="str">
        <f>IF(OR(Ouverture_lignes_validées!I86="F",Ouverture_lignes_validées!I86="PM",Ouverture_lignes_validées!I86=""),"",IF(Ouverture_lignes_validées!I86=1,INDEX(COEE_CADLIGNE_TR!$A$16:$C$27,MATCH(Tableau4[[#This Row],[Mois]],COEE_CADLIGNE_TR!$A$16:$A$27,0),2)*COEE_CADLIGNE_TR!$G$2*INDEX(COEE_CADLIGNE_TR!$L$3:$R$9,MATCH(WEEKDAY($A86,1),COEE_CADLIGNE_TR!$M$3:$M$9,0),7)*INDEX(COEE_CADLIGNE_TR!$A$1:$D$13,MATCH(MONTH($A86),COEE_CADLIGNE_TR!$A$1:$A$13,0),2)))</f>
        <v/>
      </c>
      <c r="J86" s="28">
        <f>IF(OR(Ouverture_lignes_validées!J86="F",Ouverture_lignes_validées!J86="PM",Ouverture_lignes_validées!J86=""),"",IF(Ouverture_lignes_validées!J86=1,IF(ISEVEN(Capa_lignes!$C86)="VRAI",INDEX(COEE_CADLIGNE_TR!$A$16:$C$27,MATCH(Tableau4[[#This Row],[Mois]],COEE_CADLIGNE_TR!$A$16:$A$27,0),2)*COEE_CADLIGNE_TR!$H$2*INDEX(COEE_CADLIGNE_TR!$L$3:$R$9,MATCH(WEEKDAY($A86,1),COEE_CADLIGNE_TR!$M$3:$M$9,0),4)*INDEX(COEE_CADLIGNE_TR!$A$1:$D$13,MATCH(MONTH($A86),COEE_CADLIGNE_TR!$A$1:$A$13,0),3),INDEX(COEE_CADLIGNE_TR!$A$16:$C$27,MATCH(Tableau4[[#This Row],[Mois]],COEE_CADLIGNE_TR!$A$16:$A$27,0),2)*COEE_CADLIGNE_TR!$H$2*INDEX(COEE_CADLIGNE_TR!$L$3:$R$9,MATCH(WEEKDAY($A86,1),COEE_CADLIGNE_TR!$M$3:$M$9,0),3)*INDEX(COEE_CADLIGNE_TR!$A$1:$D$13,MATCH(MONTH($A86),COEE_CADLIGNE_TR!$A$1:$A$13,0),3))))</f>
        <v>4890.6000000000004</v>
      </c>
      <c r="K86" s="28">
        <f>IF(OR(Ouverture_lignes_validées!K86="F",Ouverture_lignes_validées!K86="PM",Ouverture_lignes_validées!K86=""),"",IF(Ouverture_lignes_validées!K86=1,IF(ISEVEN(Capa_lignes!$C86)="VRAI",INDEX(COEE_CADLIGNE_TR!$A$16:$C$27,MATCH(Tableau4[[#This Row],[Mois]],COEE_CADLIGNE_TR!$A$16:$A$27,0),2)*COEE_CADLIGNE_TR!$H$2*INDEX(COEE_CADLIGNE_TR!$L$3:$R$9,MATCH(WEEKDAY($A86,1),COEE_CADLIGNE_TR!$M$3:$M$9,0),3)*INDEX(COEE_CADLIGNE_TR!$A$1:$D$13,MATCH(MONTH($A86),COEE_CADLIGNE_TR!$A$1:$A$13,0),3),INDEX(COEE_CADLIGNE_TR!$A$16:$C$27,MATCH(Tableau4[[#This Row],[Mois]],COEE_CADLIGNE_TR!$A$16:$A$27,0),2)*COEE_CADLIGNE_TR!$H$2*INDEX(COEE_CADLIGNE_TR!$L$3:$R$9,MATCH(WEEKDAY($A86,1),COEE_CADLIGNE_TR!$M$3:$M$9,0),4)*INDEX(COEE_CADLIGNE_TR!$A$1:$D$13,MATCH(MONTH($A86),COEE_CADLIGNE_TR!$A$1:$A$13,0),3))))</f>
        <v>3001.05</v>
      </c>
      <c r="L86" s="28" t="str">
        <f>IF(OR(Ouverture_lignes_validées!L86="F",Ouverture_lignes_validées!L86="PM",Ouverture_lignes_validées!L86=""),"",IF(Ouverture_lignes_validées!L86=1,INDEX(COEE_CADLIGNE_TR!$A$16:$C$27,MATCH(Tableau4[[#This Row],[Mois]],COEE_CADLIGNE_TR!$A$16:$A$27,0),2)*COEE_CADLIGNE_TR!$H$2*INDEX(COEE_CADLIGNE_TR!$L$3:$R$9,MATCH(WEEKDAY($A86,1),COEE_CADLIGNE_TR!$M$3:$M$9,0),5)*INDEX(COEE_CADLIGNE_TR!$A$1:$D$13,MATCH(MONTH($A86),COEE_CADLIGNE_TR!$A$1:$A$13,0),3)))</f>
        <v/>
      </c>
      <c r="M86" s="28">
        <f>IF(OR(Ouverture_lignes_validées!M86="F",Ouverture_lignes_validées!M86="PM",Ouverture_lignes_validées!M86=""),"",IF(Ouverture_lignes_validées!M86=1,INDEX(COEE_CADLIGNE_TR!$A$16:$C$27,MATCH(Tableau4[[#This Row],[Mois]],COEE_CADLIGNE_TR!$A$16:$A$27,0),2)*COEE_CADLIGNE_TR!$H$2*INDEX(COEE_CADLIGNE_TR!$L$3:$R$9,MATCH(WEEKDAY($A86,1),COEE_CADLIGNE_TR!$M$3:$M$9,0),6)*INDEX(COEE_CADLIGNE_TR!$A$1:$D$13,MATCH(MONTH($A86),COEE_CADLIGNE_TR!$A$1:$A$13,0),3)))</f>
        <v>7335.9000000000005</v>
      </c>
      <c r="N86" s="28" t="str">
        <f>IF(OR(Ouverture_lignes_validées!N86="F",Ouverture_lignes_validées!N86="PM",Ouverture_lignes_validées!N86=""),"",IF(Ouverture_lignes_validées!N86=1,INDEX(COEE_CADLIGNE_TR!$A$16:$C$27,MATCH(Tableau4[[#This Row],[Mois]],COEE_CADLIGNE_TR!$A$16:$A$27,0),2)*COEE_CADLIGNE_TR!$H$2*INDEX(COEE_CADLIGNE_TR!$L$3:$R$9,MATCH(WEEKDAY($A86,1),COEE_CADLIGNE_TR!$M$3:$M$9,0),7)*INDEX(COEE_CADLIGNE_TR!$A$1:$D$13,MATCH(MONTH($A86),COEE_CADLIGNE_TR!$A$1:$A$13,0),3)))</f>
        <v/>
      </c>
      <c r="O86" s="28">
        <f>IF(OR(Ouverture_lignes_validées!O86="F",Ouverture_lignes_validées!O86="PM",Ouverture_lignes_validées!O86=""),"",IF(Ouverture_lignes_validées!O86=1,IF(ISEVEN(Capa_lignes!$C86)="VRAI",INDEX(COEE_CADLIGNE_TR!$A$16:$C$27,MATCH(Tableau4[[#This Row],[Mois]],COEE_CADLIGNE_TR!$A$16:$A$27,0),2)*COEE_CADLIGNE_TR!$I$2*INDEX(COEE_CADLIGNE_TR!$L$3:$R$9,MATCH(WEEKDAY($A86,1),COEE_CADLIGNE_TR!$M$3:$M$9,0),4)*INDEX(COEE_CADLIGNE_TR!$A$1:$D$13,MATCH(MONTH($A86),COEE_CADLIGNE_TR!$A$1:$A$13,0),4),INDEX(COEE_CADLIGNE_TR!$A$16:$C$27,MATCH(Tableau4[[#This Row],[Mois]],COEE_CADLIGNE_TR!$A$16:$A$27,0),2)*COEE_CADLIGNE_TR!$I$2*INDEX(COEE_CADLIGNE_TR!$L$3:$R$9,MATCH(WEEKDAY($A86,1),COEE_CADLIGNE_TR!$M$3:$M$9,0),3)*INDEX(COEE_CADLIGNE_TR!$A$1:$D$13,MATCH(MONTH($A86),COEE_CADLIGNE_TR!$A$1:$A$13,0),4))))</f>
        <v>4796.55</v>
      </c>
      <c r="P86" s="28">
        <f>IF(OR(Ouverture_lignes_validées!P86="F",Ouverture_lignes_validées!P86="PM",Ouverture_lignes_validées!P86=""),"",IF(Ouverture_lignes_validées!P86=1,IF(ISEVEN(Capa_lignes!$C86)="VRAI",INDEX(COEE_CADLIGNE_TR!$A$16:$C$27,MATCH(Tableau4[[#This Row],[Mois]],COEE_CADLIGNE_TR!$A$16:$A$27,0),2)*COEE_CADLIGNE_TR!$I$2*INDEX(COEE_CADLIGNE_TR!$L$3:$R$9,MATCH(WEEKDAY($A86,1),COEE_CADLIGNE_TR!$M$3:$M$9,0),3)*INDEX(COEE_CADLIGNE_TR!$A$1:$D$13,MATCH(MONTH($A86),COEE_CADLIGNE_TR!$A$1:$A$13,0),4),INDEX(COEE_CADLIGNE_TR!$A$16:$C$27,MATCH(Tableau4[[#This Row],[Mois]],COEE_CADLIGNE_TR!$A$16:$A$27,0),2)*COEE_CADLIGNE_TR!$I$2*INDEX(COEE_CADLIGNE_TR!$L$3:$R$9,MATCH(WEEKDAY($A86,1),COEE_CADLIGNE_TR!$M$3:$M$9,0),4)*INDEX(COEE_CADLIGNE_TR!$A$1:$D$13,MATCH(MONTH($A86),COEE_CADLIGNE_TR!$A$1:$A$13,0),4))))</f>
        <v>2943.3375000000001</v>
      </c>
      <c r="Q86" s="28" t="str">
        <f>IF(OR(Ouverture_lignes_validées!Q86="F",Ouverture_lignes_validées!Q86="PM",Ouverture_lignes_validées!Q86=""),"",IF(Ouverture_lignes_validées!Q86=1,INDEX(COEE_CADLIGNE_TR!$A$16:$C$27,MATCH(Tableau4[[#This Row],[Mois]],COEE_CADLIGNE_TR!$A$16:$A$27,0),2)*COEE_CADLIGNE_TR!$I$2*INDEX(COEE_CADLIGNE_TR!$L$3:$R$9,MATCH(WEEKDAY($A86,1),COEE_CADLIGNE_TR!$M$3:$M$9,0),5)*INDEX(COEE_CADLIGNE_TR!$A$1:$D$13,MATCH(MONTH($A86),COEE_CADLIGNE_TR!$A$1:$A$13,0),4)))</f>
        <v/>
      </c>
      <c r="R86" s="28" t="str">
        <f>IF(OR(Ouverture_lignes_validées!R86="F",Ouverture_lignes_validées!R86="PM",Ouverture_lignes_validées!R86=""),"",IF(Ouverture_lignes_validées!R86=1,INDEX(COEE_CADLIGNE_TR!$A$16:$C$27,MATCH(Tableau4[[#This Row],[Mois]],COEE_CADLIGNE_TR!$A$16:$A$27,0),2)*COEE_CADLIGNE_TR!$I$2*INDEX(COEE_CADLIGNE_TR!$L$3:$R$9,MATCH(WEEKDAY($A86,1),COEE_CADLIGNE_TR!$M$3:$M$9,0),6)*INDEX(COEE_CADLIGNE_TR!$A$1:$D$13,MATCH(MONTH($A86),COEE_CADLIGNE_TR!$A$1:$A$13,0),4)))</f>
        <v/>
      </c>
      <c r="S86" s="28" t="str">
        <f>IF(OR(Ouverture_lignes_validées!S86="F",Ouverture_lignes_validées!S86="PM",Ouverture_lignes_validées!S86=""),"",IF(Ouverture_lignes_validées!S86=1,INDEX(COEE_CADLIGNE_TR!$A$16:$C$27,MATCH(Tableau4[[#This Row],[Mois]],COEE_CADLIGNE_TR!$A$16:$A$27,0),2)*COEE_CADLIGNE_TR!$I$2*INDEX(COEE_CADLIGNE_TR!$L$3:$R$9,MATCH(WEEKDAY($A86,1),COEE_CADLIGNE_TR!$M$3:$M$9,0),7)*INDEX(COEE_CADLIGNE_TR!$A$1:$D$13,MATCH(MONTH($A86),COEE_CADLIGNE_TR!$A$1:$A$13,0),4)))</f>
        <v/>
      </c>
      <c r="T86" s="28">
        <f>IF(OR(Ouverture_lignes_validées!T86="F",Ouverture_lignes_validées!T86="PM",Ouverture_lignes_validées!T86=""),"",IF(Ouverture_lignes_validées!T86=1,IF(ISEVEN(Capa_lignes!$C86)="VRAI",INDEX(COEE_CADLIGNE_TR!$A$16:$C$27,MATCH(Tableau4[[#This Row],[Mois]],COEE_CADLIGNE_TR!$A$16:$A$27,0),2)*COEE_CADLIGNE_TR!$J$2*INDEX(COEE_CADLIGNE_TR!$L$3:$R$9,MATCH(WEEKDAY($A86,1),COEE_CADLIGNE_TR!$M$3:$M$9,0),3)*INDEX(COEE_CADLIGNE_TR!$A$1:$E$13,MATCH(MONTH($A86),COEE_CADLIGNE_TR!$A$1:$A$13,0),5),INDEX(COEE_CADLIGNE_TR!$A$16:$C$27,MATCH(Tableau4[[#This Row],[Mois]],COEE_CADLIGNE_TR!$A$16:$A$27,0),2)*COEE_CADLIGNE_TR!$J$2*INDEX(COEE_CADLIGNE_TR!$L$3:$R$9,MATCH(WEEKDAY($A86,1),COEE_CADLIGNE_TR!$M$3:$M$9,0),4)*INDEX(COEE_CADLIGNE_TR!$A$1:$E$13,MATCH(MONTH($A86),COEE_CADLIGNE_TR!$A$1:$A$13,0),5))))</f>
        <v>961.12412177985948</v>
      </c>
    </row>
    <row r="87" spans="1:20" x14ac:dyDescent="0.35">
      <c r="A87" s="4">
        <v>45010</v>
      </c>
      <c r="B87" s="1">
        <v>2023</v>
      </c>
      <c r="C87" s="1">
        <v>12</v>
      </c>
      <c r="D87" s="1">
        <f>MONTH(Tableau4[[#This Row],[Date ]])</f>
        <v>3</v>
      </c>
      <c r="E87" s="28" t="str">
        <f>IF(OR(Ouverture_lignes_validées!E87="F",Ouverture_lignes_validées!E87="PM",Ouverture_lignes_validées!E87=""),"",
IF(Ouverture_lignes_validées!E87=1,
IF(ISEVEN(Capa_lignes!$C87)="VRAI",
INDEX(COEE_CADLIGNE_TR!$A$16:$C$27,MATCH(Tableau4[[#This Row],[Mois]],COEE_CADLIGNE_TR!$A$16:$A$27,0),2)*COEE_CADLIGNE_TR!$G$2*INDEX(COEE_CADLIGNE_TR!$L$3:$R$9,MATCH(WEEKDAY($A87,1),COEE_CADLIGNE_TR!$M$3:$M$9,0),4)*INDEX(COEE_CADLIGNE_TR!$A$1:$D$13,MATCH(MONTH($A87),COEE_CADLIGNE_TR!$A$1:$A$13,0),2)*INDEX(COEE_CADLIGNE_TR!$A$1:$D$13,MATCH(MONTH($A87),COEE_CADLIGNE_TR!$A$1:$A$13,0),2),
INDEX(COEE_CADLIGNE_TR!$A$16:$C$27,MATCH(Tableau4[[#This Row],[Mois]],COEE_CADLIGNE_TR!$A$16:$A$27,0),2)*COEE_CADLIGNE_TR!$G$2*INDEX(COEE_CADLIGNE_TR!$L$3:$R$9,MATCH(WEEKDAY($A87,1),COEE_CADLIGNE_TR!$M$3:$M$9,0),3)*INDEX(COEE_CADLIGNE_TR!$A$1:$D$13,MATCH(MONTH($A87),COEE_CADLIGNE_TR!$A$1:$A$13,0),2)*INDEX(COEE_CADLIGNE_TR!$A$1:$D$13,MATCH(MONTH($A87),COEE_CADLIGNE_TR!$A$1:$A$13,0),2))))</f>
        <v/>
      </c>
      <c r="F87" s="28" t="str">
        <f>IF(OR(Ouverture_lignes_validées!F87="F",Ouverture_lignes_validées!F87="PM",Ouverture_lignes_validées!F87=""),"",IF(Ouverture_lignes_validées!F87=1,IF(ISEVEN(Capa_lignes!$C87)="VRAI",INDEX(COEE_CADLIGNE_TR!$A$16:$C$27,MATCH(Tableau4[[#This Row],[Mois]],COEE_CADLIGNE_TR!$A$16:$A$27,0),2)*COEE_CADLIGNE_TR!$G$2*INDEX(COEE_CADLIGNE_TR!$L$3:$R$9,MATCH(WEEKDAY($A87,1),COEE_CADLIGNE_TR!$M$3:$M$9,0),3)*INDEX(COEE_CADLIGNE_TR!$A$1:$D$13,MATCH(MONTH($A87),COEE_CADLIGNE_TR!$A$1:$A$13,0),2),COEE_CADLIGNE_TR!$G$2*INDEX(COEE_CADLIGNE_TR!$L$3:$R$9,MATCH(WEEKDAY($A87,1),COEE_CADLIGNE_TR!$M$3:$M$9,0),4)*INDEX(COEE_CADLIGNE_TR!$A$1:$D$13,MATCH(MONTH($A87),COEE_CADLIGNE_TR!$A$1:$A$13,0),2))))</f>
        <v/>
      </c>
      <c r="G87" s="28" t="str">
        <f>IF(OR(Ouverture_lignes_validées!G87="F",Ouverture_lignes_validées!G87="PM",Ouverture_lignes_validées!G87=""),"",IF(Ouverture_lignes_validées!G87=1,INDEX(COEE_CADLIGNE_TR!$A$16:$C$27,MATCH(Tableau4[[#This Row],[Mois]],COEE_CADLIGNE_TR!$A$16:$A$27,0),2)*COEE_CADLIGNE_TR!$G$2*INDEX(COEE_CADLIGNE_TR!$L$3:$R$9,MATCH(WEEKDAY($A87,1),COEE_CADLIGNE_TR!$M$3:$M$9,0),5)*INDEX(COEE_CADLIGNE_TR!$A$1:$D$13,MATCH(MONTH($A87),COEE_CADLIGNE_TR!$A$1:$A$13,0),2)))</f>
        <v/>
      </c>
      <c r="H87" s="28" t="str">
        <f>IF(OR(Ouverture_lignes_validées!H87="F",Ouverture_lignes_validées!H87="PM",Ouverture_lignes_validées!H87=""),"",IF(Ouverture_lignes_validées!H87=1,INDEX(COEE_CADLIGNE_TR!$A$16:$C$27,MATCH(Tableau4[[#This Row],[Mois]],COEE_CADLIGNE_TR!$A$16:$A$27,0),2)*COEE_CADLIGNE_TR!$G$2*INDEX(COEE_CADLIGNE_TR!$L$3:$R$9,MATCH(WEEKDAY($A87,1),COEE_CADLIGNE_TR!$M$3:$M$9,0),6)*INDEX(COEE_CADLIGNE_TR!$A$1:$D$13,MATCH(MONTH($A87),COEE_CADLIGNE_TR!$A$1:$A$13,0),2)))</f>
        <v/>
      </c>
      <c r="I87" s="28" t="str">
        <f>IF(OR(Ouverture_lignes_validées!I87="F",Ouverture_lignes_validées!I87="PM",Ouverture_lignes_validées!I87=""),"",IF(Ouverture_lignes_validées!I87=1,INDEX(COEE_CADLIGNE_TR!$A$16:$C$27,MATCH(Tableau4[[#This Row],[Mois]],COEE_CADLIGNE_TR!$A$16:$A$27,0),2)*COEE_CADLIGNE_TR!$G$2*INDEX(COEE_CADLIGNE_TR!$L$3:$R$9,MATCH(WEEKDAY($A87,1),COEE_CADLIGNE_TR!$M$3:$M$9,0),7)*INDEX(COEE_CADLIGNE_TR!$A$1:$D$13,MATCH(MONTH($A87),COEE_CADLIGNE_TR!$A$1:$A$13,0),2)))</f>
        <v/>
      </c>
      <c r="J87" s="28" t="str">
        <f>IF(OR(Ouverture_lignes_validées!J87="F",Ouverture_lignes_validées!J87="PM",Ouverture_lignes_validées!J87=""),"",IF(Ouverture_lignes_validées!J87=1,IF(ISEVEN(Capa_lignes!$C87)="VRAI",INDEX(COEE_CADLIGNE_TR!$A$16:$C$27,MATCH(Tableau4[[#This Row],[Mois]],COEE_CADLIGNE_TR!$A$16:$A$27,0),2)*COEE_CADLIGNE_TR!$H$2*INDEX(COEE_CADLIGNE_TR!$L$3:$R$9,MATCH(WEEKDAY($A87,1),COEE_CADLIGNE_TR!$M$3:$M$9,0),4)*INDEX(COEE_CADLIGNE_TR!$A$1:$D$13,MATCH(MONTH($A87),COEE_CADLIGNE_TR!$A$1:$A$13,0),3),INDEX(COEE_CADLIGNE_TR!$A$16:$C$27,MATCH(Tableau4[[#This Row],[Mois]],COEE_CADLIGNE_TR!$A$16:$A$27,0),2)*COEE_CADLIGNE_TR!$H$2*INDEX(COEE_CADLIGNE_TR!$L$3:$R$9,MATCH(WEEKDAY($A87,1),COEE_CADLIGNE_TR!$M$3:$M$9,0),3)*INDEX(COEE_CADLIGNE_TR!$A$1:$D$13,MATCH(MONTH($A87),COEE_CADLIGNE_TR!$A$1:$A$13,0),3))))</f>
        <v/>
      </c>
      <c r="K87" s="28" t="str">
        <f>IF(OR(Ouverture_lignes_validées!K87="F",Ouverture_lignes_validées!K87="PM",Ouverture_lignes_validées!K87=""),"",IF(Ouverture_lignes_validées!K87=1,IF(ISEVEN(Capa_lignes!$C87)="VRAI",INDEX(COEE_CADLIGNE_TR!$A$16:$C$27,MATCH(Tableau4[[#This Row],[Mois]],COEE_CADLIGNE_TR!$A$16:$A$27,0),2)*COEE_CADLIGNE_TR!$H$2*INDEX(COEE_CADLIGNE_TR!$L$3:$R$9,MATCH(WEEKDAY($A87,1),COEE_CADLIGNE_TR!$M$3:$M$9,0),3)*INDEX(COEE_CADLIGNE_TR!$A$1:$D$13,MATCH(MONTH($A87),COEE_CADLIGNE_TR!$A$1:$A$13,0),3),INDEX(COEE_CADLIGNE_TR!$A$16:$C$27,MATCH(Tableau4[[#This Row],[Mois]],COEE_CADLIGNE_TR!$A$16:$A$27,0),2)*COEE_CADLIGNE_TR!$H$2*INDEX(COEE_CADLIGNE_TR!$L$3:$R$9,MATCH(WEEKDAY($A87,1),COEE_CADLIGNE_TR!$M$3:$M$9,0),4)*INDEX(COEE_CADLIGNE_TR!$A$1:$D$13,MATCH(MONTH($A87),COEE_CADLIGNE_TR!$A$1:$A$13,0),3))))</f>
        <v/>
      </c>
      <c r="L87" s="28" t="str">
        <f>IF(OR(Ouverture_lignes_validées!L87="F",Ouverture_lignes_validées!L87="PM",Ouverture_lignes_validées!L87=""),"",IF(Ouverture_lignes_validées!L87=1,INDEX(COEE_CADLIGNE_TR!$A$16:$C$27,MATCH(Tableau4[[#This Row],[Mois]],COEE_CADLIGNE_TR!$A$16:$A$27,0),2)*COEE_CADLIGNE_TR!$H$2*INDEX(COEE_CADLIGNE_TR!$L$3:$R$9,MATCH(WEEKDAY($A87,1),COEE_CADLIGNE_TR!$M$3:$M$9,0),5)*INDEX(COEE_CADLIGNE_TR!$A$1:$D$13,MATCH(MONTH($A87),COEE_CADLIGNE_TR!$A$1:$A$13,0),3)))</f>
        <v/>
      </c>
      <c r="M87" s="28">
        <f>IF(OR(Ouverture_lignes_validées!M87="F",Ouverture_lignes_validées!M87="PM",Ouverture_lignes_validées!M87=""),"",IF(Ouverture_lignes_validées!M87=1,INDEX(COEE_CADLIGNE_TR!$A$16:$C$27,MATCH(Tableau4[[#This Row],[Mois]],COEE_CADLIGNE_TR!$A$16:$A$27,0),2)*COEE_CADLIGNE_TR!$H$2*INDEX(COEE_CADLIGNE_TR!$L$3:$R$9,MATCH(WEEKDAY($A87,1),COEE_CADLIGNE_TR!$M$3:$M$9,0),6)*INDEX(COEE_CADLIGNE_TR!$A$1:$D$13,MATCH(MONTH($A87),COEE_CADLIGNE_TR!$A$1:$A$13,0),3)))</f>
        <v>7780.5</v>
      </c>
      <c r="N87" s="28">
        <f>IF(OR(Ouverture_lignes_validées!N87="F",Ouverture_lignes_validées!N87="PM",Ouverture_lignes_validées!N87=""),"",IF(Ouverture_lignes_validées!N87=1,INDEX(COEE_CADLIGNE_TR!$A$16:$C$27,MATCH(Tableau4[[#This Row],[Mois]],COEE_CADLIGNE_TR!$A$16:$A$27,0),2)*COEE_CADLIGNE_TR!$H$2*INDEX(COEE_CADLIGNE_TR!$L$3:$R$9,MATCH(WEEKDAY($A87,1),COEE_CADLIGNE_TR!$M$3:$M$9,0),7)*INDEX(COEE_CADLIGNE_TR!$A$1:$D$13,MATCH(MONTH($A87),COEE_CADLIGNE_TR!$A$1:$A$13,0),3)))</f>
        <v>7891.6500000000005</v>
      </c>
      <c r="O87" s="28" t="str">
        <f>IF(OR(Ouverture_lignes_validées!O87="F",Ouverture_lignes_validées!O87="PM",Ouverture_lignes_validées!O87=""),"",IF(Ouverture_lignes_validées!O87=1,IF(ISEVEN(Capa_lignes!$C87)="VRAI",INDEX(COEE_CADLIGNE_TR!$A$16:$C$27,MATCH(Tableau4[[#This Row],[Mois]],COEE_CADLIGNE_TR!$A$16:$A$27,0),2)*COEE_CADLIGNE_TR!$I$2*INDEX(COEE_CADLIGNE_TR!$L$3:$R$9,MATCH(WEEKDAY($A87,1),COEE_CADLIGNE_TR!$M$3:$M$9,0),4)*INDEX(COEE_CADLIGNE_TR!$A$1:$D$13,MATCH(MONTH($A87),COEE_CADLIGNE_TR!$A$1:$A$13,0),4),INDEX(COEE_CADLIGNE_TR!$A$16:$C$27,MATCH(Tableau4[[#This Row],[Mois]],COEE_CADLIGNE_TR!$A$16:$A$27,0),2)*COEE_CADLIGNE_TR!$I$2*INDEX(COEE_CADLIGNE_TR!$L$3:$R$9,MATCH(WEEKDAY($A87,1),COEE_CADLIGNE_TR!$M$3:$M$9,0),3)*INDEX(COEE_CADLIGNE_TR!$A$1:$D$13,MATCH(MONTH($A87),COEE_CADLIGNE_TR!$A$1:$A$13,0),4))))</f>
        <v/>
      </c>
      <c r="P87" s="28" t="str">
        <f>IF(OR(Ouverture_lignes_validées!P87="F",Ouverture_lignes_validées!P87="PM",Ouverture_lignes_validées!P87=""),"",IF(Ouverture_lignes_validées!P87=1,IF(ISEVEN(Capa_lignes!$C87)="VRAI",INDEX(COEE_CADLIGNE_TR!$A$16:$C$27,MATCH(Tableau4[[#This Row],[Mois]],COEE_CADLIGNE_TR!$A$16:$A$27,0),2)*COEE_CADLIGNE_TR!$I$2*INDEX(COEE_CADLIGNE_TR!$L$3:$R$9,MATCH(WEEKDAY($A87,1),COEE_CADLIGNE_TR!$M$3:$M$9,0),3)*INDEX(COEE_CADLIGNE_TR!$A$1:$D$13,MATCH(MONTH($A87),COEE_CADLIGNE_TR!$A$1:$A$13,0),4),INDEX(COEE_CADLIGNE_TR!$A$16:$C$27,MATCH(Tableau4[[#This Row],[Mois]],COEE_CADLIGNE_TR!$A$16:$A$27,0),2)*COEE_CADLIGNE_TR!$I$2*INDEX(COEE_CADLIGNE_TR!$L$3:$R$9,MATCH(WEEKDAY($A87,1),COEE_CADLIGNE_TR!$M$3:$M$9,0),4)*INDEX(COEE_CADLIGNE_TR!$A$1:$D$13,MATCH(MONTH($A87),COEE_CADLIGNE_TR!$A$1:$A$13,0),4))))</f>
        <v/>
      </c>
      <c r="Q87" s="28" t="str">
        <f>IF(OR(Ouverture_lignes_validées!Q87="F",Ouverture_lignes_validées!Q87="PM",Ouverture_lignes_validées!Q87=""),"",IF(Ouverture_lignes_validées!Q87=1,INDEX(COEE_CADLIGNE_TR!$A$16:$C$27,MATCH(Tableau4[[#This Row],[Mois]],COEE_CADLIGNE_TR!$A$16:$A$27,0),2)*COEE_CADLIGNE_TR!$I$2*INDEX(COEE_CADLIGNE_TR!$L$3:$R$9,MATCH(WEEKDAY($A87,1),COEE_CADLIGNE_TR!$M$3:$M$9,0),5)*INDEX(COEE_CADLIGNE_TR!$A$1:$D$13,MATCH(MONTH($A87),COEE_CADLIGNE_TR!$A$1:$A$13,0),4)))</f>
        <v/>
      </c>
      <c r="R87" s="28" t="str">
        <f>IF(OR(Ouverture_lignes_validées!R87="F",Ouverture_lignes_validées!R87="PM",Ouverture_lignes_validées!R87=""),"",IF(Ouverture_lignes_validées!R87=1,INDEX(COEE_CADLIGNE_TR!$A$16:$C$27,MATCH(Tableau4[[#This Row],[Mois]],COEE_CADLIGNE_TR!$A$16:$A$27,0),2)*COEE_CADLIGNE_TR!$I$2*INDEX(COEE_CADLIGNE_TR!$L$3:$R$9,MATCH(WEEKDAY($A87,1),COEE_CADLIGNE_TR!$M$3:$M$9,0),6)*INDEX(COEE_CADLIGNE_TR!$A$1:$D$13,MATCH(MONTH($A87),COEE_CADLIGNE_TR!$A$1:$A$13,0),4)))</f>
        <v/>
      </c>
      <c r="S87" s="28">
        <f>IF(OR(Ouverture_lignes_validées!S87="F",Ouverture_lignes_validées!S87="PM",Ouverture_lignes_validées!S87=""),"",IF(Ouverture_lignes_validées!S87=1,INDEX(COEE_CADLIGNE_TR!$A$16:$C$27,MATCH(Tableau4[[#This Row],[Mois]],COEE_CADLIGNE_TR!$A$16:$A$27,0),2)*COEE_CADLIGNE_TR!$I$2*INDEX(COEE_CADLIGNE_TR!$L$3:$R$9,MATCH(WEEKDAY($A87,1),COEE_CADLIGNE_TR!$M$3:$M$9,0),7)*INDEX(COEE_CADLIGNE_TR!$A$1:$D$13,MATCH(MONTH($A87),COEE_CADLIGNE_TR!$A$1:$A$13,0),4)))</f>
        <v>7739.8874999999998</v>
      </c>
      <c r="T87" s="28" t="str">
        <f>IF(OR(Ouverture_lignes_validées!T87="F",Ouverture_lignes_validées!T87="PM",Ouverture_lignes_validées!T87=""),"",IF(Ouverture_lignes_validées!T87=1,IF(ISEVEN(Capa_lignes!$C87)="VRAI",INDEX(COEE_CADLIGNE_TR!$A$16:$C$27,MATCH(Tableau4[[#This Row],[Mois]],COEE_CADLIGNE_TR!$A$16:$A$27,0),2)*COEE_CADLIGNE_TR!$J$2*INDEX(COEE_CADLIGNE_TR!$L$3:$R$9,MATCH(WEEKDAY($A87,1),COEE_CADLIGNE_TR!$M$3:$M$9,0),3)*INDEX(COEE_CADLIGNE_TR!$A$1:$E$13,MATCH(MONTH($A87),COEE_CADLIGNE_TR!$A$1:$A$13,0),5),INDEX(COEE_CADLIGNE_TR!$A$16:$C$27,MATCH(Tableau4[[#This Row],[Mois]],COEE_CADLIGNE_TR!$A$16:$A$27,0),2)*COEE_CADLIGNE_TR!$J$2*INDEX(COEE_CADLIGNE_TR!$L$3:$R$9,MATCH(WEEKDAY($A87,1),COEE_CADLIGNE_TR!$M$3:$M$9,0),4)*INDEX(COEE_CADLIGNE_TR!$A$1:$E$13,MATCH(MONTH($A87),COEE_CADLIGNE_TR!$A$1:$A$13,0),5))))</f>
        <v/>
      </c>
    </row>
    <row r="88" spans="1:20" x14ac:dyDescent="0.35">
      <c r="A88" s="4">
        <v>45011</v>
      </c>
      <c r="B88" s="1">
        <v>2023</v>
      </c>
      <c r="C88" s="1">
        <v>12</v>
      </c>
      <c r="D88" s="1">
        <f>MONTH(Tableau4[[#This Row],[Date ]])</f>
        <v>3</v>
      </c>
      <c r="E88" s="28" t="str">
        <f>IF(OR(Ouverture_lignes_validées!E88="F",Ouverture_lignes_validées!E88="PM",Ouverture_lignes_validées!E88=""),"",
IF(Ouverture_lignes_validées!E88=1,
IF(ISEVEN(Capa_lignes!$C88)="VRAI",
INDEX(COEE_CADLIGNE_TR!$A$16:$C$27,MATCH(Tableau4[[#This Row],[Mois]],COEE_CADLIGNE_TR!$A$16:$A$27,0),2)*COEE_CADLIGNE_TR!$G$2*INDEX(COEE_CADLIGNE_TR!$L$3:$R$9,MATCH(WEEKDAY($A88,1),COEE_CADLIGNE_TR!$M$3:$M$9,0),4)*INDEX(COEE_CADLIGNE_TR!$A$1:$D$13,MATCH(MONTH($A88),COEE_CADLIGNE_TR!$A$1:$A$13,0),2)*INDEX(COEE_CADLIGNE_TR!$A$1:$D$13,MATCH(MONTH($A88),COEE_CADLIGNE_TR!$A$1:$A$13,0),2),
INDEX(COEE_CADLIGNE_TR!$A$16:$C$27,MATCH(Tableau4[[#This Row],[Mois]],COEE_CADLIGNE_TR!$A$16:$A$27,0),2)*COEE_CADLIGNE_TR!$G$2*INDEX(COEE_CADLIGNE_TR!$L$3:$R$9,MATCH(WEEKDAY($A88,1),COEE_CADLIGNE_TR!$M$3:$M$9,0),3)*INDEX(COEE_CADLIGNE_TR!$A$1:$D$13,MATCH(MONTH($A88),COEE_CADLIGNE_TR!$A$1:$A$13,0),2)*INDEX(COEE_CADLIGNE_TR!$A$1:$D$13,MATCH(MONTH($A88),COEE_CADLIGNE_TR!$A$1:$A$13,0),2))))</f>
        <v/>
      </c>
      <c r="F88" s="28" t="str">
        <f>IF(OR(Ouverture_lignes_validées!F88="F",Ouverture_lignes_validées!F88="PM",Ouverture_lignes_validées!F88=""),"",IF(Ouverture_lignes_validées!F88=1,IF(ISEVEN(Capa_lignes!$C88)="VRAI",INDEX(COEE_CADLIGNE_TR!$A$16:$C$27,MATCH(Tableau4[[#This Row],[Mois]],COEE_CADLIGNE_TR!$A$16:$A$27,0),2)*COEE_CADLIGNE_TR!$G$2*INDEX(COEE_CADLIGNE_TR!$L$3:$R$9,MATCH(WEEKDAY($A88,1),COEE_CADLIGNE_TR!$M$3:$M$9,0),3)*INDEX(COEE_CADLIGNE_TR!$A$1:$D$13,MATCH(MONTH($A88),COEE_CADLIGNE_TR!$A$1:$A$13,0),2),COEE_CADLIGNE_TR!$G$2*INDEX(COEE_CADLIGNE_TR!$L$3:$R$9,MATCH(WEEKDAY($A88,1),COEE_CADLIGNE_TR!$M$3:$M$9,0),4)*INDEX(COEE_CADLIGNE_TR!$A$1:$D$13,MATCH(MONTH($A88),COEE_CADLIGNE_TR!$A$1:$A$13,0),2))))</f>
        <v/>
      </c>
      <c r="G88" s="28" t="str">
        <f>IF(OR(Ouverture_lignes_validées!G88="F",Ouverture_lignes_validées!G88="PM",Ouverture_lignes_validées!G88=""),"",IF(Ouverture_lignes_validées!G88=1,INDEX(COEE_CADLIGNE_TR!$A$16:$C$27,MATCH(Tableau4[[#This Row],[Mois]],COEE_CADLIGNE_TR!$A$16:$A$27,0),2)*COEE_CADLIGNE_TR!$G$2*INDEX(COEE_CADLIGNE_TR!$L$3:$R$9,MATCH(WEEKDAY($A88,1),COEE_CADLIGNE_TR!$M$3:$M$9,0),5)*INDEX(COEE_CADLIGNE_TR!$A$1:$D$13,MATCH(MONTH($A88),COEE_CADLIGNE_TR!$A$1:$A$13,0),2)))</f>
        <v/>
      </c>
      <c r="H88" s="28" t="str">
        <f>IF(OR(Ouverture_lignes_validées!H88="F",Ouverture_lignes_validées!H88="PM",Ouverture_lignes_validées!H88=""),"",IF(Ouverture_lignes_validées!H88=1,INDEX(COEE_CADLIGNE_TR!$A$16:$C$27,MATCH(Tableau4[[#This Row],[Mois]],COEE_CADLIGNE_TR!$A$16:$A$27,0),2)*COEE_CADLIGNE_TR!$G$2*INDEX(COEE_CADLIGNE_TR!$L$3:$R$9,MATCH(WEEKDAY($A88,1),COEE_CADLIGNE_TR!$M$3:$M$9,0),6)*INDEX(COEE_CADLIGNE_TR!$A$1:$D$13,MATCH(MONTH($A88),COEE_CADLIGNE_TR!$A$1:$A$13,0),2)))</f>
        <v/>
      </c>
      <c r="I88" s="28" t="str">
        <f>IF(OR(Ouverture_lignes_validées!I88="F",Ouverture_lignes_validées!I88="PM",Ouverture_lignes_validées!I88=""),"",IF(Ouverture_lignes_validées!I88=1,INDEX(COEE_CADLIGNE_TR!$A$16:$C$27,MATCH(Tableau4[[#This Row],[Mois]],COEE_CADLIGNE_TR!$A$16:$A$27,0),2)*COEE_CADLIGNE_TR!$G$2*INDEX(COEE_CADLIGNE_TR!$L$3:$R$9,MATCH(WEEKDAY($A88,1),COEE_CADLIGNE_TR!$M$3:$M$9,0),7)*INDEX(COEE_CADLIGNE_TR!$A$1:$D$13,MATCH(MONTH($A88),COEE_CADLIGNE_TR!$A$1:$A$13,0),2)))</f>
        <v/>
      </c>
      <c r="J88" s="28" t="str">
        <f>IF(OR(Ouverture_lignes_validées!J88="F",Ouverture_lignes_validées!J88="PM",Ouverture_lignes_validées!J88=""),"",IF(Ouverture_lignes_validées!J88=1,IF(ISEVEN(Capa_lignes!$C88)="VRAI",INDEX(COEE_CADLIGNE_TR!$A$16:$C$27,MATCH(Tableau4[[#This Row],[Mois]],COEE_CADLIGNE_TR!$A$16:$A$27,0),2)*COEE_CADLIGNE_TR!$H$2*INDEX(COEE_CADLIGNE_TR!$L$3:$R$9,MATCH(WEEKDAY($A88,1),COEE_CADLIGNE_TR!$M$3:$M$9,0),4)*INDEX(COEE_CADLIGNE_TR!$A$1:$D$13,MATCH(MONTH($A88),COEE_CADLIGNE_TR!$A$1:$A$13,0),3),INDEX(COEE_CADLIGNE_TR!$A$16:$C$27,MATCH(Tableau4[[#This Row],[Mois]],COEE_CADLIGNE_TR!$A$16:$A$27,0),2)*COEE_CADLIGNE_TR!$H$2*INDEX(COEE_CADLIGNE_TR!$L$3:$R$9,MATCH(WEEKDAY($A88,1),COEE_CADLIGNE_TR!$M$3:$M$9,0),3)*INDEX(COEE_CADLIGNE_TR!$A$1:$D$13,MATCH(MONTH($A88),COEE_CADLIGNE_TR!$A$1:$A$13,0),3))))</f>
        <v/>
      </c>
      <c r="K88" s="28" t="str">
        <f>IF(OR(Ouverture_lignes_validées!K88="F",Ouverture_lignes_validées!K88="PM",Ouverture_lignes_validées!K88=""),"",IF(Ouverture_lignes_validées!K88=1,IF(ISEVEN(Capa_lignes!$C88)="VRAI",INDEX(COEE_CADLIGNE_TR!$A$16:$C$27,MATCH(Tableau4[[#This Row],[Mois]],COEE_CADLIGNE_TR!$A$16:$A$27,0),2)*COEE_CADLIGNE_TR!$H$2*INDEX(COEE_CADLIGNE_TR!$L$3:$R$9,MATCH(WEEKDAY($A88,1),COEE_CADLIGNE_TR!$M$3:$M$9,0),3)*INDEX(COEE_CADLIGNE_TR!$A$1:$D$13,MATCH(MONTH($A88),COEE_CADLIGNE_TR!$A$1:$A$13,0),3),INDEX(COEE_CADLIGNE_TR!$A$16:$C$27,MATCH(Tableau4[[#This Row],[Mois]],COEE_CADLIGNE_TR!$A$16:$A$27,0),2)*COEE_CADLIGNE_TR!$H$2*INDEX(COEE_CADLIGNE_TR!$L$3:$R$9,MATCH(WEEKDAY($A88,1),COEE_CADLIGNE_TR!$M$3:$M$9,0),4)*INDEX(COEE_CADLIGNE_TR!$A$1:$D$13,MATCH(MONTH($A88),COEE_CADLIGNE_TR!$A$1:$A$13,0),3))))</f>
        <v/>
      </c>
      <c r="L88" s="28" t="str">
        <f>IF(OR(Ouverture_lignes_validées!L88="F",Ouverture_lignes_validées!L88="PM",Ouverture_lignes_validées!L88=""),"",IF(Ouverture_lignes_validées!L88=1,INDEX(COEE_CADLIGNE_TR!$A$16:$C$27,MATCH(Tableau4[[#This Row],[Mois]],COEE_CADLIGNE_TR!$A$16:$A$27,0),2)*COEE_CADLIGNE_TR!$H$2*INDEX(COEE_CADLIGNE_TR!$L$3:$R$9,MATCH(WEEKDAY($A88,1),COEE_CADLIGNE_TR!$M$3:$M$9,0),5)*INDEX(COEE_CADLIGNE_TR!$A$1:$D$13,MATCH(MONTH($A88),COEE_CADLIGNE_TR!$A$1:$A$13,0),3)))</f>
        <v/>
      </c>
      <c r="M88" s="28">
        <f>IF(OR(Ouverture_lignes_validées!M88="F",Ouverture_lignes_validées!M88="PM",Ouverture_lignes_validées!M88=""),"",IF(Ouverture_lignes_validées!M88=1,INDEX(COEE_CADLIGNE_TR!$A$16:$C$27,MATCH(Tableau4[[#This Row],[Mois]],COEE_CADLIGNE_TR!$A$16:$A$27,0),2)*COEE_CADLIGNE_TR!$H$2*INDEX(COEE_CADLIGNE_TR!$L$3:$R$9,MATCH(WEEKDAY($A88,1),COEE_CADLIGNE_TR!$M$3:$M$9,0),6)*INDEX(COEE_CADLIGNE_TR!$A$1:$D$13,MATCH(MONTH($A88),COEE_CADLIGNE_TR!$A$1:$A$13,0),3)))</f>
        <v>7780.5</v>
      </c>
      <c r="N88" s="28">
        <f>IF(OR(Ouverture_lignes_validées!N88="F",Ouverture_lignes_validées!N88="PM",Ouverture_lignes_validées!N88=""),"",IF(Ouverture_lignes_validées!N88=1,INDEX(COEE_CADLIGNE_TR!$A$16:$C$27,MATCH(Tableau4[[#This Row],[Mois]],COEE_CADLIGNE_TR!$A$16:$A$27,0),2)*COEE_CADLIGNE_TR!$H$2*INDEX(COEE_CADLIGNE_TR!$L$3:$R$9,MATCH(WEEKDAY($A88,1),COEE_CADLIGNE_TR!$M$3:$M$9,0),7)*INDEX(COEE_CADLIGNE_TR!$A$1:$D$13,MATCH(MONTH($A88),COEE_CADLIGNE_TR!$A$1:$A$13,0),3)))</f>
        <v>7891.6500000000005</v>
      </c>
      <c r="O88" s="28" t="str">
        <f>IF(OR(Ouverture_lignes_validées!O88="F",Ouverture_lignes_validées!O88="PM",Ouverture_lignes_validées!O88=""),"",IF(Ouverture_lignes_validées!O88=1,IF(ISEVEN(Capa_lignes!$C88)="VRAI",INDEX(COEE_CADLIGNE_TR!$A$16:$C$27,MATCH(Tableau4[[#This Row],[Mois]],COEE_CADLIGNE_TR!$A$16:$A$27,0),2)*COEE_CADLIGNE_TR!$I$2*INDEX(COEE_CADLIGNE_TR!$L$3:$R$9,MATCH(WEEKDAY($A88,1),COEE_CADLIGNE_TR!$M$3:$M$9,0),4)*INDEX(COEE_CADLIGNE_TR!$A$1:$D$13,MATCH(MONTH($A88),COEE_CADLIGNE_TR!$A$1:$A$13,0),4),INDEX(COEE_CADLIGNE_TR!$A$16:$C$27,MATCH(Tableau4[[#This Row],[Mois]],COEE_CADLIGNE_TR!$A$16:$A$27,0),2)*COEE_CADLIGNE_TR!$I$2*INDEX(COEE_CADLIGNE_TR!$L$3:$R$9,MATCH(WEEKDAY($A88,1),COEE_CADLIGNE_TR!$M$3:$M$9,0),3)*INDEX(COEE_CADLIGNE_TR!$A$1:$D$13,MATCH(MONTH($A88),COEE_CADLIGNE_TR!$A$1:$A$13,0),4))))</f>
        <v/>
      </c>
      <c r="P88" s="28" t="str">
        <f>IF(OR(Ouverture_lignes_validées!P88="F",Ouverture_lignes_validées!P88="PM",Ouverture_lignes_validées!P88=""),"",IF(Ouverture_lignes_validées!P88=1,IF(ISEVEN(Capa_lignes!$C88)="VRAI",INDEX(COEE_CADLIGNE_TR!$A$16:$C$27,MATCH(Tableau4[[#This Row],[Mois]],COEE_CADLIGNE_TR!$A$16:$A$27,0),2)*COEE_CADLIGNE_TR!$I$2*INDEX(COEE_CADLIGNE_TR!$L$3:$R$9,MATCH(WEEKDAY($A88,1),COEE_CADLIGNE_TR!$M$3:$M$9,0),3)*INDEX(COEE_CADLIGNE_TR!$A$1:$D$13,MATCH(MONTH($A88),COEE_CADLIGNE_TR!$A$1:$A$13,0),4),INDEX(COEE_CADLIGNE_TR!$A$16:$C$27,MATCH(Tableau4[[#This Row],[Mois]],COEE_CADLIGNE_TR!$A$16:$A$27,0),2)*COEE_CADLIGNE_TR!$I$2*INDEX(COEE_CADLIGNE_TR!$L$3:$R$9,MATCH(WEEKDAY($A88,1),COEE_CADLIGNE_TR!$M$3:$M$9,0),4)*INDEX(COEE_CADLIGNE_TR!$A$1:$D$13,MATCH(MONTH($A88),COEE_CADLIGNE_TR!$A$1:$A$13,0),4))))</f>
        <v/>
      </c>
      <c r="Q88" s="28" t="str">
        <f>IF(OR(Ouverture_lignes_validées!Q88="F",Ouverture_lignes_validées!Q88="PM",Ouverture_lignes_validées!Q88=""),"",IF(Ouverture_lignes_validées!Q88=1,INDEX(COEE_CADLIGNE_TR!$A$16:$C$27,MATCH(Tableau4[[#This Row],[Mois]],COEE_CADLIGNE_TR!$A$16:$A$27,0),2)*COEE_CADLIGNE_TR!$I$2*INDEX(COEE_CADLIGNE_TR!$L$3:$R$9,MATCH(WEEKDAY($A88,1),COEE_CADLIGNE_TR!$M$3:$M$9,0),5)*INDEX(COEE_CADLIGNE_TR!$A$1:$D$13,MATCH(MONTH($A88),COEE_CADLIGNE_TR!$A$1:$A$13,0),4)))</f>
        <v/>
      </c>
      <c r="R88" s="28" t="str">
        <f>IF(OR(Ouverture_lignes_validées!R88="F",Ouverture_lignes_validées!R88="PM",Ouverture_lignes_validées!R88=""),"",IF(Ouverture_lignes_validées!R88=1,INDEX(COEE_CADLIGNE_TR!$A$16:$C$27,MATCH(Tableau4[[#This Row],[Mois]],COEE_CADLIGNE_TR!$A$16:$A$27,0),2)*COEE_CADLIGNE_TR!$I$2*INDEX(COEE_CADLIGNE_TR!$L$3:$R$9,MATCH(WEEKDAY($A88,1),COEE_CADLIGNE_TR!$M$3:$M$9,0),6)*INDEX(COEE_CADLIGNE_TR!$A$1:$D$13,MATCH(MONTH($A88),COEE_CADLIGNE_TR!$A$1:$A$13,0),4)))</f>
        <v/>
      </c>
      <c r="S88" s="28">
        <f>IF(OR(Ouverture_lignes_validées!S88="F",Ouverture_lignes_validées!S88="PM",Ouverture_lignes_validées!S88=""),"",IF(Ouverture_lignes_validées!S88=1,INDEX(COEE_CADLIGNE_TR!$A$16:$C$27,MATCH(Tableau4[[#This Row],[Mois]],COEE_CADLIGNE_TR!$A$16:$A$27,0),2)*COEE_CADLIGNE_TR!$I$2*INDEX(COEE_CADLIGNE_TR!$L$3:$R$9,MATCH(WEEKDAY($A88,1),COEE_CADLIGNE_TR!$M$3:$M$9,0),7)*INDEX(COEE_CADLIGNE_TR!$A$1:$D$13,MATCH(MONTH($A88),COEE_CADLIGNE_TR!$A$1:$A$13,0),4)))</f>
        <v>7739.8874999999998</v>
      </c>
      <c r="T88" s="28" t="str">
        <f>IF(OR(Ouverture_lignes_validées!T88="F",Ouverture_lignes_validées!T88="PM",Ouverture_lignes_validées!T88=""),"",IF(Ouverture_lignes_validées!T88=1,IF(ISEVEN(Capa_lignes!$C88)="VRAI",INDEX(COEE_CADLIGNE_TR!$A$16:$C$27,MATCH(Tableau4[[#This Row],[Mois]],COEE_CADLIGNE_TR!$A$16:$A$27,0),2)*COEE_CADLIGNE_TR!$J$2*INDEX(COEE_CADLIGNE_TR!$L$3:$R$9,MATCH(WEEKDAY($A88,1),COEE_CADLIGNE_TR!$M$3:$M$9,0),3)*INDEX(COEE_CADLIGNE_TR!$A$1:$E$13,MATCH(MONTH($A88),COEE_CADLIGNE_TR!$A$1:$A$13,0),5),INDEX(COEE_CADLIGNE_TR!$A$16:$C$27,MATCH(Tableau4[[#This Row],[Mois]],COEE_CADLIGNE_TR!$A$16:$A$27,0),2)*COEE_CADLIGNE_TR!$J$2*INDEX(COEE_CADLIGNE_TR!$L$3:$R$9,MATCH(WEEKDAY($A88,1),COEE_CADLIGNE_TR!$M$3:$M$9,0),4)*INDEX(COEE_CADLIGNE_TR!$A$1:$E$13,MATCH(MONTH($A88),COEE_CADLIGNE_TR!$A$1:$A$13,0),5))))</f>
        <v/>
      </c>
    </row>
    <row r="89" spans="1:20" x14ac:dyDescent="0.35">
      <c r="A89" s="4">
        <v>45012</v>
      </c>
      <c r="B89" s="1">
        <v>2023</v>
      </c>
      <c r="C89" s="1">
        <v>13</v>
      </c>
      <c r="D89" s="1">
        <f>MONTH(Tableau4[[#This Row],[Date ]])</f>
        <v>3</v>
      </c>
      <c r="E89" s="28" t="str">
        <f>IF(OR(Ouverture_lignes_validées!E89="F",Ouverture_lignes_validées!E89="PM",Ouverture_lignes_validées!E89=""),"",
IF(Ouverture_lignes_validées!E89=1,
IF(ISEVEN(Capa_lignes!$C89)="VRAI",
INDEX(COEE_CADLIGNE_TR!$A$16:$C$27,MATCH(Tableau4[[#This Row],[Mois]],COEE_CADLIGNE_TR!$A$16:$A$27,0),2)*COEE_CADLIGNE_TR!$G$2*INDEX(COEE_CADLIGNE_TR!$L$3:$R$9,MATCH(WEEKDAY($A89,1),COEE_CADLIGNE_TR!$M$3:$M$9,0),4)*INDEX(COEE_CADLIGNE_TR!$A$1:$D$13,MATCH(MONTH($A89),COEE_CADLIGNE_TR!$A$1:$A$13,0),2)*INDEX(COEE_CADLIGNE_TR!$A$1:$D$13,MATCH(MONTH($A89),COEE_CADLIGNE_TR!$A$1:$A$13,0),2),
INDEX(COEE_CADLIGNE_TR!$A$16:$C$27,MATCH(Tableau4[[#This Row],[Mois]],COEE_CADLIGNE_TR!$A$16:$A$27,0),2)*COEE_CADLIGNE_TR!$G$2*INDEX(COEE_CADLIGNE_TR!$L$3:$R$9,MATCH(WEEKDAY($A89,1),COEE_CADLIGNE_TR!$M$3:$M$9,0),3)*INDEX(COEE_CADLIGNE_TR!$A$1:$D$13,MATCH(MONTH($A89),COEE_CADLIGNE_TR!$A$1:$A$13,0),2)*INDEX(COEE_CADLIGNE_TR!$A$1:$D$13,MATCH(MONTH($A89),COEE_CADLIGNE_TR!$A$1:$A$13,0),2))))</f>
        <v/>
      </c>
      <c r="F89" s="28" t="str">
        <f>IF(OR(Ouverture_lignes_validées!F89="F",Ouverture_lignes_validées!F89="PM",Ouverture_lignes_validées!F89=""),"",IF(Ouverture_lignes_validées!F89=1,IF(ISEVEN(Capa_lignes!$C89)="VRAI",INDEX(COEE_CADLIGNE_TR!$A$16:$C$27,MATCH(Tableau4[[#This Row],[Mois]],COEE_CADLIGNE_TR!$A$16:$A$27,0),2)*COEE_CADLIGNE_TR!$G$2*INDEX(COEE_CADLIGNE_TR!$L$3:$R$9,MATCH(WEEKDAY($A89,1),COEE_CADLIGNE_TR!$M$3:$M$9,0),3)*INDEX(COEE_CADLIGNE_TR!$A$1:$D$13,MATCH(MONTH($A89),COEE_CADLIGNE_TR!$A$1:$A$13,0),2),COEE_CADLIGNE_TR!$G$2*INDEX(COEE_CADLIGNE_TR!$L$3:$R$9,MATCH(WEEKDAY($A89,1),COEE_CADLIGNE_TR!$M$3:$M$9,0),4)*INDEX(COEE_CADLIGNE_TR!$A$1:$D$13,MATCH(MONTH($A89),COEE_CADLIGNE_TR!$A$1:$A$13,0),2))))</f>
        <v/>
      </c>
      <c r="G89" s="28" t="str">
        <f>IF(OR(Ouverture_lignes_validées!G89="F",Ouverture_lignes_validées!G89="PM",Ouverture_lignes_validées!G89=""),"",IF(Ouverture_lignes_validées!G89=1,INDEX(COEE_CADLIGNE_TR!$A$16:$C$27,MATCH(Tableau4[[#This Row],[Mois]],COEE_CADLIGNE_TR!$A$16:$A$27,0),2)*COEE_CADLIGNE_TR!$G$2*INDEX(COEE_CADLIGNE_TR!$L$3:$R$9,MATCH(WEEKDAY($A89,1),COEE_CADLIGNE_TR!$M$3:$M$9,0),5)*INDEX(COEE_CADLIGNE_TR!$A$1:$D$13,MATCH(MONTH($A89),COEE_CADLIGNE_TR!$A$1:$A$13,0),2)))</f>
        <v/>
      </c>
      <c r="H89" s="28" t="str">
        <f>IF(OR(Ouverture_lignes_validées!H89="F",Ouverture_lignes_validées!H89="PM",Ouverture_lignes_validées!H89=""),"",IF(Ouverture_lignes_validées!H89=1,INDEX(COEE_CADLIGNE_TR!$A$16:$C$27,MATCH(Tableau4[[#This Row],[Mois]],COEE_CADLIGNE_TR!$A$16:$A$27,0),2)*COEE_CADLIGNE_TR!$G$2*INDEX(COEE_CADLIGNE_TR!$L$3:$R$9,MATCH(WEEKDAY($A89,1),COEE_CADLIGNE_TR!$M$3:$M$9,0),6)*INDEX(COEE_CADLIGNE_TR!$A$1:$D$13,MATCH(MONTH($A89),COEE_CADLIGNE_TR!$A$1:$A$13,0),2)))</f>
        <v/>
      </c>
      <c r="I89" s="28" t="str">
        <f>IF(OR(Ouverture_lignes_validées!I89="F",Ouverture_lignes_validées!I89="PM",Ouverture_lignes_validées!I89=""),"",IF(Ouverture_lignes_validées!I89=1,INDEX(COEE_CADLIGNE_TR!$A$16:$C$27,MATCH(Tableau4[[#This Row],[Mois]],COEE_CADLIGNE_TR!$A$16:$A$27,0),2)*COEE_CADLIGNE_TR!$G$2*INDEX(COEE_CADLIGNE_TR!$L$3:$R$9,MATCH(WEEKDAY($A89,1),COEE_CADLIGNE_TR!$M$3:$M$9,0),7)*INDEX(COEE_CADLIGNE_TR!$A$1:$D$13,MATCH(MONTH($A89),COEE_CADLIGNE_TR!$A$1:$A$13,0),2)))</f>
        <v/>
      </c>
      <c r="J89" s="28">
        <f>IF(OR(Ouverture_lignes_validées!J89="F",Ouverture_lignes_validées!J89="PM",Ouverture_lignes_validées!J89=""),"",IF(Ouverture_lignes_validées!J89=1,IF(ISEVEN(Capa_lignes!$C89)="VRAI",INDEX(COEE_CADLIGNE_TR!$A$16:$C$27,MATCH(Tableau4[[#This Row],[Mois]],COEE_CADLIGNE_TR!$A$16:$A$27,0),2)*COEE_CADLIGNE_TR!$H$2*INDEX(COEE_CADLIGNE_TR!$L$3:$R$9,MATCH(WEEKDAY($A89,1),COEE_CADLIGNE_TR!$M$3:$M$9,0),4)*INDEX(COEE_CADLIGNE_TR!$A$1:$D$13,MATCH(MONTH($A89),COEE_CADLIGNE_TR!$A$1:$A$13,0),3),INDEX(COEE_CADLIGNE_TR!$A$16:$C$27,MATCH(Tableau4[[#This Row],[Mois]],COEE_CADLIGNE_TR!$A$16:$A$27,0),2)*COEE_CADLIGNE_TR!$H$2*INDEX(COEE_CADLIGNE_TR!$L$3:$R$9,MATCH(WEEKDAY($A89,1),COEE_CADLIGNE_TR!$M$3:$M$9,0),3)*INDEX(COEE_CADLIGNE_TR!$A$1:$D$13,MATCH(MONTH($A89),COEE_CADLIGNE_TR!$A$1:$A$13,0),3))))</f>
        <v>4890.6000000000004</v>
      </c>
      <c r="K89" s="28">
        <f>IF(OR(Ouverture_lignes_validées!K89="F",Ouverture_lignes_validées!K89="PM",Ouverture_lignes_validées!K89=""),"",IF(Ouverture_lignes_validées!K89=1,IF(ISEVEN(Capa_lignes!$C89)="VRAI",INDEX(COEE_CADLIGNE_TR!$A$16:$C$27,MATCH(Tableau4[[#This Row],[Mois]],COEE_CADLIGNE_TR!$A$16:$A$27,0),2)*COEE_CADLIGNE_TR!$H$2*INDEX(COEE_CADLIGNE_TR!$L$3:$R$9,MATCH(WEEKDAY($A89,1),COEE_CADLIGNE_TR!$M$3:$M$9,0),3)*INDEX(COEE_CADLIGNE_TR!$A$1:$D$13,MATCH(MONTH($A89),COEE_CADLIGNE_TR!$A$1:$A$13,0),3),INDEX(COEE_CADLIGNE_TR!$A$16:$C$27,MATCH(Tableau4[[#This Row],[Mois]],COEE_CADLIGNE_TR!$A$16:$A$27,0),2)*COEE_CADLIGNE_TR!$H$2*INDEX(COEE_CADLIGNE_TR!$L$3:$R$9,MATCH(WEEKDAY($A89,1),COEE_CADLIGNE_TR!$M$3:$M$9,0),4)*INDEX(COEE_CADLIGNE_TR!$A$1:$D$13,MATCH(MONTH($A89),COEE_CADLIGNE_TR!$A$1:$A$13,0),3))))</f>
        <v>5001.75</v>
      </c>
      <c r="L89" s="28">
        <f>IF(OR(Ouverture_lignes_validées!L89="F",Ouverture_lignes_validées!L89="PM",Ouverture_lignes_validées!L89=""),"",IF(Ouverture_lignes_validées!L89=1,INDEX(COEE_CADLIGNE_TR!$A$16:$C$27,MATCH(Tableau4[[#This Row],[Mois]],COEE_CADLIGNE_TR!$A$16:$A$27,0),2)*COEE_CADLIGNE_TR!$H$2*INDEX(COEE_CADLIGNE_TR!$L$3:$R$9,MATCH(WEEKDAY($A89,1),COEE_CADLIGNE_TR!$M$3:$M$9,0),5)*INDEX(COEE_CADLIGNE_TR!$A$1:$D$13,MATCH(MONTH($A89),COEE_CADLIGNE_TR!$A$1:$A$13,0),3)))</f>
        <v>6113.25</v>
      </c>
      <c r="M89" s="28" t="str">
        <f>IF(OR(Ouverture_lignes_validées!M89="F",Ouverture_lignes_validées!M89="PM",Ouverture_lignes_validées!M89=""),"",IF(Ouverture_lignes_validées!M89=1,INDEX(COEE_CADLIGNE_TR!$A$16:$C$27,MATCH(Tableau4[[#This Row],[Mois]],COEE_CADLIGNE_TR!$A$16:$A$27,0),2)*COEE_CADLIGNE_TR!$H$2*INDEX(COEE_CADLIGNE_TR!$L$3:$R$9,MATCH(WEEKDAY($A89,1),COEE_CADLIGNE_TR!$M$3:$M$9,0),6)*INDEX(COEE_CADLIGNE_TR!$A$1:$D$13,MATCH(MONTH($A89),COEE_CADLIGNE_TR!$A$1:$A$13,0),3)))</f>
        <v/>
      </c>
      <c r="N89" s="28" t="str">
        <f>IF(OR(Ouverture_lignes_validées!N89="F",Ouverture_lignes_validées!N89="PM",Ouverture_lignes_validées!N89=""),"",IF(Ouverture_lignes_validées!N89=1,INDEX(COEE_CADLIGNE_TR!$A$16:$C$27,MATCH(Tableau4[[#This Row],[Mois]],COEE_CADLIGNE_TR!$A$16:$A$27,0),2)*COEE_CADLIGNE_TR!$H$2*INDEX(COEE_CADLIGNE_TR!$L$3:$R$9,MATCH(WEEKDAY($A89,1),COEE_CADLIGNE_TR!$M$3:$M$9,0),7)*INDEX(COEE_CADLIGNE_TR!$A$1:$D$13,MATCH(MONTH($A89),COEE_CADLIGNE_TR!$A$1:$A$13,0),3)))</f>
        <v/>
      </c>
      <c r="O89" s="28">
        <f>IF(OR(Ouverture_lignes_validées!O89="F",Ouverture_lignes_validées!O89="PM",Ouverture_lignes_validées!O89=""),"",IF(Ouverture_lignes_validées!O89=1,IF(ISEVEN(Capa_lignes!$C89)="VRAI",INDEX(COEE_CADLIGNE_TR!$A$16:$C$27,MATCH(Tableau4[[#This Row],[Mois]],COEE_CADLIGNE_TR!$A$16:$A$27,0),2)*COEE_CADLIGNE_TR!$I$2*INDEX(COEE_CADLIGNE_TR!$L$3:$R$9,MATCH(WEEKDAY($A89,1),COEE_CADLIGNE_TR!$M$3:$M$9,0),4)*INDEX(COEE_CADLIGNE_TR!$A$1:$D$13,MATCH(MONTH($A89),COEE_CADLIGNE_TR!$A$1:$A$13,0),4),INDEX(COEE_CADLIGNE_TR!$A$16:$C$27,MATCH(Tableau4[[#This Row],[Mois]],COEE_CADLIGNE_TR!$A$16:$A$27,0),2)*COEE_CADLIGNE_TR!$I$2*INDEX(COEE_CADLIGNE_TR!$L$3:$R$9,MATCH(WEEKDAY($A89,1),COEE_CADLIGNE_TR!$M$3:$M$9,0),3)*INDEX(COEE_CADLIGNE_TR!$A$1:$D$13,MATCH(MONTH($A89),COEE_CADLIGNE_TR!$A$1:$A$13,0),4))))</f>
        <v>4796.55</v>
      </c>
      <c r="P89" s="28">
        <f>IF(OR(Ouverture_lignes_validées!P89="F",Ouverture_lignes_validées!P89="PM",Ouverture_lignes_validées!P89=""),"",IF(Ouverture_lignes_validées!P89=1,IF(ISEVEN(Capa_lignes!$C89)="VRAI",INDEX(COEE_CADLIGNE_TR!$A$16:$C$27,MATCH(Tableau4[[#This Row],[Mois]],COEE_CADLIGNE_TR!$A$16:$A$27,0),2)*COEE_CADLIGNE_TR!$I$2*INDEX(COEE_CADLIGNE_TR!$L$3:$R$9,MATCH(WEEKDAY($A89,1),COEE_CADLIGNE_TR!$M$3:$M$9,0),3)*INDEX(COEE_CADLIGNE_TR!$A$1:$D$13,MATCH(MONTH($A89),COEE_CADLIGNE_TR!$A$1:$A$13,0),4),INDEX(COEE_CADLIGNE_TR!$A$16:$C$27,MATCH(Tableau4[[#This Row],[Mois]],COEE_CADLIGNE_TR!$A$16:$A$27,0),2)*COEE_CADLIGNE_TR!$I$2*INDEX(COEE_CADLIGNE_TR!$L$3:$R$9,MATCH(WEEKDAY($A89,1),COEE_CADLIGNE_TR!$M$3:$M$9,0),4)*INDEX(COEE_CADLIGNE_TR!$A$1:$D$13,MATCH(MONTH($A89),COEE_CADLIGNE_TR!$A$1:$A$13,0),4))))</f>
        <v>4905.5625</v>
      </c>
      <c r="Q89" s="28" t="str">
        <f>IF(OR(Ouverture_lignes_validées!Q89="F",Ouverture_lignes_validées!Q89="PM",Ouverture_lignes_validées!Q89=""),"",IF(Ouverture_lignes_validées!Q89=1,INDEX(COEE_CADLIGNE_TR!$A$16:$C$27,MATCH(Tableau4[[#This Row],[Mois]],COEE_CADLIGNE_TR!$A$16:$A$27,0),2)*COEE_CADLIGNE_TR!$I$2*INDEX(COEE_CADLIGNE_TR!$L$3:$R$9,MATCH(WEEKDAY($A89,1),COEE_CADLIGNE_TR!$M$3:$M$9,0),5)*INDEX(COEE_CADLIGNE_TR!$A$1:$D$13,MATCH(MONTH($A89),COEE_CADLIGNE_TR!$A$1:$A$13,0),4)))</f>
        <v/>
      </c>
      <c r="R89" s="28" t="str">
        <f>IF(OR(Ouverture_lignes_validées!R89="F",Ouverture_lignes_validées!R89="PM",Ouverture_lignes_validées!R89=""),"",IF(Ouverture_lignes_validées!R89=1,INDEX(COEE_CADLIGNE_TR!$A$16:$C$27,MATCH(Tableau4[[#This Row],[Mois]],COEE_CADLIGNE_TR!$A$16:$A$27,0),2)*COEE_CADLIGNE_TR!$I$2*INDEX(COEE_CADLIGNE_TR!$L$3:$R$9,MATCH(WEEKDAY($A89,1),COEE_CADLIGNE_TR!$M$3:$M$9,0),6)*INDEX(COEE_CADLIGNE_TR!$A$1:$D$13,MATCH(MONTH($A89),COEE_CADLIGNE_TR!$A$1:$A$13,0),4)))</f>
        <v/>
      </c>
      <c r="S89" s="28" t="str">
        <f>IF(OR(Ouverture_lignes_validées!S89="F",Ouverture_lignes_validées!S89="PM",Ouverture_lignes_validées!S89=""),"",IF(Ouverture_lignes_validées!S89=1,INDEX(COEE_CADLIGNE_TR!$A$16:$C$27,MATCH(Tableau4[[#This Row],[Mois]],COEE_CADLIGNE_TR!$A$16:$A$27,0),2)*COEE_CADLIGNE_TR!$I$2*INDEX(COEE_CADLIGNE_TR!$L$3:$R$9,MATCH(WEEKDAY($A89,1),COEE_CADLIGNE_TR!$M$3:$M$9,0),7)*INDEX(COEE_CADLIGNE_TR!$A$1:$D$13,MATCH(MONTH($A89),COEE_CADLIGNE_TR!$A$1:$A$13,0),4)))</f>
        <v/>
      </c>
      <c r="T89" s="28">
        <f>IF(OR(Ouverture_lignes_validées!T89="F",Ouverture_lignes_validées!T89="PM",Ouverture_lignes_validées!T89=""),"",IF(Ouverture_lignes_validées!T89=1,IF(ISEVEN(Capa_lignes!$C89)="VRAI",INDEX(COEE_CADLIGNE_TR!$A$16:$C$27,MATCH(Tableau4[[#This Row],[Mois]],COEE_CADLIGNE_TR!$A$16:$A$27,0),2)*COEE_CADLIGNE_TR!$J$2*INDEX(COEE_CADLIGNE_TR!$L$3:$R$9,MATCH(WEEKDAY($A89,1),COEE_CADLIGNE_TR!$M$3:$M$9,0),3)*INDEX(COEE_CADLIGNE_TR!$A$1:$E$13,MATCH(MONTH($A89),COEE_CADLIGNE_TR!$A$1:$A$13,0),5),INDEX(COEE_CADLIGNE_TR!$A$16:$C$27,MATCH(Tableau4[[#This Row],[Mois]],COEE_CADLIGNE_TR!$A$16:$A$27,0),2)*COEE_CADLIGNE_TR!$J$2*INDEX(COEE_CADLIGNE_TR!$L$3:$R$9,MATCH(WEEKDAY($A89,1),COEE_CADLIGNE_TR!$M$3:$M$9,0),4)*INDEX(COEE_CADLIGNE_TR!$A$1:$E$13,MATCH(MONTH($A89),COEE_CADLIGNE_TR!$A$1:$A$13,0),5))))</f>
        <v>1601.8735362997659</v>
      </c>
    </row>
    <row r="90" spans="1:20" x14ac:dyDescent="0.35">
      <c r="A90" s="4">
        <v>45013</v>
      </c>
      <c r="B90" s="1">
        <v>2023</v>
      </c>
      <c r="C90" s="1">
        <v>13</v>
      </c>
      <c r="D90" s="1">
        <f>MONTH(Tableau4[[#This Row],[Date ]])</f>
        <v>3</v>
      </c>
      <c r="E90" s="28" t="str">
        <f>IF(OR(Ouverture_lignes_validées!E90="F",Ouverture_lignes_validées!E90="PM",Ouverture_lignes_validées!E90=""),"",
IF(Ouverture_lignes_validées!E90=1,
IF(ISEVEN(Capa_lignes!$C90)="VRAI",
INDEX(COEE_CADLIGNE_TR!$A$16:$C$27,MATCH(Tableau4[[#This Row],[Mois]],COEE_CADLIGNE_TR!$A$16:$A$27,0),2)*COEE_CADLIGNE_TR!$G$2*INDEX(COEE_CADLIGNE_TR!$L$3:$R$9,MATCH(WEEKDAY($A90,1),COEE_CADLIGNE_TR!$M$3:$M$9,0),4)*INDEX(COEE_CADLIGNE_TR!$A$1:$D$13,MATCH(MONTH($A90),COEE_CADLIGNE_TR!$A$1:$A$13,0),2)*INDEX(COEE_CADLIGNE_TR!$A$1:$D$13,MATCH(MONTH($A90),COEE_CADLIGNE_TR!$A$1:$A$13,0),2),
INDEX(COEE_CADLIGNE_TR!$A$16:$C$27,MATCH(Tableau4[[#This Row],[Mois]],COEE_CADLIGNE_TR!$A$16:$A$27,0),2)*COEE_CADLIGNE_TR!$G$2*INDEX(COEE_CADLIGNE_TR!$L$3:$R$9,MATCH(WEEKDAY($A90,1),COEE_CADLIGNE_TR!$M$3:$M$9,0),3)*INDEX(COEE_CADLIGNE_TR!$A$1:$D$13,MATCH(MONTH($A90),COEE_CADLIGNE_TR!$A$1:$A$13,0),2)*INDEX(COEE_CADLIGNE_TR!$A$1:$D$13,MATCH(MONTH($A90),COEE_CADLIGNE_TR!$A$1:$A$13,0),2))))</f>
        <v/>
      </c>
      <c r="F90" s="28" t="str">
        <f>IF(OR(Ouverture_lignes_validées!F90="F",Ouverture_lignes_validées!F90="PM",Ouverture_lignes_validées!F90=""),"",IF(Ouverture_lignes_validées!F90=1,IF(ISEVEN(Capa_lignes!$C90)="VRAI",INDEX(COEE_CADLIGNE_TR!$A$16:$C$27,MATCH(Tableau4[[#This Row],[Mois]],COEE_CADLIGNE_TR!$A$16:$A$27,0),2)*COEE_CADLIGNE_TR!$G$2*INDEX(COEE_CADLIGNE_TR!$L$3:$R$9,MATCH(WEEKDAY($A90,1),COEE_CADLIGNE_TR!$M$3:$M$9,0),3)*INDEX(COEE_CADLIGNE_TR!$A$1:$D$13,MATCH(MONTH($A90),COEE_CADLIGNE_TR!$A$1:$A$13,0),2),COEE_CADLIGNE_TR!$G$2*INDEX(COEE_CADLIGNE_TR!$L$3:$R$9,MATCH(WEEKDAY($A90,1),COEE_CADLIGNE_TR!$M$3:$M$9,0),4)*INDEX(COEE_CADLIGNE_TR!$A$1:$D$13,MATCH(MONTH($A90),COEE_CADLIGNE_TR!$A$1:$A$13,0),2))))</f>
        <v/>
      </c>
      <c r="G90" s="28" t="str">
        <f>IF(OR(Ouverture_lignes_validées!G90="F",Ouverture_lignes_validées!G90="PM",Ouverture_lignes_validées!G90=""),"",IF(Ouverture_lignes_validées!G90=1,INDEX(COEE_CADLIGNE_TR!$A$16:$C$27,MATCH(Tableau4[[#This Row],[Mois]],COEE_CADLIGNE_TR!$A$16:$A$27,0),2)*COEE_CADLIGNE_TR!$G$2*INDEX(COEE_CADLIGNE_TR!$L$3:$R$9,MATCH(WEEKDAY($A90,1),COEE_CADLIGNE_TR!$M$3:$M$9,0),5)*INDEX(COEE_CADLIGNE_TR!$A$1:$D$13,MATCH(MONTH($A90),COEE_CADLIGNE_TR!$A$1:$A$13,0),2)))</f>
        <v/>
      </c>
      <c r="H90" s="28" t="str">
        <f>IF(OR(Ouverture_lignes_validées!H90="F",Ouverture_lignes_validées!H90="PM",Ouverture_lignes_validées!H90=""),"",IF(Ouverture_lignes_validées!H90=1,INDEX(COEE_CADLIGNE_TR!$A$16:$C$27,MATCH(Tableau4[[#This Row],[Mois]],COEE_CADLIGNE_TR!$A$16:$A$27,0),2)*COEE_CADLIGNE_TR!$G$2*INDEX(COEE_CADLIGNE_TR!$L$3:$R$9,MATCH(WEEKDAY($A90,1),COEE_CADLIGNE_TR!$M$3:$M$9,0),6)*INDEX(COEE_CADLIGNE_TR!$A$1:$D$13,MATCH(MONTH($A90),COEE_CADLIGNE_TR!$A$1:$A$13,0),2)))</f>
        <v/>
      </c>
      <c r="I90" s="28" t="str">
        <f>IF(OR(Ouverture_lignes_validées!I90="F",Ouverture_lignes_validées!I90="PM",Ouverture_lignes_validées!I90=""),"",IF(Ouverture_lignes_validées!I90=1,INDEX(COEE_CADLIGNE_TR!$A$16:$C$27,MATCH(Tableau4[[#This Row],[Mois]],COEE_CADLIGNE_TR!$A$16:$A$27,0),2)*COEE_CADLIGNE_TR!$G$2*INDEX(COEE_CADLIGNE_TR!$L$3:$R$9,MATCH(WEEKDAY($A90,1),COEE_CADLIGNE_TR!$M$3:$M$9,0),7)*INDEX(COEE_CADLIGNE_TR!$A$1:$D$13,MATCH(MONTH($A90),COEE_CADLIGNE_TR!$A$1:$A$13,0),2)))</f>
        <v/>
      </c>
      <c r="J90" s="28">
        <f>IF(OR(Ouverture_lignes_validées!J90="F",Ouverture_lignes_validées!J90="PM",Ouverture_lignes_validées!J90=""),"",IF(Ouverture_lignes_validées!J90=1,IF(ISEVEN(Capa_lignes!$C90)="VRAI",INDEX(COEE_CADLIGNE_TR!$A$16:$C$27,MATCH(Tableau4[[#This Row],[Mois]],COEE_CADLIGNE_TR!$A$16:$A$27,0),2)*COEE_CADLIGNE_TR!$H$2*INDEX(COEE_CADLIGNE_TR!$L$3:$R$9,MATCH(WEEKDAY($A90,1),COEE_CADLIGNE_TR!$M$3:$M$9,0),4)*INDEX(COEE_CADLIGNE_TR!$A$1:$D$13,MATCH(MONTH($A90),COEE_CADLIGNE_TR!$A$1:$A$13,0),3),INDEX(COEE_CADLIGNE_TR!$A$16:$C$27,MATCH(Tableau4[[#This Row],[Mois]],COEE_CADLIGNE_TR!$A$16:$A$27,0),2)*COEE_CADLIGNE_TR!$H$2*INDEX(COEE_CADLIGNE_TR!$L$3:$R$9,MATCH(WEEKDAY($A90,1),COEE_CADLIGNE_TR!$M$3:$M$9,0),3)*INDEX(COEE_CADLIGNE_TR!$A$1:$D$13,MATCH(MONTH($A90),COEE_CADLIGNE_TR!$A$1:$A$13,0),3))))</f>
        <v>4890.6000000000004</v>
      </c>
      <c r="K90" s="28">
        <f>IF(OR(Ouverture_lignes_validées!K90="F",Ouverture_lignes_validées!K90="PM",Ouverture_lignes_validées!K90=""),"",IF(Ouverture_lignes_validées!K90=1,IF(ISEVEN(Capa_lignes!$C90)="VRAI",INDEX(COEE_CADLIGNE_TR!$A$16:$C$27,MATCH(Tableau4[[#This Row],[Mois]],COEE_CADLIGNE_TR!$A$16:$A$27,0),2)*COEE_CADLIGNE_TR!$H$2*INDEX(COEE_CADLIGNE_TR!$L$3:$R$9,MATCH(WEEKDAY($A90,1),COEE_CADLIGNE_TR!$M$3:$M$9,0),3)*INDEX(COEE_CADLIGNE_TR!$A$1:$D$13,MATCH(MONTH($A90),COEE_CADLIGNE_TR!$A$1:$A$13,0),3),INDEX(COEE_CADLIGNE_TR!$A$16:$C$27,MATCH(Tableau4[[#This Row],[Mois]],COEE_CADLIGNE_TR!$A$16:$A$27,0),2)*COEE_CADLIGNE_TR!$H$2*INDEX(COEE_CADLIGNE_TR!$L$3:$R$9,MATCH(WEEKDAY($A90,1),COEE_CADLIGNE_TR!$M$3:$M$9,0),4)*INDEX(COEE_CADLIGNE_TR!$A$1:$D$13,MATCH(MONTH($A90),COEE_CADLIGNE_TR!$A$1:$A$13,0),3))))</f>
        <v>5001.75</v>
      </c>
      <c r="L90" s="28">
        <f>IF(OR(Ouverture_lignes_validées!L90="F",Ouverture_lignes_validées!L90="PM",Ouverture_lignes_validées!L90=""),"",IF(Ouverture_lignes_validées!L90=1,INDEX(COEE_CADLIGNE_TR!$A$16:$C$27,MATCH(Tableau4[[#This Row],[Mois]],COEE_CADLIGNE_TR!$A$16:$A$27,0),2)*COEE_CADLIGNE_TR!$H$2*INDEX(COEE_CADLIGNE_TR!$L$3:$R$9,MATCH(WEEKDAY($A90,1),COEE_CADLIGNE_TR!$M$3:$M$9,0),5)*INDEX(COEE_CADLIGNE_TR!$A$1:$D$13,MATCH(MONTH($A90),COEE_CADLIGNE_TR!$A$1:$A$13,0),3)))</f>
        <v>6113.25</v>
      </c>
      <c r="M90" s="28" t="str">
        <f>IF(OR(Ouverture_lignes_validées!M90="F",Ouverture_lignes_validées!M90="PM",Ouverture_lignes_validées!M90=""),"",IF(Ouverture_lignes_validées!M90=1,INDEX(COEE_CADLIGNE_TR!$A$16:$C$27,MATCH(Tableau4[[#This Row],[Mois]],COEE_CADLIGNE_TR!$A$16:$A$27,0),2)*COEE_CADLIGNE_TR!$H$2*INDEX(COEE_CADLIGNE_TR!$L$3:$R$9,MATCH(WEEKDAY($A90,1),COEE_CADLIGNE_TR!$M$3:$M$9,0),6)*INDEX(COEE_CADLIGNE_TR!$A$1:$D$13,MATCH(MONTH($A90),COEE_CADLIGNE_TR!$A$1:$A$13,0),3)))</f>
        <v/>
      </c>
      <c r="N90" s="28" t="str">
        <f>IF(OR(Ouverture_lignes_validées!N90="F",Ouverture_lignes_validées!N90="PM",Ouverture_lignes_validées!N90=""),"",IF(Ouverture_lignes_validées!N90=1,INDEX(COEE_CADLIGNE_TR!$A$16:$C$27,MATCH(Tableau4[[#This Row],[Mois]],COEE_CADLIGNE_TR!$A$16:$A$27,0),2)*COEE_CADLIGNE_TR!$H$2*INDEX(COEE_CADLIGNE_TR!$L$3:$R$9,MATCH(WEEKDAY($A90,1),COEE_CADLIGNE_TR!$M$3:$M$9,0),7)*INDEX(COEE_CADLIGNE_TR!$A$1:$D$13,MATCH(MONTH($A90),COEE_CADLIGNE_TR!$A$1:$A$13,0),3)))</f>
        <v/>
      </c>
      <c r="O90" s="28">
        <f>IF(OR(Ouverture_lignes_validées!O90="F",Ouverture_lignes_validées!O90="PM",Ouverture_lignes_validées!O90=""),"",IF(Ouverture_lignes_validées!O90=1,IF(ISEVEN(Capa_lignes!$C90)="VRAI",INDEX(COEE_CADLIGNE_TR!$A$16:$C$27,MATCH(Tableau4[[#This Row],[Mois]],COEE_CADLIGNE_TR!$A$16:$A$27,0),2)*COEE_CADLIGNE_TR!$I$2*INDEX(COEE_CADLIGNE_TR!$L$3:$R$9,MATCH(WEEKDAY($A90,1),COEE_CADLIGNE_TR!$M$3:$M$9,0),4)*INDEX(COEE_CADLIGNE_TR!$A$1:$D$13,MATCH(MONTH($A90),COEE_CADLIGNE_TR!$A$1:$A$13,0),4),INDEX(COEE_CADLIGNE_TR!$A$16:$C$27,MATCH(Tableau4[[#This Row],[Mois]],COEE_CADLIGNE_TR!$A$16:$A$27,0),2)*COEE_CADLIGNE_TR!$I$2*INDEX(COEE_CADLIGNE_TR!$L$3:$R$9,MATCH(WEEKDAY($A90,1),COEE_CADLIGNE_TR!$M$3:$M$9,0),3)*INDEX(COEE_CADLIGNE_TR!$A$1:$D$13,MATCH(MONTH($A90),COEE_CADLIGNE_TR!$A$1:$A$13,0),4))))</f>
        <v>4796.55</v>
      </c>
      <c r="P90" s="28">
        <f>IF(OR(Ouverture_lignes_validées!P90="F",Ouverture_lignes_validées!P90="PM",Ouverture_lignes_validées!P90=""),"",IF(Ouverture_lignes_validées!P90=1,IF(ISEVEN(Capa_lignes!$C90)="VRAI",INDEX(COEE_CADLIGNE_TR!$A$16:$C$27,MATCH(Tableau4[[#This Row],[Mois]],COEE_CADLIGNE_TR!$A$16:$A$27,0),2)*COEE_CADLIGNE_TR!$I$2*INDEX(COEE_CADLIGNE_TR!$L$3:$R$9,MATCH(WEEKDAY($A90,1),COEE_CADLIGNE_TR!$M$3:$M$9,0),3)*INDEX(COEE_CADLIGNE_TR!$A$1:$D$13,MATCH(MONTH($A90),COEE_CADLIGNE_TR!$A$1:$A$13,0),4),INDEX(COEE_CADLIGNE_TR!$A$16:$C$27,MATCH(Tableau4[[#This Row],[Mois]],COEE_CADLIGNE_TR!$A$16:$A$27,0),2)*COEE_CADLIGNE_TR!$I$2*INDEX(COEE_CADLIGNE_TR!$L$3:$R$9,MATCH(WEEKDAY($A90,1),COEE_CADLIGNE_TR!$M$3:$M$9,0),4)*INDEX(COEE_CADLIGNE_TR!$A$1:$D$13,MATCH(MONTH($A90),COEE_CADLIGNE_TR!$A$1:$A$13,0),4))))</f>
        <v>4905.5625</v>
      </c>
      <c r="Q90" s="28" t="str">
        <f>IF(OR(Ouverture_lignes_validées!Q90="F",Ouverture_lignes_validées!Q90="PM",Ouverture_lignes_validées!Q90=""),"",IF(Ouverture_lignes_validées!Q90=1,INDEX(COEE_CADLIGNE_TR!$A$16:$C$27,MATCH(Tableau4[[#This Row],[Mois]],COEE_CADLIGNE_TR!$A$16:$A$27,0),2)*COEE_CADLIGNE_TR!$I$2*INDEX(COEE_CADLIGNE_TR!$L$3:$R$9,MATCH(WEEKDAY($A90,1),COEE_CADLIGNE_TR!$M$3:$M$9,0),5)*INDEX(COEE_CADLIGNE_TR!$A$1:$D$13,MATCH(MONTH($A90),COEE_CADLIGNE_TR!$A$1:$A$13,0),4)))</f>
        <v/>
      </c>
      <c r="R90" s="28" t="str">
        <f>IF(OR(Ouverture_lignes_validées!R90="F",Ouverture_lignes_validées!R90="PM",Ouverture_lignes_validées!R90=""),"",IF(Ouverture_lignes_validées!R90=1,INDEX(COEE_CADLIGNE_TR!$A$16:$C$27,MATCH(Tableau4[[#This Row],[Mois]],COEE_CADLIGNE_TR!$A$16:$A$27,0),2)*COEE_CADLIGNE_TR!$I$2*INDEX(COEE_CADLIGNE_TR!$L$3:$R$9,MATCH(WEEKDAY($A90,1),COEE_CADLIGNE_TR!$M$3:$M$9,0),6)*INDEX(COEE_CADLIGNE_TR!$A$1:$D$13,MATCH(MONTH($A90),COEE_CADLIGNE_TR!$A$1:$A$13,0),4)))</f>
        <v/>
      </c>
      <c r="S90" s="28" t="str">
        <f>IF(OR(Ouverture_lignes_validées!S90="F",Ouverture_lignes_validées!S90="PM",Ouverture_lignes_validées!S90=""),"",IF(Ouverture_lignes_validées!S90=1,INDEX(COEE_CADLIGNE_TR!$A$16:$C$27,MATCH(Tableau4[[#This Row],[Mois]],COEE_CADLIGNE_TR!$A$16:$A$27,0),2)*COEE_CADLIGNE_TR!$I$2*INDEX(COEE_CADLIGNE_TR!$L$3:$R$9,MATCH(WEEKDAY($A90,1),COEE_CADLIGNE_TR!$M$3:$M$9,0),7)*INDEX(COEE_CADLIGNE_TR!$A$1:$D$13,MATCH(MONTH($A90),COEE_CADLIGNE_TR!$A$1:$A$13,0),4)))</f>
        <v/>
      </c>
      <c r="T90" s="28">
        <f>IF(OR(Ouverture_lignes_validées!T90="F",Ouverture_lignes_validées!T90="PM",Ouverture_lignes_validées!T90=""),"",IF(Ouverture_lignes_validées!T90=1,IF(ISEVEN(Capa_lignes!$C90)="VRAI",INDEX(COEE_CADLIGNE_TR!$A$16:$C$27,MATCH(Tableau4[[#This Row],[Mois]],COEE_CADLIGNE_TR!$A$16:$A$27,0),2)*COEE_CADLIGNE_TR!$J$2*INDEX(COEE_CADLIGNE_TR!$L$3:$R$9,MATCH(WEEKDAY($A90,1),COEE_CADLIGNE_TR!$M$3:$M$9,0),3)*INDEX(COEE_CADLIGNE_TR!$A$1:$E$13,MATCH(MONTH($A90),COEE_CADLIGNE_TR!$A$1:$A$13,0),5),INDEX(COEE_CADLIGNE_TR!$A$16:$C$27,MATCH(Tableau4[[#This Row],[Mois]],COEE_CADLIGNE_TR!$A$16:$A$27,0),2)*COEE_CADLIGNE_TR!$J$2*INDEX(COEE_CADLIGNE_TR!$L$3:$R$9,MATCH(WEEKDAY($A90,1),COEE_CADLIGNE_TR!$M$3:$M$9,0),4)*INDEX(COEE_CADLIGNE_TR!$A$1:$E$13,MATCH(MONTH($A90),COEE_CADLIGNE_TR!$A$1:$A$13,0),5))))</f>
        <v>1601.8735362997659</v>
      </c>
    </row>
    <row r="91" spans="1:20" x14ac:dyDescent="0.35">
      <c r="A91" s="4">
        <v>45014</v>
      </c>
      <c r="B91" s="1">
        <v>2023</v>
      </c>
      <c r="C91" s="1">
        <v>13</v>
      </c>
      <c r="D91" s="1">
        <f>MONTH(Tableau4[[#This Row],[Date ]])</f>
        <v>3</v>
      </c>
      <c r="E91" s="28" t="str">
        <f>IF(OR(Ouverture_lignes_validées!E91="F",Ouverture_lignes_validées!E91="PM",Ouverture_lignes_validées!E91=""),"",
IF(Ouverture_lignes_validées!E91=1,
IF(ISEVEN(Capa_lignes!$C91)="VRAI",
INDEX(COEE_CADLIGNE_TR!$A$16:$C$27,MATCH(Tableau4[[#This Row],[Mois]],COEE_CADLIGNE_TR!$A$16:$A$27,0),2)*COEE_CADLIGNE_TR!$G$2*INDEX(COEE_CADLIGNE_TR!$L$3:$R$9,MATCH(WEEKDAY($A91,1),COEE_CADLIGNE_TR!$M$3:$M$9,0),4)*INDEX(COEE_CADLIGNE_TR!$A$1:$D$13,MATCH(MONTH($A91),COEE_CADLIGNE_TR!$A$1:$A$13,0),2)*INDEX(COEE_CADLIGNE_TR!$A$1:$D$13,MATCH(MONTH($A91),COEE_CADLIGNE_TR!$A$1:$A$13,0),2),
INDEX(COEE_CADLIGNE_TR!$A$16:$C$27,MATCH(Tableau4[[#This Row],[Mois]],COEE_CADLIGNE_TR!$A$16:$A$27,0),2)*COEE_CADLIGNE_TR!$G$2*INDEX(COEE_CADLIGNE_TR!$L$3:$R$9,MATCH(WEEKDAY($A91,1),COEE_CADLIGNE_TR!$M$3:$M$9,0),3)*INDEX(COEE_CADLIGNE_TR!$A$1:$D$13,MATCH(MONTH($A91),COEE_CADLIGNE_TR!$A$1:$A$13,0),2)*INDEX(COEE_CADLIGNE_TR!$A$1:$D$13,MATCH(MONTH($A91),COEE_CADLIGNE_TR!$A$1:$A$13,0),2))))</f>
        <v/>
      </c>
      <c r="F91" s="28" t="str">
        <f>IF(OR(Ouverture_lignes_validées!F91="F",Ouverture_lignes_validées!F91="PM",Ouverture_lignes_validées!F91=""),"",IF(Ouverture_lignes_validées!F91=1,IF(ISEVEN(Capa_lignes!$C91)="VRAI",INDEX(COEE_CADLIGNE_TR!$A$16:$C$27,MATCH(Tableau4[[#This Row],[Mois]],COEE_CADLIGNE_TR!$A$16:$A$27,0),2)*COEE_CADLIGNE_TR!$G$2*INDEX(COEE_CADLIGNE_TR!$L$3:$R$9,MATCH(WEEKDAY($A91,1),COEE_CADLIGNE_TR!$M$3:$M$9,0),3)*INDEX(COEE_CADLIGNE_TR!$A$1:$D$13,MATCH(MONTH($A91),COEE_CADLIGNE_TR!$A$1:$A$13,0),2),COEE_CADLIGNE_TR!$G$2*INDEX(COEE_CADLIGNE_TR!$L$3:$R$9,MATCH(WEEKDAY($A91,1),COEE_CADLIGNE_TR!$M$3:$M$9,0),4)*INDEX(COEE_CADLIGNE_TR!$A$1:$D$13,MATCH(MONTH($A91),COEE_CADLIGNE_TR!$A$1:$A$13,0),2))))</f>
        <v/>
      </c>
      <c r="G91" s="28" t="str">
        <f>IF(OR(Ouverture_lignes_validées!G91="F",Ouverture_lignes_validées!G91="PM",Ouverture_lignes_validées!G91=""),"",IF(Ouverture_lignes_validées!G91=1,INDEX(COEE_CADLIGNE_TR!$A$16:$C$27,MATCH(Tableau4[[#This Row],[Mois]],COEE_CADLIGNE_TR!$A$16:$A$27,0),2)*COEE_CADLIGNE_TR!$G$2*INDEX(COEE_CADLIGNE_TR!$L$3:$R$9,MATCH(WEEKDAY($A91,1),COEE_CADLIGNE_TR!$M$3:$M$9,0),5)*INDEX(COEE_CADLIGNE_TR!$A$1:$D$13,MATCH(MONTH($A91),COEE_CADLIGNE_TR!$A$1:$A$13,0),2)))</f>
        <v/>
      </c>
      <c r="H91" s="28" t="str">
        <f>IF(OR(Ouverture_lignes_validées!H91="F",Ouverture_lignes_validées!H91="PM",Ouverture_lignes_validées!H91=""),"",IF(Ouverture_lignes_validées!H91=1,INDEX(COEE_CADLIGNE_TR!$A$16:$C$27,MATCH(Tableau4[[#This Row],[Mois]],COEE_CADLIGNE_TR!$A$16:$A$27,0),2)*COEE_CADLIGNE_TR!$G$2*INDEX(COEE_CADLIGNE_TR!$L$3:$R$9,MATCH(WEEKDAY($A91,1),COEE_CADLIGNE_TR!$M$3:$M$9,0),6)*INDEX(COEE_CADLIGNE_TR!$A$1:$D$13,MATCH(MONTH($A91),COEE_CADLIGNE_TR!$A$1:$A$13,0),2)))</f>
        <v/>
      </c>
      <c r="I91" s="28" t="str">
        <f>IF(OR(Ouverture_lignes_validées!I91="F",Ouverture_lignes_validées!I91="PM",Ouverture_lignes_validées!I91=""),"",IF(Ouverture_lignes_validées!I91=1,INDEX(COEE_CADLIGNE_TR!$A$16:$C$27,MATCH(Tableau4[[#This Row],[Mois]],COEE_CADLIGNE_TR!$A$16:$A$27,0),2)*COEE_CADLIGNE_TR!$G$2*INDEX(COEE_CADLIGNE_TR!$L$3:$R$9,MATCH(WEEKDAY($A91,1),COEE_CADLIGNE_TR!$M$3:$M$9,0),7)*INDEX(COEE_CADLIGNE_TR!$A$1:$D$13,MATCH(MONTH($A91),COEE_CADLIGNE_TR!$A$1:$A$13,0),2)))</f>
        <v/>
      </c>
      <c r="J91" s="28">
        <f>IF(OR(Ouverture_lignes_validées!J91="F",Ouverture_lignes_validées!J91="PM",Ouverture_lignes_validées!J91=""),"",IF(Ouverture_lignes_validées!J91=1,IF(ISEVEN(Capa_lignes!$C91)="VRAI",INDEX(COEE_CADLIGNE_TR!$A$16:$C$27,MATCH(Tableau4[[#This Row],[Mois]],COEE_CADLIGNE_TR!$A$16:$A$27,0),2)*COEE_CADLIGNE_TR!$H$2*INDEX(COEE_CADLIGNE_TR!$L$3:$R$9,MATCH(WEEKDAY($A91,1),COEE_CADLIGNE_TR!$M$3:$M$9,0),4)*INDEX(COEE_CADLIGNE_TR!$A$1:$D$13,MATCH(MONTH($A91),COEE_CADLIGNE_TR!$A$1:$A$13,0),3),INDEX(COEE_CADLIGNE_TR!$A$16:$C$27,MATCH(Tableau4[[#This Row],[Mois]],COEE_CADLIGNE_TR!$A$16:$A$27,0),2)*COEE_CADLIGNE_TR!$H$2*INDEX(COEE_CADLIGNE_TR!$L$3:$R$9,MATCH(WEEKDAY($A91,1),COEE_CADLIGNE_TR!$M$3:$M$9,0),3)*INDEX(COEE_CADLIGNE_TR!$A$1:$D$13,MATCH(MONTH($A91),COEE_CADLIGNE_TR!$A$1:$A$13,0),3))))</f>
        <v>4890.6000000000004</v>
      </c>
      <c r="K91" s="28">
        <f>IF(OR(Ouverture_lignes_validées!K91="F",Ouverture_lignes_validées!K91="PM",Ouverture_lignes_validées!K91=""),"",IF(Ouverture_lignes_validées!K91=1,IF(ISEVEN(Capa_lignes!$C91)="VRAI",INDEX(COEE_CADLIGNE_TR!$A$16:$C$27,MATCH(Tableau4[[#This Row],[Mois]],COEE_CADLIGNE_TR!$A$16:$A$27,0),2)*COEE_CADLIGNE_TR!$H$2*INDEX(COEE_CADLIGNE_TR!$L$3:$R$9,MATCH(WEEKDAY($A91,1),COEE_CADLIGNE_TR!$M$3:$M$9,0),3)*INDEX(COEE_CADLIGNE_TR!$A$1:$D$13,MATCH(MONTH($A91),COEE_CADLIGNE_TR!$A$1:$A$13,0),3),INDEX(COEE_CADLIGNE_TR!$A$16:$C$27,MATCH(Tableau4[[#This Row],[Mois]],COEE_CADLIGNE_TR!$A$16:$A$27,0),2)*COEE_CADLIGNE_TR!$H$2*INDEX(COEE_CADLIGNE_TR!$L$3:$R$9,MATCH(WEEKDAY($A91,1),COEE_CADLIGNE_TR!$M$3:$M$9,0),4)*INDEX(COEE_CADLIGNE_TR!$A$1:$D$13,MATCH(MONTH($A91),COEE_CADLIGNE_TR!$A$1:$A$13,0),3))))</f>
        <v>5001.75</v>
      </c>
      <c r="L91" s="28">
        <f>IF(OR(Ouverture_lignes_validées!L91="F",Ouverture_lignes_validées!L91="PM",Ouverture_lignes_validées!L91=""),"",IF(Ouverture_lignes_validées!L91=1,INDEX(COEE_CADLIGNE_TR!$A$16:$C$27,MATCH(Tableau4[[#This Row],[Mois]],COEE_CADLIGNE_TR!$A$16:$A$27,0),2)*COEE_CADLIGNE_TR!$H$2*INDEX(COEE_CADLIGNE_TR!$L$3:$R$9,MATCH(WEEKDAY($A91,1),COEE_CADLIGNE_TR!$M$3:$M$9,0),5)*INDEX(COEE_CADLIGNE_TR!$A$1:$D$13,MATCH(MONTH($A91),COEE_CADLIGNE_TR!$A$1:$A$13,0),3)))</f>
        <v>6113.25</v>
      </c>
      <c r="M91" s="28" t="str">
        <f>IF(OR(Ouverture_lignes_validées!M91="F",Ouverture_lignes_validées!M91="PM",Ouverture_lignes_validées!M91=""),"",IF(Ouverture_lignes_validées!M91=1,INDEX(COEE_CADLIGNE_TR!$A$16:$C$27,MATCH(Tableau4[[#This Row],[Mois]],COEE_CADLIGNE_TR!$A$16:$A$27,0),2)*COEE_CADLIGNE_TR!$H$2*INDEX(COEE_CADLIGNE_TR!$L$3:$R$9,MATCH(WEEKDAY($A91,1),COEE_CADLIGNE_TR!$M$3:$M$9,0),6)*INDEX(COEE_CADLIGNE_TR!$A$1:$D$13,MATCH(MONTH($A91),COEE_CADLIGNE_TR!$A$1:$A$13,0),3)))</f>
        <v/>
      </c>
      <c r="N91" s="28" t="str">
        <f>IF(OR(Ouverture_lignes_validées!N91="F",Ouverture_lignes_validées!N91="PM",Ouverture_lignes_validées!N91=""),"",IF(Ouverture_lignes_validées!N91=1,INDEX(COEE_CADLIGNE_TR!$A$16:$C$27,MATCH(Tableau4[[#This Row],[Mois]],COEE_CADLIGNE_TR!$A$16:$A$27,0),2)*COEE_CADLIGNE_TR!$H$2*INDEX(COEE_CADLIGNE_TR!$L$3:$R$9,MATCH(WEEKDAY($A91,1),COEE_CADLIGNE_TR!$M$3:$M$9,0),7)*INDEX(COEE_CADLIGNE_TR!$A$1:$D$13,MATCH(MONTH($A91),COEE_CADLIGNE_TR!$A$1:$A$13,0),3)))</f>
        <v/>
      </c>
      <c r="O91" s="28">
        <f>IF(OR(Ouverture_lignes_validées!O91="F",Ouverture_lignes_validées!O91="PM",Ouverture_lignes_validées!O91=""),"",IF(Ouverture_lignes_validées!O91=1,IF(ISEVEN(Capa_lignes!$C91)="VRAI",INDEX(COEE_CADLIGNE_TR!$A$16:$C$27,MATCH(Tableau4[[#This Row],[Mois]],COEE_CADLIGNE_TR!$A$16:$A$27,0),2)*COEE_CADLIGNE_TR!$I$2*INDEX(COEE_CADLIGNE_TR!$L$3:$R$9,MATCH(WEEKDAY($A91,1),COEE_CADLIGNE_TR!$M$3:$M$9,0),4)*INDEX(COEE_CADLIGNE_TR!$A$1:$D$13,MATCH(MONTH($A91),COEE_CADLIGNE_TR!$A$1:$A$13,0),4),INDEX(COEE_CADLIGNE_TR!$A$16:$C$27,MATCH(Tableau4[[#This Row],[Mois]],COEE_CADLIGNE_TR!$A$16:$A$27,0),2)*COEE_CADLIGNE_TR!$I$2*INDEX(COEE_CADLIGNE_TR!$L$3:$R$9,MATCH(WEEKDAY($A91,1),COEE_CADLIGNE_TR!$M$3:$M$9,0),3)*INDEX(COEE_CADLIGNE_TR!$A$1:$D$13,MATCH(MONTH($A91),COEE_CADLIGNE_TR!$A$1:$A$13,0),4))))</f>
        <v>4796.55</v>
      </c>
      <c r="P91" s="28">
        <f>IF(OR(Ouverture_lignes_validées!P91="F",Ouverture_lignes_validées!P91="PM",Ouverture_lignes_validées!P91=""),"",IF(Ouverture_lignes_validées!P91=1,IF(ISEVEN(Capa_lignes!$C91)="VRAI",INDEX(COEE_CADLIGNE_TR!$A$16:$C$27,MATCH(Tableau4[[#This Row],[Mois]],COEE_CADLIGNE_TR!$A$16:$A$27,0),2)*COEE_CADLIGNE_TR!$I$2*INDEX(COEE_CADLIGNE_TR!$L$3:$R$9,MATCH(WEEKDAY($A91,1),COEE_CADLIGNE_TR!$M$3:$M$9,0),3)*INDEX(COEE_CADLIGNE_TR!$A$1:$D$13,MATCH(MONTH($A91),COEE_CADLIGNE_TR!$A$1:$A$13,0),4),INDEX(COEE_CADLIGNE_TR!$A$16:$C$27,MATCH(Tableau4[[#This Row],[Mois]],COEE_CADLIGNE_TR!$A$16:$A$27,0),2)*COEE_CADLIGNE_TR!$I$2*INDEX(COEE_CADLIGNE_TR!$L$3:$R$9,MATCH(WEEKDAY($A91,1),COEE_CADLIGNE_TR!$M$3:$M$9,0),4)*INDEX(COEE_CADLIGNE_TR!$A$1:$D$13,MATCH(MONTH($A91),COEE_CADLIGNE_TR!$A$1:$A$13,0),4))))</f>
        <v>4905.5625</v>
      </c>
      <c r="Q91" s="28" t="str">
        <f>IF(OR(Ouverture_lignes_validées!Q91="F",Ouverture_lignes_validées!Q91="PM",Ouverture_lignes_validées!Q91=""),"",IF(Ouverture_lignes_validées!Q91=1,INDEX(COEE_CADLIGNE_TR!$A$16:$C$27,MATCH(Tableau4[[#This Row],[Mois]],COEE_CADLIGNE_TR!$A$16:$A$27,0),2)*COEE_CADLIGNE_TR!$I$2*INDEX(COEE_CADLIGNE_TR!$L$3:$R$9,MATCH(WEEKDAY($A91,1),COEE_CADLIGNE_TR!$M$3:$M$9,0),5)*INDEX(COEE_CADLIGNE_TR!$A$1:$D$13,MATCH(MONTH($A91),COEE_CADLIGNE_TR!$A$1:$A$13,0),4)))</f>
        <v/>
      </c>
      <c r="R91" s="28" t="str">
        <f>IF(OR(Ouverture_lignes_validées!R91="F",Ouverture_lignes_validées!R91="PM",Ouverture_lignes_validées!R91=""),"",IF(Ouverture_lignes_validées!R91=1,INDEX(COEE_CADLIGNE_TR!$A$16:$C$27,MATCH(Tableau4[[#This Row],[Mois]],COEE_CADLIGNE_TR!$A$16:$A$27,0),2)*COEE_CADLIGNE_TR!$I$2*INDEX(COEE_CADLIGNE_TR!$L$3:$R$9,MATCH(WEEKDAY($A91,1),COEE_CADLIGNE_TR!$M$3:$M$9,0),6)*INDEX(COEE_CADLIGNE_TR!$A$1:$D$13,MATCH(MONTH($A91),COEE_CADLIGNE_TR!$A$1:$A$13,0),4)))</f>
        <v/>
      </c>
      <c r="S91" s="28" t="str">
        <f>IF(OR(Ouverture_lignes_validées!S91="F",Ouverture_lignes_validées!S91="PM",Ouverture_lignes_validées!S91=""),"",IF(Ouverture_lignes_validées!S91=1,INDEX(COEE_CADLIGNE_TR!$A$16:$C$27,MATCH(Tableau4[[#This Row],[Mois]],COEE_CADLIGNE_TR!$A$16:$A$27,0),2)*COEE_CADLIGNE_TR!$I$2*INDEX(COEE_CADLIGNE_TR!$L$3:$R$9,MATCH(WEEKDAY($A91,1),COEE_CADLIGNE_TR!$M$3:$M$9,0),7)*INDEX(COEE_CADLIGNE_TR!$A$1:$D$13,MATCH(MONTH($A91),COEE_CADLIGNE_TR!$A$1:$A$13,0),4)))</f>
        <v/>
      </c>
      <c r="T91" s="28">
        <f>IF(OR(Ouverture_lignes_validées!T91="F",Ouverture_lignes_validées!T91="PM",Ouverture_lignes_validées!T91=""),"",IF(Ouverture_lignes_validées!T91=1,IF(ISEVEN(Capa_lignes!$C91)="VRAI",INDEX(COEE_CADLIGNE_TR!$A$16:$C$27,MATCH(Tableau4[[#This Row],[Mois]],COEE_CADLIGNE_TR!$A$16:$A$27,0),2)*COEE_CADLIGNE_TR!$J$2*INDEX(COEE_CADLIGNE_TR!$L$3:$R$9,MATCH(WEEKDAY($A91,1),COEE_CADLIGNE_TR!$M$3:$M$9,0),3)*INDEX(COEE_CADLIGNE_TR!$A$1:$E$13,MATCH(MONTH($A91),COEE_CADLIGNE_TR!$A$1:$A$13,0),5),INDEX(COEE_CADLIGNE_TR!$A$16:$C$27,MATCH(Tableau4[[#This Row],[Mois]],COEE_CADLIGNE_TR!$A$16:$A$27,0),2)*COEE_CADLIGNE_TR!$J$2*INDEX(COEE_CADLIGNE_TR!$L$3:$R$9,MATCH(WEEKDAY($A91,1),COEE_CADLIGNE_TR!$M$3:$M$9,0),4)*INDEX(COEE_CADLIGNE_TR!$A$1:$E$13,MATCH(MONTH($A91),COEE_CADLIGNE_TR!$A$1:$A$13,0),5))))</f>
        <v>1601.8735362997659</v>
      </c>
    </row>
    <row r="92" spans="1:20" x14ac:dyDescent="0.35">
      <c r="A92" s="4">
        <v>45015</v>
      </c>
      <c r="B92" s="1">
        <v>2023</v>
      </c>
      <c r="C92" s="1">
        <v>13</v>
      </c>
      <c r="D92" s="1">
        <f>MONTH(Tableau4[[#This Row],[Date ]])</f>
        <v>3</v>
      </c>
      <c r="E92" s="28" t="str">
        <f>IF(OR(Ouverture_lignes_validées!E92="F",Ouverture_lignes_validées!E92="PM",Ouverture_lignes_validées!E92=""),"",
IF(Ouverture_lignes_validées!E92=1,
IF(ISEVEN(Capa_lignes!$C92)="VRAI",
INDEX(COEE_CADLIGNE_TR!$A$16:$C$27,MATCH(Tableau4[[#This Row],[Mois]],COEE_CADLIGNE_TR!$A$16:$A$27,0),2)*COEE_CADLIGNE_TR!$G$2*INDEX(COEE_CADLIGNE_TR!$L$3:$R$9,MATCH(WEEKDAY($A92,1),COEE_CADLIGNE_TR!$M$3:$M$9,0),4)*INDEX(COEE_CADLIGNE_TR!$A$1:$D$13,MATCH(MONTH($A92),COEE_CADLIGNE_TR!$A$1:$A$13,0),2)*INDEX(COEE_CADLIGNE_TR!$A$1:$D$13,MATCH(MONTH($A92),COEE_CADLIGNE_TR!$A$1:$A$13,0),2),
INDEX(COEE_CADLIGNE_TR!$A$16:$C$27,MATCH(Tableau4[[#This Row],[Mois]],COEE_CADLIGNE_TR!$A$16:$A$27,0),2)*COEE_CADLIGNE_TR!$G$2*INDEX(COEE_CADLIGNE_TR!$L$3:$R$9,MATCH(WEEKDAY($A92,1),COEE_CADLIGNE_TR!$M$3:$M$9,0),3)*INDEX(COEE_CADLIGNE_TR!$A$1:$D$13,MATCH(MONTH($A92),COEE_CADLIGNE_TR!$A$1:$A$13,0),2)*INDEX(COEE_CADLIGNE_TR!$A$1:$D$13,MATCH(MONTH($A92),COEE_CADLIGNE_TR!$A$1:$A$13,0),2))))</f>
        <v/>
      </c>
      <c r="F92" s="28" t="str">
        <f>IF(OR(Ouverture_lignes_validées!F92="F",Ouverture_lignes_validées!F92="PM",Ouverture_lignes_validées!F92=""),"",IF(Ouverture_lignes_validées!F92=1,IF(ISEVEN(Capa_lignes!$C92)="VRAI",INDEX(COEE_CADLIGNE_TR!$A$16:$C$27,MATCH(Tableau4[[#This Row],[Mois]],COEE_CADLIGNE_TR!$A$16:$A$27,0),2)*COEE_CADLIGNE_TR!$G$2*INDEX(COEE_CADLIGNE_TR!$L$3:$R$9,MATCH(WEEKDAY($A92,1),COEE_CADLIGNE_TR!$M$3:$M$9,0),3)*INDEX(COEE_CADLIGNE_TR!$A$1:$D$13,MATCH(MONTH($A92),COEE_CADLIGNE_TR!$A$1:$A$13,0),2),COEE_CADLIGNE_TR!$G$2*INDEX(COEE_CADLIGNE_TR!$L$3:$R$9,MATCH(WEEKDAY($A92,1),COEE_CADLIGNE_TR!$M$3:$M$9,0),4)*INDEX(COEE_CADLIGNE_TR!$A$1:$D$13,MATCH(MONTH($A92),COEE_CADLIGNE_TR!$A$1:$A$13,0),2))))</f>
        <v/>
      </c>
      <c r="G92" s="28" t="str">
        <f>IF(OR(Ouverture_lignes_validées!G92="F",Ouverture_lignes_validées!G92="PM",Ouverture_lignes_validées!G92=""),"",IF(Ouverture_lignes_validées!G92=1,INDEX(COEE_CADLIGNE_TR!$A$16:$C$27,MATCH(Tableau4[[#This Row],[Mois]],COEE_CADLIGNE_TR!$A$16:$A$27,0),2)*COEE_CADLIGNE_TR!$G$2*INDEX(COEE_CADLIGNE_TR!$L$3:$R$9,MATCH(WEEKDAY($A92,1),COEE_CADLIGNE_TR!$M$3:$M$9,0),5)*INDEX(COEE_CADLIGNE_TR!$A$1:$D$13,MATCH(MONTH($A92),COEE_CADLIGNE_TR!$A$1:$A$13,0),2)))</f>
        <v/>
      </c>
      <c r="H92" s="28" t="str">
        <f>IF(OR(Ouverture_lignes_validées!H92="F",Ouverture_lignes_validées!H92="PM",Ouverture_lignes_validées!H92=""),"",IF(Ouverture_lignes_validées!H92=1,INDEX(COEE_CADLIGNE_TR!$A$16:$C$27,MATCH(Tableau4[[#This Row],[Mois]],COEE_CADLIGNE_TR!$A$16:$A$27,0),2)*COEE_CADLIGNE_TR!$G$2*INDEX(COEE_CADLIGNE_TR!$L$3:$R$9,MATCH(WEEKDAY($A92,1),COEE_CADLIGNE_TR!$M$3:$M$9,0),6)*INDEX(COEE_CADLIGNE_TR!$A$1:$D$13,MATCH(MONTH($A92),COEE_CADLIGNE_TR!$A$1:$A$13,0),2)))</f>
        <v/>
      </c>
      <c r="I92" s="28" t="str">
        <f>IF(OR(Ouverture_lignes_validées!I92="F",Ouverture_lignes_validées!I92="PM",Ouverture_lignes_validées!I92=""),"",IF(Ouverture_lignes_validées!I92=1,INDEX(COEE_CADLIGNE_TR!$A$16:$C$27,MATCH(Tableau4[[#This Row],[Mois]],COEE_CADLIGNE_TR!$A$16:$A$27,0),2)*COEE_CADLIGNE_TR!$G$2*INDEX(COEE_CADLIGNE_TR!$L$3:$R$9,MATCH(WEEKDAY($A92,1),COEE_CADLIGNE_TR!$M$3:$M$9,0),7)*INDEX(COEE_CADLIGNE_TR!$A$1:$D$13,MATCH(MONTH($A92),COEE_CADLIGNE_TR!$A$1:$A$13,0),2)))</f>
        <v/>
      </c>
      <c r="J92" s="28">
        <f>IF(OR(Ouverture_lignes_validées!J92="F",Ouverture_lignes_validées!J92="PM",Ouverture_lignes_validées!J92=""),"",IF(Ouverture_lignes_validées!J92=1,IF(ISEVEN(Capa_lignes!$C92)="VRAI",INDEX(COEE_CADLIGNE_TR!$A$16:$C$27,MATCH(Tableau4[[#This Row],[Mois]],COEE_CADLIGNE_TR!$A$16:$A$27,0),2)*COEE_CADLIGNE_TR!$H$2*INDEX(COEE_CADLIGNE_TR!$L$3:$R$9,MATCH(WEEKDAY($A92,1),COEE_CADLIGNE_TR!$M$3:$M$9,0),4)*INDEX(COEE_CADLIGNE_TR!$A$1:$D$13,MATCH(MONTH($A92),COEE_CADLIGNE_TR!$A$1:$A$13,0),3),INDEX(COEE_CADLIGNE_TR!$A$16:$C$27,MATCH(Tableau4[[#This Row],[Mois]],COEE_CADLIGNE_TR!$A$16:$A$27,0),2)*COEE_CADLIGNE_TR!$H$2*INDEX(COEE_CADLIGNE_TR!$L$3:$R$9,MATCH(WEEKDAY($A92,1),COEE_CADLIGNE_TR!$M$3:$M$9,0),3)*INDEX(COEE_CADLIGNE_TR!$A$1:$D$13,MATCH(MONTH($A92),COEE_CADLIGNE_TR!$A$1:$A$13,0),3))))</f>
        <v>4890.6000000000004</v>
      </c>
      <c r="K92" s="28">
        <f>IF(OR(Ouverture_lignes_validées!K92="F",Ouverture_lignes_validées!K92="PM",Ouverture_lignes_validées!K92=""),"",IF(Ouverture_lignes_validées!K92=1,IF(ISEVEN(Capa_lignes!$C92)="VRAI",INDEX(COEE_CADLIGNE_TR!$A$16:$C$27,MATCH(Tableau4[[#This Row],[Mois]],COEE_CADLIGNE_TR!$A$16:$A$27,0),2)*COEE_CADLIGNE_TR!$H$2*INDEX(COEE_CADLIGNE_TR!$L$3:$R$9,MATCH(WEEKDAY($A92,1),COEE_CADLIGNE_TR!$M$3:$M$9,0),3)*INDEX(COEE_CADLIGNE_TR!$A$1:$D$13,MATCH(MONTH($A92),COEE_CADLIGNE_TR!$A$1:$A$13,0),3),INDEX(COEE_CADLIGNE_TR!$A$16:$C$27,MATCH(Tableau4[[#This Row],[Mois]],COEE_CADLIGNE_TR!$A$16:$A$27,0),2)*COEE_CADLIGNE_TR!$H$2*INDEX(COEE_CADLIGNE_TR!$L$3:$R$9,MATCH(WEEKDAY($A92,1),COEE_CADLIGNE_TR!$M$3:$M$9,0),4)*INDEX(COEE_CADLIGNE_TR!$A$1:$D$13,MATCH(MONTH($A92),COEE_CADLIGNE_TR!$A$1:$A$13,0),3))))</f>
        <v>5001.75</v>
      </c>
      <c r="L92" s="28">
        <f>IF(OR(Ouverture_lignes_validées!L92="F",Ouverture_lignes_validées!L92="PM",Ouverture_lignes_validées!L92=""),"",IF(Ouverture_lignes_validées!L92=1,INDEX(COEE_CADLIGNE_TR!$A$16:$C$27,MATCH(Tableau4[[#This Row],[Mois]],COEE_CADLIGNE_TR!$A$16:$A$27,0),2)*COEE_CADLIGNE_TR!$H$2*INDEX(COEE_CADLIGNE_TR!$L$3:$R$9,MATCH(WEEKDAY($A92,1),COEE_CADLIGNE_TR!$M$3:$M$9,0),5)*INDEX(COEE_CADLIGNE_TR!$A$1:$D$13,MATCH(MONTH($A92),COEE_CADLIGNE_TR!$A$1:$A$13,0),3)))</f>
        <v>6113.25</v>
      </c>
      <c r="M92" s="28" t="str">
        <f>IF(OR(Ouverture_lignes_validées!M92="F",Ouverture_lignes_validées!M92="PM",Ouverture_lignes_validées!M92=""),"",IF(Ouverture_lignes_validées!M92=1,INDEX(COEE_CADLIGNE_TR!$A$16:$C$27,MATCH(Tableau4[[#This Row],[Mois]],COEE_CADLIGNE_TR!$A$16:$A$27,0),2)*COEE_CADLIGNE_TR!$H$2*INDEX(COEE_CADLIGNE_TR!$L$3:$R$9,MATCH(WEEKDAY($A92,1),COEE_CADLIGNE_TR!$M$3:$M$9,0),6)*INDEX(COEE_CADLIGNE_TR!$A$1:$D$13,MATCH(MONTH($A92),COEE_CADLIGNE_TR!$A$1:$A$13,0),3)))</f>
        <v/>
      </c>
      <c r="N92" s="28" t="str">
        <f>IF(OR(Ouverture_lignes_validées!N92="F",Ouverture_lignes_validées!N92="PM",Ouverture_lignes_validées!N92=""),"",IF(Ouverture_lignes_validées!N92=1,INDEX(COEE_CADLIGNE_TR!$A$16:$C$27,MATCH(Tableau4[[#This Row],[Mois]],COEE_CADLIGNE_TR!$A$16:$A$27,0),2)*COEE_CADLIGNE_TR!$H$2*INDEX(COEE_CADLIGNE_TR!$L$3:$R$9,MATCH(WEEKDAY($A92,1),COEE_CADLIGNE_TR!$M$3:$M$9,0),7)*INDEX(COEE_CADLIGNE_TR!$A$1:$D$13,MATCH(MONTH($A92),COEE_CADLIGNE_TR!$A$1:$A$13,0),3)))</f>
        <v/>
      </c>
      <c r="O92" s="28">
        <f>IF(OR(Ouverture_lignes_validées!O92="F",Ouverture_lignes_validées!O92="PM",Ouverture_lignes_validées!O92=""),"",IF(Ouverture_lignes_validées!O92=1,IF(ISEVEN(Capa_lignes!$C92)="VRAI",INDEX(COEE_CADLIGNE_TR!$A$16:$C$27,MATCH(Tableau4[[#This Row],[Mois]],COEE_CADLIGNE_TR!$A$16:$A$27,0),2)*COEE_CADLIGNE_TR!$I$2*INDEX(COEE_CADLIGNE_TR!$L$3:$R$9,MATCH(WEEKDAY($A92,1),COEE_CADLIGNE_TR!$M$3:$M$9,0),4)*INDEX(COEE_CADLIGNE_TR!$A$1:$D$13,MATCH(MONTH($A92),COEE_CADLIGNE_TR!$A$1:$A$13,0),4),INDEX(COEE_CADLIGNE_TR!$A$16:$C$27,MATCH(Tableau4[[#This Row],[Mois]],COEE_CADLIGNE_TR!$A$16:$A$27,0),2)*COEE_CADLIGNE_TR!$I$2*INDEX(COEE_CADLIGNE_TR!$L$3:$R$9,MATCH(WEEKDAY($A92,1),COEE_CADLIGNE_TR!$M$3:$M$9,0),3)*INDEX(COEE_CADLIGNE_TR!$A$1:$D$13,MATCH(MONTH($A92),COEE_CADLIGNE_TR!$A$1:$A$13,0),4))))</f>
        <v>4796.55</v>
      </c>
      <c r="P92" s="28">
        <f>IF(OR(Ouverture_lignes_validées!P92="F",Ouverture_lignes_validées!P92="PM",Ouverture_lignes_validées!P92=""),"",IF(Ouverture_lignes_validées!P92=1,IF(ISEVEN(Capa_lignes!$C92)="VRAI",INDEX(COEE_CADLIGNE_TR!$A$16:$C$27,MATCH(Tableau4[[#This Row],[Mois]],COEE_CADLIGNE_TR!$A$16:$A$27,0),2)*COEE_CADLIGNE_TR!$I$2*INDEX(COEE_CADLIGNE_TR!$L$3:$R$9,MATCH(WEEKDAY($A92,1),COEE_CADLIGNE_TR!$M$3:$M$9,0),3)*INDEX(COEE_CADLIGNE_TR!$A$1:$D$13,MATCH(MONTH($A92),COEE_CADLIGNE_TR!$A$1:$A$13,0),4),INDEX(COEE_CADLIGNE_TR!$A$16:$C$27,MATCH(Tableau4[[#This Row],[Mois]],COEE_CADLIGNE_TR!$A$16:$A$27,0),2)*COEE_CADLIGNE_TR!$I$2*INDEX(COEE_CADLIGNE_TR!$L$3:$R$9,MATCH(WEEKDAY($A92,1),COEE_CADLIGNE_TR!$M$3:$M$9,0),4)*INDEX(COEE_CADLIGNE_TR!$A$1:$D$13,MATCH(MONTH($A92),COEE_CADLIGNE_TR!$A$1:$A$13,0),4))))</f>
        <v>4905.5625</v>
      </c>
      <c r="Q92" s="28" t="str">
        <f>IF(OR(Ouverture_lignes_validées!Q92="F",Ouverture_lignes_validées!Q92="PM",Ouverture_lignes_validées!Q92=""),"",IF(Ouverture_lignes_validées!Q92=1,INDEX(COEE_CADLIGNE_TR!$A$16:$C$27,MATCH(Tableau4[[#This Row],[Mois]],COEE_CADLIGNE_TR!$A$16:$A$27,0),2)*COEE_CADLIGNE_TR!$I$2*INDEX(COEE_CADLIGNE_TR!$L$3:$R$9,MATCH(WEEKDAY($A92,1),COEE_CADLIGNE_TR!$M$3:$M$9,0),5)*INDEX(COEE_CADLIGNE_TR!$A$1:$D$13,MATCH(MONTH($A92),COEE_CADLIGNE_TR!$A$1:$A$13,0),4)))</f>
        <v/>
      </c>
      <c r="R92" s="28" t="str">
        <f>IF(OR(Ouverture_lignes_validées!R92="F",Ouverture_lignes_validées!R92="PM",Ouverture_lignes_validées!R92=""),"",IF(Ouverture_lignes_validées!R92=1,INDEX(COEE_CADLIGNE_TR!$A$16:$C$27,MATCH(Tableau4[[#This Row],[Mois]],COEE_CADLIGNE_TR!$A$16:$A$27,0),2)*COEE_CADLIGNE_TR!$I$2*INDEX(COEE_CADLIGNE_TR!$L$3:$R$9,MATCH(WEEKDAY($A92,1),COEE_CADLIGNE_TR!$M$3:$M$9,0),6)*INDEX(COEE_CADLIGNE_TR!$A$1:$D$13,MATCH(MONTH($A92),COEE_CADLIGNE_TR!$A$1:$A$13,0),4)))</f>
        <v/>
      </c>
      <c r="S92" s="28" t="str">
        <f>IF(OR(Ouverture_lignes_validées!S92="F",Ouverture_lignes_validées!S92="PM",Ouverture_lignes_validées!S92=""),"",IF(Ouverture_lignes_validées!S92=1,INDEX(COEE_CADLIGNE_TR!$A$16:$C$27,MATCH(Tableau4[[#This Row],[Mois]],COEE_CADLIGNE_TR!$A$16:$A$27,0),2)*COEE_CADLIGNE_TR!$I$2*INDEX(COEE_CADLIGNE_TR!$L$3:$R$9,MATCH(WEEKDAY($A92,1),COEE_CADLIGNE_TR!$M$3:$M$9,0),7)*INDEX(COEE_CADLIGNE_TR!$A$1:$D$13,MATCH(MONTH($A92),COEE_CADLIGNE_TR!$A$1:$A$13,0),4)))</f>
        <v/>
      </c>
      <c r="T92" s="28">
        <f>IF(OR(Ouverture_lignes_validées!T92="F",Ouverture_lignes_validées!T92="PM",Ouverture_lignes_validées!T92=""),"",IF(Ouverture_lignes_validées!T92=1,IF(ISEVEN(Capa_lignes!$C92)="VRAI",INDEX(COEE_CADLIGNE_TR!$A$16:$C$27,MATCH(Tableau4[[#This Row],[Mois]],COEE_CADLIGNE_TR!$A$16:$A$27,0),2)*COEE_CADLIGNE_TR!$J$2*INDEX(COEE_CADLIGNE_TR!$L$3:$R$9,MATCH(WEEKDAY($A92,1),COEE_CADLIGNE_TR!$M$3:$M$9,0),3)*INDEX(COEE_CADLIGNE_TR!$A$1:$E$13,MATCH(MONTH($A92),COEE_CADLIGNE_TR!$A$1:$A$13,0),5),INDEX(COEE_CADLIGNE_TR!$A$16:$C$27,MATCH(Tableau4[[#This Row],[Mois]],COEE_CADLIGNE_TR!$A$16:$A$27,0),2)*COEE_CADLIGNE_TR!$J$2*INDEX(COEE_CADLIGNE_TR!$L$3:$R$9,MATCH(WEEKDAY($A92,1),COEE_CADLIGNE_TR!$M$3:$M$9,0),4)*INDEX(COEE_CADLIGNE_TR!$A$1:$E$13,MATCH(MONTH($A92),COEE_CADLIGNE_TR!$A$1:$A$13,0),5))))</f>
        <v>1601.8735362997659</v>
      </c>
    </row>
    <row r="93" spans="1:20" x14ac:dyDescent="0.35">
      <c r="A93" s="4">
        <v>45016</v>
      </c>
      <c r="B93" s="1">
        <v>2023</v>
      </c>
      <c r="C93" s="1">
        <v>13</v>
      </c>
      <c r="D93" s="1">
        <f>MONTH(Tableau4[[#This Row],[Date ]])</f>
        <v>3</v>
      </c>
      <c r="E93" s="28" t="str">
        <f>IF(OR(Ouverture_lignes_validées!E93="F",Ouverture_lignes_validées!E93="PM",Ouverture_lignes_validées!E93=""),"",
IF(Ouverture_lignes_validées!E93=1,
IF(ISEVEN(Capa_lignes!$C93)="VRAI",
INDEX(COEE_CADLIGNE_TR!$A$16:$C$27,MATCH(Tableau4[[#This Row],[Mois]],COEE_CADLIGNE_TR!$A$16:$A$27,0),2)*COEE_CADLIGNE_TR!$G$2*INDEX(COEE_CADLIGNE_TR!$L$3:$R$9,MATCH(WEEKDAY($A93,1),COEE_CADLIGNE_TR!$M$3:$M$9,0),4)*INDEX(COEE_CADLIGNE_TR!$A$1:$D$13,MATCH(MONTH($A93),COEE_CADLIGNE_TR!$A$1:$A$13,0),2)*INDEX(COEE_CADLIGNE_TR!$A$1:$D$13,MATCH(MONTH($A93),COEE_CADLIGNE_TR!$A$1:$A$13,0),2),
INDEX(COEE_CADLIGNE_TR!$A$16:$C$27,MATCH(Tableau4[[#This Row],[Mois]],COEE_CADLIGNE_TR!$A$16:$A$27,0),2)*COEE_CADLIGNE_TR!$G$2*INDEX(COEE_CADLIGNE_TR!$L$3:$R$9,MATCH(WEEKDAY($A93,1),COEE_CADLIGNE_TR!$M$3:$M$9,0),3)*INDEX(COEE_CADLIGNE_TR!$A$1:$D$13,MATCH(MONTH($A93),COEE_CADLIGNE_TR!$A$1:$A$13,0),2)*INDEX(COEE_CADLIGNE_TR!$A$1:$D$13,MATCH(MONTH($A93),COEE_CADLIGNE_TR!$A$1:$A$13,0),2))))</f>
        <v/>
      </c>
      <c r="F93" s="28" t="str">
        <f>IF(OR(Ouverture_lignes_validées!F93="F",Ouverture_lignes_validées!F93="PM",Ouverture_lignes_validées!F93=""),"",IF(Ouverture_lignes_validées!F93=1,IF(ISEVEN(Capa_lignes!$C93)="VRAI",INDEX(COEE_CADLIGNE_TR!$A$16:$C$27,MATCH(Tableau4[[#This Row],[Mois]],COEE_CADLIGNE_TR!$A$16:$A$27,0),2)*COEE_CADLIGNE_TR!$G$2*INDEX(COEE_CADLIGNE_TR!$L$3:$R$9,MATCH(WEEKDAY($A93,1),COEE_CADLIGNE_TR!$M$3:$M$9,0),3)*INDEX(COEE_CADLIGNE_TR!$A$1:$D$13,MATCH(MONTH($A93),COEE_CADLIGNE_TR!$A$1:$A$13,0),2),COEE_CADLIGNE_TR!$G$2*INDEX(COEE_CADLIGNE_TR!$L$3:$R$9,MATCH(WEEKDAY($A93,1),COEE_CADLIGNE_TR!$M$3:$M$9,0),4)*INDEX(COEE_CADLIGNE_TR!$A$1:$D$13,MATCH(MONTH($A93),COEE_CADLIGNE_TR!$A$1:$A$13,0),2))))</f>
        <v/>
      </c>
      <c r="G93" s="28" t="str">
        <f>IF(OR(Ouverture_lignes_validées!G93="F",Ouverture_lignes_validées!G93="PM",Ouverture_lignes_validées!G93=""),"",IF(Ouverture_lignes_validées!G93=1,INDEX(COEE_CADLIGNE_TR!$A$16:$C$27,MATCH(Tableau4[[#This Row],[Mois]],COEE_CADLIGNE_TR!$A$16:$A$27,0),2)*COEE_CADLIGNE_TR!$G$2*INDEX(COEE_CADLIGNE_TR!$L$3:$R$9,MATCH(WEEKDAY($A93,1),COEE_CADLIGNE_TR!$M$3:$M$9,0),5)*INDEX(COEE_CADLIGNE_TR!$A$1:$D$13,MATCH(MONTH($A93),COEE_CADLIGNE_TR!$A$1:$A$13,0),2)))</f>
        <v/>
      </c>
      <c r="H93" s="28" t="str">
        <f>IF(OR(Ouverture_lignes_validées!H93="F",Ouverture_lignes_validées!H93="PM",Ouverture_lignes_validées!H93=""),"",IF(Ouverture_lignes_validées!H93=1,INDEX(COEE_CADLIGNE_TR!$A$16:$C$27,MATCH(Tableau4[[#This Row],[Mois]],COEE_CADLIGNE_TR!$A$16:$A$27,0),2)*COEE_CADLIGNE_TR!$G$2*INDEX(COEE_CADLIGNE_TR!$L$3:$R$9,MATCH(WEEKDAY($A93,1),COEE_CADLIGNE_TR!$M$3:$M$9,0),6)*INDEX(COEE_CADLIGNE_TR!$A$1:$D$13,MATCH(MONTH($A93),COEE_CADLIGNE_TR!$A$1:$A$13,0),2)))</f>
        <v/>
      </c>
      <c r="I93" s="28" t="str">
        <f>IF(OR(Ouverture_lignes_validées!I93="F",Ouverture_lignes_validées!I93="PM",Ouverture_lignes_validées!I93=""),"",IF(Ouverture_lignes_validées!I93=1,INDEX(COEE_CADLIGNE_TR!$A$16:$C$27,MATCH(Tableau4[[#This Row],[Mois]],COEE_CADLIGNE_TR!$A$16:$A$27,0),2)*COEE_CADLIGNE_TR!$G$2*INDEX(COEE_CADLIGNE_TR!$L$3:$R$9,MATCH(WEEKDAY($A93,1),COEE_CADLIGNE_TR!$M$3:$M$9,0),7)*INDEX(COEE_CADLIGNE_TR!$A$1:$D$13,MATCH(MONTH($A93),COEE_CADLIGNE_TR!$A$1:$A$13,0),2)))</f>
        <v/>
      </c>
      <c r="J93" s="28">
        <f>IF(OR(Ouverture_lignes_validées!J93="F",Ouverture_lignes_validées!J93="PM",Ouverture_lignes_validées!J93=""),"",IF(Ouverture_lignes_validées!J93=1,IF(ISEVEN(Capa_lignes!$C93)="VRAI",INDEX(COEE_CADLIGNE_TR!$A$16:$C$27,MATCH(Tableau4[[#This Row],[Mois]],COEE_CADLIGNE_TR!$A$16:$A$27,0),2)*COEE_CADLIGNE_TR!$H$2*INDEX(COEE_CADLIGNE_TR!$L$3:$R$9,MATCH(WEEKDAY($A93,1),COEE_CADLIGNE_TR!$M$3:$M$9,0),4)*INDEX(COEE_CADLIGNE_TR!$A$1:$D$13,MATCH(MONTH($A93),COEE_CADLIGNE_TR!$A$1:$A$13,0),3),INDEX(COEE_CADLIGNE_TR!$A$16:$C$27,MATCH(Tableau4[[#This Row],[Mois]],COEE_CADLIGNE_TR!$A$16:$A$27,0),2)*COEE_CADLIGNE_TR!$H$2*INDEX(COEE_CADLIGNE_TR!$L$3:$R$9,MATCH(WEEKDAY($A93,1),COEE_CADLIGNE_TR!$M$3:$M$9,0),3)*INDEX(COEE_CADLIGNE_TR!$A$1:$D$13,MATCH(MONTH($A93),COEE_CADLIGNE_TR!$A$1:$A$13,0),3))))</f>
        <v>4890.6000000000004</v>
      </c>
      <c r="K93" s="28">
        <f>IF(OR(Ouverture_lignes_validées!K93="F",Ouverture_lignes_validées!K93="PM",Ouverture_lignes_validées!K93=""),"",IF(Ouverture_lignes_validées!K93=1,IF(ISEVEN(Capa_lignes!$C93)="VRAI",INDEX(COEE_CADLIGNE_TR!$A$16:$C$27,MATCH(Tableau4[[#This Row],[Mois]],COEE_CADLIGNE_TR!$A$16:$A$27,0),2)*COEE_CADLIGNE_TR!$H$2*INDEX(COEE_CADLIGNE_TR!$L$3:$R$9,MATCH(WEEKDAY($A93,1),COEE_CADLIGNE_TR!$M$3:$M$9,0),3)*INDEX(COEE_CADLIGNE_TR!$A$1:$D$13,MATCH(MONTH($A93),COEE_CADLIGNE_TR!$A$1:$A$13,0),3),INDEX(COEE_CADLIGNE_TR!$A$16:$C$27,MATCH(Tableau4[[#This Row],[Mois]],COEE_CADLIGNE_TR!$A$16:$A$27,0),2)*COEE_CADLIGNE_TR!$H$2*INDEX(COEE_CADLIGNE_TR!$L$3:$R$9,MATCH(WEEKDAY($A93,1),COEE_CADLIGNE_TR!$M$3:$M$9,0),4)*INDEX(COEE_CADLIGNE_TR!$A$1:$D$13,MATCH(MONTH($A93),COEE_CADLIGNE_TR!$A$1:$A$13,0),3))))</f>
        <v>3001.05</v>
      </c>
      <c r="L93" s="28" t="str">
        <f>IF(OR(Ouverture_lignes_validées!L93="F",Ouverture_lignes_validées!L93="PM",Ouverture_lignes_validées!L93=""),"",IF(Ouverture_lignes_validées!L93=1,INDEX(COEE_CADLIGNE_TR!$A$16:$C$27,MATCH(Tableau4[[#This Row],[Mois]],COEE_CADLIGNE_TR!$A$16:$A$27,0),2)*COEE_CADLIGNE_TR!$H$2*INDEX(COEE_CADLIGNE_TR!$L$3:$R$9,MATCH(WEEKDAY($A93,1),COEE_CADLIGNE_TR!$M$3:$M$9,0),5)*INDEX(COEE_CADLIGNE_TR!$A$1:$D$13,MATCH(MONTH($A93),COEE_CADLIGNE_TR!$A$1:$A$13,0),3)))</f>
        <v/>
      </c>
      <c r="M93" s="28">
        <f>IF(OR(Ouverture_lignes_validées!M93="F",Ouverture_lignes_validées!M93="PM",Ouverture_lignes_validées!M93=""),"",IF(Ouverture_lignes_validées!M93=1,INDEX(COEE_CADLIGNE_TR!$A$16:$C$27,MATCH(Tableau4[[#This Row],[Mois]],COEE_CADLIGNE_TR!$A$16:$A$27,0),2)*COEE_CADLIGNE_TR!$H$2*INDEX(COEE_CADLIGNE_TR!$L$3:$R$9,MATCH(WEEKDAY($A93,1),COEE_CADLIGNE_TR!$M$3:$M$9,0),6)*INDEX(COEE_CADLIGNE_TR!$A$1:$D$13,MATCH(MONTH($A93),COEE_CADLIGNE_TR!$A$1:$A$13,0),3)))</f>
        <v>7335.9000000000005</v>
      </c>
      <c r="N93" s="28" t="str">
        <f>IF(OR(Ouverture_lignes_validées!N93="F",Ouverture_lignes_validées!N93="PM",Ouverture_lignes_validées!N93=""),"",IF(Ouverture_lignes_validées!N93=1,INDEX(COEE_CADLIGNE_TR!$A$16:$C$27,MATCH(Tableau4[[#This Row],[Mois]],COEE_CADLIGNE_TR!$A$16:$A$27,0),2)*COEE_CADLIGNE_TR!$H$2*INDEX(COEE_CADLIGNE_TR!$L$3:$R$9,MATCH(WEEKDAY($A93,1),COEE_CADLIGNE_TR!$M$3:$M$9,0),7)*INDEX(COEE_CADLIGNE_TR!$A$1:$D$13,MATCH(MONTH($A93),COEE_CADLIGNE_TR!$A$1:$A$13,0),3)))</f>
        <v/>
      </c>
      <c r="O93" s="28">
        <f>IF(OR(Ouverture_lignes_validées!O93="F",Ouverture_lignes_validées!O93="PM",Ouverture_lignes_validées!O93=""),"",IF(Ouverture_lignes_validées!O93=1,IF(ISEVEN(Capa_lignes!$C93)="VRAI",INDEX(COEE_CADLIGNE_TR!$A$16:$C$27,MATCH(Tableau4[[#This Row],[Mois]],COEE_CADLIGNE_TR!$A$16:$A$27,0),2)*COEE_CADLIGNE_TR!$I$2*INDEX(COEE_CADLIGNE_TR!$L$3:$R$9,MATCH(WEEKDAY($A93,1),COEE_CADLIGNE_TR!$M$3:$M$9,0),4)*INDEX(COEE_CADLIGNE_TR!$A$1:$D$13,MATCH(MONTH($A93),COEE_CADLIGNE_TR!$A$1:$A$13,0),4),INDEX(COEE_CADLIGNE_TR!$A$16:$C$27,MATCH(Tableau4[[#This Row],[Mois]],COEE_CADLIGNE_TR!$A$16:$A$27,0),2)*COEE_CADLIGNE_TR!$I$2*INDEX(COEE_CADLIGNE_TR!$L$3:$R$9,MATCH(WEEKDAY($A93,1),COEE_CADLIGNE_TR!$M$3:$M$9,0),3)*INDEX(COEE_CADLIGNE_TR!$A$1:$D$13,MATCH(MONTH($A93),COEE_CADLIGNE_TR!$A$1:$A$13,0),4))))</f>
        <v>4796.55</v>
      </c>
      <c r="P93" s="28">
        <f>IF(OR(Ouverture_lignes_validées!P93="F",Ouverture_lignes_validées!P93="PM",Ouverture_lignes_validées!P93=""),"",IF(Ouverture_lignes_validées!P93=1,IF(ISEVEN(Capa_lignes!$C93)="VRAI",INDEX(COEE_CADLIGNE_TR!$A$16:$C$27,MATCH(Tableau4[[#This Row],[Mois]],COEE_CADLIGNE_TR!$A$16:$A$27,0),2)*COEE_CADLIGNE_TR!$I$2*INDEX(COEE_CADLIGNE_TR!$L$3:$R$9,MATCH(WEEKDAY($A93,1),COEE_CADLIGNE_TR!$M$3:$M$9,0),3)*INDEX(COEE_CADLIGNE_TR!$A$1:$D$13,MATCH(MONTH($A93),COEE_CADLIGNE_TR!$A$1:$A$13,0),4),INDEX(COEE_CADLIGNE_TR!$A$16:$C$27,MATCH(Tableau4[[#This Row],[Mois]],COEE_CADLIGNE_TR!$A$16:$A$27,0),2)*COEE_CADLIGNE_TR!$I$2*INDEX(COEE_CADLIGNE_TR!$L$3:$R$9,MATCH(WEEKDAY($A93,1),COEE_CADLIGNE_TR!$M$3:$M$9,0),4)*INDEX(COEE_CADLIGNE_TR!$A$1:$D$13,MATCH(MONTH($A93),COEE_CADLIGNE_TR!$A$1:$A$13,0),4))))</f>
        <v>2943.3375000000001</v>
      </c>
      <c r="Q93" s="28" t="str">
        <f>IF(OR(Ouverture_lignes_validées!Q93="F",Ouverture_lignes_validées!Q93="PM",Ouverture_lignes_validées!Q93=""),"",IF(Ouverture_lignes_validées!Q93=1,INDEX(COEE_CADLIGNE_TR!$A$16:$C$27,MATCH(Tableau4[[#This Row],[Mois]],COEE_CADLIGNE_TR!$A$16:$A$27,0),2)*COEE_CADLIGNE_TR!$I$2*INDEX(COEE_CADLIGNE_TR!$L$3:$R$9,MATCH(WEEKDAY($A93,1),COEE_CADLIGNE_TR!$M$3:$M$9,0),5)*INDEX(COEE_CADLIGNE_TR!$A$1:$D$13,MATCH(MONTH($A93),COEE_CADLIGNE_TR!$A$1:$A$13,0),4)))</f>
        <v/>
      </c>
      <c r="R93" s="28" t="str">
        <f>IF(OR(Ouverture_lignes_validées!R93="F",Ouverture_lignes_validées!R93="PM",Ouverture_lignes_validées!R93=""),"",IF(Ouverture_lignes_validées!R93=1,INDEX(COEE_CADLIGNE_TR!$A$16:$C$27,MATCH(Tableau4[[#This Row],[Mois]],COEE_CADLIGNE_TR!$A$16:$A$27,0),2)*COEE_CADLIGNE_TR!$I$2*INDEX(COEE_CADLIGNE_TR!$L$3:$R$9,MATCH(WEEKDAY($A93,1),COEE_CADLIGNE_TR!$M$3:$M$9,0),6)*INDEX(COEE_CADLIGNE_TR!$A$1:$D$13,MATCH(MONTH($A93),COEE_CADLIGNE_TR!$A$1:$A$13,0),4)))</f>
        <v/>
      </c>
      <c r="S93" s="28" t="str">
        <f>IF(OR(Ouverture_lignes_validées!S93="F",Ouverture_lignes_validées!S93="PM",Ouverture_lignes_validées!S93=""),"",IF(Ouverture_lignes_validées!S93=1,INDEX(COEE_CADLIGNE_TR!$A$16:$C$27,MATCH(Tableau4[[#This Row],[Mois]],COEE_CADLIGNE_TR!$A$16:$A$27,0),2)*COEE_CADLIGNE_TR!$I$2*INDEX(COEE_CADLIGNE_TR!$L$3:$R$9,MATCH(WEEKDAY($A93,1),COEE_CADLIGNE_TR!$M$3:$M$9,0),7)*INDEX(COEE_CADLIGNE_TR!$A$1:$D$13,MATCH(MONTH($A93),COEE_CADLIGNE_TR!$A$1:$A$13,0),4)))</f>
        <v/>
      </c>
      <c r="T93" s="28">
        <f>IF(OR(Ouverture_lignes_validées!T93="F",Ouverture_lignes_validées!T93="PM",Ouverture_lignes_validées!T93=""),"",IF(Ouverture_lignes_validées!T93=1,IF(ISEVEN(Capa_lignes!$C93)="VRAI",INDEX(COEE_CADLIGNE_TR!$A$16:$C$27,MATCH(Tableau4[[#This Row],[Mois]],COEE_CADLIGNE_TR!$A$16:$A$27,0),2)*COEE_CADLIGNE_TR!$J$2*INDEX(COEE_CADLIGNE_TR!$L$3:$R$9,MATCH(WEEKDAY($A93,1),COEE_CADLIGNE_TR!$M$3:$M$9,0),3)*INDEX(COEE_CADLIGNE_TR!$A$1:$E$13,MATCH(MONTH($A93),COEE_CADLIGNE_TR!$A$1:$A$13,0),5),INDEX(COEE_CADLIGNE_TR!$A$16:$C$27,MATCH(Tableau4[[#This Row],[Mois]],COEE_CADLIGNE_TR!$A$16:$A$27,0),2)*COEE_CADLIGNE_TR!$J$2*INDEX(COEE_CADLIGNE_TR!$L$3:$R$9,MATCH(WEEKDAY($A93,1),COEE_CADLIGNE_TR!$M$3:$M$9,0),4)*INDEX(COEE_CADLIGNE_TR!$A$1:$E$13,MATCH(MONTH($A93),COEE_CADLIGNE_TR!$A$1:$A$13,0),5))))</f>
        <v>961.12412177985948</v>
      </c>
    </row>
    <row r="94" spans="1:20" x14ac:dyDescent="0.35">
      <c r="A94" s="4">
        <v>45017</v>
      </c>
      <c r="B94" s="1">
        <v>2023</v>
      </c>
      <c r="C94" s="1">
        <v>13</v>
      </c>
      <c r="D94" s="1">
        <f>MONTH(Tableau4[[#This Row],[Date ]])</f>
        <v>4</v>
      </c>
      <c r="E94" s="28" t="str">
        <f>IF(OR(Ouverture_lignes_validées!E94="F",Ouverture_lignes_validées!E94="PM",Ouverture_lignes_validées!E94=""),"",
IF(Ouverture_lignes_validées!E94=1,
IF(ISEVEN(Capa_lignes!$C94)="VRAI",
INDEX(COEE_CADLIGNE_TR!$A$16:$C$27,MATCH(Tableau4[[#This Row],[Mois]],COEE_CADLIGNE_TR!$A$16:$A$27,0),2)*COEE_CADLIGNE_TR!$G$2*INDEX(COEE_CADLIGNE_TR!$L$3:$R$9,MATCH(WEEKDAY($A94,1),COEE_CADLIGNE_TR!$M$3:$M$9,0),4)*INDEX(COEE_CADLIGNE_TR!$A$1:$D$13,MATCH(MONTH($A94),COEE_CADLIGNE_TR!$A$1:$A$13,0),2)*INDEX(COEE_CADLIGNE_TR!$A$1:$D$13,MATCH(MONTH($A94),COEE_CADLIGNE_TR!$A$1:$A$13,0),2),
INDEX(COEE_CADLIGNE_TR!$A$16:$C$27,MATCH(Tableau4[[#This Row],[Mois]],COEE_CADLIGNE_TR!$A$16:$A$27,0),2)*COEE_CADLIGNE_TR!$G$2*INDEX(COEE_CADLIGNE_TR!$L$3:$R$9,MATCH(WEEKDAY($A94,1),COEE_CADLIGNE_TR!$M$3:$M$9,0),3)*INDEX(COEE_CADLIGNE_TR!$A$1:$D$13,MATCH(MONTH($A94),COEE_CADLIGNE_TR!$A$1:$A$13,0),2)*INDEX(COEE_CADLIGNE_TR!$A$1:$D$13,MATCH(MONTH($A94),COEE_CADLIGNE_TR!$A$1:$A$13,0),2))))</f>
        <v/>
      </c>
      <c r="F94" s="28" t="str">
        <f>IF(OR(Ouverture_lignes_validées!F94="F",Ouverture_lignes_validées!F94="PM",Ouverture_lignes_validées!F94=""),"",IF(Ouverture_lignes_validées!F94=1,IF(ISEVEN(Capa_lignes!$C94)="VRAI",INDEX(COEE_CADLIGNE_TR!$A$16:$C$27,MATCH(Tableau4[[#This Row],[Mois]],COEE_CADLIGNE_TR!$A$16:$A$27,0),2)*COEE_CADLIGNE_TR!$G$2*INDEX(COEE_CADLIGNE_TR!$L$3:$R$9,MATCH(WEEKDAY($A94,1),COEE_CADLIGNE_TR!$M$3:$M$9,0),3)*INDEX(COEE_CADLIGNE_TR!$A$1:$D$13,MATCH(MONTH($A94),COEE_CADLIGNE_TR!$A$1:$A$13,0),2),COEE_CADLIGNE_TR!$G$2*INDEX(COEE_CADLIGNE_TR!$L$3:$R$9,MATCH(WEEKDAY($A94,1),COEE_CADLIGNE_TR!$M$3:$M$9,0),4)*INDEX(COEE_CADLIGNE_TR!$A$1:$D$13,MATCH(MONTH($A94),COEE_CADLIGNE_TR!$A$1:$A$13,0),2))))</f>
        <v/>
      </c>
      <c r="G94" s="28" t="str">
        <f>IF(OR(Ouverture_lignes_validées!G94="F",Ouverture_lignes_validées!G94="PM",Ouverture_lignes_validées!G94=""),"",IF(Ouverture_lignes_validées!G94=1,INDEX(COEE_CADLIGNE_TR!$A$16:$C$27,MATCH(Tableau4[[#This Row],[Mois]],COEE_CADLIGNE_TR!$A$16:$A$27,0),2)*COEE_CADLIGNE_TR!$G$2*INDEX(COEE_CADLIGNE_TR!$L$3:$R$9,MATCH(WEEKDAY($A94,1),COEE_CADLIGNE_TR!$M$3:$M$9,0),5)*INDEX(COEE_CADLIGNE_TR!$A$1:$D$13,MATCH(MONTH($A94),COEE_CADLIGNE_TR!$A$1:$A$13,0),2)))</f>
        <v/>
      </c>
      <c r="H94" s="28" t="str">
        <f>IF(OR(Ouverture_lignes_validées!H94="F",Ouverture_lignes_validées!H94="PM",Ouverture_lignes_validées!H94=""),"",IF(Ouverture_lignes_validées!H94=1,INDEX(COEE_CADLIGNE_TR!$A$16:$C$27,MATCH(Tableau4[[#This Row],[Mois]],COEE_CADLIGNE_TR!$A$16:$A$27,0),2)*COEE_CADLIGNE_TR!$G$2*INDEX(COEE_CADLIGNE_TR!$L$3:$R$9,MATCH(WEEKDAY($A94,1),COEE_CADLIGNE_TR!$M$3:$M$9,0),6)*INDEX(COEE_CADLIGNE_TR!$A$1:$D$13,MATCH(MONTH($A94),COEE_CADLIGNE_TR!$A$1:$A$13,0),2)))</f>
        <v/>
      </c>
      <c r="I94" s="28" t="str">
        <f>IF(OR(Ouverture_lignes_validées!I94="F",Ouverture_lignes_validées!I94="PM",Ouverture_lignes_validées!I94=""),"",IF(Ouverture_lignes_validées!I94=1,INDEX(COEE_CADLIGNE_TR!$A$16:$C$27,MATCH(Tableau4[[#This Row],[Mois]],COEE_CADLIGNE_TR!$A$16:$A$27,0),2)*COEE_CADLIGNE_TR!$G$2*INDEX(COEE_CADLIGNE_TR!$L$3:$R$9,MATCH(WEEKDAY($A94,1),COEE_CADLIGNE_TR!$M$3:$M$9,0),7)*INDEX(COEE_CADLIGNE_TR!$A$1:$D$13,MATCH(MONTH($A94),COEE_CADLIGNE_TR!$A$1:$A$13,0),2)))</f>
        <v/>
      </c>
      <c r="J94" s="28" t="str">
        <f>IF(OR(Ouverture_lignes_validées!J94="F",Ouverture_lignes_validées!J94="PM",Ouverture_lignes_validées!J94=""),"",IF(Ouverture_lignes_validées!J94=1,IF(ISEVEN(Capa_lignes!$C94)="VRAI",INDEX(COEE_CADLIGNE_TR!$A$16:$C$27,MATCH(Tableau4[[#This Row],[Mois]],COEE_CADLIGNE_TR!$A$16:$A$27,0),2)*COEE_CADLIGNE_TR!$H$2*INDEX(COEE_CADLIGNE_TR!$L$3:$R$9,MATCH(WEEKDAY($A94,1),COEE_CADLIGNE_TR!$M$3:$M$9,0),4)*INDEX(COEE_CADLIGNE_TR!$A$1:$D$13,MATCH(MONTH($A94),COEE_CADLIGNE_TR!$A$1:$A$13,0),3),INDEX(COEE_CADLIGNE_TR!$A$16:$C$27,MATCH(Tableau4[[#This Row],[Mois]],COEE_CADLIGNE_TR!$A$16:$A$27,0),2)*COEE_CADLIGNE_TR!$H$2*INDEX(COEE_CADLIGNE_TR!$L$3:$R$9,MATCH(WEEKDAY($A94,1),COEE_CADLIGNE_TR!$M$3:$M$9,0),3)*INDEX(COEE_CADLIGNE_TR!$A$1:$D$13,MATCH(MONTH($A94),COEE_CADLIGNE_TR!$A$1:$A$13,0),3))))</f>
        <v/>
      </c>
      <c r="K94" s="28" t="str">
        <f>IF(OR(Ouverture_lignes_validées!K94="F",Ouverture_lignes_validées!K94="PM",Ouverture_lignes_validées!K94=""),"",IF(Ouverture_lignes_validées!K94=1,IF(ISEVEN(Capa_lignes!$C94)="VRAI",INDEX(COEE_CADLIGNE_TR!$A$16:$C$27,MATCH(Tableau4[[#This Row],[Mois]],COEE_CADLIGNE_TR!$A$16:$A$27,0),2)*COEE_CADLIGNE_TR!$H$2*INDEX(COEE_CADLIGNE_TR!$L$3:$R$9,MATCH(WEEKDAY($A94,1),COEE_CADLIGNE_TR!$M$3:$M$9,0),3)*INDEX(COEE_CADLIGNE_TR!$A$1:$D$13,MATCH(MONTH($A94),COEE_CADLIGNE_TR!$A$1:$A$13,0),3),INDEX(COEE_CADLIGNE_TR!$A$16:$C$27,MATCH(Tableau4[[#This Row],[Mois]],COEE_CADLIGNE_TR!$A$16:$A$27,0),2)*COEE_CADLIGNE_TR!$H$2*INDEX(COEE_CADLIGNE_TR!$L$3:$R$9,MATCH(WEEKDAY($A94,1),COEE_CADLIGNE_TR!$M$3:$M$9,0),4)*INDEX(COEE_CADLIGNE_TR!$A$1:$D$13,MATCH(MONTH($A94),COEE_CADLIGNE_TR!$A$1:$A$13,0),3))))</f>
        <v/>
      </c>
      <c r="L94" s="28" t="str">
        <f>IF(OR(Ouverture_lignes_validées!L94="F",Ouverture_lignes_validées!L94="PM",Ouverture_lignes_validées!L94=""),"",IF(Ouverture_lignes_validées!L94=1,INDEX(COEE_CADLIGNE_TR!$A$16:$C$27,MATCH(Tableau4[[#This Row],[Mois]],COEE_CADLIGNE_TR!$A$16:$A$27,0),2)*COEE_CADLIGNE_TR!$H$2*INDEX(COEE_CADLIGNE_TR!$L$3:$R$9,MATCH(WEEKDAY($A94,1),COEE_CADLIGNE_TR!$M$3:$M$9,0),5)*INDEX(COEE_CADLIGNE_TR!$A$1:$D$13,MATCH(MONTH($A94),COEE_CADLIGNE_TR!$A$1:$A$13,0),3)))</f>
        <v/>
      </c>
      <c r="M94" s="28">
        <f>IF(OR(Ouverture_lignes_validées!M94="F",Ouverture_lignes_validées!M94="PM",Ouverture_lignes_validées!M94=""),"",IF(Ouverture_lignes_validées!M94=1,INDEX(COEE_CADLIGNE_TR!$A$16:$C$27,MATCH(Tableau4[[#This Row],[Mois]],COEE_CADLIGNE_TR!$A$16:$A$27,0),2)*COEE_CADLIGNE_TR!$H$2*INDEX(COEE_CADLIGNE_TR!$L$3:$R$9,MATCH(WEEKDAY($A94,1),COEE_CADLIGNE_TR!$M$3:$M$9,0),6)*INDEX(COEE_CADLIGNE_TR!$A$1:$D$13,MATCH(MONTH($A94),COEE_CADLIGNE_TR!$A$1:$A$13,0),3)))</f>
        <v>7780.5</v>
      </c>
      <c r="N94" s="28">
        <f>IF(OR(Ouverture_lignes_validées!N94="F",Ouverture_lignes_validées!N94="PM",Ouverture_lignes_validées!N94=""),"",IF(Ouverture_lignes_validées!N94=1,INDEX(COEE_CADLIGNE_TR!$A$16:$C$27,MATCH(Tableau4[[#This Row],[Mois]],COEE_CADLIGNE_TR!$A$16:$A$27,0),2)*COEE_CADLIGNE_TR!$H$2*INDEX(COEE_CADLIGNE_TR!$L$3:$R$9,MATCH(WEEKDAY($A94,1),COEE_CADLIGNE_TR!$M$3:$M$9,0),7)*INDEX(COEE_CADLIGNE_TR!$A$1:$D$13,MATCH(MONTH($A94),COEE_CADLIGNE_TR!$A$1:$A$13,0),3)))</f>
        <v>7891.6500000000005</v>
      </c>
      <c r="O94" s="28" t="str">
        <f>IF(OR(Ouverture_lignes_validées!O94="F",Ouverture_lignes_validées!O94="PM",Ouverture_lignes_validées!O94=""),"",IF(Ouverture_lignes_validées!O94=1,IF(ISEVEN(Capa_lignes!$C94)="VRAI",INDEX(COEE_CADLIGNE_TR!$A$16:$C$27,MATCH(Tableau4[[#This Row],[Mois]],COEE_CADLIGNE_TR!$A$16:$A$27,0),2)*COEE_CADLIGNE_TR!$I$2*INDEX(COEE_CADLIGNE_TR!$L$3:$R$9,MATCH(WEEKDAY($A94,1),COEE_CADLIGNE_TR!$M$3:$M$9,0),4)*INDEX(COEE_CADLIGNE_TR!$A$1:$D$13,MATCH(MONTH($A94),COEE_CADLIGNE_TR!$A$1:$A$13,0),4),INDEX(COEE_CADLIGNE_TR!$A$16:$C$27,MATCH(Tableau4[[#This Row],[Mois]],COEE_CADLIGNE_TR!$A$16:$A$27,0),2)*COEE_CADLIGNE_TR!$I$2*INDEX(COEE_CADLIGNE_TR!$L$3:$R$9,MATCH(WEEKDAY($A94,1),COEE_CADLIGNE_TR!$M$3:$M$9,0),3)*INDEX(COEE_CADLIGNE_TR!$A$1:$D$13,MATCH(MONTH($A94),COEE_CADLIGNE_TR!$A$1:$A$13,0),4))))</f>
        <v/>
      </c>
      <c r="P94" s="28" t="str">
        <f>IF(OR(Ouverture_lignes_validées!P94="F",Ouverture_lignes_validées!P94="PM",Ouverture_lignes_validées!P94=""),"",IF(Ouverture_lignes_validées!P94=1,IF(ISEVEN(Capa_lignes!$C94)="VRAI",INDEX(COEE_CADLIGNE_TR!$A$16:$C$27,MATCH(Tableau4[[#This Row],[Mois]],COEE_CADLIGNE_TR!$A$16:$A$27,0),2)*COEE_CADLIGNE_TR!$I$2*INDEX(COEE_CADLIGNE_TR!$L$3:$R$9,MATCH(WEEKDAY($A94,1),COEE_CADLIGNE_TR!$M$3:$M$9,0),3)*INDEX(COEE_CADLIGNE_TR!$A$1:$D$13,MATCH(MONTH($A94),COEE_CADLIGNE_TR!$A$1:$A$13,0),4),INDEX(COEE_CADLIGNE_TR!$A$16:$C$27,MATCH(Tableau4[[#This Row],[Mois]],COEE_CADLIGNE_TR!$A$16:$A$27,0),2)*COEE_CADLIGNE_TR!$I$2*INDEX(COEE_CADLIGNE_TR!$L$3:$R$9,MATCH(WEEKDAY($A94,1),COEE_CADLIGNE_TR!$M$3:$M$9,0),4)*INDEX(COEE_CADLIGNE_TR!$A$1:$D$13,MATCH(MONTH($A94),COEE_CADLIGNE_TR!$A$1:$A$13,0),4))))</f>
        <v/>
      </c>
      <c r="Q94" s="28" t="str">
        <f>IF(OR(Ouverture_lignes_validées!Q94="F",Ouverture_lignes_validées!Q94="PM",Ouverture_lignes_validées!Q94=""),"",IF(Ouverture_lignes_validées!Q94=1,INDEX(COEE_CADLIGNE_TR!$A$16:$C$27,MATCH(Tableau4[[#This Row],[Mois]],COEE_CADLIGNE_TR!$A$16:$A$27,0),2)*COEE_CADLIGNE_TR!$I$2*INDEX(COEE_CADLIGNE_TR!$L$3:$R$9,MATCH(WEEKDAY($A94,1),COEE_CADLIGNE_TR!$M$3:$M$9,0),5)*INDEX(COEE_CADLIGNE_TR!$A$1:$D$13,MATCH(MONTH($A94),COEE_CADLIGNE_TR!$A$1:$A$13,0),4)))</f>
        <v/>
      </c>
      <c r="R94" s="28" t="str">
        <f>IF(OR(Ouverture_lignes_validées!R94="F",Ouverture_lignes_validées!R94="PM",Ouverture_lignes_validées!R94=""),"",IF(Ouverture_lignes_validées!R94=1,INDEX(COEE_CADLIGNE_TR!$A$16:$C$27,MATCH(Tableau4[[#This Row],[Mois]],COEE_CADLIGNE_TR!$A$16:$A$27,0),2)*COEE_CADLIGNE_TR!$I$2*INDEX(COEE_CADLIGNE_TR!$L$3:$R$9,MATCH(WEEKDAY($A94,1),COEE_CADLIGNE_TR!$M$3:$M$9,0),6)*INDEX(COEE_CADLIGNE_TR!$A$1:$D$13,MATCH(MONTH($A94),COEE_CADLIGNE_TR!$A$1:$A$13,0),4)))</f>
        <v/>
      </c>
      <c r="S94" s="28">
        <f>IF(OR(Ouverture_lignes_validées!S94="F",Ouverture_lignes_validées!S94="PM",Ouverture_lignes_validées!S94=""),"",IF(Ouverture_lignes_validées!S94=1,INDEX(COEE_CADLIGNE_TR!$A$16:$C$27,MATCH(Tableau4[[#This Row],[Mois]],COEE_CADLIGNE_TR!$A$16:$A$27,0),2)*COEE_CADLIGNE_TR!$I$2*INDEX(COEE_CADLIGNE_TR!$L$3:$R$9,MATCH(WEEKDAY($A94,1),COEE_CADLIGNE_TR!$M$3:$M$9,0),7)*INDEX(COEE_CADLIGNE_TR!$A$1:$D$13,MATCH(MONTH($A94),COEE_CADLIGNE_TR!$A$1:$A$13,0),4)))</f>
        <v>7739.8874999999998</v>
      </c>
      <c r="T94" s="28" t="str">
        <f>IF(OR(Ouverture_lignes_validées!T94="F",Ouverture_lignes_validées!T94="PM",Ouverture_lignes_validées!T94=""),"",IF(Ouverture_lignes_validées!T94=1,IF(ISEVEN(Capa_lignes!$C94)="VRAI",INDEX(COEE_CADLIGNE_TR!$A$16:$C$27,MATCH(Tableau4[[#This Row],[Mois]],COEE_CADLIGNE_TR!$A$16:$A$27,0),2)*COEE_CADLIGNE_TR!$J$2*INDEX(COEE_CADLIGNE_TR!$L$3:$R$9,MATCH(WEEKDAY($A94,1),COEE_CADLIGNE_TR!$M$3:$M$9,0),3)*INDEX(COEE_CADLIGNE_TR!$A$1:$E$13,MATCH(MONTH($A94),COEE_CADLIGNE_TR!$A$1:$A$13,0),5),INDEX(COEE_CADLIGNE_TR!$A$16:$C$27,MATCH(Tableau4[[#This Row],[Mois]],COEE_CADLIGNE_TR!$A$16:$A$27,0),2)*COEE_CADLIGNE_TR!$J$2*INDEX(COEE_CADLIGNE_TR!$L$3:$R$9,MATCH(WEEKDAY($A94,1),COEE_CADLIGNE_TR!$M$3:$M$9,0),4)*INDEX(COEE_CADLIGNE_TR!$A$1:$E$13,MATCH(MONTH($A94),COEE_CADLIGNE_TR!$A$1:$A$13,0),5))))</f>
        <v/>
      </c>
    </row>
    <row r="95" spans="1:20" x14ac:dyDescent="0.35">
      <c r="A95" s="4">
        <v>45018</v>
      </c>
      <c r="B95" s="1">
        <v>2023</v>
      </c>
      <c r="C95" s="1">
        <v>13</v>
      </c>
      <c r="D95" s="1">
        <f>MONTH(Tableau4[[#This Row],[Date ]])</f>
        <v>4</v>
      </c>
      <c r="E95" s="28" t="str">
        <f>IF(OR(Ouverture_lignes_validées!E95="F",Ouverture_lignes_validées!E95="PM",Ouverture_lignes_validées!E95=""),"",
IF(Ouverture_lignes_validées!E95=1,
IF(ISEVEN(Capa_lignes!$C95)="VRAI",
INDEX(COEE_CADLIGNE_TR!$A$16:$C$27,MATCH(Tableau4[[#This Row],[Mois]],COEE_CADLIGNE_TR!$A$16:$A$27,0),2)*COEE_CADLIGNE_TR!$G$2*INDEX(COEE_CADLIGNE_TR!$L$3:$R$9,MATCH(WEEKDAY($A95,1),COEE_CADLIGNE_TR!$M$3:$M$9,0),4)*INDEX(COEE_CADLIGNE_TR!$A$1:$D$13,MATCH(MONTH($A95),COEE_CADLIGNE_TR!$A$1:$A$13,0),2)*INDEX(COEE_CADLIGNE_TR!$A$1:$D$13,MATCH(MONTH($A95),COEE_CADLIGNE_TR!$A$1:$A$13,0),2),
INDEX(COEE_CADLIGNE_TR!$A$16:$C$27,MATCH(Tableau4[[#This Row],[Mois]],COEE_CADLIGNE_TR!$A$16:$A$27,0),2)*COEE_CADLIGNE_TR!$G$2*INDEX(COEE_CADLIGNE_TR!$L$3:$R$9,MATCH(WEEKDAY($A95,1),COEE_CADLIGNE_TR!$M$3:$M$9,0),3)*INDEX(COEE_CADLIGNE_TR!$A$1:$D$13,MATCH(MONTH($A95),COEE_CADLIGNE_TR!$A$1:$A$13,0),2)*INDEX(COEE_CADLIGNE_TR!$A$1:$D$13,MATCH(MONTH($A95),COEE_CADLIGNE_TR!$A$1:$A$13,0),2))))</f>
        <v/>
      </c>
      <c r="F95" s="28" t="str">
        <f>IF(OR(Ouverture_lignes_validées!F95="F",Ouverture_lignes_validées!F95="PM",Ouverture_lignes_validées!F95=""),"",IF(Ouverture_lignes_validées!F95=1,IF(ISEVEN(Capa_lignes!$C95)="VRAI",INDEX(COEE_CADLIGNE_TR!$A$16:$C$27,MATCH(Tableau4[[#This Row],[Mois]],COEE_CADLIGNE_TR!$A$16:$A$27,0),2)*COEE_CADLIGNE_TR!$G$2*INDEX(COEE_CADLIGNE_TR!$L$3:$R$9,MATCH(WEEKDAY($A95,1),COEE_CADLIGNE_TR!$M$3:$M$9,0),3)*INDEX(COEE_CADLIGNE_TR!$A$1:$D$13,MATCH(MONTH($A95),COEE_CADLIGNE_TR!$A$1:$A$13,0),2),COEE_CADLIGNE_TR!$G$2*INDEX(COEE_CADLIGNE_TR!$L$3:$R$9,MATCH(WEEKDAY($A95,1),COEE_CADLIGNE_TR!$M$3:$M$9,0),4)*INDEX(COEE_CADLIGNE_TR!$A$1:$D$13,MATCH(MONTH($A95),COEE_CADLIGNE_TR!$A$1:$A$13,0),2))))</f>
        <v/>
      </c>
      <c r="G95" s="28" t="str">
        <f>IF(OR(Ouverture_lignes_validées!G95="F",Ouverture_lignes_validées!G95="PM",Ouverture_lignes_validées!G95=""),"",IF(Ouverture_lignes_validées!G95=1,INDEX(COEE_CADLIGNE_TR!$A$16:$C$27,MATCH(Tableau4[[#This Row],[Mois]],COEE_CADLIGNE_TR!$A$16:$A$27,0),2)*COEE_CADLIGNE_TR!$G$2*INDEX(COEE_CADLIGNE_TR!$L$3:$R$9,MATCH(WEEKDAY($A95,1),COEE_CADLIGNE_TR!$M$3:$M$9,0),5)*INDEX(COEE_CADLIGNE_TR!$A$1:$D$13,MATCH(MONTH($A95),COEE_CADLIGNE_TR!$A$1:$A$13,0),2)))</f>
        <v/>
      </c>
      <c r="H95" s="28" t="str">
        <f>IF(OR(Ouverture_lignes_validées!H95="F",Ouverture_lignes_validées!H95="PM",Ouverture_lignes_validées!H95=""),"",IF(Ouverture_lignes_validées!H95=1,INDEX(COEE_CADLIGNE_TR!$A$16:$C$27,MATCH(Tableau4[[#This Row],[Mois]],COEE_CADLIGNE_TR!$A$16:$A$27,0),2)*COEE_CADLIGNE_TR!$G$2*INDEX(COEE_CADLIGNE_TR!$L$3:$R$9,MATCH(WEEKDAY($A95,1),COEE_CADLIGNE_TR!$M$3:$M$9,0),6)*INDEX(COEE_CADLIGNE_TR!$A$1:$D$13,MATCH(MONTH($A95),COEE_CADLIGNE_TR!$A$1:$A$13,0),2)))</f>
        <v/>
      </c>
      <c r="I95" s="28" t="str">
        <f>IF(OR(Ouverture_lignes_validées!I95="F",Ouverture_lignes_validées!I95="PM",Ouverture_lignes_validées!I95=""),"",IF(Ouverture_lignes_validées!I95=1,INDEX(COEE_CADLIGNE_TR!$A$16:$C$27,MATCH(Tableau4[[#This Row],[Mois]],COEE_CADLIGNE_TR!$A$16:$A$27,0),2)*COEE_CADLIGNE_TR!$G$2*INDEX(COEE_CADLIGNE_TR!$L$3:$R$9,MATCH(WEEKDAY($A95,1),COEE_CADLIGNE_TR!$M$3:$M$9,0),7)*INDEX(COEE_CADLIGNE_TR!$A$1:$D$13,MATCH(MONTH($A95),COEE_CADLIGNE_TR!$A$1:$A$13,0),2)))</f>
        <v/>
      </c>
      <c r="J95" s="28" t="str">
        <f>IF(OR(Ouverture_lignes_validées!J95="F",Ouverture_lignes_validées!J95="PM",Ouverture_lignes_validées!J95=""),"",IF(Ouverture_lignes_validées!J95=1,IF(ISEVEN(Capa_lignes!$C95)="VRAI",INDEX(COEE_CADLIGNE_TR!$A$16:$C$27,MATCH(Tableau4[[#This Row],[Mois]],COEE_CADLIGNE_TR!$A$16:$A$27,0),2)*COEE_CADLIGNE_TR!$H$2*INDEX(COEE_CADLIGNE_TR!$L$3:$R$9,MATCH(WEEKDAY($A95,1),COEE_CADLIGNE_TR!$M$3:$M$9,0),4)*INDEX(COEE_CADLIGNE_TR!$A$1:$D$13,MATCH(MONTH($A95),COEE_CADLIGNE_TR!$A$1:$A$13,0),3),INDEX(COEE_CADLIGNE_TR!$A$16:$C$27,MATCH(Tableau4[[#This Row],[Mois]],COEE_CADLIGNE_TR!$A$16:$A$27,0),2)*COEE_CADLIGNE_TR!$H$2*INDEX(COEE_CADLIGNE_TR!$L$3:$R$9,MATCH(WEEKDAY($A95,1),COEE_CADLIGNE_TR!$M$3:$M$9,0),3)*INDEX(COEE_CADLIGNE_TR!$A$1:$D$13,MATCH(MONTH($A95),COEE_CADLIGNE_TR!$A$1:$A$13,0),3))))</f>
        <v/>
      </c>
      <c r="K95" s="28" t="str">
        <f>IF(OR(Ouverture_lignes_validées!K95="F",Ouverture_lignes_validées!K95="PM",Ouverture_lignes_validées!K95=""),"",IF(Ouverture_lignes_validées!K95=1,IF(ISEVEN(Capa_lignes!$C95)="VRAI",INDEX(COEE_CADLIGNE_TR!$A$16:$C$27,MATCH(Tableau4[[#This Row],[Mois]],COEE_CADLIGNE_TR!$A$16:$A$27,0),2)*COEE_CADLIGNE_TR!$H$2*INDEX(COEE_CADLIGNE_TR!$L$3:$R$9,MATCH(WEEKDAY($A95,1),COEE_CADLIGNE_TR!$M$3:$M$9,0),3)*INDEX(COEE_CADLIGNE_TR!$A$1:$D$13,MATCH(MONTH($A95),COEE_CADLIGNE_TR!$A$1:$A$13,0),3),INDEX(COEE_CADLIGNE_TR!$A$16:$C$27,MATCH(Tableau4[[#This Row],[Mois]],COEE_CADLIGNE_TR!$A$16:$A$27,0),2)*COEE_CADLIGNE_TR!$H$2*INDEX(COEE_CADLIGNE_TR!$L$3:$R$9,MATCH(WEEKDAY($A95,1),COEE_CADLIGNE_TR!$M$3:$M$9,0),4)*INDEX(COEE_CADLIGNE_TR!$A$1:$D$13,MATCH(MONTH($A95),COEE_CADLIGNE_TR!$A$1:$A$13,0),3))))</f>
        <v/>
      </c>
      <c r="L95" s="28" t="str">
        <f>IF(OR(Ouverture_lignes_validées!L95="F",Ouverture_lignes_validées!L95="PM",Ouverture_lignes_validées!L95=""),"",IF(Ouverture_lignes_validées!L95=1,INDEX(COEE_CADLIGNE_TR!$A$16:$C$27,MATCH(Tableau4[[#This Row],[Mois]],COEE_CADLIGNE_TR!$A$16:$A$27,0),2)*COEE_CADLIGNE_TR!$H$2*INDEX(COEE_CADLIGNE_TR!$L$3:$R$9,MATCH(WEEKDAY($A95,1),COEE_CADLIGNE_TR!$M$3:$M$9,0),5)*INDEX(COEE_CADLIGNE_TR!$A$1:$D$13,MATCH(MONTH($A95),COEE_CADLIGNE_TR!$A$1:$A$13,0),3)))</f>
        <v/>
      </c>
      <c r="M95" s="28">
        <f>IF(OR(Ouverture_lignes_validées!M95="F",Ouverture_lignes_validées!M95="PM",Ouverture_lignes_validées!M95=""),"",IF(Ouverture_lignes_validées!M95=1,INDEX(COEE_CADLIGNE_TR!$A$16:$C$27,MATCH(Tableau4[[#This Row],[Mois]],COEE_CADLIGNE_TR!$A$16:$A$27,0),2)*COEE_CADLIGNE_TR!$H$2*INDEX(COEE_CADLIGNE_TR!$L$3:$R$9,MATCH(WEEKDAY($A95,1),COEE_CADLIGNE_TR!$M$3:$M$9,0),6)*INDEX(COEE_CADLIGNE_TR!$A$1:$D$13,MATCH(MONTH($A95),COEE_CADLIGNE_TR!$A$1:$A$13,0),3)))</f>
        <v>7780.5</v>
      </c>
      <c r="N95" s="28">
        <f>IF(OR(Ouverture_lignes_validées!N95="F",Ouverture_lignes_validées!N95="PM",Ouverture_lignes_validées!N95=""),"",IF(Ouverture_lignes_validées!N95=1,INDEX(COEE_CADLIGNE_TR!$A$16:$C$27,MATCH(Tableau4[[#This Row],[Mois]],COEE_CADLIGNE_TR!$A$16:$A$27,0),2)*COEE_CADLIGNE_TR!$H$2*INDEX(COEE_CADLIGNE_TR!$L$3:$R$9,MATCH(WEEKDAY($A95,1),COEE_CADLIGNE_TR!$M$3:$M$9,0),7)*INDEX(COEE_CADLIGNE_TR!$A$1:$D$13,MATCH(MONTH($A95),COEE_CADLIGNE_TR!$A$1:$A$13,0),3)))</f>
        <v>7891.6500000000005</v>
      </c>
      <c r="O95" s="28" t="str">
        <f>IF(OR(Ouverture_lignes_validées!O95="F",Ouverture_lignes_validées!O95="PM",Ouverture_lignes_validées!O95=""),"",IF(Ouverture_lignes_validées!O95=1,IF(ISEVEN(Capa_lignes!$C95)="VRAI",INDEX(COEE_CADLIGNE_TR!$A$16:$C$27,MATCH(Tableau4[[#This Row],[Mois]],COEE_CADLIGNE_TR!$A$16:$A$27,0),2)*COEE_CADLIGNE_TR!$I$2*INDEX(COEE_CADLIGNE_TR!$L$3:$R$9,MATCH(WEEKDAY($A95,1),COEE_CADLIGNE_TR!$M$3:$M$9,0),4)*INDEX(COEE_CADLIGNE_TR!$A$1:$D$13,MATCH(MONTH($A95),COEE_CADLIGNE_TR!$A$1:$A$13,0),4),INDEX(COEE_CADLIGNE_TR!$A$16:$C$27,MATCH(Tableau4[[#This Row],[Mois]],COEE_CADLIGNE_TR!$A$16:$A$27,0),2)*COEE_CADLIGNE_TR!$I$2*INDEX(COEE_CADLIGNE_TR!$L$3:$R$9,MATCH(WEEKDAY($A95,1),COEE_CADLIGNE_TR!$M$3:$M$9,0),3)*INDEX(COEE_CADLIGNE_TR!$A$1:$D$13,MATCH(MONTH($A95),COEE_CADLIGNE_TR!$A$1:$A$13,0),4))))</f>
        <v/>
      </c>
      <c r="P95" s="28" t="str">
        <f>IF(OR(Ouverture_lignes_validées!P95="F",Ouverture_lignes_validées!P95="PM",Ouverture_lignes_validées!P95=""),"",IF(Ouverture_lignes_validées!P95=1,IF(ISEVEN(Capa_lignes!$C95)="VRAI",INDEX(COEE_CADLIGNE_TR!$A$16:$C$27,MATCH(Tableau4[[#This Row],[Mois]],COEE_CADLIGNE_TR!$A$16:$A$27,0),2)*COEE_CADLIGNE_TR!$I$2*INDEX(COEE_CADLIGNE_TR!$L$3:$R$9,MATCH(WEEKDAY($A95,1),COEE_CADLIGNE_TR!$M$3:$M$9,0),3)*INDEX(COEE_CADLIGNE_TR!$A$1:$D$13,MATCH(MONTH($A95),COEE_CADLIGNE_TR!$A$1:$A$13,0),4),INDEX(COEE_CADLIGNE_TR!$A$16:$C$27,MATCH(Tableau4[[#This Row],[Mois]],COEE_CADLIGNE_TR!$A$16:$A$27,0),2)*COEE_CADLIGNE_TR!$I$2*INDEX(COEE_CADLIGNE_TR!$L$3:$R$9,MATCH(WEEKDAY($A95,1),COEE_CADLIGNE_TR!$M$3:$M$9,0),4)*INDEX(COEE_CADLIGNE_TR!$A$1:$D$13,MATCH(MONTH($A95),COEE_CADLIGNE_TR!$A$1:$A$13,0),4))))</f>
        <v/>
      </c>
      <c r="Q95" s="28" t="str">
        <f>IF(OR(Ouverture_lignes_validées!Q95="F",Ouverture_lignes_validées!Q95="PM",Ouverture_lignes_validées!Q95=""),"",IF(Ouverture_lignes_validées!Q95=1,INDEX(COEE_CADLIGNE_TR!$A$16:$C$27,MATCH(Tableau4[[#This Row],[Mois]],COEE_CADLIGNE_TR!$A$16:$A$27,0),2)*COEE_CADLIGNE_TR!$I$2*INDEX(COEE_CADLIGNE_TR!$L$3:$R$9,MATCH(WEEKDAY($A95,1),COEE_CADLIGNE_TR!$M$3:$M$9,0),5)*INDEX(COEE_CADLIGNE_TR!$A$1:$D$13,MATCH(MONTH($A95),COEE_CADLIGNE_TR!$A$1:$A$13,0),4)))</f>
        <v/>
      </c>
      <c r="R95" s="28" t="str">
        <f>IF(OR(Ouverture_lignes_validées!R95="F",Ouverture_lignes_validées!R95="PM",Ouverture_lignes_validées!R95=""),"",IF(Ouverture_lignes_validées!R95=1,INDEX(COEE_CADLIGNE_TR!$A$16:$C$27,MATCH(Tableau4[[#This Row],[Mois]],COEE_CADLIGNE_TR!$A$16:$A$27,0),2)*COEE_CADLIGNE_TR!$I$2*INDEX(COEE_CADLIGNE_TR!$L$3:$R$9,MATCH(WEEKDAY($A95,1),COEE_CADLIGNE_TR!$M$3:$M$9,0),6)*INDEX(COEE_CADLIGNE_TR!$A$1:$D$13,MATCH(MONTH($A95),COEE_CADLIGNE_TR!$A$1:$A$13,0),4)))</f>
        <v/>
      </c>
      <c r="S95" s="28">
        <f>IF(OR(Ouverture_lignes_validées!S95="F",Ouverture_lignes_validées!S95="PM",Ouverture_lignes_validées!S95=""),"",IF(Ouverture_lignes_validées!S95=1,INDEX(COEE_CADLIGNE_TR!$A$16:$C$27,MATCH(Tableau4[[#This Row],[Mois]],COEE_CADLIGNE_TR!$A$16:$A$27,0),2)*COEE_CADLIGNE_TR!$I$2*INDEX(COEE_CADLIGNE_TR!$L$3:$R$9,MATCH(WEEKDAY($A95,1),COEE_CADLIGNE_TR!$M$3:$M$9,0),7)*INDEX(COEE_CADLIGNE_TR!$A$1:$D$13,MATCH(MONTH($A95),COEE_CADLIGNE_TR!$A$1:$A$13,0),4)))</f>
        <v>7739.8874999999998</v>
      </c>
      <c r="T95" s="28" t="str">
        <f>IF(OR(Ouverture_lignes_validées!T95="F",Ouverture_lignes_validées!T95="PM",Ouverture_lignes_validées!T95=""),"",IF(Ouverture_lignes_validées!T95=1,IF(ISEVEN(Capa_lignes!$C95)="VRAI",INDEX(COEE_CADLIGNE_TR!$A$16:$C$27,MATCH(Tableau4[[#This Row],[Mois]],COEE_CADLIGNE_TR!$A$16:$A$27,0),2)*COEE_CADLIGNE_TR!$J$2*INDEX(COEE_CADLIGNE_TR!$L$3:$R$9,MATCH(WEEKDAY($A95,1),COEE_CADLIGNE_TR!$M$3:$M$9,0),3)*INDEX(COEE_CADLIGNE_TR!$A$1:$E$13,MATCH(MONTH($A95),COEE_CADLIGNE_TR!$A$1:$A$13,0),5),INDEX(COEE_CADLIGNE_TR!$A$16:$C$27,MATCH(Tableau4[[#This Row],[Mois]],COEE_CADLIGNE_TR!$A$16:$A$27,0),2)*COEE_CADLIGNE_TR!$J$2*INDEX(COEE_CADLIGNE_TR!$L$3:$R$9,MATCH(WEEKDAY($A95,1),COEE_CADLIGNE_TR!$M$3:$M$9,0),4)*INDEX(COEE_CADLIGNE_TR!$A$1:$E$13,MATCH(MONTH($A95),COEE_CADLIGNE_TR!$A$1:$A$13,0),5))))</f>
        <v/>
      </c>
    </row>
    <row r="96" spans="1:20" x14ac:dyDescent="0.35">
      <c r="A96" s="4">
        <v>45019</v>
      </c>
      <c r="B96" s="1">
        <v>2023</v>
      </c>
      <c r="C96" s="1">
        <v>14</v>
      </c>
      <c r="D96" s="1">
        <f>MONTH(Tableau4[[#This Row],[Date ]])</f>
        <v>4</v>
      </c>
      <c r="E96" s="28" t="str">
        <f>IF(OR(Ouverture_lignes_validées!E96="F",Ouverture_lignes_validées!E96="PM",Ouverture_lignes_validées!E96=""),"",
IF(Ouverture_lignes_validées!E96=1,
IF(ISEVEN(Capa_lignes!$C96)="VRAI",
INDEX(COEE_CADLIGNE_TR!$A$16:$C$27,MATCH(Tableau4[[#This Row],[Mois]],COEE_CADLIGNE_TR!$A$16:$A$27,0),2)*COEE_CADLIGNE_TR!$G$2*INDEX(COEE_CADLIGNE_TR!$L$3:$R$9,MATCH(WEEKDAY($A96,1),COEE_CADLIGNE_TR!$M$3:$M$9,0),4)*INDEX(COEE_CADLIGNE_TR!$A$1:$D$13,MATCH(MONTH($A96),COEE_CADLIGNE_TR!$A$1:$A$13,0),2)*INDEX(COEE_CADLIGNE_TR!$A$1:$D$13,MATCH(MONTH($A96),COEE_CADLIGNE_TR!$A$1:$A$13,0),2),
INDEX(COEE_CADLIGNE_TR!$A$16:$C$27,MATCH(Tableau4[[#This Row],[Mois]],COEE_CADLIGNE_TR!$A$16:$A$27,0),2)*COEE_CADLIGNE_TR!$G$2*INDEX(COEE_CADLIGNE_TR!$L$3:$R$9,MATCH(WEEKDAY($A96,1),COEE_CADLIGNE_TR!$M$3:$M$9,0),3)*INDEX(COEE_CADLIGNE_TR!$A$1:$D$13,MATCH(MONTH($A96),COEE_CADLIGNE_TR!$A$1:$A$13,0),2)*INDEX(COEE_CADLIGNE_TR!$A$1:$D$13,MATCH(MONTH($A96),COEE_CADLIGNE_TR!$A$1:$A$13,0),2))))</f>
        <v/>
      </c>
      <c r="F96" s="28" t="str">
        <f>IF(OR(Ouverture_lignes_validées!F96="F",Ouverture_lignes_validées!F96="PM",Ouverture_lignes_validées!F96=""),"",IF(Ouverture_lignes_validées!F96=1,IF(ISEVEN(Capa_lignes!$C96)="VRAI",INDEX(COEE_CADLIGNE_TR!$A$16:$C$27,MATCH(Tableau4[[#This Row],[Mois]],COEE_CADLIGNE_TR!$A$16:$A$27,0),2)*COEE_CADLIGNE_TR!$G$2*INDEX(COEE_CADLIGNE_TR!$L$3:$R$9,MATCH(WEEKDAY($A96,1),COEE_CADLIGNE_TR!$M$3:$M$9,0),3)*INDEX(COEE_CADLIGNE_TR!$A$1:$D$13,MATCH(MONTH($A96),COEE_CADLIGNE_TR!$A$1:$A$13,0),2),COEE_CADLIGNE_TR!$G$2*INDEX(COEE_CADLIGNE_TR!$L$3:$R$9,MATCH(WEEKDAY($A96,1),COEE_CADLIGNE_TR!$M$3:$M$9,0),4)*INDEX(COEE_CADLIGNE_TR!$A$1:$D$13,MATCH(MONTH($A96),COEE_CADLIGNE_TR!$A$1:$A$13,0),2))))</f>
        <v/>
      </c>
      <c r="G96" s="28" t="str">
        <f>IF(OR(Ouverture_lignes_validées!G96="F",Ouverture_lignes_validées!G96="PM",Ouverture_lignes_validées!G96=""),"",IF(Ouverture_lignes_validées!G96=1,INDEX(COEE_CADLIGNE_TR!$A$16:$C$27,MATCH(Tableau4[[#This Row],[Mois]],COEE_CADLIGNE_TR!$A$16:$A$27,0),2)*COEE_CADLIGNE_TR!$G$2*INDEX(COEE_CADLIGNE_TR!$L$3:$R$9,MATCH(WEEKDAY($A96,1),COEE_CADLIGNE_TR!$M$3:$M$9,0),5)*INDEX(COEE_CADLIGNE_TR!$A$1:$D$13,MATCH(MONTH($A96),COEE_CADLIGNE_TR!$A$1:$A$13,0),2)))</f>
        <v/>
      </c>
      <c r="H96" s="28" t="str">
        <f>IF(OR(Ouverture_lignes_validées!H96="F",Ouverture_lignes_validées!H96="PM",Ouverture_lignes_validées!H96=""),"",IF(Ouverture_lignes_validées!H96=1,INDEX(COEE_CADLIGNE_TR!$A$16:$C$27,MATCH(Tableau4[[#This Row],[Mois]],COEE_CADLIGNE_TR!$A$16:$A$27,0),2)*COEE_CADLIGNE_TR!$G$2*INDEX(COEE_CADLIGNE_TR!$L$3:$R$9,MATCH(WEEKDAY($A96,1),COEE_CADLIGNE_TR!$M$3:$M$9,0),6)*INDEX(COEE_CADLIGNE_TR!$A$1:$D$13,MATCH(MONTH($A96),COEE_CADLIGNE_TR!$A$1:$A$13,0),2)))</f>
        <v/>
      </c>
      <c r="I96" s="28" t="str">
        <f>IF(OR(Ouverture_lignes_validées!I96="F",Ouverture_lignes_validées!I96="PM",Ouverture_lignes_validées!I96=""),"",IF(Ouverture_lignes_validées!I96=1,INDEX(COEE_CADLIGNE_TR!$A$16:$C$27,MATCH(Tableau4[[#This Row],[Mois]],COEE_CADLIGNE_TR!$A$16:$A$27,0),2)*COEE_CADLIGNE_TR!$G$2*INDEX(COEE_CADLIGNE_TR!$L$3:$R$9,MATCH(WEEKDAY($A96,1),COEE_CADLIGNE_TR!$M$3:$M$9,0),7)*INDEX(COEE_CADLIGNE_TR!$A$1:$D$13,MATCH(MONTH($A96),COEE_CADLIGNE_TR!$A$1:$A$13,0),2)))</f>
        <v/>
      </c>
      <c r="J96" s="28">
        <f>IF(OR(Ouverture_lignes_validées!J96="F",Ouverture_lignes_validées!J96="PM",Ouverture_lignes_validées!J96=""),"",IF(Ouverture_lignes_validées!J96=1,IF(ISEVEN(Capa_lignes!$C96)="VRAI",INDEX(COEE_CADLIGNE_TR!$A$16:$C$27,MATCH(Tableau4[[#This Row],[Mois]],COEE_CADLIGNE_TR!$A$16:$A$27,0),2)*COEE_CADLIGNE_TR!$H$2*INDEX(COEE_CADLIGNE_TR!$L$3:$R$9,MATCH(WEEKDAY($A96,1),COEE_CADLIGNE_TR!$M$3:$M$9,0),4)*INDEX(COEE_CADLIGNE_TR!$A$1:$D$13,MATCH(MONTH($A96),COEE_CADLIGNE_TR!$A$1:$A$13,0),3),INDEX(COEE_CADLIGNE_TR!$A$16:$C$27,MATCH(Tableau4[[#This Row],[Mois]],COEE_CADLIGNE_TR!$A$16:$A$27,0),2)*COEE_CADLIGNE_TR!$H$2*INDEX(COEE_CADLIGNE_TR!$L$3:$R$9,MATCH(WEEKDAY($A96,1),COEE_CADLIGNE_TR!$M$3:$M$9,0),3)*INDEX(COEE_CADLIGNE_TR!$A$1:$D$13,MATCH(MONTH($A96),COEE_CADLIGNE_TR!$A$1:$A$13,0),3))))</f>
        <v>4890.6000000000004</v>
      </c>
      <c r="K96" s="28">
        <f>IF(OR(Ouverture_lignes_validées!K96="F",Ouverture_lignes_validées!K96="PM",Ouverture_lignes_validées!K96=""),"",IF(Ouverture_lignes_validées!K96=1,IF(ISEVEN(Capa_lignes!$C96)="VRAI",INDEX(COEE_CADLIGNE_TR!$A$16:$C$27,MATCH(Tableau4[[#This Row],[Mois]],COEE_CADLIGNE_TR!$A$16:$A$27,0),2)*COEE_CADLIGNE_TR!$H$2*INDEX(COEE_CADLIGNE_TR!$L$3:$R$9,MATCH(WEEKDAY($A96,1),COEE_CADLIGNE_TR!$M$3:$M$9,0),3)*INDEX(COEE_CADLIGNE_TR!$A$1:$D$13,MATCH(MONTH($A96),COEE_CADLIGNE_TR!$A$1:$A$13,0),3),INDEX(COEE_CADLIGNE_TR!$A$16:$C$27,MATCH(Tableau4[[#This Row],[Mois]],COEE_CADLIGNE_TR!$A$16:$A$27,0),2)*COEE_CADLIGNE_TR!$H$2*INDEX(COEE_CADLIGNE_TR!$L$3:$R$9,MATCH(WEEKDAY($A96,1),COEE_CADLIGNE_TR!$M$3:$M$9,0),4)*INDEX(COEE_CADLIGNE_TR!$A$1:$D$13,MATCH(MONTH($A96),COEE_CADLIGNE_TR!$A$1:$A$13,0),3))))</f>
        <v>5001.75</v>
      </c>
      <c r="L96" s="28">
        <f>IF(OR(Ouverture_lignes_validées!L96="F",Ouverture_lignes_validées!L96="PM",Ouverture_lignes_validées!L96=""),"",IF(Ouverture_lignes_validées!L96=1,INDEX(COEE_CADLIGNE_TR!$A$16:$C$27,MATCH(Tableau4[[#This Row],[Mois]],COEE_CADLIGNE_TR!$A$16:$A$27,0),2)*COEE_CADLIGNE_TR!$H$2*INDEX(COEE_CADLIGNE_TR!$L$3:$R$9,MATCH(WEEKDAY($A96,1),COEE_CADLIGNE_TR!$M$3:$M$9,0),5)*INDEX(COEE_CADLIGNE_TR!$A$1:$D$13,MATCH(MONTH($A96),COEE_CADLIGNE_TR!$A$1:$A$13,0),3)))</f>
        <v>6113.25</v>
      </c>
      <c r="M96" s="28" t="str">
        <f>IF(OR(Ouverture_lignes_validées!M96="F",Ouverture_lignes_validées!M96="PM",Ouverture_lignes_validées!M96=""),"",IF(Ouverture_lignes_validées!M96=1,INDEX(COEE_CADLIGNE_TR!$A$16:$C$27,MATCH(Tableau4[[#This Row],[Mois]],COEE_CADLIGNE_TR!$A$16:$A$27,0),2)*COEE_CADLIGNE_TR!$H$2*INDEX(COEE_CADLIGNE_TR!$L$3:$R$9,MATCH(WEEKDAY($A96,1),COEE_CADLIGNE_TR!$M$3:$M$9,0),6)*INDEX(COEE_CADLIGNE_TR!$A$1:$D$13,MATCH(MONTH($A96),COEE_CADLIGNE_TR!$A$1:$A$13,0),3)))</f>
        <v/>
      </c>
      <c r="N96" s="28" t="str">
        <f>IF(OR(Ouverture_lignes_validées!N96="F",Ouverture_lignes_validées!N96="PM",Ouverture_lignes_validées!N96=""),"",IF(Ouverture_lignes_validées!N96=1,INDEX(COEE_CADLIGNE_TR!$A$16:$C$27,MATCH(Tableau4[[#This Row],[Mois]],COEE_CADLIGNE_TR!$A$16:$A$27,0),2)*COEE_CADLIGNE_TR!$H$2*INDEX(COEE_CADLIGNE_TR!$L$3:$R$9,MATCH(WEEKDAY($A96,1),COEE_CADLIGNE_TR!$M$3:$M$9,0),7)*INDEX(COEE_CADLIGNE_TR!$A$1:$D$13,MATCH(MONTH($A96),COEE_CADLIGNE_TR!$A$1:$A$13,0),3)))</f>
        <v/>
      </c>
      <c r="O96" s="28">
        <f>IF(OR(Ouverture_lignes_validées!O96="F",Ouverture_lignes_validées!O96="PM",Ouverture_lignes_validées!O96=""),"",IF(Ouverture_lignes_validées!O96=1,IF(ISEVEN(Capa_lignes!$C96)="VRAI",INDEX(COEE_CADLIGNE_TR!$A$16:$C$27,MATCH(Tableau4[[#This Row],[Mois]],COEE_CADLIGNE_TR!$A$16:$A$27,0),2)*COEE_CADLIGNE_TR!$I$2*INDEX(COEE_CADLIGNE_TR!$L$3:$R$9,MATCH(WEEKDAY($A96,1),COEE_CADLIGNE_TR!$M$3:$M$9,0),4)*INDEX(COEE_CADLIGNE_TR!$A$1:$D$13,MATCH(MONTH($A96),COEE_CADLIGNE_TR!$A$1:$A$13,0),4),INDEX(COEE_CADLIGNE_TR!$A$16:$C$27,MATCH(Tableau4[[#This Row],[Mois]],COEE_CADLIGNE_TR!$A$16:$A$27,0),2)*COEE_CADLIGNE_TR!$I$2*INDEX(COEE_CADLIGNE_TR!$L$3:$R$9,MATCH(WEEKDAY($A96,1),COEE_CADLIGNE_TR!$M$3:$M$9,0),3)*INDEX(COEE_CADLIGNE_TR!$A$1:$D$13,MATCH(MONTH($A96),COEE_CADLIGNE_TR!$A$1:$A$13,0),4))))</f>
        <v>4796.55</v>
      </c>
      <c r="P96" s="28">
        <f>IF(OR(Ouverture_lignes_validées!P96="F",Ouverture_lignes_validées!P96="PM",Ouverture_lignes_validées!P96=""),"",IF(Ouverture_lignes_validées!P96=1,IF(ISEVEN(Capa_lignes!$C96)="VRAI",INDEX(COEE_CADLIGNE_TR!$A$16:$C$27,MATCH(Tableau4[[#This Row],[Mois]],COEE_CADLIGNE_TR!$A$16:$A$27,0),2)*COEE_CADLIGNE_TR!$I$2*INDEX(COEE_CADLIGNE_TR!$L$3:$R$9,MATCH(WEEKDAY($A96,1),COEE_CADLIGNE_TR!$M$3:$M$9,0),3)*INDEX(COEE_CADLIGNE_TR!$A$1:$D$13,MATCH(MONTH($A96),COEE_CADLIGNE_TR!$A$1:$A$13,0),4),INDEX(COEE_CADLIGNE_TR!$A$16:$C$27,MATCH(Tableau4[[#This Row],[Mois]],COEE_CADLIGNE_TR!$A$16:$A$27,0),2)*COEE_CADLIGNE_TR!$I$2*INDEX(COEE_CADLIGNE_TR!$L$3:$R$9,MATCH(WEEKDAY($A96,1),COEE_CADLIGNE_TR!$M$3:$M$9,0),4)*INDEX(COEE_CADLIGNE_TR!$A$1:$D$13,MATCH(MONTH($A96),COEE_CADLIGNE_TR!$A$1:$A$13,0),4))))</f>
        <v>4905.5625</v>
      </c>
      <c r="Q96" s="28" t="str">
        <f>IF(OR(Ouverture_lignes_validées!Q96="F",Ouverture_lignes_validées!Q96="PM",Ouverture_lignes_validées!Q96=""),"",IF(Ouverture_lignes_validées!Q96=1,INDEX(COEE_CADLIGNE_TR!$A$16:$C$27,MATCH(Tableau4[[#This Row],[Mois]],COEE_CADLIGNE_TR!$A$16:$A$27,0),2)*COEE_CADLIGNE_TR!$I$2*INDEX(COEE_CADLIGNE_TR!$L$3:$R$9,MATCH(WEEKDAY($A96,1),COEE_CADLIGNE_TR!$M$3:$M$9,0),5)*INDEX(COEE_CADLIGNE_TR!$A$1:$D$13,MATCH(MONTH($A96),COEE_CADLIGNE_TR!$A$1:$A$13,0),4)))</f>
        <v/>
      </c>
      <c r="R96" s="28" t="str">
        <f>IF(OR(Ouverture_lignes_validées!R96="F",Ouverture_lignes_validées!R96="PM",Ouverture_lignes_validées!R96=""),"",IF(Ouverture_lignes_validées!R96=1,INDEX(COEE_CADLIGNE_TR!$A$16:$C$27,MATCH(Tableau4[[#This Row],[Mois]],COEE_CADLIGNE_TR!$A$16:$A$27,0),2)*COEE_CADLIGNE_TR!$I$2*INDEX(COEE_CADLIGNE_TR!$L$3:$R$9,MATCH(WEEKDAY($A96,1),COEE_CADLIGNE_TR!$M$3:$M$9,0),6)*INDEX(COEE_CADLIGNE_TR!$A$1:$D$13,MATCH(MONTH($A96),COEE_CADLIGNE_TR!$A$1:$A$13,0),4)))</f>
        <v/>
      </c>
      <c r="S96" s="28" t="str">
        <f>IF(OR(Ouverture_lignes_validées!S96="F",Ouverture_lignes_validées!S96="PM",Ouverture_lignes_validées!S96=""),"",IF(Ouverture_lignes_validées!S96=1,INDEX(COEE_CADLIGNE_TR!$A$16:$C$27,MATCH(Tableau4[[#This Row],[Mois]],COEE_CADLIGNE_TR!$A$16:$A$27,0),2)*COEE_CADLIGNE_TR!$I$2*INDEX(COEE_CADLIGNE_TR!$L$3:$R$9,MATCH(WEEKDAY($A96,1),COEE_CADLIGNE_TR!$M$3:$M$9,0),7)*INDEX(COEE_CADLIGNE_TR!$A$1:$D$13,MATCH(MONTH($A96),COEE_CADLIGNE_TR!$A$1:$A$13,0),4)))</f>
        <v/>
      </c>
      <c r="T96" s="28">
        <f>IF(OR(Ouverture_lignes_validées!T96="F",Ouverture_lignes_validées!T96="PM",Ouverture_lignes_validées!T96=""),"",IF(Ouverture_lignes_validées!T96=1,IF(ISEVEN(Capa_lignes!$C96)="VRAI",INDEX(COEE_CADLIGNE_TR!$A$16:$C$27,MATCH(Tableau4[[#This Row],[Mois]],COEE_CADLIGNE_TR!$A$16:$A$27,0),2)*COEE_CADLIGNE_TR!$J$2*INDEX(COEE_CADLIGNE_TR!$L$3:$R$9,MATCH(WEEKDAY($A96,1),COEE_CADLIGNE_TR!$M$3:$M$9,0),3)*INDEX(COEE_CADLIGNE_TR!$A$1:$E$13,MATCH(MONTH($A96),COEE_CADLIGNE_TR!$A$1:$A$13,0),5),INDEX(COEE_CADLIGNE_TR!$A$16:$C$27,MATCH(Tableau4[[#This Row],[Mois]],COEE_CADLIGNE_TR!$A$16:$A$27,0),2)*COEE_CADLIGNE_TR!$J$2*INDEX(COEE_CADLIGNE_TR!$L$3:$R$9,MATCH(WEEKDAY($A96,1),COEE_CADLIGNE_TR!$M$3:$M$9,0),4)*INDEX(COEE_CADLIGNE_TR!$A$1:$E$13,MATCH(MONTH($A96),COEE_CADLIGNE_TR!$A$1:$A$13,0),5))))</f>
        <v>1601.8735362997659</v>
      </c>
    </row>
    <row r="97" spans="1:20" x14ac:dyDescent="0.35">
      <c r="A97" s="4">
        <v>45020</v>
      </c>
      <c r="B97" s="1">
        <v>2023</v>
      </c>
      <c r="C97" s="1">
        <v>14</v>
      </c>
      <c r="D97" s="1">
        <f>MONTH(Tableau4[[#This Row],[Date ]])</f>
        <v>4</v>
      </c>
      <c r="E97" s="28" t="str">
        <f>IF(OR(Ouverture_lignes_validées!E97="F",Ouverture_lignes_validées!E97="PM",Ouverture_lignes_validées!E97=""),"",
IF(Ouverture_lignes_validées!E97=1,
IF(ISEVEN(Capa_lignes!$C97)="VRAI",
INDEX(COEE_CADLIGNE_TR!$A$16:$C$27,MATCH(Tableau4[[#This Row],[Mois]],COEE_CADLIGNE_TR!$A$16:$A$27,0),2)*COEE_CADLIGNE_TR!$G$2*INDEX(COEE_CADLIGNE_TR!$L$3:$R$9,MATCH(WEEKDAY($A97,1),COEE_CADLIGNE_TR!$M$3:$M$9,0),4)*INDEX(COEE_CADLIGNE_TR!$A$1:$D$13,MATCH(MONTH($A97),COEE_CADLIGNE_TR!$A$1:$A$13,0),2)*INDEX(COEE_CADLIGNE_TR!$A$1:$D$13,MATCH(MONTH($A97),COEE_CADLIGNE_TR!$A$1:$A$13,0),2),
INDEX(COEE_CADLIGNE_TR!$A$16:$C$27,MATCH(Tableau4[[#This Row],[Mois]],COEE_CADLIGNE_TR!$A$16:$A$27,0),2)*COEE_CADLIGNE_TR!$G$2*INDEX(COEE_CADLIGNE_TR!$L$3:$R$9,MATCH(WEEKDAY($A97,1),COEE_CADLIGNE_TR!$M$3:$M$9,0),3)*INDEX(COEE_CADLIGNE_TR!$A$1:$D$13,MATCH(MONTH($A97),COEE_CADLIGNE_TR!$A$1:$A$13,0),2)*INDEX(COEE_CADLIGNE_TR!$A$1:$D$13,MATCH(MONTH($A97),COEE_CADLIGNE_TR!$A$1:$A$13,0),2))))</f>
        <v/>
      </c>
      <c r="F97" s="28" t="str">
        <f>IF(OR(Ouverture_lignes_validées!F97="F",Ouverture_lignes_validées!F97="PM",Ouverture_lignes_validées!F97=""),"",IF(Ouverture_lignes_validées!F97=1,IF(ISEVEN(Capa_lignes!$C97)="VRAI",INDEX(COEE_CADLIGNE_TR!$A$16:$C$27,MATCH(Tableau4[[#This Row],[Mois]],COEE_CADLIGNE_TR!$A$16:$A$27,0),2)*COEE_CADLIGNE_TR!$G$2*INDEX(COEE_CADLIGNE_TR!$L$3:$R$9,MATCH(WEEKDAY($A97,1),COEE_CADLIGNE_TR!$M$3:$M$9,0),3)*INDEX(COEE_CADLIGNE_TR!$A$1:$D$13,MATCH(MONTH($A97),COEE_CADLIGNE_TR!$A$1:$A$13,0),2),COEE_CADLIGNE_TR!$G$2*INDEX(COEE_CADLIGNE_TR!$L$3:$R$9,MATCH(WEEKDAY($A97,1),COEE_CADLIGNE_TR!$M$3:$M$9,0),4)*INDEX(COEE_CADLIGNE_TR!$A$1:$D$13,MATCH(MONTH($A97),COEE_CADLIGNE_TR!$A$1:$A$13,0),2))))</f>
        <v/>
      </c>
      <c r="G97" s="28" t="str">
        <f>IF(OR(Ouverture_lignes_validées!G97="F",Ouverture_lignes_validées!G97="PM",Ouverture_lignes_validées!G97=""),"",IF(Ouverture_lignes_validées!G97=1,INDEX(COEE_CADLIGNE_TR!$A$16:$C$27,MATCH(Tableau4[[#This Row],[Mois]],COEE_CADLIGNE_TR!$A$16:$A$27,0),2)*COEE_CADLIGNE_TR!$G$2*INDEX(COEE_CADLIGNE_TR!$L$3:$R$9,MATCH(WEEKDAY($A97,1),COEE_CADLIGNE_TR!$M$3:$M$9,0),5)*INDEX(COEE_CADLIGNE_TR!$A$1:$D$13,MATCH(MONTH($A97),COEE_CADLIGNE_TR!$A$1:$A$13,0),2)))</f>
        <v/>
      </c>
      <c r="H97" s="28" t="str">
        <f>IF(OR(Ouverture_lignes_validées!H97="F",Ouverture_lignes_validées!H97="PM",Ouverture_lignes_validées!H97=""),"",IF(Ouverture_lignes_validées!H97=1,INDEX(COEE_CADLIGNE_TR!$A$16:$C$27,MATCH(Tableau4[[#This Row],[Mois]],COEE_CADLIGNE_TR!$A$16:$A$27,0),2)*COEE_CADLIGNE_TR!$G$2*INDEX(COEE_CADLIGNE_TR!$L$3:$R$9,MATCH(WEEKDAY($A97,1),COEE_CADLIGNE_TR!$M$3:$M$9,0),6)*INDEX(COEE_CADLIGNE_TR!$A$1:$D$13,MATCH(MONTH($A97),COEE_CADLIGNE_TR!$A$1:$A$13,0),2)))</f>
        <v/>
      </c>
      <c r="I97" s="28" t="str">
        <f>IF(OR(Ouverture_lignes_validées!I97="F",Ouverture_lignes_validées!I97="PM",Ouverture_lignes_validées!I97=""),"",IF(Ouverture_lignes_validées!I97=1,INDEX(COEE_CADLIGNE_TR!$A$16:$C$27,MATCH(Tableau4[[#This Row],[Mois]],COEE_CADLIGNE_TR!$A$16:$A$27,0),2)*COEE_CADLIGNE_TR!$G$2*INDEX(COEE_CADLIGNE_TR!$L$3:$R$9,MATCH(WEEKDAY($A97,1),COEE_CADLIGNE_TR!$M$3:$M$9,0),7)*INDEX(COEE_CADLIGNE_TR!$A$1:$D$13,MATCH(MONTH($A97),COEE_CADLIGNE_TR!$A$1:$A$13,0),2)))</f>
        <v/>
      </c>
      <c r="J97" s="28">
        <f>IF(OR(Ouverture_lignes_validées!J97="F",Ouverture_lignes_validées!J97="PM",Ouverture_lignes_validées!J97=""),"",IF(Ouverture_lignes_validées!J97=1,IF(ISEVEN(Capa_lignes!$C97)="VRAI",INDEX(COEE_CADLIGNE_TR!$A$16:$C$27,MATCH(Tableau4[[#This Row],[Mois]],COEE_CADLIGNE_TR!$A$16:$A$27,0),2)*COEE_CADLIGNE_TR!$H$2*INDEX(COEE_CADLIGNE_TR!$L$3:$R$9,MATCH(WEEKDAY($A97,1),COEE_CADLIGNE_TR!$M$3:$M$9,0),4)*INDEX(COEE_CADLIGNE_TR!$A$1:$D$13,MATCH(MONTH($A97),COEE_CADLIGNE_TR!$A$1:$A$13,0),3),INDEX(COEE_CADLIGNE_TR!$A$16:$C$27,MATCH(Tableau4[[#This Row],[Mois]],COEE_CADLIGNE_TR!$A$16:$A$27,0),2)*COEE_CADLIGNE_TR!$H$2*INDEX(COEE_CADLIGNE_TR!$L$3:$R$9,MATCH(WEEKDAY($A97,1),COEE_CADLIGNE_TR!$M$3:$M$9,0),3)*INDEX(COEE_CADLIGNE_TR!$A$1:$D$13,MATCH(MONTH($A97),COEE_CADLIGNE_TR!$A$1:$A$13,0),3))))</f>
        <v>4890.6000000000004</v>
      </c>
      <c r="K97" s="28">
        <f>IF(OR(Ouverture_lignes_validées!K97="F",Ouverture_lignes_validées!K97="PM",Ouverture_lignes_validées!K97=""),"",IF(Ouverture_lignes_validées!K97=1,IF(ISEVEN(Capa_lignes!$C97)="VRAI",INDEX(COEE_CADLIGNE_TR!$A$16:$C$27,MATCH(Tableau4[[#This Row],[Mois]],COEE_CADLIGNE_TR!$A$16:$A$27,0),2)*COEE_CADLIGNE_TR!$H$2*INDEX(COEE_CADLIGNE_TR!$L$3:$R$9,MATCH(WEEKDAY($A97,1),COEE_CADLIGNE_TR!$M$3:$M$9,0),3)*INDEX(COEE_CADLIGNE_TR!$A$1:$D$13,MATCH(MONTH($A97),COEE_CADLIGNE_TR!$A$1:$A$13,0),3),INDEX(COEE_CADLIGNE_TR!$A$16:$C$27,MATCH(Tableau4[[#This Row],[Mois]],COEE_CADLIGNE_TR!$A$16:$A$27,0),2)*COEE_CADLIGNE_TR!$H$2*INDEX(COEE_CADLIGNE_TR!$L$3:$R$9,MATCH(WEEKDAY($A97,1),COEE_CADLIGNE_TR!$M$3:$M$9,0),4)*INDEX(COEE_CADLIGNE_TR!$A$1:$D$13,MATCH(MONTH($A97),COEE_CADLIGNE_TR!$A$1:$A$13,0),3))))</f>
        <v>5001.75</v>
      </c>
      <c r="L97" s="28">
        <f>IF(OR(Ouverture_lignes_validées!L97="F",Ouverture_lignes_validées!L97="PM",Ouverture_lignes_validées!L97=""),"",IF(Ouverture_lignes_validées!L97=1,INDEX(COEE_CADLIGNE_TR!$A$16:$C$27,MATCH(Tableau4[[#This Row],[Mois]],COEE_CADLIGNE_TR!$A$16:$A$27,0),2)*COEE_CADLIGNE_TR!$H$2*INDEX(COEE_CADLIGNE_TR!$L$3:$R$9,MATCH(WEEKDAY($A97,1),COEE_CADLIGNE_TR!$M$3:$M$9,0),5)*INDEX(COEE_CADLIGNE_TR!$A$1:$D$13,MATCH(MONTH($A97),COEE_CADLIGNE_TR!$A$1:$A$13,0),3)))</f>
        <v>6113.25</v>
      </c>
      <c r="M97" s="28" t="str">
        <f>IF(OR(Ouverture_lignes_validées!M97="F",Ouverture_lignes_validées!M97="PM",Ouverture_lignes_validées!M97=""),"",IF(Ouverture_lignes_validées!M97=1,INDEX(COEE_CADLIGNE_TR!$A$16:$C$27,MATCH(Tableau4[[#This Row],[Mois]],COEE_CADLIGNE_TR!$A$16:$A$27,0),2)*COEE_CADLIGNE_TR!$H$2*INDEX(COEE_CADLIGNE_TR!$L$3:$R$9,MATCH(WEEKDAY($A97,1),COEE_CADLIGNE_TR!$M$3:$M$9,0),6)*INDEX(COEE_CADLIGNE_TR!$A$1:$D$13,MATCH(MONTH($A97),COEE_CADLIGNE_TR!$A$1:$A$13,0),3)))</f>
        <v/>
      </c>
      <c r="N97" s="28" t="str">
        <f>IF(OR(Ouverture_lignes_validées!N97="F",Ouverture_lignes_validées!N97="PM",Ouverture_lignes_validées!N97=""),"",IF(Ouverture_lignes_validées!N97=1,INDEX(COEE_CADLIGNE_TR!$A$16:$C$27,MATCH(Tableau4[[#This Row],[Mois]],COEE_CADLIGNE_TR!$A$16:$A$27,0),2)*COEE_CADLIGNE_TR!$H$2*INDEX(COEE_CADLIGNE_TR!$L$3:$R$9,MATCH(WEEKDAY($A97,1),COEE_CADLIGNE_TR!$M$3:$M$9,0),7)*INDEX(COEE_CADLIGNE_TR!$A$1:$D$13,MATCH(MONTH($A97),COEE_CADLIGNE_TR!$A$1:$A$13,0),3)))</f>
        <v/>
      </c>
      <c r="O97" s="28">
        <f>IF(OR(Ouverture_lignes_validées!O97="F",Ouverture_lignes_validées!O97="PM",Ouverture_lignes_validées!O97=""),"",IF(Ouverture_lignes_validées!O97=1,IF(ISEVEN(Capa_lignes!$C97)="VRAI",INDEX(COEE_CADLIGNE_TR!$A$16:$C$27,MATCH(Tableau4[[#This Row],[Mois]],COEE_CADLIGNE_TR!$A$16:$A$27,0),2)*COEE_CADLIGNE_TR!$I$2*INDEX(COEE_CADLIGNE_TR!$L$3:$R$9,MATCH(WEEKDAY($A97,1),COEE_CADLIGNE_TR!$M$3:$M$9,0),4)*INDEX(COEE_CADLIGNE_TR!$A$1:$D$13,MATCH(MONTH($A97),COEE_CADLIGNE_TR!$A$1:$A$13,0),4),INDEX(COEE_CADLIGNE_TR!$A$16:$C$27,MATCH(Tableau4[[#This Row],[Mois]],COEE_CADLIGNE_TR!$A$16:$A$27,0),2)*COEE_CADLIGNE_TR!$I$2*INDEX(COEE_CADLIGNE_TR!$L$3:$R$9,MATCH(WEEKDAY($A97,1),COEE_CADLIGNE_TR!$M$3:$M$9,0),3)*INDEX(COEE_CADLIGNE_TR!$A$1:$D$13,MATCH(MONTH($A97),COEE_CADLIGNE_TR!$A$1:$A$13,0),4))))</f>
        <v>4796.55</v>
      </c>
      <c r="P97" s="28">
        <f>IF(OR(Ouverture_lignes_validées!P97="F",Ouverture_lignes_validées!P97="PM",Ouverture_lignes_validées!P97=""),"",IF(Ouverture_lignes_validées!P97=1,IF(ISEVEN(Capa_lignes!$C97)="VRAI",INDEX(COEE_CADLIGNE_TR!$A$16:$C$27,MATCH(Tableau4[[#This Row],[Mois]],COEE_CADLIGNE_TR!$A$16:$A$27,0),2)*COEE_CADLIGNE_TR!$I$2*INDEX(COEE_CADLIGNE_TR!$L$3:$R$9,MATCH(WEEKDAY($A97,1),COEE_CADLIGNE_TR!$M$3:$M$9,0),3)*INDEX(COEE_CADLIGNE_TR!$A$1:$D$13,MATCH(MONTH($A97),COEE_CADLIGNE_TR!$A$1:$A$13,0),4),INDEX(COEE_CADLIGNE_TR!$A$16:$C$27,MATCH(Tableau4[[#This Row],[Mois]],COEE_CADLIGNE_TR!$A$16:$A$27,0),2)*COEE_CADLIGNE_TR!$I$2*INDEX(COEE_CADLIGNE_TR!$L$3:$R$9,MATCH(WEEKDAY($A97,1),COEE_CADLIGNE_TR!$M$3:$M$9,0),4)*INDEX(COEE_CADLIGNE_TR!$A$1:$D$13,MATCH(MONTH($A97),COEE_CADLIGNE_TR!$A$1:$A$13,0),4))))</f>
        <v>4905.5625</v>
      </c>
      <c r="Q97" s="28" t="str">
        <f>IF(OR(Ouverture_lignes_validées!Q97="F",Ouverture_lignes_validées!Q97="PM",Ouverture_lignes_validées!Q97=""),"",IF(Ouverture_lignes_validées!Q97=1,INDEX(COEE_CADLIGNE_TR!$A$16:$C$27,MATCH(Tableau4[[#This Row],[Mois]],COEE_CADLIGNE_TR!$A$16:$A$27,0),2)*COEE_CADLIGNE_TR!$I$2*INDEX(COEE_CADLIGNE_TR!$L$3:$R$9,MATCH(WEEKDAY($A97,1),COEE_CADLIGNE_TR!$M$3:$M$9,0),5)*INDEX(COEE_CADLIGNE_TR!$A$1:$D$13,MATCH(MONTH($A97),COEE_CADLIGNE_TR!$A$1:$A$13,0),4)))</f>
        <v/>
      </c>
      <c r="R97" s="28" t="str">
        <f>IF(OR(Ouverture_lignes_validées!R97="F",Ouverture_lignes_validées!R97="PM",Ouverture_lignes_validées!R97=""),"",IF(Ouverture_lignes_validées!R97=1,INDEX(COEE_CADLIGNE_TR!$A$16:$C$27,MATCH(Tableau4[[#This Row],[Mois]],COEE_CADLIGNE_TR!$A$16:$A$27,0),2)*COEE_CADLIGNE_TR!$I$2*INDEX(COEE_CADLIGNE_TR!$L$3:$R$9,MATCH(WEEKDAY($A97,1),COEE_CADLIGNE_TR!$M$3:$M$9,0),6)*INDEX(COEE_CADLIGNE_TR!$A$1:$D$13,MATCH(MONTH($A97),COEE_CADLIGNE_TR!$A$1:$A$13,0),4)))</f>
        <v/>
      </c>
      <c r="S97" s="28" t="str">
        <f>IF(OR(Ouverture_lignes_validées!S97="F",Ouverture_lignes_validées!S97="PM",Ouverture_lignes_validées!S97=""),"",IF(Ouverture_lignes_validées!S97=1,INDEX(COEE_CADLIGNE_TR!$A$16:$C$27,MATCH(Tableau4[[#This Row],[Mois]],COEE_CADLIGNE_TR!$A$16:$A$27,0),2)*COEE_CADLIGNE_TR!$I$2*INDEX(COEE_CADLIGNE_TR!$L$3:$R$9,MATCH(WEEKDAY($A97,1),COEE_CADLIGNE_TR!$M$3:$M$9,0),7)*INDEX(COEE_CADLIGNE_TR!$A$1:$D$13,MATCH(MONTH($A97),COEE_CADLIGNE_TR!$A$1:$A$13,0),4)))</f>
        <v/>
      </c>
      <c r="T97" s="28">
        <f>IF(OR(Ouverture_lignes_validées!T97="F",Ouverture_lignes_validées!T97="PM",Ouverture_lignes_validées!T97=""),"",IF(Ouverture_lignes_validées!T97=1,IF(ISEVEN(Capa_lignes!$C97)="VRAI",INDEX(COEE_CADLIGNE_TR!$A$16:$C$27,MATCH(Tableau4[[#This Row],[Mois]],COEE_CADLIGNE_TR!$A$16:$A$27,0),2)*COEE_CADLIGNE_TR!$J$2*INDEX(COEE_CADLIGNE_TR!$L$3:$R$9,MATCH(WEEKDAY($A97,1),COEE_CADLIGNE_TR!$M$3:$M$9,0),3)*INDEX(COEE_CADLIGNE_TR!$A$1:$E$13,MATCH(MONTH($A97),COEE_CADLIGNE_TR!$A$1:$A$13,0),5),INDEX(COEE_CADLIGNE_TR!$A$16:$C$27,MATCH(Tableau4[[#This Row],[Mois]],COEE_CADLIGNE_TR!$A$16:$A$27,0),2)*COEE_CADLIGNE_TR!$J$2*INDEX(COEE_CADLIGNE_TR!$L$3:$R$9,MATCH(WEEKDAY($A97,1),COEE_CADLIGNE_TR!$M$3:$M$9,0),4)*INDEX(COEE_CADLIGNE_TR!$A$1:$E$13,MATCH(MONTH($A97),COEE_CADLIGNE_TR!$A$1:$A$13,0),5))))</f>
        <v>1601.8735362997659</v>
      </c>
    </row>
    <row r="98" spans="1:20" x14ac:dyDescent="0.35">
      <c r="A98" s="4">
        <v>45021</v>
      </c>
      <c r="B98" s="1">
        <v>2023</v>
      </c>
      <c r="C98" s="1">
        <v>14</v>
      </c>
      <c r="D98" s="1">
        <f>MONTH(Tableau4[[#This Row],[Date ]])</f>
        <v>4</v>
      </c>
      <c r="E98" s="28" t="str">
        <f>IF(OR(Ouverture_lignes_validées!E98="F",Ouverture_lignes_validées!E98="PM",Ouverture_lignes_validées!E98=""),"",
IF(Ouverture_lignes_validées!E98=1,
IF(ISEVEN(Capa_lignes!$C98)="VRAI",
INDEX(COEE_CADLIGNE_TR!$A$16:$C$27,MATCH(Tableau4[[#This Row],[Mois]],COEE_CADLIGNE_TR!$A$16:$A$27,0),2)*COEE_CADLIGNE_TR!$G$2*INDEX(COEE_CADLIGNE_TR!$L$3:$R$9,MATCH(WEEKDAY($A98,1),COEE_CADLIGNE_TR!$M$3:$M$9,0),4)*INDEX(COEE_CADLIGNE_TR!$A$1:$D$13,MATCH(MONTH($A98),COEE_CADLIGNE_TR!$A$1:$A$13,0),2)*INDEX(COEE_CADLIGNE_TR!$A$1:$D$13,MATCH(MONTH($A98),COEE_CADLIGNE_TR!$A$1:$A$13,0),2),
INDEX(COEE_CADLIGNE_TR!$A$16:$C$27,MATCH(Tableau4[[#This Row],[Mois]],COEE_CADLIGNE_TR!$A$16:$A$27,0),2)*COEE_CADLIGNE_TR!$G$2*INDEX(COEE_CADLIGNE_TR!$L$3:$R$9,MATCH(WEEKDAY($A98,1),COEE_CADLIGNE_TR!$M$3:$M$9,0),3)*INDEX(COEE_CADLIGNE_TR!$A$1:$D$13,MATCH(MONTH($A98),COEE_CADLIGNE_TR!$A$1:$A$13,0),2)*INDEX(COEE_CADLIGNE_TR!$A$1:$D$13,MATCH(MONTH($A98),COEE_CADLIGNE_TR!$A$1:$A$13,0),2))))</f>
        <v/>
      </c>
      <c r="F98" s="28" t="str">
        <f>IF(OR(Ouverture_lignes_validées!F98="F",Ouverture_lignes_validées!F98="PM",Ouverture_lignes_validées!F98=""),"",IF(Ouverture_lignes_validées!F98=1,IF(ISEVEN(Capa_lignes!$C98)="VRAI",INDEX(COEE_CADLIGNE_TR!$A$16:$C$27,MATCH(Tableau4[[#This Row],[Mois]],COEE_CADLIGNE_TR!$A$16:$A$27,0),2)*COEE_CADLIGNE_TR!$G$2*INDEX(COEE_CADLIGNE_TR!$L$3:$R$9,MATCH(WEEKDAY($A98,1),COEE_CADLIGNE_TR!$M$3:$M$9,0),3)*INDEX(COEE_CADLIGNE_TR!$A$1:$D$13,MATCH(MONTH($A98),COEE_CADLIGNE_TR!$A$1:$A$13,0),2),COEE_CADLIGNE_TR!$G$2*INDEX(COEE_CADLIGNE_TR!$L$3:$R$9,MATCH(WEEKDAY($A98,1),COEE_CADLIGNE_TR!$M$3:$M$9,0),4)*INDEX(COEE_CADLIGNE_TR!$A$1:$D$13,MATCH(MONTH($A98),COEE_CADLIGNE_TR!$A$1:$A$13,0),2))))</f>
        <v/>
      </c>
      <c r="G98" s="28" t="str">
        <f>IF(OR(Ouverture_lignes_validées!G98="F",Ouverture_lignes_validées!G98="PM",Ouverture_lignes_validées!G98=""),"",IF(Ouverture_lignes_validées!G98=1,INDEX(COEE_CADLIGNE_TR!$A$16:$C$27,MATCH(Tableau4[[#This Row],[Mois]],COEE_CADLIGNE_TR!$A$16:$A$27,0),2)*COEE_CADLIGNE_TR!$G$2*INDEX(COEE_CADLIGNE_TR!$L$3:$R$9,MATCH(WEEKDAY($A98,1),COEE_CADLIGNE_TR!$M$3:$M$9,0),5)*INDEX(COEE_CADLIGNE_TR!$A$1:$D$13,MATCH(MONTH($A98),COEE_CADLIGNE_TR!$A$1:$A$13,0),2)))</f>
        <v/>
      </c>
      <c r="H98" s="28" t="str">
        <f>IF(OR(Ouverture_lignes_validées!H98="F",Ouverture_lignes_validées!H98="PM",Ouverture_lignes_validées!H98=""),"",IF(Ouverture_lignes_validées!H98=1,INDEX(COEE_CADLIGNE_TR!$A$16:$C$27,MATCH(Tableau4[[#This Row],[Mois]],COEE_CADLIGNE_TR!$A$16:$A$27,0),2)*COEE_CADLIGNE_TR!$G$2*INDEX(COEE_CADLIGNE_TR!$L$3:$R$9,MATCH(WEEKDAY($A98,1),COEE_CADLIGNE_TR!$M$3:$M$9,0),6)*INDEX(COEE_CADLIGNE_TR!$A$1:$D$13,MATCH(MONTH($A98),COEE_CADLIGNE_TR!$A$1:$A$13,0),2)))</f>
        <v/>
      </c>
      <c r="I98" s="28" t="str">
        <f>IF(OR(Ouverture_lignes_validées!I98="F",Ouverture_lignes_validées!I98="PM",Ouverture_lignes_validées!I98=""),"",IF(Ouverture_lignes_validées!I98=1,INDEX(COEE_CADLIGNE_TR!$A$16:$C$27,MATCH(Tableau4[[#This Row],[Mois]],COEE_CADLIGNE_TR!$A$16:$A$27,0),2)*COEE_CADLIGNE_TR!$G$2*INDEX(COEE_CADLIGNE_TR!$L$3:$R$9,MATCH(WEEKDAY($A98,1),COEE_CADLIGNE_TR!$M$3:$M$9,0),7)*INDEX(COEE_CADLIGNE_TR!$A$1:$D$13,MATCH(MONTH($A98),COEE_CADLIGNE_TR!$A$1:$A$13,0),2)))</f>
        <v/>
      </c>
      <c r="J98" s="28">
        <f>IF(OR(Ouverture_lignes_validées!J98="F",Ouverture_lignes_validées!J98="PM",Ouverture_lignes_validées!J98=""),"",IF(Ouverture_lignes_validées!J98=1,IF(ISEVEN(Capa_lignes!$C98)="VRAI",INDEX(COEE_CADLIGNE_TR!$A$16:$C$27,MATCH(Tableau4[[#This Row],[Mois]],COEE_CADLIGNE_TR!$A$16:$A$27,0),2)*COEE_CADLIGNE_TR!$H$2*INDEX(COEE_CADLIGNE_TR!$L$3:$R$9,MATCH(WEEKDAY($A98,1),COEE_CADLIGNE_TR!$M$3:$M$9,0),4)*INDEX(COEE_CADLIGNE_TR!$A$1:$D$13,MATCH(MONTH($A98),COEE_CADLIGNE_TR!$A$1:$A$13,0),3),INDEX(COEE_CADLIGNE_TR!$A$16:$C$27,MATCH(Tableau4[[#This Row],[Mois]],COEE_CADLIGNE_TR!$A$16:$A$27,0),2)*COEE_CADLIGNE_TR!$H$2*INDEX(COEE_CADLIGNE_TR!$L$3:$R$9,MATCH(WEEKDAY($A98,1),COEE_CADLIGNE_TR!$M$3:$M$9,0),3)*INDEX(COEE_CADLIGNE_TR!$A$1:$D$13,MATCH(MONTH($A98),COEE_CADLIGNE_TR!$A$1:$A$13,0),3))))</f>
        <v>4890.6000000000004</v>
      </c>
      <c r="K98" s="28">
        <f>IF(OR(Ouverture_lignes_validées!K98="F",Ouverture_lignes_validées!K98="PM",Ouverture_lignes_validées!K98=""),"",IF(Ouverture_lignes_validées!K98=1,IF(ISEVEN(Capa_lignes!$C98)="VRAI",INDEX(COEE_CADLIGNE_TR!$A$16:$C$27,MATCH(Tableau4[[#This Row],[Mois]],COEE_CADLIGNE_TR!$A$16:$A$27,0),2)*COEE_CADLIGNE_TR!$H$2*INDEX(COEE_CADLIGNE_TR!$L$3:$R$9,MATCH(WEEKDAY($A98,1),COEE_CADLIGNE_TR!$M$3:$M$9,0),3)*INDEX(COEE_CADLIGNE_TR!$A$1:$D$13,MATCH(MONTH($A98),COEE_CADLIGNE_TR!$A$1:$A$13,0),3),INDEX(COEE_CADLIGNE_TR!$A$16:$C$27,MATCH(Tableau4[[#This Row],[Mois]],COEE_CADLIGNE_TR!$A$16:$A$27,0),2)*COEE_CADLIGNE_TR!$H$2*INDEX(COEE_CADLIGNE_TR!$L$3:$R$9,MATCH(WEEKDAY($A98,1),COEE_CADLIGNE_TR!$M$3:$M$9,0),4)*INDEX(COEE_CADLIGNE_TR!$A$1:$D$13,MATCH(MONTH($A98),COEE_CADLIGNE_TR!$A$1:$A$13,0),3))))</f>
        <v>5001.75</v>
      </c>
      <c r="L98" s="28">
        <f>IF(OR(Ouverture_lignes_validées!L98="F",Ouverture_lignes_validées!L98="PM",Ouverture_lignes_validées!L98=""),"",IF(Ouverture_lignes_validées!L98=1,INDEX(COEE_CADLIGNE_TR!$A$16:$C$27,MATCH(Tableau4[[#This Row],[Mois]],COEE_CADLIGNE_TR!$A$16:$A$27,0),2)*COEE_CADLIGNE_TR!$H$2*INDEX(COEE_CADLIGNE_TR!$L$3:$R$9,MATCH(WEEKDAY($A98,1),COEE_CADLIGNE_TR!$M$3:$M$9,0),5)*INDEX(COEE_CADLIGNE_TR!$A$1:$D$13,MATCH(MONTH($A98),COEE_CADLIGNE_TR!$A$1:$A$13,0),3)))</f>
        <v>6113.25</v>
      </c>
      <c r="M98" s="28" t="str">
        <f>IF(OR(Ouverture_lignes_validées!M98="F",Ouverture_lignes_validées!M98="PM",Ouverture_lignes_validées!M98=""),"",IF(Ouverture_lignes_validées!M98=1,INDEX(COEE_CADLIGNE_TR!$A$16:$C$27,MATCH(Tableau4[[#This Row],[Mois]],COEE_CADLIGNE_TR!$A$16:$A$27,0),2)*COEE_CADLIGNE_TR!$H$2*INDEX(COEE_CADLIGNE_TR!$L$3:$R$9,MATCH(WEEKDAY($A98,1),COEE_CADLIGNE_TR!$M$3:$M$9,0),6)*INDEX(COEE_CADLIGNE_TR!$A$1:$D$13,MATCH(MONTH($A98),COEE_CADLIGNE_TR!$A$1:$A$13,0),3)))</f>
        <v/>
      </c>
      <c r="N98" s="28" t="str">
        <f>IF(OR(Ouverture_lignes_validées!N98="F",Ouverture_lignes_validées!N98="PM",Ouverture_lignes_validées!N98=""),"",IF(Ouverture_lignes_validées!N98=1,INDEX(COEE_CADLIGNE_TR!$A$16:$C$27,MATCH(Tableau4[[#This Row],[Mois]],COEE_CADLIGNE_TR!$A$16:$A$27,0),2)*COEE_CADLIGNE_TR!$H$2*INDEX(COEE_CADLIGNE_TR!$L$3:$R$9,MATCH(WEEKDAY($A98,1),COEE_CADLIGNE_TR!$M$3:$M$9,0),7)*INDEX(COEE_CADLIGNE_TR!$A$1:$D$13,MATCH(MONTH($A98),COEE_CADLIGNE_TR!$A$1:$A$13,0),3)))</f>
        <v/>
      </c>
      <c r="O98" s="28">
        <f>IF(OR(Ouverture_lignes_validées!O98="F",Ouverture_lignes_validées!O98="PM",Ouverture_lignes_validées!O98=""),"",IF(Ouverture_lignes_validées!O98=1,IF(ISEVEN(Capa_lignes!$C98)="VRAI",INDEX(COEE_CADLIGNE_TR!$A$16:$C$27,MATCH(Tableau4[[#This Row],[Mois]],COEE_CADLIGNE_TR!$A$16:$A$27,0),2)*COEE_CADLIGNE_TR!$I$2*INDEX(COEE_CADLIGNE_TR!$L$3:$R$9,MATCH(WEEKDAY($A98,1),COEE_CADLIGNE_TR!$M$3:$M$9,0),4)*INDEX(COEE_CADLIGNE_TR!$A$1:$D$13,MATCH(MONTH($A98),COEE_CADLIGNE_TR!$A$1:$A$13,0),4),INDEX(COEE_CADLIGNE_TR!$A$16:$C$27,MATCH(Tableau4[[#This Row],[Mois]],COEE_CADLIGNE_TR!$A$16:$A$27,0),2)*COEE_CADLIGNE_TR!$I$2*INDEX(COEE_CADLIGNE_TR!$L$3:$R$9,MATCH(WEEKDAY($A98,1),COEE_CADLIGNE_TR!$M$3:$M$9,0),3)*INDEX(COEE_CADLIGNE_TR!$A$1:$D$13,MATCH(MONTH($A98),COEE_CADLIGNE_TR!$A$1:$A$13,0),4))))</f>
        <v>4796.55</v>
      </c>
      <c r="P98" s="28">
        <f>IF(OR(Ouverture_lignes_validées!P98="F",Ouverture_lignes_validées!P98="PM",Ouverture_lignes_validées!P98=""),"",IF(Ouverture_lignes_validées!P98=1,IF(ISEVEN(Capa_lignes!$C98)="VRAI",INDEX(COEE_CADLIGNE_TR!$A$16:$C$27,MATCH(Tableau4[[#This Row],[Mois]],COEE_CADLIGNE_TR!$A$16:$A$27,0),2)*COEE_CADLIGNE_TR!$I$2*INDEX(COEE_CADLIGNE_TR!$L$3:$R$9,MATCH(WEEKDAY($A98,1),COEE_CADLIGNE_TR!$M$3:$M$9,0),3)*INDEX(COEE_CADLIGNE_TR!$A$1:$D$13,MATCH(MONTH($A98),COEE_CADLIGNE_TR!$A$1:$A$13,0),4),INDEX(COEE_CADLIGNE_TR!$A$16:$C$27,MATCH(Tableau4[[#This Row],[Mois]],COEE_CADLIGNE_TR!$A$16:$A$27,0),2)*COEE_CADLIGNE_TR!$I$2*INDEX(COEE_CADLIGNE_TR!$L$3:$R$9,MATCH(WEEKDAY($A98,1),COEE_CADLIGNE_TR!$M$3:$M$9,0),4)*INDEX(COEE_CADLIGNE_TR!$A$1:$D$13,MATCH(MONTH($A98),COEE_CADLIGNE_TR!$A$1:$A$13,0),4))))</f>
        <v>4905.5625</v>
      </c>
      <c r="Q98" s="28" t="str">
        <f>IF(OR(Ouverture_lignes_validées!Q98="F",Ouverture_lignes_validées!Q98="PM",Ouverture_lignes_validées!Q98=""),"",IF(Ouverture_lignes_validées!Q98=1,INDEX(COEE_CADLIGNE_TR!$A$16:$C$27,MATCH(Tableau4[[#This Row],[Mois]],COEE_CADLIGNE_TR!$A$16:$A$27,0),2)*COEE_CADLIGNE_TR!$I$2*INDEX(COEE_CADLIGNE_TR!$L$3:$R$9,MATCH(WEEKDAY($A98,1),COEE_CADLIGNE_TR!$M$3:$M$9,0),5)*INDEX(COEE_CADLIGNE_TR!$A$1:$D$13,MATCH(MONTH($A98),COEE_CADLIGNE_TR!$A$1:$A$13,0),4)))</f>
        <v/>
      </c>
      <c r="R98" s="28" t="str">
        <f>IF(OR(Ouverture_lignes_validées!R98="F",Ouverture_lignes_validées!R98="PM",Ouverture_lignes_validées!R98=""),"",IF(Ouverture_lignes_validées!R98=1,INDEX(COEE_CADLIGNE_TR!$A$16:$C$27,MATCH(Tableau4[[#This Row],[Mois]],COEE_CADLIGNE_TR!$A$16:$A$27,0),2)*COEE_CADLIGNE_TR!$I$2*INDEX(COEE_CADLIGNE_TR!$L$3:$R$9,MATCH(WEEKDAY($A98,1),COEE_CADLIGNE_TR!$M$3:$M$9,0),6)*INDEX(COEE_CADLIGNE_TR!$A$1:$D$13,MATCH(MONTH($A98),COEE_CADLIGNE_TR!$A$1:$A$13,0),4)))</f>
        <v/>
      </c>
      <c r="S98" s="28" t="str">
        <f>IF(OR(Ouverture_lignes_validées!S98="F",Ouverture_lignes_validées!S98="PM",Ouverture_lignes_validées!S98=""),"",IF(Ouverture_lignes_validées!S98=1,INDEX(COEE_CADLIGNE_TR!$A$16:$C$27,MATCH(Tableau4[[#This Row],[Mois]],COEE_CADLIGNE_TR!$A$16:$A$27,0),2)*COEE_CADLIGNE_TR!$I$2*INDEX(COEE_CADLIGNE_TR!$L$3:$R$9,MATCH(WEEKDAY($A98,1),COEE_CADLIGNE_TR!$M$3:$M$9,0),7)*INDEX(COEE_CADLIGNE_TR!$A$1:$D$13,MATCH(MONTH($A98),COEE_CADLIGNE_TR!$A$1:$A$13,0),4)))</f>
        <v/>
      </c>
      <c r="T98" s="28">
        <f>IF(OR(Ouverture_lignes_validées!T98="F",Ouverture_lignes_validées!T98="PM",Ouverture_lignes_validées!T98=""),"",IF(Ouverture_lignes_validées!T98=1,IF(ISEVEN(Capa_lignes!$C98)="VRAI",INDEX(COEE_CADLIGNE_TR!$A$16:$C$27,MATCH(Tableau4[[#This Row],[Mois]],COEE_CADLIGNE_TR!$A$16:$A$27,0),2)*COEE_CADLIGNE_TR!$J$2*INDEX(COEE_CADLIGNE_TR!$L$3:$R$9,MATCH(WEEKDAY($A98,1),COEE_CADLIGNE_TR!$M$3:$M$9,0),3)*INDEX(COEE_CADLIGNE_TR!$A$1:$E$13,MATCH(MONTH($A98),COEE_CADLIGNE_TR!$A$1:$A$13,0),5),INDEX(COEE_CADLIGNE_TR!$A$16:$C$27,MATCH(Tableau4[[#This Row],[Mois]],COEE_CADLIGNE_TR!$A$16:$A$27,0),2)*COEE_CADLIGNE_TR!$J$2*INDEX(COEE_CADLIGNE_TR!$L$3:$R$9,MATCH(WEEKDAY($A98,1),COEE_CADLIGNE_TR!$M$3:$M$9,0),4)*INDEX(COEE_CADLIGNE_TR!$A$1:$E$13,MATCH(MONTH($A98),COEE_CADLIGNE_TR!$A$1:$A$13,0),5))))</f>
        <v>1601.8735362997659</v>
      </c>
    </row>
    <row r="99" spans="1:20" x14ac:dyDescent="0.35">
      <c r="A99" s="4">
        <v>45022</v>
      </c>
      <c r="B99" s="1">
        <v>2023</v>
      </c>
      <c r="C99" s="1">
        <v>14</v>
      </c>
      <c r="D99" s="1">
        <f>MONTH(Tableau4[[#This Row],[Date ]])</f>
        <v>4</v>
      </c>
      <c r="E99" s="28" t="str">
        <f>IF(OR(Ouverture_lignes_validées!E99="F",Ouverture_lignes_validées!E99="PM",Ouverture_lignes_validées!E99=""),"",
IF(Ouverture_lignes_validées!E99=1,
IF(ISEVEN(Capa_lignes!$C99)="VRAI",
INDEX(COEE_CADLIGNE_TR!$A$16:$C$27,MATCH(Tableau4[[#This Row],[Mois]],COEE_CADLIGNE_TR!$A$16:$A$27,0),2)*COEE_CADLIGNE_TR!$G$2*INDEX(COEE_CADLIGNE_TR!$L$3:$R$9,MATCH(WEEKDAY($A99,1),COEE_CADLIGNE_TR!$M$3:$M$9,0),4)*INDEX(COEE_CADLIGNE_TR!$A$1:$D$13,MATCH(MONTH($A99),COEE_CADLIGNE_TR!$A$1:$A$13,0),2)*INDEX(COEE_CADLIGNE_TR!$A$1:$D$13,MATCH(MONTH($A99),COEE_CADLIGNE_TR!$A$1:$A$13,0),2),
INDEX(COEE_CADLIGNE_TR!$A$16:$C$27,MATCH(Tableau4[[#This Row],[Mois]],COEE_CADLIGNE_TR!$A$16:$A$27,0),2)*COEE_CADLIGNE_TR!$G$2*INDEX(COEE_CADLIGNE_TR!$L$3:$R$9,MATCH(WEEKDAY($A99,1),COEE_CADLIGNE_TR!$M$3:$M$9,0),3)*INDEX(COEE_CADLIGNE_TR!$A$1:$D$13,MATCH(MONTH($A99),COEE_CADLIGNE_TR!$A$1:$A$13,0),2)*INDEX(COEE_CADLIGNE_TR!$A$1:$D$13,MATCH(MONTH($A99),COEE_CADLIGNE_TR!$A$1:$A$13,0),2))))</f>
        <v/>
      </c>
      <c r="F99" s="28" t="str">
        <f>IF(OR(Ouverture_lignes_validées!F99="F",Ouverture_lignes_validées!F99="PM",Ouverture_lignes_validées!F99=""),"",IF(Ouverture_lignes_validées!F99=1,IF(ISEVEN(Capa_lignes!$C99)="VRAI",INDEX(COEE_CADLIGNE_TR!$A$16:$C$27,MATCH(Tableau4[[#This Row],[Mois]],COEE_CADLIGNE_TR!$A$16:$A$27,0),2)*COEE_CADLIGNE_TR!$G$2*INDEX(COEE_CADLIGNE_TR!$L$3:$R$9,MATCH(WEEKDAY($A99,1),COEE_CADLIGNE_TR!$M$3:$M$9,0),3)*INDEX(COEE_CADLIGNE_TR!$A$1:$D$13,MATCH(MONTH($A99),COEE_CADLIGNE_TR!$A$1:$A$13,0),2),COEE_CADLIGNE_TR!$G$2*INDEX(COEE_CADLIGNE_TR!$L$3:$R$9,MATCH(WEEKDAY($A99,1),COEE_CADLIGNE_TR!$M$3:$M$9,0),4)*INDEX(COEE_CADLIGNE_TR!$A$1:$D$13,MATCH(MONTH($A99),COEE_CADLIGNE_TR!$A$1:$A$13,0),2))))</f>
        <v/>
      </c>
      <c r="G99" s="28" t="str">
        <f>IF(OR(Ouverture_lignes_validées!G99="F",Ouverture_lignes_validées!G99="PM",Ouverture_lignes_validées!G99=""),"",IF(Ouverture_lignes_validées!G99=1,INDEX(COEE_CADLIGNE_TR!$A$16:$C$27,MATCH(Tableau4[[#This Row],[Mois]],COEE_CADLIGNE_TR!$A$16:$A$27,0),2)*COEE_CADLIGNE_TR!$G$2*INDEX(COEE_CADLIGNE_TR!$L$3:$R$9,MATCH(WEEKDAY($A99,1),COEE_CADLIGNE_TR!$M$3:$M$9,0),5)*INDEX(COEE_CADLIGNE_TR!$A$1:$D$13,MATCH(MONTH($A99),COEE_CADLIGNE_TR!$A$1:$A$13,0),2)))</f>
        <v/>
      </c>
      <c r="H99" s="28" t="str">
        <f>IF(OR(Ouverture_lignes_validées!H99="F",Ouverture_lignes_validées!H99="PM",Ouverture_lignes_validées!H99=""),"",IF(Ouverture_lignes_validées!H99=1,INDEX(COEE_CADLIGNE_TR!$A$16:$C$27,MATCH(Tableau4[[#This Row],[Mois]],COEE_CADLIGNE_TR!$A$16:$A$27,0),2)*COEE_CADLIGNE_TR!$G$2*INDEX(COEE_CADLIGNE_TR!$L$3:$R$9,MATCH(WEEKDAY($A99,1),COEE_CADLIGNE_TR!$M$3:$M$9,0),6)*INDEX(COEE_CADLIGNE_TR!$A$1:$D$13,MATCH(MONTH($A99),COEE_CADLIGNE_TR!$A$1:$A$13,0),2)))</f>
        <v/>
      </c>
      <c r="I99" s="28" t="str">
        <f>IF(OR(Ouverture_lignes_validées!I99="F",Ouverture_lignes_validées!I99="PM",Ouverture_lignes_validées!I99=""),"",IF(Ouverture_lignes_validées!I99=1,INDEX(COEE_CADLIGNE_TR!$A$16:$C$27,MATCH(Tableau4[[#This Row],[Mois]],COEE_CADLIGNE_TR!$A$16:$A$27,0),2)*COEE_CADLIGNE_TR!$G$2*INDEX(COEE_CADLIGNE_TR!$L$3:$R$9,MATCH(WEEKDAY($A99,1),COEE_CADLIGNE_TR!$M$3:$M$9,0),7)*INDEX(COEE_CADLIGNE_TR!$A$1:$D$13,MATCH(MONTH($A99),COEE_CADLIGNE_TR!$A$1:$A$13,0),2)))</f>
        <v/>
      </c>
      <c r="J99" s="28">
        <f>IF(OR(Ouverture_lignes_validées!J99="F",Ouverture_lignes_validées!J99="PM",Ouverture_lignes_validées!J99=""),"",IF(Ouverture_lignes_validées!J99=1,IF(ISEVEN(Capa_lignes!$C99)="VRAI",INDEX(COEE_CADLIGNE_TR!$A$16:$C$27,MATCH(Tableau4[[#This Row],[Mois]],COEE_CADLIGNE_TR!$A$16:$A$27,0),2)*COEE_CADLIGNE_TR!$H$2*INDEX(COEE_CADLIGNE_TR!$L$3:$R$9,MATCH(WEEKDAY($A99,1),COEE_CADLIGNE_TR!$M$3:$M$9,0),4)*INDEX(COEE_CADLIGNE_TR!$A$1:$D$13,MATCH(MONTH($A99),COEE_CADLIGNE_TR!$A$1:$A$13,0),3),INDEX(COEE_CADLIGNE_TR!$A$16:$C$27,MATCH(Tableau4[[#This Row],[Mois]],COEE_CADLIGNE_TR!$A$16:$A$27,0),2)*COEE_CADLIGNE_TR!$H$2*INDEX(COEE_CADLIGNE_TR!$L$3:$R$9,MATCH(WEEKDAY($A99,1),COEE_CADLIGNE_TR!$M$3:$M$9,0),3)*INDEX(COEE_CADLIGNE_TR!$A$1:$D$13,MATCH(MONTH($A99),COEE_CADLIGNE_TR!$A$1:$A$13,0),3))))</f>
        <v>4890.6000000000004</v>
      </c>
      <c r="K99" s="28">
        <f>IF(OR(Ouverture_lignes_validées!K99="F",Ouverture_lignes_validées!K99="PM",Ouverture_lignes_validées!K99=""),"",IF(Ouverture_lignes_validées!K99=1,IF(ISEVEN(Capa_lignes!$C99)="VRAI",INDEX(COEE_CADLIGNE_TR!$A$16:$C$27,MATCH(Tableau4[[#This Row],[Mois]],COEE_CADLIGNE_TR!$A$16:$A$27,0),2)*COEE_CADLIGNE_TR!$H$2*INDEX(COEE_CADLIGNE_TR!$L$3:$R$9,MATCH(WEEKDAY($A99,1),COEE_CADLIGNE_TR!$M$3:$M$9,0),3)*INDEX(COEE_CADLIGNE_TR!$A$1:$D$13,MATCH(MONTH($A99),COEE_CADLIGNE_TR!$A$1:$A$13,0),3),INDEX(COEE_CADLIGNE_TR!$A$16:$C$27,MATCH(Tableau4[[#This Row],[Mois]],COEE_CADLIGNE_TR!$A$16:$A$27,0),2)*COEE_CADLIGNE_TR!$H$2*INDEX(COEE_CADLIGNE_TR!$L$3:$R$9,MATCH(WEEKDAY($A99,1),COEE_CADLIGNE_TR!$M$3:$M$9,0),4)*INDEX(COEE_CADLIGNE_TR!$A$1:$D$13,MATCH(MONTH($A99),COEE_CADLIGNE_TR!$A$1:$A$13,0),3))))</f>
        <v>5001.75</v>
      </c>
      <c r="L99" s="28">
        <f>IF(OR(Ouverture_lignes_validées!L99="F",Ouverture_lignes_validées!L99="PM",Ouverture_lignes_validées!L99=""),"",IF(Ouverture_lignes_validées!L99=1,INDEX(COEE_CADLIGNE_TR!$A$16:$C$27,MATCH(Tableau4[[#This Row],[Mois]],COEE_CADLIGNE_TR!$A$16:$A$27,0),2)*COEE_CADLIGNE_TR!$H$2*INDEX(COEE_CADLIGNE_TR!$L$3:$R$9,MATCH(WEEKDAY($A99,1),COEE_CADLIGNE_TR!$M$3:$M$9,0),5)*INDEX(COEE_CADLIGNE_TR!$A$1:$D$13,MATCH(MONTH($A99),COEE_CADLIGNE_TR!$A$1:$A$13,0),3)))</f>
        <v>6113.25</v>
      </c>
      <c r="M99" s="28" t="str">
        <f>IF(OR(Ouverture_lignes_validées!M99="F",Ouverture_lignes_validées!M99="PM",Ouverture_lignes_validées!M99=""),"",IF(Ouverture_lignes_validées!M99=1,INDEX(COEE_CADLIGNE_TR!$A$16:$C$27,MATCH(Tableau4[[#This Row],[Mois]],COEE_CADLIGNE_TR!$A$16:$A$27,0),2)*COEE_CADLIGNE_TR!$H$2*INDEX(COEE_CADLIGNE_TR!$L$3:$R$9,MATCH(WEEKDAY($A99,1),COEE_CADLIGNE_TR!$M$3:$M$9,0),6)*INDEX(COEE_CADLIGNE_TR!$A$1:$D$13,MATCH(MONTH($A99),COEE_CADLIGNE_TR!$A$1:$A$13,0),3)))</f>
        <v/>
      </c>
      <c r="N99" s="28" t="str">
        <f>IF(OR(Ouverture_lignes_validées!N99="F",Ouverture_lignes_validées!N99="PM",Ouverture_lignes_validées!N99=""),"",IF(Ouverture_lignes_validées!N99=1,INDEX(COEE_CADLIGNE_TR!$A$16:$C$27,MATCH(Tableau4[[#This Row],[Mois]],COEE_CADLIGNE_TR!$A$16:$A$27,0),2)*COEE_CADLIGNE_TR!$H$2*INDEX(COEE_CADLIGNE_TR!$L$3:$R$9,MATCH(WEEKDAY($A99,1),COEE_CADLIGNE_TR!$M$3:$M$9,0),7)*INDEX(COEE_CADLIGNE_TR!$A$1:$D$13,MATCH(MONTH($A99),COEE_CADLIGNE_TR!$A$1:$A$13,0),3)))</f>
        <v/>
      </c>
      <c r="O99" s="28">
        <f>IF(OR(Ouverture_lignes_validées!O99="F",Ouverture_lignes_validées!O99="PM",Ouverture_lignes_validées!O99=""),"",IF(Ouverture_lignes_validées!O99=1,IF(ISEVEN(Capa_lignes!$C99)="VRAI",INDEX(COEE_CADLIGNE_TR!$A$16:$C$27,MATCH(Tableau4[[#This Row],[Mois]],COEE_CADLIGNE_TR!$A$16:$A$27,0),2)*COEE_CADLIGNE_TR!$I$2*INDEX(COEE_CADLIGNE_TR!$L$3:$R$9,MATCH(WEEKDAY($A99,1),COEE_CADLIGNE_TR!$M$3:$M$9,0),4)*INDEX(COEE_CADLIGNE_TR!$A$1:$D$13,MATCH(MONTH($A99),COEE_CADLIGNE_TR!$A$1:$A$13,0),4),INDEX(COEE_CADLIGNE_TR!$A$16:$C$27,MATCH(Tableau4[[#This Row],[Mois]],COEE_CADLIGNE_TR!$A$16:$A$27,0),2)*COEE_CADLIGNE_TR!$I$2*INDEX(COEE_CADLIGNE_TR!$L$3:$R$9,MATCH(WEEKDAY($A99,1),COEE_CADLIGNE_TR!$M$3:$M$9,0),3)*INDEX(COEE_CADLIGNE_TR!$A$1:$D$13,MATCH(MONTH($A99),COEE_CADLIGNE_TR!$A$1:$A$13,0),4))))</f>
        <v>4796.55</v>
      </c>
      <c r="P99" s="28">
        <f>IF(OR(Ouverture_lignes_validées!P99="F",Ouverture_lignes_validées!P99="PM",Ouverture_lignes_validées!P99=""),"",IF(Ouverture_lignes_validées!P99=1,IF(ISEVEN(Capa_lignes!$C99)="VRAI",INDEX(COEE_CADLIGNE_TR!$A$16:$C$27,MATCH(Tableau4[[#This Row],[Mois]],COEE_CADLIGNE_TR!$A$16:$A$27,0),2)*COEE_CADLIGNE_TR!$I$2*INDEX(COEE_CADLIGNE_TR!$L$3:$R$9,MATCH(WEEKDAY($A99,1),COEE_CADLIGNE_TR!$M$3:$M$9,0),3)*INDEX(COEE_CADLIGNE_TR!$A$1:$D$13,MATCH(MONTH($A99),COEE_CADLIGNE_TR!$A$1:$A$13,0),4),INDEX(COEE_CADLIGNE_TR!$A$16:$C$27,MATCH(Tableau4[[#This Row],[Mois]],COEE_CADLIGNE_TR!$A$16:$A$27,0),2)*COEE_CADLIGNE_TR!$I$2*INDEX(COEE_CADLIGNE_TR!$L$3:$R$9,MATCH(WEEKDAY($A99,1),COEE_CADLIGNE_TR!$M$3:$M$9,0),4)*INDEX(COEE_CADLIGNE_TR!$A$1:$D$13,MATCH(MONTH($A99),COEE_CADLIGNE_TR!$A$1:$A$13,0),4))))</f>
        <v>4905.5625</v>
      </c>
      <c r="Q99" s="28" t="str">
        <f>IF(OR(Ouverture_lignes_validées!Q99="F",Ouverture_lignes_validées!Q99="PM",Ouverture_lignes_validées!Q99=""),"",IF(Ouverture_lignes_validées!Q99=1,INDEX(COEE_CADLIGNE_TR!$A$16:$C$27,MATCH(Tableau4[[#This Row],[Mois]],COEE_CADLIGNE_TR!$A$16:$A$27,0),2)*COEE_CADLIGNE_TR!$I$2*INDEX(COEE_CADLIGNE_TR!$L$3:$R$9,MATCH(WEEKDAY($A99,1),COEE_CADLIGNE_TR!$M$3:$M$9,0),5)*INDEX(COEE_CADLIGNE_TR!$A$1:$D$13,MATCH(MONTH($A99),COEE_CADLIGNE_TR!$A$1:$A$13,0),4)))</f>
        <v/>
      </c>
      <c r="R99" s="28" t="str">
        <f>IF(OR(Ouverture_lignes_validées!R99="F",Ouverture_lignes_validées!R99="PM",Ouverture_lignes_validées!R99=""),"",IF(Ouverture_lignes_validées!R99=1,INDEX(COEE_CADLIGNE_TR!$A$16:$C$27,MATCH(Tableau4[[#This Row],[Mois]],COEE_CADLIGNE_TR!$A$16:$A$27,0),2)*COEE_CADLIGNE_TR!$I$2*INDEX(COEE_CADLIGNE_TR!$L$3:$R$9,MATCH(WEEKDAY($A99,1),COEE_CADLIGNE_TR!$M$3:$M$9,0),6)*INDEX(COEE_CADLIGNE_TR!$A$1:$D$13,MATCH(MONTH($A99),COEE_CADLIGNE_TR!$A$1:$A$13,0),4)))</f>
        <v/>
      </c>
      <c r="S99" s="28" t="str">
        <f>IF(OR(Ouverture_lignes_validées!S99="F",Ouverture_lignes_validées!S99="PM",Ouverture_lignes_validées!S99=""),"",IF(Ouverture_lignes_validées!S99=1,INDEX(COEE_CADLIGNE_TR!$A$16:$C$27,MATCH(Tableau4[[#This Row],[Mois]],COEE_CADLIGNE_TR!$A$16:$A$27,0),2)*COEE_CADLIGNE_TR!$I$2*INDEX(COEE_CADLIGNE_TR!$L$3:$R$9,MATCH(WEEKDAY($A99,1),COEE_CADLIGNE_TR!$M$3:$M$9,0),7)*INDEX(COEE_CADLIGNE_TR!$A$1:$D$13,MATCH(MONTH($A99),COEE_CADLIGNE_TR!$A$1:$A$13,0),4)))</f>
        <v/>
      </c>
      <c r="T99" s="28">
        <f>IF(OR(Ouverture_lignes_validées!T99="F",Ouverture_lignes_validées!T99="PM",Ouverture_lignes_validées!T99=""),"",IF(Ouverture_lignes_validées!T99=1,IF(ISEVEN(Capa_lignes!$C99)="VRAI",INDEX(COEE_CADLIGNE_TR!$A$16:$C$27,MATCH(Tableau4[[#This Row],[Mois]],COEE_CADLIGNE_TR!$A$16:$A$27,0),2)*COEE_CADLIGNE_TR!$J$2*INDEX(COEE_CADLIGNE_TR!$L$3:$R$9,MATCH(WEEKDAY($A99,1),COEE_CADLIGNE_TR!$M$3:$M$9,0),3)*INDEX(COEE_CADLIGNE_TR!$A$1:$E$13,MATCH(MONTH($A99),COEE_CADLIGNE_TR!$A$1:$A$13,0),5),INDEX(COEE_CADLIGNE_TR!$A$16:$C$27,MATCH(Tableau4[[#This Row],[Mois]],COEE_CADLIGNE_TR!$A$16:$A$27,0),2)*COEE_CADLIGNE_TR!$J$2*INDEX(COEE_CADLIGNE_TR!$L$3:$R$9,MATCH(WEEKDAY($A99,1),COEE_CADLIGNE_TR!$M$3:$M$9,0),4)*INDEX(COEE_CADLIGNE_TR!$A$1:$E$13,MATCH(MONTH($A99),COEE_CADLIGNE_TR!$A$1:$A$13,0),5))))</f>
        <v>1601.8735362997659</v>
      </c>
    </row>
    <row r="100" spans="1:20" x14ac:dyDescent="0.35">
      <c r="A100" s="4">
        <v>45023</v>
      </c>
      <c r="B100" s="1">
        <v>2023</v>
      </c>
      <c r="C100" s="1">
        <v>14</v>
      </c>
      <c r="D100" s="1">
        <f>MONTH(Tableau4[[#This Row],[Date ]])</f>
        <v>4</v>
      </c>
      <c r="E100" s="28" t="str">
        <f>IF(OR(Ouverture_lignes_validées!E100="F",Ouverture_lignes_validées!E100="PM",Ouverture_lignes_validées!E100=""),"",
IF(Ouverture_lignes_validées!E100=1,
IF(ISEVEN(Capa_lignes!$C100)="VRAI",
INDEX(COEE_CADLIGNE_TR!$A$16:$C$27,MATCH(Tableau4[[#This Row],[Mois]],COEE_CADLIGNE_TR!$A$16:$A$27,0),2)*COEE_CADLIGNE_TR!$G$2*INDEX(COEE_CADLIGNE_TR!$L$3:$R$9,MATCH(WEEKDAY($A100,1),COEE_CADLIGNE_TR!$M$3:$M$9,0),4)*INDEX(COEE_CADLIGNE_TR!$A$1:$D$13,MATCH(MONTH($A100),COEE_CADLIGNE_TR!$A$1:$A$13,0),2)*INDEX(COEE_CADLIGNE_TR!$A$1:$D$13,MATCH(MONTH($A100),COEE_CADLIGNE_TR!$A$1:$A$13,0),2),
INDEX(COEE_CADLIGNE_TR!$A$16:$C$27,MATCH(Tableau4[[#This Row],[Mois]],COEE_CADLIGNE_TR!$A$16:$A$27,0),2)*COEE_CADLIGNE_TR!$G$2*INDEX(COEE_CADLIGNE_TR!$L$3:$R$9,MATCH(WEEKDAY($A100,1),COEE_CADLIGNE_TR!$M$3:$M$9,0),3)*INDEX(COEE_CADLIGNE_TR!$A$1:$D$13,MATCH(MONTH($A100),COEE_CADLIGNE_TR!$A$1:$A$13,0),2)*INDEX(COEE_CADLIGNE_TR!$A$1:$D$13,MATCH(MONTH($A100),COEE_CADLIGNE_TR!$A$1:$A$13,0),2))))</f>
        <v/>
      </c>
      <c r="F100" s="28" t="str">
        <f>IF(OR(Ouverture_lignes_validées!F100="F",Ouverture_lignes_validées!F100="PM",Ouverture_lignes_validées!F100=""),"",IF(Ouverture_lignes_validées!F100=1,IF(ISEVEN(Capa_lignes!$C100)="VRAI",INDEX(COEE_CADLIGNE_TR!$A$16:$C$27,MATCH(Tableau4[[#This Row],[Mois]],COEE_CADLIGNE_TR!$A$16:$A$27,0),2)*COEE_CADLIGNE_TR!$G$2*INDEX(COEE_CADLIGNE_TR!$L$3:$R$9,MATCH(WEEKDAY($A100,1),COEE_CADLIGNE_TR!$M$3:$M$9,0),3)*INDEX(COEE_CADLIGNE_TR!$A$1:$D$13,MATCH(MONTH($A100),COEE_CADLIGNE_TR!$A$1:$A$13,0),2),COEE_CADLIGNE_TR!$G$2*INDEX(COEE_CADLIGNE_TR!$L$3:$R$9,MATCH(WEEKDAY($A100,1),COEE_CADLIGNE_TR!$M$3:$M$9,0),4)*INDEX(COEE_CADLIGNE_TR!$A$1:$D$13,MATCH(MONTH($A100),COEE_CADLIGNE_TR!$A$1:$A$13,0),2))))</f>
        <v/>
      </c>
      <c r="G100" s="28" t="str">
        <f>IF(OR(Ouverture_lignes_validées!G100="F",Ouverture_lignes_validées!G100="PM",Ouverture_lignes_validées!G100=""),"",IF(Ouverture_lignes_validées!G100=1,INDEX(COEE_CADLIGNE_TR!$A$16:$C$27,MATCH(Tableau4[[#This Row],[Mois]],COEE_CADLIGNE_TR!$A$16:$A$27,0),2)*COEE_CADLIGNE_TR!$G$2*INDEX(COEE_CADLIGNE_TR!$L$3:$R$9,MATCH(WEEKDAY($A100,1),COEE_CADLIGNE_TR!$M$3:$M$9,0),5)*INDEX(COEE_CADLIGNE_TR!$A$1:$D$13,MATCH(MONTH($A100),COEE_CADLIGNE_TR!$A$1:$A$13,0),2)))</f>
        <v/>
      </c>
      <c r="H100" s="28" t="str">
        <f>IF(OR(Ouverture_lignes_validées!H100="F",Ouverture_lignes_validées!H100="PM",Ouverture_lignes_validées!H100=""),"",IF(Ouverture_lignes_validées!H100=1,INDEX(COEE_CADLIGNE_TR!$A$16:$C$27,MATCH(Tableau4[[#This Row],[Mois]],COEE_CADLIGNE_TR!$A$16:$A$27,0),2)*COEE_CADLIGNE_TR!$G$2*INDEX(COEE_CADLIGNE_TR!$L$3:$R$9,MATCH(WEEKDAY($A100,1),COEE_CADLIGNE_TR!$M$3:$M$9,0),6)*INDEX(COEE_CADLIGNE_TR!$A$1:$D$13,MATCH(MONTH($A100),COEE_CADLIGNE_TR!$A$1:$A$13,0),2)))</f>
        <v/>
      </c>
      <c r="I100" s="28" t="str">
        <f>IF(OR(Ouverture_lignes_validées!I100="F",Ouverture_lignes_validées!I100="PM",Ouverture_lignes_validées!I100=""),"",IF(Ouverture_lignes_validées!I100=1,INDEX(COEE_CADLIGNE_TR!$A$16:$C$27,MATCH(Tableau4[[#This Row],[Mois]],COEE_CADLIGNE_TR!$A$16:$A$27,0),2)*COEE_CADLIGNE_TR!$G$2*INDEX(COEE_CADLIGNE_TR!$L$3:$R$9,MATCH(WEEKDAY($A100,1),COEE_CADLIGNE_TR!$M$3:$M$9,0),7)*INDEX(COEE_CADLIGNE_TR!$A$1:$D$13,MATCH(MONTH($A100),COEE_CADLIGNE_TR!$A$1:$A$13,0),2)))</f>
        <v/>
      </c>
      <c r="J100" s="28">
        <f>IF(OR(Ouverture_lignes_validées!J100="F",Ouverture_lignes_validées!J100="PM",Ouverture_lignes_validées!J100=""),"",IF(Ouverture_lignes_validées!J100=1,IF(ISEVEN(Capa_lignes!$C100)="VRAI",INDEX(COEE_CADLIGNE_TR!$A$16:$C$27,MATCH(Tableau4[[#This Row],[Mois]],COEE_CADLIGNE_TR!$A$16:$A$27,0),2)*COEE_CADLIGNE_TR!$H$2*INDEX(COEE_CADLIGNE_TR!$L$3:$R$9,MATCH(WEEKDAY($A100,1),COEE_CADLIGNE_TR!$M$3:$M$9,0),4)*INDEX(COEE_CADLIGNE_TR!$A$1:$D$13,MATCH(MONTH($A100),COEE_CADLIGNE_TR!$A$1:$A$13,0),3),INDEX(COEE_CADLIGNE_TR!$A$16:$C$27,MATCH(Tableau4[[#This Row],[Mois]],COEE_CADLIGNE_TR!$A$16:$A$27,0),2)*COEE_CADLIGNE_TR!$H$2*INDEX(COEE_CADLIGNE_TR!$L$3:$R$9,MATCH(WEEKDAY($A100,1),COEE_CADLIGNE_TR!$M$3:$M$9,0),3)*INDEX(COEE_CADLIGNE_TR!$A$1:$D$13,MATCH(MONTH($A100),COEE_CADLIGNE_TR!$A$1:$A$13,0),3))))</f>
        <v>4890.6000000000004</v>
      </c>
      <c r="K100" s="28">
        <f>IF(OR(Ouverture_lignes_validées!K100="F",Ouverture_lignes_validées!K100="PM",Ouverture_lignes_validées!K100=""),"",IF(Ouverture_lignes_validées!K100=1,IF(ISEVEN(Capa_lignes!$C100)="VRAI",INDEX(COEE_CADLIGNE_TR!$A$16:$C$27,MATCH(Tableau4[[#This Row],[Mois]],COEE_CADLIGNE_TR!$A$16:$A$27,0),2)*COEE_CADLIGNE_TR!$H$2*INDEX(COEE_CADLIGNE_TR!$L$3:$R$9,MATCH(WEEKDAY($A100,1),COEE_CADLIGNE_TR!$M$3:$M$9,0),3)*INDEX(COEE_CADLIGNE_TR!$A$1:$D$13,MATCH(MONTH($A100),COEE_CADLIGNE_TR!$A$1:$A$13,0),3),INDEX(COEE_CADLIGNE_TR!$A$16:$C$27,MATCH(Tableau4[[#This Row],[Mois]],COEE_CADLIGNE_TR!$A$16:$A$27,0),2)*COEE_CADLIGNE_TR!$H$2*INDEX(COEE_CADLIGNE_TR!$L$3:$R$9,MATCH(WEEKDAY($A100,1),COEE_CADLIGNE_TR!$M$3:$M$9,0),4)*INDEX(COEE_CADLIGNE_TR!$A$1:$D$13,MATCH(MONTH($A100),COEE_CADLIGNE_TR!$A$1:$A$13,0),3))))</f>
        <v>3001.05</v>
      </c>
      <c r="L100" s="28" t="str">
        <f>IF(OR(Ouverture_lignes_validées!L100="F",Ouverture_lignes_validées!L100="PM",Ouverture_lignes_validées!L100=""),"",IF(Ouverture_lignes_validées!L100=1,INDEX(COEE_CADLIGNE_TR!$A$16:$C$27,MATCH(Tableau4[[#This Row],[Mois]],COEE_CADLIGNE_TR!$A$16:$A$27,0),2)*COEE_CADLIGNE_TR!$H$2*INDEX(COEE_CADLIGNE_TR!$L$3:$R$9,MATCH(WEEKDAY($A100,1),COEE_CADLIGNE_TR!$M$3:$M$9,0),5)*INDEX(COEE_CADLIGNE_TR!$A$1:$D$13,MATCH(MONTH($A100),COEE_CADLIGNE_TR!$A$1:$A$13,0),3)))</f>
        <v/>
      </c>
      <c r="M100" s="28">
        <f>IF(OR(Ouverture_lignes_validées!M100="F",Ouverture_lignes_validées!M100="PM",Ouverture_lignes_validées!M100=""),"",IF(Ouverture_lignes_validées!M100=1,INDEX(COEE_CADLIGNE_TR!$A$16:$C$27,MATCH(Tableau4[[#This Row],[Mois]],COEE_CADLIGNE_TR!$A$16:$A$27,0),2)*COEE_CADLIGNE_TR!$H$2*INDEX(COEE_CADLIGNE_TR!$L$3:$R$9,MATCH(WEEKDAY($A100,1),COEE_CADLIGNE_TR!$M$3:$M$9,0),6)*INDEX(COEE_CADLIGNE_TR!$A$1:$D$13,MATCH(MONTH($A100),COEE_CADLIGNE_TR!$A$1:$A$13,0),3)))</f>
        <v>7335.9000000000005</v>
      </c>
      <c r="N100" s="28" t="str">
        <f>IF(OR(Ouverture_lignes_validées!N100="F",Ouverture_lignes_validées!N100="PM",Ouverture_lignes_validées!N100=""),"",IF(Ouverture_lignes_validées!N100=1,INDEX(COEE_CADLIGNE_TR!$A$16:$C$27,MATCH(Tableau4[[#This Row],[Mois]],COEE_CADLIGNE_TR!$A$16:$A$27,0),2)*COEE_CADLIGNE_TR!$H$2*INDEX(COEE_CADLIGNE_TR!$L$3:$R$9,MATCH(WEEKDAY($A100,1),COEE_CADLIGNE_TR!$M$3:$M$9,0),7)*INDEX(COEE_CADLIGNE_TR!$A$1:$D$13,MATCH(MONTH($A100),COEE_CADLIGNE_TR!$A$1:$A$13,0),3)))</f>
        <v/>
      </c>
      <c r="O100" s="28">
        <f>IF(OR(Ouverture_lignes_validées!O100="F",Ouverture_lignes_validées!O100="PM",Ouverture_lignes_validées!O100=""),"",IF(Ouverture_lignes_validées!O100=1,IF(ISEVEN(Capa_lignes!$C100)="VRAI",INDEX(COEE_CADLIGNE_TR!$A$16:$C$27,MATCH(Tableau4[[#This Row],[Mois]],COEE_CADLIGNE_TR!$A$16:$A$27,0),2)*COEE_CADLIGNE_TR!$I$2*INDEX(COEE_CADLIGNE_TR!$L$3:$R$9,MATCH(WEEKDAY($A100,1),COEE_CADLIGNE_TR!$M$3:$M$9,0),4)*INDEX(COEE_CADLIGNE_TR!$A$1:$D$13,MATCH(MONTH($A100),COEE_CADLIGNE_TR!$A$1:$A$13,0),4),INDEX(COEE_CADLIGNE_TR!$A$16:$C$27,MATCH(Tableau4[[#This Row],[Mois]],COEE_CADLIGNE_TR!$A$16:$A$27,0),2)*COEE_CADLIGNE_TR!$I$2*INDEX(COEE_CADLIGNE_TR!$L$3:$R$9,MATCH(WEEKDAY($A100,1),COEE_CADLIGNE_TR!$M$3:$M$9,0),3)*INDEX(COEE_CADLIGNE_TR!$A$1:$D$13,MATCH(MONTH($A100),COEE_CADLIGNE_TR!$A$1:$A$13,0),4))))</f>
        <v>4796.55</v>
      </c>
      <c r="P100" s="28">
        <f>IF(OR(Ouverture_lignes_validées!P100="F",Ouverture_lignes_validées!P100="PM",Ouverture_lignes_validées!P100=""),"",IF(Ouverture_lignes_validées!P100=1,IF(ISEVEN(Capa_lignes!$C100)="VRAI",INDEX(COEE_CADLIGNE_TR!$A$16:$C$27,MATCH(Tableau4[[#This Row],[Mois]],COEE_CADLIGNE_TR!$A$16:$A$27,0),2)*COEE_CADLIGNE_TR!$I$2*INDEX(COEE_CADLIGNE_TR!$L$3:$R$9,MATCH(WEEKDAY($A100,1),COEE_CADLIGNE_TR!$M$3:$M$9,0),3)*INDEX(COEE_CADLIGNE_TR!$A$1:$D$13,MATCH(MONTH($A100),COEE_CADLIGNE_TR!$A$1:$A$13,0),4),INDEX(COEE_CADLIGNE_TR!$A$16:$C$27,MATCH(Tableau4[[#This Row],[Mois]],COEE_CADLIGNE_TR!$A$16:$A$27,0),2)*COEE_CADLIGNE_TR!$I$2*INDEX(COEE_CADLIGNE_TR!$L$3:$R$9,MATCH(WEEKDAY($A100,1),COEE_CADLIGNE_TR!$M$3:$M$9,0),4)*INDEX(COEE_CADLIGNE_TR!$A$1:$D$13,MATCH(MONTH($A100),COEE_CADLIGNE_TR!$A$1:$A$13,0),4))))</f>
        <v>2943.3375000000001</v>
      </c>
      <c r="Q100" s="28" t="str">
        <f>IF(OR(Ouverture_lignes_validées!Q100="F",Ouverture_lignes_validées!Q100="PM",Ouverture_lignes_validées!Q100=""),"",IF(Ouverture_lignes_validées!Q100=1,INDEX(COEE_CADLIGNE_TR!$A$16:$C$27,MATCH(Tableau4[[#This Row],[Mois]],COEE_CADLIGNE_TR!$A$16:$A$27,0),2)*COEE_CADLIGNE_TR!$I$2*INDEX(COEE_CADLIGNE_TR!$L$3:$R$9,MATCH(WEEKDAY($A100,1),COEE_CADLIGNE_TR!$M$3:$M$9,0),5)*INDEX(COEE_CADLIGNE_TR!$A$1:$D$13,MATCH(MONTH($A100),COEE_CADLIGNE_TR!$A$1:$A$13,0),4)))</f>
        <v/>
      </c>
      <c r="R100" s="28" t="str">
        <f>IF(OR(Ouverture_lignes_validées!R100="F",Ouverture_lignes_validées!R100="PM",Ouverture_lignes_validées!R100=""),"",IF(Ouverture_lignes_validées!R100=1,INDEX(COEE_CADLIGNE_TR!$A$16:$C$27,MATCH(Tableau4[[#This Row],[Mois]],COEE_CADLIGNE_TR!$A$16:$A$27,0),2)*COEE_CADLIGNE_TR!$I$2*INDEX(COEE_CADLIGNE_TR!$L$3:$R$9,MATCH(WEEKDAY($A100,1),COEE_CADLIGNE_TR!$M$3:$M$9,0),6)*INDEX(COEE_CADLIGNE_TR!$A$1:$D$13,MATCH(MONTH($A100),COEE_CADLIGNE_TR!$A$1:$A$13,0),4)))</f>
        <v/>
      </c>
      <c r="S100" s="28" t="str">
        <f>IF(OR(Ouverture_lignes_validées!S100="F",Ouverture_lignes_validées!S100="PM",Ouverture_lignes_validées!S100=""),"",IF(Ouverture_lignes_validées!S100=1,INDEX(COEE_CADLIGNE_TR!$A$16:$C$27,MATCH(Tableau4[[#This Row],[Mois]],COEE_CADLIGNE_TR!$A$16:$A$27,0),2)*COEE_CADLIGNE_TR!$I$2*INDEX(COEE_CADLIGNE_TR!$L$3:$R$9,MATCH(WEEKDAY($A100,1),COEE_CADLIGNE_TR!$M$3:$M$9,0),7)*INDEX(COEE_CADLIGNE_TR!$A$1:$D$13,MATCH(MONTH($A100),COEE_CADLIGNE_TR!$A$1:$A$13,0),4)))</f>
        <v/>
      </c>
      <c r="T100" s="28">
        <f>IF(OR(Ouverture_lignes_validées!T100="F",Ouverture_lignes_validées!T100="PM",Ouverture_lignes_validées!T100=""),"",IF(Ouverture_lignes_validées!T100=1,IF(ISEVEN(Capa_lignes!$C100)="VRAI",INDEX(COEE_CADLIGNE_TR!$A$16:$C$27,MATCH(Tableau4[[#This Row],[Mois]],COEE_CADLIGNE_TR!$A$16:$A$27,0),2)*COEE_CADLIGNE_TR!$J$2*INDEX(COEE_CADLIGNE_TR!$L$3:$R$9,MATCH(WEEKDAY($A100,1),COEE_CADLIGNE_TR!$M$3:$M$9,0),3)*INDEX(COEE_CADLIGNE_TR!$A$1:$E$13,MATCH(MONTH($A100),COEE_CADLIGNE_TR!$A$1:$A$13,0),5),INDEX(COEE_CADLIGNE_TR!$A$16:$C$27,MATCH(Tableau4[[#This Row],[Mois]],COEE_CADLIGNE_TR!$A$16:$A$27,0),2)*COEE_CADLIGNE_TR!$J$2*INDEX(COEE_CADLIGNE_TR!$L$3:$R$9,MATCH(WEEKDAY($A100,1),COEE_CADLIGNE_TR!$M$3:$M$9,0),4)*INDEX(COEE_CADLIGNE_TR!$A$1:$E$13,MATCH(MONTH($A100),COEE_CADLIGNE_TR!$A$1:$A$13,0),5))))</f>
        <v>961.12412177985948</v>
      </c>
    </row>
    <row r="101" spans="1:20" x14ac:dyDescent="0.35">
      <c r="A101" s="4">
        <v>45024</v>
      </c>
      <c r="B101" s="1">
        <v>2023</v>
      </c>
      <c r="C101" s="1">
        <v>14</v>
      </c>
      <c r="D101" s="1">
        <f>MONTH(Tableau4[[#This Row],[Date ]])</f>
        <v>4</v>
      </c>
      <c r="E101" s="28" t="str">
        <f>IF(OR(Ouverture_lignes_validées!E101="F",Ouverture_lignes_validées!E101="PM",Ouverture_lignes_validées!E101=""),"",
IF(Ouverture_lignes_validées!E101=1,
IF(ISEVEN(Capa_lignes!$C101)="VRAI",
INDEX(COEE_CADLIGNE_TR!$A$16:$C$27,MATCH(Tableau4[[#This Row],[Mois]],COEE_CADLIGNE_TR!$A$16:$A$27,0),2)*COEE_CADLIGNE_TR!$G$2*INDEX(COEE_CADLIGNE_TR!$L$3:$R$9,MATCH(WEEKDAY($A101,1),COEE_CADLIGNE_TR!$M$3:$M$9,0),4)*INDEX(COEE_CADLIGNE_TR!$A$1:$D$13,MATCH(MONTH($A101),COEE_CADLIGNE_TR!$A$1:$A$13,0),2)*INDEX(COEE_CADLIGNE_TR!$A$1:$D$13,MATCH(MONTH($A101),COEE_CADLIGNE_TR!$A$1:$A$13,0),2),
INDEX(COEE_CADLIGNE_TR!$A$16:$C$27,MATCH(Tableau4[[#This Row],[Mois]],COEE_CADLIGNE_TR!$A$16:$A$27,0),2)*COEE_CADLIGNE_TR!$G$2*INDEX(COEE_CADLIGNE_TR!$L$3:$R$9,MATCH(WEEKDAY($A101,1),COEE_CADLIGNE_TR!$M$3:$M$9,0),3)*INDEX(COEE_CADLIGNE_TR!$A$1:$D$13,MATCH(MONTH($A101),COEE_CADLIGNE_TR!$A$1:$A$13,0),2)*INDEX(COEE_CADLIGNE_TR!$A$1:$D$13,MATCH(MONTH($A101),COEE_CADLIGNE_TR!$A$1:$A$13,0),2))))</f>
        <v/>
      </c>
      <c r="F101" s="28" t="str">
        <f>IF(OR(Ouverture_lignes_validées!F101="F",Ouverture_lignes_validées!F101="PM",Ouverture_lignes_validées!F101=""),"",IF(Ouverture_lignes_validées!F101=1,IF(ISEVEN(Capa_lignes!$C101)="VRAI",INDEX(COEE_CADLIGNE_TR!$A$16:$C$27,MATCH(Tableau4[[#This Row],[Mois]],COEE_CADLIGNE_TR!$A$16:$A$27,0),2)*COEE_CADLIGNE_TR!$G$2*INDEX(COEE_CADLIGNE_TR!$L$3:$R$9,MATCH(WEEKDAY($A101,1),COEE_CADLIGNE_TR!$M$3:$M$9,0),3)*INDEX(COEE_CADLIGNE_TR!$A$1:$D$13,MATCH(MONTH($A101),COEE_CADLIGNE_TR!$A$1:$A$13,0),2),COEE_CADLIGNE_TR!$G$2*INDEX(COEE_CADLIGNE_TR!$L$3:$R$9,MATCH(WEEKDAY($A101,1),COEE_CADLIGNE_TR!$M$3:$M$9,0),4)*INDEX(COEE_CADLIGNE_TR!$A$1:$D$13,MATCH(MONTH($A101),COEE_CADLIGNE_TR!$A$1:$A$13,0),2))))</f>
        <v/>
      </c>
      <c r="G101" s="28" t="str">
        <f>IF(OR(Ouverture_lignes_validées!G101="F",Ouverture_lignes_validées!G101="PM",Ouverture_lignes_validées!G101=""),"",IF(Ouverture_lignes_validées!G101=1,INDEX(COEE_CADLIGNE_TR!$A$16:$C$27,MATCH(Tableau4[[#This Row],[Mois]],COEE_CADLIGNE_TR!$A$16:$A$27,0),2)*COEE_CADLIGNE_TR!$G$2*INDEX(COEE_CADLIGNE_TR!$L$3:$R$9,MATCH(WEEKDAY($A101,1),COEE_CADLIGNE_TR!$M$3:$M$9,0),5)*INDEX(COEE_CADLIGNE_TR!$A$1:$D$13,MATCH(MONTH($A101),COEE_CADLIGNE_TR!$A$1:$A$13,0),2)))</f>
        <v/>
      </c>
      <c r="H101" s="28" t="str">
        <f>IF(OR(Ouverture_lignes_validées!H101="F",Ouverture_lignes_validées!H101="PM",Ouverture_lignes_validées!H101=""),"",IF(Ouverture_lignes_validées!H101=1,INDEX(COEE_CADLIGNE_TR!$A$16:$C$27,MATCH(Tableau4[[#This Row],[Mois]],COEE_CADLIGNE_TR!$A$16:$A$27,0),2)*COEE_CADLIGNE_TR!$G$2*INDEX(COEE_CADLIGNE_TR!$L$3:$R$9,MATCH(WEEKDAY($A101,1),COEE_CADLIGNE_TR!$M$3:$M$9,0),6)*INDEX(COEE_CADLIGNE_TR!$A$1:$D$13,MATCH(MONTH($A101),COEE_CADLIGNE_TR!$A$1:$A$13,0),2)))</f>
        <v/>
      </c>
      <c r="I101" s="28" t="str">
        <f>IF(OR(Ouverture_lignes_validées!I101="F",Ouverture_lignes_validées!I101="PM",Ouverture_lignes_validées!I101=""),"",IF(Ouverture_lignes_validées!I101=1,INDEX(COEE_CADLIGNE_TR!$A$16:$C$27,MATCH(Tableau4[[#This Row],[Mois]],COEE_CADLIGNE_TR!$A$16:$A$27,0),2)*COEE_CADLIGNE_TR!$G$2*INDEX(COEE_CADLIGNE_TR!$L$3:$R$9,MATCH(WEEKDAY($A101,1),COEE_CADLIGNE_TR!$M$3:$M$9,0),7)*INDEX(COEE_CADLIGNE_TR!$A$1:$D$13,MATCH(MONTH($A101),COEE_CADLIGNE_TR!$A$1:$A$13,0),2)))</f>
        <v/>
      </c>
      <c r="J101" s="28" t="str">
        <f>IF(OR(Ouverture_lignes_validées!J101="F",Ouverture_lignes_validées!J101="PM",Ouverture_lignes_validées!J101=""),"",IF(Ouverture_lignes_validées!J101=1,IF(ISEVEN(Capa_lignes!$C101)="VRAI",INDEX(COEE_CADLIGNE_TR!$A$16:$C$27,MATCH(Tableau4[[#This Row],[Mois]],COEE_CADLIGNE_TR!$A$16:$A$27,0),2)*COEE_CADLIGNE_TR!$H$2*INDEX(COEE_CADLIGNE_TR!$L$3:$R$9,MATCH(WEEKDAY($A101,1),COEE_CADLIGNE_TR!$M$3:$M$9,0),4)*INDEX(COEE_CADLIGNE_TR!$A$1:$D$13,MATCH(MONTH($A101),COEE_CADLIGNE_TR!$A$1:$A$13,0),3),INDEX(COEE_CADLIGNE_TR!$A$16:$C$27,MATCH(Tableau4[[#This Row],[Mois]],COEE_CADLIGNE_TR!$A$16:$A$27,0),2)*COEE_CADLIGNE_TR!$H$2*INDEX(COEE_CADLIGNE_TR!$L$3:$R$9,MATCH(WEEKDAY($A101,1),COEE_CADLIGNE_TR!$M$3:$M$9,0),3)*INDEX(COEE_CADLIGNE_TR!$A$1:$D$13,MATCH(MONTH($A101),COEE_CADLIGNE_TR!$A$1:$A$13,0),3))))</f>
        <v/>
      </c>
      <c r="K101" s="28" t="str">
        <f>IF(OR(Ouverture_lignes_validées!K101="F",Ouverture_lignes_validées!K101="PM",Ouverture_lignes_validées!K101=""),"",IF(Ouverture_lignes_validées!K101=1,IF(ISEVEN(Capa_lignes!$C101)="VRAI",INDEX(COEE_CADLIGNE_TR!$A$16:$C$27,MATCH(Tableau4[[#This Row],[Mois]],COEE_CADLIGNE_TR!$A$16:$A$27,0),2)*COEE_CADLIGNE_TR!$H$2*INDEX(COEE_CADLIGNE_TR!$L$3:$R$9,MATCH(WEEKDAY($A101,1),COEE_CADLIGNE_TR!$M$3:$M$9,0),3)*INDEX(COEE_CADLIGNE_TR!$A$1:$D$13,MATCH(MONTH($A101),COEE_CADLIGNE_TR!$A$1:$A$13,0),3),INDEX(COEE_CADLIGNE_TR!$A$16:$C$27,MATCH(Tableau4[[#This Row],[Mois]],COEE_CADLIGNE_TR!$A$16:$A$27,0),2)*COEE_CADLIGNE_TR!$H$2*INDEX(COEE_CADLIGNE_TR!$L$3:$R$9,MATCH(WEEKDAY($A101,1),COEE_CADLIGNE_TR!$M$3:$M$9,0),4)*INDEX(COEE_CADLIGNE_TR!$A$1:$D$13,MATCH(MONTH($A101),COEE_CADLIGNE_TR!$A$1:$A$13,0),3))))</f>
        <v/>
      </c>
      <c r="L101" s="28" t="str">
        <f>IF(OR(Ouverture_lignes_validées!L101="F",Ouverture_lignes_validées!L101="PM",Ouverture_lignes_validées!L101=""),"",IF(Ouverture_lignes_validées!L101=1,INDEX(COEE_CADLIGNE_TR!$A$16:$C$27,MATCH(Tableau4[[#This Row],[Mois]],COEE_CADLIGNE_TR!$A$16:$A$27,0),2)*COEE_CADLIGNE_TR!$H$2*INDEX(COEE_CADLIGNE_TR!$L$3:$R$9,MATCH(WEEKDAY($A101,1),COEE_CADLIGNE_TR!$M$3:$M$9,0),5)*INDEX(COEE_CADLIGNE_TR!$A$1:$D$13,MATCH(MONTH($A101),COEE_CADLIGNE_TR!$A$1:$A$13,0),3)))</f>
        <v/>
      </c>
      <c r="M101" s="28">
        <f>IF(OR(Ouverture_lignes_validées!M101="F",Ouverture_lignes_validées!M101="PM",Ouverture_lignes_validées!M101=""),"",IF(Ouverture_lignes_validées!M101=1,INDEX(COEE_CADLIGNE_TR!$A$16:$C$27,MATCH(Tableau4[[#This Row],[Mois]],COEE_CADLIGNE_TR!$A$16:$A$27,0),2)*COEE_CADLIGNE_TR!$H$2*INDEX(COEE_CADLIGNE_TR!$L$3:$R$9,MATCH(WEEKDAY($A101,1),COEE_CADLIGNE_TR!$M$3:$M$9,0),6)*INDEX(COEE_CADLIGNE_TR!$A$1:$D$13,MATCH(MONTH($A101),COEE_CADLIGNE_TR!$A$1:$A$13,0),3)))</f>
        <v>7780.5</v>
      </c>
      <c r="N101" s="28">
        <f>IF(OR(Ouverture_lignes_validées!N101="F",Ouverture_lignes_validées!N101="PM",Ouverture_lignes_validées!N101=""),"",IF(Ouverture_lignes_validées!N101=1,INDEX(COEE_CADLIGNE_TR!$A$16:$C$27,MATCH(Tableau4[[#This Row],[Mois]],COEE_CADLIGNE_TR!$A$16:$A$27,0),2)*COEE_CADLIGNE_TR!$H$2*INDEX(COEE_CADLIGNE_TR!$L$3:$R$9,MATCH(WEEKDAY($A101,1),COEE_CADLIGNE_TR!$M$3:$M$9,0),7)*INDEX(COEE_CADLIGNE_TR!$A$1:$D$13,MATCH(MONTH($A101),COEE_CADLIGNE_TR!$A$1:$A$13,0),3)))</f>
        <v>7891.6500000000005</v>
      </c>
      <c r="O101" s="28" t="str">
        <f>IF(OR(Ouverture_lignes_validées!O101="F",Ouverture_lignes_validées!O101="PM",Ouverture_lignes_validées!O101=""),"",IF(Ouverture_lignes_validées!O101=1,IF(ISEVEN(Capa_lignes!$C101)="VRAI",INDEX(COEE_CADLIGNE_TR!$A$16:$C$27,MATCH(Tableau4[[#This Row],[Mois]],COEE_CADLIGNE_TR!$A$16:$A$27,0),2)*COEE_CADLIGNE_TR!$I$2*INDEX(COEE_CADLIGNE_TR!$L$3:$R$9,MATCH(WEEKDAY($A101,1),COEE_CADLIGNE_TR!$M$3:$M$9,0),4)*INDEX(COEE_CADLIGNE_TR!$A$1:$D$13,MATCH(MONTH($A101),COEE_CADLIGNE_TR!$A$1:$A$13,0),4),INDEX(COEE_CADLIGNE_TR!$A$16:$C$27,MATCH(Tableau4[[#This Row],[Mois]],COEE_CADLIGNE_TR!$A$16:$A$27,0),2)*COEE_CADLIGNE_TR!$I$2*INDEX(COEE_CADLIGNE_TR!$L$3:$R$9,MATCH(WEEKDAY($A101,1),COEE_CADLIGNE_TR!$M$3:$M$9,0),3)*INDEX(COEE_CADLIGNE_TR!$A$1:$D$13,MATCH(MONTH($A101),COEE_CADLIGNE_TR!$A$1:$A$13,0),4))))</f>
        <v/>
      </c>
      <c r="P101" s="28" t="str">
        <f>IF(OR(Ouverture_lignes_validées!P101="F",Ouverture_lignes_validées!P101="PM",Ouverture_lignes_validées!P101=""),"",IF(Ouverture_lignes_validées!P101=1,IF(ISEVEN(Capa_lignes!$C101)="VRAI",INDEX(COEE_CADLIGNE_TR!$A$16:$C$27,MATCH(Tableau4[[#This Row],[Mois]],COEE_CADLIGNE_TR!$A$16:$A$27,0),2)*COEE_CADLIGNE_TR!$I$2*INDEX(COEE_CADLIGNE_TR!$L$3:$R$9,MATCH(WEEKDAY($A101,1),COEE_CADLIGNE_TR!$M$3:$M$9,0),3)*INDEX(COEE_CADLIGNE_TR!$A$1:$D$13,MATCH(MONTH($A101),COEE_CADLIGNE_TR!$A$1:$A$13,0),4),INDEX(COEE_CADLIGNE_TR!$A$16:$C$27,MATCH(Tableau4[[#This Row],[Mois]],COEE_CADLIGNE_TR!$A$16:$A$27,0),2)*COEE_CADLIGNE_TR!$I$2*INDEX(COEE_CADLIGNE_TR!$L$3:$R$9,MATCH(WEEKDAY($A101,1),COEE_CADLIGNE_TR!$M$3:$M$9,0),4)*INDEX(COEE_CADLIGNE_TR!$A$1:$D$13,MATCH(MONTH($A101),COEE_CADLIGNE_TR!$A$1:$A$13,0),4))))</f>
        <v/>
      </c>
      <c r="Q101" s="28" t="str">
        <f>IF(OR(Ouverture_lignes_validées!Q101="F",Ouverture_lignes_validées!Q101="PM",Ouverture_lignes_validées!Q101=""),"",IF(Ouverture_lignes_validées!Q101=1,INDEX(COEE_CADLIGNE_TR!$A$16:$C$27,MATCH(Tableau4[[#This Row],[Mois]],COEE_CADLIGNE_TR!$A$16:$A$27,0),2)*COEE_CADLIGNE_TR!$I$2*INDEX(COEE_CADLIGNE_TR!$L$3:$R$9,MATCH(WEEKDAY($A101,1),COEE_CADLIGNE_TR!$M$3:$M$9,0),5)*INDEX(COEE_CADLIGNE_TR!$A$1:$D$13,MATCH(MONTH($A101),COEE_CADLIGNE_TR!$A$1:$A$13,0),4)))</f>
        <v/>
      </c>
      <c r="R101" s="28" t="str">
        <f>IF(OR(Ouverture_lignes_validées!R101="F",Ouverture_lignes_validées!R101="PM",Ouverture_lignes_validées!R101=""),"",IF(Ouverture_lignes_validées!R101=1,INDEX(COEE_CADLIGNE_TR!$A$16:$C$27,MATCH(Tableau4[[#This Row],[Mois]],COEE_CADLIGNE_TR!$A$16:$A$27,0),2)*COEE_CADLIGNE_TR!$I$2*INDEX(COEE_CADLIGNE_TR!$L$3:$R$9,MATCH(WEEKDAY($A101,1),COEE_CADLIGNE_TR!$M$3:$M$9,0),6)*INDEX(COEE_CADLIGNE_TR!$A$1:$D$13,MATCH(MONTH($A101),COEE_CADLIGNE_TR!$A$1:$A$13,0),4)))</f>
        <v/>
      </c>
      <c r="S101" s="28">
        <f>IF(OR(Ouverture_lignes_validées!S101="F",Ouverture_lignes_validées!S101="PM",Ouverture_lignes_validées!S101=""),"",IF(Ouverture_lignes_validées!S101=1,INDEX(COEE_CADLIGNE_TR!$A$16:$C$27,MATCH(Tableau4[[#This Row],[Mois]],COEE_CADLIGNE_TR!$A$16:$A$27,0),2)*COEE_CADLIGNE_TR!$I$2*INDEX(COEE_CADLIGNE_TR!$L$3:$R$9,MATCH(WEEKDAY($A101,1),COEE_CADLIGNE_TR!$M$3:$M$9,0),7)*INDEX(COEE_CADLIGNE_TR!$A$1:$D$13,MATCH(MONTH($A101),COEE_CADLIGNE_TR!$A$1:$A$13,0),4)))</f>
        <v>7739.8874999999998</v>
      </c>
      <c r="T101" s="28" t="str">
        <f>IF(OR(Ouverture_lignes_validées!T101="F",Ouverture_lignes_validées!T101="PM",Ouverture_lignes_validées!T101=""),"",IF(Ouverture_lignes_validées!T101=1,IF(ISEVEN(Capa_lignes!$C101)="VRAI",INDEX(COEE_CADLIGNE_TR!$A$16:$C$27,MATCH(Tableau4[[#This Row],[Mois]],COEE_CADLIGNE_TR!$A$16:$A$27,0),2)*COEE_CADLIGNE_TR!$J$2*INDEX(COEE_CADLIGNE_TR!$L$3:$R$9,MATCH(WEEKDAY($A101,1),COEE_CADLIGNE_TR!$M$3:$M$9,0),3)*INDEX(COEE_CADLIGNE_TR!$A$1:$E$13,MATCH(MONTH($A101),COEE_CADLIGNE_TR!$A$1:$A$13,0),5),INDEX(COEE_CADLIGNE_TR!$A$16:$C$27,MATCH(Tableau4[[#This Row],[Mois]],COEE_CADLIGNE_TR!$A$16:$A$27,0),2)*COEE_CADLIGNE_TR!$J$2*INDEX(COEE_CADLIGNE_TR!$L$3:$R$9,MATCH(WEEKDAY($A101,1),COEE_CADLIGNE_TR!$M$3:$M$9,0),4)*INDEX(COEE_CADLIGNE_TR!$A$1:$E$13,MATCH(MONTH($A101),COEE_CADLIGNE_TR!$A$1:$A$13,0),5))))</f>
        <v/>
      </c>
    </row>
    <row r="102" spans="1:20" x14ac:dyDescent="0.35">
      <c r="A102" s="4">
        <v>45025</v>
      </c>
      <c r="B102" s="1">
        <v>2023</v>
      </c>
      <c r="C102" s="1">
        <v>14</v>
      </c>
      <c r="D102" s="1">
        <f>MONTH(Tableau4[[#This Row],[Date ]])</f>
        <v>4</v>
      </c>
      <c r="E102" s="28" t="str">
        <f>IF(OR(Ouverture_lignes_validées!E102="F",Ouverture_lignes_validées!E102="PM",Ouverture_lignes_validées!E102=""),"",
IF(Ouverture_lignes_validées!E102=1,
IF(ISEVEN(Capa_lignes!$C102)="VRAI",
INDEX(COEE_CADLIGNE_TR!$A$16:$C$27,MATCH(Tableau4[[#This Row],[Mois]],COEE_CADLIGNE_TR!$A$16:$A$27,0),2)*COEE_CADLIGNE_TR!$G$2*INDEX(COEE_CADLIGNE_TR!$L$3:$R$9,MATCH(WEEKDAY($A102,1),COEE_CADLIGNE_TR!$M$3:$M$9,0),4)*INDEX(COEE_CADLIGNE_TR!$A$1:$D$13,MATCH(MONTH($A102),COEE_CADLIGNE_TR!$A$1:$A$13,0),2)*INDEX(COEE_CADLIGNE_TR!$A$1:$D$13,MATCH(MONTH($A102),COEE_CADLIGNE_TR!$A$1:$A$13,0),2),
INDEX(COEE_CADLIGNE_TR!$A$16:$C$27,MATCH(Tableau4[[#This Row],[Mois]],COEE_CADLIGNE_TR!$A$16:$A$27,0),2)*COEE_CADLIGNE_TR!$G$2*INDEX(COEE_CADLIGNE_TR!$L$3:$R$9,MATCH(WEEKDAY($A102,1),COEE_CADLIGNE_TR!$M$3:$M$9,0),3)*INDEX(COEE_CADLIGNE_TR!$A$1:$D$13,MATCH(MONTH($A102),COEE_CADLIGNE_TR!$A$1:$A$13,0),2)*INDEX(COEE_CADLIGNE_TR!$A$1:$D$13,MATCH(MONTH($A102),COEE_CADLIGNE_TR!$A$1:$A$13,0),2))))</f>
        <v/>
      </c>
      <c r="F102" s="28" t="str">
        <f>IF(OR(Ouverture_lignes_validées!F102="F",Ouverture_lignes_validées!F102="PM",Ouverture_lignes_validées!F102=""),"",IF(Ouverture_lignes_validées!F102=1,IF(ISEVEN(Capa_lignes!$C102)="VRAI",INDEX(COEE_CADLIGNE_TR!$A$16:$C$27,MATCH(Tableau4[[#This Row],[Mois]],COEE_CADLIGNE_TR!$A$16:$A$27,0),2)*COEE_CADLIGNE_TR!$G$2*INDEX(COEE_CADLIGNE_TR!$L$3:$R$9,MATCH(WEEKDAY($A102,1),COEE_CADLIGNE_TR!$M$3:$M$9,0),3)*INDEX(COEE_CADLIGNE_TR!$A$1:$D$13,MATCH(MONTH($A102),COEE_CADLIGNE_TR!$A$1:$A$13,0),2),COEE_CADLIGNE_TR!$G$2*INDEX(COEE_CADLIGNE_TR!$L$3:$R$9,MATCH(WEEKDAY($A102,1),COEE_CADLIGNE_TR!$M$3:$M$9,0),4)*INDEX(COEE_CADLIGNE_TR!$A$1:$D$13,MATCH(MONTH($A102),COEE_CADLIGNE_TR!$A$1:$A$13,0),2))))</f>
        <v/>
      </c>
      <c r="G102" s="28" t="str">
        <f>IF(OR(Ouverture_lignes_validées!G102="F",Ouverture_lignes_validées!G102="PM",Ouverture_lignes_validées!G102=""),"",IF(Ouverture_lignes_validées!G102=1,INDEX(COEE_CADLIGNE_TR!$A$16:$C$27,MATCH(Tableau4[[#This Row],[Mois]],COEE_CADLIGNE_TR!$A$16:$A$27,0),2)*COEE_CADLIGNE_TR!$G$2*INDEX(COEE_CADLIGNE_TR!$L$3:$R$9,MATCH(WEEKDAY($A102,1),COEE_CADLIGNE_TR!$M$3:$M$9,0),5)*INDEX(COEE_CADLIGNE_TR!$A$1:$D$13,MATCH(MONTH($A102),COEE_CADLIGNE_TR!$A$1:$A$13,0),2)))</f>
        <v/>
      </c>
      <c r="H102" s="28" t="str">
        <f>IF(OR(Ouverture_lignes_validées!H102="F",Ouverture_lignes_validées!H102="PM",Ouverture_lignes_validées!H102=""),"",IF(Ouverture_lignes_validées!H102=1,INDEX(COEE_CADLIGNE_TR!$A$16:$C$27,MATCH(Tableau4[[#This Row],[Mois]],COEE_CADLIGNE_TR!$A$16:$A$27,0),2)*COEE_CADLIGNE_TR!$G$2*INDEX(COEE_CADLIGNE_TR!$L$3:$R$9,MATCH(WEEKDAY($A102,1),COEE_CADLIGNE_TR!$M$3:$M$9,0),6)*INDEX(COEE_CADLIGNE_TR!$A$1:$D$13,MATCH(MONTH($A102),COEE_CADLIGNE_TR!$A$1:$A$13,0),2)))</f>
        <v/>
      </c>
      <c r="I102" s="28" t="str">
        <f>IF(OR(Ouverture_lignes_validées!I102="F",Ouverture_lignes_validées!I102="PM",Ouverture_lignes_validées!I102=""),"",IF(Ouverture_lignes_validées!I102=1,INDEX(COEE_CADLIGNE_TR!$A$16:$C$27,MATCH(Tableau4[[#This Row],[Mois]],COEE_CADLIGNE_TR!$A$16:$A$27,0),2)*COEE_CADLIGNE_TR!$G$2*INDEX(COEE_CADLIGNE_TR!$L$3:$R$9,MATCH(WEEKDAY($A102,1),COEE_CADLIGNE_TR!$M$3:$M$9,0),7)*INDEX(COEE_CADLIGNE_TR!$A$1:$D$13,MATCH(MONTH($A102),COEE_CADLIGNE_TR!$A$1:$A$13,0),2)))</f>
        <v/>
      </c>
      <c r="J102" s="28" t="str">
        <f>IF(OR(Ouverture_lignes_validées!J102="F",Ouverture_lignes_validées!J102="PM",Ouverture_lignes_validées!J102=""),"",IF(Ouverture_lignes_validées!J102=1,IF(ISEVEN(Capa_lignes!$C102)="VRAI",INDEX(COEE_CADLIGNE_TR!$A$16:$C$27,MATCH(Tableau4[[#This Row],[Mois]],COEE_CADLIGNE_TR!$A$16:$A$27,0),2)*COEE_CADLIGNE_TR!$H$2*INDEX(COEE_CADLIGNE_TR!$L$3:$R$9,MATCH(WEEKDAY($A102,1),COEE_CADLIGNE_TR!$M$3:$M$9,0),4)*INDEX(COEE_CADLIGNE_TR!$A$1:$D$13,MATCH(MONTH($A102),COEE_CADLIGNE_TR!$A$1:$A$13,0),3),INDEX(COEE_CADLIGNE_TR!$A$16:$C$27,MATCH(Tableau4[[#This Row],[Mois]],COEE_CADLIGNE_TR!$A$16:$A$27,0),2)*COEE_CADLIGNE_TR!$H$2*INDEX(COEE_CADLIGNE_TR!$L$3:$R$9,MATCH(WEEKDAY($A102,1),COEE_CADLIGNE_TR!$M$3:$M$9,0),3)*INDEX(COEE_CADLIGNE_TR!$A$1:$D$13,MATCH(MONTH($A102),COEE_CADLIGNE_TR!$A$1:$A$13,0),3))))</f>
        <v/>
      </c>
      <c r="K102" s="28" t="str">
        <f>IF(OR(Ouverture_lignes_validées!K102="F",Ouverture_lignes_validées!K102="PM",Ouverture_lignes_validées!K102=""),"",IF(Ouverture_lignes_validées!K102=1,IF(ISEVEN(Capa_lignes!$C102)="VRAI",INDEX(COEE_CADLIGNE_TR!$A$16:$C$27,MATCH(Tableau4[[#This Row],[Mois]],COEE_CADLIGNE_TR!$A$16:$A$27,0),2)*COEE_CADLIGNE_TR!$H$2*INDEX(COEE_CADLIGNE_TR!$L$3:$R$9,MATCH(WEEKDAY($A102,1),COEE_CADLIGNE_TR!$M$3:$M$9,0),3)*INDEX(COEE_CADLIGNE_TR!$A$1:$D$13,MATCH(MONTH($A102),COEE_CADLIGNE_TR!$A$1:$A$13,0),3),INDEX(COEE_CADLIGNE_TR!$A$16:$C$27,MATCH(Tableau4[[#This Row],[Mois]],COEE_CADLIGNE_TR!$A$16:$A$27,0),2)*COEE_CADLIGNE_TR!$H$2*INDEX(COEE_CADLIGNE_TR!$L$3:$R$9,MATCH(WEEKDAY($A102,1),COEE_CADLIGNE_TR!$M$3:$M$9,0),4)*INDEX(COEE_CADLIGNE_TR!$A$1:$D$13,MATCH(MONTH($A102),COEE_CADLIGNE_TR!$A$1:$A$13,0),3))))</f>
        <v/>
      </c>
      <c r="L102" s="28" t="str">
        <f>IF(OR(Ouverture_lignes_validées!L102="F",Ouverture_lignes_validées!L102="PM",Ouverture_lignes_validées!L102=""),"",IF(Ouverture_lignes_validées!L102=1,INDEX(COEE_CADLIGNE_TR!$A$16:$C$27,MATCH(Tableau4[[#This Row],[Mois]],COEE_CADLIGNE_TR!$A$16:$A$27,0),2)*COEE_CADLIGNE_TR!$H$2*INDEX(COEE_CADLIGNE_TR!$L$3:$R$9,MATCH(WEEKDAY($A102,1),COEE_CADLIGNE_TR!$M$3:$M$9,0),5)*INDEX(COEE_CADLIGNE_TR!$A$1:$D$13,MATCH(MONTH($A102),COEE_CADLIGNE_TR!$A$1:$A$13,0),3)))</f>
        <v/>
      </c>
      <c r="M102" s="28">
        <f>IF(OR(Ouverture_lignes_validées!M102="F",Ouverture_lignes_validées!M102="PM",Ouverture_lignes_validées!M102=""),"",IF(Ouverture_lignes_validées!M102=1,INDEX(COEE_CADLIGNE_TR!$A$16:$C$27,MATCH(Tableau4[[#This Row],[Mois]],COEE_CADLIGNE_TR!$A$16:$A$27,0),2)*COEE_CADLIGNE_TR!$H$2*INDEX(COEE_CADLIGNE_TR!$L$3:$R$9,MATCH(WEEKDAY($A102,1),COEE_CADLIGNE_TR!$M$3:$M$9,0),6)*INDEX(COEE_CADLIGNE_TR!$A$1:$D$13,MATCH(MONTH($A102),COEE_CADLIGNE_TR!$A$1:$A$13,0),3)))</f>
        <v>7780.5</v>
      </c>
      <c r="N102" s="28">
        <f>IF(OR(Ouverture_lignes_validées!N102="F",Ouverture_lignes_validées!N102="PM",Ouverture_lignes_validées!N102=""),"",IF(Ouverture_lignes_validées!N102=1,INDEX(COEE_CADLIGNE_TR!$A$16:$C$27,MATCH(Tableau4[[#This Row],[Mois]],COEE_CADLIGNE_TR!$A$16:$A$27,0),2)*COEE_CADLIGNE_TR!$H$2*INDEX(COEE_CADLIGNE_TR!$L$3:$R$9,MATCH(WEEKDAY($A102,1),COEE_CADLIGNE_TR!$M$3:$M$9,0),7)*INDEX(COEE_CADLIGNE_TR!$A$1:$D$13,MATCH(MONTH($A102),COEE_CADLIGNE_TR!$A$1:$A$13,0),3)))</f>
        <v>7891.6500000000005</v>
      </c>
      <c r="O102" s="28" t="str">
        <f>IF(OR(Ouverture_lignes_validées!O102="F",Ouverture_lignes_validées!O102="PM",Ouverture_lignes_validées!O102=""),"",IF(Ouverture_lignes_validées!O102=1,IF(ISEVEN(Capa_lignes!$C102)="VRAI",INDEX(COEE_CADLIGNE_TR!$A$16:$C$27,MATCH(Tableau4[[#This Row],[Mois]],COEE_CADLIGNE_TR!$A$16:$A$27,0),2)*COEE_CADLIGNE_TR!$I$2*INDEX(COEE_CADLIGNE_TR!$L$3:$R$9,MATCH(WEEKDAY($A102,1),COEE_CADLIGNE_TR!$M$3:$M$9,0),4)*INDEX(COEE_CADLIGNE_TR!$A$1:$D$13,MATCH(MONTH($A102),COEE_CADLIGNE_TR!$A$1:$A$13,0),4),INDEX(COEE_CADLIGNE_TR!$A$16:$C$27,MATCH(Tableau4[[#This Row],[Mois]],COEE_CADLIGNE_TR!$A$16:$A$27,0),2)*COEE_CADLIGNE_TR!$I$2*INDEX(COEE_CADLIGNE_TR!$L$3:$R$9,MATCH(WEEKDAY($A102,1),COEE_CADLIGNE_TR!$M$3:$M$9,0),3)*INDEX(COEE_CADLIGNE_TR!$A$1:$D$13,MATCH(MONTH($A102),COEE_CADLIGNE_TR!$A$1:$A$13,0),4))))</f>
        <v/>
      </c>
      <c r="P102" s="28" t="str">
        <f>IF(OR(Ouverture_lignes_validées!P102="F",Ouverture_lignes_validées!P102="PM",Ouverture_lignes_validées!P102=""),"",IF(Ouverture_lignes_validées!P102=1,IF(ISEVEN(Capa_lignes!$C102)="VRAI",INDEX(COEE_CADLIGNE_TR!$A$16:$C$27,MATCH(Tableau4[[#This Row],[Mois]],COEE_CADLIGNE_TR!$A$16:$A$27,0),2)*COEE_CADLIGNE_TR!$I$2*INDEX(COEE_CADLIGNE_TR!$L$3:$R$9,MATCH(WEEKDAY($A102,1),COEE_CADLIGNE_TR!$M$3:$M$9,0),3)*INDEX(COEE_CADLIGNE_TR!$A$1:$D$13,MATCH(MONTH($A102),COEE_CADLIGNE_TR!$A$1:$A$13,0),4),INDEX(COEE_CADLIGNE_TR!$A$16:$C$27,MATCH(Tableau4[[#This Row],[Mois]],COEE_CADLIGNE_TR!$A$16:$A$27,0),2)*COEE_CADLIGNE_TR!$I$2*INDEX(COEE_CADLIGNE_TR!$L$3:$R$9,MATCH(WEEKDAY($A102,1),COEE_CADLIGNE_TR!$M$3:$M$9,0),4)*INDEX(COEE_CADLIGNE_TR!$A$1:$D$13,MATCH(MONTH($A102),COEE_CADLIGNE_TR!$A$1:$A$13,0),4))))</f>
        <v/>
      </c>
      <c r="Q102" s="28" t="str">
        <f>IF(OR(Ouverture_lignes_validées!Q102="F",Ouverture_lignes_validées!Q102="PM",Ouverture_lignes_validées!Q102=""),"",IF(Ouverture_lignes_validées!Q102=1,INDEX(COEE_CADLIGNE_TR!$A$16:$C$27,MATCH(Tableau4[[#This Row],[Mois]],COEE_CADLIGNE_TR!$A$16:$A$27,0),2)*COEE_CADLIGNE_TR!$I$2*INDEX(COEE_CADLIGNE_TR!$L$3:$R$9,MATCH(WEEKDAY($A102,1),COEE_CADLIGNE_TR!$M$3:$M$9,0),5)*INDEX(COEE_CADLIGNE_TR!$A$1:$D$13,MATCH(MONTH($A102),COEE_CADLIGNE_TR!$A$1:$A$13,0),4)))</f>
        <v/>
      </c>
      <c r="R102" s="28" t="str">
        <f>IF(OR(Ouverture_lignes_validées!R102="F",Ouverture_lignes_validées!R102="PM",Ouverture_lignes_validées!R102=""),"",IF(Ouverture_lignes_validées!R102=1,INDEX(COEE_CADLIGNE_TR!$A$16:$C$27,MATCH(Tableau4[[#This Row],[Mois]],COEE_CADLIGNE_TR!$A$16:$A$27,0),2)*COEE_CADLIGNE_TR!$I$2*INDEX(COEE_CADLIGNE_TR!$L$3:$R$9,MATCH(WEEKDAY($A102,1),COEE_CADLIGNE_TR!$M$3:$M$9,0),6)*INDEX(COEE_CADLIGNE_TR!$A$1:$D$13,MATCH(MONTH($A102),COEE_CADLIGNE_TR!$A$1:$A$13,0),4)))</f>
        <v/>
      </c>
      <c r="S102" s="28">
        <f>IF(OR(Ouverture_lignes_validées!S102="F",Ouverture_lignes_validées!S102="PM",Ouverture_lignes_validées!S102=""),"",IF(Ouverture_lignes_validées!S102=1,INDEX(COEE_CADLIGNE_TR!$A$16:$C$27,MATCH(Tableau4[[#This Row],[Mois]],COEE_CADLIGNE_TR!$A$16:$A$27,0),2)*COEE_CADLIGNE_TR!$I$2*INDEX(COEE_CADLIGNE_TR!$L$3:$R$9,MATCH(WEEKDAY($A102,1),COEE_CADLIGNE_TR!$M$3:$M$9,0),7)*INDEX(COEE_CADLIGNE_TR!$A$1:$D$13,MATCH(MONTH($A102),COEE_CADLIGNE_TR!$A$1:$A$13,0),4)))</f>
        <v>7739.8874999999998</v>
      </c>
      <c r="T102" s="28" t="str">
        <f>IF(OR(Ouverture_lignes_validées!T102="F",Ouverture_lignes_validées!T102="PM",Ouverture_lignes_validées!T102=""),"",IF(Ouverture_lignes_validées!T102=1,IF(ISEVEN(Capa_lignes!$C102)="VRAI",INDEX(COEE_CADLIGNE_TR!$A$16:$C$27,MATCH(Tableau4[[#This Row],[Mois]],COEE_CADLIGNE_TR!$A$16:$A$27,0),2)*COEE_CADLIGNE_TR!$J$2*INDEX(COEE_CADLIGNE_TR!$L$3:$R$9,MATCH(WEEKDAY($A102,1),COEE_CADLIGNE_TR!$M$3:$M$9,0),3)*INDEX(COEE_CADLIGNE_TR!$A$1:$E$13,MATCH(MONTH($A102),COEE_CADLIGNE_TR!$A$1:$A$13,0),5),INDEX(COEE_CADLIGNE_TR!$A$16:$C$27,MATCH(Tableau4[[#This Row],[Mois]],COEE_CADLIGNE_TR!$A$16:$A$27,0),2)*COEE_CADLIGNE_TR!$J$2*INDEX(COEE_CADLIGNE_TR!$L$3:$R$9,MATCH(WEEKDAY($A102,1),COEE_CADLIGNE_TR!$M$3:$M$9,0),4)*INDEX(COEE_CADLIGNE_TR!$A$1:$E$13,MATCH(MONTH($A102),COEE_CADLIGNE_TR!$A$1:$A$13,0),5))))</f>
        <v/>
      </c>
    </row>
    <row r="103" spans="1:20" x14ac:dyDescent="0.35">
      <c r="A103" s="4">
        <v>45026</v>
      </c>
      <c r="B103" s="1">
        <v>2023</v>
      </c>
      <c r="C103" s="1">
        <v>15</v>
      </c>
      <c r="D103" s="1">
        <f>MONTH(Tableau4[[#This Row],[Date ]])</f>
        <v>4</v>
      </c>
      <c r="E103" s="28" t="str">
        <f>IF(OR(Ouverture_lignes_validées!E103="F",Ouverture_lignes_validées!E103="PM",Ouverture_lignes_validées!E103=""),"",
IF(Ouverture_lignes_validées!E103=1,
IF(ISEVEN(Capa_lignes!$C103)="VRAI",
INDEX(COEE_CADLIGNE_TR!$A$16:$C$27,MATCH(Tableau4[[#This Row],[Mois]],COEE_CADLIGNE_TR!$A$16:$A$27,0),2)*COEE_CADLIGNE_TR!$G$2*INDEX(COEE_CADLIGNE_TR!$L$3:$R$9,MATCH(WEEKDAY($A103,1),COEE_CADLIGNE_TR!$M$3:$M$9,0),4)*INDEX(COEE_CADLIGNE_TR!$A$1:$D$13,MATCH(MONTH($A103),COEE_CADLIGNE_TR!$A$1:$A$13,0),2)*INDEX(COEE_CADLIGNE_TR!$A$1:$D$13,MATCH(MONTH($A103),COEE_CADLIGNE_TR!$A$1:$A$13,0),2),
INDEX(COEE_CADLIGNE_TR!$A$16:$C$27,MATCH(Tableau4[[#This Row],[Mois]],COEE_CADLIGNE_TR!$A$16:$A$27,0),2)*COEE_CADLIGNE_TR!$G$2*INDEX(COEE_CADLIGNE_TR!$L$3:$R$9,MATCH(WEEKDAY($A103,1),COEE_CADLIGNE_TR!$M$3:$M$9,0),3)*INDEX(COEE_CADLIGNE_TR!$A$1:$D$13,MATCH(MONTH($A103),COEE_CADLIGNE_TR!$A$1:$A$13,0),2)*INDEX(COEE_CADLIGNE_TR!$A$1:$D$13,MATCH(MONTH($A103),COEE_CADLIGNE_TR!$A$1:$A$13,0),2))))</f>
        <v/>
      </c>
      <c r="F103" s="28" t="str">
        <f>IF(OR(Ouverture_lignes_validées!F103="F",Ouverture_lignes_validées!F103="PM",Ouverture_lignes_validées!F103=""),"",IF(Ouverture_lignes_validées!F103=1,IF(ISEVEN(Capa_lignes!$C103)="VRAI",INDEX(COEE_CADLIGNE_TR!$A$16:$C$27,MATCH(Tableau4[[#This Row],[Mois]],COEE_CADLIGNE_TR!$A$16:$A$27,0),2)*COEE_CADLIGNE_TR!$G$2*INDEX(COEE_CADLIGNE_TR!$L$3:$R$9,MATCH(WEEKDAY($A103,1),COEE_CADLIGNE_TR!$M$3:$M$9,0),3)*INDEX(COEE_CADLIGNE_TR!$A$1:$D$13,MATCH(MONTH($A103),COEE_CADLIGNE_TR!$A$1:$A$13,0),2),COEE_CADLIGNE_TR!$G$2*INDEX(COEE_CADLIGNE_TR!$L$3:$R$9,MATCH(WEEKDAY($A103,1),COEE_CADLIGNE_TR!$M$3:$M$9,0),4)*INDEX(COEE_CADLIGNE_TR!$A$1:$D$13,MATCH(MONTH($A103),COEE_CADLIGNE_TR!$A$1:$A$13,0),2))))</f>
        <v/>
      </c>
      <c r="G103" s="28" t="str">
        <f>IF(OR(Ouverture_lignes_validées!G103="F",Ouverture_lignes_validées!G103="PM",Ouverture_lignes_validées!G103=""),"",IF(Ouverture_lignes_validées!G103=1,INDEX(COEE_CADLIGNE_TR!$A$16:$C$27,MATCH(Tableau4[[#This Row],[Mois]],COEE_CADLIGNE_TR!$A$16:$A$27,0),2)*COEE_CADLIGNE_TR!$G$2*INDEX(COEE_CADLIGNE_TR!$L$3:$R$9,MATCH(WEEKDAY($A103,1),COEE_CADLIGNE_TR!$M$3:$M$9,0),5)*INDEX(COEE_CADLIGNE_TR!$A$1:$D$13,MATCH(MONTH($A103),COEE_CADLIGNE_TR!$A$1:$A$13,0),2)))</f>
        <v/>
      </c>
      <c r="H103" s="28" t="str">
        <f>IF(OR(Ouverture_lignes_validées!H103="F",Ouverture_lignes_validées!H103="PM",Ouverture_lignes_validées!H103=""),"",IF(Ouverture_lignes_validées!H103=1,INDEX(COEE_CADLIGNE_TR!$A$16:$C$27,MATCH(Tableau4[[#This Row],[Mois]],COEE_CADLIGNE_TR!$A$16:$A$27,0),2)*COEE_CADLIGNE_TR!$G$2*INDEX(COEE_CADLIGNE_TR!$L$3:$R$9,MATCH(WEEKDAY($A103,1),COEE_CADLIGNE_TR!$M$3:$M$9,0),6)*INDEX(COEE_CADLIGNE_TR!$A$1:$D$13,MATCH(MONTH($A103),COEE_CADLIGNE_TR!$A$1:$A$13,0),2)))</f>
        <v/>
      </c>
      <c r="I103" s="28" t="str">
        <f>IF(OR(Ouverture_lignes_validées!I103="F",Ouverture_lignes_validées!I103="PM",Ouverture_lignes_validées!I103=""),"",IF(Ouverture_lignes_validées!I103=1,INDEX(COEE_CADLIGNE_TR!$A$16:$C$27,MATCH(Tableau4[[#This Row],[Mois]],COEE_CADLIGNE_TR!$A$16:$A$27,0),2)*COEE_CADLIGNE_TR!$G$2*INDEX(COEE_CADLIGNE_TR!$L$3:$R$9,MATCH(WEEKDAY($A103,1),COEE_CADLIGNE_TR!$M$3:$M$9,0),7)*INDEX(COEE_CADLIGNE_TR!$A$1:$D$13,MATCH(MONTH($A103),COEE_CADLIGNE_TR!$A$1:$A$13,0),2)))</f>
        <v/>
      </c>
      <c r="J103" s="28" t="str">
        <f>IF(OR(Ouverture_lignes_validées!J103="F",Ouverture_lignes_validées!J103="PM",Ouverture_lignes_validées!J103=""),"",IF(Ouverture_lignes_validées!J103=1,IF(ISEVEN(Capa_lignes!$C103)="VRAI",INDEX(COEE_CADLIGNE_TR!$A$16:$C$27,MATCH(Tableau4[[#This Row],[Mois]],COEE_CADLIGNE_TR!$A$16:$A$27,0),2)*COEE_CADLIGNE_TR!$H$2*INDEX(COEE_CADLIGNE_TR!$L$3:$R$9,MATCH(WEEKDAY($A103,1),COEE_CADLIGNE_TR!$M$3:$M$9,0),4)*INDEX(COEE_CADLIGNE_TR!$A$1:$D$13,MATCH(MONTH($A103),COEE_CADLIGNE_TR!$A$1:$A$13,0),3),INDEX(COEE_CADLIGNE_TR!$A$16:$C$27,MATCH(Tableau4[[#This Row],[Mois]],COEE_CADLIGNE_TR!$A$16:$A$27,0),2)*COEE_CADLIGNE_TR!$H$2*INDEX(COEE_CADLIGNE_TR!$L$3:$R$9,MATCH(WEEKDAY($A103,1),COEE_CADLIGNE_TR!$M$3:$M$9,0),3)*INDEX(COEE_CADLIGNE_TR!$A$1:$D$13,MATCH(MONTH($A103),COEE_CADLIGNE_TR!$A$1:$A$13,0),3))))</f>
        <v/>
      </c>
      <c r="K103" s="28" t="str">
        <f>IF(OR(Ouverture_lignes_validées!K103="F",Ouverture_lignes_validées!K103="PM",Ouverture_lignes_validées!K103=""),"",IF(Ouverture_lignes_validées!K103=1,IF(ISEVEN(Capa_lignes!$C103)="VRAI",INDEX(COEE_CADLIGNE_TR!$A$16:$C$27,MATCH(Tableau4[[#This Row],[Mois]],COEE_CADLIGNE_TR!$A$16:$A$27,0),2)*COEE_CADLIGNE_TR!$H$2*INDEX(COEE_CADLIGNE_TR!$L$3:$R$9,MATCH(WEEKDAY($A103,1),COEE_CADLIGNE_TR!$M$3:$M$9,0),3)*INDEX(COEE_CADLIGNE_TR!$A$1:$D$13,MATCH(MONTH($A103),COEE_CADLIGNE_TR!$A$1:$A$13,0),3),INDEX(COEE_CADLIGNE_TR!$A$16:$C$27,MATCH(Tableau4[[#This Row],[Mois]],COEE_CADLIGNE_TR!$A$16:$A$27,0),2)*COEE_CADLIGNE_TR!$H$2*INDEX(COEE_CADLIGNE_TR!$L$3:$R$9,MATCH(WEEKDAY($A103,1),COEE_CADLIGNE_TR!$M$3:$M$9,0),4)*INDEX(COEE_CADLIGNE_TR!$A$1:$D$13,MATCH(MONTH($A103),COEE_CADLIGNE_TR!$A$1:$A$13,0),3))))</f>
        <v/>
      </c>
      <c r="L103" s="28" t="str">
        <f>IF(OR(Ouverture_lignes_validées!L103="F",Ouverture_lignes_validées!L103="PM",Ouverture_lignes_validées!L103=""),"",IF(Ouverture_lignes_validées!L103=1,INDEX(COEE_CADLIGNE_TR!$A$16:$C$27,MATCH(Tableau4[[#This Row],[Mois]],COEE_CADLIGNE_TR!$A$16:$A$27,0),2)*COEE_CADLIGNE_TR!$H$2*INDEX(COEE_CADLIGNE_TR!$L$3:$R$9,MATCH(WEEKDAY($A103,1),COEE_CADLIGNE_TR!$M$3:$M$9,0),5)*INDEX(COEE_CADLIGNE_TR!$A$1:$D$13,MATCH(MONTH($A103),COEE_CADLIGNE_TR!$A$1:$A$13,0),3)))</f>
        <v/>
      </c>
      <c r="M103" s="28" t="str">
        <f>IF(OR(Ouverture_lignes_validées!M103="F",Ouverture_lignes_validées!M103="PM",Ouverture_lignes_validées!M103=""),"",IF(Ouverture_lignes_validées!M103=1,INDEX(COEE_CADLIGNE_TR!$A$16:$C$27,MATCH(Tableau4[[#This Row],[Mois]],COEE_CADLIGNE_TR!$A$16:$A$27,0),2)*COEE_CADLIGNE_TR!$H$2*INDEX(COEE_CADLIGNE_TR!$L$3:$R$9,MATCH(WEEKDAY($A103,1),COEE_CADLIGNE_TR!$M$3:$M$9,0),6)*INDEX(COEE_CADLIGNE_TR!$A$1:$D$13,MATCH(MONTH($A103),COEE_CADLIGNE_TR!$A$1:$A$13,0),3)))</f>
        <v/>
      </c>
      <c r="N103" s="28" t="str">
        <f>IF(OR(Ouverture_lignes_validées!N103="F",Ouverture_lignes_validées!N103="PM",Ouverture_lignes_validées!N103=""),"",IF(Ouverture_lignes_validées!N103=1,INDEX(COEE_CADLIGNE_TR!$A$16:$C$27,MATCH(Tableau4[[#This Row],[Mois]],COEE_CADLIGNE_TR!$A$16:$A$27,0),2)*COEE_CADLIGNE_TR!$H$2*INDEX(COEE_CADLIGNE_TR!$L$3:$R$9,MATCH(WEEKDAY($A103,1),COEE_CADLIGNE_TR!$M$3:$M$9,0),7)*INDEX(COEE_CADLIGNE_TR!$A$1:$D$13,MATCH(MONTH($A103),COEE_CADLIGNE_TR!$A$1:$A$13,0),3)))</f>
        <v/>
      </c>
      <c r="O103" s="28" t="str">
        <f>IF(OR(Ouverture_lignes_validées!O103="F",Ouverture_lignes_validées!O103="PM",Ouverture_lignes_validées!O103=""),"",IF(Ouverture_lignes_validées!O103=1,IF(ISEVEN(Capa_lignes!$C103)="VRAI",INDEX(COEE_CADLIGNE_TR!$A$16:$C$27,MATCH(Tableau4[[#This Row],[Mois]],COEE_CADLIGNE_TR!$A$16:$A$27,0),2)*COEE_CADLIGNE_TR!$I$2*INDEX(COEE_CADLIGNE_TR!$L$3:$R$9,MATCH(WEEKDAY($A103,1),COEE_CADLIGNE_TR!$M$3:$M$9,0),4)*INDEX(COEE_CADLIGNE_TR!$A$1:$D$13,MATCH(MONTH($A103),COEE_CADLIGNE_TR!$A$1:$A$13,0),4),INDEX(COEE_CADLIGNE_TR!$A$16:$C$27,MATCH(Tableau4[[#This Row],[Mois]],COEE_CADLIGNE_TR!$A$16:$A$27,0),2)*COEE_CADLIGNE_TR!$I$2*INDEX(COEE_CADLIGNE_TR!$L$3:$R$9,MATCH(WEEKDAY($A103,1),COEE_CADLIGNE_TR!$M$3:$M$9,0),3)*INDEX(COEE_CADLIGNE_TR!$A$1:$D$13,MATCH(MONTH($A103),COEE_CADLIGNE_TR!$A$1:$A$13,0),4))))</f>
        <v/>
      </c>
      <c r="P103" s="28" t="str">
        <f>IF(OR(Ouverture_lignes_validées!P103="F",Ouverture_lignes_validées!P103="PM",Ouverture_lignes_validées!P103=""),"",IF(Ouverture_lignes_validées!P103=1,IF(ISEVEN(Capa_lignes!$C103)="VRAI",INDEX(COEE_CADLIGNE_TR!$A$16:$C$27,MATCH(Tableau4[[#This Row],[Mois]],COEE_CADLIGNE_TR!$A$16:$A$27,0),2)*COEE_CADLIGNE_TR!$I$2*INDEX(COEE_CADLIGNE_TR!$L$3:$R$9,MATCH(WEEKDAY($A103,1),COEE_CADLIGNE_TR!$M$3:$M$9,0),3)*INDEX(COEE_CADLIGNE_TR!$A$1:$D$13,MATCH(MONTH($A103),COEE_CADLIGNE_TR!$A$1:$A$13,0),4),INDEX(COEE_CADLIGNE_TR!$A$16:$C$27,MATCH(Tableau4[[#This Row],[Mois]],COEE_CADLIGNE_TR!$A$16:$A$27,0),2)*COEE_CADLIGNE_TR!$I$2*INDEX(COEE_CADLIGNE_TR!$L$3:$R$9,MATCH(WEEKDAY($A103,1),COEE_CADLIGNE_TR!$M$3:$M$9,0),4)*INDEX(COEE_CADLIGNE_TR!$A$1:$D$13,MATCH(MONTH($A103),COEE_CADLIGNE_TR!$A$1:$A$13,0),4))))</f>
        <v/>
      </c>
      <c r="Q103" s="28" t="str">
        <f>IF(OR(Ouverture_lignes_validées!Q103="F",Ouverture_lignes_validées!Q103="PM",Ouverture_lignes_validées!Q103=""),"",IF(Ouverture_lignes_validées!Q103=1,INDEX(COEE_CADLIGNE_TR!$A$16:$C$27,MATCH(Tableau4[[#This Row],[Mois]],COEE_CADLIGNE_TR!$A$16:$A$27,0),2)*COEE_CADLIGNE_TR!$I$2*INDEX(COEE_CADLIGNE_TR!$L$3:$R$9,MATCH(WEEKDAY($A103,1),COEE_CADLIGNE_TR!$M$3:$M$9,0),5)*INDEX(COEE_CADLIGNE_TR!$A$1:$D$13,MATCH(MONTH($A103),COEE_CADLIGNE_TR!$A$1:$A$13,0),4)))</f>
        <v/>
      </c>
      <c r="R103" s="28" t="str">
        <f>IF(OR(Ouverture_lignes_validées!R103="F",Ouverture_lignes_validées!R103="PM",Ouverture_lignes_validées!R103=""),"",IF(Ouverture_lignes_validées!R103=1,INDEX(COEE_CADLIGNE_TR!$A$16:$C$27,MATCH(Tableau4[[#This Row],[Mois]],COEE_CADLIGNE_TR!$A$16:$A$27,0),2)*COEE_CADLIGNE_TR!$I$2*INDEX(COEE_CADLIGNE_TR!$L$3:$R$9,MATCH(WEEKDAY($A103,1),COEE_CADLIGNE_TR!$M$3:$M$9,0),6)*INDEX(COEE_CADLIGNE_TR!$A$1:$D$13,MATCH(MONTH($A103),COEE_CADLIGNE_TR!$A$1:$A$13,0),4)))</f>
        <v/>
      </c>
      <c r="S103" s="28" t="str">
        <f>IF(OR(Ouverture_lignes_validées!S103="F",Ouverture_lignes_validées!S103="PM",Ouverture_lignes_validées!S103=""),"",IF(Ouverture_lignes_validées!S103=1,INDEX(COEE_CADLIGNE_TR!$A$16:$C$27,MATCH(Tableau4[[#This Row],[Mois]],COEE_CADLIGNE_TR!$A$16:$A$27,0),2)*COEE_CADLIGNE_TR!$I$2*INDEX(COEE_CADLIGNE_TR!$L$3:$R$9,MATCH(WEEKDAY($A103,1),COEE_CADLIGNE_TR!$M$3:$M$9,0),7)*INDEX(COEE_CADLIGNE_TR!$A$1:$D$13,MATCH(MONTH($A103),COEE_CADLIGNE_TR!$A$1:$A$13,0),4)))</f>
        <v/>
      </c>
      <c r="T103" s="28" t="str">
        <f>IF(OR(Ouverture_lignes_validées!T103="F",Ouverture_lignes_validées!T103="PM",Ouverture_lignes_validées!T103=""),"",IF(Ouverture_lignes_validées!T103=1,IF(ISEVEN(Capa_lignes!$C103)="VRAI",INDEX(COEE_CADLIGNE_TR!$A$16:$C$27,MATCH(Tableau4[[#This Row],[Mois]],COEE_CADLIGNE_TR!$A$16:$A$27,0),2)*COEE_CADLIGNE_TR!$J$2*INDEX(COEE_CADLIGNE_TR!$L$3:$R$9,MATCH(WEEKDAY($A103,1),COEE_CADLIGNE_TR!$M$3:$M$9,0),3)*INDEX(COEE_CADLIGNE_TR!$A$1:$E$13,MATCH(MONTH($A103),COEE_CADLIGNE_TR!$A$1:$A$13,0),5),INDEX(COEE_CADLIGNE_TR!$A$16:$C$27,MATCH(Tableau4[[#This Row],[Mois]],COEE_CADLIGNE_TR!$A$16:$A$27,0),2)*COEE_CADLIGNE_TR!$J$2*INDEX(COEE_CADLIGNE_TR!$L$3:$R$9,MATCH(WEEKDAY($A103,1),COEE_CADLIGNE_TR!$M$3:$M$9,0),4)*INDEX(COEE_CADLIGNE_TR!$A$1:$E$13,MATCH(MONTH($A103),COEE_CADLIGNE_TR!$A$1:$A$13,0),5))))</f>
        <v/>
      </c>
    </row>
    <row r="104" spans="1:20" x14ac:dyDescent="0.35">
      <c r="A104" s="4">
        <v>45027</v>
      </c>
      <c r="B104" s="1">
        <v>2023</v>
      </c>
      <c r="C104" s="1">
        <v>15</v>
      </c>
      <c r="D104" s="1">
        <f>MONTH(Tableau4[[#This Row],[Date ]])</f>
        <v>4</v>
      </c>
      <c r="E104" s="28" t="str">
        <f>IF(OR(Ouverture_lignes_validées!E104="F",Ouverture_lignes_validées!E104="PM",Ouverture_lignes_validées!E104=""),"",
IF(Ouverture_lignes_validées!E104=1,
IF(ISEVEN(Capa_lignes!$C104)="VRAI",
INDEX(COEE_CADLIGNE_TR!$A$16:$C$27,MATCH(Tableau4[[#This Row],[Mois]],COEE_CADLIGNE_TR!$A$16:$A$27,0),2)*COEE_CADLIGNE_TR!$G$2*INDEX(COEE_CADLIGNE_TR!$L$3:$R$9,MATCH(WEEKDAY($A104,1),COEE_CADLIGNE_TR!$M$3:$M$9,0),4)*INDEX(COEE_CADLIGNE_TR!$A$1:$D$13,MATCH(MONTH($A104),COEE_CADLIGNE_TR!$A$1:$A$13,0),2)*INDEX(COEE_CADLIGNE_TR!$A$1:$D$13,MATCH(MONTH($A104),COEE_CADLIGNE_TR!$A$1:$A$13,0),2),
INDEX(COEE_CADLIGNE_TR!$A$16:$C$27,MATCH(Tableau4[[#This Row],[Mois]],COEE_CADLIGNE_TR!$A$16:$A$27,0),2)*COEE_CADLIGNE_TR!$G$2*INDEX(COEE_CADLIGNE_TR!$L$3:$R$9,MATCH(WEEKDAY($A104,1),COEE_CADLIGNE_TR!$M$3:$M$9,0),3)*INDEX(COEE_CADLIGNE_TR!$A$1:$D$13,MATCH(MONTH($A104),COEE_CADLIGNE_TR!$A$1:$A$13,0),2)*INDEX(COEE_CADLIGNE_TR!$A$1:$D$13,MATCH(MONTH($A104),COEE_CADLIGNE_TR!$A$1:$A$13,0),2))))</f>
        <v/>
      </c>
      <c r="F104" s="28">
        <f>IF(OR(Ouverture_lignes_validées!F104="F",Ouverture_lignes_validées!F104="PM",Ouverture_lignes_validées!F104=""),"",IF(Ouverture_lignes_validées!F104=1,IF(ISEVEN(Capa_lignes!$C104)="VRAI",INDEX(COEE_CADLIGNE_TR!$A$16:$C$27,MATCH(Tableau4[[#This Row],[Mois]],COEE_CADLIGNE_TR!$A$16:$A$27,0),2)*COEE_CADLIGNE_TR!$G$2*INDEX(COEE_CADLIGNE_TR!$L$3:$R$9,MATCH(WEEKDAY($A104,1),COEE_CADLIGNE_TR!$M$3:$M$9,0),3)*INDEX(COEE_CADLIGNE_TR!$A$1:$D$13,MATCH(MONTH($A104),COEE_CADLIGNE_TR!$A$1:$A$13,0),2),COEE_CADLIGNE_TR!$G$2*INDEX(COEE_CADLIGNE_TR!$L$3:$R$9,MATCH(WEEKDAY($A104,1),COEE_CADLIGNE_TR!$M$3:$M$9,0),4)*INDEX(COEE_CADLIGNE_TR!$A$1:$D$13,MATCH(MONTH($A104),COEE_CADLIGNE_TR!$A$1:$A$13,0),2))))</f>
        <v>3960</v>
      </c>
      <c r="G104" s="28" t="str">
        <f>IF(OR(Ouverture_lignes_validées!G104="F",Ouverture_lignes_validées!G104="PM",Ouverture_lignes_validées!G104=""),"",IF(Ouverture_lignes_validées!G104=1,INDEX(COEE_CADLIGNE_TR!$A$16:$C$27,MATCH(Tableau4[[#This Row],[Mois]],COEE_CADLIGNE_TR!$A$16:$A$27,0),2)*COEE_CADLIGNE_TR!$G$2*INDEX(COEE_CADLIGNE_TR!$L$3:$R$9,MATCH(WEEKDAY($A104,1),COEE_CADLIGNE_TR!$M$3:$M$9,0),5)*INDEX(COEE_CADLIGNE_TR!$A$1:$D$13,MATCH(MONTH($A104),COEE_CADLIGNE_TR!$A$1:$A$13,0),2)))</f>
        <v/>
      </c>
      <c r="H104" s="28" t="str">
        <f>IF(OR(Ouverture_lignes_validées!H104="F",Ouverture_lignes_validées!H104="PM",Ouverture_lignes_validées!H104=""),"",IF(Ouverture_lignes_validées!H104=1,INDEX(COEE_CADLIGNE_TR!$A$16:$C$27,MATCH(Tableau4[[#This Row],[Mois]],COEE_CADLIGNE_TR!$A$16:$A$27,0),2)*COEE_CADLIGNE_TR!$G$2*INDEX(COEE_CADLIGNE_TR!$L$3:$R$9,MATCH(WEEKDAY($A104,1),COEE_CADLIGNE_TR!$M$3:$M$9,0),6)*INDEX(COEE_CADLIGNE_TR!$A$1:$D$13,MATCH(MONTH($A104),COEE_CADLIGNE_TR!$A$1:$A$13,0),2)))</f>
        <v/>
      </c>
      <c r="I104" s="28" t="str">
        <f>IF(OR(Ouverture_lignes_validées!I104="F",Ouverture_lignes_validées!I104="PM",Ouverture_lignes_validées!I104=""),"",IF(Ouverture_lignes_validées!I104=1,INDEX(COEE_CADLIGNE_TR!$A$16:$C$27,MATCH(Tableau4[[#This Row],[Mois]],COEE_CADLIGNE_TR!$A$16:$A$27,0),2)*COEE_CADLIGNE_TR!$G$2*INDEX(COEE_CADLIGNE_TR!$L$3:$R$9,MATCH(WEEKDAY($A104,1),COEE_CADLIGNE_TR!$M$3:$M$9,0),7)*INDEX(COEE_CADLIGNE_TR!$A$1:$D$13,MATCH(MONTH($A104),COEE_CADLIGNE_TR!$A$1:$A$13,0),2)))</f>
        <v/>
      </c>
      <c r="J104" s="28">
        <f>IF(OR(Ouverture_lignes_validées!J104="F",Ouverture_lignes_validées!J104="PM",Ouverture_lignes_validées!J104=""),"",IF(Ouverture_lignes_validées!J104=1,IF(ISEVEN(Capa_lignes!$C104)="VRAI",INDEX(COEE_CADLIGNE_TR!$A$16:$C$27,MATCH(Tableau4[[#This Row],[Mois]],COEE_CADLIGNE_TR!$A$16:$A$27,0),2)*COEE_CADLIGNE_TR!$H$2*INDEX(COEE_CADLIGNE_TR!$L$3:$R$9,MATCH(WEEKDAY($A104,1),COEE_CADLIGNE_TR!$M$3:$M$9,0),4)*INDEX(COEE_CADLIGNE_TR!$A$1:$D$13,MATCH(MONTH($A104),COEE_CADLIGNE_TR!$A$1:$A$13,0),3),INDEX(COEE_CADLIGNE_TR!$A$16:$C$27,MATCH(Tableau4[[#This Row],[Mois]],COEE_CADLIGNE_TR!$A$16:$A$27,0),2)*COEE_CADLIGNE_TR!$H$2*INDEX(COEE_CADLIGNE_TR!$L$3:$R$9,MATCH(WEEKDAY($A104,1),COEE_CADLIGNE_TR!$M$3:$M$9,0),3)*INDEX(COEE_CADLIGNE_TR!$A$1:$D$13,MATCH(MONTH($A104),COEE_CADLIGNE_TR!$A$1:$A$13,0),3))))</f>
        <v>4890.6000000000004</v>
      </c>
      <c r="K104" s="28">
        <f>IF(OR(Ouverture_lignes_validées!K104="F",Ouverture_lignes_validées!K104="PM",Ouverture_lignes_validées!K104=""),"",IF(Ouverture_lignes_validées!K104=1,IF(ISEVEN(Capa_lignes!$C104)="VRAI",INDEX(COEE_CADLIGNE_TR!$A$16:$C$27,MATCH(Tableau4[[#This Row],[Mois]],COEE_CADLIGNE_TR!$A$16:$A$27,0),2)*COEE_CADLIGNE_TR!$H$2*INDEX(COEE_CADLIGNE_TR!$L$3:$R$9,MATCH(WEEKDAY($A104,1),COEE_CADLIGNE_TR!$M$3:$M$9,0),3)*INDEX(COEE_CADLIGNE_TR!$A$1:$D$13,MATCH(MONTH($A104),COEE_CADLIGNE_TR!$A$1:$A$13,0),3),INDEX(COEE_CADLIGNE_TR!$A$16:$C$27,MATCH(Tableau4[[#This Row],[Mois]],COEE_CADLIGNE_TR!$A$16:$A$27,0),2)*COEE_CADLIGNE_TR!$H$2*INDEX(COEE_CADLIGNE_TR!$L$3:$R$9,MATCH(WEEKDAY($A104,1),COEE_CADLIGNE_TR!$M$3:$M$9,0),4)*INDEX(COEE_CADLIGNE_TR!$A$1:$D$13,MATCH(MONTH($A104),COEE_CADLIGNE_TR!$A$1:$A$13,0),3))))</f>
        <v>5001.75</v>
      </c>
      <c r="L104" s="28">
        <f>IF(OR(Ouverture_lignes_validées!L104="F",Ouverture_lignes_validées!L104="PM",Ouverture_lignes_validées!L104=""),"",IF(Ouverture_lignes_validées!L104=1,INDEX(COEE_CADLIGNE_TR!$A$16:$C$27,MATCH(Tableau4[[#This Row],[Mois]],COEE_CADLIGNE_TR!$A$16:$A$27,0),2)*COEE_CADLIGNE_TR!$H$2*INDEX(COEE_CADLIGNE_TR!$L$3:$R$9,MATCH(WEEKDAY($A104,1),COEE_CADLIGNE_TR!$M$3:$M$9,0),5)*INDEX(COEE_CADLIGNE_TR!$A$1:$D$13,MATCH(MONTH($A104),COEE_CADLIGNE_TR!$A$1:$A$13,0),3)))</f>
        <v>6113.25</v>
      </c>
      <c r="M104" s="28" t="str">
        <f>IF(OR(Ouverture_lignes_validées!M104="F",Ouverture_lignes_validées!M104="PM",Ouverture_lignes_validées!M104=""),"",IF(Ouverture_lignes_validées!M104=1,INDEX(COEE_CADLIGNE_TR!$A$16:$C$27,MATCH(Tableau4[[#This Row],[Mois]],COEE_CADLIGNE_TR!$A$16:$A$27,0),2)*COEE_CADLIGNE_TR!$H$2*INDEX(COEE_CADLIGNE_TR!$L$3:$R$9,MATCH(WEEKDAY($A104,1),COEE_CADLIGNE_TR!$M$3:$M$9,0),6)*INDEX(COEE_CADLIGNE_TR!$A$1:$D$13,MATCH(MONTH($A104),COEE_CADLIGNE_TR!$A$1:$A$13,0),3)))</f>
        <v/>
      </c>
      <c r="N104" s="28" t="str">
        <f>IF(OR(Ouverture_lignes_validées!N104="F",Ouverture_lignes_validées!N104="PM",Ouverture_lignes_validées!N104=""),"",IF(Ouverture_lignes_validées!N104=1,INDEX(COEE_CADLIGNE_TR!$A$16:$C$27,MATCH(Tableau4[[#This Row],[Mois]],COEE_CADLIGNE_TR!$A$16:$A$27,0),2)*COEE_CADLIGNE_TR!$H$2*INDEX(COEE_CADLIGNE_TR!$L$3:$R$9,MATCH(WEEKDAY($A104,1),COEE_CADLIGNE_TR!$M$3:$M$9,0),7)*INDEX(COEE_CADLIGNE_TR!$A$1:$D$13,MATCH(MONTH($A104),COEE_CADLIGNE_TR!$A$1:$A$13,0),3)))</f>
        <v/>
      </c>
      <c r="O104" s="28" t="str">
        <f>IF(OR(Ouverture_lignes_validées!O104="F",Ouverture_lignes_validées!O104="PM",Ouverture_lignes_validées!O104=""),"",IF(Ouverture_lignes_validées!O104=1,IF(ISEVEN(Capa_lignes!$C104)="VRAI",INDEX(COEE_CADLIGNE_TR!$A$16:$C$27,MATCH(Tableau4[[#This Row],[Mois]],COEE_CADLIGNE_TR!$A$16:$A$27,0),2)*COEE_CADLIGNE_TR!$I$2*INDEX(COEE_CADLIGNE_TR!$L$3:$R$9,MATCH(WEEKDAY($A104,1),COEE_CADLIGNE_TR!$M$3:$M$9,0),4)*INDEX(COEE_CADLIGNE_TR!$A$1:$D$13,MATCH(MONTH($A104),COEE_CADLIGNE_TR!$A$1:$A$13,0),4),INDEX(COEE_CADLIGNE_TR!$A$16:$C$27,MATCH(Tableau4[[#This Row],[Mois]],COEE_CADLIGNE_TR!$A$16:$A$27,0),2)*COEE_CADLIGNE_TR!$I$2*INDEX(COEE_CADLIGNE_TR!$L$3:$R$9,MATCH(WEEKDAY($A104,1),COEE_CADLIGNE_TR!$M$3:$M$9,0),3)*INDEX(COEE_CADLIGNE_TR!$A$1:$D$13,MATCH(MONTH($A104),COEE_CADLIGNE_TR!$A$1:$A$13,0),4))))</f>
        <v/>
      </c>
      <c r="P104" s="28" t="str">
        <f>IF(OR(Ouverture_lignes_validées!P104="F",Ouverture_lignes_validées!P104="PM",Ouverture_lignes_validées!P104=""),"",IF(Ouverture_lignes_validées!P104=1,IF(ISEVEN(Capa_lignes!$C104)="VRAI",INDEX(COEE_CADLIGNE_TR!$A$16:$C$27,MATCH(Tableau4[[#This Row],[Mois]],COEE_CADLIGNE_TR!$A$16:$A$27,0),2)*COEE_CADLIGNE_TR!$I$2*INDEX(COEE_CADLIGNE_TR!$L$3:$R$9,MATCH(WEEKDAY($A104,1),COEE_CADLIGNE_TR!$M$3:$M$9,0),3)*INDEX(COEE_CADLIGNE_TR!$A$1:$D$13,MATCH(MONTH($A104),COEE_CADLIGNE_TR!$A$1:$A$13,0),4),INDEX(COEE_CADLIGNE_TR!$A$16:$C$27,MATCH(Tableau4[[#This Row],[Mois]],COEE_CADLIGNE_TR!$A$16:$A$27,0),2)*COEE_CADLIGNE_TR!$I$2*INDEX(COEE_CADLIGNE_TR!$L$3:$R$9,MATCH(WEEKDAY($A104,1),COEE_CADLIGNE_TR!$M$3:$M$9,0),4)*INDEX(COEE_CADLIGNE_TR!$A$1:$D$13,MATCH(MONTH($A104),COEE_CADLIGNE_TR!$A$1:$A$13,0),4))))</f>
        <v/>
      </c>
      <c r="Q104" s="28" t="str">
        <f>IF(OR(Ouverture_lignes_validées!Q104="F",Ouverture_lignes_validées!Q104="PM",Ouverture_lignes_validées!Q104=""),"",IF(Ouverture_lignes_validées!Q104=1,INDEX(COEE_CADLIGNE_TR!$A$16:$C$27,MATCH(Tableau4[[#This Row],[Mois]],COEE_CADLIGNE_TR!$A$16:$A$27,0),2)*COEE_CADLIGNE_TR!$I$2*INDEX(COEE_CADLIGNE_TR!$L$3:$R$9,MATCH(WEEKDAY($A104,1),COEE_CADLIGNE_TR!$M$3:$M$9,0),5)*INDEX(COEE_CADLIGNE_TR!$A$1:$D$13,MATCH(MONTH($A104),COEE_CADLIGNE_TR!$A$1:$A$13,0),4)))</f>
        <v/>
      </c>
      <c r="R104" s="28" t="str">
        <f>IF(OR(Ouverture_lignes_validées!R104="F",Ouverture_lignes_validées!R104="PM",Ouverture_lignes_validées!R104=""),"",IF(Ouverture_lignes_validées!R104=1,INDEX(COEE_CADLIGNE_TR!$A$16:$C$27,MATCH(Tableau4[[#This Row],[Mois]],COEE_CADLIGNE_TR!$A$16:$A$27,0),2)*COEE_CADLIGNE_TR!$I$2*INDEX(COEE_CADLIGNE_TR!$L$3:$R$9,MATCH(WEEKDAY($A104,1),COEE_CADLIGNE_TR!$M$3:$M$9,0),6)*INDEX(COEE_CADLIGNE_TR!$A$1:$D$13,MATCH(MONTH($A104),COEE_CADLIGNE_TR!$A$1:$A$13,0),4)))</f>
        <v/>
      </c>
      <c r="S104" s="28" t="str">
        <f>IF(OR(Ouverture_lignes_validées!S104="F",Ouverture_lignes_validées!S104="PM",Ouverture_lignes_validées!S104=""),"",IF(Ouverture_lignes_validées!S104=1,INDEX(COEE_CADLIGNE_TR!$A$16:$C$27,MATCH(Tableau4[[#This Row],[Mois]],COEE_CADLIGNE_TR!$A$16:$A$27,0),2)*COEE_CADLIGNE_TR!$I$2*INDEX(COEE_CADLIGNE_TR!$L$3:$R$9,MATCH(WEEKDAY($A104,1),COEE_CADLIGNE_TR!$M$3:$M$9,0),7)*INDEX(COEE_CADLIGNE_TR!$A$1:$D$13,MATCH(MONTH($A104),COEE_CADLIGNE_TR!$A$1:$A$13,0),4)))</f>
        <v/>
      </c>
      <c r="T104" s="28">
        <f>IF(OR(Ouverture_lignes_validées!T104="F",Ouverture_lignes_validées!T104="PM",Ouverture_lignes_validées!T104=""),"",IF(Ouverture_lignes_validées!T104=1,IF(ISEVEN(Capa_lignes!$C104)="VRAI",INDEX(COEE_CADLIGNE_TR!$A$16:$C$27,MATCH(Tableau4[[#This Row],[Mois]],COEE_CADLIGNE_TR!$A$16:$A$27,0),2)*COEE_CADLIGNE_TR!$J$2*INDEX(COEE_CADLIGNE_TR!$L$3:$R$9,MATCH(WEEKDAY($A104,1),COEE_CADLIGNE_TR!$M$3:$M$9,0),3)*INDEX(COEE_CADLIGNE_TR!$A$1:$E$13,MATCH(MONTH($A104),COEE_CADLIGNE_TR!$A$1:$A$13,0),5),INDEX(COEE_CADLIGNE_TR!$A$16:$C$27,MATCH(Tableau4[[#This Row],[Mois]],COEE_CADLIGNE_TR!$A$16:$A$27,0),2)*COEE_CADLIGNE_TR!$J$2*INDEX(COEE_CADLIGNE_TR!$L$3:$R$9,MATCH(WEEKDAY($A104,1),COEE_CADLIGNE_TR!$M$3:$M$9,0),4)*INDEX(COEE_CADLIGNE_TR!$A$1:$E$13,MATCH(MONTH($A104),COEE_CADLIGNE_TR!$A$1:$A$13,0),5))))</f>
        <v>1601.8735362997659</v>
      </c>
    </row>
    <row r="105" spans="1:20" x14ac:dyDescent="0.35">
      <c r="A105" s="4">
        <v>45028</v>
      </c>
      <c r="B105" s="1">
        <v>2023</v>
      </c>
      <c r="C105" s="1">
        <v>15</v>
      </c>
      <c r="D105" s="1">
        <f>MONTH(Tableau4[[#This Row],[Date ]])</f>
        <v>4</v>
      </c>
      <c r="E105" s="28" t="str">
        <f>IF(OR(Ouverture_lignes_validées!E105="F",Ouverture_lignes_validées!E105="PM",Ouverture_lignes_validées!E105=""),"",
IF(Ouverture_lignes_validées!E105=1,
IF(ISEVEN(Capa_lignes!$C105)="VRAI",
INDEX(COEE_CADLIGNE_TR!$A$16:$C$27,MATCH(Tableau4[[#This Row],[Mois]],COEE_CADLIGNE_TR!$A$16:$A$27,0),2)*COEE_CADLIGNE_TR!$G$2*INDEX(COEE_CADLIGNE_TR!$L$3:$R$9,MATCH(WEEKDAY($A105,1),COEE_CADLIGNE_TR!$M$3:$M$9,0),4)*INDEX(COEE_CADLIGNE_TR!$A$1:$D$13,MATCH(MONTH($A105),COEE_CADLIGNE_TR!$A$1:$A$13,0),2)*INDEX(COEE_CADLIGNE_TR!$A$1:$D$13,MATCH(MONTH($A105),COEE_CADLIGNE_TR!$A$1:$A$13,0),2),
INDEX(COEE_CADLIGNE_TR!$A$16:$C$27,MATCH(Tableau4[[#This Row],[Mois]],COEE_CADLIGNE_TR!$A$16:$A$27,0),2)*COEE_CADLIGNE_TR!$G$2*INDEX(COEE_CADLIGNE_TR!$L$3:$R$9,MATCH(WEEKDAY($A105,1),COEE_CADLIGNE_TR!$M$3:$M$9,0),3)*INDEX(COEE_CADLIGNE_TR!$A$1:$D$13,MATCH(MONTH($A105),COEE_CADLIGNE_TR!$A$1:$A$13,0),2)*INDEX(COEE_CADLIGNE_TR!$A$1:$D$13,MATCH(MONTH($A105),COEE_CADLIGNE_TR!$A$1:$A$13,0),2))))</f>
        <v/>
      </c>
      <c r="F105" s="28">
        <f>IF(OR(Ouverture_lignes_validées!F105="F",Ouverture_lignes_validées!F105="PM",Ouverture_lignes_validées!F105=""),"",IF(Ouverture_lignes_validées!F105=1,IF(ISEVEN(Capa_lignes!$C105)="VRAI",INDEX(COEE_CADLIGNE_TR!$A$16:$C$27,MATCH(Tableau4[[#This Row],[Mois]],COEE_CADLIGNE_TR!$A$16:$A$27,0),2)*COEE_CADLIGNE_TR!$G$2*INDEX(COEE_CADLIGNE_TR!$L$3:$R$9,MATCH(WEEKDAY($A105,1),COEE_CADLIGNE_TR!$M$3:$M$9,0),3)*INDEX(COEE_CADLIGNE_TR!$A$1:$D$13,MATCH(MONTH($A105),COEE_CADLIGNE_TR!$A$1:$A$13,0),2),COEE_CADLIGNE_TR!$G$2*INDEX(COEE_CADLIGNE_TR!$L$3:$R$9,MATCH(WEEKDAY($A105,1),COEE_CADLIGNE_TR!$M$3:$M$9,0),4)*INDEX(COEE_CADLIGNE_TR!$A$1:$D$13,MATCH(MONTH($A105),COEE_CADLIGNE_TR!$A$1:$A$13,0),2))))</f>
        <v>3960</v>
      </c>
      <c r="G105" s="28" t="str">
        <f>IF(OR(Ouverture_lignes_validées!G105="F",Ouverture_lignes_validées!G105="PM",Ouverture_lignes_validées!G105=""),"",IF(Ouverture_lignes_validées!G105=1,INDEX(COEE_CADLIGNE_TR!$A$16:$C$27,MATCH(Tableau4[[#This Row],[Mois]],COEE_CADLIGNE_TR!$A$16:$A$27,0),2)*COEE_CADLIGNE_TR!$G$2*INDEX(COEE_CADLIGNE_TR!$L$3:$R$9,MATCH(WEEKDAY($A105,1),COEE_CADLIGNE_TR!$M$3:$M$9,0),5)*INDEX(COEE_CADLIGNE_TR!$A$1:$D$13,MATCH(MONTH($A105),COEE_CADLIGNE_TR!$A$1:$A$13,0),2)))</f>
        <v/>
      </c>
      <c r="H105" s="28" t="str">
        <f>IF(OR(Ouverture_lignes_validées!H105="F",Ouverture_lignes_validées!H105="PM",Ouverture_lignes_validées!H105=""),"",IF(Ouverture_lignes_validées!H105=1,INDEX(COEE_CADLIGNE_TR!$A$16:$C$27,MATCH(Tableau4[[#This Row],[Mois]],COEE_CADLIGNE_TR!$A$16:$A$27,0),2)*COEE_CADLIGNE_TR!$G$2*INDEX(COEE_CADLIGNE_TR!$L$3:$R$9,MATCH(WEEKDAY($A105,1),COEE_CADLIGNE_TR!$M$3:$M$9,0),6)*INDEX(COEE_CADLIGNE_TR!$A$1:$D$13,MATCH(MONTH($A105),COEE_CADLIGNE_TR!$A$1:$A$13,0),2)))</f>
        <v/>
      </c>
      <c r="I105" s="28" t="str">
        <f>IF(OR(Ouverture_lignes_validées!I105="F",Ouverture_lignes_validées!I105="PM",Ouverture_lignes_validées!I105=""),"",IF(Ouverture_lignes_validées!I105=1,INDEX(COEE_CADLIGNE_TR!$A$16:$C$27,MATCH(Tableau4[[#This Row],[Mois]],COEE_CADLIGNE_TR!$A$16:$A$27,0),2)*COEE_CADLIGNE_TR!$G$2*INDEX(COEE_CADLIGNE_TR!$L$3:$R$9,MATCH(WEEKDAY($A105,1),COEE_CADLIGNE_TR!$M$3:$M$9,0),7)*INDEX(COEE_CADLIGNE_TR!$A$1:$D$13,MATCH(MONTH($A105),COEE_CADLIGNE_TR!$A$1:$A$13,0),2)))</f>
        <v/>
      </c>
      <c r="J105" s="28">
        <f>IF(OR(Ouverture_lignes_validées!J105="F",Ouverture_lignes_validées!J105="PM",Ouverture_lignes_validées!J105=""),"",IF(Ouverture_lignes_validées!J105=1,IF(ISEVEN(Capa_lignes!$C105)="VRAI",INDEX(COEE_CADLIGNE_TR!$A$16:$C$27,MATCH(Tableau4[[#This Row],[Mois]],COEE_CADLIGNE_TR!$A$16:$A$27,0),2)*COEE_CADLIGNE_TR!$H$2*INDEX(COEE_CADLIGNE_TR!$L$3:$R$9,MATCH(WEEKDAY($A105,1),COEE_CADLIGNE_TR!$M$3:$M$9,0),4)*INDEX(COEE_CADLIGNE_TR!$A$1:$D$13,MATCH(MONTH($A105),COEE_CADLIGNE_TR!$A$1:$A$13,0),3),INDEX(COEE_CADLIGNE_TR!$A$16:$C$27,MATCH(Tableau4[[#This Row],[Mois]],COEE_CADLIGNE_TR!$A$16:$A$27,0),2)*COEE_CADLIGNE_TR!$H$2*INDEX(COEE_CADLIGNE_TR!$L$3:$R$9,MATCH(WEEKDAY($A105,1),COEE_CADLIGNE_TR!$M$3:$M$9,0),3)*INDEX(COEE_CADLIGNE_TR!$A$1:$D$13,MATCH(MONTH($A105),COEE_CADLIGNE_TR!$A$1:$A$13,0),3))))</f>
        <v>4890.6000000000004</v>
      </c>
      <c r="K105" s="28">
        <f>IF(OR(Ouverture_lignes_validées!K105="F",Ouverture_lignes_validées!K105="PM",Ouverture_lignes_validées!K105=""),"",IF(Ouverture_lignes_validées!K105=1,IF(ISEVEN(Capa_lignes!$C105)="VRAI",INDEX(COEE_CADLIGNE_TR!$A$16:$C$27,MATCH(Tableau4[[#This Row],[Mois]],COEE_CADLIGNE_TR!$A$16:$A$27,0),2)*COEE_CADLIGNE_TR!$H$2*INDEX(COEE_CADLIGNE_TR!$L$3:$R$9,MATCH(WEEKDAY($A105,1),COEE_CADLIGNE_TR!$M$3:$M$9,0),3)*INDEX(COEE_CADLIGNE_TR!$A$1:$D$13,MATCH(MONTH($A105),COEE_CADLIGNE_TR!$A$1:$A$13,0),3),INDEX(COEE_CADLIGNE_TR!$A$16:$C$27,MATCH(Tableau4[[#This Row],[Mois]],COEE_CADLIGNE_TR!$A$16:$A$27,0),2)*COEE_CADLIGNE_TR!$H$2*INDEX(COEE_CADLIGNE_TR!$L$3:$R$9,MATCH(WEEKDAY($A105,1),COEE_CADLIGNE_TR!$M$3:$M$9,0),4)*INDEX(COEE_CADLIGNE_TR!$A$1:$D$13,MATCH(MONTH($A105),COEE_CADLIGNE_TR!$A$1:$A$13,0),3))))</f>
        <v>5001.75</v>
      </c>
      <c r="L105" s="28">
        <f>IF(OR(Ouverture_lignes_validées!L105="F",Ouverture_lignes_validées!L105="PM",Ouverture_lignes_validées!L105=""),"",IF(Ouverture_lignes_validées!L105=1,INDEX(COEE_CADLIGNE_TR!$A$16:$C$27,MATCH(Tableau4[[#This Row],[Mois]],COEE_CADLIGNE_TR!$A$16:$A$27,0),2)*COEE_CADLIGNE_TR!$H$2*INDEX(COEE_CADLIGNE_TR!$L$3:$R$9,MATCH(WEEKDAY($A105,1),COEE_CADLIGNE_TR!$M$3:$M$9,0),5)*INDEX(COEE_CADLIGNE_TR!$A$1:$D$13,MATCH(MONTH($A105),COEE_CADLIGNE_TR!$A$1:$A$13,0),3)))</f>
        <v>6113.25</v>
      </c>
      <c r="M105" s="28" t="str">
        <f>IF(OR(Ouverture_lignes_validées!M105="F",Ouverture_lignes_validées!M105="PM",Ouverture_lignes_validées!M105=""),"",IF(Ouverture_lignes_validées!M105=1,INDEX(COEE_CADLIGNE_TR!$A$16:$C$27,MATCH(Tableau4[[#This Row],[Mois]],COEE_CADLIGNE_TR!$A$16:$A$27,0),2)*COEE_CADLIGNE_TR!$H$2*INDEX(COEE_CADLIGNE_TR!$L$3:$R$9,MATCH(WEEKDAY($A105,1),COEE_CADLIGNE_TR!$M$3:$M$9,0),6)*INDEX(COEE_CADLIGNE_TR!$A$1:$D$13,MATCH(MONTH($A105),COEE_CADLIGNE_TR!$A$1:$A$13,0),3)))</f>
        <v/>
      </c>
      <c r="N105" s="28" t="str">
        <f>IF(OR(Ouverture_lignes_validées!N105="F",Ouverture_lignes_validées!N105="PM",Ouverture_lignes_validées!N105=""),"",IF(Ouverture_lignes_validées!N105=1,INDEX(COEE_CADLIGNE_TR!$A$16:$C$27,MATCH(Tableau4[[#This Row],[Mois]],COEE_CADLIGNE_TR!$A$16:$A$27,0),2)*COEE_CADLIGNE_TR!$H$2*INDEX(COEE_CADLIGNE_TR!$L$3:$R$9,MATCH(WEEKDAY($A105,1),COEE_CADLIGNE_TR!$M$3:$M$9,0),7)*INDEX(COEE_CADLIGNE_TR!$A$1:$D$13,MATCH(MONTH($A105),COEE_CADLIGNE_TR!$A$1:$A$13,0),3)))</f>
        <v/>
      </c>
      <c r="O105" s="28" t="str">
        <f>IF(OR(Ouverture_lignes_validées!O105="F",Ouverture_lignes_validées!O105="PM",Ouverture_lignes_validées!O105=""),"",IF(Ouverture_lignes_validées!O105=1,IF(ISEVEN(Capa_lignes!$C105)="VRAI",INDEX(COEE_CADLIGNE_TR!$A$16:$C$27,MATCH(Tableau4[[#This Row],[Mois]],COEE_CADLIGNE_TR!$A$16:$A$27,0),2)*COEE_CADLIGNE_TR!$I$2*INDEX(COEE_CADLIGNE_TR!$L$3:$R$9,MATCH(WEEKDAY($A105,1),COEE_CADLIGNE_TR!$M$3:$M$9,0),4)*INDEX(COEE_CADLIGNE_TR!$A$1:$D$13,MATCH(MONTH($A105),COEE_CADLIGNE_TR!$A$1:$A$13,0),4),INDEX(COEE_CADLIGNE_TR!$A$16:$C$27,MATCH(Tableau4[[#This Row],[Mois]],COEE_CADLIGNE_TR!$A$16:$A$27,0),2)*COEE_CADLIGNE_TR!$I$2*INDEX(COEE_CADLIGNE_TR!$L$3:$R$9,MATCH(WEEKDAY($A105,1),COEE_CADLIGNE_TR!$M$3:$M$9,0),3)*INDEX(COEE_CADLIGNE_TR!$A$1:$D$13,MATCH(MONTH($A105),COEE_CADLIGNE_TR!$A$1:$A$13,0),4))))</f>
        <v/>
      </c>
      <c r="P105" s="28" t="str">
        <f>IF(OR(Ouverture_lignes_validées!P105="F",Ouverture_lignes_validées!P105="PM",Ouverture_lignes_validées!P105=""),"",IF(Ouverture_lignes_validées!P105=1,IF(ISEVEN(Capa_lignes!$C105)="VRAI",INDEX(COEE_CADLIGNE_TR!$A$16:$C$27,MATCH(Tableau4[[#This Row],[Mois]],COEE_CADLIGNE_TR!$A$16:$A$27,0),2)*COEE_CADLIGNE_TR!$I$2*INDEX(COEE_CADLIGNE_TR!$L$3:$R$9,MATCH(WEEKDAY($A105,1),COEE_CADLIGNE_TR!$M$3:$M$9,0),3)*INDEX(COEE_CADLIGNE_TR!$A$1:$D$13,MATCH(MONTH($A105),COEE_CADLIGNE_TR!$A$1:$A$13,0),4),INDEX(COEE_CADLIGNE_TR!$A$16:$C$27,MATCH(Tableau4[[#This Row],[Mois]],COEE_CADLIGNE_TR!$A$16:$A$27,0),2)*COEE_CADLIGNE_TR!$I$2*INDEX(COEE_CADLIGNE_TR!$L$3:$R$9,MATCH(WEEKDAY($A105,1),COEE_CADLIGNE_TR!$M$3:$M$9,0),4)*INDEX(COEE_CADLIGNE_TR!$A$1:$D$13,MATCH(MONTH($A105),COEE_CADLIGNE_TR!$A$1:$A$13,0),4))))</f>
        <v/>
      </c>
      <c r="Q105" s="28" t="str">
        <f>IF(OR(Ouverture_lignes_validées!Q105="F",Ouverture_lignes_validées!Q105="PM",Ouverture_lignes_validées!Q105=""),"",IF(Ouverture_lignes_validées!Q105=1,INDEX(COEE_CADLIGNE_TR!$A$16:$C$27,MATCH(Tableau4[[#This Row],[Mois]],COEE_CADLIGNE_TR!$A$16:$A$27,0),2)*COEE_CADLIGNE_TR!$I$2*INDEX(COEE_CADLIGNE_TR!$L$3:$R$9,MATCH(WEEKDAY($A105,1),COEE_CADLIGNE_TR!$M$3:$M$9,0),5)*INDEX(COEE_CADLIGNE_TR!$A$1:$D$13,MATCH(MONTH($A105),COEE_CADLIGNE_TR!$A$1:$A$13,0),4)))</f>
        <v/>
      </c>
      <c r="R105" s="28" t="str">
        <f>IF(OR(Ouverture_lignes_validées!R105="F",Ouverture_lignes_validées!R105="PM",Ouverture_lignes_validées!R105=""),"",IF(Ouverture_lignes_validées!R105=1,INDEX(COEE_CADLIGNE_TR!$A$16:$C$27,MATCH(Tableau4[[#This Row],[Mois]],COEE_CADLIGNE_TR!$A$16:$A$27,0),2)*COEE_CADLIGNE_TR!$I$2*INDEX(COEE_CADLIGNE_TR!$L$3:$R$9,MATCH(WEEKDAY($A105,1),COEE_CADLIGNE_TR!$M$3:$M$9,0),6)*INDEX(COEE_CADLIGNE_TR!$A$1:$D$13,MATCH(MONTH($A105),COEE_CADLIGNE_TR!$A$1:$A$13,0),4)))</f>
        <v/>
      </c>
      <c r="S105" s="28" t="str">
        <f>IF(OR(Ouverture_lignes_validées!S105="F",Ouverture_lignes_validées!S105="PM",Ouverture_lignes_validées!S105=""),"",IF(Ouverture_lignes_validées!S105=1,INDEX(COEE_CADLIGNE_TR!$A$16:$C$27,MATCH(Tableau4[[#This Row],[Mois]],COEE_CADLIGNE_TR!$A$16:$A$27,0),2)*COEE_CADLIGNE_TR!$I$2*INDEX(COEE_CADLIGNE_TR!$L$3:$R$9,MATCH(WEEKDAY($A105,1),COEE_CADLIGNE_TR!$M$3:$M$9,0),7)*INDEX(COEE_CADLIGNE_TR!$A$1:$D$13,MATCH(MONTH($A105),COEE_CADLIGNE_TR!$A$1:$A$13,0),4)))</f>
        <v/>
      </c>
      <c r="T105" s="28">
        <f>IF(OR(Ouverture_lignes_validées!T105="F",Ouverture_lignes_validées!T105="PM",Ouverture_lignes_validées!T105=""),"",IF(Ouverture_lignes_validées!T105=1,IF(ISEVEN(Capa_lignes!$C105)="VRAI",INDEX(COEE_CADLIGNE_TR!$A$16:$C$27,MATCH(Tableau4[[#This Row],[Mois]],COEE_CADLIGNE_TR!$A$16:$A$27,0),2)*COEE_CADLIGNE_TR!$J$2*INDEX(COEE_CADLIGNE_TR!$L$3:$R$9,MATCH(WEEKDAY($A105,1),COEE_CADLIGNE_TR!$M$3:$M$9,0),3)*INDEX(COEE_CADLIGNE_TR!$A$1:$E$13,MATCH(MONTH($A105),COEE_CADLIGNE_TR!$A$1:$A$13,0),5),INDEX(COEE_CADLIGNE_TR!$A$16:$C$27,MATCH(Tableau4[[#This Row],[Mois]],COEE_CADLIGNE_TR!$A$16:$A$27,0),2)*COEE_CADLIGNE_TR!$J$2*INDEX(COEE_CADLIGNE_TR!$L$3:$R$9,MATCH(WEEKDAY($A105,1),COEE_CADLIGNE_TR!$M$3:$M$9,0),4)*INDEX(COEE_CADLIGNE_TR!$A$1:$E$13,MATCH(MONTH($A105),COEE_CADLIGNE_TR!$A$1:$A$13,0),5))))</f>
        <v>1601.8735362997659</v>
      </c>
    </row>
    <row r="106" spans="1:20" x14ac:dyDescent="0.35">
      <c r="A106" s="4">
        <v>45029</v>
      </c>
      <c r="B106" s="1">
        <v>2023</v>
      </c>
      <c r="C106" s="1">
        <v>15</v>
      </c>
      <c r="D106" s="1">
        <f>MONTH(Tableau4[[#This Row],[Date ]])</f>
        <v>4</v>
      </c>
      <c r="E106" s="28" t="str">
        <f>IF(OR(Ouverture_lignes_validées!E106="F",Ouverture_lignes_validées!E106="PM",Ouverture_lignes_validées!E106=""),"",
IF(Ouverture_lignes_validées!E106=1,
IF(ISEVEN(Capa_lignes!$C106)="VRAI",
INDEX(COEE_CADLIGNE_TR!$A$16:$C$27,MATCH(Tableau4[[#This Row],[Mois]],COEE_CADLIGNE_TR!$A$16:$A$27,0),2)*COEE_CADLIGNE_TR!$G$2*INDEX(COEE_CADLIGNE_TR!$L$3:$R$9,MATCH(WEEKDAY($A106,1),COEE_CADLIGNE_TR!$M$3:$M$9,0),4)*INDEX(COEE_CADLIGNE_TR!$A$1:$D$13,MATCH(MONTH($A106),COEE_CADLIGNE_TR!$A$1:$A$13,0),2)*INDEX(COEE_CADLIGNE_TR!$A$1:$D$13,MATCH(MONTH($A106),COEE_CADLIGNE_TR!$A$1:$A$13,0),2),
INDEX(COEE_CADLIGNE_TR!$A$16:$C$27,MATCH(Tableau4[[#This Row],[Mois]],COEE_CADLIGNE_TR!$A$16:$A$27,0),2)*COEE_CADLIGNE_TR!$G$2*INDEX(COEE_CADLIGNE_TR!$L$3:$R$9,MATCH(WEEKDAY($A106,1),COEE_CADLIGNE_TR!$M$3:$M$9,0),3)*INDEX(COEE_CADLIGNE_TR!$A$1:$D$13,MATCH(MONTH($A106),COEE_CADLIGNE_TR!$A$1:$A$13,0),2)*INDEX(COEE_CADLIGNE_TR!$A$1:$D$13,MATCH(MONTH($A106),COEE_CADLIGNE_TR!$A$1:$A$13,0),2))))</f>
        <v/>
      </c>
      <c r="F106" s="28">
        <f>IF(OR(Ouverture_lignes_validées!F106="F",Ouverture_lignes_validées!F106="PM",Ouverture_lignes_validées!F106=""),"",IF(Ouverture_lignes_validées!F106=1,IF(ISEVEN(Capa_lignes!$C106)="VRAI",INDEX(COEE_CADLIGNE_TR!$A$16:$C$27,MATCH(Tableau4[[#This Row],[Mois]],COEE_CADLIGNE_TR!$A$16:$A$27,0),2)*COEE_CADLIGNE_TR!$G$2*INDEX(COEE_CADLIGNE_TR!$L$3:$R$9,MATCH(WEEKDAY($A106,1),COEE_CADLIGNE_TR!$M$3:$M$9,0),3)*INDEX(COEE_CADLIGNE_TR!$A$1:$D$13,MATCH(MONTH($A106),COEE_CADLIGNE_TR!$A$1:$A$13,0),2),COEE_CADLIGNE_TR!$G$2*INDEX(COEE_CADLIGNE_TR!$L$3:$R$9,MATCH(WEEKDAY($A106,1),COEE_CADLIGNE_TR!$M$3:$M$9,0),4)*INDEX(COEE_CADLIGNE_TR!$A$1:$D$13,MATCH(MONTH($A106),COEE_CADLIGNE_TR!$A$1:$A$13,0),2))))</f>
        <v>3960</v>
      </c>
      <c r="G106" s="28" t="str">
        <f>IF(OR(Ouverture_lignes_validées!G106="F",Ouverture_lignes_validées!G106="PM",Ouverture_lignes_validées!G106=""),"",IF(Ouverture_lignes_validées!G106=1,INDEX(COEE_CADLIGNE_TR!$A$16:$C$27,MATCH(Tableau4[[#This Row],[Mois]],COEE_CADLIGNE_TR!$A$16:$A$27,0),2)*COEE_CADLIGNE_TR!$G$2*INDEX(COEE_CADLIGNE_TR!$L$3:$R$9,MATCH(WEEKDAY($A106,1),COEE_CADLIGNE_TR!$M$3:$M$9,0),5)*INDEX(COEE_CADLIGNE_TR!$A$1:$D$13,MATCH(MONTH($A106),COEE_CADLIGNE_TR!$A$1:$A$13,0),2)))</f>
        <v/>
      </c>
      <c r="H106" s="28" t="str">
        <f>IF(OR(Ouverture_lignes_validées!H106="F",Ouverture_lignes_validées!H106="PM",Ouverture_lignes_validées!H106=""),"",IF(Ouverture_lignes_validées!H106=1,INDEX(COEE_CADLIGNE_TR!$A$16:$C$27,MATCH(Tableau4[[#This Row],[Mois]],COEE_CADLIGNE_TR!$A$16:$A$27,0),2)*COEE_CADLIGNE_TR!$G$2*INDEX(COEE_CADLIGNE_TR!$L$3:$R$9,MATCH(WEEKDAY($A106,1),COEE_CADLIGNE_TR!$M$3:$M$9,0),6)*INDEX(COEE_CADLIGNE_TR!$A$1:$D$13,MATCH(MONTH($A106),COEE_CADLIGNE_TR!$A$1:$A$13,0),2)))</f>
        <v/>
      </c>
      <c r="I106" s="28" t="str">
        <f>IF(OR(Ouverture_lignes_validées!I106="F",Ouverture_lignes_validées!I106="PM",Ouverture_lignes_validées!I106=""),"",IF(Ouverture_lignes_validées!I106=1,INDEX(COEE_CADLIGNE_TR!$A$16:$C$27,MATCH(Tableau4[[#This Row],[Mois]],COEE_CADLIGNE_TR!$A$16:$A$27,0),2)*COEE_CADLIGNE_TR!$G$2*INDEX(COEE_CADLIGNE_TR!$L$3:$R$9,MATCH(WEEKDAY($A106,1),COEE_CADLIGNE_TR!$M$3:$M$9,0),7)*INDEX(COEE_CADLIGNE_TR!$A$1:$D$13,MATCH(MONTH($A106),COEE_CADLIGNE_TR!$A$1:$A$13,0),2)))</f>
        <v/>
      </c>
      <c r="J106" s="28">
        <f>IF(OR(Ouverture_lignes_validées!J106="F",Ouverture_lignes_validées!J106="PM",Ouverture_lignes_validées!J106=""),"",IF(Ouverture_lignes_validées!J106=1,IF(ISEVEN(Capa_lignes!$C106)="VRAI",INDEX(COEE_CADLIGNE_TR!$A$16:$C$27,MATCH(Tableau4[[#This Row],[Mois]],COEE_CADLIGNE_TR!$A$16:$A$27,0),2)*COEE_CADLIGNE_TR!$H$2*INDEX(COEE_CADLIGNE_TR!$L$3:$R$9,MATCH(WEEKDAY($A106,1),COEE_CADLIGNE_TR!$M$3:$M$9,0),4)*INDEX(COEE_CADLIGNE_TR!$A$1:$D$13,MATCH(MONTH($A106),COEE_CADLIGNE_TR!$A$1:$A$13,0),3),INDEX(COEE_CADLIGNE_TR!$A$16:$C$27,MATCH(Tableau4[[#This Row],[Mois]],COEE_CADLIGNE_TR!$A$16:$A$27,0),2)*COEE_CADLIGNE_TR!$H$2*INDEX(COEE_CADLIGNE_TR!$L$3:$R$9,MATCH(WEEKDAY($A106,1),COEE_CADLIGNE_TR!$M$3:$M$9,0),3)*INDEX(COEE_CADLIGNE_TR!$A$1:$D$13,MATCH(MONTH($A106),COEE_CADLIGNE_TR!$A$1:$A$13,0),3))))</f>
        <v>4890.6000000000004</v>
      </c>
      <c r="K106" s="28">
        <f>IF(OR(Ouverture_lignes_validées!K106="F",Ouverture_lignes_validées!K106="PM",Ouverture_lignes_validées!K106=""),"",IF(Ouverture_lignes_validées!K106=1,IF(ISEVEN(Capa_lignes!$C106)="VRAI",INDEX(COEE_CADLIGNE_TR!$A$16:$C$27,MATCH(Tableau4[[#This Row],[Mois]],COEE_CADLIGNE_TR!$A$16:$A$27,0),2)*COEE_CADLIGNE_TR!$H$2*INDEX(COEE_CADLIGNE_TR!$L$3:$R$9,MATCH(WEEKDAY($A106,1),COEE_CADLIGNE_TR!$M$3:$M$9,0),3)*INDEX(COEE_CADLIGNE_TR!$A$1:$D$13,MATCH(MONTH($A106),COEE_CADLIGNE_TR!$A$1:$A$13,0),3),INDEX(COEE_CADLIGNE_TR!$A$16:$C$27,MATCH(Tableau4[[#This Row],[Mois]],COEE_CADLIGNE_TR!$A$16:$A$27,0),2)*COEE_CADLIGNE_TR!$H$2*INDEX(COEE_CADLIGNE_TR!$L$3:$R$9,MATCH(WEEKDAY($A106,1),COEE_CADLIGNE_TR!$M$3:$M$9,0),4)*INDEX(COEE_CADLIGNE_TR!$A$1:$D$13,MATCH(MONTH($A106),COEE_CADLIGNE_TR!$A$1:$A$13,0),3))))</f>
        <v>5001.75</v>
      </c>
      <c r="L106" s="28">
        <f>IF(OR(Ouverture_lignes_validées!L106="F",Ouverture_lignes_validées!L106="PM",Ouverture_lignes_validées!L106=""),"",IF(Ouverture_lignes_validées!L106=1,INDEX(COEE_CADLIGNE_TR!$A$16:$C$27,MATCH(Tableau4[[#This Row],[Mois]],COEE_CADLIGNE_TR!$A$16:$A$27,0),2)*COEE_CADLIGNE_TR!$H$2*INDEX(COEE_CADLIGNE_TR!$L$3:$R$9,MATCH(WEEKDAY($A106,1),COEE_CADLIGNE_TR!$M$3:$M$9,0),5)*INDEX(COEE_CADLIGNE_TR!$A$1:$D$13,MATCH(MONTH($A106),COEE_CADLIGNE_TR!$A$1:$A$13,0),3)))</f>
        <v>6113.25</v>
      </c>
      <c r="M106" s="28" t="str">
        <f>IF(OR(Ouverture_lignes_validées!M106="F",Ouverture_lignes_validées!M106="PM",Ouverture_lignes_validées!M106=""),"",IF(Ouverture_lignes_validées!M106=1,INDEX(COEE_CADLIGNE_TR!$A$16:$C$27,MATCH(Tableau4[[#This Row],[Mois]],COEE_CADLIGNE_TR!$A$16:$A$27,0),2)*COEE_CADLIGNE_TR!$H$2*INDEX(COEE_CADLIGNE_TR!$L$3:$R$9,MATCH(WEEKDAY($A106,1),COEE_CADLIGNE_TR!$M$3:$M$9,0),6)*INDEX(COEE_CADLIGNE_TR!$A$1:$D$13,MATCH(MONTH($A106),COEE_CADLIGNE_TR!$A$1:$A$13,0),3)))</f>
        <v/>
      </c>
      <c r="N106" s="28" t="str">
        <f>IF(OR(Ouverture_lignes_validées!N106="F",Ouverture_lignes_validées!N106="PM",Ouverture_lignes_validées!N106=""),"",IF(Ouverture_lignes_validées!N106=1,INDEX(COEE_CADLIGNE_TR!$A$16:$C$27,MATCH(Tableau4[[#This Row],[Mois]],COEE_CADLIGNE_TR!$A$16:$A$27,0),2)*COEE_CADLIGNE_TR!$H$2*INDEX(COEE_CADLIGNE_TR!$L$3:$R$9,MATCH(WEEKDAY($A106,1),COEE_CADLIGNE_TR!$M$3:$M$9,0),7)*INDEX(COEE_CADLIGNE_TR!$A$1:$D$13,MATCH(MONTH($A106),COEE_CADLIGNE_TR!$A$1:$A$13,0),3)))</f>
        <v/>
      </c>
      <c r="O106" s="28" t="str">
        <f>IF(OR(Ouverture_lignes_validées!O106="F",Ouverture_lignes_validées!O106="PM",Ouverture_lignes_validées!O106=""),"",IF(Ouverture_lignes_validées!O106=1,IF(ISEVEN(Capa_lignes!$C106)="VRAI",INDEX(COEE_CADLIGNE_TR!$A$16:$C$27,MATCH(Tableau4[[#This Row],[Mois]],COEE_CADLIGNE_TR!$A$16:$A$27,0),2)*COEE_CADLIGNE_TR!$I$2*INDEX(COEE_CADLIGNE_TR!$L$3:$R$9,MATCH(WEEKDAY($A106,1),COEE_CADLIGNE_TR!$M$3:$M$9,0),4)*INDEX(COEE_CADLIGNE_TR!$A$1:$D$13,MATCH(MONTH($A106),COEE_CADLIGNE_TR!$A$1:$A$13,0),4),INDEX(COEE_CADLIGNE_TR!$A$16:$C$27,MATCH(Tableau4[[#This Row],[Mois]],COEE_CADLIGNE_TR!$A$16:$A$27,0),2)*COEE_CADLIGNE_TR!$I$2*INDEX(COEE_CADLIGNE_TR!$L$3:$R$9,MATCH(WEEKDAY($A106,1),COEE_CADLIGNE_TR!$M$3:$M$9,0),3)*INDEX(COEE_CADLIGNE_TR!$A$1:$D$13,MATCH(MONTH($A106),COEE_CADLIGNE_TR!$A$1:$A$13,0),4))))</f>
        <v/>
      </c>
      <c r="P106" s="28" t="str">
        <f>IF(OR(Ouverture_lignes_validées!P106="F",Ouverture_lignes_validées!P106="PM",Ouverture_lignes_validées!P106=""),"",IF(Ouverture_lignes_validées!P106=1,IF(ISEVEN(Capa_lignes!$C106)="VRAI",INDEX(COEE_CADLIGNE_TR!$A$16:$C$27,MATCH(Tableau4[[#This Row],[Mois]],COEE_CADLIGNE_TR!$A$16:$A$27,0),2)*COEE_CADLIGNE_TR!$I$2*INDEX(COEE_CADLIGNE_TR!$L$3:$R$9,MATCH(WEEKDAY($A106,1),COEE_CADLIGNE_TR!$M$3:$M$9,0),3)*INDEX(COEE_CADLIGNE_TR!$A$1:$D$13,MATCH(MONTH($A106),COEE_CADLIGNE_TR!$A$1:$A$13,0),4),INDEX(COEE_CADLIGNE_TR!$A$16:$C$27,MATCH(Tableau4[[#This Row],[Mois]],COEE_CADLIGNE_TR!$A$16:$A$27,0),2)*COEE_CADLIGNE_TR!$I$2*INDEX(COEE_CADLIGNE_TR!$L$3:$R$9,MATCH(WEEKDAY($A106,1),COEE_CADLIGNE_TR!$M$3:$M$9,0),4)*INDEX(COEE_CADLIGNE_TR!$A$1:$D$13,MATCH(MONTH($A106),COEE_CADLIGNE_TR!$A$1:$A$13,0),4))))</f>
        <v/>
      </c>
      <c r="Q106" s="28" t="str">
        <f>IF(OR(Ouverture_lignes_validées!Q106="F",Ouverture_lignes_validées!Q106="PM",Ouverture_lignes_validées!Q106=""),"",IF(Ouverture_lignes_validées!Q106=1,INDEX(COEE_CADLIGNE_TR!$A$16:$C$27,MATCH(Tableau4[[#This Row],[Mois]],COEE_CADLIGNE_TR!$A$16:$A$27,0),2)*COEE_CADLIGNE_TR!$I$2*INDEX(COEE_CADLIGNE_TR!$L$3:$R$9,MATCH(WEEKDAY($A106,1),COEE_CADLIGNE_TR!$M$3:$M$9,0),5)*INDEX(COEE_CADLIGNE_TR!$A$1:$D$13,MATCH(MONTH($A106),COEE_CADLIGNE_TR!$A$1:$A$13,0),4)))</f>
        <v/>
      </c>
      <c r="R106" s="28" t="str">
        <f>IF(OR(Ouverture_lignes_validées!R106="F",Ouverture_lignes_validées!R106="PM",Ouverture_lignes_validées!R106=""),"",IF(Ouverture_lignes_validées!R106=1,INDEX(COEE_CADLIGNE_TR!$A$16:$C$27,MATCH(Tableau4[[#This Row],[Mois]],COEE_CADLIGNE_TR!$A$16:$A$27,0),2)*COEE_CADLIGNE_TR!$I$2*INDEX(COEE_CADLIGNE_TR!$L$3:$R$9,MATCH(WEEKDAY($A106,1),COEE_CADLIGNE_TR!$M$3:$M$9,0),6)*INDEX(COEE_CADLIGNE_TR!$A$1:$D$13,MATCH(MONTH($A106),COEE_CADLIGNE_TR!$A$1:$A$13,0),4)))</f>
        <v/>
      </c>
      <c r="S106" s="28" t="str">
        <f>IF(OR(Ouverture_lignes_validées!S106="F",Ouverture_lignes_validées!S106="PM",Ouverture_lignes_validées!S106=""),"",IF(Ouverture_lignes_validées!S106=1,INDEX(COEE_CADLIGNE_TR!$A$16:$C$27,MATCH(Tableau4[[#This Row],[Mois]],COEE_CADLIGNE_TR!$A$16:$A$27,0),2)*COEE_CADLIGNE_TR!$I$2*INDEX(COEE_CADLIGNE_TR!$L$3:$R$9,MATCH(WEEKDAY($A106,1),COEE_CADLIGNE_TR!$M$3:$M$9,0),7)*INDEX(COEE_CADLIGNE_TR!$A$1:$D$13,MATCH(MONTH($A106),COEE_CADLIGNE_TR!$A$1:$A$13,0),4)))</f>
        <v/>
      </c>
      <c r="T106" s="28">
        <f>IF(OR(Ouverture_lignes_validées!T106="F",Ouverture_lignes_validées!T106="PM",Ouverture_lignes_validées!T106=""),"",IF(Ouverture_lignes_validées!T106=1,IF(ISEVEN(Capa_lignes!$C106)="VRAI",INDEX(COEE_CADLIGNE_TR!$A$16:$C$27,MATCH(Tableau4[[#This Row],[Mois]],COEE_CADLIGNE_TR!$A$16:$A$27,0),2)*COEE_CADLIGNE_TR!$J$2*INDEX(COEE_CADLIGNE_TR!$L$3:$R$9,MATCH(WEEKDAY($A106,1),COEE_CADLIGNE_TR!$M$3:$M$9,0),3)*INDEX(COEE_CADLIGNE_TR!$A$1:$E$13,MATCH(MONTH($A106),COEE_CADLIGNE_TR!$A$1:$A$13,0),5),INDEX(COEE_CADLIGNE_TR!$A$16:$C$27,MATCH(Tableau4[[#This Row],[Mois]],COEE_CADLIGNE_TR!$A$16:$A$27,0),2)*COEE_CADLIGNE_TR!$J$2*INDEX(COEE_CADLIGNE_TR!$L$3:$R$9,MATCH(WEEKDAY($A106,1),COEE_CADLIGNE_TR!$M$3:$M$9,0),4)*INDEX(COEE_CADLIGNE_TR!$A$1:$E$13,MATCH(MONTH($A106),COEE_CADLIGNE_TR!$A$1:$A$13,0),5))))</f>
        <v>1601.8735362997659</v>
      </c>
    </row>
    <row r="107" spans="1:20" x14ac:dyDescent="0.35">
      <c r="A107" s="4">
        <v>45030</v>
      </c>
      <c r="B107" s="1">
        <v>2023</v>
      </c>
      <c r="C107" s="1">
        <v>15</v>
      </c>
      <c r="D107" s="1">
        <f>MONTH(Tableau4[[#This Row],[Date ]])</f>
        <v>4</v>
      </c>
      <c r="E107" s="28" t="str">
        <f>IF(OR(Ouverture_lignes_validées!E107="F",Ouverture_lignes_validées!E107="PM",Ouverture_lignes_validées!E107=""),"",
IF(Ouverture_lignes_validées!E107=1,
IF(ISEVEN(Capa_lignes!$C107)="VRAI",
INDEX(COEE_CADLIGNE_TR!$A$16:$C$27,MATCH(Tableau4[[#This Row],[Mois]],COEE_CADLIGNE_TR!$A$16:$A$27,0),2)*COEE_CADLIGNE_TR!$G$2*INDEX(COEE_CADLIGNE_TR!$L$3:$R$9,MATCH(WEEKDAY($A107,1),COEE_CADLIGNE_TR!$M$3:$M$9,0),4)*INDEX(COEE_CADLIGNE_TR!$A$1:$D$13,MATCH(MONTH($A107),COEE_CADLIGNE_TR!$A$1:$A$13,0),2)*INDEX(COEE_CADLIGNE_TR!$A$1:$D$13,MATCH(MONTH($A107),COEE_CADLIGNE_TR!$A$1:$A$13,0),2),
INDEX(COEE_CADLIGNE_TR!$A$16:$C$27,MATCH(Tableau4[[#This Row],[Mois]],COEE_CADLIGNE_TR!$A$16:$A$27,0),2)*COEE_CADLIGNE_TR!$G$2*INDEX(COEE_CADLIGNE_TR!$L$3:$R$9,MATCH(WEEKDAY($A107,1),COEE_CADLIGNE_TR!$M$3:$M$9,0),3)*INDEX(COEE_CADLIGNE_TR!$A$1:$D$13,MATCH(MONTH($A107),COEE_CADLIGNE_TR!$A$1:$A$13,0),2)*INDEX(COEE_CADLIGNE_TR!$A$1:$D$13,MATCH(MONTH($A107),COEE_CADLIGNE_TR!$A$1:$A$13,0),2))))</f>
        <v/>
      </c>
      <c r="F107" s="28" t="str">
        <f>IF(OR(Ouverture_lignes_validées!F107="F",Ouverture_lignes_validées!F107="PM",Ouverture_lignes_validées!F107=""),"",IF(Ouverture_lignes_validées!F107=1,IF(ISEVEN(Capa_lignes!$C107)="VRAI",INDEX(COEE_CADLIGNE_TR!$A$16:$C$27,MATCH(Tableau4[[#This Row],[Mois]],COEE_CADLIGNE_TR!$A$16:$A$27,0),2)*COEE_CADLIGNE_TR!$G$2*INDEX(COEE_CADLIGNE_TR!$L$3:$R$9,MATCH(WEEKDAY($A107,1),COEE_CADLIGNE_TR!$M$3:$M$9,0),3)*INDEX(COEE_CADLIGNE_TR!$A$1:$D$13,MATCH(MONTH($A107),COEE_CADLIGNE_TR!$A$1:$A$13,0),2),COEE_CADLIGNE_TR!$G$2*INDEX(COEE_CADLIGNE_TR!$L$3:$R$9,MATCH(WEEKDAY($A107,1),COEE_CADLIGNE_TR!$M$3:$M$9,0),4)*INDEX(COEE_CADLIGNE_TR!$A$1:$D$13,MATCH(MONTH($A107),COEE_CADLIGNE_TR!$A$1:$A$13,0),2))))</f>
        <v/>
      </c>
      <c r="G107" s="28" t="str">
        <f>IF(OR(Ouverture_lignes_validées!G107="F",Ouverture_lignes_validées!G107="PM",Ouverture_lignes_validées!G107=""),"",IF(Ouverture_lignes_validées!G107=1,INDEX(COEE_CADLIGNE_TR!$A$16:$C$27,MATCH(Tableau4[[#This Row],[Mois]],COEE_CADLIGNE_TR!$A$16:$A$27,0),2)*COEE_CADLIGNE_TR!$G$2*INDEX(COEE_CADLIGNE_TR!$L$3:$R$9,MATCH(WEEKDAY($A107,1),COEE_CADLIGNE_TR!$M$3:$M$9,0),5)*INDEX(COEE_CADLIGNE_TR!$A$1:$D$13,MATCH(MONTH($A107),COEE_CADLIGNE_TR!$A$1:$A$13,0),2)))</f>
        <v/>
      </c>
      <c r="H107" s="28" t="str">
        <f>IF(OR(Ouverture_lignes_validées!H107="F",Ouverture_lignes_validées!H107="PM",Ouverture_lignes_validées!H107=""),"",IF(Ouverture_lignes_validées!H107=1,INDEX(COEE_CADLIGNE_TR!$A$16:$C$27,MATCH(Tableau4[[#This Row],[Mois]],COEE_CADLIGNE_TR!$A$16:$A$27,0),2)*COEE_CADLIGNE_TR!$G$2*INDEX(COEE_CADLIGNE_TR!$L$3:$R$9,MATCH(WEEKDAY($A107,1),COEE_CADLIGNE_TR!$M$3:$M$9,0),6)*INDEX(COEE_CADLIGNE_TR!$A$1:$D$13,MATCH(MONTH($A107),COEE_CADLIGNE_TR!$A$1:$A$13,0),2)))</f>
        <v/>
      </c>
      <c r="I107" s="28" t="str">
        <f>IF(OR(Ouverture_lignes_validées!I107="F",Ouverture_lignes_validées!I107="PM",Ouverture_lignes_validées!I107=""),"",IF(Ouverture_lignes_validées!I107=1,INDEX(COEE_CADLIGNE_TR!$A$16:$C$27,MATCH(Tableau4[[#This Row],[Mois]],COEE_CADLIGNE_TR!$A$16:$A$27,0),2)*COEE_CADLIGNE_TR!$G$2*INDEX(COEE_CADLIGNE_TR!$L$3:$R$9,MATCH(WEEKDAY($A107,1),COEE_CADLIGNE_TR!$M$3:$M$9,0),7)*INDEX(COEE_CADLIGNE_TR!$A$1:$D$13,MATCH(MONTH($A107),COEE_CADLIGNE_TR!$A$1:$A$13,0),2)))</f>
        <v/>
      </c>
      <c r="J107" s="28">
        <f>IF(OR(Ouverture_lignes_validées!J107="F",Ouverture_lignes_validées!J107="PM",Ouverture_lignes_validées!J107=""),"",IF(Ouverture_lignes_validées!J107=1,IF(ISEVEN(Capa_lignes!$C107)="VRAI",INDEX(COEE_CADLIGNE_TR!$A$16:$C$27,MATCH(Tableau4[[#This Row],[Mois]],COEE_CADLIGNE_TR!$A$16:$A$27,0),2)*COEE_CADLIGNE_TR!$H$2*INDEX(COEE_CADLIGNE_TR!$L$3:$R$9,MATCH(WEEKDAY($A107,1),COEE_CADLIGNE_TR!$M$3:$M$9,0),4)*INDEX(COEE_CADLIGNE_TR!$A$1:$D$13,MATCH(MONTH($A107),COEE_CADLIGNE_TR!$A$1:$A$13,0),3),INDEX(COEE_CADLIGNE_TR!$A$16:$C$27,MATCH(Tableau4[[#This Row],[Mois]],COEE_CADLIGNE_TR!$A$16:$A$27,0),2)*COEE_CADLIGNE_TR!$H$2*INDEX(COEE_CADLIGNE_TR!$L$3:$R$9,MATCH(WEEKDAY($A107,1),COEE_CADLIGNE_TR!$M$3:$M$9,0),3)*INDEX(COEE_CADLIGNE_TR!$A$1:$D$13,MATCH(MONTH($A107),COEE_CADLIGNE_TR!$A$1:$A$13,0),3))))</f>
        <v>4890.6000000000004</v>
      </c>
      <c r="K107" s="28">
        <f>IF(OR(Ouverture_lignes_validées!K107="F",Ouverture_lignes_validées!K107="PM",Ouverture_lignes_validées!K107=""),"",IF(Ouverture_lignes_validées!K107=1,IF(ISEVEN(Capa_lignes!$C107)="VRAI",INDEX(COEE_CADLIGNE_TR!$A$16:$C$27,MATCH(Tableau4[[#This Row],[Mois]],COEE_CADLIGNE_TR!$A$16:$A$27,0),2)*COEE_CADLIGNE_TR!$H$2*INDEX(COEE_CADLIGNE_TR!$L$3:$R$9,MATCH(WEEKDAY($A107,1),COEE_CADLIGNE_TR!$M$3:$M$9,0),3)*INDEX(COEE_CADLIGNE_TR!$A$1:$D$13,MATCH(MONTH($A107),COEE_CADLIGNE_TR!$A$1:$A$13,0),3),INDEX(COEE_CADLIGNE_TR!$A$16:$C$27,MATCH(Tableau4[[#This Row],[Mois]],COEE_CADLIGNE_TR!$A$16:$A$27,0),2)*COEE_CADLIGNE_TR!$H$2*INDEX(COEE_CADLIGNE_TR!$L$3:$R$9,MATCH(WEEKDAY($A107,1),COEE_CADLIGNE_TR!$M$3:$M$9,0),4)*INDEX(COEE_CADLIGNE_TR!$A$1:$D$13,MATCH(MONTH($A107),COEE_CADLIGNE_TR!$A$1:$A$13,0),3))))</f>
        <v>3001.05</v>
      </c>
      <c r="L107" s="28" t="str">
        <f>IF(OR(Ouverture_lignes_validées!L107="F",Ouverture_lignes_validées!L107="PM",Ouverture_lignes_validées!L107=""),"",IF(Ouverture_lignes_validées!L107=1,INDEX(COEE_CADLIGNE_TR!$A$16:$C$27,MATCH(Tableau4[[#This Row],[Mois]],COEE_CADLIGNE_TR!$A$16:$A$27,0),2)*COEE_CADLIGNE_TR!$H$2*INDEX(COEE_CADLIGNE_TR!$L$3:$R$9,MATCH(WEEKDAY($A107,1),COEE_CADLIGNE_TR!$M$3:$M$9,0),5)*INDEX(COEE_CADLIGNE_TR!$A$1:$D$13,MATCH(MONTH($A107),COEE_CADLIGNE_TR!$A$1:$A$13,0),3)))</f>
        <v/>
      </c>
      <c r="M107" s="28">
        <f>IF(OR(Ouverture_lignes_validées!M107="F",Ouverture_lignes_validées!M107="PM",Ouverture_lignes_validées!M107=""),"",IF(Ouverture_lignes_validées!M107=1,INDEX(COEE_CADLIGNE_TR!$A$16:$C$27,MATCH(Tableau4[[#This Row],[Mois]],COEE_CADLIGNE_TR!$A$16:$A$27,0),2)*COEE_CADLIGNE_TR!$H$2*INDEX(COEE_CADLIGNE_TR!$L$3:$R$9,MATCH(WEEKDAY($A107,1),COEE_CADLIGNE_TR!$M$3:$M$9,0),6)*INDEX(COEE_CADLIGNE_TR!$A$1:$D$13,MATCH(MONTH($A107),COEE_CADLIGNE_TR!$A$1:$A$13,0),3)))</f>
        <v>7335.9000000000005</v>
      </c>
      <c r="N107" s="28" t="str">
        <f>IF(OR(Ouverture_lignes_validées!N107="F",Ouverture_lignes_validées!N107="PM",Ouverture_lignes_validées!N107=""),"",IF(Ouverture_lignes_validées!N107=1,INDEX(COEE_CADLIGNE_TR!$A$16:$C$27,MATCH(Tableau4[[#This Row],[Mois]],COEE_CADLIGNE_TR!$A$16:$A$27,0),2)*COEE_CADLIGNE_TR!$H$2*INDEX(COEE_CADLIGNE_TR!$L$3:$R$9,MATCH(WEEKDAY($A107,1),COEE_CADLIGNE_TR!$M$3:$M$9,0),7)*INDEX(COEE_CADLIGNE_TR!$A$1:$D$13,MATCH(MONTH($A107),COEE_CADLIGNE_TR!$A$1:$A$13,0),3)))</f>
        <v/>
      </c>
      <c r="O107" s="28" t="str">
        <f>IF(OR(Ouverture_lignes_validées!O107="F",Ouverture_lignes_validées!O107="PM",Ouverture_lignes_validées!O107=""),"",IF(Ouverture_lignes_validées!O107=1,IF(ISEVEN(Capa_lignes!$C107)="VRAI",INDEX(COEE_CADLIGNE_TR!$A$16:$C$27,MATCH(Tableau4[[#This Row],[Mois]],COEE_CADLIGNE_TR!$A$16:$A$27,0),2)*COEE_CADLIGNE_TR!$I$2*INDEX(COEE_CADLIGNE_TR!$L$3:$R$9,MATCH(WEEKDAY($A107,1),COEE_CADLIGNE_TR!$M$3:$M$9,0),4)*INDEX(COEE_CADLIGNE_TR!$A$1:$D$13,MATCH(MONTH($A107),COEE_CADLIGNE_TR!$A$1:$A$13,0),4),INDEX(COEE_CADLIGNE_TR!$A$16:$C$27,MATCH(Tableau4[[#This Row],[Mois]],COEE_CADLIGNE_TR!$A$16:$A$27,0),2)*COEE_CADLIGNE_TR!$I$2*INDEX(COEE_CADLIGNE_TR!$L$3:$R$9,MATCH(WEEKDAY($A107,1),COEE_CADLIGNE_TR!$M$3:$M$9,0),3)*INDEX(COEE_CADLIGNE_TR!$A$1:$D$13,MATCH(MONTH($A107),COEE_CADLIGNE_TR!$A$1:$A$13,0),4))))</f>
        <v/>
      </c>
      <c r="P107" s="28">
        <f>IF(OR(Ouverture_lignes_validées!P107="F",Ouverture_lignes_validées!P107="PM",Ouverture_lignes_validées!P107=""),"",IF(Ouverture_lignes_validées!P107=1,IF(ISEVEN(Capa_lignes!$C107)="VRAI",INDEX(COEE_CADLIGNE_TR!$A$16:$C$27,MATCH(Tableau4[[#This Row],[Mois]],COEE_CADLIGNE_TR!$A$16:$A$27,0),2)*COEE_CADLIGNE_TR!$I$2*INDEX(COEE_CADLIGNE_TR!$L$3:$R$9,MATCH(WEEKDAY($A107,1),COEE_CADLIGNE_TR!$M$3:$M$9,0),3)*INDEX(COEE_CADLIGNE_TR!$A$1:$D$13,MATCH(MONTH($A107),COEE_CADLIGNE_TR!$A$1:$A$13,0),4),INDEX(COEE_CADLIGNE_TR!$A$16:$C$27,MATCH(Tableau4[[#This Row],[Mois]],COEE_CADLIGNE_TR!$A$16:$A$27,0),2)*COEE_CADLIGNE_TR!$I$2*INDEX(COEE_CADLIGNE_TR!$L$3:$R$9,MATCH(WEEKDAY($A107,1),COEE_CADLIGNE_TR!$M$3:$M$9,0),4)*INDEX(COEE_CADLIGNE_TR!$A$1:$D$13,MATCH(MONTH($A107),COEE_CADLIGNE_TR!$A$1:$A$13,0),4))))</f>
        <v>2943.3375000000001</v>
      </c>
      <c r="Q107" s="28" t="str">
        <f>IF(OR(Ouverture_lignes_validées!Q107="F",Ouverture_lignes_validées!Q107="PM",Ouverture_lignes_validées!Q107=""),"",IF(Ouverture_lignes_validées!Q107=1,INDEX(COEE_CADLIGNE_TR!$A$16:$C$27,MATCH(Tableau4[[#This Row],[Mois]],COEE_CADLIGNE_TR!$A$16:$A$27,0),2)*COEE_CADLIGNE_TR!$I$2*INDEX(COEE_CADLIGNE_TR!$L$3:$R$9,MATCH(WEEKDAY($A107,1),COEE_CADLIGNE_TR!$M$3:$M$9,0),5)*INDEX(COEE_CADLIGNE_TR!$A$1:$D$13,MATCH(MONTH($A107),COEE_CADLIGNE_TR!$A$1:$A$13,0),4)))</f>
        <v/>
      </c>
      <c r="R107" s="28" t="str">
        <f>IF(OR(Ouverture_lignes_validées!R107="F",Ouverture_lignes_validées!R107="PM",Ouverture_lignes_validées!R107=""),"",IF(Ouverture_lignes_validées!R107=1,INDEX(COEE_CADLIGNE_TR!$A$16:$C$27,MATCH(Tableau4[[#This Row],[Mois]],COEE_CADLIGNE_TR!$A$16:$A$27,0),2)*COEE_CADLIGNE_TR!$I$2*INDEX(COEE_CADLIGNE_TR!$L$3:$R$9,MATCH(WEEKDAY($A107,1),COEE_CADLIGNE_TR!$M$3:$M$9,0),6)*INDEX(COEE_CADLIGNE_TR!$A$1:$D$13,MATCH(MONTH($A107),COEE_CADLIGNE_TR!$A$1:$A$13,0),4)))</f>
        <v/>
      </c>
      <c r="S107" s="28" t="str">
        <f>IF(OR(Ouverture_lignes_validées!S107="F",Ouverture_lignes_validées!S107="PM",Ouverture_lignes_validées!S107=""),"",IF(Ouverture_lignes_validées!S107=1,INDEX(COEE_CADLIGNE_TR!$A$16:$C$27,MATCH(Tableau4[[#This Row],[Mois]],COEE_CADLIGNE_TR!$A$16:$A$27,0),2)*COEE_CADLIGNE_TR!$I$2*INDEX(COEE_CADLIGNE_TR!$L$3:$R$9,MATCH(WEEKDAY($A107,1),COEE_CADLIGNE_TR!$M$3:$M$9,0),7)*INDEX(COEE_CADLIGNE_TR!$A$1:$D$13,MATCH(MONTH($A107),COEE_CADLIGNE_TR!$A$1:$A$13,0),4)))</f>
        <v/>
      </c>
      <c r="T107" s="28">
        <f>IF(OR(Ouverture_lignes_validées!T107="F",Ouverture_lignes_validées!T107="PM",Ouverture_lignes_validées!T107=""),"",IF(Ouverture_lignes_validées!T107=1,IF(ISEVEN(Capa_lignes!$C107)="VRAI",INDEX(COEE_CADLIGNE_TR!$A$16:$C$27,MATCH(Tableau4[[#This Row],[Mois]],COEE_CADLIGNE_TR!$A$16:$A$27,0),2)*COEE_CADLIGNE_TR!$J$2*INDEX(COEE_CADLIGNE_TR!$L$3:$R$9,MATCH(WEEKDAY($A107,1),COEE_CADLIGNE_TR!$M$3:$M$9,0),3)*INDEX(COEE_CADLIGNE_TR!$A$1:$E$13,MATCH(MONTH($A107),COEE_CADLIGNE_TR!$A$1:$A$13,0),5),INDEX(COEE_CADLIGNE_TR!$A$16:$C$27,MATCH(Tableau4[[#This Row],[Mois]],COEE_CADLIGNE_TR!$A$16:$A$27,0),2)*COEE_CADLIGNE_TR!$J$2*INDEX(COEE_CADLIGNE_TR!$L$3:$R$9,MATCH(WEEKDAY($A107,1),COEE_CADLIGNE_TR!$M$3:$M$9,0),4)*INDEX(COEE_CADLIGNE_TR!$A$1:$E$13,MATCH(MONTH($A107),COEE_CADLIGNE_TR!$A$1:$A$13,0),5))))</f>
        <v>961.12412177985948</v>
      </c>
    </row>
    <row r="108" spans="1:20" x14ac:dyDescent="0.35">
      <c r="A108" s="4">
        <v>45031</v>
      </c>
      <c r="B108" s="1">
        <v>2023</v>
      </c>
      <c r="C108" s="1">
        <v>15</v>
      </c>
      <c r="D108" s="1">
        <f>MONTH(Tableau4[[#This Row],[Date ]])</f>
        <v>4</v>
      </c>
      <c r="E108" s="28" t="str">
        <f>IF(OR(Ouverture_lignes_validées!E108="F",Ouverture_lignes_validées!E108="PM",Ouverture_lignes_validées!E108=""),"",
IF(Ouverture_lignes_validées!E108=1,
IF(ISEVEN(Capa_lignes!$C108)="VRAI",
INDEX(COEE_CADLIGNE_TR!$A$16:$C$27,MATCH(Tableau4[[#This Row],[Mois]],COEE_CADLIGNE_TR!$A$16:$A$27,0),2)*COEE_CADLIGNE_TR!$G$2*INDEX(COEE_CADLIGNE_TR!$L$3:$R$9,MATCH(WEEKDAY($A108,1),COEE_CADLIGNE_TR!$M$3:$M$9,0),4)*INDEX(COEE_CADLIGNE_TR!$A$1:$D$13,MATCH(MONTH($A108),COEE_CADLIGNE_TR!$A$1:$A$13,0),2)*INDEX(COEE_CADLIGNE_TR!$A$1:$D$13,MATCH(MONTH($A108),COEE_CADLIGNE_TR!$A$1:$A$13,0),2),
INDEX(COEE_CADLIGNE_TR!$A$16:$C$27,MATCH(Tableau4[[#This Row],[Mois]],COEE_CADLIGNE_TR!$A$16:$A$27,0),2)*COEE_CADLIGNE_TR!$G$2*INDEX(COEE_CADLIGNE_TR!$L$3:$R$9,MATCH(WEEKDAY($A108,1),COEE_CADLIGNE_TR!$M$3:$M$9,0),3)*INDEX(COEE_CADLIGNE_TR!$A$1:$D$13,MATCH(MONTH($A108),COEE_CADLIGNE_TR!$A$1:$A$13,0),2)*INDEX(COEE_CADLIGNE_TR!$A$1:$D$13,MATCH(MONTH($A108),COEE_CADLIGNE_TR!$A$1:$A$13,0),2))))</f>
        <v/>
      </c>
      <c r="F108" s="28" t="str">
        <f>IF(OR(Ouverture_lignes_validées!F108="F",Ouverture_lignes_validées!F108="PM",Ouverture_lignes_validées!F108=""),"",IF(Ouverture_lignes_validées!F108=1,IF(ISEVEN(Capa_lignes!$C108)="VRAI",INDEX(COEE_CADLIGNE_TR!$A$16:$C$27,MATCH(Tableau4[[#This Row],[Mois]],COEE_CADLIGNE_TR!$A$16:$A$27,0),2)*COEE_CADLIGNE_TR!$G$2*INDEX(COEE_CADLIGNE_TR!$L$3:$R$9,MATCH(WEEKDAY($A108,1),COEE_CADLIGNE_TR!$M$3:$M$9,0),3)*INDEX(COEE_CADLIGNE_TR!$A$1:$D$13,MATCH(MONTH($A108),COEE_CADLIGNE_TR!$A$1:$A$13,0),2),COEE_CADLIGNE_TR!$G$2*INDEX(COEE_CADLIGNE_TR!$L$3:$R$9,MATCH(WEEKDAY($A108,1),COEE_CADLIGNE_TR!$M$3:$M$9,0),4)*INDEX(COEE_CADLIGNE_TR!$A$1:$D$13,MATCH(MONTH($A108),COEE_CADLIGNE_TR!$A$1:$A$13,0),2))))</f>
        <v/>
      </c>
      <c r="G108" s="28" t="str">
        <f>IF(OR(Ouverture_lignes_validées!G108="F",Ouverture_lignes_validées!G108="PM",Ouverture_lignes_validées!G108=""),"",IF(Ouverture_lignes_validées!G108=1,INDEX(COEE_CADLIGNE_TR!$A$16:$C$27,MATCH(Tableau4[[#This Row],[Mois]],COEE_CADLIGNE_TR!$A$16:$A$27,0),2)*COEE_CADLIGNE_TR!$G$2*INDEX(COEE_CADLIGNE_TR!$L$3:$R$9,MATCH(WEEKDAY($A108,1),COEE_CADLIGNE_TR!$M$3:$M$9,0),5)*INDEX(COEE_CADLIGNE_TR!$A$1:$D$13,MATCH(MONTH($A108),COEE_CADLIGNE_TR!$A$1:$A$13,0),2)))</f>
        <v/>
      </c>
      <c r="H108" s="28" t="str">
        <f>IF(OR(Ouverture_lignes_validées!H108="F",Ouverture_lignes_validées!H108="PM",Ouverture_lignes_validées!H108=""),"",IF(Ouverture_lignes_validées!H108=1,INDEX(COEE_CADLIGNE_TR!$A$16:$C$27,MATCH(Tableau4[[#This Row],[Mois]],COEE_CADLIGNE_TR!$A$16:$A$27,0),2)*COEE_CADLIGNE_TR!$G$2*INDEX(COEE_CADLIGNE_TR!$L$3:$R$9,MATCH(WEEKDAY($A108,1),COEE_CADLIGNE_TR!$M$3:$M$9,0),6)*INDEX(COEE_CADLIGNE_TR!$A$1:$D$13,MATCH(MONTH($A108),COEE_CADLIGNE_TR!$A$1:$A$13,0),2)))</f>
        <v/>
      </c>
      <c r="I108" s="28" t="str">
        <f>IF(OR(Ouverture_lignes_validées!I108="F",Ouverture_lignes_validées!I108="PM",Ouverture_lignes_validées!I108=""),"",IF(Ouverture_lignes_validées!I108=1,INDEX(COEE_CADLIGNE_TR!$A$16:$C$27,MATCH(Tableau4[[#This Row],[Mois]],COEE_CADLIGNE_TR!$A$16:$A$27,0),2)*COEE_CADLIGNE_TR!$G$2*INDEX(COEE_CADLIGNE_TR!$L$3:$R$9,MATCH(WEEKDAY($A108,1),COEE_CADLIGNE_TR!$M$3:$M$9,0),7)*INDEX(COEE_CADLIGNE_TR!$A$1:$D$13,MATCH(MONTH($A108),COEE_CADLIGNE_TR!$A$1:$A$13,0),2)))</f>
        <v/>
      </c>
      <c r="J108" s="28" t="str">
        <f>IF(OR(Ouverture_lignes_validées!J108="F",Ouverture_lignes_validées!J108="PM",Ouverture_lignes_validées!J108=""),"",IF(Ouverture_lignes_validées!J108=1,IF(ISEVEN(Capa_lignes!$C108)="VRAI",INDEX(COEE_CADLIGNE_TR!$A$16:$C$27,MATCH(Tableau4[[#This Row],[Mois]],COEE_CADLIGNE_TR!$A$16:$A$27,0),2)*COEE_CADLIGNE_TR!$H$2*INDEX(COEE_CADLIGNE_TR!$L$3:$R$9,MATCH(WEEKDAY($A108,1),COEE_CADLIGNE_TR!$M$3:$M$9,0),4)*INDEX(COEE_CADLIGNE_TR!$A$1:$D$13,MATCH(MONTH($A108),COEE_CADLIGNE_TR!$A$1:$A$13,0),3),INDEX(COEE_CADLIGNE_TR!$A$16:$C$27,MATCH(Tableau4[[#This Row],[Mois]],COEE_CADLIGNE_TR!$A$16:$A$27,0),2)*COEE_CADLIGNE_TR!$H$2*INDEX(COEE_CADLIGNE_TR!$L$3:$R$9,MATCH(WEEKDAY($A108,1),COEE_CADLIGNE_TR!$M$3:$M$9,0),3)*INDEX(COEE_CADLIGNE_TR!$A$1:$D$13,MATCH(MONTH($A108),COEE_CADLIGNE_TR!$A$1:$A$13,0),3))))</f>
        <v/>
      </c>
      <c r="K108" s="28" t="str">
        <f>IF(OR(Ouverture_lignes_validées!K108="F",Ouverture_lignes_validées!K108="PM",Ouverture_lignes_validées!K108=""),"",IF(Ouverture_lignes_validées!K108=1,IF(ISEVEN(Capa_lignes!$C108)="VRAI",INDEX(COEE_CADLIGNE_TR!$A$16:$C$27,MATCH(Tableau4[[#This Row],[Mois]],COEE_CADLIGNE_TR!$A$16:$A$27,0),2)*COEE_CADLIGNE_TR!$H$2*INDEX(COEE_CADLIGNE_TR!$L$3:$R$9,MATCH(WEEKDAY($A108,1),COEE_CADLIGNE_TR!$M$3:$M$9,0),3)*INDEX(COEE_CADLIGNE_TR!$A$1:$D$13,MATCH(MONTH($A108),COEE_CADLIGNE_TR!$A$1:$A$13,0),3),INDEX(COEE_CADLIGNE_TR!$A$16:$C$27,MATCH(Tableau4[[#This Row],[Mois]],COEE_CADLIGNE_TR!$A$16:$A$27,0),2)*COEE_CADLIGNE_TR!$H$2*INDEX(COEE_CADLIGNE_TR!$L$3:$R$9,MATCH(WEEKDAY($A108,1),COEE_CADLIGNE_TR!$M$3:$M$9,0),4)*INDEX(COEE_CADLIGNE_TR!$A$1:$D$13,MATCH(MONTH($A108),COEE_CADLIGNE_TR!$A$1:$A$13,0),3))))</f>
        <v/>
      </c>
      <c r="L108" s="28" t="str">
        <f>IF(OR(Ouverture_lignes_validées!L108="F",Ouverture_lignes_validées!L108="PM",Ouverture_lignes_validées!L108=""),"",IF(Ouverture_lignes_validées!L108=1,INDEX(COEE_CADLIGNE_TR!$A$16:$C$27,MATCH(Tableau4[[#This Row],[Mois]],COEE_CADLIGNE_TR!$A$16:$A$27,0),2)*COEE_CADLIGNE_TR!$H$2*INDEX(COEE_CADLIGNE_TR!$L$3:$R$9,MATCH(WEEKDAY($A108,1),COEE_CADLIGNE_TR!$M$3:$M$9,0),5)*INDEX(COEE_CADLIGNE_TR!$A$1:$D$13,MATCH(MONTH($A108),COEE_CADLIGNE_TR!$A$1:$A$13,0),3)))</f>
        <v/>
      </c>
      <c r="M108" s="28">
        <f>IF(OR(Ouverture_lignes_validées!M108="F",Ouverture_lignes_validées!M108="PM",Ouverture_lignes_validées!M108=""),"",IF(Ouverture_lignes_validées!M108=1,INDEX(COEE_CADLIGNE_TR!$A$16:$C$27,MATCH(Tableau4[[#This Row],[Mois]],COEE_CADLIGNE_TR!$A$16:$A$27,0),2)*COEE_CADLIGNE_TR!$H$2*INDEX(COEE_CADLIGNE_TR!$L$3:$R$9,MATCH(WEEKDAY($A108,1),COEE_CADLIGNE_TR!$M$3:$M$9,0),6)*INDEX(COEE_CADLIGNE_TR!$A$1:$D$13,MATCH(MONTH($A108),COEE_CADLIGNE_TR!$A$1:$A$13,0),3)))</f>
        <v>7780.5</v>
      </c>
      <c r="N108" s="28">
        <f>IF(OR(Ouverture_lignes_validées!N108="F",Ouverture_lignes_validées!N108="PM",Ouverture_lignes_validées!N108=""),"",IF(Ouverture_lignes_validées!N108=1,INDEX(COEE_CADLIGNE_TR!$A$16:$C$27,MATCH(Tableau4[[#This Row],[Mois]],COEE_CADLIGNE_TR!$A$16:$A$27,0),2)*COEE_CADLIGNE_TR!$H$2*INDEX(COEE_CADLIGNE_TR!$L$3:$R$9,MATCH(WEEKDAY($A108,1),COEE_CADLIGNE_TR!$M$3:$M$9,0),7)*INDEX(COEE_CADLIGNE_TR!$A$1:$D$13,MATCH(MONTH($A108),COEE_CADLIGNE_TR!$A$1:$A$13,0),3)))</f>
        <v>7891.6500000000005</v>
      </c>
      <c r="O108" s="28" t="str">
        <f>IF(OR(Ouverture_lignes_validées!O108="F",Ouverture_lignes_validées!O108="PM",Ouverture_lignes_validées!O108=""),"",IF(Ouverture_lignes_validées!O108=1,IF(ISEVEN(Capa_lignes!$C108)="VRAI",INDEX(COEE_CADLIGNE_TR!$A$16:$C$27,MATCH(Tableau4[[#This Row],[Mois]],COEE_CADLIGNE_TR!$A$16:$A$27,0),2)*COEE_CADLIGNE_TR!$I$2*INDEX(COEE_CADLIGNE_TR!$L$3:$R$9,MATCH(WEEKDAY($A108,1),COEE_CADLIGNE_TR!$M$3:$M$9,0),4)*INDEX(COEE_CADLIGNE_TR!$A$1:$D$13,MATCH(MONTH($A108),COEE_CADLIGNE_TR!$A$1:$A$13,0),4),INDEX(COEE_CADLIGNE_TR!$A$16:$C$27,MATCH(Tableau4[[#This Row],[Mois]],COEE_CADLIGNE_TR!$A$16:$A$27,0),2)*COEE_CADLIGNE_TR!$I$2*INDEX(COEE_CADLIGNE_TR!$L$3:$R$9,MATCH(WEEKDAY($A108,1),COEE_CADLIGNE_TR!$M$3:$M$9,0),3)*INDEX(COEE_CADLIGNE_TR!$A$1:$D$13,MATCH(MONTH($A108),COEE_CADLIGNE_TR!$A$1:$A$13,0),4))))</f>
        <v/>
      </c>
      <c r="P108" s="28" t="str">
        <f>IF(OR(Ouverture_lignes_validées!P108="F",Ouverture_lignes_validées!P108="PM",Ouverture_lignes_validées!P108=""),"",IF(Ouverture_lignes_validées!P108=1,IF(ISEVEN(Capa_lignes!$C108)="VRAI",INDEX(COEE_CADLIGNE_TR!$A$16:$C$27,MATCH(Tableau4[[#This Row],[Mois]],COEE_CADLIGNE_TR!$A$16:$A$27,0),2)*COEE_CADLIGNE_TR!$I$2*INDEX(COEE_CADLIGNE_TR!$L$3:$R$9,MATCH(WEEKDAY($A108,1),COEE_CADLIGNE_TR!$M$3:$M$9,0),3)*INDEX(COEE_CADLIGNE_TR!$A$1:$D$13,MATCH(MONTH($A108),COEE_CADLIGNE_TR!$A$1:$A$13,0),4),INDEX(COEE_CADLIGNE_TR!$A$16:$C$27,MATCH(Tableau4[[#This Row],[Mois]],COEE_CADLIGNE_TR!$A$16:$A$27,0),2)*COEE_CADLIGNE_TR!$I$2*INDEX(COEE_CADLIGNE_TR!$L$3:$R$9,MATCH(WEEKDAY($A108,1),COEE_CADLIGNE_TR!$M$3:$M$9,0),4)*INDEX(COEE_CADLIGNE_TR!$A$1:$D$13,MATCH(MONTH($A108),COEE_CADLIGNE_TR!$A$1:$A$13,0),4))))</f>
        <v/>
      </c>
      <c r="Q108" s="28" t="str">
        <f>IF(OR(Ouverture_lignes_validées!Q108="F",Ouverture_lignes_validées!Q108="PM",Ouverture_lignes_validées!Q108=""),"",IF(Ouverture_lignes_validées!Q108=1,INDEX(COEE_CADLIGNE_TR!$A$16:$C$27,MATCH(Tableau4[[#This Row],[Mois]],COEE_CADLIGNE_TR!$A$16:$A$27,0),2)*COEE_CADLIGNE_TR!$I$2*INDEX(COEE_CADLIGNE_TR!$L$3:$R$9,MATCH(WEEKDAY($A108,1),COEE_CADLIGNE_TR!$M$3:$M$9,0),5)*INDEX(COEE_CADLIGNE_TR!$A$1:$D$13,MATCH(MONTH($A108),COEE_CADLIGNE_TR!$A$1:$A$13,0),4)))</f>
        <v/>
      </c>
      <c r="R108" s="28" t="str">
        <f>IF(OR(Ouverture_lignes_validées!R108="F",Ouverture_lignes_validées!R108="PM",Ouverture_lignes_validées!R108=""),"",IF(Ouverture_lignes_validées!R108=1,INDEX(COEE_CADLIGNE_TR!$A$16:$C$27,MATCH(Tableau4[[#This Row],[Mois]],COEE_CADLIGNE_TR!$A$16:$A$27,0),2)*COEE_CADLIGNE_TR!$I$2*INDEX(COEE_CADLIGNE_TR!$L$3:$R$9,MATCH(WEEKDAY($A108,1),COEE_CADLIGNE_TR!$M$3:$M$9,0),6)*INDEX(COEE_CADLIGNE_TR!$A$1:$D$13,MATCH(MONTH($A108),COEE_CADLIGNE_TR!$A$1:$A$13,0),4)))</f>
        <v/>
      </c>
      <c r="S108" s="28">
        <f>IF(OR(Ouverture_lignes_validées!S108="F",Ouverture_lignes_validées!S108="PM",Ouverture_lignes_validées!S108=""),"",IF(Ouverture_lignes_validées!S108=1,INDEX(COEE_CADLIGNE_TR!$A$16:$C$27,MATCH(Tableau4[[#This Row],[Mois]],COEE_CADLIGNE_TR!$A$16:$A$27,0),2)*COEE_CADLIGNE_TR!$I$2*INDEX(COEE_CADLIGNE_TR!$L$3:$R$9,MATCH(WEEKDAY($A108,1),COEE_CADLIGNE_TR!$M$3:$M$9,0),7)*INDEX(COEE_CADLIGNE_TR!$A$1:$D$13,MATCH(MONTH($A108),COEE_CADLIGNE_TR!$A$1:$A$13,0),4)))</f>
        <v>7739.8874999999998</v>
      </c>
      <c r="T108" s="28" t="str">
        <f>IF(OR(Ouverture_lignes_validées!T108="F",Ouverture_lignes_validées!T108="PM",Ouverture_lignes_validées!T108=""),"",IF(Ouverture_lignes_validées!T108=1,IF(ISEVEN(Capa_lignes!$C108)="VRAI",INDEX(COEE_CADLIGNE_TR!$A$16:$C$27,MATCH(Tableau4[[#This Row],[Mois]],COEE_CADLIGNE_TR!$A$16:$A$27,0),2)*COEE_CADLIGNE_TR!$J$2*INDEX(COEE_CADLIGNE_TR!$L$3:$R$9,MATCH(WEEKDAY($A108,1),COEE_CADLIGNE_TR!$M$3:$M$9,0),3)*INDEX(COEE_CADLIGNE_TR!$A$1:$E$13,MATCH(MONTH($A108),COEE_CADLIGNE_TR!$A$1:$A$13,0),5),INDEX(COEE_CADLIGNE_TR!$A$16:$C$27,MATCH(Tableau4[[#This Row],[Mois]],COEE_CADLIGNE_TR!$A$16:$A$27,0),2)*COEE_CADLIGNE_TR!$J$2*INDEX(COEE_CADLIGNE_TR!$L$3:$R$9,MATCH(WEEKDAY($A108,1),COEE_CADLIGNE_TR!$M$3:$M$9,0),4)*INDEX(COEE_CADLIGNE_TR!$A$1:$E$13,MATCH(MONTH($A108),COEE_CADLIGNE_TR!$A$1:$A$13,0),5))))</f>
        <v/>
      </c>
    </row>
    <row r="109" spans="1:20" x14ac:dyDescent="0.35">
      <c r="A109" s="4">
        <v>45032</v>
      </c>
      <c r="B109" s="1">
        <v>2023</v>
      </c>
      <c r="C109" s="1">
        <v>15</v>
      </c>
      <c r="D109" s="1">
        <f>MONTH(Tableau4[[#This Row],[Date ]])</f>
        <v>4</v>
      </c>
      <c r="E109" s="28" t="str">
        <f>IF(OR(Ouverture_lignes_validées!E109="F",Ouverture_lignes_validées!E109="PM",Ouverture_lignes_validées!E109=""),"",
IF(Ouverture_lignes_validées!E109=1,
IF(ISEVEN(Capa_lignes!$C109)="VRAI",
INDEX(COEE_CADLIGNE_TR!$A$16:$C$27,MATCH(Tableau4[[#This Row],[Mois]],COEE_CADLIGNE_TR!$A$16:$A$27,0),2)*COEE_CADLIGNE_TR!$G$2*INDEX(COEE_CADLIGNE_TR!$L$3:$R$9,MATCH(WEEKDAY($A109,1),COEE_CADLIGNE_TR!$M$3:$M$9,0),4)*INDEX(COEE_CADLIGNE_TR!$A$1:$D$13,MATCH(MONTH($A109),COEE_CADLIGNE_TR!$A$1:$A$13,0),2)*INDEX(COEE_CADLIGNE_TR!$A$1:$D$13,MATCH(MONTH($A109),COEE_CADLIGNE_TR!$A$1:$A$13,0),2),
INDEX(COEE_CADLIGNE_TR!$A$16:$C$27,MATCH(Tableau4[[#This Row],[Mois]],COEE_CADLIGNE_TR!$A$16:$A$27,0),2)*COEE_CADLIGNE_TR!$G$2*INDEX(COEE_CADLIGNE_TR!$L$3:$R$9,MATCH(WEEKDAY($A109,1),COEE_CADLIGNE_TR!$M$3:$M$9,0),3)*INDEX(COEE_CADLIGNE_TR!$A$1:$D$13,MATCH(MONTH($A109),COEE_CADLIGNE_TR!$A$1:$A$13,0),2)*INDEX(COEE_CADLIGNE_TR!$A$1:$D$13,MATCH(MONTH($A109),COEE_CADLIGNE_TR!$A$1:$A$13,0),2))))</f>
        <v/>
      </c>
      <c r="F109" s="28" t="str">
        <f>IF(OR(Ouverture_lignes_validées!F109="F",Ouverture_lignes_validées!F109="PM",Ouverture_lignes_validées!F109=""),"",IF(Ouverture_lignes_validées!F109=1,IF(ISEVEN(Capa_lignes!$C109)="VRAI",INDEX(COEE_CADLIGNE_TR!$A$16:$C$27,MATCH(Tableau4[[#This Row],[Mois]],COEE_CADLIGNE_TR!$A$16:$A$27,0),2)*COEE_CADLIGNE_TR!$G$2*INDEX(COEE_CADLIGNE_TR!$L$3:$R$9,MATCH(WEEKDAY($A109,1),COEE_CADLIGNE_TR!$M$3:$M$9,0),3)*INDEX(COEE_CADLIGNE_TR!$A$1:$D$13,MATCH(MONTH($A109),COEE_CADLIGNE_TR!$A$1:$A$13,0),2),COEE_CADLIGNE_TR!$G$2*INDEX(COEE_CADLIGNE_TR!$L$3:$R$9,MATCH(WEEKDAY($A109,1),COEE_CADLIGNE_TR!$M$3:$M$9,0),4)*INDEX(COEE_CADLIGNE_TR!$A$1:$D$13,MATCH(MONTH($A109),COEE_CADLIGNE_TR!$A$1:$A$13,0),2))))</f>
        <v/>
      </c>
      <c r="G109" s="28" t="str">
        <f>IF(OR(Ouverture_lignes_validées!G109="F",Ouverture_lignes_validées!G109="PM",Ouverture_lignes_validées!G109=""),"",IF(Ouverture_lignes_validées!G109=1,INDEX(COEE_CADLIGNE_TR!$A$16:$C$27,MATCH(Tableau4[[#This Row],[Mois]],COEE_CADLIGNE_TR!$A$16:$A$27,0),2)*COEE_CADLIGNE_TR!$G$2*INDEX(COEE_CADLIGNE_TR!$L$3:$R$9,MATCH(WEEKDAY($A109,1),COEE_CADLIGNE_TR!$M$3:$M$9,0),5)*INDEX(COEE_CADLIGNE_TR!$A$1:$D$13,MATCH(MONTH($A109),COEE_CADLIGNE_TR!$A$1:$A$13,0),2)))</f>
        <v/>
      </c>
      <c r="H109" s="28" t="str">
        <f>IF(OR(Ouverture_lignes_validées!H109="F",Ouverture_lignes_validées!H109="PM",Ouverture_lignes_validées!H109=""),"",IF(Ouverture_lignes_validées!H109=1,INDEX(COEE_CADLIGNE_TR!$A$16:$C$27,MATCH(Tableau4[[#This Row],[Mois]],COEE_CADLIGNE_TR!$A$16:$A$27,0),2)*COEE_CADLIGNE_TR!$G$2*INDEX(COEE_CADLIGNE_TR!$L$3:$R$9,MATCH(WEEKDAY($A109,1),COEE_CADLIGNE_TR!$M$3:$M$9,0),6)*INDEX(COEE_CADLIGNE_TR!$A$1:$D$13,MATCH(MONTH($A109),COEE_CADLIGNE_TR!$A$1:$A$13,0),2)))</f>
        <v/>
      </c>
      <c r="I109" s="28" t="str">
        <f>IF(OR(Ouverture_lignes_validées!I109="F",Ouverture_lignes_validées!I109="PM",Ouverture_lignes_validées!I109=""),"",IF(Ouverture_lignes_validées!I109=1,INDEX(COEE_CADLIGNE_TR!$A$16:$C$27,MATCH(Tableau4[[#This Row],[Mois]],COEE_CADLIGNE_TR!$A$16:$A$27,0),2)*COEE_CADLIGNE_TR!$G$2*INDEX(COEE_CADLIGNE_TR!$L$3:$R$9,MATCH(WEEKDAY($A109,1),COEE_CADLIGNE_TR!$M$3:$M$9,0),7)*INDEX(COEE_CADLIGNE_TR!$A$1:$D$13,MATCH(MONTH($A109),COEE_CADLIGNE_TR!$A$1:$A$13,0),2)))</f>
        <v/>
      </c>
      <c r="J109" s="28" t="str">
        <f>IF(OR(Ouverture_lignes_validées!J109="F",Ouverture_lignes_validées!J109="PM",Ouverture_lignes_validées!J109=""),"",IF(Ouverture_lignes_validées!J109=1,IF(ISEVEN(Capa_lignes!$C109)="VRAI",INDEX(COEE_CADLIGNE_TR!$A$16:$C$27,MATCH(Tableau4[[#This Row],[Mois]],COEE_CADLIGNE_TR!$A$16:$A$27,0),2)*COEE_CADLIGNE_TR!$H$2*INDEX(COEE_CADLIGNE_TR!$L$3:$R$9,MATCH(WEEKDAY($A109,1),COEE_CADLIGNE_TR!$M$3:$M$9,0),4)*INDEX(COEE_CADLIGNE_TR!$A$1:$D$13,MATCH(MONTH($A109),COEE_CADLIGNE_TR!$A$1:$A$13,0),3),INDEX(COEE_CADLIGNE_TR!$A$16:$C$27,MATCH(Tableau4[[#This Row],[Mois]],COEE_CADLIGNE_TR!$A$16:$A$27,0),2)*COEE_CADLIGNE_TR!$H$2*INDEX(COEE_CADLIGNE_TR!$L$3:$R$9,MATCH(WEEKDAY($A109,1),COEE_CADLIGNE_TR!$M$3:$M$9,0),3)*INDEX(COEE_CADLIGNE_TR!$A$1:$D$13,MATCH(MONTH($A109),COEE_CADLIGNE_TR!$A$1:$A$13,0),3))))</f>
        <v/>
      </c>
      <c r="K109" s="28" t="str">
        <f>IF(OR(Ouverture_lignes_validées!K109="F",Ouverture_lignes_validées!K109="PM",Ouverture_lignes_validées!K109=""),"",IF(Ouverture_lignes_validées!K109=1,IF(ISEVEN(Capa_lignes!$C109)="VRAI",INDEX(COEE_CADLIGNE_TR!$A$16:$C$27,MATCH(Tableau4[[#This Row],[Mois]],COEE_CADLIGNE_TR!$A$16:$A$27,0),2)*COEE_CADLIGNE_TR!$H$2*INDEX(COEE_CADLIGNE_TR!$L$3:$R$9,MATCH(WEEKDAY($A109,1),COEE_CADLIGNE_TR!$M$3:$M$9,0),3)*INDEX(COEE_CADLIGNE_TR!$A$1:$D$13,MATCH(MONTH($A109),COEE_CADLIGNE_TR!$A$1:$A$13,0),3),INDEX(COEE_CADLIGNE_TR!$A$16:$C$27,MATCH(Tableau4[[#This Row],[Mois]],COEE_CADLIGNE_TR!$A$16:$A$27,0),2)*COEE_CADLIGNE_TR!$H$2*INDEX(COEE_CADLIGNE_TR!$L$3:$R$9,MATCH(WEEKDAY($A109,1),COEE_CADLIGNE_TR!$M$3:$M$9,0),4)*INDEX(COEE_CADLIGNE_TR!$A$1:$D$13,MATCH(MONTH($A109),COEE_CADLIGNE_TR!$A$1:$A$13,0),3))))</f>
        <v/>
      </c>
      <c r="L109" s="28" t="str">
        <f>IF(OR(Ouverture_lignes_validées!L109="F",Ouverture_lignes_validées!L109="PM",Ouverture_lignes_validées!L109=""),"",IF(Ouverture_lignes_validées!L109=1,INDEX(COEE_CADLIGNE_TR!$A$16:$C$27,MATCH(Tableau4[[#This Row],[Mois]],COEE_CADLIGNE_TR!$A$16:$A$27,0),2)*COEE_CADLIGNE_TR!$H$2*INDEX(COEE_CADLIGNE_TR!$L$3:$R$9,MATCH(WEEKDAY($A109,1),COEE_CADLIGNE_TR!$M$3:$M$9,0),5)*INDEX(COEE_CADLIGNE_TR!$A$1:$D$13,MATCH(MONTH($A109),COEE_CADLIGNE_TR!$A$1:$A$13,0),3)))</f>
        <v/>
      </c>
      <c r="M109" s="28">
        <f>IF(OR(Ouverture_lignes_validées!M109="F",Ouverture_lignes_validées!M109="PM",Ouverture_lignes_validées!M109=""),"",IF(Ouverture_lignes_validées!M109=1,INDEX(COEE_CADLIGNE_TR!$A$16:$C$27,MATCH(Tableau4[[#This Row],[Mois]],COEE_CADLIGNE_TR!$A$16:$A$27,0),2)*COEE_CADLIGNE_TR!$H$2*INDEX(COEE_CADLIGNE_TR!$L$3:$R$9,MATCH(WEEKDAY($A109,1),COEE_CADLIGNE_TR!$M$3:$M$9,0),6)*INDEX(COEE_CADLIGNE_TR!$A$1:$D$13,MATCH(MONTH($A109),COEE_CADLIGNE_TR!$A$1:$A$13,0),3)))</f>
        <v>7780.5</v>
      </c>
      <c r="N109" s="28">
        <f>IF(OR(Ouverture_lignes_validées!N109="F",Ouverture_lignes_validées!N109="PM",Ouverture_lignes_validées!N109=""),"",IF(Ouverture_lignes_validées!N109=1,INDEX(COEE_CADLIGNE_TR!$A$16:$C$27,MATCH(Tableau4[[#This Row],[Mois]],COEE_CADLIGNE_TR!$A$16:$A$27,0),2)*COEE_CADLIGNE_TR!$H$2*INDEX(COEE_CADLIGNE_TR!$L$3:$R$9,MATCH(WEEKDAY($A109,1),COEE_CADLIGNE_TR!$M$3:$M$9,0),7)*INDEX(COEE_CADLIGNE_TR!$A$1:$D$13,MATCH(MONTH($A109),COEE_CADLIGNE_TR!$A$1:$A$13,0),3)))</f>
        <v>7891.6500000000005</v>
      </c>
      <c r="O109" s="28" t="str">
        <f>IF(OR(Ouverture_lignes_validées!O109="F",Ouverture_lignes_validées!O109="PM",Ouverture_lignes_validées!O109=""),"",IF(Ouverture_lignes_validées!O109=1,IF(ISEVEN(Capa_lignes!$C109)="VRAI",INDEX(COEE_CADLIGNE_TR!$A$16:$C$27,MATCH(Tableau4[[#This Row],[Mois]],COEE_CADLIGNE_TR!$A$16:$A$27,0),2)*COEE_CADLIGNE_TR!$I$2*INDEX(COEE_CADLIGNE_TR!$L$3:$R$9,MATCH(WEEKDAY($A109,1),COEE_CADLIGNE_TR!$M$3:$M$9,0),4)*INDEX(COEE_CADLIGNE_TR!$A$1:$D$13,MATCH(MONTH($A109),COEE_CADLIGNE_TR!$A$1:$A$13,0),4),INDEX(COEE_CADLIGNE_TR!$A$16:$C$27,MATCH(Tableau4[[#This Row],[Mois]],COEE_CADLIGNE_TR!$A$16:$A$27,0),2)*COEE_CADLIGNE_TR!$I$2*INDEX(COEE_CADLIGNE_TR!$L$3:$R$9,MATCH(WEEKDAY($A109,1),COEE_CADLIGNE_TR!$M$3:$M$9,0),3)*INDEX(COEE_CADLIGNE_TR!$A$1:$D$13,MATCH(MONTH($A109),COEE_CADLIGNE_TR!$A$1:$A$13,0),4))))</f>
        <v/>
      </c>
      <c r="P109" s="28" t="str">
        <f>IF(OR(Ouverture_lignes_validées!P109="F",Ouverture_lignes_validées!P109="PM",Ouverture_lignes_validées!P109=""),"",IF(Ouverture_lignes_validées!P109=1,IF(ISEVEN(Capa_lignes!$C109)="VRAI",INDEX(COEE_CADLIGNE_TR!$A$16:$C$27,MATCH(Tableau4[[#This Row],[Mois]],COEE_CADLIGNE_TR!$A$16:$A$27,0),2)*COEE_CADLIGNE_TR!$I$2*INDEX(COEE_CADLIGNE_TR!$L$3:$R$9,MATCH(WEEKDAY($A109,1),COEE_CADLIGNE_TR!$M$3:$M$9,0),3)*INDEX(COEE_CADLIGNE_TR!$A$1:$D$13,MATCH(MONTH($A109),COEE_CADLIGNE_TR!$A$1:$A$13,0),4),INDEX(COEE_CADLIGNE_TR!$A$16:$C$27,MATCH(Tableau4[[#This Row],[Mois]],COEE_CADLIGNE_TR!$A$16:$A$27,0),2)*COEE_CADLIGNE_TR!$I$2*INDEX(COEE_CADLIGNE_TR!$L$3:$R$9,MATCH(WEEKDAY($A109,1),COEE_CADLIGNE_TR!$M$3:$M$9,0),4)*INDEX(COEE_CADLIGNE_TR!$A$1:$D$13,MATCH(MONTH($A109),COEE_CADLIGNE_TR!$A$1:$A$13,0),4))))</f>
        <v/>
      </c>
      <c r="Q109" s="28" t="str">
        <f>IF(OR(Ouverture_lignes_validées!Q109="F",Ouverture_lignes_validées!Q109="PM",Ouverture_lignes_validées!Q109=""),"",IF(Ouverture_lignes_validées!Q109=1,INDEX(COEE_CADLIGNE_TR!$A$16:$C$27,MATCH(Tableau4[[#This Row],[Mois]],COEE_CADLIGNE_TR!$A$16:$A$27,0),2)*COEE_CADLIGNE_TR!$I$2*INDEX(COEE_CADLIGNE_TR!$L$3:$R$9,MATCH(WEEKDAY($A109,1),COEE_CADLIGNE_TR!$M$3:$M$9,0),5)*INDEX(COEE_CADLIGNE_TR!$A$1:$D$13,MATCH(MONTH($A109),COEE_CADLIGNE_TR!$A$1:$A$13,0),4)))</f>
        <v/>
      </c>
      <c r="R109" s="28" t="str">
        <f>IF(OR(Ouverture_lignes_validées!R109="F",Ouverture_lignes_validées!R109="PM",Ouverture_lignes_validées!R109=""),"",IF(Ouverture_lignes_validées!R109=1,INDEX(COEE_CADLIGNE_TR!$A$16:$C$27,MATCH(Tableau4[[#This Row],[Mois]],COEE_CADLIGNE_TR!$A$16:$A$27,0),2)*COEE_CADLIGNE_TR!$I$2*INDEX(COEE_CADLIGNE_TR!$L$3:$R$9,MATCH(WEEKDAY($A109,1),COEE_CADLIGNE_TR!$M$3:$M$9,0),6)*INDEX(COEE_CADLIGNE_TR!$A$1:$D$13,MATCH(MONTH($A109),COEE_CADLIGNE_TR!$A$1:$A$13,0),4)))</f>
        <v/>
      </c>
      <c r="S109" s="28">
        <f>IF(OR(Ouverture_lignes_validées!S109="F",Ouverture_lignes_validées!S109="PM",Ouverture_lignes_validées!S109=""),"",IF(Ouverture_lignes_validées!S109=1,INDEX(COEE_CADLIGNE_TR!$A$16:$C$27,MATCH(Tableau4[[#This Row],[Mois]],COEE_CADLIGNE_TR!$A$16:$A$27,0),2)*COEE_CADLIGNE_TR!$I$2*INDEX(COEE_CADLIGNE_TR!$L$3:$R$9,MATCH(WEEKDAY($A109,1),COEE_CADLIGNE_TR!$M$3:$M$9,0),7)*INDEX(COEE_CADLIGNE_TR!$A$1:$D$13,MATCH(MONTH($A109),COEE_CADLIGNE_TR!$A$1:$A$13,0),4)))</f>
        <v>7739.8874999999998</v>
      </c>
      <c r="T109" s="28" t="str">
        <f>IF(OR(Ouverture_lignes_validées!T109="F",Ouverture_lignes_validées!T109="PM",Ouverture_lignes_validées!T109=""),"",IF(Ouverture_lignes_validées!T109=1,IF(ISEVEN(Capa_lignes!$C109)="VRAI",INDEX(COEE_CADLIGNE_TR!$A$16:$C$27,MATCH(Tableau4[[#This Row],[Mois]],COEE_CADLIGNE_TR!$A$16:$A$27,0),2)*COEE_CADLIGNE_TR!$J$2*INDEX(COEE_CADLIGNE_TR!$L$3:$R$9,MATCH(WEEKDAY($A109,1),COEE_CADLIGNE_TR!$M$3:$M$9,0),3)*INDEX(COEE_CADLIGNE_TR!$A$1:$E$13,MATCH(MONTH($A109),COEE_CADLIGNE_TR!$A$1:$A$13,0),5),INDEX(COEE_CADLIGNE_TR!$A$16:$C$27,MATCH(Tableau4[[#This Row],[Mois]],COEE_CADLIGNE_TR!$A$16:$A$27,0),2)*COEE_CADLIGNE_TR!$J$2*INDEX(COEE_CADLIGNE_TR!$L$3:$R$9,MATCH(WEEKDAY($A109,1),COEE_CADLIGNE_TR!$M$3:$M$9,0),4)*INDEX(COEE_CADLIGNE_TR!$A$1:$E$13,MATCH(MONTH($A109),COEE_CADLIGNE_TR!$A$1:$A$13,0),5))))</f>
        <v/>
      </c>
    </row>
    <row r="110" spans="1:20" x14ac:dyDescent="0.35">
      <c r="A110" s="4">
        <v>45033</v>
      </c>
      <c r="B110" s="1">
        <v>2023</v>
      </c>
      <c r="C110" s="1">
        <v>16</v>
      </c>
      <c r="D110" s="1">
        <f>MONTH(Tableau4[[#This Row],[Date ]])</f>
        <v>4</v>
      </c>
      <c r="E110" s="28" t="str">
        <f>IF(OR(Ouverture_lignes_validées!E110="F",Ouverture_lignes_validées!E110="PM",Ouverture_lignes_validées!E110=""),"",
IF(Ouverture_lignes_validées!E110=1,
IF(ISEVEN(Capa_lignes!$C110)="VRAI",
INDEX(COEE_CADLIGNE_TR!$A$16:$C$27,MATCH(Tableau4[[#This Row],[Mois]],COEE_CADLIGNE_TR!$A$16:$A$27,0),2)*COEE_CADLIGNE_TR!$G$2*INDEX(COEE_CADLIGNE_TR!$L$3:$R$9,MATCH(WEEKDAY($A110,1),COEE_CADLIGNE_TR!$M$3:$M$9,0),4)*INDEX(COEE_CADLIGNE_TR!$A$1:$D$13,MATCH(MONTH($A110),COEE_CADLIGNE_TR!$A$1:$A$13,0),2)*INDEX(COEE_CADLIGNE_TR!$A$1:$D$13,MATCH(MONTH($A110),COEE_CADLIGNE_TR!$A$1:$A$13,0),2),
INDEX(COEE_CADLIGNE_TR!$A$16:$C$27,MATCH(Tableau4[[#This Row],[Mois]],COEE_CADLIGNE_TR!$A$16:$A$27,0),2)*COEE_CADLIGNE_TR!$G$2*INDEX(COEE_CADLIGNE_TR!$L$3:$R$9,MATCH(WEEKDAY($A110,1),COEE_CADLIGNE_TR!$M$3:$M$9,0),3)*INDEX(COEE_CADLIGNE_TR!$A$1:$D$13,MATCH(MONTH($A110),COEE_CADLIGNE_TR!$A$1:$A$13,0),2)*INDEX(COEE_CADLIGNE_TR!$A$1:$D$13,MATCH(MONTH($A110),COEE_CADLIGNE_TR!$A$1:$A$13,0),2))))</f>
        <v/>
      </c>
      <c r="F110" s="28" t="str">
        <f>IF(OR(Ouverture_lignes_validées!F110="F",Ouverture_lignes_validées!F110="PM",Ouverture_lignes_validées!F110=""),"",IF(Ouverture_lignes_validées!F110=1,IF(ISEVEN(Capa_lignes!$C110)="VRAI",INDEX(COEE_CADLIGNE_TR!$A$16:$C$27,MATCH(Tableau4[[#This Row],[Mois]],COEE_CADLIGNE_TR!$A$16:$A$27,0),2)*COEE_CADLIGNE_TR!$G$2*INDEX(COEE_CADLIGNE_TR!$L$3:$R$9,MATCH(WEEKDAY($A110,1),COEE_CADLIGNE_TR!$M$3:$M$9,0),3)*INDEX(COEE_CADLIGNE_TR!$A$1:$D$13,MATCH(MONTH($A110),COEE_CADLIGNE_TR!$A$1:$A$13,0),2),COEE_CADLIGNE_TR!$G$2*INDEX(COEE_CADLIGNE_TR!$L$3:$R$9,MATCH(WEEKDAY($A110,1),COEE_CADLIGNE_TR!$M$3:$M$9,0),4)*INDEX(COEE_CADLIGNE_TR!$A$1:$D$13,MATCH(MONTH($A110),COEE_CADLIGNE_TR!$A$1:$A$13,0),2))))</f>
        <v/>
      </c>
      <c r="G110" s="28" t="str">
        <f>IF(OR(Ouverture_lignes_validées!G110="F",Ouverture_lignes_validées!G110="PM",Ouverture_lignes_validées!G110=""),"",IF(Ouverture_lignes_validées!G110=1,INDEX(COEE_CADLIGNE_TR!$A$16:$C$27,MATCH(Tableau4[[#This Row],[Mois]],COEE_CADLIGNE_TR!$A$16:$A$27,0),2)*COEE_CADLIGNE_TR!$G$2*INDEX(COEE_CADLIGNE_TR!$L$3:$R$9,MATCH(WEEKDAY($A110,1),COEE_CADLIGNE_TR!$M$3:$M$9,0),5)*INDEX(COEE_CADLIGNE_TR!$A$1:$D$13,MATCH(MONTH($A110),COEE_CADLIGNE_TR!$A$1:$A$13,0),2)))</f>
        <v/>
      </c>
      <c r="H110" s="28" t="str">
        <f>IF(OR(Ouverture_lignes_validées!H110="F",Ouverture_lignes_validées!H110="PM",Ouverture_lignes_validées!H110=""),"",IF(Ouverture_lignes_validées!H110=1,INDEX(COEE_CADLIGNE_TR!$A$16:$C$27,MATCH(Tableau4[[#This Row],[Mois]],COEE_CADLIGNE_TR!$A$16:$A$27,0),2)*COEE_CADLIGNE_TR!$G$2*INDEX(COEE_CADLIGNE_TR!$L$3:$R$9,MATCH(WEEKDAY($A110,1),COEE_CADLIGNE_TR!$M$3:$M$9,0),6)*INDEX(COEE_CADLIGNE_TR!$A$1:$D$13,MATCH(MONTH($A110),COEE_CADLIGNE_TR!$A$1:$A$13,0),2)))</f>
        <v/>
      </c>
      <c r="I110" s="28" t="str">
        <f>IF(OR(Ouverture_lignes_validées!I110="F",Ouverture_lignes_validées!I110="PM",Ouverture_lignes_validées!I110=""),"",IF(Ouverture_lignes_validées!I110=1,INDEX(COEE_CADLIGNE_TR!$A$16:$C$27,MATCH(Tableau4[[#This Row],[Mois]],COEE_CADLIGNE_TR!$A$16:$A$27,0),2)*COEE_CADLIGNE_TR!$G$2*INDEX(COEE_CADLIGNE_TR!$L$3:$R$9,MATCH(WEEKDAY($A110,1),COEE_CADLIGNE_TR!$M$3:$M$9,0),7)*INDEX(COEE_CADLIGNE_TR!$A$1:$D$13,MATCH(MONTH($A110),COEE_CADLIGNE_TR!$A$1:$A$13,0),2)))</f>
        <v/>
      </c>
      <c r="J110" s="28">
        <f>IF(OR(Ouverture_lignes_validées!J110="F",Ouverture_lignes_validées!J110="PM",Ouverture_lignes_validées!J110=""),"",IF(Ouverture_lignes_validées!J110=1,IF(ISEVEN(Capa_lignes!$C110)="VRAI",INDEX(COEE_CADLIGNE_TR!$A$16:$C$27,MATCH(Tableau4[[#This Row],[Mois]],COEE_CADLIGNE_TR!$A$16:$A$27,0),2)*COEE_CADLIGNE_TR!$H$2*INDEX(COEE_CADLIGNE_TR!$L$3:$R$9,MATCH(WEEKDAY($A110,1),COEE_CADLIGNE_TR!$M$3:$M$9,0),4)*INDEX(COEE_CADLIGNE_TR!$A$1:$D$13,MATCH(MONTH($A110),COEE_CADLIGNE_TR!$A$1:$A$13,0),3),INDEX(COEE_CADLIGNE_TR!$A$16:$C$27,MATCH(Tableau4[[#This Row],[Mois]],COEE_CADLIGNE_TR!$A$16:$A$27,0),2)*COEE_CADLIGNE_TR!$H$2*INDEX(COEE_CADLIGNE_TR!$L$3:$R$9,MATCH(WEEKDAY($A110,1),COEE_CADLIGNE_TR!$M$3:$M$9,0),3)*INDEX(COEE_CADLIGNE_TR!$A$1:$D$13,MATCH(MONTH($A110),COEE_CADLIGNE_TR!$A$1:$A$13,0),3))))</f>
        <v>4890.6000000000004</v>
      </c>
      <c r="K110" s="28">
        <f>IF(OR(Ouverture_lignes_validées!K110="F",Ouverture_lignes_validées!K110="PM",Ouverture_lignes_validées!K110=""),"",IF(Ouverture_lignes_validées!K110=1,IF(ISEVEN(Capa_lignes!$C110)="VRAI",INDEX(COEE_CADLIGNE_TR!$A$16:$C$27,MATCH(Tableau4[[#This Row],[Mois]],COEE_CADLIGNE_TR!$A$16:$A$27,0),2)*COEE_CADLIGNE_TR!$H$2*INDEX(COEE_CADLIGNE_TR!$L$3:$R$9,MATCH(WEEKDAY($A110,1),COEE_CADLIGNE_TR!$M$3:$M$9,0),3)*INDEX(COEE_CADLIGNE_TR!$A$1:$D$13,MATCH(MONTH($A110),COEE_CADLIGNE_TR!$A$1:$A$13,0),3),INDEX(COEE_CADLIGNE_TR!$A$16:$C$27,MATCH(Tableau4[[#This Row],[Mois]],COEE_CADLIGNE_TR!$A$16:$A$27,0),2)*COEE_CADLIGNE_TR!$H$2*INDEX(COEE_CADLIGNE_TR!$L$3:$R$9,MATCH(WEEKDAY($A110,1),COEE_CADLIGNE_TR!$M$3:$M$9,0),4)*INDEX(COEE_CADLIGNE_TR!$A$1:$D$13,MATCH(MONTH($A110),COEE_CADLIGNE_TR!$A$1:$A$13,0),3))))</f>
        <v>5001.75</v>
      </c>
      <c r="L110" s="28">
        <f>IF(OR(Ouverture_lignes_validées!L110="F",Ouverture_lignes_validées!L110="PM",Ouverture_lignes_validées!L110=""),"",IF(Ouverture_lignes_validées!L110=1,INDEX(COEE_CADLIGNE_TR!$A$16:$C$27,MATCH(Tableau4[[#This Row],[Mois]],COEE_CADLIGNE_TR!$A$16:$A$27,0),2)*COEE_CADLIGNE_TR!$H$2*INDEX(COEE_CADLIGNE_TR!$L$3:$R$9,MATCH(WEEKDAY($A110,1),COEE_CADLIGNE_TR!$M$3:$M$9,0),5)*INDEX(COEE_CADLIGNE_TR!$A$1:$D$13,MATCH(MONTH($A110),COEE_CADLIGNE_TR!$A$1:$A$13,0),3)))</f>
        <v>6113.25</v>
      </c>
      <c r="M110" s="28" t="str">
        <f>IF(OR(Ouverture_lignes_validées!M110="F",Ouverture_lignes_validées!M110="PM",Ouverture_lignes_validées!M110=""),"",IF(Ouverture_lignes_validées!M110=1,INDEX(COEE_CADLIGNE_TR!$A$16:$C$27,MATCH(Tableau4[[#This Row],[Mois]],COEE_CADLIGNE_TR!$A$16:$A$27,0),2)*COEE_CADLIGNE_TR!$H$2*INDEX(COEE_CADLIGNE_TR!$L$3:$R$9,MATCH(WEEKDAY($A110,1),COEE_CADLIGNE_TR!$M$3:$M$9,0),6)*INDEX(COEE_CADLIGNE_TR!$A$1:$D$13,MATCH(MONTH($A110),COEE_CADLIGNE_TR!$A$1:$A$13,0),3)))</f>
        <v/>
      </c>
      <c r="N110" s="28" t="str">
        <f>IF(OR(Ouverture_lignes_validées!N110="F",Ouverture_lignes_validées!N110="PM",Ouverture_lignes_validées!N110=""),"",IF(Ouverture_lignes_validées!N110=1,INDEX(COEE_CADLIGNE_TR!$A$16:$C$27,MATCH(Tableau4[[#This Row],[Mois]],COEE_CADLIGNE_TR!$A$16:$A$27,0),2)*COEE_CADLIGNE_TR!$H$2*INDEX(COEE_CADLIGNE_TR!$L$3:$R$9,MATCH(WEEKDAY($A110,1),COEE_CADLIGNE_TR!$M$3:$M$9,0),7)*INDEX(COEE_CADLIGNE_TR!$A$1:$D$13,MATCH(MONTH($A110),COEE_CADLIGNE_TR!$A$1:$A$13,0),3)))</f>
        <v/>
      </c>
      <c r="O110" s="28">
        <f>IF(OR(Ouverture_lignes_validées!O110="F",Ouverture_lignes_validées!O110="PM",Ouverture_lignes_validées!O110=""),"",IF(Ouverture_lignes_validées!O110=1,IF(ISEVEN(Capa_lignes!$C110)="VRAI",INDEX(COEE_CADLIGNE_TR!$A$16:$C$27,MATCH(Tableau4[[#This Row],[Mois]],COEE_CADLIGNE_TR!$A$16:$A$27,0),2)*COEE_CADLIGNE_TR!$I$2*INDEX(COEE_CADLIGNE_TR!$L$3:$R$9,MATCH(WEEKDAY($A110,1),COEE_CADLIGNE_TR!$M$3:$M$9,0),4)*INDEX(COEE_CADLIGNE_TR!$A$1:$D$13,MATCH(MONTH($A110),COEE_CADLIGNE_TR!$A$1:$A$13,0),4),INDEX(COEE_CADLIGNE_TR!$A$16:$C$27,MATCH(Tableau4[[#This Row],[Mois]],COEE_CADLIGNE_TR!$A$16:$A$27,0),2)*COEE_CADLIGNE_TR!$I$2*INDEX(COEE_CADLIGNE_TR!$L$3:$R$9,MATCH(WEEKDAY($A110,1),COEE_CADLIGNE_TR!$M$3:$M$9,0),3)*INDEX(COEE_CADLIGNE_TR!$A$1:$D$13,MATCH(MONTH($A110),COEE_CADLIGNE_TR!$A$1:$A$13,0),4))))</f>
        <v>4796.55</v>
      </c>
      <c r="P110" s="28">
        <f>IF(OR(Ouverture_lignes_validées!P110="F",Ouverture_lignes_validées!P110="PM",Ouverture_lignes_validées!P110=""),"",IF(Ouverture_lignes_validées!P110=1,IF(ISEVEN(Capa_lignes!$C110)="VRAI",INDEX(COEE_CADLIGNE_TR!$A$16:$C$27,MATCH(Tableau4[[#This Row],[Mois]],COEE_CADLIGNE_TR!$A$16:$A$27,0),2)*COEE_CADLIGNE_TR!$I$2*INDEX(COEE_CADLIGNE_TR!$L$3:$R$9,MATCH(WEEKDAY($A110,1),COEE_CADLIGNE_TR!$M$3:$M$9,0),3)*INDEX(COEE_CADLIGNE_TR!$A$1:$D$13,MATCH(MONTH($A110),COEE_CADLIGNE_TR!$A$1:$A$13,0),4),INDEX(COEE_CADLIGNE_TR!$A$16:$C$27,MATCH(Tableau4[[#This Row],[Mois]],COEE_CADLIGNE_TR!$A$16:$A$27,0),2)*COEE_CADLIGNE_TR!$I$2*INDEX(COEE_CADLIGNE_TR!$L$3:$R$9,MATCH(WEEKDAY($A110,1),COEE_CADLIGNE_TR!$M$3:$M$9,0),4)*INDEX(COEE_CADLIGNE_TR!$A$1:$D$13,MATCH(MONTH($A110),COEE_CADLIGNE_TR!$A$1:$A$13,0),4))))</f>
        <v>4905.5625</v>
      </c>
      <c r="Q110" s="28" t="str">
        <f>IF(OR(Ouverture_lignes_validées!Q110="F",Ouverture_lignes_validées!Q110="PM",Ouverture_lignes_validées!Q110=""),"",IF(Ouverture_lignes_validées!Q110=1,INDEX(COEE_CADLIGNE_TR!$A$16:$C$27,MATCH(Tableau4[[#This Row],[Mois]],COEE_CADLIGNE_TR!$A$16:$A$27,0),2)*COEE_CADLIGNE_TR!$I$2*INDEX(COEE_CADLIGNE_TR!$L$3:$R$9,MATCH(WEEKDAY($A110,1),COEE_CADLIGNE_TR!$M$3:$M$9,0),5)*INDEX(COEE_CADLIGNE_TR!$A$1:$D$13,MATCH(MONTH($A110),COEE_CADLIGNE_TR!$A$1:$A$13,0),4)))</f>
        <v/>
      </c>
      <c r="R110" s="28" t="str">
        <f>IF(OR(Ouverture_lignes_validées!R110="F",Ouverture_lignes_validées!R110="PM",Ouverture_lignes_validées!R110=""),"",IF(Ouverture_lignes_validées!R110=1,INDEX(COEE_CADLIGNE_TR!$A$16:$C$27,MATCH(Tableau4[[#This Row],[Mois]],COEE_CADLIGNE_TR!$A$16:$A$27,0),2)*COEE_CADLIGNE_TR!$I$2*INDEX(COEE_CADLIGNE_TR!$L$3:$R$9,MATCH(WEEKDAY($A110,1),COEE_CADLIGNE_TR!$M$3:$M$9,0),6)*INDEX(COEE_CADLIGNE_TR!$A$1:$D$13,MATCH(MONTH($A110),COEE_CADLIGNE_TR!$A$1:$A$13,0),4)))</f>
        <v/>
      </c>
      <c r="S110" s="28" t="str">
        <f>IF(OR(Ouverture_lignes_validées!S110="F",Ouverture_lignes_validées!S110="PM",Ouverture_lignes_validées!S110=""),"",IF(Ouverture_lignes_validées!S110=1,INDEX(COEE_CADLIGNE_TR!$A$16:$C$27,MATCH(Tableau4[[#This Row],[Mois]],COEE_CADLIGNE_TR!$A$16:$A$27,0),2)*COEE_CADLIGNE_TR!$I$2*INDEX(COEE_CADLIGNE_TR!$L$3:$R$9,MATCH(WEEKDAY($A110,1),COEE_CADLIGNE_TR!$M$3:$M$9,0),7)*INDEX(COEE_CADLIGNE_TR!$A$1:$D$13,MATCH(MONTH($A110),COEE_CADLIGNE_TR!$A$1:$A$13,0),4)))</f>
        <v/>
      </c>
      <c r="T110" s="28">
        <f>IF(OR(Ouverture_lignes_validées!T110="F",Ouverture_lignes_validées!T110="PM",Ouverture_lignes_validées!T110=""),"",IF(Ouverture_lignes_validées!T110=1,IF(ISEVEN(Capa_lignes!$C110)="VRAI",INDEX(COEE_CADLIGNE_TR!$A$16:$C$27,MATCH(Tableau4[[#This Row],[Mois]],COEE_CADLIGNE_TR!$A$16:$A$27,0),2)*COEE_CADLIGNE_TR!$J$2*INDEX(COEE_CADLIGNE_TR!$L$3:$R$9,MATCH(WEEKDAY($A110,1),COEE_CADLIGNE_TR!$M$3:$M$9,0),3)*INDEX(COEE_CADLIGNE_TR!$A$1:$E$13,MATCH(MONTH($A110),COEE_CADLIGNE_TR!$A$1:$A$13,0),5),INDEX(COEE_CADLIGNE_TR!$A$16:$C$27,MATCH(Tableau4[[#This Row],[Mois]],COEE_CADLIGNE_TR!$A$16:$A$27,0),2)*COEE_CADLIGNE_TR!$J$2*INDEX(COEE_CADLIGNE_TR!$L$3:$R$9,MATCH(WEEKDAY($A110,1),COEE_CADLIGNE_TR!$M$3:$M$9,0),4)*INDEX(COEE_CADLIGNE_TR!$A$1:$E$13,MATCH(MONTH($A110),COEE_CADLIGNE_TR!$A$1:$A$13,0),5))))</f>
        <v>1601.8735362997659</v>
      </c>
    </row>
    <row r="111" spans="1:20" x14ac:dyDescent="0.35">
      <c r="A111" s="4">
        <v>45034</v>
      </c>
      <c r="B111" s="1">
        <v>2023</v>
      </c>
      <c r="C111" s="1">
        <v>16</v>
      </c>
      <c r="D111" s="1">
        <f>MONTH(Tableau4[[#This Row],[Date ]])</f>
        <v>4</v>
      </c>
      <c r="E111" s="28" t="str">
        <f>IF(OR(Ouverture_lignes_validées!E111="F",Ouverture_lignes_validées!E111="PM",Ouverture_lignes_validées!E111=""),"",
IF(Ouverture_lignes_validées!E111=1,
IF(ISEVEN(Capa_lignes!$C111)="VRAI",
INDEX(COEE_CADLIGNE_TR!$A$16:$C$27,MATCH(Tableau4[[#This Row],[Mois]],COEE_CADLIGNE_TR!$A$16:$A$27,0),2)*COEE_CADLIGNE_TR!$G$2*INDEX(COEE_CADLIGNE_TR!$L$3:$R$9,MATCH(WEEKDAY($A111,1),COEE_CADLIGNE_TR!$M$3:$M$9,0),4)*INDEX(COEE_CADLIGNE_TR!$A$1:$D$13,MATCH(MONTH($A111),COEE_CADLIGNE_TR!$A$1:$A$13,0),2)*INDEX(COEE_CADLIGNE_TR!$A$1:$D$13,MATCH(MONTH($A111),COEE_CADLIGNE_TR!$A$1:$A$13,0),2),
INDEX(COEE_CADLIGNE_TR!$A$16:$C$27,MATCH(Tableau4[[#This Row],[Mois]],COEE_CADLIGNE_TR!$A$16:$A$27,0),2)*COEE_CADLIGNE_TR!$G$2*INDEX(COEE_CADLIGNE_TR!$L$3:$R$9,MATCH(WEEKDAY($A111,1),COEE_CADLIGNE_TR!$M$3:$M$9,0),3)*INDEX(COEE_CADLIGNE_TR!$A$1:$D$13,MATCH(MONTH($A111),COEE_CADLIGNE_TR!$A$1:$A$13,0),2)*INDEX(COEE_CADLIGNE_TR!$A$1:$D$13,MATCH(MONTH($A111),COEE_CADLIGNE_TR!$A$1:$A$13,0),2))))</f>
        <v/>
      </c>
      <c r="F111" s="28" t="str">
        <f>IF(OR(Ouverture_lignes_validées!F111="F",Ouverture_lignes_validées!F111="PM",Ouverture_lignes_validées!F111=""),"",IF(Ouverture_lignes_validées!F111=1,IF(ISEVEN(Capa_lignes!$C111)="VRAI",INDEX(COEE_CADLIGNE_TR!$A$16:$C$27,MATCH(Tableau4[[#This Row],[Mois]],COEE_CADLIGNE_TR!$A$16:$A$27,0),2)*COEE_CADLIGNE_TR!$G$2*INDEX(COEE_CADLIGNE_TR!$L$3:$R$9,MATCH(WEEKDAY($A111,1),COEE_CADLIGNE_TR!$M$3:$M$9,0),3)*INDEX(COEE_CADLIGNE_TR!$A$1:$D$13,MATCH(MONTH($A111),COEE_CADLIGNE_TR!$A$1:$A$13,0),2),COEE_CADLIGNE_TR!$G$2*INDEX(COEE_CADLIGNE_TR!$L$3:$R$9,MATCH(WEEKDAY($A111,1),COEE_CADLIGNE_TR!$M$3:$M$9,0),4)*INDEX(COEE_CADLIGNE_TR!$A$1:$D$13,MATCH(MONTH($A111),COEE_CADLIGNE_TR!$A$1:$A$13,0),2))))</f>
        <v/>
      </c>
      <c r="G111" s="28" t="str">
        <f>IF(OR(Ouverture_lignes_validées!G111="F",Ouverture_lignes_validées!G111="PM",Ouverture_lignes_validées!G111=""),"",IF(Ouverture_lignes_validées!G111=1,INDEX(COEE_CADLIGNE_TR!$A$16:$C$27,MATCH(Tableau4[[#This Row],[Mois]],COEE_CADLIGNE_TR!$A$16:$A$27,0),2)*COEE_CADLIGNE_TR!$G$2*INDEX(COEE_CADLIGNE_TR!$L$3:$R$9,MATCH(WEEKDAY($A111,1),COEE_CADLIGNE_TR!$M$3:$M$9,0),5)*INDEX(COEE_CADLIGNE_TR!$A$1:$D$13,MATCH(MONTH($A111),COEE_CADLIGNE_TR!$A$1:$A$13,0),2)))</f>
        <v/>
      </c>
      <c r="H111" s="28" t="str">
        <f>IF(OR(Ouverture_lignes_validées!H111="F",Ouverture_lignes_validées!H111="PM",Ouverture_lignes_validées!H111=""),"",IF(Ouverture_lignes_validées!H111=1,INDEX(COEE_CADLIGNE_TR!$A$16:$C$27,MATCH(Tableau4[[#This Row],[Mois]],COEE_CADLIGNE_TR!$A$16:$A$27,0),2)*COEE_CADLIGNE_TR!$G$2*INDEX(COEE_CADLIGNE_TR!$L$3:$R$9,MATCH(WEEKDAY($A111,1),COEE_CADLIGNE_TR!$M$3:$M$9,0),6)*INDEX(COEE_CADLIGNE_TR!$A$1:$D$13,MATCH(MONTH($A111),COEE_CADLIGNE_TR!$A$1:$A$13,0),2)))</f>
        <v/>
      </c>
      <c r="I111" s="28" t="str">
        <f>IF(OR(Ouverture_lignes_validées!I111="F",Ouverture_lignes_validées!I111="PM",Ouverture_lignes_validées!I111=""),"",IF(Ouverture_lignes_validées!I111=1,INDEX(COEE_CADLIGNE_TR!$A$16:$C$27,MATCH(Tableau4[[#This Row],[Mois]],COEE_CADLIGNE_TR!$A$16:$A$27,0),2)*COEE_CADLIGNE_TR!$G$2*INDEX(COEE_CADLIGNE_TR!$L$3:$R$9,MATCH(WEEKDAY($A111,1),COEE_CADLIGNE_TR!$M$3:$M$9,0),7)*INDEX(COEE_CADLIGNE_TR!$A$1:$D$13,MATCH(MONTH($A111),COEE_CADLIGNE_TR!$A$1:$A$13,0),2)))</f>
        <v/>
      </c>
      <c r="J111" s="28" t="str">
        <f>IF(OR(Ouverture_lignes_validées!J111="F",Ouverture_lignes_validées!J111="PM",Ouverture_lignes_validées!J111=""),"",IF(Ouverture_lignes_validées!J111=1,IF(ISEVEN(Capa_lignes!$C111)="VRAI",INDEX(COEE_CADLIGNE_TR!$A$16:$C$27,MATCH(Tableau4[[#This Row],[Mois]],COEE_CADLIGNE_TR!$A$16:$A$27,0),2)*COEE_CADLIGNE_TR!$H$2*INDEX(COEE_CADLIGNE_TR!$L$3:$R$9,MATCH(WEEKDAY($A111,1),COEE_CADLIGNE_TR!$M$3:$M$9,0),4)*INDEX(COEE_CADLIGNE_TR!$A$1:$D$13,MATCH(MONTH($A111),COEE_CADLIGNE_TR!$A$1:$A$13,0),3),INDEX(COEE_CADLIGNE_TR!$A$16:$C$27,MATCH(Tableau4[[#This Row],[Mois]],COEE_CADLIGNE_TR!$A$16:$A$27,0),2)*COEE_CADLIGNE_TR!$H$2*INDEX(COEE_CADLIGNE_TR!$L$3:$R$9,MATCH(WEEKDAY($A111,1),COEE_CADLIGNE_TR!$M$3:$M$9,0),3)*INDEX(COEE_CADLIGNE_TR!$A$1:$D$13,MATCH(MONTH($A111),COEE_CADLIGNE_TR!$A$1:$A$13,0),3))))</f>
        <v/>
      </c>
      <c r="K111" s="28" t="str">
        <f>IF(OR(Ouverture_lignes_validées!K111="F",Ouverture_lignes_validées!K111="PM",Ouverture_lignes_validées!K111=""),"",IF(Ouverture_lignes_validées!K111=1,IF(ISEVEN(Capa_lignes!$C111)="VRAI",INDEX(COEE_CADLIGNE_TR!$A$16:$C$27,MATCH(Tableau4[[#This Row],[Mois]],COEE_CADLIGNE_TR!$A$16:$A$27,0),2)*COEE_CADLIGNE_TR!$H$2*INDEX(COEE_CADLIGNE_TR!$L$3:$R$9,MATCH(WEEKDAY($A111,1),COEE_CADLIGNE_TR!$M$3:$M$9,0),3)*INDEX(COEE_CADLIGNE_TR!$A$1:$D$13,MATCH(MONTH($A111),COEE_CADLIGNE_TR!$A$1:$A$13,0),3),INDEX(COEE_CADLIGNE_TR!$A$16:$C$27,MATCH(Tableau4[[#This Row],[Mois]],COEE_CADLIGNE_TR!$A$16:$A$27,0),2)*COEE_CADLIGNE_TR!$H$2*INDEX(COEE_CADLIGNE_TR!$L$3:$R$9,MATCH(WEEKDAY($A111,1),COEE_CADLIGNE_TR!$M$3:$M$9,0),4)*INDEX(COEE_CADLIGNE_TR!$A$1:$D$13,MATCH(MONTH($A111),COEE_CADLIGNE_TR!$A$1:$A$13,0),3))))</f>
        <v/>
      </c>
      <c r="L111" s="28" t="str">
        <f>IF(OR(Ouverture_lignes_validées!L111="F",Ouverture_lignes_validées!L111="PM",Ouverture_lignes_validées!L111=""),"",IF(Ouverture_lignes_validées!L111=1,INDEX(COEE_CADLIGNE_TR!$A$16:$C$27,MATCH(Tableau4[[#This Row],[Mois]],COEE_CADLIGNE_TR!$A$16:$A$27,0),2)*COEE_CADLIGNE_TR!$H$2*INDEX(COEE_CADLIGNE_TR!$L$3:$R$9,MATCH(WEEKDAY($A111,1),COEE_CADLIGNE_TR!$M$3:$M$9,0),5)*INDEX(COEE_CADLIGNE_TR!$A$1:$D$13,MATCH(MONTH($A111),COEE_CADLIGNE_TR!$A$1:$A$13,0),3)))</f>
        <v/>
      </c>
      <c r="M111" s="28" t="str">
        <f>IF(OR(Ouverture_lignes_validées!M111="F",Ouverture_lignes_validées!M111="PM",Ouverture_lignes_validées!M111=""),"",IF(Ouverture_lignes_validées!M111=1,INDEX(COEE_CADLIGNE_TR!$A$16:$C$27,MATCH(Tableau4[[#This Row],[Mois]],COEE_CADLIGNE_TR!$A$16:$A$27,0),2)*COEE_CADLIGNE_TR!$H$2*INDEX(COEE_CADLIGNE_TR!$L$3:$R$9,MATCH(WEEKDAY($A111,1),COEE_CADLIGNE_TR!$M$3:$M$9,0),6)*INDEX(COEE_CADLIGNE_TR!$A$1:$D$13,MATCH(MONTH($A111),COEE_CADLIGNE_TR!$A$1:$A$13,0),3)))</f>
        <v/>
      </c>
      <c r="N111" s="28" t="str">
        <f>IF(OR(Ouverture_lignes_validées!N111="F",Ouverture_lignes_validées!N111="PM",Ouverture_lignes_validées!N111=""),"",IF(Ouverture_lignes_validées!N111=1,INDEX(COEE_CADLIGNE_TR!$A$16:$C$27,MATCH(Tableau4[[#This Row],[Mois]],COEE_CADLIGNE_TR!$A$16:$A$27,0),2)*COEE_CADLIGNE_TR!$H$2*INDEX(COEE_CADLIGNE_TR!$L$3:$R$9,MATCH(WEEKDAY($A111,1),COEE_CADLIGNE_TR!$M$3:$M$9,0),7)*INDEX(COEE_CADLIGNE_TR!$A$1:$D$13,MATCH(MONTH($A111),COEE_CADLIGNE_TR!$A$1:$A$13,0),3)))</f>
        <v/>
      </c>
      <c r="O111" s="28">
        <f>IF(OR(Ouverture_lignes_validées!O111="F",Ouverture_lignes_validées!O111="PM",Ouverture_lignes_validées!O111=""),"",IF(Ouverture_lignes_validées!O111=1,IF(ISEVEN(Capa_lignes!$C111)="VRAI",INDEX(COEE_CADLIGNE_TR!$A$16:$C$27,MATCH(Tableau4[[#This Row],[Mois]],COEE_CADLIGNE_TR!$A$16:$A$27,0),2)*COEE_CADLIGNE_TR!$I$2*INDEX(COEE_CADLIGNE_TR!$L$3:$R$9,MATCH(WEEKDAY($A111,1),COEE_CADLIGNE_TR!$M$3:$M$9,0),4)*INDEX(COEE_CADLIGNE_TR!$A$1:$D$13,MATCH(MONTH($A111),COEE_CADLIGNE_TR!$A$1:$A$13,0),4),INDEX(COEE_CADLIGNE_TR!$A$16:$C$27,MATCH(Tableau4[[#This Row],[Mois]],COEE_CADLIGNE_TR!$A$16:$A$27,0),2)*COEE_CADLIGNE_TR!$I$2*INDEX(COEE_CADLIGNE_TR!$L$3:$R$9,MATCH(WEEKDAY($A111,1),COEE_CADLIGNE_TR!$M$3:$M$9,0),3)*INDEX(COEE_CADLIGNE_TR!$A$1:$D$13,MATCH(MONTH($A111),COEE_CADLIGNE_TR!$A$1:$A$13,0),4))))</f>
        <v>4796.55</v>
      </c>
      <c r="P111" s="28">
        <f>IF(OR(Ouverture_lignes_validées!P111="F",Ouverture_lignes_validées!P111="PM",Ouverture_lignes_validées!P111=""),"",IF(Ouverture_lignes_validées!P111=1,IF(ISEVEN(Capa_lignes!$C111)="VRAI",INDEX(COEE_CADLIGNE_TR!$A$16:$C$27,MATCH(Tableau4[[#This Row],[Mois]],COEE_CADLIGNE_TR!$A$16:$A$27,0),2)*COEE_CADLIGNE_TR!$I$2*INDEX(COEE_CADLIGNE_TR!$L$3:$R$9,MATCH(WEEKDAY($A111,1),COEE_CADLIGNE_TR!$M$3:$M$9,0),3)*INDEX(COEE_CADLIGNE_TR!$A$1:$D$13,MATCH(MONTH($A111),COEE_CADLIGNE_TR!$A$1:$A$13,0),4),INDEX(COEE_CADLIGNE_TR!$A$16:$C$27,MATCH(Tableau4[[#This Row],[Mois]],COEE_CADLIGNE_TR!$A$16:$A$27,0),2)*COEE_CADLIGNE_TR!$I$2*INDEX(COEE_CADLIGNE_TR!$L$3:$R$9,MATCH(WEEKDAY($A111,1),COEE_CADLIGNE_TR!$M$3:$M$9,0),4)*INDEX(COEE_CADLIGNE_TR!$A$1:$D$13,MATCH(MONTH($A111),COEE_CADLIGNE_TR!$A$1:$A$13,0),4))))</f>
        <v>4905.5625</v>
      </c>
      <c r="Q111" s="28" t="str">
        <f>IF(OR(Ouverture_lignes_validées!Q111="F",Ouverture_lignes_validées!Q111="PM",Ouverture_lignes_validées!Q111=""),"",IF(Ouverture_lignes_validées!Q111=1,INDEX(COEE_CADLIGNE_TR!$A$16:$C$27,MATCH(Tableau4[[#This Row],[Mois]],COEE_CADLIGNE_TR!$A$16:$A$27,0),2)*COEE_CADLIGNE_TR!$I$2*INDEX(COEE_CADLIGNE_TR!$L$3:$R$9,MATCH(WEEKDAY($A111,1),COEE_CADLIGNE_TR!$M$3:$M$9,0),5)*INDEX(COEE_CADLIGNE_TR!$A$1:$D$13,MATCH(MONTH($A111),COEE_CADLIGNE_TR!$A$1:$A$13,0),4)))</f>
        <v/>
      </c>
      <c r="R111" s="28" t="str">
        <f>IF(OR(Ouverture_lignes_validées!R111="F",Ouverture_lignes_validées!R111="PM",Ouverture_lignes_validées!R111=""),"",IF(Ouverture_lignes_validées!R111=1,INDEX(COEE_CADLIGNE_TR!$A$16:$C$27,MATCH(Tableau4[[#This Row],[Mois]],COEE_CADLIGNE_TR!$A$16:$A$27,0),2)*COEE_CADLIGNE_TR!$I$2*INDEX(COEE_CADLIGNE_TR!$L$3:$R$9,MATCH(WEEKDAY($A111,1),COEE_CADLIGNE_TR!$M$3:$M$9,0),6)*INDEX(COEE_CADLIGNE_TR!$A$1:$D$13,MATCH(MONTH($A111),COEE_CADLIGNE_TR!$A$1:$A$13,0),4)))</f>
        <v/>
      </c>
      <c r="S111" s="28" t="str">
        <f>IF(OR(Ouverture_lignes_validées!S111="F",Ouverture_lignes_validées!S111="PM",Ouverture_lignes_validées!S111=""),"",IF(Ouverture_lignes_validées!S111=1,INDEX(COEE_CADLIGNE_TR!$A$16:$C$27,MATCH(Tableau4[[#This Row],[Mois]],COEE_CADLIGNE_TR!$A$16:$A$27,0),2)*COEE_CADLIGNE_TR!$I$2*INDEX(COEE_CADLIGNE_TR!$L$3:$R$9,MATCH(WEEKDAY($A111,1),COEE_CADLIGNE_TR!$M$3:$M$9,0),7)*INDEX(COEE_CADLIGNE_TR!$A$1:$D$13,MATCH(MONTH($A111),COEE_CADLIGNE_TR!$A$1:$A$13,0),4)))</f>
        <v/>
      </c>
      <c r="T111" s="28">
        <f>IF(OR(Ouverture_lignes_validées!T111="F",Ouverture_lignes_validées!T111="PM",Ouverture_lignes_validées!T111=""),"",IF(Ouverture_lignes_validées!T111=1,IF(ISEVEN(Capa_lignes!$C111)="VRAI",INDEX(COEE_CADLIGNE_TR!$A$16:$C$27,MATCH(Tableau4[[#This Row],[Mois]],COEE_CADLIGNE_TR!$A$16:$A$27,0),2)*COEE_CADLIGNE_TR!$J$2*INDEX(COEE_CADLIGNE_TR!$L$3:$R$9,MATCH(WEEKDAY($A111,1),COEE_CADLIGNE_TR!$M$3:$M$9,0),3)*INDEX(COEE_CADLIGNE_TR!$A$1:$E$13,MATCH(MONTH($A111),COEE_CADLIGNE_TR!$A$1:$A$13,0),5),INDEX(COEE_CADLIGNE_TR!$A$16:$C$27,MATCH(Tableau4[[#This Row],[Mois]],COEE_CADLIGNE_TR!$A$16:$A$27,0),2)*COEE_CADLIGNE_TR!$J$2*INDEX(COEE_CADLIGNE_TR!$L$3:$R$9,MATCH(WEEKDAY($A111,1),COEE_CADLIGNE_TR!$M$3:$M$9,0),4)*INDEX(COEE_CADLIGNE_TR!$A$1:$E$13,MATCH(MONTH($A111),COEE_CADLIGNE_TR!$A$1:$A$13,0),5))))</f>
        <v>1601.8735362997659</v>
      </c>
    </row>
    <row r="112" spans="1:20" x14ac:dyDescent="0.35">
      <c r="A112" s="4">
        <v>45035</v>
      </c>
      <c r="B112" s="1">
        <v>2023</v>
      </c>
      <c r="C112" s="1">
        <v>16</v>
      </c>
      <c r="D112" s="1">
        <f>MONTH(Tableau4[[#This Row],[Date ]])</f>
        <v>4</v>
      </c>
      <c r="E112" s="28" t="str">
        <f>IF(OR(Ouverture_lignes_validées!E112="F",Ouverture_lignes_validées!E112="PM",Ouverture_lignes_validées!E112=""),"",
IF(Ouverture_lignes_validées!E112=1,
IF(ISEVEN(Capa_lignes!$C112)="VRAI",
INDEX(COEE_CADLIGNE_TR!$A$16:$C$27,MATCH(Tableau4[[#This Row],[Mois]],COEE_CADLIGNE_TR!$A$16:$A$27,0),2)*COEE_CADLIGNE_TR!$G$2*INDEX(COEE_CADLIGNE_TR!$L$3:$R$9,MATCH(WEEKDAY($A112,1),COEE_CADLIGNE_TR!$M$3:$M$9,0),4)*INDEX(COEE_CADLIGNE_TR!$A$1:$D$13,MATCH(MONTH($A112),COEE_CADLIGNE_TR!$A$1:$A$13,0),2)*INDEX(COEE_CADLIGNE_TR!$A$1:$D$13,MATCH(MONTH($A112),COEE_CADLIGNE_TR!$A$1:$A$13,0),2),
INDEX(COEE_CADLIGNE_TR!$A$16:$C$27,MATCH(Tableau4[[#This Row],[Mois]],COEE_CADLIGNE_TR!$A$16:$A$27,0),2)*COEE_CADLIGNE_TR!$G$2*INDEX(COEE_CADLIGNE_TR!$L$3:$R$9,MATCH(WEEKDAY($A112,1),COEE_CADLIGNE_TR!$M$3:$M$9,0),3)*INDEX(COEE_CADLIGNE_TR!$A$1:$D$13,MATCH(MONTH($A112),COEE_CADLIGNE_TR!$A$1:$A$13,0),2)*INDEX(COEE_CADLIGNE_TR!$A$1:$D$13,MATCH(MONTH($A112),COEE_CADLIGNE_TR!$A$1:$A$13,0),2))))</f>
        <v/>
      </c>
      <c r="F112" s="28" t="str">
        <f>IF(OR(Ouverture_lignes_validées!F112="F",Ouverture_lignes_validées!F112="PM",Ouverture_lignes_validées!F112=""),"",IF(Ouverture_lignes_validées!F112=1,IF(ISEVEN(Capa_lignes!$C112)="VRAI",INDEX(COEE_CADLIGNE_TR!$A$16:$C$27,MATCH(Tableau4[[#This Row],[Mois]],COEE_CADLIGNE_TR!$A$16:$A$27,0),2)*COEE_CADLIGNE_TR!$G$2*INDEX(COEE_CADLIGNE_TR!$L$3:$R$9,MATCH(WEEKDAY($A112,1),COEE_CADLIGNE_TR!$M$3:$M$9,0),3)*INDEX(COEE_CADLIGNE_TR!$A$1:$D$13,MATCH(MONTH($A112),COEE_CADLIGNE_TR!$A$1:$A$13,0),2),COEE_CADLIGNE_TR!$G$2*INDEX(COEE_CADLIGNE_TR!$L$3:$R$9,MATCH(WEEKDAY($A112,1),COEE_CADLIGNE_TR!$M$3:$M$9,0),4)*INDEX(COEE_CADLIGNE_TR!$A$1:$D$13,MATCH(MONTH($A112),COEE_CADLIGNE_TR!$A$1:$A$13,0),2))))</f>
        <v/>
      </c>
      <c r="G112" s="28" t="str">
        <f>IF(OR(Ouverture_lignes_validées!G112="F",Ouverture_lignes_validées!G112="PM",Ouverture_lignes_validées!G112=""),"",IF(Ouverture_lignes_validées!G112=1,INDEX(COEE_CADLIGNE_TR!$A$16:$C$27,MATCH(Tableau4[[#This Row],[Mois]],COEE_CADLIGNE_TR!$A$16:$A$27,0),2)*COEE_CADLIGNE_TR!$G$2*INDEX(COEE_CADLIGNE_TR!$L$3:$R$9,MATCH(WEEKDAY($A112,1),COEE_CADLIGNE_TR!$M$3:$M$9,0),5)*INDEX(COEE_CADLIGNE_TR!$A$1:$D$13,MATCH(MONTH($A112),COEE_CADLIGNE_TR!$A$1:$A$13,0),2)))</f>
        <v/>
      </c>
      <c r="H112" s="28" t="str">
        <f>IF(OR(Ouverture_lignes_validées!H112="F",Ouverture_lignes_validées!H112="PM",Ouverture_lignes_validées!H112=""),"",IF(Ouverture_lignes_validées!H112=1,INDEX(COEE_CADLIGNE_TR!$A$16:$C$27,MATCH(Tableau4[[#This Row],[Mois]],COEE_CADLIGNE_TR!$A$16:$A$27,0),2)*COEE_CADLIGNE_TR!$G$2*INDEX(COEE_CADLIGNE_TR!$L$3:$R$9,MATCH(WEEKDAY($A112,1),COEE_CADLIGNE_TR!$M$3:$M$9,0),6)*INDEX(COEE_CADLIGNE_TR!$A$1:$D$13,MATCH(MONTH($A112),COEE_CADLIGNE_TR!$A$1:$A$13,0),2)))</f>
        <v/>
      </c>
      <c r="I112" s="28" t="str">
        <f>IF(OR(Ouverture_lignes_validées!I112="F",Ouverture_lignes_validées!I112="PM",Ouverture_lignes_validées!I112=""),"",IF(Ouverture_lignes_validées!I112=1,INDEX(COEE_CADLIGNE_TR!$A$16:$C$27,MATCH(Tableau4[[#This Row],[Mois]],COEE_CADLIGNE_TR!$A$16:$A$27,0),2)*COEE_CADLIGNE_TR!$G$2*INDEX(COEE_CADLIGNE_TR!$L$3:$R$9,MATCH(WEEKDAY($A112,1),COEE_CADLIGNE_TR!$M$3:$M$9,0),7)*INDEX(COEE_CADLIGNE_TR!$A$1:$D$13,MATCH(MONTH($A112),COEE_CADLIGNE_TR!$A$1:$A$13,0),2)))</f>
        <v/>
      </c>
      <c r="J112" s="28">
        <f>IF(OR(Ouverture_lignes_validées!J112="F",Ouverture_lignes_validées!J112="PM",Ouverture_lignes_validées!J112=""),"",IF(Ouverture_lignes_validées!J112=1,IF(ISEVEN(Capa_lignes!$C112)="VRAI",INDEX(COEE_CADLIGNE_TR!$A$16:$C$27,MATCH(Tableau4[[#This Row],[Mois]],COEE_CADLIGNE_TR!$A$16:$A$27,0),2)*COEE_CADLIGNE_TR!$H$2*INDEX(COEE_CADLIGNE_TR!$L$3:$R$9,MATCH(WEEKDAY($A112,1),COEE_CADLIGNE_TR!$M$3:$M$9,0),4)*INDEX(COEE_CADLIGNE_TR!$A$1:$D$13,MATCH(MONTH($A112),COEE_CADLIGNE_TR!$A$1:$A$13,0),3),INDEX(COEE_CADLIGNE_TR!$A$16:$C$27,MATCH(Tableau4[[#This Row],[Mois]],COEE_CADLIGNE_TR!$A$16:$A$27,0),2)*COEE_CADLIGNE_TR!$H$2*INDEX(COEE_CADLIGNE_TR!$L$3:$R$9,MATCH(WEEKDAY($A112,1),COEE_CADLIGNE_TR!$M$3:$M$9,0),3)*INDEX(COEE_CADLIGNE_TR!$A$1:$D$13,MATCH(MONTH($A112),COEE_CADLIGNE_TR!$A$1:$A$13,0),3))))</f>
        <v>4890.6000000000004</v>
      </c>
      <c r="K112" s="28">
        <f>IF(OR(Ouverture_lignes_validées!K112="F",Ouverture_lignes_validées!K112="PM",Ouverture_lignes_validées!K112=""),"",IF(Ouverture_lignes_validées!K112=1,IF(ISEVEN(Capa_lignes!$C112)="VRAI",INDEX(COEE_CADLIGNE_TR!$A$16:$C$27,MATCH(Tableau4[[#This Row],[Mois]],COEE_CADLIGNE_TR!$A$16:$A$27,0),2)*COEE_CADLIGNE_TR!$H$2*INDEX(COEE_CADLIGNE_TR!$L$3:$R$9,MATCH(WEEKDAY($A112,1),COEE_CADLIGNE_TR!$M$3:$M$9,0),3)*INDEX(COEE_CADLIGNE_TR!$A$1:$D$13,MATCH(MONTH($A112),COEE_CADLIGNE_TR!$A$1:$A$13,0),3),INDEX(COEE_CADLIGNE_TR!$A$16:$C$27,MATCH(Tableau4[[#This Row],[Mois]],COEE_CADLIGNE_TR!$A$16:$A$27,0),2)*COEE_CADLIGNE_TR!$H$2*INDEX(COEE_CADLIGNE_TR!$L$3:$R$9,MATCH(WEEKDAY($A112,1),COEE_CADLIGNE_TR!$M$3:$M$9,0),4)*INDEX(COEE_CADLIGNE_TR!$A$1:$D$13,MATCH(MONTH($A112),COEE_CADLIGNE_TR!$A$1:$A$13,0),3))))</f>
        <v>5001.75</v>
      </c>
      <c r="L112" s="28">
        <f>IF(OR(Ouverture_lignes_validées!L112="F",Ouverture_lignes_validées!L112="PM",Ouverture_lignes_validées!L112=""),"",IF(Ouverture_lignes_validées!L112=1,INDEX(COEE_CADLIGNE_TR!$A$16:$C$27,MATCH(Tableau4[[#This Row],[Mois]],COEE_CADLIGNE_TR!$A$16:$A$27,0),2)*COEE_CADLIGNE_TR!$H$2*INDEX(COEE_CADLIGNE_TR!$L$3:$R$9,MATCH(WEEKDAY($A112,1),COEE_CADLIGNE_TR!$M$3:$M$9,0),5)*INDEX(COEE_CADLIGNE_TR!$A$1:$D$13,MATCH(MONTH($A112),COEE_CADLIGNE_TR!$A$1:$A$13,0),3)))</f>
        <v>6113.25</v>
      </c>
      <c r="M112" s="28" t="str">
        <f>IF(OR(Ouverture_lignes_validées!M112="F",Ouverture_lignes_validées!M112="PM",Ouverture_lignes_validées!M112=""),"",IF(Ouverture_lignes_validées!M112=1,INDEX(COEE_CADLIGNE_TR!$A$16:$C$27,MATCH(Tableau4[[#This Row],[Mois]],COEE_CADLIGNE_TR!$A$16:$A$27,0),2)*COEE_CADLIGNE_TR!$H$2*INDEX(COEE_CADLIGNE_TR!$L$3:$R$9,MATCH(WEEKDAY($A112,1),COEE_CADLIGNE_TR!$M$3:$M$9,0),6)*INDEX(COEE_CADLIGNE_TR!$A$1:$D$13,MATCH(MONTH($A112),COEE_CADLIGNE_TR!$A$1:$A$13,0),3)))</f>
        <v/>
      </c>
      <c r="N112" s="28" t="str">
        <f>IF(OR(Ouverture_lignes_validées!N112="F",Ouverture_lignes_validées!N112="PM",Ouverture_lignes_validées!N112=""),"",IF(Ouverture_lignes_validées!N112=1,INDEX(COEE_CADLIGNE_TR!$A$16:$C$27,MATCH(Tableau4[[#This Row],[Mois]],COEE_CADLIGNE_TR!$A$16:$A$27,0),2)*COEE_CADLIGNE_TR!$H$2*INDEX(COEE_CADLIGNE_TR!$L$3:$R$9,MATCH(WEEKDAY($A112,1),COEE_CADLIGNE_TR!$M$3:$M$9,0),7)*INDEX(COEE_CADLIGNE_TR!$A$1:$D$13,MATCH(MONTH($A112),COEE_CADLIGNE_TR!$A$1:$A$13,0),3)))</f>
        <v/>
      </c>
      <c r="O112" s="28">
        <f>IF(OR(Ouverture_lignes_validées!O112="F",Ouverture_lignes_validées!O112="PM",Ouverture_lignes_validées!O112=""),"",IF(Ouverture_lignes_validées!O112=1,IF(ISEVEN(Capa_lignes!$C112)="VRAI",INDEX(COEE_CADLIGNE_TR!$A$16:$C$27,MATCH(Tableau4[[#This Row],[Mois]],COEE_CADLIGNE_TR!$A$16:$A$27,0),2)*COEE_CADLIGNE_TR!$I$2*INDEX(COEE_CADLIGNE_TR!$L$3:$R$9,MATCH(WEEKDAY($A112,1),COEE_CADLIGNE_TR!$M$3:$M$9,0),4)*INDEX(COEE_CADLIGNE_TR!$A$1:$D$13,MATCH(MONTH($A112),COEE_CADLIGNE_TR!$A$1:$A$13,0),4),INDEX(COEE_CADLIGNE_TR!$A$16:$C$27,MATCH(Tableau4[[#This Row],[Mois]],COEE_CADLIGNE_TR!$A$16:$A$27,0),2)*COEE_CADLIGNE_TR!$I$2*INDEX(COEE_CADLIGNE_TR!$L$3:$R$9,MATCH(WEEKDAY($A112,1),COEE_CADLIGNE_TR!$M$3:$M$9,0),3)*INDEX(COEE_CADLIGNE_TR!$A$1:$D$13,MATCH(MONTH($A112),COEE_CADLIGNE_TR!$A$1:$A$13,0),4))))</f>
        <v>4796.55</v>
      </c>
      <c r="P112" s="28">
        <f>IF(OR(Ouverture_lignes_validées!P112="F",Ouverture_lignes_validées!P112="PM",Ouverture_lignes_validées!P112=""),"",IF(Ouverture_lignes_validées!P112=1,IF(ISEVEN(Capa_lignes!$C112)="VRAI",INDEX(COEE_CADLIGNE_TR!$A$16:$C$27,MATCH(Tableau4[[#This Row],[Mois]],COEE_CADLIGNE_TR!$A$16:$A$27,0),2)*COEE_CADLIGNE_TR!$I$2*INDEX(COEE_CADLIGNE_TR!$L$3:$R$9,MATCH(WEEKDAY($A112,1),COEE_CADLIGNE_TR!$M$3:$M$9,0),3)*INDEX(COEE_CADLIGNE_TR!$A$1:$D$13,MATCH(MONTH($A112),COEE_CADLIGNE_TR!$A$1:$A$13,0),4),INDEX(COEE_CADLIGNE_TR!$A$16:$C$27,MATCH(Tableau4[[#This Row],[Mois]],COEE_CADLIGNE_TR!$A$16:$A$27,0),2)*COEE_CADLIGNE_TR!$I$2*INDEX(COEE_CADLIGNE_TR!$L$3:$R$9,MATCH(WEEKDAY($A112,1),COEE_CADLIGNE_TR!$M$3:$M$9,0),4)*INDEX(COEE_CADLIGNE_TR!$A$1:$D$13,MATCH(MONTH($A112),COEE_CADLIGNE_TR!$A$1:$A$13,0),4))))</f>
        <v>4905.5625</v>
      </c>
      <c r="Q112" s="28" t="str">
        <f>IF(OR(Ouverture_lignes_validées!Q112="F",Ouverture_lignes_validées!Q112="PM",Ouverture_lignes_validées!Q112=""),"",IF(Ouverture_lignes_validées!Q112=1,INDEX(COEE_CADLIGNE_TR!$A$16:$C$27,MATCH(Tableau4[[#This Row],[Mois]],COEE_CADLIGNE_TR!$A$16:$A$27,0),2)*COEE_CADLIGNE_TR!$I$2*INDEX(COEE_CADLIGNE_TR!$L$3:$R$9,MATCH(WEEKDAY($A112,1),COEE_CADLIGNE_TR!$M$3:$M$9,0),5)*INDEX(COEE_CADLIGNE_TR!$A$1:$D$13,MATCH(MONTH($A112),COEE_CADLIGNE_TR!$A$1:$A$13,0),4)))</f>
        <v/>
      </c>
      <c r="R112" s="28" t="str">
        <f>IF(OR(Ouverture_lignes_validées!R112="F",Ouverture_lignes_validées!R112="PM",Ouverture_lignes_validées!R112=""),"",IF(Ouverture_lignes_validées!R112=1,INDEX(COEE_CADLIGNE_TR!$A$16:$C$27,MATCH(Tableau4[[#This Row],[Mois]],COEE_CADLIGNE_TR!$A$16:$A$27,0),2)*COEE_CADLIGNE_TR!$I$2*INDEX(COEE_CADLIGNE_TR!$L$3:$R$9,MATCH(WEEKDAY($A112,1),COEE_CADLIGNE_TR!$M$3:$M$9,0),6)*INDEX(COEE_CADLIGNE_TR!$A$1:$D$13,MATCH(MONTH($A112),COEE_CADLIGNE_TR!$A$1:$A$13,0),4)))</f>
        <v/>
      </c>
      <c r="S112" s="28" t="str">
        <f>IF(OR(Ouverture_lignes_validées!S112="F",Ouverture_lignes_validées!S112="PM",Ouverture_lignes_validées!S112=""),"",IF(Ouverture_lignes_validées!S112=1,INDEX(COEE_CADLIGNE_TR!$A$16:$C$27,MATCH(Tableau4[[#This Row],[Mois]],COEE_CADLIGNE_TR!$A$16:$A$27,0),2)*COEE_CADLIGNE_TR!$I$2*INDEX(COEE_CADLIGNE_TR!$L$3:$R$9,MATCH(WEEKDAY($A112,1),COEE_CADLIGNE_TR!$M$3:$M$9,0),7)*INDEX(COEE_CADLIGNE_TR!$A$1:$D$13,MATCH(MONTH($A112),COEE_CADLIGNE_TR!$A$1:$A$13,0),4)))</f>
        <v/>
      </c>
      <c r="T112" s="28">
        <f>IF(OR(Ouverture_lignes_validées!T112="F",Ouverture_lignes_validées!T112="PM",Ouverture_lignes_validées!T112=""),"",IF(Ouverture_lignes_validées!T112=1,IF(ISEVEN(Capa_lignes!$C112)="VRAI",INDEX(COEE_CADLIGNE_TR!$A$16:$C$27,MATCH(Tableau4[[#This Row],[Mois]],COEE_CADLIGNE_TR!$A$16:$A$27,0),2)*COEE_CADLIGNE_TR!$J$2*INDEX(COEE_CADLIGNE_TR!$L$3:$R$9,MATCH(WEEKDAY($A112,1),COEE_CADLIGNE_TR!$M$3:$M$9,0),3)*INDEX(COEE_CADLIGNE_TR!$A$1:$E$13,MATCH(MONTH($A112),COEE_CADLIGNE_TR!$A$1:$A$13,0),5),INDEX(COEE_CADLIGNE_TR!$A$16:$C$27,MATCH(Tableau4[[#This Row],[Mois]],COEE_CADLIGNE_TR!$A$16:$A$27,0),2)*COEE_CADLIGNE_TR!$J$2*INDEX(COEE_CADLIGNE_TR!$L$3:$R$9,MATCH(WEEKDAY($A112,1),COEE_CADLIGNE_TR!$M$3:$M$9,0),4)*INDEX(COEE_CADLIGNE_TR!$A$1:$E$13,MATCH(MONTH($A112),COEE_CADLIGNE_TR!$A$1:$A$13,0),5))))</f>
        <v>1601.8735362997659</v>
      </c>
    </row>
    <row r="113" spans="1:20" x14ac:dyDescent="0.35">
      <c r="A113" s="4">
        <v>45036</v>
      </c>
      <c r="B113" s="1">
        <v>2023</v>
      </c>
      <c r="C113" s="1">
        <v>16</v>
      </c>
      <c r="D113" s="1">
        <f>MONTH(Tableau4[[#This Row],[Date ]])</f>
        <v>4</v>
      </c>
      <c r="E113" s="28" t="str">
        <f>IF(OR(Ouverture_lignes_validées!E113="F",Ouverture_lignes_validées!E113="PM",Ouverture_lignes_validées!E113=""),"",
IF(Ouverture_lignes_validées!E113=1,
IF(ISEVEN(Capa_lignes!$C113)="VRAI",
INDEX(COEE_CADLIGNE_TR!$A$16:$C$27,MATCH(Tableau4[[#This Row],[Mois]],COEE_CADLIGNE_TR!$A$16:$A$27,0),2)*COEE_CADLIGNE_TR!$G$2*INDEX(COEE_CADLIGNE_TR!$L$3:$R$9,MATCH(WEEKDAY($A113,1),COEE_CADLIGNE_TR!$M$3:$M$9,0),4)*INDEX(COEE_CADLIGNE_TR!$A$1:$D$13,MATCH(MONTH($A113),COEE_CADLIGNE_TR!$A$1:$A$13,0),2)*INDEX(COEE_CADLIGNE_TR!$A$1:$D$13,MATCH(MONTH($A113),COEE_CADLIGNE_TR!$A$1:$A$13,0),2),
INDEX(COEE_CADLIGNE_TR!$A$16:$C$27,MATCH(Tableau4[[#This Row],[Mois]],COEE_CADLIGNE_TR!$A$16:$A$27,0),2)*COEE_CADLIGNE_TR!$G$2*INDEX(COEE_CADLIGNE_TR!$L$3:$R$9,MATCH(WEEKDAY($A113,1),COEE_CADLIGNE_TR!$M$3:$M$9,0),3)*INDEX(COEE_CADLIGNE_TR!$A$1:$D$13,MATCH(MONTH($A113),COEE_CADLIGNE_TR!$A$1:$A$13,0),2)*INDEX(COEE_CADLIGNE_TR!$A$1:$D$13,MATCH(MONTH($A113),COEE_CADLIGNE_TR!$A$1:$A$13,0),2))))</f>
        <v/>
      </c>
      <c r="F113" s="28" t="str">
        <f>IF(OR(Ouverture_lignes_validées!F113="F",Ouverture_lignes_validées!F113="PM",Ouverture_lignes_validées!F113=""),"",IF(Ouverture_lignes_validées!F113=1,IF(ISEVEN(Capa_lignes!$C113)="VRAI",INDEX(COEE_CADLIGNE_TR!$A$16:$C$27,MATCH(Tableau4[[#This Row],[Mois]],COEE_CADLIGNE_TR!$A$16:$A$27,0),2)*COEE_CADLIGNE_TR!$G$2*INDEX(COEE_CADLIGNE_TR!$L$3:$R$9,MATCH(WEEKDAY($A113,1),COEE_CADLIGNE_TR!$M$3:$M$9,0),3)*INDEX(COEE_CADLIGNE_TR!$A$1:$D$13,MATCH(MONTH($A113),COEE_CADLIGNE_TR!$A$1:$A$13,0),2),COEE_CADLIGNE_TR!$G$2*INDEX(COEE_CADLIGNE_TR!$L$3:$R$9,MATCH(WEEKDAY($A113,1),COEE_CADLIGNE_TR!$M$3:$M$9,0),4)*INDEX(COEE_CADLIGNE_TR!$A$1:$D$13,MATCH(MONTH($A113),COEE_CADLIGNE_TR!$A$1:$A$13,0),2))))</f>
        <v/>
      </c>
      <c r="G113" s="28" t="str">
        <f>IF(OR(Ouverture_lignes_validées!G113="F",Ouverture_lignes_validées!G113="PM",Ouverture_lignes_validées!G113=""),"",IF(Ouverture_lignes_validées!G113=1,INDEX(COEE_CADLIGNE_TR!$A$16:$C$27,MATCH(Tableau4[[#This Row],[Mois]],COEE_CADLIGNE_TR!$A$16:$A$27,0),2)*COEE_CADLIGNE_TR!$G$2*INDEX(COEE_CADLIGNE_TR!$L$3:$R$9,MATCH(WEEKDAY($A113,1),COEE_CADLIGNE_TR!$M$3:$M$9,0),5)*INDEX(COEE_CADLIGNE_TR!$A$1:$D$13,MATCH(MONTH($A113),COEE_CADLIGNE_TR!$A$1:$A$13,0),2)))</f>
        <v/>
      </c>
      <c r="H113" s="28" t="str">
        <f>IF(OR(Ouverture_lignes_validées!H113="F",Ouverture_lignes_validées!H113="PM",Ouverture_lignes_validées!H113=""),"",IF(Ouverture_lignes_validées!H113=1,INDEX(COEE_CADLIGNE_TR!$A$16:$C$27,MATCH(Tableau4[[#This Row],[Mois]],COEE_CADLIGNE_TR!$A$16:$A$27,0),2)*COEE_CADLIGNE_TR!$G$2*INDEX(COEE_CADLIGNE_TR!$L$3:$R$9,MATCH(WEEKDAY($A113,1),COEE_CADLIGNE_TR!$M$3:$M$9,0),6)*INDEX(COEE_CADLIGNE_TR!$A$1:$D$13,MATCH(MONTH($A113),COEE_CADLIGNE_TR!$A$1:$A$13,0),2)))</f>
        <v/>
      </c>
      <c r="I113" s="28" t="str">
        <f>IF(OR(Ouverture_lignes_validées!I113="F",Ouverture_lignes_validées!I113="PM",Ouverture_lignes_validées!I113=""),"",IF(Ouverture_lignes_validées!I113=1,INDEX(COEE_CADLIGNE_TR!$A$16:$C$27,MATCH(Tableau4[[#This Row],[Mois]],COEE_CADLIGNE_TR!$A$16:$A$27,0),2)*COEE_CADLIGNE_TR!$G$2*INDEX(COEE_CADLIGNE_TR!$L$3:$R$9,MATCH(WEEKDAY($A113,1),COEE_CADLIGNE_TR!$M$3:$M$9,0),7)*INDEX(COEE_CADLIGNE_TR!$A$1:$D$13,MATCH(MONTH($A113),COEE_CADLIGNE_TR!$A$1:$A$13,0),2)))</f>
        <v/>
      </c>
      <c r="J113" s="28">
        <f>IF(OR(Ouverture_lignes_validées!J113="F",Ouverture_lignes_validées!J113="PM",Ouverture_lignes_validées!J113=""),"",IF(Ouverture_lignes_validées!J113=1,IF(ISEVEN(Capa_lignes!$C113)="VRAI",INDEX(COEE_CADLIGNE_TR!$A$16:$C$27,MATCH(Tableau4[[#This Row],[Mois]],COEE_CADLIGNE_TR!$A$16:$A$27,0),2)*COEE_CADLIGNE_TR!$H$2*INDEX(COEE_CADLIGNE_TR!$L$3:$R$9,MATCH(WEEKDAY($A113,1),COEE_CADLIGNE_TR!$M$3:$M$9,0),4)*INDEX(COEE_CADLIGNE_TR!$A$1:$D$13,MATCH(MONTH($A113),COEE_CADLIGNE_TR!$A$1:$A$13,0),3),INDEX(COEE_CADLIGNE_TR!$A$16:$C$27,MATCH(Tableau4[[#This Row],[Mois]],COEE_CADLIGNE_TR!$A$16:$A$27,0),2)*COEE_CADLIGNE_TR!$H$2*INDEX(COEE_CADLIGNE_TR!$L$3:$R$9,MATCH(WEEKDAY($A113,1),COEE_CADLIGNE_TR!$M$3:$M$9,0),3)*INDEX(COEE_CADLIGNE_TR!$A$1:$D$13,MATCH(MONTH($A113),COEE_CADLIGNE_TR!$A$1:$A$13,0),3))))</f>
        <v>4890.6000000000004</v>
      </c>
      <c r="K113" s="28">
        <f>IF(OR(Ouverture_lignes_validées!K113="F",Ouverture_lignes_validées!K113="PM",Ouverture_lignes_validées!K113=""),"",IF(Ouverture_lignes_validées!K113=1,IF(ISEVEN(Capa_lignes!$C113)="VRAI",INDEX(COEE_CADLIGNE_TR!$A$16:$C$27,MATCH(Tableau4[[#This Row],[Mois]],COEE_CADLIGNE_TR!$A$16:$A$27,0),2)*COEE_CADLIGNE_TR!$H$2*INDEX(COEE_CADLIGNE_TR!$L$3:$R$9,MATCH(WEEKDAY($A113,1),COEE_CADLIGNE_TR!$M$3:$M$9,0),3)*INDEX(COEE_CADLIGNE_TR!$A$1:$D$13,MATCH(MONTH($A113),COEE_CADLIGNE_TR!$A$1:$A$13,0),3),INDEX(COEE_CADLIGNE_TR!$A$16:$C$27,MATCH(Tableau4[[#This Row],[Mois]],COEE_CADLIGNE_TR!$A$16:$A$27,0),2)*COEE_CADLIGNE_TR!$H$2*INDEX(COEE_CADLIGNE_TR!$L$3:$R$9,MATCH(WEEKDAY($A113,1),COEE_CADLIGNE_TR!$M$3:$M$9,0),4)*INDEX(COEE_CADLIGNE_TR!$A$1:$D$13,MATCH(MONTH($A113),COEE_CADLIGNE_TR!$A$1:$A$13,0),3))))</f>
        <v>5001.75</v>
      </c>
      <c r="L113" s="28">
        <f>IF(OR(Ouverture_lignes_validées!L113="F",Ouverture_lignes_validées!L113="PM",Ouverture_lignes_validées!L113=""),"",IF(Ouverture_lignes_validées!L113=1,INDEX(COEE_CADLIGNE_TR!$A$16:$C$27,MATCH(Tableau4[[#This Row],[Mois]],COEE_CADLIGNE_TR!$A$16:$A$27,0),2)*COEE_CADLIGNE_TR!$H$2*INDEX(COEE_CADLIGNE_TR!$L$3:$R$9,MATCH(WEEKDAY($A113,1),COEE_CADLIGNE_TR!$M$3:$M$9,0),5)*INDEX(COEE_CADLIGNE_TR!$A$1:$D$13,MATCH(MONTH($A113),COEE_CADLIGNE_TR!$A$1:$A$13,0),3)))</f>
        <v>6113.25</v>
      </c>
      <c r="M113" s="28" t="str">
        <f>IF(OR(Ouverture_lignes_validées!M113="F",Ouverture_lignes_validées!M113="PM",Ouverture_lignes_validées!M113=""),"",IF(Ouverture_lignes_validées!M113=1,INDEX(COEE_CADLIGNE_TR!$A$16:$C$27,MATCH(Tableau4[[#This Row],[Mois]],COEE_CADLIGNE_TR!$A$16:$A$27,0),2)*COEE_CADLIGNE_TR!$H$2*INDEX(COEE_CADLIGNE_TR!$L$3:$R$9,MATCH(WEEKDAY($A113,1),COEE_CADLIGNE_TR!$M$3:$M$9,0),6)*INDEX(COEE_CADLIGNE_TR!$A$1:$D$13,MATCH(MONTH($A113),COEE_CADLIGNE_TR!$A$1:$A$13,0),3)))</f>
        <v/>
      </c>
      <c r="N113" s="28" t="str">
        <f>IF(OR(Ouverture_lignes_validées!N113="F",Ouverture_lignes_validées!N113="PM",Ouverture_lignes_validées!N113=""),"",IF(Ouverture_lignes_validées!N113=1,INDEX(COEE_CADLIGNE_TR!$A$16:$C$27,MATCH(Tableau4[[#This Row],[Mois]],COEE_CADLIGNE_TR!$A$16:$A$27,0),2)*COEE_CADLIGNE_TR!$H$2*INDEX(COEE_CADLIGNE_TR!$L$3:$R$9,MATCH(WEEKDAY($A113,1),COEE_CADLIGNE_TR!$M$3:$M$9,0),7)*INDEX(COEE_CADLIGNE_TR!$A$1:$D$13,MATCH(MONTH($A113),COEE_CADLIGNE_TR!$A$1:$A$13,0),3)))</f>
        <v/>
      </c>
      <c r="O113" s="28">
        <f>IF(OR(Ouverture_lignes_validées!O113="F",Ouverture_lignes_validées!O113="PM",Ouverture_lignes_validées!O113=""),"",IF(Ouverture_lignes_validées!O113=1,IF(ISEVEN(Capa_lignes!$C113)="VRAI",INDEX(COEE_CADLIGNE_TR!$A$16:$C$27,MATCH(Tableau4[[#This Row],[Mois]],COEE_CADLIGNE_TR!$A$16:$A$27,0),2)*COEE_CADLIGNE_TR!$I$2*INDEX(COEE_CADLIGNE_TR!$L$3:$R$9,MATCH(WEEKDAY($A113,1),COEE_CADLIGNE_TR!$M$3:$M$9,0),4)*INDEX(COEE_CADLIGNE_TR!$A$1:$D$13,MATCH(MONTH($A113),COEE_CADLIGNE_TR!$A$1:$A$13,0),4),INDEX(COEE_CADLIGNE_TR!$A$16:$C$27,MATCH(Tableau4[[#This Row],[Mois]],COEE_CADLIGNE_TR!$A$16:$A$27,0),2)*COEE_CADLIGNE_TR!$I$2*INDEX(COEE_CADLIGNE_TR!$L$3:$R$9,MATCH(WEEKDAY($A113,1),COEE_CADLIGNE_TR!$M$3:$M$9,0),3)*INDEX(COEE_CADLIGNE_TR!$A$1:$D$13,MATCH(MONTH($A113),COEE_CADLIGNE_TR!$A$1:$A$13,0),4))))</f>
        <v>4796.55</v>
      </c>
      <c r="P113" s="28">
        <f>IF(OR(Ouverture_lignes_validées!P113="F",Ouverture_lignes_validées!P113="PM",Ouverture_lignes_validées!P113=""),"",IF(Ouverture_lignes_validées!P113=1,IF(ISEVEN(Capa_lignes!$C113)="VRAI",INDEX(COEE_CADLIGNE_TR!$A$16:$C$27,MATCH(Tableau4[[#This Row],[Mois]],COEE_CADLIGNE_TR!$A$16:$A$27,0),2)*COEE_CADLIGNE_TR!$I$2*INDEX(COEE_CADLIGNE_TR!$L$3:$R$9,MATCH(WEEKDAY($A113,1),COEE_CADLIGNE_TR!$M$3:$M$9,0),3)*INDEX(COEE_CADLIGNE_TR!$A$1:$D$13,MATCH(MONTH($A113),COEE_CADLIGNE_TR!$A$1:$A$13,0),4),INDEX(COEE_CADLIGNE_TR!$A$16:$C$27,MATCH(Tableau4[[#This Row],[Mois]],COEE_CADLIGNE_TR!$A$16:$A$27,0),2)*COEE_CADLIGNE_TR!$I$2*INDEX(COEE_CADLIGNE_TR!$L$3:$R$9,MATCH(WEEKDAY($A113,1),COEE_CADLIGNE_TR!$M$3:$M$9,0),4)*INDEX(COEE_CADLIGNE_TR!$A$1:$D$13,MATCH(MONTH($A113),COEE_CADLIGNE_TR!$A$1:$A$13,0),4))))</f>
        <v>4905.5625</v>
      </c>
      <c r="Q113" s="28" t="str">
        <f>IF(OR(Ouverture_lignes_validées!Q113="F",Ouverture_lignes_validées!Q113="PM",Ouverture_lignes_validées!Q113=""),"",IF(Ouverture_lignes_validées!Q113=1,INDEX(COEE_CADLIGNE_TR!$A$16:$C$27,MATCH(Tableau4[[#This Row],[Mois]],COEE_CADLIGNE_TR!$A$16:$A$27,0),2)*COEE_CADLIGNE_TR!$I$2*INDEX(COEE_CADLIGNE_TR!$L$3:$R$9,MATCH(WEEKDAY($A113,1),COEE_CADLIGNE_TR!$M$3:$M$9,0),5)*INDEX(COEE_CADLIGNE_TR!$A$1:$D$13,MATCH(MONTH($A113),COEE_CADLIGNE_TR!$A$1:$A$13,0),4)))</f>
        <v/>
      </c>
      <c r="R113" s="28" t="str">
        <f>IF(OR(Ouverture_lignes_validées!R113="F",Ouverture_lignes_validées!R113="PM",Ouverture_lignes_validées!R113=""),"",IF(Ouverture_lignes_validées!R113=1,INDEX(COEE_CADLIGNE_TR!$A$16:$C$27,MATCH(Tableau4[[#This Row],[Mois]],COEE_CADLIGNE_TR!$A$16:$A$27,0),2)*COEE_CADLIGNE_TR!$I$2*INDEX(COEE_CADLIGNE_TR!$L$3:$R$9,MATCH(WEEKDAY($A113,1),COEE_CADLIGNE_TR!$M$3:$M$9,0),6)*INDEX(COEE_CADLIGNE_TR!$A$1:$D$13,MATCH(MONTH($A113),COEE_CADLIGNE_TR!$A$1:$A$13,0),4)))</f>
        <v/>
      </c>
      <c r="S113" s="28" t="str">
        <f>IF(OR(Ouverture_lignes_validées!S113="F",Ouverture_lignes_validées!S113="PM",Ouverture_lignes_validées!S113=""),"",IF(Ouverture_lignes_validées!S113=1,INDEX(COEE_CADLIGNE_TR!$A$16:$C$27,MATCH(Tableau4[[#This Row],[Mois]],COEE_CADLIGNE_TR!$A$16:$A$27,0),2)*COEE_CADLIGNE_TR!$I$2*INDEX(COEE_CADLIGNE_TR!$L$3:$R$9,MATCH(WEEKDAY($A113,1),COEE_CADLIGNE_TR!$M$3:$M$9,0),7)*INDEX(COEE_CADLIGNE_TR!$A$1:$D$13,MATCH(MONTH($A113),COEE_CADLIGNE_TR!$A$1:$A$13,0),4)))</f>
        <v/>
      </c>
      <c r="T113" s="28">
        <f>IF(OR(Ouverture_lignes_validées!T113="F",Ouverture_lignes_validées!T113="PM",Ouverture_lignes_validées!T113=""),"",IF(Ouverture_lignes_validées!T113=1,IF(ISEVEN(Capa_lignes!$C113)="VRAI",INDEX(COEE_CADLIGNE_TR!$A$16:$C$27,MATCH(Tableau4[[#This Row],[Mois]],COEE_CADLIGNE_TR!$A$16:$A$27,0),2)*COEE_CADLIGNE_TR!$J$2*INDEX(COEE_CADLIGNE_TR!$L$3:$R$9,MATCH(WEEKDAY($A113,1),COEE_CADLIGNE_TR!$M$3:$M$9,0),3)*INDEX(COEE_CADLIGNE_TR!$A$1:$E$13,MATCH(MONTH($A113),COEE_CADLIGNE_TR!$A$1:$A$13,0),5),INDEX(COEE_CADLIGNE_TR!$A$16:$C$27,MATCH(Tableau4[[#This Row],[Mois]],COEE_CADLIGNE_TR!$A$16:$A$27,0),2)*COEE_CADLIGNE_TR!$J$2*INDEX(COEE_CADLIGNE_TR!$L$3:$R$9,MATCH(WEEKDAY($A113,1),COEE_CADLIGNE_TR!$M$3:$M$9,0),4)*INDEX(COEE_CADLIGNE_TR!$A$1:$E$13,MATCH(MONTH($A113),COEE_CADLIGNE_TR!$A$1:$A$13,0),5))))</f>
        <v>1601.8735362997659</v>
      </c>
    </row>
    <row r="114" spans="1:20" x14ac:dyDescent="0.35">
      <c r="A114" s="4">
        <v>45037</v>
      </c>
      <c r="B114" s="1">
        <v>2023</v>
      </c>
      <c r="C114" s="1">
        <v>16</v>
      </c>
      <c r="D114" s="1">
        <f>MONTH(Tableau4[[#This Row],[Date ]])</f>
        <v>4</v>
      </c>
      <c r="E114" s="28" t="str">
        <f>IF(OR(Ouverture_lignes_validées!E114="F",Ouverture_lignes_validées!E114="PM",Ouverture_lignes_validées!E114=""),"",
IF(Ouverture_lignes_validées!E114=1,
IF(ISEVEN(Capa_lignes!$C114)="VRAI",
INDEX(COEE_CADLIGNE_TR!$A$16:$C$27,MATCH(Tableau4[[#This Row],[Mois]],COEE_CADLIGNE_TR!$A$16:$A$27,0),2)*COEE_CADLIGNE_TR!$G$2*INDEX(COEE_CADLIGNE_TR!$L$3:$R$9,MATCH(WEEKDAY($A114,1),COEE_CADLIGNE_TR!$M$3:$M$9,0),4)*INDEX(COEE_CADLIGNE_TR!$A$1:$D$13,MATCH(MONTH($A114),COEE_CADLIGNE_TR!$A$1:$A$13,0),2)*INDEX(COEE_CADLIGNE_TR!$A$1:$D$13,MATCH(MONTH($A114),COEE_CADLIGNE_TR!$A$1:$A$13,0),2),
INDEX(COEE_CADLIGNE_TR!$A$16:$C$27,MATCH(Tableau4[[#This Row],[Mois]],COEE_CADLIGNE_TR!$A$16:$A$27,0),2)*COEE_CADLIGNE_TR!$G$2*INDEX(COEE_CADLIGNE_TR!$L$3:$R$9,MATCH(WEEKDAY($A114,1),COEE_CADLIGNE_TR!$M$3:$M$9,0),3)*INDEX(COEE_CADLIGNE_TR!$A$1:$D$13,MATCH(MONTH($A114),COEE_CADLIGNE_TR!$A$1:$A$13,0),2)*INDEX(COEE_CADLIGNE_TR!$A$1:$D$13,MATCH(MONTH($A114),COEE_CADLIGNE_TR!$A$1:$A$13,0),2))))</f>
        <v/>
      </c>
      <c r="F114" s="28" t="str">
        <f>IF(OR(Ouverture_lignes_validées!F114="F",Ouverture_lignes_validées!F114="PM",Ouverture_lignes_validées!F114=""),"",IF(Ouverture_lignes_validées!F114=1,IF(ISEVEN(Capa_lignes!$C114)="VRAI",INDEX(COEE_CADLIGNE_TR!$A$16:$C$27,MATCH(Tableau4[[#This Row],[Mois]],COEE_CADLIGNE_TR!$A$16:$A$27,0),2)*COEE_CADLIGNE_TR!$G$2*INDEX(COEE_CADLIGNE_TR!$L$3:$R$9,MATCH(WEEKDAY($A114,1),COEE_CADLIGNE_TR!$M$3:$M$9,0),3)*INDEX(COEE_CADLIGNE_TR!$A$1:$D$13,MATCH(MONTH($A114),COEE_CADLIGNE_TR!$A$1:$A$13,0),2),COEE_CADLIGNE_TR!$G$2*INDEX(COEE_CADLIGNE_TR!$L$3:$R$9,MATCH(WEEKDAY($A114,1),COEE_CADLIGNE_TR!$M$3:$M$9,0),4)*INDEX(COEE_CADLIGNE_TR!$A$1:$D$13,MATCH(MONTH($A114),COEE_CADLIGNE_TR!$A$1:$A$13,0),2))))</f>
        <v/>
      </c>
      <c r="G114" s="28" t="str">
        <f>IF(OR(Ouverture_lignes_validées!G114="F",Ouverture_lignes_validées!G114="PM",Ouverture_lignes_validées!G114=""),"",IF(Ouverture_lignes_validées!G114=1,INDEX(COEE_CADLIGNE_TR!$A$16:$C$27,MATCH(Tableau4[[#This Row],[Mois]],COEE_CADLIGNE_TR!$A$16:$A$27,0),2)*COEE_CADLIGNE_TR!$G$2*INDEX(COEE_CADLIGNE_TR!$L$3:$R$9,MATCH(WEEKDAY($A114,1),COEE_CADLIGNE_TR!$M$3:$M$9,0),5)*INDEX(COEE_CADLIGNE_TR!$A$1:$D$13,MATCH(MONTH($A114),COEE_CADLIGNE_TR!$A$1:$A$13,0),2)))</f>
        <v/>
      </c>
      <c r="H114" s="28" t="str">
        <f>IF(OR(Ouverture_lignes_validées!H114="F",Ouverture_lignes_validées!H114="PM",Ouverture_lignes_validées!H114=""),"",IF(Ouverture_lignes_validées!H114=1,INDEX(COEE_CADLIGNE_TR!$A$16:$C$27,MATCH(Tableau4[[#This Row],[Mois]],COEE_CADLIGNE_TR!$A$16:$A$27,0),2)*COEE_CADLIGNE_TR!$G$2*INDEX(COEE_CADLIGNE_TR!$L$3:$R$9,MATCH(WEEKDAY($A114,1),COEE_CADLIGNE_TR!$M$3:$M$9,0),6)*INDEX(COEE_CADLIGNE_TR!$A$1:$D$13,MATCH(MONTH($A114),COEE_CADLIGNE_TR!$A$1:$A$13,0),2)))</f>
        <v/>
      </c>
      <c r="I114" s="28" t="str">
        <f>IF(OR(Ouverture_lignes_validées!I114="F",Ouverture_lignes_validées!I114="PM",Ouverture_lignes_validées!I114=""),"",IF(Ouverture_lignes_validées!I114=1,INDEX(COEE_CADLIGNE_TR!$A$16:$C$27,MATCH(Tableau4[[#This Row],[Mois]],COEE_CADLIGNE_TR!$A$16:$A$27,0),2)*COEE_CADLIGNE_TR!$G$2*INDEX(COEE_CADLIGNE_TR!$L$3:$R$9,MATCH(WEEKDAY($A114,1),COEE_CADLIGNE_TR!$M$3:$M$9,0),7)*INDEX(COEE_CADLIGNE_TR!$A$1:$D$13,MATCH(MONTH($A114),COEE_CADLIGNE_TR!$A$1:$A$13,0),2)))</f>
        <v/>
      </c>
      <c r="J114" s="28">
        <f>IF(OR(Ouverture_lignes_validées!J114="F",Ouverture_lignes_validées!J114="PM",Ouverture_lignes_validées!J114=""),"",IF(Ouverture_lignes_validées!J114=1,IF(ISEVEN(Capa_lignes!$C114)="VRAI",INDEX(COEE_CADLIGNE_TR!$A$16:$C$27,MATCH(Tableau4[[#This Row],[Mois]],COEE_CADLIGNE_TR!$A$16:$A$27,0),2)*COEE_CADLIGNE_TR!$H$2*INDEX(COEE_CADLIGNE_TR!$L$3:$R$9,MATCH(WEEKDAY($A114,1),COEE_CADLIGNE_TR!$M$3:$M$9,0),4)*INDEX(COEE_CADLIGNE_TR!$A$1:$D$13,MATCH(MONTH($A114),COEE_CADLIGNE_TR!$A$1:$A$13,0),3),INDEX(COEE_CADLIGNE_TR!$A$16:$C$27,MATCH(Tableau4[[#This Row],[Mois]],COEE_CADLIGNE_TR!$A$16:$A$27,0),2)*COEE_CADLIGNE_TR!$H$2*INDEX(COEE_CADLIGNE_TR!$L$3:$R$9,MATCH(WEEKDAY($A114,1),COEE_CADLIGNE_TR!$M$3:$M$9,0),3)*INDEX(COEE_CADLIGNE_TR!$A$1:$D$13,MATCH(MONTH($A114),COEE_CADLIGNE_TR!$A$1:$A$13,0),3))))</f>
        <v>4890.6000000000004</v>
      </c>
      <c r="K114" s="28">
        <f>IF(OR(Ouverture_lignes_validées!K114="F",Ouverture_lignes_validées!K114="PM",Ouverture_lignes_validées!K114=""),"",IF(Ouverture_lignes_validées!K114=1,IF(ISEVEN(Capa_lignes!$C114)="VRAI",INDEX(COEE_CADLIGNE_TR!$A$16:$C$27,MATCH(Tableau4[[#This Row],[Mois]],COEE_CADLIGNE_TR!$A$16:$A$27,0),2)*COEE_CADLIGNE_TR!$H$2*INDEX(COEE_CADLIGNE_TR!$L$3:$R$9,MATCH(WEEKDAY($A114,1),COEE_CADLIGNE_TR!$M$3:$M$9,0),3)*INDEX(COEE_CADLIGNE_TR!$A$1:$D$13,MATCH(MONTH($A114),COEE_CADLIGNE_TR!$A$1:$A$13,0),3),INDEX(COEE_CADLIGNE_TR!$A$16:$C$27,MATCH(Tableau4[[#This Row],[Mois]],COEE_CADLIGNE_TR!$A$16:$A$27,0),2)*COEE_CADLIGNE_TR!$H$2*INDEX(COEE_CADLIGNE_TR!$L$3:$R$9,MATCH(WEEKDAY($A114,1),COEE_CADLIGNE_TR!$M$3:$M$9,0),4)*INDEX(COEE_CADLIGNE_TR!$A$1:$D$13,MATCH(MONTH($A114),COEE_CADLIGNE_TR!$A$1:$A$13,0),3))))</f>
        <v>3001.05</v>
      </c>
      <c r="L114" s="28" t="str">
        <f>IF(OR(Ouverture_lignes_validées!L114="F",Ouverture_lignes_validées!L114="PM",Ouverture_lignes_validées!L114=""),"",IF(Ouverture_lignes_validées!L114=1,INDEX(COEE_CADLIGNE_TR!$A$16:$C$27,MATCH(Tableau4[[#This Row],[Mois]],COEE_CADLIGNE_TR!$A$16:$A$27,0),2)*COEE_CADLIGNE_TR!$H$2*INDEX(COEE_CADLIGNE_TR!$L$3:$R$9,MATCH(WEEKDAY($A114,1),COEE_CADLIGNE_TR!$M$3:$M$9,0),5)*INDEX(COEE_CADLIGNE_TR!$A$1:$D$13,MATCH(MONTH($A114),COEE_CADLIGNE_TR!$A$1:$A$13,0),3)))</f>
        <v/>
      </c>
      <c r="M114" s="28">
        <f>IF(OR(Ouverture_lignes_validées!M114="F",Ouverture_lignes_validées!M114="PM",Ouverture_lignes_validées!M114=""),"",IF(Ouverture_lignes_validées!M114=1,INDEX(COEE_CADLIGNE_TR!$A$16:$C$27,MATCH(Tableau4[[#This Row],[Mois]],COEE_CADLIGNE_TR!$A$16:$A$27,0),2)*COEE_CADLIGNE_TR!$H$2*INDEX(COEE_CADLIGNE_TR!$L$3:$R$9,MATCH(WEEKDAY($A114,1),COEE_CADLIGNE_TR!$M$3:$M$9,0),6)*INDEX(COEE_CADLIGNE_TR!$A$1:$D$13,MATCH(MONTH($A114),COEE_CADLIGNE_TR!$A$1:$A$13,0),3)))</f>
        <v>7335.9000000000005</v>
      </c>
      <c r="N114" s="28" t="str">
        <f>IF(OR(Ouverture_lignes_validées!N114="F",Ouverture_lignes_validées!N114="PM",Ouverture_lignes_validées!N114=""),"",IF(Ouverture_lignes_validées!N114=1,INDEX(COEE_CADLIGNE_TR!$A$16:$C$27,MATCH(Tableau4[[#This Row],[Mois]],COEE_CADLIGNE_TR!$A$16:$A$27,0),2)*COEE_CADLIGNE_TR!$H$2*INDEX(COEE_CADLIGNE_TR!$L$3:$R$9,MATCH(WEEKDAY($A114,1),COEE_CADLIGNE_TR!$M$3:$M$9,0),7)*INDEX(COEE_CADLIGNE_TR!$A$1:$D$13,MATCH(MONTH($A114),COEE_CADLIGNE_TR!$A$1:$A$13,0),3)))</f>
        <v/>
      </c>
      <c r="O114" s="28">
        <f>IF(OR(Ouverture_lignes_validées!O114="F",Ouverture_lignes_validées!O114="PM",Ouverture_lignes_validées!O114=""),"",IF(Ouverture_lignes_validées!O114=1,IF(ISEVEN(Capa_lignes!$C114)="VRAI",INDEX(COEE_CADLIGNE_TR!$A$16:$C$27,MATCH(Tableau4[[#This Row],[Mois]],COEE_CADLIGNE_TR!$A$16:$A$27,0),2)*COEE_CADLIGNE_TR!$I$2*INDEX(COEE_CADLIGNE_TR!$L$3:$R$9,MATCH(WEEKDAY($A114,1),COEE_CADLIGNE_TR!$M$3:$M$9,0),4)*INDEX(COEE_CADLIGNE_TR!$A$1:$D$13,MATCH(MONTH($A114),COEE_CADLIGNE_TR!$A$1:$A$13,0),4),INDEX(COEE_CADLIGNE_TR!$A$16:$C$27,MATCH(Tableau4[[#This Row],[Mois]],COEE_CADLIGNE_TR!$A$16:$A$27,0),2)*COEE_CADLIGNE_TR!$I$2*INDEX(COEE_CADLIGNE_TR!$L$3:$R$9,MATCH(WEEKDAY($A114,1),COEE_CADLIGNE_TR!$M$3:$M$9,0),3)*INDEX(COEE_CADLIGNE_TR!$A$1:$D$13,MATCH(MONTH($A114),COEE_CADLIGNE_TR!$A$1:$A$13,0),4))))</f>
        <v>4796.55</v>
      </c>
      <c r="P114" s="28">
        <f>IF(OR(Ouverture_lignes_validées!P114="F",Ouverture_lignes_validées!P114="PM",Ouverture_lignes_validées!P114=""),"",IF(Ouverture_lignes_validées!P114=1,IF(ISEVEN(Capa_lignes!$C114)="VRAI",INDEX(COEE_CADLIGNE_TR!$A$16:$C$27,MATCH(Tableau4[[#This Row],[Mois]],COEE_CADLIGNE_TR!$A$16:$A$27,0),2)*COEE_CADLIGNE_TR!$I$2*INDEX(COEE_CADLIGNE_TR!$L$3:$R$9,MATCH(WEEKDAY($A114,1),COEE_CADLIGNE_TR!$M$3:$M$9,0),3)*INDEX(COEE_CADLIGNE_TR!$A$1:$D$13,MATCH(MONTH($A114),COEE_CADLIGNE_TR!$A$1:$A$13,0),4),INDEX(COEE_CADLIGNE_TR!$A$16:$C$27,MATCH(Tableau4[[#This Row],[Mois]],COEE_CADLIGNE_TR!$A$16:$A$27,0),2)*COEE_CADLIGNE_TR!$I$2*INDEX(COEE_CADLIGNE_TR!$L$3:$R$9,MATCH(WEEKDAY($A114,1),COEE_CADLIGNE_TR!$M$3:$M$9,0),4)*INDEX(COEE_CADLIGNE_TR!$A$1:$D$13,MATCH(MONTH($A114),COEE_CADLIGNE_TR!$A$1:$A$13,0),4))))</f>
        <v>2943.3375000000001</v>
      </c>
      <c r="Q114" s="28" t="str">
        <f>IF(OR(Ouverture_lignes_validées!Q114="F",Ouverture_lignes_validées!Q114="PM",Ouverture_lignes_validées!Q114=""),"",IF(Ouverture_lignes_validées!Q114=1,INDEX(COEE_CADLIGNE_TR!$A$16:$C$27,MATCH(Tableau4[[#This Row],[Mois]],COEE_CADLIGNE_TR!$A$16:$A$27,0),2)*COEE_CADLIGNE_TR!$I$2*INDEX(COEE_CADLIGNE_TR!$L$3:$R$9,MATCH(WEEKDAY($A114,1),COEE_CADLIGNE_TR!$M$3:$M$9,0),5)*INDEX(COEE_CADLIGNE_TR!$A$1:$D$13,MATCH(MONTH($A114),COEE_CADLIGNE_TR!$A$1:$A$13,0),4)))</f>
        <v/>
      </c>
      <c r="R114" s="28" t="str">
        <f>IF(OR(Ouverture_lignes_validées!R114="F",Ouverture_lignes_validées!R114="PM",Ouverture_lignes_validées!R114=""),"",IF(Ouverture_lignes_validées!R114=1,INDEX(COEE_CADLIGNE_TR!$A$16:$C$27,MATCH(Tableau4[[#This Row],[Mois]],COEE_CADLIGNE_TR!$A$16:$A$27,0),2)*COEE_CADLIGNE_TR!$I$2*INDEX(COEE_CADLIGNE_TR!$L$3:$R$9,MATCH(WEEKDAY($A114,1),COEE_CADLIGNE_TR!$M$3:$M$9,0),6)*INDEX(COEE_CADLIGNE_TR!$A$1:$D$13,MATCH(MONTH($A114),COEE_CADLIGNE_TR!$A$1:$A$13,0),4)))</f>
        <v/>
      </c>
      <c r="S114" s="28" t="str">
        <f>IF(OR(Ouverture_lignes_validées!S114="F",Ouverture_lignes_validées!S114="PM",Ouverture_lignes_validées!S114=""),"",IF(Ouverture_lignes_validées!S114=1,INDEX(COEE_CADLIGNE_TR!$A$16:$C$27,MATCH(Tableau4[[#This Row],[Mois]],COEE_CADLIGNE_TR!$A$16:$A$27,0),2)*COEE_CADLIGNE_TR!$I$2*INDEX(COEE_CADLIGNE_TR!$L$3:$R$9,MATCH(WEEKDAY($A114,1),COEE_CADLIGNE_TR!$M$3:$M$9,0),7)*INDEX(COEE_CADLIGNE_TR!$A$1:$D$13,MATCH(MONTH($A114),COEE_CADLIGNE_TR!$A$1:$A$13,0),4)))</f>
        <v/>
      </c>
      <c r="T114" s="28">
        <f>IF(OR(Ouverture_lignes_validées!T114="F",Ouverture_lignes_validées!T114="PM",Ouverture_lignes_validées!T114=""),"",IF(Ouverture_lignes_validées!T114=1,IF(ISEVEN(Capa_lignes!$C114)="VRAI",INDEX(COEE_CADLIGNE_TR!$A$16:$C$27,MATCH(Tableau4[[#This Row],[Mois]],COEE_CADLIGNE_TR!$A$16:$A$27,0),2)*COEE_CADLIGNE_TR!$J$2*INDEX(COEE_CADLIGNE_TR!$L$3:$R$9,MATCH(WEEKDAY($A114,1),COEE_CADLIGNE_TR!$M$3:$M$9,0),3)*INDEX(COEE_CADLIGNE_TR!$A$1:$E$13,MATCH(MONTH($A114),COEE_CADLIGNE_TR!$A$1:$A$13,0),5),INDEX(COEE_CADLIGNE_TR!$A$16:$C$27,MATCH(Tableau4[[#This Row],[Mois]],COEE_CADLIGNE_TR!$A$16:$A$27,0),2)*COEE_CADLIGNE_TR!$J$2*INDEX(COEE_CADLIGNE_TR!$L$3:$R$9,MATCH(WEEKDAY($A114,1),COEE_CADLIGNE_TR!$M$3:$M$9,0),4)*INDEX(COEE_CADLIGNE_TR!$A$1:$E$13,MATCH(MONTH($A114),COEE_CADLIGNE_TR!$A$1:$A$13,0),5))))</f>
        <v>961.12412177985948</v>
      </c>
    </row>
    <row r="115" spans="1:20" x14ac:dyDescent="0.35">
      <c r="A115" s="4">
        <v>45038</v>
      </c>
      <c r="B115" s="1">
        <v>2023</v>
      </c>
      <c r="C115" s="1">
        <v>16</v>
      </c>
      <c r="D115" s="1">
        <f>MONTH(Tableau4[[#This Row],[Date ]])</f>
        <v>4</v>
      </c>
      <c r="E115" s="28" t="str">
        <f>IF(OR(Ouverture_lignes_validées!E115="F",Ouverture_lignes_validées!E115="PM",Ouverture_lignes_validées!E115=""),"",
IF(Ouverture_lignes_validées!E115=1,
IF(ISEVEN(Capa_lignes!$C115)="VRAI",
INDEX(COEE_CADLIGNE_TR!$A$16:$C$27,MATCH(Tableau4[[#This Row],[Mois]],COEE_CADLIGNE_TR!$A$16:$A$27,0),2)*COEE_CADLIGNE_TR!$G$2*INDEX(COEE_CADLIGNE_TR!$L$3:$R$9,MATCH(WEEKDAY($A115,1),COEE_CADLIGNE_TR!$M$3:$M$9,0),4)*INDEX(COEE_CADLIGNE_TR!$A$1:$D$13,MATCH(MONTH($A115),COEE_CADLIGNE_TR!$A$1:$A$13,0),2)*INDEX(COEE_CADLIGNE_TR!$A$1:$D$13,MATCH(MONTH($A115),COEE_CADLIGNE_TR!$A$1:$A$13,0),2),
INDEX(COEE_CADLIGNE_TR!$A$16:$C$27,MATCH(Tableau4[[#This Row],[Mois]],COEE_CADLIGNE_TR!$A$16:$A$27,0),2)*COEE_CADLIGNE_TR!$G$2*INDEX(COEE_CADLIGNE_TR!$L$3:$R$9,MATCH(WEEKDAY($A115,1),COEE_CADLIGNE_TR!$M$3:$M$9,0),3)*INDEX(COEE_CADLIGNE_TR!$A$1:$D$13,MATCH(MONTH($A115),COEE_CADLIGNE_TR!$A$1:$A$13,0),2)*INDEX(COEE_CADLIGNE_TR!$A$1:$D$13,MATCH(MONTH($A115),COEE_CADLIGNE_TR!$A$1:$A$13,0),2))))</f>
        <v/>
      </c>
      <c r="F115" s="28" t="str">
        <f>IF(OR(Ouverture_lignes_validées!F115="F",Ouverture_lignes_validées!F115="PM",Ouverture_lignes_validées!F115=""),"",IF(Ouverture_lignes_validées!F115=1,IF(ISEVEN(Capa_lignes!$C115)="VRAI",INDEX(COEE_CADLIGNE_TR!$A$16:$C$27,MATCH(Tableau4[[#This Row],[Mois]],COEE_CADLIGNE_TR!$A$16:$A$27,0),2)*COEE_CADLIGNE_TR!$G$2*INDEX(COEE_CADLIGNE_TR!$L$3:$R$9,MATCH(WEEKDAY($A115,1),COEE_CADLIGNE_TR!$M$3:$M$9,0),3)*INDEX(COEE_CADLIGNE_TR!$A$1:$D$13,MATCH(MONTH($A115),COEE_CADLIGNE_TR!$A$1:$A$13,0),2),COEE_CADLIGNE_TR!$G$2*INDEX(COEE_CADLIGNE_TR!$L$3:$R$9,MATCH(WEEKDAY($A115,1),COEE_CADLIGNE_TR!$M$3:$M$9,0),4)*INDEX(COEE_CADLIGNE_TR!$A$1:$D$13,MATCH(MONTH($A115),COEE_CADLIGNE_TR!$A$1:$A$13,0),2))))</f>
        <v/>
      </c>
      <c r="G115" s="28" t="str">
        <f>IF(OR(Ouverture_lignes_validées!G115="F",Ouverture_lignes_validées!G115="PM",Ouverture_lignes_validées!G115=""),"",IF(Ouverture_lignes_validées!G115=1,INDEX(COEE_CADLIGNE_TR!$A$16:$C$27,MATCH(Tableau4[[#This Row],[Mois]],COEE_CADLIGNE_TR!$A$16:$A$27,0),2)*COEE_CADLIGNE_TR!$G$2*INDEX(COEE_CADLIGNE_TR!$L$3:$R$9,MATCH(WEEKDAY($A115,1),COEE_CADLIGNE_TR!$M$3:$M$9,0),5)*INDEX(COEE_CADLIGNE_TR!$A$1:$D$13,MATCH(MONTH($A115),COEE_CADLIGNE_TR!$A$1:$A$13,0),2)))</f>
        <v/>
      </c>
      <c r="H115" s="28" t="str">
        <f>IF(OR(Ouverture_lignes_validées!H115="F",Ouverture_lignes_validées!H115="PM",Ouverture_lignes_validées!H115=""),"",IF(Ouverture_lignes_validées!H115=1,INDEX(COEE_CADLIGNE_TR!$A$16:$C$27,MATCH(Tableau4[[#This Row],[Mois]],COEE_CADLIGNE_TR!$A$16:$A$27,0),2)*COEE_CADLIGNE_TR!$G$2*INDEX(COEE_CADLIGNE_TR!$L$3:$R$9,MATCH(WEEKDAY($A115,1),COEE_CADLIGNE_TR!$M$3:$M$9,0),6)*INDEX(COEE_CADLIGNE_TR!$A$1:$D$13,MATCH(MONTH($A115),COEE_CADLIGNE_TR!$A$1:$A$13,0),2)))</f>
        <v/>
      </c>
      <c r="I115" s="28" t="str">
        <f>IF(OR(Ouverture_lignes_validées!I115="F",Ouverture_lignes_validées!I115="PM",Ouverture_lignes_validées!I115=""),"",IF(Ouverture_lignes_validées!I115=1,INDEX(COEE_CADLIGNE_TR!$A$16:$C$27,MATCH(Tableau4[[#This Row],[Mois]],COEE_CADLIGNE_TR!$A$16:$A$27,0),2)*COEE_CADLIGNE_TR!$G$2*INDEX(COEE_CADLIGNE_TR!$L$3:$R$9,MATCH(WEEKDAY($A115,1),COEE_CADLIGNE_TR!$M$3:$M$9,0),7)*INDEX(COEE_CADLIGNE_TR!$A$1:$D$13,MATCH(MONTH($A115),COEE_CADLIGNE_TR!$A$1:$A$13,0),2)))</f>
        <v/>
      </c>
      <c r="J115" s="28" t="str">
        <f>IF(OR(Ouverture_lignes_validées!J115="F",Ouverture_lignes_validées!J115="PM",Ouverture_lignes_validées!J115=""),"",IF(Ouverture_lignes_validées!J115=1,IF(ISEVEN(Capa_lignes!$C115)="VRAI",INDEX(COEE_CADLIGNE_TR!$A$16:$C$27,MATCH(Tableau4[[#This Row],[Mois]],COEE_CADLIGNE_TR!$A$16:$A$27,0),2)*COEE_CADLIGNE_TR!$H$2*INDEX(COEE_CADLIGNE_TR!$L$3:$R$9,MATCH(WEEKDAY($A115,1),COEE_CADLIGNE_TR!$M$3:$M$9,0),4)*INDEX(COEE_CADLIGNE_TR!$A$1:$D$13,MATCH(MONTH($A115),COEE_CADLIGNE_TR!$A$1:$A$13,0),3),INDEX(COEE_CADLIGNE_TR!$A$16:$C$27,MATCH(Tableau4[[#This Row],[Mois]],COEE_CADLIGNE_TR!$A$16:$A$27,0),2)*COEE_CADLIGNE_TR!$H$2*INDEX(COEE_CADLIGNE_TR!$L$3:$R$9,MATCH(WEEKDAY($A115,1),COEE_CADLIGNE_TR!$M$3:$M$9,0),3)*INDEX(COEE_CADLIGNE_TR!$A$1:$D$13,MATCH(MONTH($A115),COEE_CADLIGNE_TR!$A$1:$A$13,0),3))))</f>
        <v/>
      </c>
      <c r="K115" s="28" t="str">
        <f>IF(OR(Ouverture_lignes_validées!K115="F",Ouverture_lignes_validées!K115="PM",Ouverture_lignes_validées!K115=""),"",IF(Ouverture_lignes_validées!K115=1,IF(ISEVEN(Capa_lignes!$C115)="VRAI",INDEX(COEE_CADLIGNE_TR!$A$16:$C$27,MATCH(Tableau4[[#This Row],[Mois]],COEE_CADLIGNE_TR!$A$16:$A$27,0),2)*COEE_CADLIGNE_TR!$H$2*INDEX(COEE_CADLIGNE_TR!$L$3:$R$9,MATCH(WEEKDAY($A115,1),COEE_CADLIGNE_TR!$M$3:$M$9,0),3)*INDEX(COEE_CADLIGNE_TR!$A$1:$D$13,MATCH(MONTH($A115),COEE_CADLIGNE_TR!$A$1:$A$13,0),3),INDEX(COEE_CADLIGNE_TR!$A$16:$C$27,MATCH(Tableau4[[#This Row],[Mois]],COEE_CADLIGNE_TR!$A$16:$A$27,0),2)*COEE_CADLIGNE_TR!$H$2*INDEX(COEE_CADLIGNE_TR!$L$3:$R$9,MATCH(WEEKDAY($A115,1),COEE_CADLIGNE_TR!$M$3:$M$9,0),4)*INDEX(COEE_CADLIGNE_TR!$A$1:$D$13,MATCH(MONTH($A115),COEE_CADLIGNE_TR!$A$1:$A$13,0),3))))</f>
        <v/>
      </c>
      <c r="L115" s="28" t="str">
        <f>IF(OR(Ouverture_lignes_validées!L115="F",Ouverture_lignes_validées!L115="PM",Ouverture_lignes_validées!L115=""),"",IF(Ouverture_lignes_validées!L115=1,INDEX(COEE_CADLIGNE_TR!$A$16:$C$27,MATCH(Tableau4[[#This Row],[Mois]],COEE_CADLIGNE_TR!$A$16:$A$27,0),2)*COEE_CADLIGNE_TR!$H$2*INDEX(COEE_CADLIGNE_TR!$L$3:$R$9,MATCH(WEEKDAY($A115,1),COEE_CADLIGNE_TR!$M$3:$M$9,0),5)*INDEX(COEE_CADLIGNE_TR!$A$1:$D$13,MATCH(MONTH($A115),COEE_CADLIGNE_TR!$A$1:$A$13,0),3)))</f>
        <v/>
      </c>
      <c r="M115" s="28">
        <f>IF(OR(Ouverture_lignes_validées!M115="F",Ouverture_lignes_validées!M115="PM",Ouverture_lignes_validées!M115=""),"",IF(Ouverture_lignes_validées!M115=1,INDEX(COEE_CADLIGNE_TR!$A$16:$C$27,MATCH(Tableau4[[#This Row],[Mois]],COEE_CADLIGNE_TR!$A$16:$A$27,0),2)*COEE_CADLIGNE_TR!$H$2*INDEX(COEE_CADLIGNE_TR!$L$3:$R$9,MATCH(WEEKDAY($A115,1),COEE_CADLIGNE_TR!$M$3:$M$9,0),6)*INDEX(COEE_CADLIGNE_TR!$A$1:$D$13,MATCH(MONTH($A115),COEE_CADLIGNE_TR!$A$1:$A$13,0),3)))</f>
        <v>7780.5</v>
      </c>
      <c r="N115" s="28">
        <f>IF(OR(Ouverture_lignes_validées!N115="F",Ouverture_lignes_validées!N115="PM",Ouverture_lignes_validées!N115=""),"",IF(Ouverture_lignes_validées!N115=1,INDEX(COEE_CADLIGNE_TR!$A$16:$C$27,MATCH(Tableau4[[#This Row],[Mois]],COEE_CADLIGNE_TR!$A$16:$A$27,0),2)*COEE_CADLIGNE_TR!$H$2*INDEX(COEE_CADLIGNE_TR!$L$3:$R$9,MATCH(WEEKDAY($A115,1),COEE_CADLIGNE_TR!$M$3:$M$9,0),7)*INDEX(COEE_CADLIGNE_TR!$A$1:$D$13,MATCH(MONTH($A115),COEE_CADLIGNE_TR!$A$1:$A$13,0),3)))</f>
        <v>7891.6500000000005</v>
      </c>
      <c r="O115" s="28" t="str">
        <f>IF(OR(Ouverture_lignes_validées!O115="F",Ouverture_lignes_validées!O115="PM",Ouverture_lignes_validées!O115=""),"",IF(Ouverture_lignes_validées!O115=1,IF(ISEVEN(Capa_lignes!$C115)="VRAI",INDEX(COEE_CADLIGNE_TR!$A$16:$C$27,MATCH(Tableau4[[#This Row],[Mois]],COEE_CADLIGNE_TR!$A$16:$A$27,0),2)*COEE_CADLIGNE_TR!$I$2*INDEX(COEE_CADLIGNE_TR!$L$3:$R$9,MATCH(WEEKDAY($A115,1),COEE_CADLIGNE_TR!$M$3:$M$9,0),4)*INDEX(COEE_CADLIGNE_TR!$A$1:$D$13,MATCH(MONTH($A115),COEE_CADLIGNE_TR!$A$1:$A$13,0),4),INDEX(COEE_CADLIGNE_TR!$A$16:$C$27,MATCH(Tableau4[[#This Row],[Mois]],COEE_CADLIGNE_TR!$A$16:$A$27,0),2)*COEE_CADLIGNE_TR!$I$2*INDEX(COEE_CADLIGNE_TR!$L$3:$R$9,MATCH(WEEKDAY($A115,1),COEE_CADLIGNE_TR!$M$3:$M$9,0),3)*INDEX(COEE_CADLIGNE_TR!$A$1:$D$13,MATCH(MONTH($A115),COEE_CADLIGNE_TR!$A$1:$A$13,0),4))))</f>
        <v/>
      </c>
      <c r="P115" s="28" t="str">
        <f>IF(OR(Ouverture_lignes_validées!P115="F",Ouverture_lignes_validées!P115="PM",Ouverture_lignes_validées!P115=""),"",IF(Ouverture_lignes_validées!P115=1,IF(ISEVEN(Capa_lignes!$C115)="VRAI",INDEX(COEE_CADLIGNE_TR!$A$16:$C$27,MATCH(Tableau4[[#This Row],[Mois]],COEE_CADLIGNE_TR!$A$16:$A$27,0),2)*COEE_CADLIGNE_TR!$I$2*INDEX(COEE_CADLIGNE_TR!$L$3:$R$9,MATCH(WEEKDAY($A115,1),COEE_CADLIGNE_TR!$M$3:$M$9,0),3)*INDEX(COEE_CADLIGNE_TR!$A$1:$D$13,MATCH(MONTH($A115),COEE_CADLIGNE_TR!$A$1:$A$13,0),4),INDEX(COEE_CADLIGNE_TR!$A$16:$C$27,MATCH(Tableau4[[#This Row],[Mois]],COEE_CADLIGNE_TR!$A$16:$A$27,0),2)*COEE_CADLIGNE_TR!$I$2*INDEX(COEE_CADLIGNE_TR!$L$3:$R$9,MATCH(WEEKDAY($A115,1),COEE_CADLIGNE_TR!$M$3:$M$9,0),4)*INDEX(COEE_CADLIGNE_TR!$A$1:$D$13,MATCH(MONTH($A115),COEE_CADLIGNE_TR!$A$1:$A$13,0),4))))</f>
        <v/>
      </c>
      <c r="Q115" s="28" t="str">
        <f>IF(OR(Ouverture_lignes_validées!Q115="F",Ouverture_lignes_validées!Q115="PM",Ouverture_lignes_validées!Q115=""),"",IF(Ouverture_lignes_validées!Q115=1,INDEX(COEE_CADLIGNE_TR!$A$16:$C$27,MATCH(Tableau4[[#This Row],[Mois]],COEE_CADLIGNE_TR!$A$16:$A$27,0),2)*COEE_CADLIGNE_TR!$I$2*INDEX(COEE_CADLIGNE_TR!$L$3:$R$9,MATCH(WEEKDAY($A115,1),COEE_CADLIGNE_TR!$M$3:$M$9,0),5)*INDEX(COEE_CADLIGNE_TR!$A$1:$D$13,MATCH(MONTH($A115),COEE_CADLIGNE_TR!$A$1:$A$13,0),4)))</f>
        <v/>
      </c>
      <c r="R115" s="28" t="str">
        <f>IF(OR(Ouverture_lignes_validées!R115="F",Ouverture_lignes_validées!R115="PM",Ouverture_lignes_validées!R115=""),"",IF(Ouverture_lignes_validées!R115=1,INDEX(COEE_CADLIGNE_TR!$A$16:$C$27,MATCH(Tableau4[[#This Row],[Mois]],COEE_CADLIGNE_TR!$A$16:$A$27,0),2)*COEE_CADLIGNE_TR!$I$2*INDEX(COEE_CADLIGNE_TR!$L$3:$R$9,MATCH(WEEKDAY($A115,1),COEE_CADLIGNE_TR!$M$3:$M$9,0),6)*INDEX(COEE_CADLIGNE_TR!$A$1:$D$13,MATCH(MONTH($A115),COEE_CADLIGNE_TR!$A$1:$A$13,0),4)))</f>
        <v/>
      </c>
      <c r="S115" s="28">
        <f>IF(OR(Ouverture_lignes_validées!S115="F",Ouverture_lignes_validées!S115="PM",Ouverture_lignes_validées!S115=""),"",IF(Ouverture_lignes_validées!S115=1,INDEX(COEE_CADLIGNE_TR!$A$16:$C$27,MATCH(Tableau4[[#This Row],[Mois]],COEE_CADLIGNE_TR!$A$16:$A$27,0),2)*COEE_CADLIGNE_TR!$I$2*INDEX(COEE_CADLIGNE_TR!$L$3:$R$9,MATCH(WEEKDAY($A115,1),COEE_CADLIGNE_TR!$M$3:$M$9,0),7)*INDEX(COEE_CADLIGNE_TR!$A$1:$D$13,MATCH(MONTH($A115),COEE_CADLIGNE_TR!$A$1:$A$13,0),4)))</f>
        <v>7739.8874999999998</v>
      </c>
      <c r="T115" s="28" t="str">
        <f>IF(OR(Ouverture_lignes_validées!T115="F",Ouverture_lignes_validées!T115="PM",Ouverture_lignes_validées!T115=""),"",IF(Ouverture_lignes_validées!T115=1,IF(ISEVEN(Capa_lignes!$C115)="VRAI",INDEX(COEE_CADLIGNE_TR!$A$16:$C$27,MATCH(Tableau4[[#This Row],[Mois]],COEE_CADLIGNE_TR!$A$16:$A$27,0),2)*COEE_CADLIGNE_TR!$J$2*INDEX(COEE_CADLIGNE_TR!$L$3:$R$9,MATCH(WEEKDAY($A115,1),COEE_CADLIGNE_TR!$M$3:$M$9,0),3)*INDEX(COEE_CADLIGNE_TR!$A$1:$E$13,MATCH(MONTH($A115),COEE_CADLIGNE_TR!$A$1:$A$13,0),5),INDEX(COEE_CADLIGNE_TR!$A$16:$C$27,MATCH(Tableau4[[#This Row],[Mois]],COEE_CADLIGNE_TR!$A$16:$A$27,0),2)*COEE_CADLIGNE_TR!$J$2*INDEX(COEE_CADLIGNE_TR!$L$3:$R$9,MATCH(WEEKDAY($A115,1),COEE_CADLIGNE_TR!$M$3:$M$9,0),4)*INDEX(COEE_CADLIGNE_TR!$A$1:$E$13,MATCH(MONTH($A115),COEE_CADLIGNE_TR!$A$1:$A$13,0),5))))</f>
        <v/>
      </c>
    </row>
    <row r="116" spans="1:20" x14ac:dyDescent="0.35">
      <c r="A116" s="4">
        <v>45039</v>
      </c>
      <c r="B116" s="1">
        <v>2023</v>
      </c>
      <c r="C116" s="1">
        <v>16</v>
      </c>
      <c r="D116" s="1">
        <f>MONTH(Tableau4[[#This Row],[Date ]])</f>
        <v>4</v>
      </c>
      <c r="E116" s="28" t="str">
        <f>IF(OR(Ouverture_lignes_validées!E116="F",Ouverture_lignes_validées!E116="PM",Ouverture_lignes_validées!E116=""),"",
IF(Ouverture_lignes_validées!E116=1,
IF(ISEVEN(Capa_lignes!$C116)="VRAI",
INDEX(COEE_CADLIGNE_TR!$A$16:$C$27,MATCH(Tableau4[[#This Row],[Mois]],COEE_CADLIGNE_TR!$A$16:$A$27,0),2)*COEE_CADLIGNE_TR!$G$2*INDEX(COEE_CADLIGNE_TR!$L$3:$R$9,MATCH(WEEKDAY($A116,1),COEE_CADLIGNE_TR!$M$3:$M$9,0),4)*INDEX(COEE_CADLIGNE_TR!$A$1:$D$13,MATCH(MONTH($A116),COEE_CADLIGNE_TR!$A$1:$A$13,0),2)*INDEX(COEE_CADLIGNE_TR!$A$1:$D$13,MATCH(MONTH($A116),COEE_CADLIGNE_TR!$A$1:$A$13,0),2),
INDEX(COEE_CADLIGNE_TR!$A$16:$C$27,MATCH(Tableau4[[#This Row],[Mois]],COEE_CADLIGNE_TR!$A$16:$A$27,0),2)*COEE_CADLIGNE_TR!$G$2*INDEX(COEE_CADLIGNE_TR!$L$3:$R$9,MATCH(WEEKDAY($A116,1),COEE_CADLIGNE_TR!$M$3:$M$9,0),3)*INDEX(COEE_CADLIGNE_TR!$A$1:$D$13,MATCH(MONTH($A116),COEE_CADLIGNE_TR!$A$1:$A$13,0),2)*INDEX(COEE_CADLIGNE_TR!$A$1:$D$13,MATCH(MONTH($A116),COEE_CADLIGNE_TR!$A$1:$A$13,0),2))))</f>
        <v/>
      </c>
      <c r="F116" s="28" t="str">
        <f>IF(OR(Ouverture_lignes_validées!F116="F",Ouverture_lignes_validées!F116="PM",Ouverture_lignes_validées!F116=""),"",IF(Ouverture_lignes_validées!F116=1,IF(ISEVEN(Capa_lignes!$C116)="VRAI",INDEX(COEE_CADLIGNE_TR!$A$16:$C$27,MATCH(Tableau4[[#This Row],[Mois]],COEE_CADLIGNE_TR!$A$16:$A$27,0),2)*COEE_CADLIGNE_TR!$G$2*INDEX(COEE_CADLIGNE_TR!$L$3:$R$9,MATCH(WEEKDAY($A116,1),COEE_CADLIGNE_TR!$M$3:$M$9,0),3)*INDEX(COEE_CADLIGNE_TR!$A$1:$D$13,MATCH(MONTH($A116),COEE_CADLIGNE_TR!$A$1:$A$13,0),2),COEE_CADLIGNE_TR!$G$2*INDEX(COEE_CADLIGNE_TR!$L$3:$R$9,MATCH(WEEKDAY($A116,1),COEE_CADLIGNE_TR!$M$3:$M$9,0),4)*INDEX(COEE_CADLIGNE_TR!$A$1:$D$13,MATCH(MONTH($A116),COEE_CADLIGNE_TR!$A$1:$A$13,0),2))))</f>
        <v/>
      </c>
      <c r="G116" s="28" t="str">
        <f>IF(OR(Ouverture_lignes_validées!G116="F",Ouverture_lignes_validées!G116="PM",Ouverture_lignes_validées!G116=""),"",IF(Ouverture_lignes_validées!G116=1,INDEX(COEE_CADLIGNE_TR!$A$16:$C$27,MATCH(Tableau4[[#This Row],[Mois]],COEE_CADLIGNE_TR!$A$16:$A$27,0),2)*COEE_CADLIGNE_TR!$G$2*INDEX(COEE_CADLIGNE_TR!$L$3:$R$9,MATCH(WEEKDAY($A116,1),COEE_CADLIGNE_TR!$M$3:$M$9,0),5)*INDEX(COEE_CADLIGNE_TR!$A$1:$D$13,MATCH(MONTH($A116),COEE_CADLIGNE_TR!$A$1:$A$13,0),2)))</f>
        <v/>
      </c>
      <c r="H116" s="28" t="str">
        <f>IF(OR(Ouverture_lignes_validées!H116="F",Ouverture_lignes_validées!H116="PM",Ouverture_lignes_validées!H116=""),"",IF(Ouverture_lignes_validées!H116=1,INDEX(COEE_CADLIGNE_TR!$A$16:$C$27,MATCH(Tableau4[[#This Row],[Mois]],COEE_CADLIGNE_TR!$A$16:$A$27,0),2)*COEE_CADLIGNE_TR!$G$2*INDEX(COEE_CADLIGNE_TR!$L$3:$R$9,MATCH(WEEKDAY($A116,1),COEE_CADLIGNE_TR!$M$3:$M$9,0),6)*INDEX(COEE_CADLIGNE_TR!$A$1:$D$13,MATCH(MONTH($A116),COEE_CADLIGNE_TR!$A$1:$A$13,0),2)))</f>
        <v/>
      </c>
      <c r="I116" s="28" t="str">
        <f>IF(OR(Ouverture_lignes_validées!I116="F",Ouverture_lignes_validées!I116="PM",Ouverture_lignes_validées!I116=""),"",IF(Ouverture_lignes_validées!I116=1,INDEX(COEE_CADLIGNE_TR!$A$16:$C$27,MATCH(Tableau4[[#This Row],[Mois]],COEE_CADLIGNE_TR!$A$16:$A$27,0),2)*COEE_CADLIGNE_TR!$G$2*INDEX(COEE_CADLIGNE_TR!$L$3:$R$9,MATCH(WEEKDAY($A116,1),COEE_CADLIGNE_TR!$M$3:$M$9,0),7)*INDEX(COEE_CADLIGNE_TR!$A$1:$D$13,MATCH(MONTH($A116),COEE_CADLIGNE_TR!$A$1:$A$13,0),2)))</f>
        <v/>
      </c>
      <c r="J116" s="28" t="str">
        <f>IF(OR(Ouverture_lignes_validées!J116="F",Ouverture_lignes_validées!J116="PM",Ouverture_lignes_validées!J116=""),"",IF(Ouverture_lignes_validées!J116=1,IF(ISEVEN(Capa_lignes!$C116)="VRAI",INDEX(COEE_CADLIGNE_TR!$A$16:$C$27,MATCH(Tableau4[[#This Row],[Mois]],COEE_CADLIGNE_TR!$A$16:$A$27,0),2)*COEE_CADLIGNE_TR!$H$2*INDEX(COEE_CADLIGNE_TR!$L$3:$R$9,MATCH(WEEKDAY($A116,1),COEE_CADLIGNE_TR!$M$3:$M$9,0),4)*INDEX(COEE_CADLIGNE_TR!$A$1:$D$13,MATCH(MONTH($A116),COEE_CADLIGNE_TR!$A$1:$A$13,0),3),INDEX(COEE_CADLIGNE_TR!$A$16:$C$27,MATCH(Tableau4[[#This Row],[Mois]],COEE_CADLIGNE_TR!$A$16:$A$27,0),2)*COEE_CADLIGNE_TR!$H$2*INDEX(COEE_CADLIGNE_TR!$L$3:$R$9,MATCH(WEEKDAY($A116,1),COEE_CADLIGNE_TR!$M$3:$M$9,0),3)*INDEX(COEE_CADLIGNE_TR!$A$1:$D$13,MATCH(MONTH($A116),COEE_CADLIGNE_TR!$A$1:$A$13,0),3))))</f>
        <v/>
      </c>
      <c r="K116" s="28" t="str">
        <f>IF(OR(Ouverture_lignes_validées!K116="F",Ouverture_lignes_validées!K116="PM",Ouverture_lignes_validées!K116=""),"",IF(Ouverture_lignes_validées!K116=1,IF(ISEVEN(Capa_lignes!$C116)="VRAI",INDEX(COEE_CADLIGNE_TR!$A$16:$C$27,MATCH(Tableau4[[#This Row],[Mois]],COEE_CADLIGNE_TR!$A$16:$A$27,0),2)*COEE_CADLIGNE_TR!$H$2*INDEX(COEE_CADLIGNE_TR!$L$3:$R$9,MATCH(WEEKDAY($A116,1),COEE_CADLIGNE_TR!$M$3:$M$9,0),3)*INDEX(COEE_CADLIGNE_TR!$A$1:$D$13,MATCH(MONTH($A116),COEE_CADLIGNE_TR!$A$1:$A$13,0),3),INDEX(COEE_CADLIGNE_TR!$A$16:$C$27,MATCH(Tableau4[[#This Row],[Mois]],COEE_CADLIGNE_TR!$A$16:$A$27,0),2)*COEE_CADLIGNE_TR!$H$2*INDEX(COEE_CADLIGNE_TR!$L$3:$R$9,MATCH(WEEKDAY($A116,1),COEE_CADLIGNE_TR!$M$3:$M$9,0),4)*INDEX(COEE_CADLIGNE_TR!$A$1:$D$13,MATCH(MONTH($A116),COEE_CADLIGNE_TR!$A$1:$A$13,0),3))))</f>
        <v/>
      </c>
      <c r="L116" s="28" t="str">
        <f>IF(OR(Ouverture_lignes_validées!L116="F",Ouverture_lignes_validées!L116="PM",Ouverture_lignes_validées!L116=""),"",IF(Ouverture_lignes_validées!L116=1,INDEX(COEE_CADLIGNE_TR!$A$16:$C$27,MATCH(Tableau4[[#This Row],[Mois]],COEE_CADLIGNE_TR!$A$16:$A$27,0),2)*COEE_CADLIGNE_TR!$H$2*INDEX(COEE_CADLIGNE_TR!$L$3:$R$9,MATCH(WEEKDAY($A116,1),COEE_CADLIGNE_TR!$M$3:$M$9,0),5)*INDEX(COEE_CADLIGNE_TR!$A$1:$D$13,MATCH(MONTH($A116),COEE_CADLIGNE_TR!$A$1:$A$13,0),3)))</f>
        <v/>
      </c>
      <c r="M116" s="28">
        <f>IF(OR(Ouverture_lignes_validées!M116="F",Ouverture_lignes_validées!M116="PM",Ouverture_lignes_validées!M116=""),"",IF(Ouverture_lignes_validées!M116=1,INDEX(COEE_CADLIGNE_TR!$A$16:$C$27,MATCH(Tableau4[[#This Row],[Mois]],COEE_CADLIGNE_TR!$A$16:$A$27,0),2)*COEE_CADLIGNE_TR!$H$2*INDEX(COEE_CADLIGNE_TR!$L$3:$R$9,MATCH(WEEKDAY($A116,1),COEE_CADLIGNE_TR!$M$3:$M$9,0),6)*INDEX(COEE_CADLIGNE_TR!$A$1:$D$13,MATCH(MONTH($A116),COEE_CADLIGNE_TR!$A$1:$A$13,0),3)))</f>
        <v>7780.5</v>
      </c>
      <c r="N116" s="28">
        <f>IF(OR(Ouverture_lignes_validées!N116="F",Ouverture_lignes_validées!N116="PM",Ouverture_lignes_validées!N116=""),"",IF(Ouverture_lignes_validées!N116=1,INDEX(COEE_CADLIGNE_TR!$A$16:$C$27,MATCH(Tableau4[[#This Row],[Mois]],COEE_CADLIGNE_TR!$A$16:$A$27,0),2)*COEE_CADLIGNE_TR!$H$2*INDEX(COEE_CADLIGNE_TR!$L$3:$R$9,MATCH(WEEKDAY($A116,1),COEE_CADLIGNE_TR!$M$3:$M$9,0),7)*INDEX(COEE_CADLIGNE_TR!$A$1:$D$13,MATCH(MONTH($A116),COEE_CADLIGNE_TR!$A$1:$A$13,0),3)))</f>
        <v>7891.6500000000005</v>
      </c>
      <c r="O116" s="28" t="str">
        <f>IF(OR(Ouverture_lignes_validées!O116="F",Ouverture_lignes_validées!O116="PM",Ouverture_lignes_validées!O116=""),"",IF(Ouverture_lignes_validées!O116=1,IF(ISEVEN(Capa_lignes!$C116)="VRAI",INDEX(COEE_CADLIGNE_TR!$A$16:$C$27,MATCH(Tableau4[[#This Row],[Mois]],COEE_CADLIGNE_TR!$A$16:$A$27,0),2)*COEE_CADLIGNE_TR!$I$2*INDEX(COEE_CADLIGNE_TR!$L$3:$R$9,MATCH(WEEKDAY($A116,1),COEE_CADLIGNE_TR!$M$3:$M$9,0),4)*INDEX(COEE_CADLIGNE_TR!$A$1:$D$13,MATCH(MONTH($A116),COEE_CADLIGNE_TR!$A$1:$A$13,0),4),INDEX(COEE_CADLIGNE_TR!$A$16:$C$27,MATCH(Tableau4[[#This Row],[Mois]],COEE_CADLIGNE_TR!$A$16:$A$27,0),2)*COEE_CADLIGNE_TR!$I$2*INDEX(COEE_CADLIGNE_TR!$L$3:$R$9,MATCH(WEEKDAY($A116,1),COEE_CADLIGNE_TR!$M$3:$M$9,0),3)*INDEX(COEE_CADLIGNE_TR!$A$1:$D$13,MATCH(MONTH($A116),COEE_CADLIGNE_TR!$A$1:$A$13,0),4))))</f>
        <v/>
      </c>
      <c r="P116" s="28" t="str">
        <f>IF(OR(Ouverture_lignes_validées!P116="F",Ouverture_lignes_validées!P116="PM",Ouverture_lignes_validées!P116=""),"",IF(Ouverture_lignes_validées!P116=1,IF(ISEVEN(Capa_lignes!$C116)="VRAI",INDEX(COEE_CADLIGNE_TR!$A$16:$C$27,MATCH(Tableau4[[#This Row],[Mois]],COEE_CADLIGNE_TR!$A$16:$A$27,0),2)*COEE_CADLIGNE_TR!$I$2*INDEX(COEE_CADLIGNE_TR!$L$3:$R$9,MATCH(WEEKDAY($A116,1),COEE_CADLIGNE_TR!$M$3:$M$9,0),3)*INDEX(COEE_CADLIGNE_TR!$A$1:$D$13,MATCH(MONTH($A116),COEE_CADLIGNE_TR!$A$1:$A$13,0),4),INDEX(COEE_CADLIGNE_TR!$A$16:$C$27,MATCH(Tableau4[[#This Row],[Mois]],COEE_CADLIGNE_TR!$A$16:$A$27,0),2)*COEE_CADLIGNE_TR!$I$2*INDEX(COEE_CADLIGNE_TR!$L$3:$R$9,MATCH(WEEKDAY($A116,1),COEE_CADLIGNE_TR!$M$3:$M$9,0),4)*INDEX(COEE_CADLIGNE_TR!$A$1:$D$13,MATCH(MONTH($A116),COEE_CADLIGNE_TR!$A$1:$A$13,0),4))))</f>
        <v/>
      </c>
      <c r="Q116" s="28" t="str">
        <f>IF(OR(Ouverture_lignes_validées!Q116="F",Ouverture_lignes_validées!Q116="PM",Ouverture_lignes_validées!Q116=""),"",IF(Ouverture_lignes_validées!Q116=1,INDEX(COEE_CADLIGNE_TR!$A$16:$C$27,MATCH(Tableau4[[#This Row],[Mois]],COEE_CADLIGNE_TR!$A$16:$A$27,0),2)*COEE_CADLIGNE_TR!$I$2*INDEX(COEE_CADLIGNE_TR!$L$3:$R$9,MATCH(WEEKDAY($A116,1),COEE_CADLIGNE_TR!$M$3:$M$9,0),5)*INDEX(COEE_CADLIGNE_TR!$A$1:$D$13,MATCH(MONTH($A116),COEE_CADLIGNE_TR!$A$1:$A$13,0),4)))</f>
        <v/>
      </c>
      <c r="R116" s="28" t="str">
        <f>IF(OR(Ouverture_lignes_validées!R116="F",Ouverture_lignes_validées!R116="PM",Ouverture_lignes_validées!R116=""),"",IF(Ouverture_lignes_validées!R116=1,INDEX(COEE_CADLIGNE_TR!$A$16:$C$27,MATCH(Tableau4[[#This Row],[Mois]],COEE_CADLIGNE_TR!$A$16:$A$27,0),2)*COEE_CADLIGNE_TR!$I$2*INDEX(COEE_CADLIGNE_TR!$L$3:$R$9,MATCH(WEEKDAY($A116,1),COEE_CADLIGNE_TR!$M$3:$M$9,0),6)*INDEX(COEE_CADLIGNE_TR!$A$1:$D$13,MATCH(MONTH($A116),COEE_CADLIGNE_TR!$A$1:$A$13,0),4)))</f>
        <v/>
      </c>
      <c r="S116" s="28">
        <f>IF(OR(Ouverture_lignes_validées!S116="F",Ouverture_lignes_validées!S116="PM",Ouverture_lignes_validées!S116=""),"",IF(Ouverture_lignes_validées!S116=1,INDEX(COEE_CADLIGNE_TR!$A$16:$C$27,MATCH(Tableau4[[#This Row],[Mois]],COEE_CADLIGNE_TR!$A$16:$A$27,0),2)*COEE_CADLIGNE_TR!$I$2*INDEX(COEE_CADLIGNE_TR!$L$3:$R$9,MATCH(WEEKDAY($A116,1),COEE_CADLIGNE_TR!$M$3:$M$9,0),7)*INDEX(COEE_CADLIGNE_TR!$A$1:$D$13,MATCH(MONTH($A116),COEE_CADLIGNE_TR!$A$1:$A$13,0),4)))</f>
        <v>7739.8874999999998</v>
      </c>
      <c r="T116" s="28" t="str">
        <f>IF(OR(Ouverture_lignes_validées!T116="F",Ouverture_lignes_validées!T116="PM",Ouverture_lignes_validées!T116=""),"",IF(Ouverture_lignes_validées!T116=1,IF(ISEVEN(Capa_lignes!$C116)="VRAI",INDEX(COEE_CADLIGNE_TR!$A$16:$C$27,MATCH(Tableau4[[#This Row],[Mois]],COEE_CADLIGNE_TR!$A$16:$A$27,0),2)*COEE_CADLIGNE_TR!$J$2*INDEX(COEE_CADLIGNE_TR!$L$3:$R$9,MATCH(WEEKDAY($A116,1),COEE_CADLIGNE_TR!$M$3:$M$9,0),3)*INDEX(COEE_CADLIGNE_TR!$A$1:$E$13,MATCH(MONTH($A116),COEE_CADLIGNE_TR!$A$1:$A$13,0),5),INDEX(COEE_CADLIGNE_TR!$A$16:$C$27,MATCH(Tableau4[[#This Row],[Mois]],COEE_CADLIGNE_TR!$A$16:$A$27,0),2)*COEE_CADLIGNE_TR!$J$2*INDEX(COEE_CADLIGNE_TR!$L$3:$R$9,MATCH(WEEKDAY($A116,1),COEE_CADLIGNE_TR!$M$3:$M$9,0),4)*INDEX(COEE_CADLIGNE_TR!$A$1:$E$13,MATCH(MONTH($A116),COEE_CADLIGNE_TR!$A$1:$A$13,0),5))))</f>
        <v/>
      </c>
    </row>
    <row r="117" spans="1:20" x14ac:dyDescent="0.35">
      <c r="A117" s="4">
        <v>45040</v>
      </c>
      <c r="B117" s="1">
        <v>2023</v>
      </c>
      <c r="C117" s="1">
        <v>17</v>
      </c>
      <c r="D117" s="1">
        <f>MONTH(Tableau4[[#This Row],[Date ]])</f>
        <v>4</v>
      </c>
      <c r="E117" s="28" t="str">
        <f>IF(OR(Ouverture_lignes_validées!E117="F",Ouverture_lignes_validées!E117="PM",Ouverture_lignes_validées!E117=""),"",
IF(Ouverture_lignes_validées!E117=1,
IF(ISEVEN(Capa_lignes!$C117)="VRAI",
INDEX(COEE_CADLIGNE_TR!$A$16:$C$27,MATCH(Tableau4[[#This Row],[Mois]],COEE_CADLIGNE_TR!$A$16:$A$27,0),2)*COEE_CADLIGNE_TR!$G$2*INDEX(COEE_CADLIGNE_TR!$L$3:$R$9,MATCH(WEEKDAY($A117,1),COEE_CADLIGNE_TR!$M$3:$M$9,0),4)*INDEX(COEE_CADLIGNE_TR!$A$1:$D$13,MATCH(MONTH($A117),COEE_CADLIGNE_TR!$A$1:$A$13,0),2)*INDEX(COEE_CADLIGNE_TR!$A$1:$D$13,MATCH(MONTH($A117),COEE_CADLIGNE_TR!$A$1:$A$13,0),2),
INDEX(COEE_CADLIGNE_TR!$A$16:$C$27,MATCH(Tableau4[[#This Row],[Mois]],COEE_CADLIGNE_TR!$A$16:$A$27,0),2)*COEE_CADLIGNE_TR!$G$2*INDEX(COEE_CADLIGNE_TR!$L$3:$R$9,MATCH(WEEKDAY($A117,1),COEE_CADLIGNE_TR!$M$3:$M$9,0),3)*INDEX(COEE_CADLIGNE_TR!$A$1:$D$13,MATCH(MONTH($A117),COEE_CADLIGNE_TR!$A$1:$A$13,0),2)*INDEX(COEE_CADLIGNE_TR!$A$1:$D$13,MATCH(MONTH($A117),COEE_CADLIGNE_TR!$A$1:$A$13,0),2))))</f>
        <v/>
      </c>
      <c r="F117" s="28" t="str">
        <f>IF(OR(Ouverture_lignes_validées!F117="F",Ouverture_lignes_validées!F117="PM",Ouverture_lignes_validées!F117=""),"",IF(Ouverture_lignes_validées!F117=1,IF(ISEVEN(Capa_lignes!$C117)="VRAI",INDEX(COEE_CADLIGNE_TR!$A$16:$C$27,MATCH(Tableau4[[#This Row],[Mois]],COEE_CADLIGNE_TR!$A$16:$A$27,0),2)*COEE_CADLIGNE_TR!$G$2*INDEX(COEE_CADLIGNE_TR!$L$3:$R$9,MATCH(WEEKDAY($A117,1),COEE_CADLIGNE_TR!$M$3:$M$9,0),3)*INDEX(COEE_CADLIGNE_TR!$A$1:$D$13,MATCH(MONTH($A117),COEE_CADLIGNE_TR!$A$1:$A$13,0),2),COEE_CADLIGNE_TR!$G$2*INDEX(COEE_CADLIGNE_TR!$L$3:$R$9,MATCH(WEEKDAY($A117,1),COEE_CADLIGNE_TR!$M$3:$M$9,0),4)*INDEX(COEE_CADLIGNE_TR!$A$1:$D$13,MATCH(MONTH($A117),COEE_CADLIGNE_TR!$A$1:$A$13,0),2))))</f>
        <v/>
      </c>
      <c r="G117" s="28" t="str">
        <f>IF(OR(Ouverture_lignes_validées!G117="F",Ouverture_lignes_validées!G117="PM",Ouverture_lignes_validées!G117=""),"",IF(Ouverture_lignes_validées!G117=1,INDEX(COEE_CADLIGNE_TR!$A$16:$C$27,MATCH(Tableau4[[#This Row],[Mois]],COEE_CADLIGNE_TR!$A$16:$A$27,0),2)*COEE_CADLIGNE_TR!$G$2*INDEX(COEE_CADLIGNE_TR!$L$3:$R$9,MATCH(WEEKDAY($A117,1),COEE_CADLIGNE_TR!$M$3:$M$9,0),5)*INDEX(COEE_CADLIGNE_TR!$A$1:$D$13,MATCH(MONTH($A117),COEE_CADLIGNE_TR!$A$1:$A$13,0),2)))</f>
        <v/>
      </c>
      <c r="H117" s="28" t="str">
        <f>IF(OR(Ouverture_lignes_validées!H117="F",Ouverture_lignes_validées!H117="PM",Ouverture_lignes_validées!H117=""),"",IF(Ouverture_lignes_validées!H117=1,INDEX(COEE_CADLIGNE_TR!$A$16:$C$27,MATCH(Tableau4[[#This Row],[Mois]],COEE_CADLIGNE_TR!$A$16:$A$27,0),2)*COEE_CADLIGNE_TR!$G$2*INDEX(COEE_CADLIGNE_TR!$L$3:$R$9,MATCH(WEEKDAY($A117,1),COEE_CADLIGNE_TR!$M$3:$M$9,0),6)*INDEX(COEE_CADLIGNE_TR!$A$1:$D$13,MATCH(MONTH($A117),COEE_CADLIGNE_TR!$A$1:$A$13,0),2)))</f>
        <v/>
      </c>
      <c r="I117" s="28" t="str">
        <f>IF(OR(Ouverture_lignes_validées!I117="F",Ouverture_lignes_validées!I117="PM",Ouverture_lignes_validées!I117=""),"",IF(Ouverture_lignes_validées!I117=1,INDEX(COEE_CADLIGNE_TR!$A$16:$C$27,MATCH(Tableau4[[#This Row],[Mois]],COEE_CADLIGNE_TR!$A$16:$A$27,0),2)*COEE_CADLIGNE_TR!$G$2*INDEX(COEE_CADLIGNE_TR!$L$3:$R$9,MATCH(WEEKDAY($A117,1),COEE_CADLIGNE_TR!$M$3:$M$9,0),7)*INDEX(COEE_CADLIGNE_TR!$A$1:$D$13,MATCH(MONTH($A117),COEE_CADLIGNE_TR!$A$1:$A$13,0),2)))</f>
        <v/>
      </c>
      <c r="J117" s="28">
        <f>IF(OR(Ouverture_lignes_validées!J117="F",Ouverture_lignes_validées!J117="PM",Ouverture_lignes_validées!J117=""),"",IF(Ouverture_lignes_validées!J117=1,IF(ISEVEN(Capa_lignes!$C117)="VRAI",INDEX(COEE_CADLIGNE_TR!$A$16:$C$27,MATCH(Tableau4[[#This Row],[Mois]],COEE_CADLIGNE_TR!$A$16:$A$27,0),2)*COEE_CADLIGNE_TR!$H$2*INDEX(COEE_CADLIGNE_TR!$L$3:$R$9,MATCH(WEEKDAY($A117,1),COEE_CADLIGNE_TR!$M$3:$M$9,0),4)*INDEX(COEE_CADLIGNE_TR!$A$1:$D$13,MATCH(MONTH($A117),COEE_CADLIGNE_TR!$A$1:$A$13,0),3),INDEX(COEE_CADLIGNE_TR!$A$16:$C$27,MATCH(Tableau4[[#This Row],[Mois]],COEE_CADLIGNE_TR!$A$16:$A$27,0),2)*COEE_CADLIGNE_TR!$H$2*INDEX(COEE_CADLIGNE_TR!$L$3:$R$9,MATCH(WEEKDAY($A117,1),COEE_CADLIGNE_TR!$M$3:$M$9,0),3)*INDEX(COEE_CADLIGNE_TR!$A$1:$D$13,MATCH(MONTH($A117),COEE_CADLIGNE_TR!$A$1:$A$13,0),3))))</f>
        <v>4890.6000000000004</v>
      </c>
      <c r="K117" s="28">
        <f>IF(OR(Ouverture_lignes_validées!K117="F",Ouverture_lignes_validées!K117="PM",Ouverture_lignes_validées!K117=""),"",IF(Ouverture_lignes_validées!K117=1,IF(ISEVEN(Capa_lignes!$C117)="VRAI",INDEX(COEE_CADLIGNE_TR!$A$16:$C$27,MATCH(Tableau4[[#This Row],[Mois]],COEE_CADLIGNE_TR!$A$16:$A$27,0),2)*COEE_CADLIGNE_TR!$H$2*INDEX(COEE_CADLIGNE_TR!$L$3:$R$9,MATCH(WEEKDAY($A117,1),COEE_CADLIGNE_TR!$M$3:$M$9,0),3)*INDEX(COEE_CADLIGNE_TR!$A$1:$D$13,MATCH(MONTH($A117),COEE_CADLIGNE_TR!$A$1:$A$13,0),3),INDEX(COEE_CADLIGNE_TR!$A$16:$C$27,MATCH(Tableau4[[#This Row],[Mois]],COEE_CADLIGNE_TR!$A$16:$A$27,0),2)*COEE_CADLIGNE_TR!$H$2*INDEX(COEE_CADLIGNE_TR!$L$3:$R$9,MATCH(WEEKDAY($A117,1),COEE_CADLIGNE_TR!$M$3:$M$9,0),4)*INDEX(COEE_CADLIGNE_TR!$A$1:$D$13,MATCH(MONTH($A117),COEE_CADLIGNE_TR!$A$1:$A$13,0),3))))</f>
        <v>5001.75</v>
      </c>
      <c r="L117" s="28">
        <f>IF(OR(Ouverture_lignes_validées!L117="F",Ouverture_lignes_validées!L117="PM",Ouverture_lignes_validées!L117=""),"",IF(Ouverture_lignes_validées!L117=1,INDEX(COEE_CADLIGNE_TR!$A$16:$C$27,MATCH(Tableau4[[#This Row],[Mois]],COEE_CADLIGNE_TR!$A$16:$A$27,0),2)*COEE_CADLIGNE_TR!$H$2*INDEX(COEE_CADLIGNE_TR!$L$3:$R$9,MATCH(WEEKDAY($A117,1),COEE_CADLIGNE_TR!$M$3:$M$9,0),5)*INDEX(COEE_CADLIGNE_TR!$A$1:$D$13,MATCH(MONTH($A117),COEE_CADLIGNE_TR!$A$1:$A$13,0),3)))</f>
        <v>6113.25</v>
      </c>
      <c r="M117" s="28" t="str">
        <f>IF(OR(Ouverture_lignes_validées!M117="F",Ouverture_lignes_validées!M117="PM",Ouverture_lignes_validées!M117=""),"",IF(Ouverture_lignes_validées!M117=1,INDEX(COEE_CADLIGNE_TR!$A$16:$C$27,MATCH(Tableau4[[#This Row],[Mois]],COEE_CADLIGNE_TR!$A$16:$A$27,0),2)*COEE_CADLIGNE_TR!$H$2*INDEX(COEE_CADLIGNE_TR!$L$3:$R$9,MATCH(WEEKDAY($A117,1),COEE_CADLIGNE_TR!$M$3:$M$9,0),6)*INDEX(COEE_CADLIGNE_TR!$A$1:$D$13,MATCH(MONTH($A117),COEE_CADLIGNE_TR!$A$1:$A$13,0),3)))</f>
        <v/>
      </c>
      <c r="N117" s="28" t="str">
        <f>IF(OR(Ouverture_lignes_validées!N117="F",Ouverture_lignes_validées!N117="PM",Ouverture_lignes_validées!N117=""),"",IF(Ouverture_lignes_validées!N117=1,INDEX(COEE_CADLIGNE_TR!$A$16:$C$27,MATCH(Tableau4[[#This Row],[Mois]],COEE_CADLIGNE_TR!$A$16:$A$27,0),2)*COEE_CADLIGNE_TR!$H$2*INDEX(COEE_CADLIGNE_TR!$L$3:$R$9,MATCH(WEEKDAY($A117,1),COEE_CADLIGNE_TR!$M$3:$M$9,0),7)*INDEX(COEE_CADLIGNE_TR!$A$1:$D$13,MATCH(MONTH($A117),COEE_CADLIGNE_TR!$A$1:$A$13,0),3)))</f>
        <v/>
      </c>
      <c r="O117" s="28">
        <f>IF(OR(Ouverture_lignes_validées!O117="F",Ouverture_lignes_validées!O117="PM",Ouverture_lignes_validées!O117=""),"",IF(Ouverture_lignes_validées!O117=1,IF(ISEVEN(Capa_lignes!$C117)="VRAI",INDEX(COEE_CADLIGNE_TR!$A$16:$C$27,MATCH(Tableau4[[#This Row],[Mois]],COEE_CADLIGNE_TR!$A$16:$A$27,0),2)*COEE_CADLIGNE_TR!$I$2*INDEX(COEE_CADLIGNE_TR!$L$3:$R$9,MATCH(WEEKDAY($A117,1),COEE_CADLIGNE_TR!$M$3:$M$9,0),4)*INDEX(COEE_CADLIGNE_TR!$A$1:$D$13,MATCH(MONTH($A117),COEE_CADLIGNE_TR!$A$1:$A$13,0),4),INDEX(COEE_CADLIGNE_TR!$A$16:$C$27,MATCH(Tableau4[[#This Row],[Mois]],COEE_CADLIGNE_TR!$A$16:$A$27,0),2)*COEE_CADLIGNE_TR!$I$2*INDEX(COEE_CADLIGNE_TR!$L$3:$R$9,MATCH(WEEKDAY($A117,1),COEE_CADLIGNE_TR!$M$3:$M$9,0),3)*INDEX(COEE_CADLIGNE_TR!$A$1:$D$13,MATCH(MONTH($A117),COEE_CADLIGNE_TR!$A$1:$A$13,0),4))))</f>
        <v>4796.55</v>
      </c>
      <c r="P117" s="28">
        <f>IF(OR(Ouverture_lignes_validées!P117="F",Ouverture_lignes_validées!P117="PM",Ouverture_lignes_validées!P117=""),"",IF(Ouverture_lignes_validées!P117=1,IF(ISEVEN(Capa_lignes!$C117)="VRAI",INDEX(COEE_CADLIGNE_TR!$A$16:$C$27,MATCH(Tableau4[[#This Row],[Mois]],COEE_CADLIGNE_TR!$A$16:$A$27,0),2)*COEE_CADLIGNE_TR!$I$2*INDEX(COEE_CADLIGNE_TR!$L$3:$R$9,MATCH(WEEKDAY($A117,1),COEE_CADLIGNE_TR!$M$3:$M$9,0),3)*INDEX(COEE_CADLIGNE_TR!$A$1:$D$13,MATCH(MONTH($A117),COEE_CADLIGNE_TR!$A$1:$A$13,0),4),INDEX(COEE_CADLIGNE_TR!$A$16:$C$27,MATCH(Tableau4[[#This Row],[Mois]],COEE_CADLIGNE_TR!$A$16:$A$27,0),2)*COEE_CADLIGNE_TR!$I$2*INDEX(COEE_CADLIGNE_TR!$L$3:$R$9,MATCH(WEEKDAY($A117,1),COEE_CADLIGNE_TR!$M$3:$M$9,0),4)*INDEX(COEE_CADLIGNE_TR!$A$1:$D$13,MATCH(MONTH($A117),COEE_CADLIGNE_TR!$A$1:$A$13,0),4))))</f>
        <v>4905.5625</v>
      </c>
      <c r="Q117" s="28" t="str">
        <f>IF(OR(Ouverture_lignes_validées!Q117="F",Ouverture_lignes_validées!Q117="PM",Ouverture_lignes_validées!Q117=""),"",IF(Ouverture_lignes_validées!Q117=1,INDEX(COEE_CADLIGNE_TR!$A$16:$C$27,MATCH(Tableau4[[#This Row],[Mois]],COEE_CADLIGNE_TR!$A$16:$A$27,0),2)*COEE_CADLIGNE_TR!$I$2*INDEX(COEE_CADLIGNE_TR!$L$3:$R$9,MATCH(WEEKDAY($A117,1),COEE_CADLIGNE_TR!$M$3:$M$9,0),5)*INDEX(COEE_CADLIGNE_TR!$A$1:$D$13,MATCH(MONTH($A117),COEE_CADLIGNE_TR!$A$1:$A$13,0),4)))</f>
        <v/>
      </c>
      <c r="R117" s="28" t="str">
        <f>IF(OR(Ouverture_lignes_validées!R117="F",Ouverture_lignes_validées!R117="PM",Ouverture_lignes_validées!R117=""),"",IF(Ouverture_lignes_validées!R117=1,INDEX(COEE_CADLIGNE_TR!$A$16:$C$27,MATCH(Tableau4[[#This Row],[Mois]],COEE_CADLIGNE_TR!$A$16:$A$27,0),2)*COEE_CADLIGNE_TR!$I$2*INDEX(COEE_CADLIGNE_TR!$L$3:$R$9,MATCH(WEEKDAY($A117,1),COEE_CADLIGNE_TR!$M$3:$M$9,0),6)*INDEX(COEE_CADLIGNE_TR!$A$1:$D$13,MATCH(MONTH($A117),COEE_CADLIGNE_TR!$A$1:$A$13,0),4)))</f>
        <v/>
      </c>
      <c r="S117" s="28" t="str">
        <f>IF(OR(Ouverture_lignes_validées!S117="F",Ouverture_lignes_validées!S117="PM",Ouverture_lignes_validées!S117=""),"",IF(Ouverture_lignes_validées!S117=1,INDEX(COEE_CADLIGNE_TR!$A$16:$C$27,MATCH(Tableau4[[#This Row],[Mois]],COEE_CADLIGNE_TR!$A$16:$A$27,0),2)*COEE_CADLIGNE_TR!$I$2*INDEX(COEE_CADLIGNE_TR!$L$3:$R$9,MATCH(WEEKDAY($A117,1),COEE_CADLIGNE_TR!$M$3:$M$9,0),7)*INDEX(COEE_CADLIGNE_TR!$A$1:$D$13,MATCH(MONTH($A117),COEE_CADLIGNE_TR!$A$1:$A$13,0),4)))</f>
        <v/>
      </c>
      <c r="T117" s="28">
        <f>IF(OR(Ouverture_lignes_validées!T117="F",Ouverture_lignes_validées!T117="PM",Ouverture_lignes_validées!T117=""),"",IF(Ouverture_lignes_validées!T117=1,IF(ISEVEN(Capa_lignes!$C117)="VRAI",INDEX(COEE_CADLIGNE_TR!$A$16:$C$27,MATCH(Tableau4[[#This Row],[Mois]],COEE_CADLIGNE_TR!$A$16:$A$27,0),2)*COEE_CADLIGNE_TR!$J$2*INDEX(COEE_CADLIGNE_TR!$L$3:$R$9,MATCH(WEEKDAY($A117,1),COEE_CADLIGNE_TR!$M$3:$M$9,0),3)*INDEX(COEE_CADLIGNE_TR!$A$1:$E$13,MATCH(MONTH($A117),COEE_CADLIGNE_TR!$A$1:$A$13,0),5),INDEX(COEE_CADLIGNE_TR!$A$16:$C$27,MATCH(Tableau4[[#This Row],[Mois]],COEE_CADLIGNE_TR!$A$16:$A$27,0),2)*COEE_CADLIGNE_TR!$J$2*INDEX(COEE_CADLIGNE_TR!$L$3:$R$9,MATCH(WEEKDAY($A117,1),COEE_CADLIGNE_TR!$M$3:$M$9,0),4)*INDEX(COEE_CADLIGNE_TR!$A$1:$E$13,MATCH(MONTH($A117),COEE_CADLIGNE_TR!$A$1:$A$13,0),5))))</f>
        <v>1601.8735362997659</v>
      </c>
    </row>
    <row r="118" spans="1:20" x14ac:dyDescent="0.35">
      <c r="A118" s="4">
        <v>45041</v>
      </c>
      <c r="B118" s="1">
        <v>2023</v>
      </c>
      <c r="C118" s="1">
        <v>17</v>
      </c>
      <c r="D118" s="1">
        <f>MONTH(Tableau4[[#This Row],[Date ]])</f>
        <v>4</v>
      </c>
      <c r="E118" s="28" t="str">
        <f>IF(OR(Ouverture_lignes_validées!E118="F",Ouverture_lignes_validées!E118="PM",Ouverture_lignes_validées!E118=""),"",
IF(Ouverture_lignes_validées!E118=1,
IF(ISEVEN(Capa_lignes!$C118)="VRAI",
INDEX(COEE_CADLIGNE_TR!$A$16:$C$27,MATCH(Tableau4[[#This Row],[Mois]],COEE_CADLIGNE_TR!$A$16:$A$27,0),2)*COEE_CADLIGNE_TR!$G$2*INDEX(COEE_CADLIGNE_TR!$L$3:$R$9,MATCH(WEEKDAY($A118,1),COEE_CADLIGNE_TR!$M$3:$M$9,0),4)*INDEX(COEE_CADLIGNE_TR!$A$1:$D$13,MATCH(MONTH($A118),COEE_CADLIGNE_TR!$A$1:$A$13,0),2)*INDEX(COEE_CADLIGNE_TR!$A$1:$D$13,MATCH(MONTH($A118),COEE_CADLIGNE_TR!$A$1:$A$13,0),2),
INDEX(COEE_CADLIGNE_TR!$A$16:$C$27,MATCH(Tableau4[[#This Row],[Mois]],COEE_CADLIGNE_TR!$A$16:$A$27,0),2)*COEE_CADLIGNE_TR!$G$2*INDEX(COEE_CADLIGNE_TR!$L$3:$R$9,MATCH(WEEKDAY($A118,1),COEE_CADLIGNE_TR!$M$3:$M$9,0),3)*INDEX(COEE_CADLIGNE_TR!$A$1:$D$13,MATCH(MONTH($A118),COEE_CADLIGNE_TR!$A$1:$A$13,0),2)*INDEX(COEE_CADLIGNE_TR!$A$1:$D$13,MATCH(MONTH($A118),COEE_CADLIGNE_TR!$A$1:$A$13,0),2))))</f>
        <v/>
      </c>
      <c r="F118" s="28" t="str">
        <f>IF(OR(Ouverture_lignes_validées!F118="F",Ouverture_lignes_validées!F118="PM",Ouverture_lignes_validées!F118=""),"",IF(Ouverture_lignes_validées!F118=1,IF(ISEVEN(Capa_lignes!$C118)="VRAI",INDEX(COEE_CADLIGNE_TR!$A$16:$C$27,MATCH(Tableau4[[#This Row],[Mois]],COEE_CADLIGNE_TR!$A$16:$A$27,0),2)*COEE_CADLIGNE_TR!$G$2*INDEX(COEE_CADLIGNE_TR!$L$3:$R$9,MATCH(WEEKDAY($A118,1),COEE_CADLIGNE_TR!$M$3:$M$9,0),3)*INDEX(COEE_CADLIGNE_TR!$A$1:$D$13,MATCH(MONTH($A118),COEE_CADLIGNE_TR!$A$1:$A$13,0),2),COEE_CADLIGNE_TR!$G$2*INDEX(COEE_CADLIGNE_TR!$L$3:$R$9,MATCH(WEEKDAY($A118,1),COEE_CADLIGNE_TR!$M$3:$M$9,0),4)*INDEX(COEE_CADLIGNE_TR!$A$1:$D$13,MATCH(MONTH($A118),COEE_CADLIGNE_TR!$A$1:$A$13,0),2))))</f>
        <v/>
      </c>
      <c r="G118" s="28" t="str">
        <f>IF(OR(Ouverture_lignes_validées!G118="F",Ouverture_lignes_validées!G118="PM",Ouverture_lignes_validées!G118=""),"",IF(Ouverture_lignes_validées!G118=1,INDEX(COEE_CADLIGNE_TR!$A$16:$C$27,MATCH(Tableau4[[#This Row],[Mois]],COEE_CADLIGNE_TR!$A$16:$A$27,0),2)*COEE_CADLIGNE_TR!$G$2*INDEX(COEE_CADLIGNE_TR!$L$3:$R$9,MATCH(WEEKDAY($A118,1),COEE_CADLIGNE_TR!$M$3:$M$9,0),5)*INDEX(COEE_CADLIGNE_TR!$A$1:$D$13,MATCH(MONTH($A118),COEE_CADLIGNE_TR!$A$1:$A$13,0),2)))</f>
        <v/>
      </c>
      <c r="H118" s="28" t="str">
        <f>IF(OR(Ouverture_lignes_validées!H118="F",Ouverture_lignes_validées!H118="PM",Ouverture_lignes_validées!H118=""),"",IF(Ouverture_lignes_validées!H118=1,INDEX(COEE_CADLIGNE_TR!$A$16:$C$27,MATCH(Tableau4[[#This Row],[Mois]],COEE_CADLIGNE_TR!$A$16:$A$27,0),2)*COEE_CADLIGNE_TR!$G$2*INDEX(COEE_CADLIGNE_TR!$L$3:$R$9,MATCH(WEEKDAY($A118,1),COEE_CADLIGNE_TR!$M$3:$M$9,0),6)*INDEX(COEE_CADLIGNE_TR!$A$1:$D$13,MATCH(MONTH($A118),COEE_CADLIGNE_TR!$A$1:$A$13,0),2)))</f>
        <v/>
      </c>
      <c r="I118" s="28" t="str">
        <f>IF(OR(Ouverture_lignes_validées!I118="F",Ouverture_lignes_validées!I118="PM",Ouverture_lignes_validées!I118=""),"",IF(Ouverture_lignes_validées!I118=1,INDEX(COEE_CADLIGNE_TR!$A$16:$C$27,MATCH(Tableau4[[#This Row],[Mois]],COEE_CADLIGNE_TR!$A$16:$A$27,0),2)*COEE_CADLIGNE_TR!$G$2*INDEX(COEE_CADLIGNE_TR!$L$3:$R$9,MATCH(WEEKDAY($A118,1),COEE_CADLIGNE_TR!$M$3:$M$9,0),7)*INDEX(COEE_CADLIGNE_TR!$A$1:$D$13,MATCH(MONTH($A118),COEE_CADLIGNE_TR!$A$1:$A$13,0),2)))</f>
        <v/>
      </c>
      <c r="J118" s="28">
        <f>IF(OR(Ouverture_lignes_validées!J118="F",Ouverture_lignes_validées!J118="PM",Ouverture_lignes_validées!J118=""),"",IF(Ouverture_lignes_validées!J118=1,IF(ISEVEN(Capa_lignes!$C118)="VRAI",INDEX(COEE_CADLIGNE_TR!$A$16:$C$27,MATCH(Tableau4[[#This Row],[Mois]],COEE_CADLIGNE_TR!$A$16:$A$27,0),2)*COEE_CADLIGNE_TR!$H$2*INDEX(COEE_CADLIGNE_TR!$L$3:$R$9,MATCH(WEEKDAY($A118,1),COEE_CADLIGNE_TR!$M$3:$M$9,0),4)*INDEX(COEE_CADLIGNE_TR!$A$1:$D$13,MATCH(MONTH($A118),COEE_CADLIGNE_TR!$A$1:$A$13,0),3),INDEX(COEE_CADLIGNE_TR!$A$16:$C$27,MATCH(Tableau4[[#This Row],[Mois]],COEE_CADLIGNE_TR!$A$16:$A$27,0),2)*COEE_CADLIGNE_TR!$H$2*INDEX(COEE_CADLIGNE_TR!$L$3:$R$9,MATCH(WEEKDAY($A118,1),COEE_CADLIGNE_TR!$M$3:$M$9,0),3)*INDEX(COEE_CADLIGNE_TR!$A$1:$D$13,MATCH(MONTH($A118),COEE_CADLIGNE_TR!$A$1:$A$13,0),3))))</f>
        <v>4890.6000000000004</v>
      </c>
      <c r="K118" s="28">
        <f>IF(OR(Ouverture_lignes_validées!K118="F",Ouverture_lignes_validées!K118="PM",Ouverture_lignes_validées!K118=""),"",IF(Ouverture_lignes_validées!K118=1,IF(ISEVEN(Capa_lignes!$C118)="VRAI",INDEX(COEE_CADLIGNE_TR!$A$16:$C$27,MATCH(Tableau4[[#This Row],[Mois]],COEE_CADLIGNE_TR!$A$16:$A$27,0),2)*COEE_CADLIGNE_TR!$H$2*INDEX(COEE_CADLIGNE_TR!$L$3:$R$9,MATCH(WEEKDAY($A118,1),COEE_CADLIGNE_TR!$M$3:$M$9,0),3)*INDEX(COEE_CADLIGNE_TR!$A$1:$D$13,MATCH(MONTH($A118),COEE_CADLIGNE_TR!$A$1:$A$13,0),3),INDEX(COEE_CADLIGNE_TR!$A$16:$C$27,MATCH(Tableau4[[#This Row],[Mois]],COEE_CADLIGNE_TR!$A$16:$A$27,0),2)*COEE_CADLIGNE_TR!$H$2*INDEX(COEE_CADLIGNE_TR!$L$3:$R$9,MATCH(WEEKDAY($A118,1),COEE_CADLIGNE_TR!$M$3:$M$9,0),4)*INDEX(COEE_CADLIGNE_TR!$A$1:$D$13,MATCH(MONTH($A118),COEE_CADLIGNE_TR!$A$1:$A$13,0),3))))</f>
        <v>5001.75</v>
      </c>
      <c r="L118" s="28">
        <f>IF(OR(Ouverture_lignes_validées!L118="F",Ouverture_lignes_validées!L118="PM",Ouverture_lignes_validées!L118=""),"",IF(Ouverture_lignes_validées!L118=1,INDEX(COEE_CADLIGNE_TR!$A$16:$C$27,MATCH(Tableau4[[#This Row],[Mois]],COEE_CADLIGNE_TR!$A$16:$A$27,0),2)*COEE_CADLIGNE_TR!$H$2*INDEX(COEE_CADLIGNE_TR!$L$3:$R$9,MATCH(WEEKDAY($A118,1),COEE_CADLIGNE_TR!$M$3:$M$9,0),5)*INDEX(COEE_CADLIGNE_TR!$A$1:$D$13,MATCH(MONTH($A118),COEE_CADLIGNE_TR!$A$1:$A$13,0),3)))</f>
        <v>6113.25</v>
      </c>
      <c r="M118" s="28" t="str">
        <f>IF(OR(Ouverture_lignes_validées!M118="F",Ouverture_lignes_validées!M118="PM",Ouverture_lignes_validées!M118=""),"",IF(Ouverture_lignes_validées!M118=1,INDEX(COEE_CADLIGNE_TR!$A$16:$C$27,MATCH(Tableau4[[#This Row],[Mois]],COEE_CADLIGNE_TR!$A$16:$A$27,0),2)*COEE_CADLIGNE_TR!$H$2*INDEX(COEE_CADLIGNE_TR!$L$3:$R$9,MATCH(WEEKDAY($A118,1),COEE_CADLIGNE_TR!$M$3:$M$9,0),6)*INDEX(COEE_CADLIGNE_TR!$A$1:$D$13,MATCH(MONTH($A118),COEE_CADLIGNE_TR!$A$1:$A$13,0),3)))</f>
        <v/>
      </c>
      <c r="N118" s="28" t="str">
        <f>IF(OR(Ouverture_lignes_validées!N118="F",Ouverture_lignes_validées!N118="PM",Ouverture_lignes_validées!N118=""),"",IF(Ouverture_lignes_validées!N118=1,INDEX(COEE_CADLIGNE_TR!$A$16:$C$27,MATCH(Tableau4[[#This Row],[Mois]],COEE_CADLIGNE_TR!$A$16:$A$27,0),2)*COEE_CADLIGNE_TR!$H$2*INDEX(COEE_CADLIGNE_TR!$L$3:$R$9,MATCH(WEEKDAY($A118,1),COEE_CADLIGNE_TR!$M$3:$M$9,0),7)*INDEX(COEE_CADLIGNE_TR!$A$1:$D$13,MATCH(MONTH($A118),COEE_CADLIGNE_TR!$A$1:$A$13,0),3)))</f>
        <v/>
      </c>
      <c r="O118" s="28">
        <f>IF(OR(Ouverture_lignes_validées!O118="F",Ouverture_lignes_validées!O118="PM",Ouverture_lignes_validées!O118=""),"",IF(Ouverture_lignes_validées!O118=1,IF(ISEVEN(Capa_lignes!$C118)="VRAI",INDEX(COEE_CADLIGNE_TR!$A$16:$C$27,MATCH(Tableau4[[#This Row],[Mois]],COEE_CADLIGNE_TR!$A$16:$A$27,0),2)*COEE_CADLIGNE_TR!$I$2*INDEX(COEE_CADLIGNE_TR!$L$3:$R$9,MATCH(WEEKDAY($A118,1),COEE_CADLIGNE_TR!$M$3:$M$9,0),4)*INDEX(COEE_CADLIGNE_TR!$A$1:$D$13,MATCH(MONTH($A118),COEE_CADLIGNE_TR!$A$1:$A$13,0),4),INDEX(COEE_CADLIGNE_TR!$A$16:$C$27,MATCH(Tableau4[[#This Row],[Mois]],COEE_CADLIGNE_TR!$A$16:$A$27,0),2)*COEE_CADLIGNE_TR!$I$2*INDEX(COEE_CADLIGNE_TR!$L$3:$R$9,MATCH(WEEKDAY($A118,1),COEE_CADLIGNE_TR!$M$3:$M$9,0),3)*INDEX(COEE_CADLIGNE_TR!$A$1:$D$13,MATCH(MONTH($A118),COEE_CADLIGNE_TR!$A$1:$A$13,0),4))))</f>
        <v>4796.55</v>
      </c>
      <c r="P118" s="28">
        <f>IF(OR(Ouverture_lignes_validées!P118="F",Ouverture_lignes_validées!P118="PM",Ouverture_lignes_validées!P118=""),"",IF(Ouverture_lignes_validées!P118=1,IF(ISEVEN(Capa_lignes!$C118)="VRAI",INDEX(COEE_CADLIGNE_TR!$A$16:$C$27,MATCH(Tableau4[[#This Row],[Mois]],COEE_CADLIGNE_TR!$A$16:$A$27,0),2)*COEE_CADLIGNE_TR!$I$2*INDEX(COEE_CADLIGNE_TR!$L$3:$R$9,MATCH(WEEKDAY($A118,1),COEE_CADLIGNE_TR!$M$3:$M$9,0),3)*INDEX(COEE_CADLIGNE_TR!$A$1:$D$13,MATCH(MONTH($A118),COEE_CADLIGNE_TR!$A$1:$A$13,0),4),INDEX(COEE_CADLIGNE_TR!$A$16:$C$27,MATCH(Tableau4[[#This Row],[Mois]],COEE_CADLIGNE_TR!$A$16:$A$27,0),2)*COEE_CADLIGNE_TR!$I$2*INDEX(COEE_CADLIGNE_TR!$L$3:$R$9,MATCH(WEEKDAY($A118,1),COEE_CADLIGNE_TR!$M$3:$M$9,0),4)*INDEX(COEE_CADLIGNE_TR!$A$1:$D$13,MATCH(MONTH($A118),COEE_CADLIGNE_TR!$A$1:$A$13,0),4))))</f>
        <v>4905.5625</v>
      </c>
      <c r="Q118" s="28" t="str">
        <f>IF(OR(Ouverture_lignes_validées!Q118="F",Ouverture_lignes_validées!Q118="PM",Ouverture_lignes_validées!Q118=""),"",IF(Ouverture_lignes_validées!Q118=1,INDEX(COEE_CADLIGNE_TR!$A$16:$C$27,MATCH(Tableau4[[#This Row],[Mois]],COEE_CADLIGNE_TR!$A$16:$A$27,0),2)*COEE_CADLIGNE_TR!$I$2*INDEX(COEE_CADLIGNE_TR!$L$3:$R$9,MATCH(WEEKDAY($A118,1),COEE_CADLIGNE_TR!$M$3:$M$9,0),5)*INDEX(COEE_CADLIGNE_TR!$A$1:$D$13,MATCH(MONTH($A118),COEE_CADLIGNE_TR!$A$1:$A$13,0),4)))</f>
        <v/>
      </c>
      <c r="R118" s="28" t="str">
        <f>IF(OR(Ouverture_lignes_validées!R118="F",Ouverture_lignes_validées!R118="PM",Ouverture_lignes_validées!R118=""),"",IF(Ouverture_lignes_validées!R118=1,INDEX(COEE_CADLIGNE_TR!$A$16:$C$27,MATCH(Tableau4[[#This Row],[Mois]],COEE_CADLIGNE_TR!$A$16:$A$27,0),2)*COEE_CADLIGNE_TR!$I$2*INDEX(COEE_CADLIGNE_TR!$L$3:$R$9,MATCH(WEEKDAY($A118,1),COEE_CADLIGNE_TR!$M$3:$M$9,0),6)*INDEX(COEE_CADLIGNE_TR!$A$1:$D$13,MATCH(MONTH($A118),COEE_CADLIGNE_TR!$A$1:$A$13,0),4)))</f>
        <v/>
      </c>
      <c r="S118" s="28" t="str">
        <f>IF(OR(Ouverture_lignes_validées!S118="F",Ouverture_lignes_validées!S118="PM",Ouverture_lignes_validées!S118=""),"",IF(Ouverture_lignes_validées!S118=1,INDEX(COEE_CADLIGNE_TR!$A$16:$C$27,MATCH(Tableau4[[#This Row],[Mois]],COEE_CADLIGNE_TR!$A$16:$A$27,0),2)*COEE_CADLIGNE_TR!$I$2*INDEX(COEE_CADLIGNE_TR!$L$3:$R$9,MATCH(WEEKDAY($A118,1),COEE_CADLIGNE_TR!$M$3:$M$9,0),7)*INDEX(COEE_CADLIGNE_TR!$A$1:$D$13,MATCH(MONTH($A118),COEE_CADLIGNE_TR!$A$1:$A$13,0),4)))</f>
        <v/>
      </c>
      <c r="T118" s="28">
        <f>IF(OR(Ouverture_lignes_validées!T118="F",Ouverture_lignes_validées!T118="PM",Ouverture_lignes_validées!T118=""),"",IF(Ouverture_lignes_validées!T118=1,IF(ISEVEN(Capa_lignes!$C118)="VRAI",INDEX(COEE_CADLIGNE_TR!$A$16:$C$27,MATCH(Tableau4[[#This Row],[Mois]],COEE_CADLIGNE_TR!$A$16:$A$27,0),2)*COEE_CADLIGNE_TR!$J$2*INDEX(COEE_CADLIGNE_TR!$L$3:$R$9,MATCH(WEEKDAY($A118,1),COEE_CADLIGNE_TR!$M$3:$M$9,0),3)*INDEX(COEE_CADLIGNE_TR!$A$1:$E$13,MATCH(MONTH($A118),COEE_CADLIGNE_TR!$A$1:$A$13,0),5),INDEX(COEE_CADLIGNE_TR!$A$16:$C$27,MATCH(Tableau4[[#This Row],[Mois]],COEE_CADLIGNE_TR!$A$16:$A$27,0),2)*COEE_CADLIGNE_TR!$J$2*INDEX(COEE_CADLIGNE_TR!$L$3:$R$9,MATCH(WEEKDAY($A118,1),COEE_CADLIGNE_TR!$M$3:$M$9,0),4)*INDEX(COEE_CADLIGNE_TR!$A$1:$E$13,MATCH(MONTH($A118),COEE_CADLIGNE_TR!$A$1:$A$13,0),5))))</f>
        <v>1601.8735362997659</v>
      </c>
    </row>
    <row r="119" spans="1:20" x14ac:dyDescent="0.35">
      <c r="A119" s="4">
        <v>45042</v>
      </c>
      <c r="B119" s="1">
        <v>2023</v>
      </c>
      <c r="C119" s="1">
        <v>17</v>
      </c>
      <c r="D119" s="1">
        <f>MONTH(Tableau4[[#This Row],[Date ]])</f>
        <v>4</v>
      </c>
      <c r="E119" s="28" t="str">
        <f>IF(OR(Ouverture_lignes_validées!E119="F",Ouverture_lignes_validées!E119="PM",Ouverture_lignes_validées!E119=""),"",
IF(Ouverture_lignes_validées!E119=1,
IF(ISEVEN(Capa_lignes!$C119)="VRAI",
INDEX(COEE_CADLIGNE_TR!$A$16:$C$27,MATCH(Tableau4[[#This Row],[Mois]],COEE_CADLIGNE_TR!$A$16:$A$27,0),2)*COEE_CADLIGNE_TR!$G$2*INDEX(COEE_CADLIGNE_TR!$L$3:$R$9,MATCH(WEEKDAY($A119,1),COEE_CADLIGNE_TR!$M$3:$M$9,0),4)*INDEX(COEE_CADLIGNE_TR!$A$1:$D$13,MATCH(MONTH($A119),COEE_CADLIGNE_TR!$A$1:$A$13,0),2)*INDEX(COEE_CADLIGNE_TR!$A$1:$D$13,MATCH(MONTH($A119),COEE_CADLIGNE_TR!$A$1:$A$13,0),2),
INDEX(COEE_CADLIGNE_TR!$A$16:$C$27,MATCH(Tableau4[[#This Row],[Mois]],COEE_CADLIGNE_TR!$A$16:$A$27,0),2)*COEE_CADLIGNE_TR!$G$2*INDEX(COEE_CADLIGNE_TR!$L$3:$R$9,MATCH(WEEKDAY($A119,1),COEE_CADLIGNE_TR!$M$3:$M$9,0),3)*INDEX(COEE_CADLIGNE_TR!$A$1:$D$13,MATCH(MONTH($A119),COEE_CADLIGNE_TR!$A$1:$A$13,0),2)*INDEX(COEE_CADLIGNE_TR!$A$1:$D$13,MATCH(MONTH($A119),COEE_CADLIGNE_TR!$A$1:$A$13,0),2))))</f>
        <v/>
      </c>
      <c r="F119" s="28" t="str">
        <f>IF(OR(Ouverture_lignes_validées!F119="F",Ouverture_lignes_validées!F119="PM",Ouverture_lignes_validées!F119=""),"",IF(Ouverture_lignes_validées!F119=1,IF(ISEVEN(Capa_lignes!$C119)="VRAI",INDEX(COEE_CADLIGNE_TR!$A$16:$C$27,MATCH(Tableau4[[#This Row],[Mois]],COEE_CADLIGNE_TR!$A$16:$A$27,0),2)*COEE_CADLIGNE_TR!$G$2*INDEX(COEE_CADLIGNE_TR!$L$3:$R$9,MATCH(WEEKDAY($A119,1),COEE_CADLIGNE_TR!$M$3:$M$9,0),3)*INDEX(COEE_CADLIGNE_TR!$A$1:$D$13,MATCH(MONTH($A119),COEE_CADLIGNE_TR!$A$1:$A$13,0),2),COEE_CADLIGNE_TR!$G$2*INDEX(COEE_CADLIGNE_TR!$L$3:$R$9,MATCH(WEEKDAY($A119,1),COEE_CADLIGNE_TR!$M$3:$M$9,0),4)*INDEX(COEE_CADLIGNE_TR!$A$1:$D$13,MATCH(MONTH($A119),COEE_CADLIGNE_TR!$A$1:$A$13,0),2))))</f>
        <v/>
      </c>
      <c r="G119" s="28" t="str">
        <f>IF(OR(Ouverture_lignes_validées!G119="F",Ouverture_lignes_validées!G119="PM",Ouverture_lignes_validées!G119=""),"",IF(Ouverture_lignes_validées!G119=1,INDEX(COEE_CADLIGNE_TR!$A$16:$C$27,MATCH(Tableau4[[#This Row],[Mois]],COEE_CADLIGNE_TR!$A$16:$A$27,0),2)*COEE_CADLIGNE_TR!$G$2*INDEX(COEE_CADLIGNE_TR!$L$3:$R$9,MATCH(WEEKDAY($A119,1),COEE_CADLIGNE_TR!$M$3:$M$9,0),5)*INDEX(COEE_CADLIGNE_TR!$A$1:$D$13,MATCH(MONTH($A119),COEE_CADLIGNE_TR!$A$1:$A$13,0),2)))</f>
        <v/>
      </c>
      <c r="H119" s="28" t="str">
        <f>IF(OR(Ouverture_lignes_validées!H119="F",Ouverture_lignes_validées!H119="PM",Ouverture_lignes_validées!H119=""),"",IF(Ouverture_lignes_validées!H119=1,INDEX(COEE_CADLIGNE_TR!$A$16:$C$27,MATCH(Tableau4[[#This Row],[Mois]],COEE_CADLIGNE_TR!$A$16:$A$27,0),2)*COEE_CADLIGNE_TR!$G$2*INDEX(COEE_CADLIGNE_TR!$L$3:$R$9,MATCH(WEEKDAY($A119,1),COEE_CADLIGNE_TR!$M$3:$M$9,0),6)*INDEX(COEE_CADLIGNE_TR!$A$1:$D$13,MATCH(MONTH($A119),COEE_CADLIGNE_TR!$A$1:$A$13,0),2)))</f>
        <v/>
      </c>
      <c r="I119" s="28" t="str">
        <f>IF(OR(Ouverture_lignes_validées!I119="F",Ouverture_lignes_validées!I119="PM",Ouverture_lignes_validées!I119=""),"",IF(Ouverture_lignes_validées!I119=1,INDEX(COEE_CADLIGNE_TR!$A$16:$C$27,MATCH(Tableau4[[#This Row],[Mois]],COEE_CADLIGNE_TR!$A$16:$A$27,0),2)*COEE_CADLIGNE_TR!$G$2*INDEX(COEE_CADLIGNE_TR!$L$3:$R$9,MATCH(WEEKDAY($A119,1),COEE_CADLIGNE_TR!$M$3:$M$9,0),7)*INDEX(COEE_CADLIGNE_TR!$A$1:$D$13,MATCH(MONTH($A119),COEE_CADLIGNE_TR!$A$1:$A$13,0),2)))</f>
        <v/>
      </c>
      <c r="J119" s="28" t="str">
        <f>IF(OR(Ouverture_lignes_validées!J119="F",Ouverture_lignes_validées!J119="PM",Ouverture_lignes_validées!J119=""),"",IF(Ouverture_lignes_validées!J119=1,IF(ISEVEN(Capa_lignes!$C119)="VRAI",INDEX(COEE_CADLIGNE_TR!$A$16:$C$27,MATCH(Tableau4[[#This Row],[Mois]],COEE_CADLIGNE_TR!$A$16:$A$27,0),2)*COEE_CADLIGNE_TR!$H$2*INDEX(COEE_CADLIGNE_TR!$L$3:$R$9,MATCH(WEEKDAY($A119,1),COEE_CADLIGNE_TR!$M$3:$M$9,0),4)*INDEX(COEE_CADLIGNE_TR!$A$1:$D$13,MATCH(MONTH($A119),COEE_CADLIGNE_TR!$A$1:$A$13,0),3),INDEX(COEE_CADLIGNE_TR!$A$16:$C$27,MATCH(Tableau4[[#This Row],[Mois]],COEE_CADLIGNE_TR!$A$16:$A$27,0),2)*COEE_CADLIGNE_TR!$H$2*INDEX(COEE_CADLIGNE_TR!$L$3:$R$9,MATCH(WEEKDAY($A119,1),COEE_CADLIGNE_TR!$M$3:$M$9,0),3)*INDEX(COEE_CADLIGNE_TR!$A$1:$D$13,MATCH(MONTH($A119),COEE_CADLIGNE_TR!$A$1:$A$13,0),3))))</f>
        <v/>
      </c>
      <c r="K119" s="28" t="str">
        <f>IF(OR(Ouverture_lignes_validées!K119="F",Ouverture_lignes_validées!K119="PM",Ouverture_lignes_validées!K119=""),"",IF(Ouverture_lignes_validées!K119=1,IF(ISEVEN(Capa_lignes!$C119)="VRAI",INDEX(COEE_CADLIGNE_TR!$A$16:$C$27,MATCH(Tableau4[[#This Row],[Mois]],COEE_CADLIGNE_TR!$A$16:$A$27,0),2)*COEE_CADLIGNE_TR!$H$2*INDEX(COEE_CADLIGNE_TR!$L$3:$R$9,MATCH(WEEKDAY($A119,1),COEE_CADLIGNE_TR!$M$3:$M$9,0),3)*INDEX(COEE_CADLIGNE_TR!$A$1:$D$13,MATCH(MONTH($A119),COEE_CADLIGNE_TR!$A$1:$A$13,0),3),INDEX(COEE_CADLIGNE_TR!$A$16:$C$27,MATCH(Tableau4[[#This Row],[Mois]],COEE_CADLIGNE_TR!$A$16:$A$27,0),2)*COEE_CADLIGNE_TR!$H$2*INDEX(COEE_CADLIGNE_TR!$L$3:$R$9,MATCH(WEEKDAY($A119,1),COEE_CADLIGNE_TR!$M$3:$M$9,0),4)*INDEX(COEE_CADLIGNE_TR!$A$1:$D$13,MATCH(MONTH($A119),COEE_CADLIGNE_TR!$A$1:$A$13,0),3))))</f>
        <v/>
      </c>
      <c r="L119" s="28">
        <f>IF(OR(Ouverture_lignes_validées!L119="F",Ouverture_lignes_validées!L119="PM",Ouverture_lignes_validées!L119=""),"",IF(Ouverture_lignes_validées!L119=1,INDEX(COEE_CADLIGNE_TR!$A$16:$C$27,MATCH(Tableau4[[#This Row],[Mois]],COEE_CADLIGNE_TR!$A$16:$A$27,0),2)*COEE_CADLIGNE_TR!$H$2*INDEX(COEE_CADLIGNE_TR!$L$3:$R$9,MATCH(WEEKDAY($A119,1),COEE_CADLIGNE_TR!$M$3:$M$9,0),5)*INDEX(COEE_CADLIGNE_TR!$A$1:$D$13,MATCH(MONTH($A119),COEE_CADLIGNE_TR!$A$1:$A$13,0),3)))</f>
        <v>6113.25</v>
      </c>
      <c r="M119" s="28" t="str">
        <f>IF(OR(Ouverture_lignes_validées!M119="F",Ouverture_lignes_validées!M119="PM",Ouverture_lignes_validées!M119=""),"",IF(Ouverture_lignes_validées!M119=1,INDEX(COEE_CADLIGNE_TR!$A$16:$C$27,MATCH(Tableau4[[#This Row],[Mois]],COEE_CADLIGNE_TR!$A$16:$A$27,0),2)*COEE_CADLIGNE_TR!$H$2*INDEX(COEE_CADLIGNE_TR!$L$3:$R$9,MATCH(WEEKDAY($A119,1),COEE_CADLIGNE_TR!$M$3:$M$9,0),6)*INDEX(COEE_CADLIGNE_TR!$A$1:$D$13,MATCH(MONTH($A119),COEE_CADLIGNE_TR!$A$1:$A$13,0),3)))</f>
        <v/>
      </c>
      <c r="N119" s="28" t="str">
        <f>IF(OR(Ouverture_lignes_validées!N119="F",Ouverture_lignes_validées!N119="PM",Ouverture_lignes_validées!N119=""),"",IF(Ouverture_lignes_validées!N119=1,INDEX(COEE_CADLIGNE_TR!$A$16:$C$27,MATCH(Tableau4[[#This Row],[Mois]],COEE_CADLIGNE_TR!$A$16:$A$27,0),2)*COEE_CADLIGNE_TR!$H$2*INDEX(COEE_CADLIGNE_TR!$L$3:$R$9,MATCH(WEEKDAY($A119,1),COEE_CADLIGNE_TR!$M$3:$M$9,0),7)*INDEX(COEE_CADLIGNE_TR!$A$1:$D$13,MATCH(MONTH($A119),COEE_CADLIGNE_TR!$A$1:$A$13,0),3)))</f>
        <v/>
      </c>
      <c r="O119" s="28">
        <f>IF(OR(Ouverture_lignes_validées!O119="F",Ouverture_lignes_validées!O119="PM",Ouverture_lignes_validées!O119=""),"",IF(Ouverture_lignes_validées!O119=1,IF(ISEVEN(Capa_lignes!$C119)="VRAI",INDEX(COEE_CADLIGNE_TR!$A$16:$C$27,MATCH(Tableau4[[#This Row],[Mois]],COEE_CADLIGNE_TR!$A$16:$A$27,0),2)*COEE_CADLIGNE_TR!$I$2*INDEX(COEE_CADLIGNE_TR!$L$3:$R$9,MATCH(WEEKDAY($A119,1),COEE_CADLIGNE_TR!$M$3:$M$9,0),4)*INDEX(COEE_CADLIGNE_TR!$A$1:$D$13,MATCH(MONTH($A119),COEE_CADLIGNE_TR!$A$1:$A$13,0),4),INDEX(COEE_CADLIGNE_TR!$A$16:$C$27,MATCH(Tableau4[[#This Row],[Mois]],COEE_CADLIGNE_TR!$A$16:$A$27,0),2)*COEE_CADLIGNE_TR!$I$2*INDEX(COEE_CADLIGNE_TR!$L$3:$R$9,MATCH(WEEKDAY($A119,1),COEE_CADLIGNE_TR!$M$3:$M$9,0),3)*INDEX(COEE_CADLIGNE_TR!$A$1:$D$13,MATCH(MONTH($A119),COEE_CADLIGNE_TR!$A$1:$A$13,0),4))))</f>
        <v>4796.55</v>
      </c>
      <c r="P119" s="28">
        <f>IF(OR(Ouverture_lignes_validées!P119="F",Ouverture_lignes_validées!P119="PM",Ouverture_lignes_validées!P119=""),"",IF(Ouverture_lignes_validées!P119=1,IF(ISEVEN(Capa_lignes!$C119)="VRAI",INDEX(COEE_CADLIGNE_TR!$A$16:$C$27,MATCH(Tableau4[[#This Row],[Mois]],COEE_CADLIGNE_TR!$A$16:$A$27,0),2)*COEE_CADLIGNE_TR!$I$2*INDEX(COEE_CADLIGNE_TR!$L$3:$R$9,MATCH(WEEKDAY($A119,1),COEE_CADLIGNE_TR!$M$3:$M$9,0),3)*INDEX(COEE_CADLIGNE_TR!$A$1:$D$13,MATCH(MONTH($A119),COEE_CADLIGNE_TR!$A$1:$A$13,0),4),INDEX(COEE_CADLIGNE_TR!$A$16:$C$27,MATCH(Tableau4[[#This Row],[Mois]],COEE_CADLIGNE_TR!$A$16:$A$27,0),2)*COEE_CADLIGNE_TR!$I$2*INDEX(COEE_CADLIGNE_TR!$L$3:$R$9,MATCH(WEEKDAY($A119,1),COEE_CADLIGNE_TR!$M$3:$M$9,0),4)*INDEX(COEE_CADLIGNE_TR!$A$1:$D$13,MATCH(MONTH($A119),COEE_CADLIGNE_TR!$A$1:$A$13,0),4))))</f>
        <v>4905.5625</v>
      </c>
      <c r="Q119" s="28" t="str">
        <f>IF(OR(Ouverture_lignes_validées!Q119="F",Ouverture_lignes_validées!Q119="PM",Ouverture_lignes_validées!Q119=""),"",IF(Ouverture_lignes_validées!Q119=1,INDEX(COEE_CADLIGNE_TR!$A$16:$C$27,MATCH(Tableau4[[#This Row],[Mois]],COEE_CADLIGNE_TR!$A$16:$A$27,0),2)*COEE_CADLIGNE_TR!$I$2*INDEX(COEE_CADLIGNE_TR!$L$3:$R$9,MATCH(WEEKDAY($A119,1),COEE_CADLIGNE_TR!$M$3:$M$9,0),5)*INDEX(COEE_CADLIGNE_TR!$A$1:$D$13,MATCH(MONTH($A119),COEE_CADLIGNE_TR!$A$1:$A$13,0),4)))</f>
        <v/>
      </c>
      <c r="R119" s="28" t="str">
        <f>IF(OR(Ouverture_lignes_validées!R119="F",Ouverture_lignes_validées!R119="PM",Ouverture_lignes_validées!R119=""),"",IF(Ouverture_lignes_validées!R119=1,INDEX(COEE_CADLIGNE_TR!$A$16:$C$27,MATCH(Tableau4[[#This Row],[Mois]],COEE_CADLIGNE_TR!$A$16:$A$27,0),2)*COEE_CADLIGNE_TR!$I$2*INDEX(COEE_CADLIGNE_TR!$L$3:$R$9,MATCH(WEEKDAY($A119,1),COEE_CADLIGNE_TR!$M$3:$M$9,0),6)*INDEX(COEE_CADLIGNE_TR!$A$1:$D$13,MATCH(MONTH($A119),COEE_CADLIGNE_TR!$A$1:$A$13,0),4)))</f>
        <v/>
      </c>
      <c r="S119" s="28" t="str">
        <f>IF(OR(Ouverture_lignes_validées!S119="F",Ouverture_lignes_validées!S119="PM",Ouverture_lignes_validées!S119=""),"",IF(Ouverture_lignes_validées!S119=1,INDEX(COEE_CADLIGNE_TR!$A$16:$C$27,MATCH(Tableau4[[#This Row],[Mois]],COEE_CADLIGNE_TR!$A$16:$A$27,0),2)*COEE_CADLIGNE_TR!$I$2*INDEX(COEE_CADLIGNE_TR!$L$3:$R$9,MATCH(WEEKDAY($A119,1),COEE_CADLIGNE_TR!$M$3:$M$9,0),7)*INDEX(COEE_CADLIGNE_TR!$A$1:$D$13,MATCH(MONTH($A119),COEE_CADLIGNE_TR!$A$1:$A$13,0),4)))</f>
        <v/>
      </c>
      <c r="T119" s="28">
        <f>IF(OR(Ouverture_lignes_validées!T119="F",Ouverture_lignes_validées!T119="PM",Ouverture_lignes_validées!T119=""),"",IF(Ouverture_lignes_validées!T119=1,IF(ISEVEN(Capa_lignes!$C119)="VRAI",INDEX(COEE_CADLIGNE_TR!$A$16:$C$27,MATCH(Tableau4[[#This Row],[Mois]],COEE_CADLIGNE_TR!$A$16:$A$27,0),2)*COEE_CADLIGNE_TR!$J$2*INDEX(COEE_CADLIGNE_TR!$L$3:$R$9,MATCH(WEEKDAY($A119,1),COEE_CADLIGNE_TR!$M$3:$M$9,0),3)*INDEX(COEE_CADLIGNE_TR!$A$1:$E$13,MATCH(MONTH($A119),COEE_CADLIGNE_TR!$A$1:$A$13,0),5),INDEX(COEE_CADLIGNE_TR!$A$16:$C$27,MATCH(Tableau4[[#This Row],[Mois]],COEE_CADLIGNE_TR!$A$16:$A$27,0),2)*COEE_CADLIGNE_TR!$J$2*INDEX(COEE_CADLIGNE_TR!$L$3:$R$9,MATCH(WEEKDAY($A119,1),COEE_CADLIGNE_TR!$M$3:$M$9,0),4)*INDEX(COEE_CADLIGNE_TR!$A$1:$E$13,MATCH(MONTH($A119),COEE_CADLIGNE_TR!$A$1:$A$13,0),5))))</f>
        <v>1601.8735362997659</v>
      </c>
    </row>
    <row r="120" spans="1:20" x14ac:dyDescent="0.35">
      <c r="A120" s="4">
        <v>45043</v>
      </c>
      <c r="B120" s="1">
        <v>2023</v>
      </c>
      <c r="C120" s="1">
        <v>17</v>
      </c>
      <c r="D120" s="1">
        <f>MONTH(Tableau4[[#This Row],[Date ]])</f>
        <v>4</v>
      </c>
      <c r="E120" s="28" t="str">
        <f>IF(OR(Ouverture_lignes_validées!E120="F",Ouverture_lignes_validées!E120="PM",Ouverture_lignes_validées!E120=""),"",
IF(Ouverture_lignes_validées!E120=1,
IF(ISEVEN(Capa_lignes!$C120)="VRAI",
INDEX(COEE_CADLIGNE_TR!$A$16:$C$27,MATCH(Tableau4[[#This Row],[Mois]],COEE_CADLIGNE_TR!$A$16:$A$27,0),2)*COEE_CADLIGNE_TR!$G$2*INDEX(COEE_CADLIGNE_TR!$L$3:$R$9,MATCH(WEEKDAY($A120,1),COEE_CADLIGNE_TR!$M$3:$M$9,0),4)*INDEX(COEE_CADLIGNE_TR!$A$1:$D$13,MATCH(MONTH($A120),COEE_CADLIGNE_TR!$A$1:$A$13,0),2)*INDEX(COEE_CADLIGNE_TR!$A$1:$D$13,MATCH(MONTH($A120),COEE_CADLIGNE_TR!$A$1:$A$13,0),2),
INDEX(COEE_CADLIGNE_TR!$A$16:$C$27,MATCH(Tableau4[[#This Row],[Mois]],COEE_CADLIGNE_TR!$A$16:$A$27,0),2)*COEE_CADLIGNE_TR!$G$2*INDEX(COEE_CADLIGNE_TR!$L$3:$R$9,MATCH(WEEKDAY($A120,1),COEE_CADLIGNE_TR!$M$3:$M$9,0),3)*INDEX(COEE_CADLIGNE_TR!$A$1:$D$13,MATCH(MONTH($A120),COEE_CADLIGNE_TR!$A$1:$A$13,0),2)*INDEX(COEE_CADLIGNE_TR!$A$1:$D$13,MATCH(MONTH($A120),COEE_CADLIGNE_TR!$A$1:$A$13,0),2))))</f>
        <v/>
      </c>
      <c r="F120" s="28" t="str">
        <f>IF(OR(Ouverture_lignes_validées!F120="F",Ouverture_lignes_validées!F120="PM",Ouverture_lignes_validées!F120=""),"",IF(Ouverture_lignes_validées!F120=1,IF(ISEVEN(Capa_lignes!$C120)="VRAI",INDEX(COEE_CADLIGNE_TR!$A$16:$C$27,MATCH(Tableau4[[#This Row],[Mois]],COEE_CADLIGNE_TR!$A$16:$A$27,0),2)*COEE_CADLIGNE_TR!$G$2*INDEX(COEE_CADLIGNE_TR!$L$3:$R$9,MATCH(WEEKDAY($A120,1),COEE_CADLIGNE_TR!$M$3:$M$9,0),3)*INDEX(COEE_CADLIGNE_TR!$A$1:$D$13,MATCH(MONTH($A120),COEE_CADLIGNE_TR!$A$1:$A$13,0),2),COEE_CADLIGNE_TR!$G$2*INDEX(COEE_CADLIGNE_TR!$L$3:$R$9,MATCH(WEEKDAY($A120,1),COEE_CADLIGNE_TR!$M$3:$M$9,0),4)*INDEX(COEE_CADLIGNE_TR!$A$1:$D$13,MATCH(MONTH($A120),COEE_CADLIGNE_TR!$A$1:$A$13,0),2))))</f>
        <v/>
      </c>
      <c r="G120" s="28" t="str">
        <f>IF(OR(Ouverture_lignes_validées!G120="F",Ouverture_lignes_validées!G120="PM",Ouverture_lignes_validées!G120=""),"",IF(Ouverture_lignes_validées!G120=1,INDEX(COEE_CADLIGNE_TR!$A$16:$C$27,MATCH(Tableau4[[#This Row],[Mois]],COEE_CADLIGNE_TR!$A$16:$A$27,0),2)*COEE_CADLIGNE_TR!$G$2*INDEX(COEE_CADLIGNE_TR!$L$3:$R$9,MATCH(WEEKDAY($A120,1),COEE_CADLIGNE_TR!$M$3:$M$9,0),5)*INDEX(COEE_CADLIGNE_TR!$A$1:$D$13,MATCH(MONTH($A120),COEE_CADLIGNE_TR!$A$1:$A$13,0),2)))</f>
        <v/>
      </c>
      <c r="H120" s="28" t="str">
        <f>IF(OR(Ouverture_lignes_validées!H120="F",Ouverture_lignes_validées!H120="PM",Ouverture_lignes_validées!H120=""),"",IF(Ouverture_lignes_validées!H120=1,INDEX(COEE_CADLIGNE_TR!$A$16:$C$27,MATCH(Tableau4[[#This Row],[Mois]],COEE_CADLIGNE_TR!$A$16:$A$27,0),2)*COEE_CADLIGNE_TR!$G$2*INDEX(COEE_CADLIGNE_TR!$L$3:$R$9,MATCH(WEEKDAY($A120,1),COEE_CADLIGNE_TR!$M$3:$M$9,0),6)*INDEX(COEE_CADLIGNE_TR!$A$1:$D$13,MATCH(MONTH($A120),COEE_CADLIGNE_TR!$A$1:$A$13,0),2)))</f>
        <v/>
      </c>
      <c r="I120" s="28" t="str">
        <f>IF(OR(Ouverture_lignes_validées!I120="F",Ouverture_lignes_validées!I120="PM",Ouverture_lignes_validées!I120=""),"",IF(Ouverture_lignes_validées!I120=1,INDEX(COEE_CADLIGNE_TR!$A$16:$C$27,MATCH(Tableau4[[#This Row],[Mois]],COEE_CADLIGNE_TR!$A$16:$A$27,0),2)*COEE_CADLIGNE_TR!$G$2*INDEX(COEE_CADLIGNE_TR!$L$3:$R$9,MATCH(WEEKDAY($A120,1),COEE_CADLIGNE_TR!$M$3:$M$9,0),7)*INDEX(COEE_CADLIGNE_TR!$A$1:$D$13,MATCH(MONTH($A120),COEE_CADLIGNE_TR!$A$1:$A$13,0),2)))</f>
        <v/>
      </c>
      <c r="J120" s="28">
        <f>IF(OR(Ouverture_lignes_validées!J120="F",Ouverture_lignes_validées!J120="PM",Ouverture_lignes_validées!J120=""),"",IF(Ouverture_lignes_validées!J120=1,IF(ISEVEN(Capa_lignes!$C120)="VRAI",INDEX(COEE_CADLIGNE_TR!$A$16:$C$27,MATCH(Tableau4[[#This Row],[Mois]],COEE_CADLIGNE_TR!$A$16:$A$27,0),2)*COEE_CADLIGNE_TR!$H$2*INDEX(COEE_CADLIGNE_TR!$L$3:$R$9,MATCH(WEEKDAY($A120,1),COEE_CADLIGNE_TR!$M$3:$M$9,0),4)*INDEX(COEE_CADLIGNE_TR!$A$1:$D$13,MATCH(MONTH($A120),COEE_CADLIGNE_TR!$A$1:$A$13,0),3),INDEX(COEE_CADLIGNE_TR!$A$16:$C$27,MATCH(Tableau4[[#This Row],[Mois]],COEE_CADLIGNE_TR!$A$16:$A$27,0),2)*COEE_CADLIGNE_TR!$H$2*INDEX(COEE_CADLIGNE_TR!$L$3:$R$9,MATCH(WEEKDAY($A120,1),COEE_CADLIGNE_TR!$M$3:$M$9,0),3)*INDEX(COEE_CADLIGNE_TR!$A$1:$D$13,MATCH(MONTH($A120),COEE_CADLIGNE_TR!$A$1:$A$13,0),3))))</f>
        <v>4890.6000000000004</v>
      </c>
      <c r="K120" s="28">
        <f>IF(OR(Ouverture_lignes_validées!K120="F",Ouverture_lignes_validées!K120="PM",Ouverture_lignes_validées!K120=""),"",IF(Ouverture_lignes_validées!K120=1,IF(ISEVEN(Capa_lignes!$C120)="VRAI",INDEX(COEE_CADLIGNE_TR!$A$16:$C$27,MATCH(Tableau4[[#This Row],[Mois]],COEE_CADLIGNE_TR!$A$16:$A$27,0),2)*COEE_CADLIGNE_TR!$H$2*INDEX(COEE_CADLIGNE_TR!$L$3:$R$9,MATCH(WEEKDAY($A120,1),COEE_CADLIGNE_TR!$M$3:$M$9,0),3)*INDEX(COEE_CADLIGNE_TR!$A$1:$D$13,MATCH(MONTH($A120),COEE_CADLIGNE_TR!$A$1:$A$13,0),3),INDEX(COEE_CADLIGNE_TR!$A$16:$C$27,MATCH(Tableau4[[#This Row],[Mois]],COEE_CADLIGNE_TR!$A$16:$A$27,0),2)*COEE_CADLIGNE_TR!$H$2*INDEX(COEE_CADLIGNE_TR!$L$3:$R$9,MATCH(WEEKDAY($A120,1),COEE_CADLIGNE_TR!$M$3:$M$9,0),4)*INDEX(COEE_CADLIGNE_TR!$A$1:$D$13,MATCH(MONTH($A120),COEE_CADLIGNE_TR!$A$1:$A$13,0),3))))</f>
        <v>5001.75</v>
      </c>
      <c r="L120" s="28" t="str">
        <f>IF(OR(Ouverture_lignes_validées!L120="F",Ouverture_lignes_validées!L120="PM",Ouverture_lignes_validées!L120=""),"",IF(Ouverture_lignes_validées!L120=1,INDEX(COEE_CADLIGNE_TR!$A$16:$C$27,MATCH(Tableau4[[#This Row],[Mois]],COEE_CADLIGNE_TR!$A$16:$A$27,0),2)*COEE_CADLIGNE_TR!$H$2*INDEX(COEE_CADLIGNE_TR!$L$3:$R$9,MATCH(WEEKDAY($A120,1),COEE_CADLIGNE_TR!$M$3:$M$9,0),5)*INDEX(COEE_CADLIGNE_TR!$A$1:$D$13,MATCH(MONTH($A120),COEE_CADLIGNE_TR!$A$1:$A$13,0),3)))</f>
        <v/>
      </c>
      <c r="M120" s="28" t="str">
        <f>IF(OR(Ouverture_lignes_validées!M120="F",Ouverture_lignes_validées!M120="PM",Ouverture_lignes_validées!M120=""),"",IF(Ouverture_lignes_validées!M120=1,INDEX(COEE_CADLIGNE_TR!$A$16:$C$27,MATCH(Tableau4[[#This Row],[Mois]],COEE_CADLIGNE_TR!$A$16:$A$27,0),2)*COEE_CADLIGNE_TR!$H$2*INDEX(COEE_CADLIGNE_TR!$L$3:$R$9,MATCH(WEEKDAY($A120,1),COEE_CADLIGNE_TR!$M$3:$M$9,0),6)*INDEX(COEE_CADLIGNE_TR!$A$1:$D$13,MATCH(MONTH($A120),COEE_CADLIGNE_TR!$A$1:$A$13,0),3)))</f>
        <v/>
      </c>
      <c r="N120" s="28" t="str">
        <f>IF(OR(Ouverture_lignes_validées!N120="F",Ouverture_lignes_validées!N120="PM",Ouverture_lignes_validées!N120=""),"",IF(Ouverture_lignes_validées!N120=1,INDEX(COEE_CADLIGNE_TR!$A$16:$C$27,MATCH(Tableau4[[#This Row],[Mois]],COEE_CADLIGNE_TR!$A$16:$A$27,0),2)*COEE_CADLIGNE_TR!$H$2*INDEX(COEE_CADLIGNE_TR!$L$3:$R$9,MATCH(WEEKDAY($A120,1),COEE_CADLIGNE_TR!$M$3:$M$9,0),7)*INDEX(COEE_CADLIGNE_TR!$A$1:$D$13,MATCH(MONTH($A120),COEE_CADLIGNE_TR!$A$1:$A$13,0),3)))</f>
        <v/>
      </c>
      <c r="O120" s="28" t="str">
        <f>IF(OR(Ouverture_lignes_validées!O120="F",Ouverture_lignes_validées!O120="PM",Ouverture_lignes_validées!O120=""),"",IF(Ouverture_lignes_validées!O120=1,IF(ISEVEN(Capa_lignes!$C120)="VRAI",INDEX(COEE_CADLIGNE_TR!$A$16:$C$27,MATCH(Tableau4[[#This Row],[Mois]],COEE_CADLIGNE_TR!$A$16:$A$27,0),2)*COEE_CADLIGNE_TR!$I$2*INDEX(COEE_CADLIGNE_TR!$L$3:$R$9,MATCH(WEEKDAY($A120,1),COEE_CADLIGNE_TR!$M$3:$M$9,0),4)*INDEX(COEE_CADLIGNE_TR!$A$1:$D$13,MATCH(MONTH($A120),COEE_CADLIGNE_TR!$A$1:$A$13,0),4),INDEX(COEE_CADLIGNE_TR!$A$16:$C$27,MATCH(Tableau4[[#This Row],[Mois]],COEE_CADLIGNE_TR!$A$16:$A$27,0),2)*COEE_CADLIGNE_TR!$I$2*INDEX(COEE_CADLIGNE_TR!$L$3:$R$9,MATCH(WEEKDAY($A120,1),COEE_CADLIGNE_TR!$M$3:$M$9,0),3)*INDEX(COEE_CADLIGNE_TR!$A$1:$D$13,MATCH(MONTH($A120),COEE_CADLIGNE_TR!$A$1:$A$13,0),4))))</f>
        <v/>
      </c>
      <c r="P120" s="28" t="str">
        <f>IF(OR(Ouverture_lignes_validées!P120="F",Ouverture_lignes_validées!P120="PM",Ouverture_lignes_validées!P120=""),"",IF(Ouverture_lignes_validées!P120=1,IF(ISEVEN(Capa_lignes!$C120)="VRAI",INDEX(COEE_CADLIGNE_TR!$A$16:$C$27,MATCH(Tableau4[[#This Row],[Mois]],COEE_CADLIGNE_TR!$A$16:$A$27,0),2)*COEE_CADLIGNE_TR!$I$2*INDEX(COEE_CADLIGNE_TR!$L$3:$R$9,MATCH(WEEKDAY($A120,1),COEE_CADLIGNE_TR!$M$3:$M$9,0),3)*INDEX(COEE_CADLIGNE_TR!$A$1:$D$13,MATCH(MONTH($A120),COEE_CADLIGNE_TR!$A$1:$A$13,0),4),INDEX(COEE_CADLIGNE_TR!$A$16:$C$27,MATCH(Tableau4[[#This Row],[Mois]],COEE_CADLIGNE_TR!$A$16:$A$27,0),2)*COEE_CADLIGNE_TR!$I$2*INDEX(COEE_CADLIGNE_TR!$L$3:$R$9,MATCH(WEEKDAY($A120,1),COEE_CADLIGNE_TR!$M$3:$M$9,0),4)*INDEX(COEE_CADLIGNE_TR!$A$1:$D$13,MATCH(MONTH($A120),COEE_CADLIGNE_TR!$A$1:$A$13,0),4))))</f>
        <v/>
      </c>
      <c r="Q120" s="28" t="str">
        <f>IF(OR(Ouverture_lignes_validées!Q120="F",Ouverture_lignes_validées!Q120="PM",Ouverture_lignes_validées!Q120=""),"",IF(Ouverture_lignes_validées!Q120=1,INDEX(COEE_CADLIGNE_TR!$A$16:$C$27,MATCH(Tableau4[[#This Row],[Mois]],COEE_CADLIGNE_TR!$A$16:$A$27,0),2)*COEE_CADLIGNE_TR!$I$2*INDEX(COEE_CADLIGNE_TR!$L$3:$R$9,MATCH(WEEKDAY($A120,1),COEE_CADLIGNE_TR!$M$3:$M$9,0),5)*INDEX(COEE_CADLIGNE_TR!$A$1:$D$13,MATCH(MONTH($A120),COEE_CADLIGNE_TR!$A$1:$A$13,0),4)))</f>
        <v/>
      </c>
      <c r="R120" s="28" t="str">
        <f>IF(OR(Ouverture_lignes_validées!R120="F",Ouverture_lignes_validées!R120="PM",Ouverture_lignes_validées!R120=""),"",IF(Ouverture_lignes_validées!R120=1,INDEX(COEE_CADLIGNE_TR!$A$16:$C$27,MATCH(Tableau4[[#This Row],[Mois]],COEE_CADLIGNE_TR!$A$16:$A$27,0),2)*COEE_CADLIGNE_TR!$I$2*INDEX(COEE_CADLIGNE_TR!$L$3:$R$9,MATCH(WEEKDAY($A120,1),COEE_CADLIGNE_TR!$M$3:$M$9,0),6)*INDEX(COEE_CADLIGNE_TR!$A$1:$D$13,MATCH(MONTH($A120),COEE_CADLIGNE_TR!$A$1:$A$13,0),4)))</f>
        <v/>
      </c>
      <c r="S120" s="28" t="str">
        <f>IF(OR(Ouverture_lignes_validées!S120="F",Ouverture_lignes_validées!S120="PM",Ouverture_lignes_validées!S120=""),"",IF(Ouverture_lignes_validées!S120=1,INDEX(COEE_CADLIGNE_TR!$A$16:$C$27,MATCH(Tableau4[[#This Row],[Mois]],COEE_CADLIGNE_TR!$A$16:$A$27,0),2)*COEE_CADLIGNE_TR!$I$2*INDEX(COEE_CADLIGNE_TR!$L$3:$R$9,MATCH(WEEKDAY($A120,1),COEE_CADLIGNE_TR!$M$3:$M$9,0),7)*INDEX(COEE_CADLIGNE_TR!$A$1:$D$13,MATCH(MONTH($A120),COEE_CADLIGNE_TR!$A$1:$A$13,0),4)))</f>
        <v/>
      </c>
      <c r="T120" s="28">
        <f>IF(OR(Ouverture_lignes_validées!T120="F",Ouverture_lignes_validées!T120="PM",Ouverture_lignes_validées!T120=""),"",IF(Ouverture_lignes_validées!T120=1,IF(ISEVEN(Capa_lignes!$C120)="VRAI",INDEX(COEE_CADLIGNE_TR!$A$16:$C$27,MATCH(Tableau4[[#This Row],[Mois]],COEE_CADLIGNE_TR!$A$16:$A$27,0),2)*COEE_CADLIGNE_TR!$J$2*INDEX(COEE_CADLIGNE_TR!$L$3:$R$9,MATCH(WEEKDAY($A120,1),COEE_CADLIGNE_TR!$M$3:$M$9,0),3)*INDEX(COEE_CADLIGNE_TR!$A$1:$E$13,MATCH(MONTH($A120),COEE_CADLIGNE_TR!$A$1:$A$13,0),5),INDEX(COEE_CADLIGNE_TR!$A$16:$C$27,MATCH(Tableau4[[#This Row],[Mois]],COEE_CADLIGNE_TR!$A$16:$A$27,0),2)*COEE_CADLIGNE_TR!$J$2*INDEX(COEE_CADLIGNE_TR!$L$3:$R$9,MATCH(WEEKDAY($A120,1),COEE_CADLIGNE_TR!$M$3:$M$9,0),4)*INDEX(COEE_CADLIGNE_TR!$A$1:$E$13,MATCH(MONTH($A120),COEE_CADLIGNE_TR!$A$1:$A$13,0),5))))</f>
        <v>1601.8735362997659</v>
      </c>
    </row>
    <row r="121" spans="1:20" x14ac:dyDescent="0.35">
      <c r="A121" s="4">
        <v>45044</v>
      </c>
      <c r="B121" s="1">
        <v>2023</v>
      </c>
      <c r="C121" s="1">
        <v>17</v>
      </c>
      <c r="D121" s="1">
        <f>MONTH(Tableau4[[#This Row],[Date ]])</f>
        <v>4</v>
      </c>
      <c r="E121" s="28" t="str">
        <f>IF(OR(Ouverture_lignes_validées!E121="F",Ouverture_lignes_validées!E121="PM",Ouverture_lignes_validées!E121=""),"",
IF(Ouverture_lignes_validées!E121=1,
IF(ISEVEN(Capa_lignes!$C121)="VRAI",
INDEX(COEE_CADLIGNE_TR!$A$16:$C$27,MATCH(Tableau4[[#This Row],[Mois]],COEE_CADLIGNE_TR!$A$16:$A$27,0),2)*COEE_CADLIGNE_TR!$G$2*INDEX(COEE_CADLIGNE_TR!$L$3:$R$9,MATCH(WEEKDAY($A121,1),COEE_CADLIGNE_TR!$M$3:$M$9,0),4)*INDEX(COEE_CADLIGNE_TR!$A$1:$D$13,MATCH(MONTH($A121),COEE_CADLIGNE_TR!$A$1:$A$13,0),2)*INDEX(COEE_CADLIGNE_TR!$A$1:$D$13,MATCH(MONTH($A121),COEE_CADLIGNE_TR!$A$1:$A$13,0),2),
INDEX(COEE_CADLIGNE_TR!$A$16:$C$27,MATCH(Tableau4[[#This Row],[Mois]],COEE_CADLIGNE_TR!$A$16:$A$27,0),2)*COEE_CADLIGNE_TR!$G$2*INDEX(COEE_CADLIGNE_TR!$L$3:$R$9,MATCH(WEEKDAY($A121,1),COEE_CADLIGNE_TR!$M$3:$M$9,0),3)*INDEX(COEE_CADLIGNE_TR!$A$1:$D$13,MATCH(MONTH($A121),COEE_CADLIGNE_TR!$A$1:$A$13,0),2)*INDEX(COEE_CADLIGNE_TR!$A$1:$D$13,MATCH(MONTH($A121),COEE_CADLIGNE_TR!$A$1:$A$13,0),2))))</f>
        <v/>
      </c>
      <c r="F121" s="28" t="str">
        <f>IF(OR(Ouverture_lignes_validées!F121="F",Ouverture_lignes_validées!F121="PM",Ouverture_lignes_validées!F121=""),"",IF(Ouverture_lignes_validées!F121=1,IF(ISEVEN(Capa_lignes!$C121)="VRAI",INDEX(COEE_CADLIGNE_TR!$A$16:$C$27,MATCH(Tableau4[[#This Row],[Mois]],COEE_CADLIGNE_TR!$A$16:$A$27,0),2)*COEE_CADLIGNE_TR!$G$2*INDEX(COEE_CADLIGNE_TR!$L$3:$R$9,MATCH(WEEKDAY($A121,1),COEE_CADLIGNE_TR!$M$3:$M$9,0),3)*INDEX(COEE_CADLIGNE_TR!$A$1:$D$13,MATCH(MONTH($A121),COEE_CADLIGNE_TR!$A$1:$A$13,0),2),COEE_CADLIGNE_TR!$G$2*INDEX(COEE_CADLIGNE_TR!$L$3:$R$9,MATCH(WEEKDAY($A121,1),COEE_CADLIGNE_TR!$M$3:$M$9,0),4)*INDEX(COEE_CADLIGNE_TR!$A$1:$D$13,MATCH(MONTH($A121),COEE_CADLIGNE_TR!$A$1:$A$13,0),2))))</f>
        <v/>
      </c>
      <c r="G121" s="28" t="str">
        <f>IF(OR(Ouverture_lignes_validées!G121="F",Ouverture_lignes_validées!G121="PM",Ouverture_lignes_validées!G121=""),"",IF(Ouverture_lignes_validées!G121=1,INDEX(COEE_CADLIGNE_TR!$A$16:$C$27,MATCH(Tableau4[[#This Row],[Mois]],COEE_CADLIGNE_TR!$A$16:$A$27,0),2)*COEE_CADLIGNE_TR!$G$2*INDEX(COEE_CADLIGNE_TR!$L$3:$R$9,MATCH(WEEKDAY($A121,1),COEE_CADLIGNE_TR!$M$3:$M$9,0),5)*INDEX(COEE_CADLIGNE_TR!$A$1:$D$13,MATCH(MONTH($A121),COEE_CADLIGNE_TR!$A$1:$A$13,0),2)))</f>
        <v/>
      </c>
      <c r="H121" s="28" t="str">
        <f>IF(OR(Ouverture_lignes_validées!H121="F",Ouverture_lignes_validées!H121="PM",Ouverture_lignes_validées!H121=""),"",IF(Ouverture_lignes_validées!H121=1,INDEX(COEE_CADLIGNE_TR!$A$16:$C$27,MATCH(Tableau4[[#This Row],[Mois]],COEE_CADLIGNE_TR!$A$16:$A$27,0),2)*COEE_CADLIGNE_TR!$G$2*INDEX(COEE_CADLIGNE_TR!$L$3:$R$9,MATCH(WEEKDAY($A121,1),COEE_CADLIGNE_TR!$M$3:$M$9,0),6)*INDEX(COEE_CADLIGNE_TR!$A$1:$D$13,MATCH(MONTH($A121),COEE_CADLIGNE_TR!$A$1:$A$13,0),2)))</f>
        <v/>
      </c>
      <c r="I121" s="28" t="str">
        <f>IF(OR(Ouverture_lignes_validées!I121="F",Ouverture_lignes_validées!I121="PM",Ouverture_lignes_validées!I121=""),"",IF(Ouverture_lignes_validées!I121=1,INDEX(COEE_CADLIGNE_TR!$A$16:$C$27,MATCH(Tableau4[[#This Row],[Mois]],COEE_CADLIGNE_TR!$A$16:$A$27,0),2)*COEE_CADLIGNE_TR!$G$2*INDEX(COEE_CADLIGNE_TR!$L$3:$R$9,MATCH(WEEKDAY($A121,1),COEE_CADLIGNE_TR!$M$3:$M$9,0),7)*INDEX(COEE_CADLIGNE_TR!$A$1:$D$13,MATCH(MONTH($A121),COEE_CADLIGNE_TR!$A$1:$A$13,0),2)))</f>
        <v/>
      </c>
      <c r="J121" s="28">
        <f>IF(OR(Ouverture_lignes_validées!J121="F",Ouverture_lignes_validées!J121="PM",Ouverture_lignes_validées!J121=""),"",IF(Ouverture_lignes_validées!J121=1,IF(ISEVEN(Capa_lignes!$C121)="VRAI",INDEX(COEE_CADLIGNE_TR!$A$16:$C$27,MATCH(Tableau4[[#This Row],[Mois]],COEE_CADLIGNE_TR!$A$16:$A$27,0),2)*COEE_CADLIGNE_TR!$H$2*INDEX(COEE_CADLIGNE_TR!$L$3:$R$9,MATCH(WEEKDAY($A121,1),COEE_CADLIGNE_TR!$M$3:$M$9,0),4)*INDEX(COEE_CADLIGNE_TR!$A$1:$D$13,MATCH(MONTH($A121),COEE_CADLIGNE_TR!$A$1:$A$13,0),3),INDEX(COEE_CADLIGNE_TR!$A$16:$C$27,MATCH(Tableau4[[#This Row],[Mois]],COEE_CADLIGNE_TR!$A$16:$A$27,0),2)*COEE_CADLIGNE_TR!$H$2*INDEX(COEE_CADLIGNE_TR!$L$3:$R$9,MATCH(WEEKDAY($A121,1),COEE_CADLIGNE_TR!$M$3:$M$9,0),3)*INDEX(COEE_CADLIGNE_TR!$A$1:$D$13,MATCH(MONTH($A121),COEE_CADLIGNE_TR!$A$1:$A$13,0),3))))</f>
        <v>4890.6000000000004</v>
      </c>
      <c r="K121" s="28">
        <f>IF(OR(Ouverture_lignes_validées!K121="F",Ouverture_lignes_validées!K121="PM",Ouverture_lignes_validées!K121=""),"",IF(Ouverture_lignes_validées!K121=1,IF(ISEVEN(Capa_lignes!$C121)="VRAI",INDEX(COEE_CADLIGNE_TR!$A$16:$C$27,MATCH(Tableau4[[#This Row],[Mois]],COEE_CADLIGNE_TR!$A$16:$A$27,0),2)*COEE_CADLIGNE_TR!$H$2*INDEX(COEE_CADLIGNE_TR!$L$3:$R$9,MATCH(WEEKDAY($A121,1),COEE_CADLIGNE_TR!$M$3:$M$9,0),3)*INDEX(COEE_CADLIGNE_TR!$A$1:$D$13,MATCH(MONTH($A121),COEE_CADLIGNE_TR!$A$1:$A$13,0),3),INDEX(COEE_CADLIGNE_TR!$A$16:$C$27,MATCH(Tableau4[[#This Row],[Mois]],COEE_CADLIGNE_TR!$A$16:$A$27,0),2)*COEE_CADLIGNE_TR!$H$2*INDEX(COEE_CADLIGNE_TR!$L$3:$R$9,MATCH(WEEKDAY($A121,1),COEE_CADLIGNE_TR!$M$3:$M$9,0),4)*INDEX(COEE_CADLIGNE_TR!$A$1:$D$13,MATCH(MONTH($A121),COEE_CADLIGNE_TR!$A$1:$A$13,0),3))))</f>
        <v>3001.05</v>
      </c>
      <c r="L121" s="28" t="str">
        <f>IF(OR(Ouverture_lignes_validées!L121="F",Ouverture_lignes_validées!L121="PM",Ouverture_lignes_validées!L121=""),"",IF(Ouverture_lignes_validées!L121=1,INDEX(COEE_CADLIGNE_TR!$A$16:$C$27,MATCH(Tableau4[[#This Row],[Mois]],COEE_CADLIGNE_TR!$A$16:$A$27,0),2)*COEE_CADLIGNE_TR!$H$2*INDEX(COEE_CADLIGNE_TR!$L$3:$R$9,MATCH(WEEKDAY($A121,1),COEE_CADLIGNE_TR!$M$3:$M$9,0),5)*INDEX(COEE_CADLIGNE_TR!$A$1:$D$13,MATCH(MONTH($A121),COEE_CADLIGNE_TR!$A$1:$A$13,0),3)))</f>
        <v/>
      </c>
      <c r="M121" s="28">
        <f>IF(OR(Ouverture_lignes_validées!M121="F",Ouverture_lignes_validées!M121="PM",Ouverture_lignes_validées!M121=""),"",IF(Ouverture_lignes_validées!M121=1,INDEX(COEE_CADLIGNE_TR!$A$16:$C$27,MATCH(Tableau4[[#This Row],[Mois]],COEE_CADLIGNE_TR!$A$16:$A$27,0),2)*COEE_CADLIGNE_TR!$H$2*INDEX(COEE_CADLIGNE_TR!$L$3:$R$9,MATCH(WEEKDAY($A121,1),COEE_CADLIGNE_TR!$M$3:$M$9,0),6)*INDEX(COEE_CADLIGNE_TR!$A$1:$D$13,MATCH(MONTH($A121),COEE_CADLIGNE_TR!$A$1:$A$13,0),3)))</f>
        <v>7335.9000000000005</v>
      </c>
      <c r="N121" s="28" t="str">
        <f>IF(OR(Ouverture_lignes_validées!N121="F",Ouverture_lignes_validées!N121="PM",Ouverture_lignes_validées!N121=""),"",IF(Ouverture_lignes_validées!N121=1,INDEX(COEE_CADLIGNE_TR!$A$16:$C$27,MATCH(Tableau4[[#This Row],[Mois]],COEE_CADLIGNE_TR!$A$16:$A$27,0),2)*COEE_CADLIGNE_TR!$H$2*INDEX(COEE_CADLIGNE_TR!$L$3:$R$9,MATCH(WEEKDAY($A121,1),COEE_CADLIGNE_TR!$M$3:$M$9,0),7)*INDEX(COEE_CADLIGNE_TR!$A$1:$D$13,MATCH(MONTH($A121),COEE_CADLIGNE_TR!$A$1:$A$13,0),3)))</f>
        <v/>
      </c>
      <c r="O121" s="28">
        <f>IF(OR(Ouverture_lignes_validées!O121="F",Ouverture_lignes_validées!O121="PM",Ouverture_lignes_validées!O121=""),"",IF(Ouverture_lignes_validées!O121=1,IF(ISEVEN(Capa_lignes!$C121)="VRAI",INDEX(COEE_CADLIGNE_TR!$A$16:$C$27,MATCH(Tableau4[[#This Row],[Mois]],COEE_CADLIGNE_TR!$A$16:$A$27,0),2)*COEE_CADLIGNE_TR!$I$2*INDEX(COEE_CADLIGNE_TR!$L$3:$R$9,MATCH(WEEKDAY($A121,1),COEE_CADLIGNE_TR!$M$3:$M$9,0),4)*INDEX(COEE_CADLIGNE_TR!$A$1:$D$13,MATCH(MONTH($A121),COEE_CADLIGNE_TR!$A$1:$A$13,0),4),INDEX(COEE_CADLIGNE_TR!$A$16:$C$27,MATCH(Tableau4[[#This Row],[Mois]],COEE_CADLIGNE_TR!$A$16:$A$27,0),2)*COEE_CADLIGNE_TR!$I$2*INDEX(COEE_CADLIGNE_TR!$L$3:$R$9,MATCH(WEEKDAY($A121,1),COEE_CADLIGNE_TR!$M$3:$M$9,0),3)*INDEX(COEE_CADLIGNE_TR!$A$1:$D$13,MATCH(MONTH($A121),COEE_CADLIGNE_TR!$A$1:$A$13,0),4))))</f>
        <v>4796.55</v>
      </c>
      <c r="P121" s="28" t="str">
        <f>IF(OR(Ouverture_lignes_validées!P121="F",Ouverture_lignes_validées!P121="PM",Ouverture_lignes_validées!P121=""),"",IF(Ouverture_lignes_validées!P121=1,IF(ISEVEN(Capa_lignes!$C121)="VRAI",INDEX(COEE_CADLIGNE_TR!$A$16:$C$27,MATCH(Tableau4[[#This Row],[Mois]],COEE_CADLIGNE_TR!$A$16:$A$27,0),2)*COEE_CADLIGNE_TR!$I$2*INDEX(COEE_CADLIGNE_TR!$L$3:$R$9,MATCH(WEEKDAY($A121,1),COEE_CADLIGNE_TR!$M$3:$M$9,0),3)*INDEX(COEE_CADLIGNE_TR!$A$1:$D$13,MATCH(MONTH($A121),COEE_CADLIGNE_TR!$A$1:$A$13,0),4),INDEX(COEE_CADLIGNE_TR!$A$16:$C$27,MATCH(Tableau4[[#This Row],[Mois]],COEE_CADLIGNE_TR!$A$16:$A$27,0),2)*COEE_CADLIGNE_TR!$I$2*INDEX(COEE_CADLIGNE_TR!$L$3:$R$9,MATCH(WEEKDAY($A121,1),COEE_CADLIGNE_TR!$M$3:$M$9,0),4)*INDEX(COEE_CADLIGNE_TR!$A$1:$D$13,MATCH(MONTH($A121),COEE_CADLIGNE_TR!$A$1:$A$13,0),4))))</f>
        <v/>
      </c>
      <c r="Q121" s="28" t="str">
        <f>IF(OR(Ouverture_lignes_validées!Q121="F",Ouverture_lignes_validées!Q121="PM",Ouverture_lignes_validées!Q121=""),"",IF(Ouverture_lignes_validées!Q121=1,INDEX(COEE_CADLIGNE_TR!$A$16:$C$27,MATCH(Tableau4[[#This Row],[Mois]],COEE_CADLIGNE_TR!$A$16:$A$27,0),2)*COEE_CADLIGNE_TR!$I$2*INDEX(COEE_CADLIGNE_TR!$L$3:$R$9,MATCH(WEEKDAY($A121,1),COEE_CADLIGNE_TR!$M$3:$M$9,0),5)*INDEX(COEE_CADLIGNE_TR!$A$1:$D$13,MATCH(MONTH($A121),COEE_CADLIGNE_TR!$A$1:$A$13,0),4)))</f>
        <v/>
      </c>
      <c r="R121" s="28" t="str">
        <f>IF(OR(Ouverture_lignes_validées!R121="F",Ouverture_lignes_validées!R121="PM",Ouverture_lignes_validées!R121=""),"",IF(Ouverture_lignes_validées!R121=1,INDEX(COEE_CADLIGNE_TR!$A$16:$C$27,MATCH(Tableau4[[#This Row],[Mois]],COEE_CADLIGNE_TR!$A$16:$A$27,0),2)*COEE_CADLIGNE_TR!$I$2*INDEX(COEE_CADLIGNE_TR!$L$3:$R$9,MATCH(WEEKDAY($A121,1),COEE_CADLIGNE_TR!$M$3:$M$9,0),6)*INDEX(COEE_CADLIGNE_TR!$A$1:$D$13,MATCH(MONTH($A121),COEE_CADLIGNE_TR!$A$1:$A$13,0),4)))</f>
        <v/>
      </c>
      <c r="S121" s="28" t="str">
        <f>IF(OR(Ouverture_lignes_validées!S121="F",Ouverture_lignes_validées!S121="PM",Ouverture_lignes_validées!S121=""),"",IF(Ouverture_lignes_validées!S121=1,INDEX(COEE_CADLIGNE_TR!$A$16:$C$27,MATCH(Tableau4[[#This Row],[Mois]],COEE_CADLIGNE_TR!$A$16:$A$27,0),2)*COEE_CADLIGNE_TR!$I$2*INDEX(COEE_CADLIGNE_TR!$L$3:$R$9,MATCH(WEEKDAY($A121,1),COEE_CADLIGNE_TR!$M$3:$M$9,0),7)*INDEX(COEE_CADLIGNE_TR!$A$1:$D$13,MATCH(MONTH($A121),COEE_CADLIGNE_TR!$A$1:$A$13,0),4)))</f>
        <v/>
      </c>
      <c r="T121" s="28">
        <f>IF(OR(Ouverture_lignes_validées!T121="F",Ouverture_lignes_validées!T121="PM",Ouverture_lignes_validées!T121=""),"",IF(Ouverture_lignes_validées!T121=1,IF(ISEVEN(Capa_lignes!$C121)="VRAI",INDEX(COEE_CADLIGNE_TR!$A$16:$C$27,MATCH(Tableau4[[#This Row],[Mois]],COEE_CADLIGNE_TR!$A$16:$A$27,0),2)*COEE_CADLIGNE_TR!$J$2*INDEX(COEE_CADLIGNE_TR!$L$3:$R$9,MATCH(WEEKDAY($A121,1),COEE_CADLIGNE_TR!$M$3:$M$9,0),3)*INDEX(COEE_CADLIGNE_TR!$A$1:$E$13,MATCH(MONTH($A121),COEE_CADLIGNE_TR!$A$1:$A$13,0),5),INDEX(COEE_CADLIGNE_TR!$A$16:$C$27,MATCH(Tableau4[[#This Row],[Mois]],COEE_CADLIGNE_TR!$A$16:$A$27,0),2)*COEE_CADLIGNE_TR!$J$2*INDEX(COEE_CADLIGNE_TR!$L$3:$R$9,MATCH(WEEKDAY($A121,1),COEE_CADLIGNE_TR!$M$3:$M$9,0),4)*INDEX(COEE_CADLIGNE_TR!$A$1:$E$13,MATCH(MONTH($A121),COEE_CADLIGNE_TR!$A$1:$A$13,0),5))))</f>
        <v>961.12412177985948</v>
      </c>
    </row>
    <row r="122" spans="1:20" x14ac:dyDescent="0.35">
      <c r="A122" s="4">
        <v>45045</v>
      </c>
      <c r="B122" s="1">
        <v>2023</v>
      </c>
      <c r="C122" s="1">
        <v>17</v>
      </c>
      <c r="D122" s="1">
        <f>MONTH(Tableau4[[#This Row],[Date ]])</f>
        <v>4</v>
      </c>
      <c r="E122" s="28" t="str">
        <f>IF(OR(Ouverture_lignes_validées!E122="F",Ouverture_lignes_validées!E122="PM",Ouverture_lignes_validées!E122=""),"",
IF(Ouverture_lignes_validées!E122=1,
IF(ISEVEN(Capa_lignes!$C122)="VRAI",
INDEX(COEE_CADLIGNE_TR!$A$16:$C$27,MATCH(Tableau4[[#This Row],[Mois]],COEE_CADLIGNE_TR!$A$16:$A$27,0),2)*COEE_CADLIGNE_TR!$G$2*INDEX(COEE_CADLIGNE_TR!$L$3:$R$9,MATCH(WEEKDAY($A122,1),COEE_CADLIGNE_TR!$M$3:$M$9,0),4)*INDEX(COEE_CADLIGNE_TR!$A$1:$D$13,MATCH(MONTH($A122),COEE_CADLIGNE_TR!$A$1:$A$13,0),2)*INDEX(COEE_CADLIGNE_TR!$A$1:$D$13,MATCH(MONTH($A122),COEE_CADLIGNE_TR!$A$1:$A$13,0),2),
INDEX(COEE_CADLIGNE_TR!$A$16:$C$27,MATCH(Tableau4[[#This Row],[Mois]],COEE_CADLIGNE_TR!$A$16:$A$27,0),2)*COEE_CADLIGNE_TR!$G$2*INDEX(COEE_CADLIGNE_TR!$L$3:$R$9,MATCH(WEEKDAY($A122,1),COEE_CADLIGNE_TR!$M$3:$M$9,0),3)*INDEX(COEE_CADLIGNE_TR!$A$1:$D$13,MATCH(MONTH($A122),COEE_CADLIGNE_TR!$A$1:$A$13,0),2)*INDEX(COEE_CADLIGNE_TR!$A$1:$D$13,MATCH(MONTH($A122),COEE_CADLIGNE_TR!$A$1:$A$13,0),2))))</f>
        <v/>
      </c>
      <c r="F122" s="28" t="str">
        <f>IF(OR(Ouverture_lignes_validées!F122="F",Ouverture_lignes_validées!F122="PM",Ouverture_lignes_validées!F122=""),"",IF(Ouverture_lignes_validées!F122=1,IF(ISEVEN(Capa_lignes!$C122)="VRAI",INDEX(COEE_CADLIGNE_TR!$A$16:$C$27,MATCH(Tableau4[[#This Row],[Mois]],COEE_CADLIGNE_TR!$A$16:$A$27,0),2)*COEE_CADLIGNE_TR!$G$2*INDEX(COEE_CADLIGNE_TR!$L$3:$R$9,MATCH(WEEKDAY($A122,1),COEE_CADLIGNE_TR!$M$3:$M$9,0),3)*INDEX(COEE_CADLIGNE_TR!$A$1:$D$13,MATCH(MONTH($A122),COEE_CADLIGNE_TR!$A$1:$A$13,0),2),COEE_CADLIGNE_TR!$G$2*INDEX(COEE_CADLIGNE_TR!$L$3:$R$9,MATCH(WEEKDAY($A122,1),COEE_CADLIGNE_TR!$M$3:$M$9,0),4)*INDEX(COEE_CADLIGNE_TR!$A$1:$D$13,MATCH(MONTH($A122),COEE_CADLIGNE_TR!$A$1:$A$13,0),2))))</f>
        <v/>
      </c>
      <c r="G122" s="28" t="str">
        <f>IF(OR(Ouverture_lignes_validées!G122="F",Ouverture_lignes_validées!G122="PM",Ouverture_lignes_validées!G122=""),"",IF(Ouverture_lignes_validées!G122=1,INDEX(COEE_CADLIGNE_TR!$A$16:$C$27,MATCH(Tableau4[[#This Row],[Mois]],COEE_CADLIGNE_TR!$A$16:$A$27,0),2)*COEE_CADLIGNE_TR!$G$2*INDEX(COEE_CADLIGNE_TR!$L$3:$R$9,MATCH(WEEKDAY($A122,1),COEE_CADLIGNE_TR!$M$3:$M$9,0),5)*INDEX(COEE_CADLIGNE_TR!$A$1:$D$13,MATCH(MONTH($A122),COEE_CADLIGNE_TR!$A$1:$A$13,0),2)))</f>
        <v/>
      </c>
      <c r="H122" s="28" t="str">
        <f>IF(OR(Ouverture_lignes_validées!H122="F",Ouverture_lignes_validées!H122="PM",Ouverture_lignes_validées!H122=""),"",IF(Ouverture_lignes_validées!H122=1,INDEX(COEE_CADLIGNE_TR!$A$16:$C$27,MATCH(Tableau4[[#This Row],[Mois]],COEE_CADLIGNE_TR!$A$16:$A$27,0),2)*COEE_CADLIGNE_TR!$G$2*INDEX(COEE_CADLIGNE_TR!$L$3:$R$9,MATCH(WEEKDAY($A122,1),COEE_CADLIGNE_TR!$M$3:$M$9,0),6)*INDEX(COEE_CADLIGNE_TR!$A$1:$D$13,MATCH(MONTH($A122),COEE_CADLIGNE_TR!$A$1:$A$13,0),2)))</f>
        <v/>
      </c>
      <c r="I122" s="28" t="str">
        <f>IF(OR(Ouverture_lignes_validées!I122="F",Ouverture_lignes_validées!I122="PM",Ouverture_lignes_validées!I122=""),"",IF(Ouverture_lignes_validées!I122=1,INDEX(COEE_CADLIGNE_TR!$A$16:$C$27,MATCH(Tableau4[[#This Row],[Mois]],COEE_CADLIGNE_TR!$A$16:$A$27,0),2)*COEE_CADLIGNE_TR!$G$2*INDEX(COEE_CADLIGNE_TR!$L$3:$R$9,MATCH(WEEKDAY($A122,1),COEE_CADLIGNE_TR!$M$3:$M$9,0),7)*INDEX(COEE_CADLIGNE_TR!$A$1:$D$13,MATCH(MONTH($A122),COEE_CADLIGNE_TR!$A$1:$A$13,0),2)))</f>
        <v/>
      </c>
      <c r="J122" s="28" t="str">
        <f>IF(OR(Ouverture_lignes_validées!J122="F",Ouverture_lignes_validées!J122="PM",Ouverture_lignes_validées!J122=""),"",IF(Ouverture_lignes_validées!J122=1,IF(ISEVEN(Capa_lignes!$C122)="VRAI",INDEX(COEE_CADLIGNE_TR!$A$16:$C$27,MATCH(Tableau4[[#This Row],[Mois]],COEE_CADLIGNE_TR!$A$16:$A$27,0),2)*COEE_CADLIGNE_TR!$H$2*INDEX(COEE_CADLIGNE_TR!$L$3:$R$9,MATCH(WEEKDAY($A122,1),COEE_CADLIGNE_TR!$M$3:$M$9,0),4)*INDEX(COEE_CADLIGNE_TR!$A$1:$D$13,MATCH(MONTH($A122),COEE_CADLIGNE_TR!$A$1:$A$13,0),3),INDEX(COEE_CADLIGNE_TR!$A$16:$C$27,MATCH(Tableau4[[#This Row],[Mois]],COEE_CADLIGNE_TR!$A$16:$A$27,0),2)*COEE_CADLIGNE_TR!$H$2*INDEX(COEE_CADLIGNE_TR!$L$3:$R$9,MATCH(WEEKDAY($A122,1),COEE_CADLIGNE_TR!$M$3:$M$9,0),3)*INDEX(COEE_CADLIGNE_TR!$A$1:$D$13,MATCH(MONTH($A122),COEE_CADLIGNE_TR!$A$1:$A$13,0),3))))</f>
        <v/>
      </c>
      <c r="K122" s="28" t="str">
        <f>IF(OR(Ouverture_lignes_validées!K122="F",Ouverture_lignes_validées!K122="PM",Ouverture_lignes_validées!K122=""),"",IF(Ouverture_lignes_validées!K122=1,IF(ISEVEN(Capa_lignes!$C122)="VRAI",INDEX(COEE_CADLIGNE_TR!$A$16:$C$27,MATCH(Tableau4[[#This Row],[Mois]],COEE_CADLIGNE_TR!$A$16:$A$27,0),2)*COEE_CADLIGNE_TR!$H$2*INDEX(COEE_CADLIGNE_TR!$L$3:$R$9,MATCH(WEEKDAY($A122,1),COEE_CADLIGNE_TR!$M$3:$M$9,0),3)*INDEX(COEE_CADLIGNE_TR!$A$1:$D$13,MATCH(MONTH($A122),COEE_CADLIGNE_TR!$A$1:$A$13,0),3),INDEX(COEE_CADLIGNE_TR!$A$16:$C$27,MATCH(Tableau4[[#This Row],[Mois]],COEE_CADLIGNE_TR!$A$16:$A$27,0),2)*COEE_CADLIGNE_TR!$H$2*INDEX(COEE_CADLIGNE_TR!$L$3:$R$9,MATCH(WEEKDAY($A122,1),COEE_CADLIGNE_TR!$M$3:$M$9,0),4)*INDEX(COEE_CADLIGNE_TR!$A$1:$D$13,MATCH(MONTH($A122),COEE_CADLIGNE_TR!$A$1:$A$13,0),3))))</f>
        <v/>
      </c>
      <c r="L122" s="28" t="str">
        <f>IF(OR(Ouverture_lignes_validées!L122="F",Ouverture_lignes_validées!L122="PM",Ouverture_lignes_validées!L122=""),"",IF(Ouverture_lignes_validées!L122=1,INDEX(COEE_CADLIGNE_TR!$A$16:$C$27,MATCH(Tableau4[[#This Row],[Mois]],COEE_CADLIGNE_TR!$A$16:$A$27,0),2)*COEE_CADLIGNE_TR!$H$2*INDEX(COEE_CADLIGNE_TR!$L$3:$R$9,MATCH(WEEKDAY($A122,1),COEE_CADLIGNE_TR!$M$3:$M$9,0),5)*INDEX(COEE_CADLIGNE_TR!$A$1:$D$13,MATCH(MONTH($A122),COEE_CADLIGNE_TR!$A$1:$A$13,0),3)))</f>
        <v/>
      </c>
      <c r="M122" s="28">
        <f>IF(OR(Ouverture_lignes_validées!M122="F",Ouverture_lignes_validées!M122="PM",Ouverture_lignes_validées!M122=""),"",IF(Ouverture_lignes_validées!M122=1,INDEX(COEE_CADLIGNE_TR!$A$16:$C$27,MATCH(Tableau4[[#This Row],[Mois]],COEE_CADLIGNE_TR!$A$16:$A$27,0),2)*COEE_CADLIGNE_TR!$H$2*INDEX(COEE_CADLIGNE_TR!$L$3:$R$9,MATCH(WEEKDAY($A122,1),COEE_CADLIGNE_TR!$M$3:$M$9,0),6)*INDEX(COEE_CADLIGNE_TR!$A$1:$D$13,MATCH(MONTH($A122),COEE_CADLIGNE_TR!$A$1:$A$13,0),3)))</f>
        <v>7780.5</v>
      </c>
      <c r="N122" s="28">
        <f>IF(OR(Ouverture_lignes_validées!N122="F",Ouverture_lignes_validées!N122="PM",Ouverture_lignes_validées!N122=""),"",IF(Ouverture_lignes_validées!N122=1,INDEX(COEE_CADLIGNE_TR!$A$16:$C$27,MATCH(Tableau4[[#This Row],[Mois]],COEE_CADLIGNE_TR!$A$16:$A$27,0),2)*COEE_CADLIGNE_TR!$H$2*INDEX(COEE_CADLIGNE_TR!$L$3:$R$9,MATCH(WEEKDAY($A122,1),COEE_CADLIGNE_TR!$M$3:$M$9,0),7)*INDEX(COEE_CADLIGNE_TR!$A$1:$D$13,MATCH(MONTH($A122),COEE_CADLIGNE_TR!$A$1:$A$13,0),3)))</f>
        <v>7891.6500000000005</v>
      </c>
      <c r="O122" s="28" t="str">
        <f>IF(OR(Ouverture_lignes_validées!O122="F",Ouverture_lignes_validées!O122="PM",Ouverture_lignes_validées!O122=""),"",IF(Ouverture_lignes_validées!O122=1,IF(ISEVEN(Capa_lignes!$C122)="VRAI",INDEX(COEE_CADLIGNE_TR!$A$16:$C$27,MATCH(Tableau4[[#This Row],[Mois]],COEE_CADLIGNE_TR!$A$16:$A$27,0),2)*COEE_CADLIGNE_TR!$I$2*INDEX(COEE_CADLIGNE_TR!$L$3:$R$9,MATCH(WEEKDAY($A122,1),COEE_CADLIGNE_TR!$M$3:$M$9,0),4)*INDEX(COEE_CADLIGNE_TR!$A$1:$D$13,MATCH(MONTH($A122),COEE_CADLIGNE_TR!$A$1:$A$13,0),4),INDEX(COEE_CADLIGNE_TR!$A$16:$C$27,MATCH(Tableau4[[#This Row],[Mois]],COEE_CADLIGNE_TR!$A$16:$A$27,0),2)*COEE_CADLIGNE_TR!$I$2*INDEX(COEE_CADLIGNE_TR!$L$3:$R$9,MATCH(WEEKDAY($A122,1),COEE_CADLIGNE_TR!$M$3:$M$9,0),3)*INDEX(COEE_CADLIGNE_TR!$A$1:$D$13,MATCH(MONTH($A122),COEE_CADLIGNE_TR!$A$1:$A$13,0),4))))</f>
        <v/>
      </c>
      <c r="P122" s="28" t="str">
        <f>IF(OR(Ouverture_lignes_validées!P122="F",Ouverture_lignes_validées!P122="PM",Ouverture_lignes_validées!P122=""),"",IF(Ouverture_lignes_validées!P122=1,IF(ISEVEN(Capa_lignes!$C122)="VRAI",INDEX(COEE_CADLIGNE_TR!$A$16:$C$27,MATCH(Tableau4[[#This Row],[Mois]],COEE_CADLIGNE_TR!$A$16:$A$27,0),2)*COEE_CADLIGNE_TR!$I$2*INDEX(COEE_CADLIGNE_TR!$L$3:$R$9,MATCH(WEEKDAY($A122,1),COEE_CADLIGNE_TR!$M$3:$M$9,0),3)*INDEX(COEE_CADLIGNE_TR!$A$1:$D$13,MATCH(MONTH($A122),COEE_CADLIGNE_TR!$A$1:$A$13,0),4),INDEX(COEE_CADLIGNE_TR!$A$16:$C$27,MATCH(Tableau4[[#This Row],[Mois]],COEE_CADLIGNE_TR!$A$16:$A$27,0),2)*COEE_CADLIGNE_TR!$I$2*INDEX(COEE_CADLIGNE_TR!$L$3:$R$9,MATCH(WEEKDAY($A122,1),COEE_CADLIGNE_TR!$M$3:$M$9,0),4)*INDEX(COEE_CADLIGNE_TR!$A$1:$D$13,MATCH(MONTH($A122),COEE_CADLIGNE_TR!$A$1:$A$13,0),4))))</f>
        <v/>
      </c>
      <c r="Q122" s="28" t="str">
        <f>IF(OR(Ouverture_lignes_validées!Q122="F",Ouverture_lignes_validées!Q122="PM",Ouverture_lignes_validées!Q122=""),"",IF(Ouverture_lignes_validées!Q122=1,INDEX(COEE_CADLIGNE_TR!$A$16:$C$27,MATCH(Tableau4[[#This Row],[Mois]],COEE_CADLIGNE_TR!$A$16:$A$27,0),2)*COEE_CADLIGNE_TR!$I$2*INDEX(COEE_CADLIGNE_TR!$L$3:$R$9,MATCH(WEEKDAY($A122,1),COEE_CADLIGNE_TR!$M$3:$M$9,0),5)*INDEX(COEE_CADLIGNE_TR!$A$1:$D$13,MATCH(MONTH($A122),COEE_CADLIGNE_TR!$A$1:$A$13,0),4)))</f>
        <v/>
      </c>
      <c r="R122" s="28" t="str">
        <f>IF(OR(Ouverture_lignes_validées!R122="F",Ouverture_lignes_validées!R122="PM",Ouverture_lignes_validées!R122=""),"",IF(Ouverture_lignes_validées!R122=1,INDEX(COEE_CADLIGNE_TR!$A$16:$C$27,MATCH(Tableau4[[#This Row],[Mois]],COEE_CADLIGNE_TR!$A$16:$A$27,0),2)*COEE_CADLIGNE_TR!$I$2*INDEX(COEE_CADLIGNE_TR!$L$3:$R$9,MATCH(WEEKDAY($A122,1),COEE_CADLIGNE_TR!$M$3:$M$9,0),6)*INDEX(COEE_CADLIGNE_TR!$A$1:$D$13,MATCH(MONTH($A122),COEE_CADLIGNE_TR!$A$1:$A$13,0),4)))</f>
        <v/>
      </c>
      <c r="S122" s="28">
        <f>IF(OR(Ouverture_lignes_validées!S122="F",Ouverture_lignes_validées!S122="PM",Ouverture_lignes_validées!S122=""),"",IF(Ouverture_lignes_validées!S122=1,INDEX(COEE_CADLIGNE_TR!$A$16:$C$27,MATCH(Tableau4[[#This Row],[Mois]],COEE_CADLIGNE_TR!$A$16:$A$27,0),2)*COEE_CADLIGNE_TR!$I$2*INDEX(COEE_CADLIGNE_TR!$L$3:$R$9,MATCH(WEEKDAY($A122,1),COEE_CADLIGNE_TR!$M$3:$M$9,0),7)*INDEX(COEE_CADLIGNE_TR!$A$1:$D$13,MATCH(MONTH($A122),COEE_CADLIGNE_TR!$A$1:$A$13,0),4)))</f>
        <v>7739.8874999999998</v>
      </c>
      <c r="T122" s="28" t="str">
        <f>IF(OR(Ouverture_lignes_validées!T122="F",Ouverture_lignes_validées!T122="PM",Ouverture_lignes_validées!T122=""),"",IF(Ouverture_lignes_validées!T122=1,IF(ISEVEN(Capa_lignes!$C122)="VRAI",INDEX(COEE_CADLIGNE_TR!$A$16:$C$27,MATCH(Tableau4[[#This Row],[Mois]],COEE_CADLIGNE_TR!$A$16:$A$27,0),2)*COEE_CADLIGNE_TR!$J$2*INDEX(COEE_CADLIGNE_TR!$L$3:$R$9,MATCH(WEEKDAY($A122,1),COEE_CADLIGNE_TR!$M$3:$M$9,0),3)*INDEX(COEE_CADLIGNE_TR!$A$1:$E$13,MATCH(MONTH($A122),COEE_CADLIGNE_TR!$A$1:$A$13,0),5),INDEX(COEE_CADLIGNE_TR!$A$16:$C$27,MATCH(Tableau4[[#This Row],[Mois]],COEE_CADLIGNE_TR!$A$16:$A$27,0),2)*COEE_CADLIGNE_TR!$J$2*INDEX(COEE_CADLIGNE_TR!$L$3:$R$9,MATCH(WEEKDAY($A122,1),COEE_CADLIGNE_TR!$M$3:$M$9,0),4)*INDEX(COEE_CADLIGNE_TR!$A$1:$E$13,MATCH(MONTH($A122),COEE_CADLIGNE_TR!$A$1:$A$13,0),5))))</f>
        <v/>
      </c>
    </row>
    <row r="123" spans="1:20" x14ac:dyDescent="0.35">
      <c r="A123" s="4">
        <v>45046</v>
      </c>
      <c r="B123" s="1">
        <v>2023</v>
      </c>
      <c r="C123" s="1">
        <v>17</v>
      </c>
      <c r="D123" s="1">
        <f>MONTH(Tableau4[[#This Row],[Date ]])</f>
        <v>4</v>
      </c>
      <c r="E123" s="28" t="str">
        <f>IF(OR(Ouverture_lignes_validées!E123="F",Ouverture_lignes_validées!E123="PM",Ouverture_lignes_validées!E123=""),"",
IF(Ouverture_lignes_validées!E123=1,
IF(ISEVEN(Capa_lignes!$C123)="VRAI",
INDEX(COEE_CADLIGNE_TR!$A$16:$C$27,MATCH(Tableau4[[#This Row],[Mois]],COEE_CADLIGNE_TR!$A$16:$A$27,0),2)*COEE_CADLIGNE_TR!$G$2*INDEX(COEE_CADLIGNE_TR!$L$3:$R$9,MATCH(WEEKDAY($A123,1),COEE_CADLIGNE_TR!$M$3:$M$9,0),4)*INDEX(COEE_CADLIGNE_TR!$A$1:$D$13,MATCH(MONTH($A123),COEE_CADLIGNE_TR!$A$1:$A$13,0),2)*INDEX(COEE_CADLIGNE_TR!$A$1:$D$13,MATCH(MONTH($A123),COEE_CADLIGNE_TR!$A$1:$A$13,0),2),
INDEX(COEE_CADLIGNE_TR!$A$16:$C$27,MATCH(Tableau4[[#This Row],[Mois]],COEE_CADLIGNE_TR!$A$16:$A$27,0),2)*COEE_CADLIGNE_TR!$G$2*INDEX(COEE_CADLIGNE_TR!$L$3:$R$9,MATCH(WEEKDAY($A123,1),COEE_CADLIGNE_TR!$M$3:$M$9,0),3)*INDEX(COEE_CADLIGNE_TR!$A$1:$D$13,MATCH(MONTH($A123),COEE_CADLIGNE_TR!$A$1:$A$13,0),2)*INDEX(COEE_CADLIGNE_TR!$A$1:$D$13,MATCH(MONTH($A123),COEE_CADLIGNE_TR!$A$1:$A$13,0),2))))</f>
        <v/>
      </c>
      <c r="F123" s="28" t="str">
        <f>IF(OR(Ouverture_lignes_validées!F123="F",Ouverture_lignes_validées!F123="PM",Ouverture_lignes_validées!F123=""),"",IF(Ouverture_lignes_validées!F123=1,IF(ISEVEN(Capa_lignes!$C123)="VRAI",INDEX(COEE_CADLIGNE_TR!$A$16:$C$27,MATCH(Tableau4[[#This Row],[Mois]],COEE_CADLIGNE_TR!$A$16:$A$27,0),2)*COEE_CADLIGNE_TR!$G$2*INDEX(COEE_CADLIGNE_TR!$L$3:$R$9,MATCH(WEEKDAY($A123,1),COEE_CADLIGNE_TR!$M$3:$M$9,0),3)*INDEX(COEE_CADLIGNE_TR!$A$1:$D$13,MATCH(MONTH($A123),COEE_CADLIGNE_TR!$A$1:$A$13,0),2),COEE_CADLIGNE_TR!$G$2*INDEX(COEE_CADLIGNE_TR!$L$3:$R$9,MATCH(WEEKDAY($A123,1),COEE_CADLIGNE_TR!$M$3:$M$9,0),4)*INDEX(COEE_CADLIGNE_TR!$A$1:$D$13,MATCH(MONTH($A123),COEE_CADLIGNE_TR!$A$1:$A$13,0),2))))</f>
        <v/>
      </c>
      <c r="G123" s="28" t="str">
        <f>IF(OR(Ouverture_lignes_validées!G123="F",Ouverture_lignes_validées!G123="PM",Ouverture_lignes_validées!G123=""),"",IF(Ouverture_lignes_validées!G123=1,INDEX(COEE_CADLIGNE_TR!$A$16:$C$27,MATCH(Tableau4[[#This Row],[Mois]],COEE_CADLIGNE_TR!$A$16:$A$27,0),2)*COEE_CADLIGNE_TR!$G$2*INDEX(COEE_CADLIGNE_TR!$L$3:$R$9,MATCH(WEEKDAY($A123,1),COEE_CADLIGNE_TR!$M$3:$M$9,0),5)*INDEX(COEE_CADLIGNE_TR!$A$1:$D$13,MATCH(MONTH($A123),COEE_CADLIGNE_TR!$A$1:$A$13,0),2)))</f>
        <v/>
      </c>
      <c r="H123" s="28" t="str">
        <f>IF(OR(Ouverture_lignes_validées!H123="F",Ouverture_lignes_validées!H123="PM",Ouverture_lignes_validées!H123=""),"",IF(Ouverture_lignes_validées!H123=1,INDEX(COEE_CADLIGNE_TR!$A$16:$C$27,MATCH(Tableau4[[#This Row],[Mois]],COEE_CADLIGNE_TR!$A$16:$A$27,0),2)*COEE_CADLIGNE_TR!$G$2*INDEX(COEE_CADLIGNE_TR!$L$3:$R$9,MATCH(WEEKDAY($A123,1),COEE_CADLIGNE_TR!$M$3:$M$9,0),6)*INDEX(COEE_CADLIGNE_TR!$A$1:$D$13,MATCH(MONTH($A123),COEE_CADLIGNE_TR!$A$1:$A$13,0),2)))</f>
        <v/>
      </c>
      <c r="I123" s="28" t="str">
        <f>IF(OR(Ouverture_lignes_validées!I123="F",Ouverture_lignes_validées!I123="PM",Ouverture_lignes_validées!I123=""),"",IF(Ouverture_lignes_validées!I123=1,INDEX(COEE_CADLIGNE_TR!$A$16:$C$27,MATCH(Tableau4[[#This Row],[Mois]],COEE_CADLIGNE_TR!$A$16:$A$27,0),2)*COEE_CADLIGNE_TR!$G$2*INDEX(COEE_CADLIGNE_TR!$L$3:$R$9,MATCH(WEEKDAY($A123,1),COEE_CADLIGNE_TR!$M$3:$M$9,0),7)*INDEX(COEE_CADLIGNE_TR!$A$1:$D$13,MATCH(MONTH($A123),COEE_CADLIGNE_TR!$A$1:$A$13,0),2)))</f>
        <v/>
      </c>
      <c r="J123" s="28" t="str">
        <f>IF(OR(Ouverture_lignes_validées!J123="F",Ouverture_lignes_validées!J123="PM",Ouverture_lignes_validées!J123=""),"",IF(Ouverture_lignes_validées!J123=1,IF(ISEVEN(Capa_lignes!$C123)="VRAI",INDEX(COEE_CADLIGNE_TR!$A$16:$C$27,MATCH(Tableau4[[#This Row],[Mois]],COEE_CADLIGNE_TR!$A$16:$A$27,0),2)*COEE_CADLIGNE_TR!$H$2*INDEX(COEE_CADLIGNE_TR!$L$3:$R$9,MATCH(WEEKDAY($A123,1),COEE_CADLIGNE_TR!$M$3:$M$9,0),4)*INDEX(COEE_CADLIGNE_TR!$A$1:$D$13,MATCH(MONTH($A123),COEE_CADLIGNE_TR!$A$1:$A$13,0),3),INDEX(COEE_CADLIGNE_TR!$A$16:$C$27,MATCH(Tableau4[[#This Row],[Mois]],COEE_CADLIGNE_TR!$A$16:$A$27,0),2)*COEE_CADLIGNE_TR!$H$2*INDEX(COEE_CADLIGNE_TR!$L$3:$R$9,MATCH(WEEKDAY($A123,1),COEE_CADLIGNE_TR!$M$3:$M$9,0),3)*INDEX(COEE_CADLIGNE_TR!$A$1:$D$13,MATCH(MONTH($A123),COEE_CADLIGNE_TR!$A$1:$A$13,0),3))))</f>
        <v/>
      </c>
      <c r="K123" s="28" t="str">
        <f>IF(OR(Ouverture_lignes_validées!K123="F",Ouverture_lignes_validées!K123="PM",Ouverture_lignes_validées!K123=""),"",IF(Ouverture_lignes_validées!K123=1,IF(ISEVEN(Capa_lignes!$C123)="VRAI",INDEX(COEE_CADLIGNE_TR!$A$16:$C$27,MATCH(Tableau4[[#This Row],[Mois]],COEE_CADLIGNE_TR!$A$16:$A$27,0),2)*COEE_CADLIGNE_TR!$H$2*INDEX(COEE_CADLIGNE_TR!$L$3:$R$9,MATCH(WEEKDAY($A123,1),COEE_CADLIGNE_TR!$M$3:$M$9,0),3)*INDEX(COEE_CADLIGNE_TR!$A$1:$D$13,MATCH(MONTH($A123),COEE_CADLIGNE_TR!$A$1:$A$13,0),3),INDEX(COEE_CADLIGNE_TR!$A$16:$C$27,MATCH(Tableau4[[#This Row],[Mois]],COEE_CADLIGNE_TR!$A$16:$A$27,0),2)*COEE_CADLIGNE_TR!$H$2*INDEX(COEE_CADLIGNE_TR!$L$3:$R$9,MATCH(WEEKDAY($A123,1),COEE_CADLIGNE_TR!$M$3:$M$9,0),4)*INDEX(COEE_CADLIGNE_TR!$A$1:$D$13,MATCH(MONTH($A123),COEE_CADLIGNE_TR!$A$1:$A$13,0),3))))</f>
        <v/>
      </c>
      <c r="L123" s="28" t="str">
        <f>IF(OR(Ouverture_lignes_validées!L123="F",Ouverture_lignes_validées!L123="PM",Ouverture_lignes_validées!L123=""),"",IF(Ouverture_lignes_validées!L123=1,INDEX(COEE_CADLIGNE_TR!$A$16:$C$27,MATCH(Tableau4[[#This Row],[Mois]],COEE_CADLIGNE_TR!$A$16:$A$27,0),2)*COEE_CADLIGNE_TR!$H$2*INDEX(COEE_CADLIGNE_TR!$L$3:$R$9,MATCH(WEEKDAY($A123,1),COEE_CADLIGNE_TR!$M$3:$M$9,0),5)*INDEX(COEE_CADLIGNE_TR!$A$1:$D$13,MATCH(MONTH($A123),COEE_CADLIGNE_TR!$A$1:$A$13,0),3)))</f>
        <v/>
      </c>
      <c r="M123" s="28">
        <f>IF(OR(Ouverture_lignes_validées!M123="F",Ouverture_lignes_validées!M123="PM",Ouverture_lignes_validées!M123=""),"",IF(Ouverture_lignes_validées!M123=1,INDEX(COEE_CADLIGNE_TR!$A$16:$C$27,MATCH(Tableau4[[#This Row],[Mois]],COEE_CADLIGNE_TR!$A$16:$A$27,0),2)*COEE_CADLIGNE_TR!$H$2*INDEX(COEE_CADLIGNE_TR!$L$3:$R$9,MATCH(WEEKDAY($A123,1),COEE_CADLIGNE_TR!$M$3:$M$9,0),6)*INDEX(COEE_CADLIGNE_TR!$A$1:$D$13,MATCH(MONTH($A123),COEE_CADLIGNE_TR!$A$1:$A$13,0),3)))</f>
        <v>7780.5</v>
      </c>
      <c r="N123" s="28">
        <f>IF(OR(Ouverture_lignes_validées!N123="F",Ouverture_lignes_validées!N123="PM",Ouverture_lignes_validées!N123=""),"",IF(Ouverture_lignes_validées!N123=1,INDEX(COEE_CADLIGNE_TR!$A$16:$C$27,MATCH(Tableau4[[#This Row],[Mois]],COEE_CADLIGNE_TR!$A$16:$A$27,0),2)*COEE_CADLIGNE_TR!$H$2*INDEX(COEE_CADLIGNE_TR!$L$3:$R$9,MATCH(WEEKDAY($A123,1),COEE_CADLIGNE_TR!$M$3:$M$9,0),7)*INDEX(COEE_CADLIGNE_TR!$A$1:$D$13,MATCH(MONTH($A123),COEE_CADLIGNE_TR!$A$1:$A$13,0),3)))</f>
        <v>7891.6500000000005</v>
      </c>
      <c r="O123" s="28" t="str">
        <f>IF(OR(Ouverture_lignes_validées!O123="F",Ouverture_lignes_validées!O123="PM",Ouverture_lignes_validées!O123=""),"",IF(Ouverture_lignes_validées!O123=1,IF(ISEVEN(Capa_lignes!$C123)="VRAI",INDEX(COEE_CADLIGNE_TR!$A$16:$C$27,MATCH(Tableau4[[#This Row],[Mois]],COEE_CADLIGNE_TR!$A$16:$A$27,0),2)*COEE_CADLIGNE_TR!$I$2*INDEX(COEE_CADLIGNE_TR!$L$3:$R$9,MATCH(WEEKDAY($A123,1),COEE_CADLIGNE_TR!$M$3:$M$9,0),4)*INDEX(COEE_CADLIGNE_TR!$A$1:$D$13,MATCH(MONTH($A123),COEE_CADLIGNE_TR!$A$1:$A$13,0),4),INDEX(COEE_CADLIGNE_TR!$A$16:$C$27,MATCH(Tableau4[[#This Row],[Mois]],COEE_CADLIGNE_TR!$A$16:$A$27,0),2)*COEE_CADLIGNE_TR!$I$2*INDEX(COEE_CADLIGNE_TR!$L$3:$R$9,MATCH(WEEKDAY($A123,1),COEE_CADLIGNE_TR!$M$3:$M$9,0),3)*INDEX(COEE_CADLIGNE_TR!$A$1:$D$13,MATCH(MONTH($A123),COEE_CADLIGNE_TR!$A$1:$A$13,0),4))))</f>
        <v/>
      </c>
      <c r="P123" s="28" t="str">
        <f>IF(OR(Ouverture_lignes_validées!P123="F",Ouverture_lignes_validées!P123="PM",Ouverture_lignes_validées!P123=""),"",IF(Ouverture_lignes_validées!P123=1,IF(ISEVEN(Capa_lignes!$C123)="VRAI",INDEX(COEE_CADLIGNE_TR!$A$16:$C$27,MATCH(Tableau4[[#This Row],[Mois]],COEE_CADLIGNE_TR!$A$16:$A$27,0),2)*COEE_CADLIGNE_TR!$I$2*INDEX(COEE_CADLIGNE_TR!$L$3:$R$9,MATCH(WEEKDAY($A123,1),COEE_CADLIGNE_TR!$M$3:$M$9,0),3)*INDEX(COEE_CADLIGNE_TR!$A$1:$D$13,MATCH(MONTH($A123),COEE_CADLIGNE_TR!$A$1:$A$13,0),4),INDEX(COEE_CADLIGNE_TR!$A$16:$C$27,MATCH(Tableau4[[#This Row],[Mois]],COEE_CADLIGNE_TR!$A$16:$A$27,0),2)*COEE_CADLIGNE_TR!$I$2*INDEX(COEE_CADLIGNE_TR!$L$3:$R$9,MATCH(WEEKDAY($A123,1),COEE_CADLIGNE_TR!$M$3:$M$9,0),4)*INDEX(COEE_CADLIGNE_TR!$A$1:$D$13,MATCH(MONTH($A123),COEE_CADLIGNE_TR!$A$1:$A$13,0),4))))</f>
        <v/>
      </c>
      <c r="Q123" s="28" t="str">
        <f>IF(OR(Ouverture_lignes_validées!Q123="F",Ouverture_lignes_validées!Q123="PM",Ouverture_lignes_validées!Q123=""),"",IF(Ouverture_lignes_validées!Q123=1,INDEX(COEE_CADLIGNE_TR!$A$16:$C$27,MATCH(Tableau4[[#This Row],[Mois]],COEE_CADLIGNE_TR!$A$16:$A$27,0),2)*COEE_CADLIGNE_TR!$I$2*INDEX(COEE_CADLIGNE_TR!$L$3:$R$9,MATCH(WEEKDAY($A123,1),COEE_CADLIGNE_TR!$M$3:$M$9,0),5)*INDEX(COEE_CADLIGNE_TR!$A$1:$D$13,MATCH(MONTH($A123),COEE_CADLIGNE_TR!$A$1:$A$13,0),4)))</f>
        <v/>
      </c>
      <c r="R123" s="28" t="str">
        <f>IF(OR(Ouverture_lignes_validées!R123="F",Ouverture_lignes_validées!R123="PM",Ouverture_lignes_validées!R123=""),"",IF(Ouverture_lignes_validées!R123=1,INDEX(COEE_CADLIGNE_TR!$A$16:$C$27,MATCH(Tableau4[[#This Row],[Mois]],COEE_CADLIGNE_TR!$A$16:$A$27,0),2)*COEE_CADLIGNE_TR!$I$2*INDEX(COEE_CADLIGNE_TR!$L$3:$R$9,MATCH(WEEKDAY($A123,1),COEE_CADLIGNE_TR!$M$3:$M$9,0),6)*INDEX(COEE_CADLIGNE_TR!$A$1:$D$13,MATCH(MONTH($A123),COEE_CADLIGNE_TR!$A$1:$A$13,0),4)))</f>
        <v/>
      </c>
      <c r="S123" s="28">
        <f>IF(OR(Ouverture_lignes_validées!S123="F",Ouverture_lignes_validées!S123="PM",Ouverture_lignes_validées!S123=""),"",IF(Ouverture_lignes_validées!S123=1,INDEX(COEE_CADLIGNE_TR!$A$16:$C$27,MATCH(Tableau4[[#This Row],[Mois]],COEE_CADLIGNE_TR!$A$16:$A$27,0),2)*COEE_CADLIGNE_TR!$I$2*INDEX(COEE_CADLIGNE_TR!$L$3:$R$9,MATCH(WEEKDAY($A123,1),COEE_CADLIGNE_TR!$M$3:$M$9,0),7)*INDEX(COEE_CADLIGNE_TR!$A$1:$D$13,MATCH(MONTH($A123),COEE_CADLIGNE_TR!$A$1:$A$13,0),4)))</f>
        <v>7739.8874999999998</v>
      </c>
      <c r="T123" s="28" t="str">
        <f>IF(OR(Ouverture_lignes_validées!T123="F",Ouverture_lignes_validées!T123="PM",Ouverture_lignes_validées!T123=""),"",IF(Ouverture_lignes_validées!T123=1,IF(ISEVEN(Capa_lignes!$C123)="VRAI",INDEX(COEE_CADLIGNE_TR!$A$16:$C$27,MATCH(Tableau4[[#This Row],[Mois]],COEE_CADLIGNE_TR!$A$16:$A$27,0),2)*COEE_CADLIGNE_TR!$J$2*INDEX(COEE_CADLIGNE_TR!$L$3:$R$9,MATCH(WEEKDAY($A123,1),COEE_CADLIGNE_TR!$M$3:$M$9,0),3)*INDEX(COEE_CADLIGNE_TR!$A$1:$E$13,MATCH(MONTH($A123),COEE_CADLIGNE_TR!$A$1:$A$13,0),5),INDEX(COEE_CADLIGNE_TR!$A$16:$C$27,MATCH(Tableau4[[#This Row],[Mois]],COEE_CADLIGNE_TR!$A$16:$A$27,0),2)*COEE_CADLIGNE_TR!$J$2*INDEX(COEE_CADLIGNE_TR!$L$3:$R$9,MATCH(WEEKDAY($A123,1),COEE_CADLIGNE_TR!$M$3:$M$9,0),4)*INDEX(COEE_CADLIGNE_TR!$A$1:$E$13,MATCH(MONTH($A123),COEE_CADLIGNE_TR!$A$1:$A$13,0),5))))</f>
        <v/>
      </c>
    </row>
    <row r="124" spans="1:20" x14ac:dyDescent="0.35">
      <c r="A124" s="4">
        <v>45047</v>
      </c>
      <c r="B124" s="1">
        <v>2023</v>
      </c>
      <c r="C124" s="1">
        <v>18</v>
      </c>
      <c r="D124" s="1">
        <f>MONTH(Tableau4[[#This Row],[Date ]])</f>
        <v>5</v>
      </c>
      <c r="E124" s="28" t="str">
        <f>IF(OR(Ouverture_lignes_validées!E124="F",Ouverture_lignes_validées!E124="PM",Ouverture_lignes_validées!E124=""),"",
IF(Ouverture_lignes_validées!E124=1,
IF(ISEVEN(Capa_lignes!$C124)="VRAI",
INDEX(COEE_CADLIGNE_TR!$A$16:$C$27,MATCH(Tableau4[[#This Row],[Mois]],COEE_CADLIGNE_TR!$A$16:$A$27,0),2)*COEE_CADLIGNE_TR!$G$2*INDEX(COEE_CADLIGNE_TR!$L$3:$R$9,MATCH(WEEKDAY($A124,1),COEE_CADLIGNE_TR!$M$3:$M$9,0),4)*INDEX(COEE_CADLIGNE_TR!$A$1:$D$13,MATCH(MONTH($A124),COEE_CADLIGNE_TR!$A$1:$A$13,0),2)*INDEX(COEE_CADLIGNE_TR!$A$1:$D$13,MATCH(MONTH($A124),COEE_CADLIGNE_TR!$A$1:$A$13,0),2),
INDEX(COEE_CADLIGNE_TR!$A$16:$C$27,MATCH(Tableau4[[#This Row],[Mois]],COEE_CADLIGNE_TR!$A$16:$A$27,0),2)*COEE_CADLIGNE_TR!$G$2*INDEX(COEE_CADLIGNE_TR!$L$3:$R$9,MATCH(WEEKDAY($A124,1),COEE_CADLIGNE_TR!$M$3:$M$9,0),3)*INDEX(COEE_CADLIGNE_TR!$A$1:$D$13,MATCH(MONTH($A124),COEE_CADLIGNE_TR!$A$1:$A$13,0),2)*INDEX(COEE_CADLIGNE_TR!$A$1:$D$13,MATCH(MONTH($A124),COEE_CADLIGNE_TR!$A$1:$A$13,0),2))))</f>
        <v/>
      </c>
      <c r="F124" s="28" t="str">
        <f>IF(OR(Ouverture_lignes_validées!F124="F",Ouverture_lignes_validées!F124="PM",Ouverture_lignes_validées!F124=""),"",IF(Ouverture_lignes_validées!F124=1,IF(ISEVEN(Capa_lignes!$C124)="VRAI",INDEX(COEE_CADLIGNE_TR!$A$16:$C$27,MATCH(Tableau4[[#This Row],[Mois]],COEE_CADLIGNE_TR!$A$16:$A$27,0),2)*COEE_CADLIGNE_TR!$G$2*INDEX(COEE_CADLIGNE_TR!$L$3:$R$9,MATCH(WEEKDAY($A124,1),COEE_CADLIGNE_TR!$M$3:$M$9,0),3)*INDEX(COEE_CADLIGNE_TR!$A$1:$D$13,MATCH(MONTH($A124),COEE_CADLIGNE_TR!$A$1:$A$13,0),2),COEE_CADLIGNE_TR!$G$2*INDEX(COEE_CADLIGNE_TR!$L$3:$R$9,MATCH(WEEKDAY($A124,1),COEE_CADLIGNE_TR!$M$3:$M$9,0),4)*INDEX(COEE_CADLIGNE_TR!$A$1:$D$13,MATCH(MONTH($A124),COEE_CADLIGNE_TR!$A$1:$A$13,0),2))))</f>
        <v/>
      </c>
      <c r="G124" s="28" t="str">
        <f>IF(OR(Ouverture_lignes_validées!G124="F",Ouverture_lignes_validées!G124="PM",Ouverture_lignes_validées!G124=""),"",IF(Ouverture_lignes_validées!G124=1,INDEX(COEE_CADLIGNE_TR!$A$16:$C$27,MATCH(Tableau4[[#This Row],[Mois]],COEE_CADLIGNE_TR!$A$16:$A$27,0),2)*COEE_CADLIGNE_TR!$G$2*INDEX(COEE_CADLIGNE_TR!$L$3:$R$9,MATCH(WEEKDAY($A124,1),COEE_CADLIGNE_TR!$M$3:$M$9,0),5)*INDEX(COEE_CADLIGNE_TR!$A$1:$D$13,MATCH(MONTH($A124),COEE_CADLIGNE_TR!$A$1:$A$13,0),2)))</f>
        <v/>
      </c>
      <c r="H124" s="28" t="str">
        <f>IF(OR(Ouverture_lignes_validées!H124="F",Ouverture_lignes_validées!H124="PM",Ouverture_lignes_validées!H124=""),"",IF(Ouverture_lignes_validées!H124=1,INDEX(COEE_CADLIGNE_TR!$A$16:$C$27,MATCH(Tableau4[[#This Row],[Mois]],COEE_CADLIGNE_TR!$A$16:$A$27,0),2)*COEE_CADLIGNE_TR!$G$2*INDEX(COEE_CADLIGNE_TR!$L$3:$R$9,MATCH(WEEKDAY($A124,1),COEE_CADLIGNE_TR!$M$3:$M$9,0),6)*INDEX(COEE_CADLIGNE_TR!$A$1:$D$13,MATCH(MONTH($A124),COEE_CADLIGNE_TR!$A$1:$A$13,0),2)))</f>
        <v/>
      </c>
      <c r="I124" s="28" t="str">
        <f>IF(OR(Ouverture_lignes_validées!I124="F",Ouverture_lignes_validées!I124="PM",Ouverture_lignes_validées!I124=""),"",IF(Ouverture_lignes_validées!I124=1,INDEX(COEE_CADLIGNE_TR!$A$16:$C$27,MATCH(Tableau4[[#This Row],[Mois]],COEE_CADLIGNE_TR!$A$16:$A$27,0),2)*COEE_CADLIGNE_TR!$G$2*INDEX(COEE_CADLIGNE_TR!$L$3:$R$9,MATCH(WEEKDAY($A124,1),COEE_CADLIGNE_TR!$M$3:$M$9,0),7)*INDEX(COEE_CADLIGNE_TR!$A$1:$D$13,MATCH(MONTH($A124),COEE_CADLIGNE_TR!$A$1:$A$13,0),2)))</f>
        <v/>
      </c>
      <c r="J124" s="28" t="str">
        <f>IF(OR(Ouverture_lignes_validées!J124="F",Ouverture_lignes_validées!J124="PM",Ouverture_lignes_validées!J124=""),"",IF(Ouverture_lignes_validées!J124=1,IF(ISEVEN(Capa_lignes!$C124)="VRAI",INDEX(COEE_CADLIGNE_TR!$A$16:$C$27,MATCH(Tableau4[[#This Row],[Mois]],COEE_CADLIGNE_TR!$A$16:$A$27,0),2)*COEE_CADLIGNE_TR!$H$2*INDEX(COEE_CADLIGNE_TR!$L$3:$R$9,MATCH(WEEKDAY($A124,1),COEE_CADLIGNE_TR!$M$3:$M$9,0),4)*INDEX(COEE_CADLIGNE_TR!$A$1:$D$13,MATCH(MONTH($A124),COEE_CADLIGNE_TR!$A$1:$A$13,0),3),INDEX(COEE_CADLIGNE_TR!$A$16:$C$27,MATCH(Tableau4[[#This Row],[Mois]],COEE_CADLIGNE_TR!$A$16:$A$27,0),2)*COEE_CADLIGNE_TR!$H$2*INDEX(COEE_CADLIGNE_TR!$L$3:$R$9,MATCH(WEEKDAY($A124,1),COEE_CADLIGNE_TR!$M$3:$M$9,0),3)*INDEX(COEE_CADLIGNE_TR!$A$1:$D$13,MATCH(MONTH($A124),COEE_CADLIGNE_TR!$A$1:$A$13,0),3))))</f>
        <v/>
      </c>
      <c r="K124" s="28" t="str">
        <f>IF(OR(Ouverture_lignes_validées!K124="F",Ouverture_lignes_validées!K124="PM",Ouverture_lignes_validées!K124=""),"",IF(Ouverture_lignes_validées!K124=1,IF(ISEVEN(Capa_lignes!$C124)="VRAI",INDEX(COEE_CADLIGNE_TR!$A$16:$C$27,MATCH(Tableau4[[#This Row],[Mois]],COEE_CADLIGNE_TR!$A$16:$A$27,0),2)*COEE_CADLIGNE_TR!$H$2*INDEX(COEE_CADLIGNE_TR!$L$3:$R$9,MATCH(WEEKDAY($A124,1),COEE_CADLIGNE_TR!$M$3:$M$9,0),3)*INDEX(COEE_CADLIGNE_TR!$A$1:$D$13,MATCH(MONTH($A124),COEE_CADLIGNE_TR!$A$1:$A$13,0),3),INDEX(COEE_CADLIGNE_TR!$A$16:$C$27,MATCH(Tableau4[[#This Row],[Mois]],COEE_CADLIGNE_TR!$A$16:$A$27,0),2)*COEE_CADLIGNE_TR!$H$2*INDEX(COEE_CADLIGNE_TR!$L$3:$R$9,MATCH(WEEKDAY($A124,1),COEE_CADLIGNE_TR!$M$3:$M$9,0),4)*INDEX(COEE_CADLIGNE_TR!$A$1:$D$13,MATCH(MONTH($A124),COEE_CADLIGNE_TR!$A$1:$A$13,0),3))))</f>
        <v/>
      </c>
      <c r="L124" s="28" t="str">
        <f>IF(OR(Ouverture_lignes_validées!L124="F",Ouverture_lignes_validées!L124="PM",Ouverture_lignes_validées!L124=""),"",IF(Ouverture_lignes_validées!L124=1,INDEX(COEE_CADLIGNE_TR!$A$16:$C$27,MATCH(Tableau4[[#This Row],[Mois]],COEE_CADLIGNE_TR!$A$16:$A$27,0),2)*COEE_CADLIGNE_TR!$H$2*INDEX(COEE_CADLIGNE_TR!$L$3:$R$9,MATCH(WEEKDAY($A124,1),COEE_CADLIGNE_TR!$M$3:$M$9,0),5)*INDEX(COEE_CADLIGNE_TR!$A$1:$D$13,MATCH(MONTH($A124),COEE_CADLIGNE_TR!$A$1:$A$13,0),3)))</f>
        <v/>
      </c>
      <c r="M124" s="28" t="str">
        <f>IF(OR(Ouverture_lignes_validées!M124="F",Ouverture_lignes_validées!M124="PM",Ouverture_lignes_validées!M124=""),"",IF(Ouverture_lignes_validées!M124=1,INDEX(COEE_CADLIGNE_TR!$A$16:$C$27,MATCH(Tableau4[[#This Row],[Mois]],COEE_CADLIGNE_TR!$A$16:$A$27,0),2)*COEE_CADLIGNE_TR!$H$2*INDEX(COEE_CADLIGNE_TR!$L$3:$R$9,MATCH(WEEKDAY($A124,1),COEE_CADLIGNE_TR!$M$3:$M$9,0),6)*INDEX(COEE_CADLIGNE_TR!$A$1:$D$13,MATCH(MONTH($A124),COEE_CADLIGNE_TR!$A$1:$A$13,0),3)))</f>
        <v/>
      </c>
      <c r="N124" s="28" t="str">
        <f>IF(OR(Ouverture_lignes_validées!N124="F",Ouverture_lignes_validées!N124="PM",Ouverture_lignes_validées!N124=""),"",IF(Ouverture_lignes_validées!N124=1,INDEX(COEE_CADLIGNE_TR!$A$16:$C$27,MATCH(Tableau4[[#This Row],[Mois]],COEE_CADLIGNE_TR!$A$16:$A$27,0),2)*COEE_CADLIGNE_TR!$H$2*INDEX(COEE_CADLIGNE_TR!$L$3:$R$9,MATCH(WEEKDAY($A124,1),COEE_CADLIGNE_TR!$M$3:$M$9,0),7)*INDEX(COEE_CADLIGNE_TR!$A$1:$D$13,MATCH(MONTH($A124),COEE_CADLIGNE_TR!$A$1:$A$13,0),3)))</f>
        <v/>
      </c>
      <c r="O124" s="28" t="str">
        <f>IF(OR(Ouverture_lignes_validées!O124="F",Ouverture_lignes_validées!O124="PM",Ouverture_lignes_validées!O124=""),"",IF(Ouverture_lignes_validées!O124=1,IF(ISEVEN(Capa_lignes!$C124)="VRAI",INDEX(COEE_CADLIGNE_TR!$A$16:$C$27,MATCH(Tableau4[[#This Row],[Mois]],COEE_CADLIGNE_TR!$A$16:$A$27,0),2)*COEE_CADLIGNE_TR!$I$2*INDEX(COEE_CADLIGNE_TR!$L$3:$R$9,MATCH(WEEKDAY($A124,1),COEE_CADLIGNE_TR!$M$3:$M$9,0),4)*INDEX(COEE_CADLIGNE_TR!$A$1:$D$13,MATCH(MONTH($A124),COEE_CADLIGNE_TR!$A$1:$A$13,0),4),INDEX(COEE_CADLIGNE_TR!$A$16:$C$27,MATCH(Tableau4[[#This Row],[Mois]],COEE_CADLIGNE_TR!$A$16:$A$27,0),2)*COEE_CADLIGNE_TR!$I$2*INDEX(COEE_CADLIGNE_TR!$L$3:$R$9,MATCH(WEEKDAY($A124,1),COEE_CADLIGNE_TR!$M$3:$M$9,0),3)*INDEX(COEE_CADLIGNE_TR!$A$1:$D$13,MATCH(MONTH($A124),COEE_CADLIGNE_TR!$A$1:$A$13,0),4))))</f>
        <v/>
      </c>
      <c r="P124" s="28" t="str">
        <f>IF(OR(Ouverture_lignes_validées!P124="F",Ouverture_lignes_validées!P124="PM",Ouverture_lignes_validées!P124=""),"",IF(Ouverture_lignes_validées!P124=1,IF(ISEVEN(Capa_lignes!$C124)="VRAI",INDEX(COEE_CADLIGNE_TR!$A$16:$C$27,MATCH(Tableau4[[#This Row],[Mois]],COEE_CADLIGNE_TR!$A$16:$A$27,0),2)*COEE_CADLIGNE_TR!$I$2*INDEX(COEE_CADLIGNE_TR!$L$3:$R$9,MATCH(WEEKDAY($A124,1),COEE_CADLIGNE_TR!$M$3:$M$9,0),3)*INDEX(COEE_CADLIGNE_TR!$A$1:$D$13,MATCH(MONTH($A124),COEE_CADLIGNE_TR!$A$1:$A$13,0),4),INDEX(COEE_CADLIGNE_TR!$A$16:$C$27,MATCH(Tableau4[[#This Row],[Mois]],COEE_CADLIGNE_TR!$A$16:$A$27,0),2)*COEE_CADLIGNE_TR!$I$2*INDEX(COEE_CADLIGNE_TR!$L$3:$R$9,MATCH(WEEKDAY($A124,1),COEE_CADLIGNE_TR!$M$3:$M$9,0),4)*INDEX(COEE_CADLIGNE_TR!$A$1:$D$13,MATCH(MONTH($A124),COEE_CADLIGNE_TR!$A$1:$A$13,0),4))))</f>
        <v/>
      </c>
      <c r="Q124" s="28" t="str">
        <f>IF(OR(Ouverture_lignes_validées!Q124="F",Ouverture_lignes_validées!Q124="PM",Ouverture_lignes_validées!Q124=""),"",IF(Ouverture_lignes_validées!Q124=1,INDEX(COEE_CADLIGNE_TR!$A$16:$C$27,MATCH(Tableau4[[#This Row],[Mois]],COEE_CADLIGNE_TR!$A$16:$A$27,0),2)*COEE_CADLIGNE_TR!$I$2*INDEX(COEE_CADLIGNE_TR!$L$3:$R$9,MATCH(WEEKDAY($A124,1),COEE_CADLIGNE_TR!$M$3:$M$9,0),5)*INDEX(COEE_CADLIGNE_TR!$A$1:$D$13,MATCH(MONTH($A124),COEE_CADLIGNE_TR!$A$1:$A$13,0),4)))</f>
        <v/>
      </c>
      <c r="R124" s="28" t="str">
        <f>IF(OR(Ouverture_lignes_validées!R124="F",Ouverture_lignes_validées!R124="PM",Ouverture_lignes_validées!R124=""),"",IF(Ouverture_lignes_validées!R124=1,INDEX(COEE_CADLIGNE_TR!$A$16:$C$27,MATCH(Tableau4[[#This Row],[Mois]],COEE_CADLIGNE_TR!$A$16:$A$27,0),2)*COEE_CADLIGNE_TR!$I$2*INDEX(COEE_CADLIGNE_TR!$L$3:$R$9,MATCH(WEEKDAY($A124,1),COEE_CADLIGNE_TR!$M$3:$M$9,0),6)*INDEX(COEE_CADLIGNE_TR!$A$1:$D$13,MATCH(MONTH($A124),COEE_CADLIGNE_TR!$A$1:$A$13,0),4)))</f>
        <v/>
      </c>
      <c r="S124" s="28" t="str">
        <f>IF(OR(Ouverture_lignes_validées!S124="F",Ouverture_lignes_validées!S124="PM",Ouverture_lignes_validées!S124=""),"",IF(Ouverture_lignes_validées!S124=1,INDEX(COEE_CADLIGNE_TR!$A$16:$C$27,MATCH(Tableau4[[#This Row],[Mois]],COEE_CADLIGNE_TR!$A$16:$A$27,0),2)*COEE_CADLIGNE_TR!$I$2*INDEX(COEE_CADLIGNE_TR!$L$3:$R$9,MATCH(WEEKDAY($A124,1),COEE_CADLIGNE_TR!$M$3:$M$9,0),7)*INDEX(COEE_CADLIGNE_TR!$A$1:$D$13,MATCH(MONTH($A124),COEE_CADLIGNE_TR!$A$1:$A$13,0),4)))</f>
        <v/>
      </c>
      <c r="T124" s="28" t="str">
        <f>IF(OR(Ouverture_lignes_validées!T124="F",Ouverture_lignes_validées!T124="PM",Ouverture_lignes_validées!T124=""),"",IF(Ouverture_lignes_validées!T124=1,IF(ISEVEN(Capa_lignes!$C124)="VRAI",INDEX(COEE_CADLIGNE_TR!$A$16:$C$27,MATCH(Tableau4[[#This Row],[Mois]],COEE_CADLIGNE_TR!$A$16:$A$27,0),2)*COEE_CADLIGNE_TR!$J$2*INDEX(COEE_CADLIGNE_TR!$L$3:$R$9,MATCH(WEEKDAY($A124,1),COEE_CADLIGNE_TR!$M$3:$M$9,0),3)*INDEX(COEE_CADLIGNE_TR!$A$1:$E$13,MATCH(MONTH($A124),COEE_CADLIGNE_TR!$A$1:$A$13,0),5),INDEX(COEE_CADLIGNE_TR!$A$16:$C$27,MATCH(Tableau4[[#This Row],[Mois]],COEE_CADLIGNE_TR!$A$16:$A$27,0),2)*COEE_CADLIGNE_TR!$J$2*INDEX(COEE_CADLIGNE_TR!$L$3:$R$9,MATCH(WEEKDAY($A124,1),COEE_CADLIGNE_TR!$M$3:$M$9,0),4)*INDEX(COEE_CADLIGNE_TR!$A$1:$E$13,MATCH(MONTH($A124),COEE_CADLIGNE_TR!$A$1:$A$13,0),5))))</f>
        <v/>
      </c>
    </row>
    <row r="125" spans="1:20" x14ac:dyDescent="0.35">
      <c r="A125" s="4">
        <v>45048</v>
      </c>
      <c r="B125" s="1">
        <v>2023</v>
      </c>
      <c r="C125" s="1">
        <v>18</v>
      </c>
      <c r="D125" s="1">
        <f>MONTH(Tableau4[[#This Row],[Date ]])</f>
        <v>5</v>
      </c>
      <c r="E125" s="28" t="str">
        <f>IF(OR(Ouverture_lignes_validées!E125="F",Ouverture_lignes_validées!E125="PM",Ouverture_lignes_validées!E125=""),"",
IF(Ouverture_lignes_validées!E125=1,
IF(ISEVEN(Capa_lignes!$C125)="VRAI",
INDEX(COEE_CADLIGNE_TR!$A$16:$C$27,MATCH(Tableau4[[#This Row],[Mois]],COEE_CADLIGNE_TR!$A$16:$A$27,0),2)*COEE_CADLIGNE_TR!$G$2*INDEX(COEE_CADLIGNE_TR!$L$3:$R$9,MATCH(WEEKDAY($A125,1),COEE_CADLIGNE_TR!$M$3:$M$9,0),4)*INDEX(COEE_CADLIGNE_TR!$A$1:$D$13,MATCH(MONTH($A125),COEE_CADLIGNE_TR!$A$1:$A$13,0),2)*INDEX(COEE_CADLIGNE_TR!$A$1:$D$13,MATCH(MONTH($A125),COEE_CADLIGNE_TR!$A$1:$A$13,0),2),
INDEX(COEE_CADLIGNE_TR!$A$16:$C$27,MATCH(Tableau4[[#This Row],[Mois]],COEE_CADLIGNE_TR!$A$16:$A$27,0),2)*COEE_CADLIGNE_TR!$G$2*INDEX(COEE_CADLIGNE_TR!$L$3:$R$9,MATCH(WEEKDAY($A125,1),COEE_CADLIGNE_TR!$M$3:$M$9,0),3)*INDEX(COEE_CADLIGNE_TR!$A$1:$D$13,MATCH(MONTH($A125),COEE_CADLIGNE_TR!$A$1:$A$13,0),2)*INDEX(COEE_CADLIGNE_TR!$A$1:$D$13,MATCH(MONTH($A125),COEE_CADLIGNE_TR!$A$1:$A$13,0),2))))</f>
        <v/>
      </c>
      <c r="F125" s="28" t="str">
        <f>IF(OR(Ouverture_lignes_validées!F125="F",Ouverture_lignes_validées!F125="PM",Ouverture_lignes_validées!F125=""),"",IF(Ouverture_lignes_validées!F125=1,IF(ISEVEN(Capa_lignes!$C125)="VRAI",INDEX(COEE_CADLIGNE_TR!$A$16:$C$27,MATCH(Tableau4[[#This Row],[Mois]],COEE_CADLIGNE_TR!$A$16:$A$27,0),2)*COEE_CADLIGNE_TR!$G$2*INDEX(COEE_CADLIGNE_TR!$L$3:$R$9,MATCH(WEEKDAY($A125,1),COEE_CADLIGNE_TR!$M$3:$M$9,0),3)*INDEX(COEE_CADLIGNE_TR!$A$1:$D$13,MATCH(MONTH($A125),COEE_CADLIGNE_TR!$A$1:$A$13,0),2),COEE_CADLIGNE_TR!$G$2*INDEX(COEE_CADLIGNE_TR!$L$3:$R$9,MATCH(WEEKDAY($A125,1),COEE_CADLIGNE_TR!$M$3:$M$9,0),4)*INDEX(COEE_CADLIGNE_TR!$A$1:$D$13,MATCH(MONTH($A125),COEE_CADLIGNE_TR!$A$1:$A$13,0),2))))</f>
        <v/>
      </c>
      <c r="G125" s="28" t="str">
        <f>IF(OR(Ouverture_lignes_validées!G125="F",Ouverture_lignes_validées!G125="PM",Ouverture_lignes_validées!G125=""),"",IF(Ouverture_lignes_validées!G125=1,INDEX(COEE_CADLIGNE_TR!$A$16:$C$27,MATCH(Tableau4[[#This Row],[Mois]],COEE_CADLIGNE_TR!$A$16:$A$27,0),2)*COEE_CADLIGNE_TR!$G$2*INDEX(COEE_CADLIGNE_TR!$L$3:$R$9,MATCH(WEEKDAY($A125,1),COEE_CADLIGNE_TR!$M$3:$M$9,0),5)*INDEX(COEE_CADLIGNE_TR!$A$1:$D$13,MATCH(MONTH($A125),COEE_CADLIGNE_TR!$A$1:$A$13,0),2)))</f>
        <v/>
      </c>
      <c r="H125" s="28" t="str">
        <f>IF(OR(Ouverture_lignes_validées!H125="F",Ouverture_lignes_validées!H125="PM",Ouverture_lignes_validées!H125=""),"",IF(Ouverture_lignes_validées!H125=1,INDEX(COEE_CADLIGNE_TR!$A$16:$C$27,MATCH(Tableau4[[#This Row],[Mois]],COEE_CADLIGNE_TR!$A$16:$A$27,0),2)*COEE_CADLIGNE_TR!$G$2*INDEX(COEE_CADLIGNE_TR!$L$3:$R$9,MATCH(WEEKDAY($A125,1),COEE_CADLIGNE_TR!$M$3:$M$9,0),6)*INDEX(COEE_CADLIGNE_TR!$A$1:$D$13,MATCH(MONTH($A125),COEE_CADLIGNE_TR!$A$1:$A$13,0),2)))</f>
        <v/>
      </c>
      <c r="I125" s="28" t="str">
        <f>IF(OR(Ouverture_lignes_validées!I125="F",Ouverture_lignes_validées!I125="PM",Ouverture_lignes_validées!I125=""),"",IF(Ouverture_lignes_validées!I125=1,INDEX(COEE_CADLIGNE_TR!$A$16:$C$27,MATCH(Tableau4[[#This Row],[Mois]],COEE_CADLIGNE_TR!$A$16:$A$27,0),2)*COEE_CADLIGNE_TR!$G$2*INDEX(COEE_CADLIGNE_TR!$L$3:$R$9,MATCH(WEEKDAY($A125,1),COEE_CADLIGNE_TR!$M$3:$M$9,0),7)*INDEX(COEE_CADLIGNE_TR!$A$1:$D$13,MATCH(MONTH($A125),COEE_CADLIGNE_TR!$A$1:$A$13,0),2)))</f>
        <v/>
      </c>
      <c r="J125" s="28">
        <f>IF(OR(Ouverture_lignes_validées!J125="F",Ouverture_lignes_validées!J125="PM",Ouverture_lignes_validées!J125=""),"",IF(Ouverture_lignes_validées!J125=1,IF(ISEVEN(Capa_lignes!$C125)="VRAI",INDEX(COEE_CADLIGNE_TR!$A$16:$C$27,MATCH(Tableau4[[#This Row],[Mois]],COEE_CADLIGNE_TR!$A$16:$A$27,0),2)*COEE_CADLIGNE_TR!$H$2*INDEX(COEE_CADLIGNE_TR!$L$3:$R$9,MATCH(WEEKDAY($A125,1),COEE_CADLIGNE_TR!$M$3:$M$9,0),4)*INDEX(COEE_CADLIGNE_TR!$A$1:$D$13,MATCH(MONTH($A125),COEE_CADLIGNE_TR!$A$1:$A$13,0),3),INDEX(COEE_CADLIGNE_TR!$A$16:$C$27,MATCH(Tableau4[[#This Row],[Mois]],COEE_CADLIGNE_TR!$A$16:$A$27,0),2)*COEE_CADLIGNE_TR!$H$2*INDEX(COEE_CADLIGNE_TR!$L$3:$R$9,MATCH(WEEKDAY($A125,1),COEE_CADLIGNE_TR!$M$3:$M$9,0),3)*INDEX(COEE_CADLIGNE_TR!$A$1:$D$13,MATCH(MONTH($A125),COEE_CADLIGNE_TR!$A$1:$A$13,0),3))))</f>
        <v>4890.6000000000004</v>
      </c>
      <c r="K125" s="28">
        <f>IF(OR(Ouverture_lignes_validées!K125="F",Ouverture_lignes_validées!K125="PM",Ouverture_lignes_validées!K125=""),"",IF(Ouverture_lignes_validées!K125=1,IF(ISEVEN(Capa_lignes!$C125)="VRAI",INDEX(COEE_CADLIGNE_TR!$A$16:$C$27,MATCH(Tableau4[[#This Row],[Mois]],COEE_CADLIGNE_TR!$A$16:$A$27,0),2)*COEE_CADLIGNE_TR!$H$2*INDEX(COEE_CADLIGNE_TR!$L$3:$R$9,MATCH(WEEKDAY($A125,1),COEE_CADLIGNE_TR!$M$3:$M$9,0),3)*INDEX(COEE_CADLIGNE_TR!$A$1:$D$13,MATCH(MONTH($A125),COEE_CADLIGNE_TR!$A$1:$A$13,0),3),INDEX(COEE_CADLIGNE_TR!$A$16:$C$27,MATCH(Tableau4[[#This Row],[Mois]],COEE_CADLIGNE_TR!$A$16:$A$27,0),2)*COEE_CADLIGNE_TR!$H$2*INDEX(COEE_CADLIGNE_TR!$L$3:$R$9,MATCH(WEEKDAY($A125,1),COEE_CADLIGNE_TR!$M$3:$M$9,0),4)*INDEX(COEE_CADLIGNE_TR!$A$1:$D$13,MATCH(MONTH($A125),COEE_CADLIGNE_TR!$A$1:$A$13,0),3))))</f>
        <v>5001.75</v>
      </c>
      <c r="L125" s="28">
        <f>IF(OR(Ouverture_lignes_validées!L125="F",Ouverture_lignes_validées!L125="PM",Ouverture_lignes_validées!L125=""),"",IF(Ouverture_lignes_validées!L125=1,INDEX(COEE_CADLIGNE_TR!$A$16:$C$27,MATCH(Tableau4[[#This Row],[Mois]],COEE_CADLIGNE_TR!$A$16:$A$27,0),2)*COEE_CADLIGNE_TR!$H$2*INDEX(COEE_CADLIGNE_TR!$L$3:$R$9,MATCH(WEEKDAY($A125,1),COEE_CADLIGNE_TR!$M$3:$M$9,0),5)*INDEX(COEE_CADLIGNE_TR!$A$1:$D$13,MATCH(MONTH($A125),COEE_CADLIGNE_TR!$A$1:$A$13,0),3)))</f>
        <v>6113.25</v>
      </c>
      <c r="M125" s="28" t="str">
        <f>IF(OR(Ouverture_lignes_validées!M125="F",Ouverture_lignes_validées!M125="PM",Ouverture_lignes_validées!M125=""),"",IF(Ouverture_lignes_validées!M125=1,INDEX(COEE_CADLIGNE_TR!$A$16:$C$27,MATCH(Tableau4[[#This Row],[Mois]],COEE_CADLIGNE_TR!$A$16:$A$27,0),2)*COEE_CADLIGNE_TR!$H$2*INDEX(COEE_CADLIGNE_TR!$L$3:$R$9,MATCH(WEEKDAY($A125,1),COEE_CADLIGNE_TR!$M$3:$M$9,0),6)*INDEX(COEE_CADLIGNE_TR!$A$1:$D$13,MATCH(MONTH($A125),COEE_CADLIGNE_TR!$A$1:$A$13,0),3)))</f>
        <v/>
      </c>
      <c r="N125" s="28" t="str">
        <f>IF(OR(Ouverture_lignes_validées!N125="F",Ouverture_lignes_validées!N125="PM",Ouverture_lignes_validées!N125=""),"",IF(Ouverture_lignes_validées!N125=1,INDEX(COEE_CADLIGNE_TR!$A$16:$C$27,MATCH(Tableau4[[#This Row],[Mois]],COEE_CADLIGNE_TR!$A$16:$A$27,0),2)*COEE_CADLIGNE_TR!$H$2*INDEX(COEE_CADLIGNE_TR!$L$3:$R$9,MATCH(WEEKDAY($A125,1),COEE_CADLIGNE_TR!$M$3:$M$9,0),7)*INDEX(COEE_CADLIGNE_TR!$A$1:$D$13,MATCH(MONTH($A125),COEE_CADLIGNE_TR!$A$1:$A$13,0),3)))</f>
        <v/>
      </c>
      <c r="O125" s="28" t="str">
        <f>IF(OR(Ouverture_lignes_validées!O125="F",Ouverture_lignes_validées!O125="PM",Ouverture_lignes_validées!O125=""),"",IF(Ouverture_lignes_validées!O125=1,IF(ISEVEN(Capa_lignes!$C125)="VRAI",INDEX(COEE_CADLIGNE_TR!$A$16:$C$27,MATCH(Tableau4[[#This Row],[Mois]],COEE_CADLIGNE_TR!$A$16:$A$27,0),2)*COEE_CADLIGNE_TR!$I$2*INDEX(COEE_CADLIGNE_TR!$L$3:$R$9,MATCH(WEEKDAY($A125,1),COEE_CADLIGNE_TR!$M$3:$M$9,0),4)*INDEX(COEE_CADLIGNE_TR!$A$1:$D$13,MATCH(MONTH($A125),COEE_CADLIGNE_TR!$A$1:$A$13,0),4),INDEX(COEE_CADLIGNE_TR!$A$16:$C$27,MATCH(Tableau4[[#This Row],[Mois]],COEE_CADLIGNE_TR!$A$16:$A$27,0),2)*COEE_CADLIGNE_TR!$I$2*INDEX(COEE_CADLIGNE_TR!$L$3:$R$9,MATCH(WEEKDAY($A125,1),COEE_CADLIGNE_TR!$M$3:$M$9,0),3)*INDEX(COEE_CADLIGNE_TR!$A$1:$D$13,MATCH(MONTH($A125),COEE_CADLIGNE_TR!$A$1:$A$13,0),4))))</f>
        <v/>
      </c>
      <c r="P125" s="28" t="str">
        <f>IF(OR(Ouverture_lignes_validées!P125="F",Ouverture_lignes_validées!P125="PM",Ouverture_lignes_validées!P125=""),"",IF(Ouverture_lignes_validées!P125=1,IF(ISEVEN(Capa_lignes!$C125)="VRAI",INDEX(COEE_CADLIGNE_TR!$A$16:$C$27,MATCH(Tableau4[[#This Row],[Mois]],COEE_CADLIGNE_TR!$A$16:$A$27,0),2)*COEE_CADLIGNE_TR!$I$2*INDEX(COEE_CADLIGNE_TR!$L$3:$R$9,MATCH(WEEKDAY($A125,1),COEE_CADLIGNE_TR!$M$3:$M$9,0),3)*INDEX(COEE_CADLIGNE_TR!$A$1:$D$13,MATCH(MONTH($A125),COEE_CADLIGNE_TR!$A$1:$A$13,0),4),INDEX(COEE_CADLIGNE_TR!$A$16:$C$27,MATCH(Tableau4[[#This Row],[Mois]],COEE_CADLIGNE_TR!$A$16:$A$27,0),2)*COEE_CADLIGNE_TR!$I$2*INDEX(COEE_CADLIGNE_TR!$L$3:$R$9,MATCH(WEEKDAY($A125,1),COEE_CADLIGNE_TR!$M$3:$M$9,0),4)*INDEX(COEE_CADLIGNE_TR!$A$1:$D$13,MATCH(MONTH($A125),COEE_CADLIGNE_TR!$A$1:$A$13,0),4))))</f>
        <v/>
      </c>
      <c r="Q125" s="28" t="str">
        <f>IF(OR(Ouverture_lignes_validées!Q125="F",Ouverture_lignes_validées!Q125="PM",Ouverture_lignes_validées!Q125=""),"",IF(Ouverture_lignes_validées!Q125=1,INDEX(COEE_CADLIGNE_TR!$A$16:$C$27,MATCH(Tableau4[[#This Row],[Mois]],COEE_CADLIGNE_TR!$A$16:$A$27,0),2)*COEE_CADLIGNE_TR!$I$2*INDEX(COEE_CADLIGNE_TR!$L$3:$R$9,MATCH(WEEKDAY($A125,1),COEE_CADLIGNE_TR!$M$3:$M$9,0),5)*INDEX(COEE_CADLIGNE_TR!$A$1:$D$13,MATCH(MONTH($A125),COEE_CADLIGNE_TR!$A$1:$A$13,0),4)))</f>
        <v/>
      </c>
      <c r="R125" s="28" t="str">
        <f>IF(OR(Ouverture_lignes_validées!R125="F",Ouverture_lignes_validées!R125="PM",Ouverture_lignes_validées!R125=""),"",IF(Ouverture_lignes_validées!R125=1,INDEX(COEE_CADLIGNE_TR!$A$16:$C$27,MATCH(Tableau4[[#This Row],[Mois]],COEE_CADLIGNE_TR!$A$16:$A$27,0),2)*COEE_CADLIGNE_TR!$I$2*INDEX(COEE_CADLIGNE_TR!$L$3:$R$9,MATCH(WEEKDAY($A125,1),COEE_CADLIGNE_TR!$M$3:$M$9,0),6)*INDEX(COEE_CADLIGNE_TR!$A$1:$D$13,MATCH(MONTH($A125),COEE_CADLIGNE_TR!$A$1:$A$13,0),4)))</f>
        <v/>
      </c>
      <c r="S125" s="28" t="str">
        <f>IF(OR(Ouverture_lignes_validées!S125="F",Ouverture_lignes_validées!S125="PM",Ouverture_lignes_validées!S125=""),"",IF(Ouverture_lignes_validées!S125=1,INDEX(COEE_CADLIGNE_TR!$A$16:$C$27,MATCH(Tableau4[[#This Row],[Mois]],COEE_CADLIGNE_TR!$A$16:$A$27,0),2)*COEE_CADLIGNE_TR!$I$2*INDEX(COEE_CADLIGNE_TR!$L$3:$R$9,MATCH(WEEKDAY($A125,1),COEE_CADLIGNE_TR!$M$3:$M$9,0),7)*INDEX(COEE_CADLIGNE_TR!$A$1:$D$13,MATCH(MONTH($A125),COEE_CADLIGNE_TR!$A$1:$A$13,0),4)))</f>
        <v/>
      </c>
      <c r="T125" s="28">
        <f>IF(OR(Ouverture_lignes_validées!T125="F",Ouverture_lignes_validées!T125="PM",Ouverture_lignes_validées!T125=""),"",IF(Ouverture_lignes_validées!T125=1,IF(ISEVEN(Capa_lignes!$C125)="VRAI",INDEX(COEE_CADLIGNE_TR!$A$16:$C$27,MATCH(Tableau4[[#This Row],[Mois]],COEE_CADLIGNE_TR!$A$16:$A$27,0),2)*COEE_CADLIGNE_TR!$J$2*INDEX(COEE_CADLIGNE_TR!$L$3:$R$9,MATCH(WEEKDAY($A125,1),COEE_CADLIGNE_TR!$M$3:$M$9,0),3)*INDEX(COEE_CADLIGNE_TR!$A$1:$E$13,MATCH(MONTH($A125),COEE_CADLIGNE_TR!$A$1:$A$13,0),5),INDEX(COEE_CADLIGNE_TR!$A$16:$C$27,MATCH(Tableau4[[#This Row],[Mois]],COEE_CADLIGNE_TR!$A$16:$A$27,0),2)*COEE_CADLIGNE_TR!$J$2*INDEX(COEE_CADLIGNE_TR!$L$3:$R$9,MATCH(WEEKDAY($A125,1),COEE_CADLIGNE_TR!$M$3:$M$9,0),4)*INDEX(COEE_CADLIGNE_TR!$A$1:$E$13,MATCH(MONTH($A125),COEE_CADLIGNE_TR!$A$1:$A$13,0),5))))</f>
        <v>1601.8735362997659</v>
      </c>
    </row>
    <row r="126" spans="1:20" x14ac:dyDescent="0.35">
      <c r="A126" s="4">
        <v>45049</v>
      </c>
      <c r="B126" s="1">
        <v>2023</v>
      </c>
      <c r="C126" s="1">
        <v>18</v>
      </c>
      <c r="D126" s="1">
        <f>MONTH(Tableau4[[#This Row],[Date ]])</f>
        <v>5</v>
      </c>
      <c r="E126" s="28">
        <f>IF(OR(Ouverture_lignes_validées!E126="F",Ouverture_lignes_validées!E126="PM",Ouverture_lignes_validées!E126=""),"",
IF(Ouverture_lignes_validées!E126=1,
IF(ISEVEN(Capa_lignes!$C126)="VRAI",
INDEX(COEE_CADLIGNE_TR!$A$16:$C$27,MATCH(Tableau4[[#This Row],[Mois]],COEE_CADLIGNE_TR!$A$16:$A$27,0),2)*COEE_CADLIGNE_TR!$G$2*INDEX(COEE_CADLIGNE_TR!$L$3:$R$9,MATCH(WEEKDAY($A126,1),COEE_CADLIGNE_TR!$M$3:$M$9,0),4)*INDEX(COEE_CADLIGNE_TR!$A$1:$D$13,MATCH(MONTH($A126),COEE_CADLIGNE_TR!$A$1:$A$13,0),2)*INDEX(COEE_CADLIGNE_TR!$A$1:$D$13,MATCH(MONTH($A126),COEE_CADLIGNE_TR!$A$1:$A$13,0),2),
INDEX(COEE_CADLIGNE_TR!$A$16:$C$27,MATCH(Tableau4[[#This Row],[Mois]],COEE_CADLIGNE_TR!$A$16:$A$27,0),2)*COEE_CADLIGNE_TR!$G$2*INDEX(COEE_CADLIGNE_TR!$L$3:$R$9,MATCH(WEEKDAY($A126,1),COEE_CADLIGNE_TR!$M$3:$M$9,0),3)*INDEX(COEE_CADLIGNE_TR!$A$1:$D$13,MATCH(MONTH($A126),COEE_CADLIGNE_TR!$A$1:$A$13,0),2)*INDEX(COEE_CADLIGNE_TR!$A$1:$D$13,MATCH(MONTH($A126),COEE_CADLIGNE_TR!$A$1:$A$13,0),2))))</f>
        <v>1618.4960000000001</v>
      </c>
      <c r="F126" s="28">
        <f>IF(OR(Ouverture_lignes_validées!F126="F",Ouverture_lignes_validées!F126="PM",Ouverture_lignes_validées!F126=""),"",IF(Ouverture_lignes_validées!F126=1,IF(ISEVEN(Capa_lignes!$C126)="VRAI",INDEX(COEE_CADLIGNE_TR!$A$16:$C$27,MATCH(Tableau4[[#This Row],[Mois]],COEE_CADLIGNE_TR!$A$16:$A$27,0),2)*COEE_CADLIGNE_TR!$G$2*INDEX(COEE_CADLIGNE_TR!$L$3:$R$9,MATCH(WEEKDAY($A126,1),COEE_CADLIGNE_TR!$M$3:$M$9,0),3)*INDEX(COEE_CADLIGNE_TR!$A$1:$D$13,MATCH(MONTH($A126),COEE_CADLIGNE_TR!$A$1:$A$13,0),2),COEE_CADLIGNE_TR!$G$2*INDEX(COEE_CADLIGNE_TR!$L$3:$R$9,MATCH(WEEKDAY($A126,1),COEE_CADLIGNE_TR!$M$3:$M$9,0),4)*INDEX(COEE_CADLIGNE_TR!$A$1:$D$13,MATCH(MONTH($A126),COEE_CADLIGNE_TR!$A$1:$A$13,0),2))))</f>
        <v>3960</v>
      </c>
      <c r="G126" s="28" t="str">
        <f>IF(OR(Ouverture_lignes_validées!G126="F",Ouverture_lignes_validées!G126="PM",Ouverture_lignes_validées!G126=""),"",IF(Ouverture_lignes_validées!G126=1,INDEX(COEE_CADLIGNE_TR!$A$16:$C$27,MATCH(Tableau4[[#This Row],[Mois]],COEE_CADLIGNE_TR!$A$16:$A$27,0),2)*COEE_CADLIGNE_TR!$G$2*INDEX(COEE_CADLIGNE_TR!$L$3:$R$9,MATCH(WEEKDAY($A126,1),COEE_CADLIGNE_TR!$M$3:$M$9,0),5)*INDEX(COEE_CADLIGNE_TR!$A$1:$D$13,MATCH(MONTH($A126),COEE_CADLIGNE_TR!$A$1:$A$13,0),2)))</f>
        <v/>
      </c>
      <c r="H126" s="28" t="str">
        <f>IF(OR(Ouverture_lignes_validées!H126="F",Ouverture_lignes_validées!H126="PM",Ouverture_lignes_validées!H126=""),"",IF(Ouverture_lignes_validées!H126=1,INDEX(COEE_CADLIGNE_TR!$A$16:$C$27,MATCH(Tableau4[[#This Row],[Mois]],COEE_CADLIGNE_TR!$A$16:$A$27,0),2)*COEE_CADLIGNE_TR!$G$2*INDEX(COEE_CADLIGNE_TR!$L$3:$R$9,MATCH(WEEKDAY($A126,1),COEE_CADLIGNE_TR!$M$3:$M$9,0),6)*INDEX(COEE_CADLIGNE_TR!$A$1:$D$13,MATCH(MONTH($A126),COEE_CADLIGNE_TR!$A$1:$A$13,0),2)))</f>
        <v/>
      </c>
      <c r="I126" s="28" t="str">
        <f>IF(OR(Ouverture_lignes_validées!I126="F",Ouverture_lignes_validées!I126="PM",Ouverture_lignes_validées!I126=""),"",IF(Ouverture_lignes_validées!I126=1,INDEX(COEE_CADLIGNE_TR!$A$16:$C$27,MATCH(Tableau4[[#This Row],[Mois]],COEE_CADLIGNE_TR!$A$16:$A$27,0),2)*COEE_CADLIGNE_TR!$G$2*INDEX(COEE_CADLIGNE_TR!$L$3:$R$9,MATCH(WEEKDAY($A126,1),COEE_CADLIGNE_TR!$M$3:$M$9,0),7)*INDEX(COEE_CADLIGNE_TR!$A$1:$D$13,MATCH(MONTH($A126),COEE_CADLIGNE_TR!$A$1:$A$13,0),2)))</f>
        <v/>
      </c>
      <c r="J126" s="28">
        <f>IF(OR(Ouverture_lignes_validées!J126="F",Ouverture_lignes_validées!J126="PM",Ouverture_lignes_validées!J126=""),"",IF(Ouverture_lignes_validées!J126=1,IF(ISEVEN(Capa_lignes!$C126)="VRAI",INDEX(COEE_CADLIGNE_TR!$A$16:$C$27,MATCH(Tableau4[[#This Row],[Mois]],COEE_CADLIGNE_TR!$A$16:$A$27,0),2)*COEE_CADLIGNE_TR!$H$2*INDEX(COEE_CADLIGNE_TR!$L$3:$R$9,MATCH(WEEKDAY($A126,1),COEE_CADLIGNE_TR!$M$3:$M$9,0),4)*INDEX(COEE_CADLIGNE_TR!$A$1:$D$13,MATCH(MONTH($A126),COEE_CADLIGNE_TR!$A$1:$A$13,0),3),INDEX(COEE_CADLIGNE_TR!$A$16:$C$27,MATCH(Tableau4[[#This Row],[Mois]],COEE_CADLIGNE_TR!$A$16:$A$27,0),2)*COEE_CADLIGNE_TR!$H$2*INDEX(COEE_CADLIGNE_TR!$L$3:$R$9,MATCH(WEEKDAY($A126,1),COEE_CADLIGNE_TR!$M$3:$M$9,0),3)*INDEX(COEE_CADLIGNE_TR!$A$1:$D$13,MATCH(MONTH($A126),COEE_CADLIGNE_TR!$A$1:$A$13,0),3))))</f>
        <v>4890.6000000000004</v>
      </c>
      <c r="K126" s="28">
        <f>IF(OR(Ouverture_lignes_validées!K126="F",Ouverture_lignes_validées!K126="PM",Ouverture_lignes_validées!K126=""),"",IF(Ouverture_lignes_validées!K126=1,IF(ISEVEN(Capa_lignes!$C126)="VRAI",INDEX(COEE_CADLIGNE_TR!$A$16:$C$27,MATCH(Tableau4[[#This Row],[Mois]],COEE_CADLIGNE_TR!$A$16:$A$27,0),2)*COEE_CADLIGNE_TR!$H$2*INDEX(COEE_CADLIGNE_TR!$L$3:$R$9,MATCH(WEEKDAY($A126,1),COEE_CADLIGNE_TR!$M$3:$M$9,0),3)*INDEX(COEE_CADLIGNE_TR!$A$1:$D$13,MATCH(MONTH($A126),COEE_CADLIGNE_TR!$A$1:$A$13,0),3),INDEX(COEE_CADLIGNE_TR!$A$16:$C$27,MATCH(Tableau4[[#This Row],[Mois]],COEE_CADLIGNE_TR!$A$16:$A$27,0),2)*COEE_CADLIGNE_TR!$H$2*INDEX(COEE_CADLIGNE_TR!$L$3:$R$9,MATCH(WEEKDAY($A126,1),COEE_CADLIGNE_TR!$M$3:$M$9,0),4)*INDEX(COEE_CADLIGNE_TR!$A$1:$D$13,MATCH(MONTH($A126),COEE_CADLIGNE_TR!$A$1:$A$13,0),3))))</f>
        <v>5001.75</v>
      </c>
      <c r="L126" s="28">
        <f>IF(OR(Ouverture_lignes_validées!L126="F",Ouverture_lignes_validées!L126="PM",Ouverture_lignes_validées!L126=""),"",IF(Ouverture_lignes_validées!L126=1,INDEX(COEE_CADLIGNE_TR!$A$16:$C$27,MATCH(Tableau4[[#This Row],[Mois]],COEE_CADLIGNE_TR!$A$16:$A$27,0),2)*COEE_CADLIGNE_TR!$H$2*INDEX(COEE_CADLIGNE_TR!$L$3:$R$9,MATCH(WEEKDAY($A126,1),COEE_CADLIGNE_TR!$M$3:$M$9,0),5)*INDEX(COEE_CADLIGNE_TR!$A$1:$D$13,MATCH(MONTH($A126),COEE_CADLIGNE_TR!$A$1:$A$13,0),3)))</f>
        <v>6113.25</v>
      </c>
      <c r="M126" s="28" t="str">
        <f>IF(OR(Ouverture_lignes_validées!M126="F",Ouverture_lignes_validées!M126="PM",Ouverture_lignes_validées!M126=""),"",IF(Ouverture_lignes_validées!M126=1,INDEX(COEE_CADLIGNE_TR!$A$16:$C$27,MATCH(Tableau4[[#This Row],[Mois]],COEE_CADLIGNE_TR!$A$16:$A$27,0),2)*COEE_CADLIGNE_TR!$H$2*INDEX(COEE_CADLIGNE_TR!$L$3:$R$9,MATCH(WEEKDAY($A126,1),COEE_CADLIGNE_TR!$M$3:$M$9,0),6)*INDEX(COEE_CADLIGNE_TR!$A$1:$D$13,MATCH(MONTH($A126),COEE_CADLIGNE_TR!$A$1:$A$13,0),3)))</f>
        <v/>
      </c>
      <c r="N126" s="28" t="str">
        <f>IF(OR(Ouverture_lignes_validées!N126="F",Ouverture_lignes_validées!N126="PM",Ouverture_lignes_validées!N126=""),"",IF(Ouverture_lignes_validées!N126=1,INDEX(COEE_CADLIGNE_TR!$A$16:$C$27,MATCH(Tableau4[[#This Row],[Mois]],COEE_CADLIGNE_TR!$A$16:$A$27,0),2)*COEE_CADLIGNE_TR!$H$2*INDEX(COEE_CADLIGNE_TR!$L$3:$R$9,MATCH(WEEKDAY($A126,1),COEE_CADLIGNE_TR!$M$3:$M$9,0),7)*INDEX(COEE_CADLIGNE_TR!$A$1:$D$13,MATCH(MONTH($A126),COEE_CADLIGNE_TR!$A$1:$A$13,0),3)))</f>
        <v/>
      </c>
      <c r="O126" s="28" t="str">
        <f>IF(OR(Ouverture_lignes_validées!O126="F",Ouverture_lignes_validées!O126="PM",Ouverture_lignes_validées!O126=""),"",IF(Ouverture_lignes_validées!O126=1,IF(ISEVEN(Capa_lignes!$C126)="VRAI",INDEX(COEE_CADLIGNE_TR!$A$16:$C$27,MATCH(Tableau4[[#This Row],[Mois]],COEE_CADLIGNE_TR!$A$16:$A$27,0),2)*COEE_CADLIGNE_TR!$I$2*INDEX(COEE_CADLIGNE_TR!$L$3:$R$9,MATCH(WEEKDAY($A126,1),COEE_CADLIGNE_TR!$M$3:$M$9,0),4)*INDEX(COEE_CADLIGNE_TR!$A$1:$D$13,MATCH(MONTH($A126),COEE_CADLIGNE_TR!$A$1:$A$13,0),4),INDEX(COEE_CADLIGNE_TR!$A$16:$C$27,MATCH(Tableau4[[#This Row],[Mois]],COEE_CADLIGNE_TR!$A$16:$A$27,0),2)*COEE_CADLIGNE_TR!$I$2*INDEX(COEE_CADLIGNE_TR!$L$3:$R$9,MATCH(WEEKDAY($A126,1),COEE_CADLIGNE_TR!$M$3:$M$9,0),3)*INDEX(COEE_CADLIGNE_TR!$A$1:$D$13,MATCH(MONTH($A126),COEE_CADLIGNE_TR!$A$1:$A$13,0),4))))</f>
        <v/>
      </c>
      <c r="P126" s="28" t="str">
        <f>IF(OR(Ouverture_lignes_validées!P126="F",Ouverture_lignes_validées!P126="PM",Ouverture_lignes_validées!P126=""),"",IF(Ouverture_lignes_validées!P126=1,IF(ISEVEN(Capa_lignes!$C126)="VRAI",INDEX(COEE_CADLIGNE_TR!$A$16:$C$27,MATCH(Tableau4[[#This Row],[Mois]],COEE_CADLIGNE_TR!$A$16:$A$27,0),2)*COEE_CADLIGNE_TR!$I$2*INDEX(COEE_CADLIGNE_TR!$L$3:$R$9,MATCH(WEEKDAY($A126,1),COEE_CADLIGNE_TR!$M$3:$M$9,0),3)*INDEX(COEE_CADLIGNE_TR!$A$1:$D$13,MATCH(MONTH($A126),COEE_CADLIGNE_TR!$A$1:$A$13,0),4),INDEX(COEE_CADLIGNE_TR!$A$16:$C$27,MATCH(Tableau4[[#This Row],[Mois]],COEE_CADLIGNE_TR!$A$16:$A$27,0),2)*COEE_CADLIGNE_TR!$I$2*INDEX(COEE_CADLIGNE_TR!$L$3:$R$9,MATCH(WEEKDAY($A126,1),COEE_CADLIGNE_TR!$M$3:$M$9,0),4)*INDEX(COEE_CADLIGNE_TR!$A$1:$D$13,MATCH(MONTH($A126),COEE_CADLIGNE_TR!$A$1:$A$13,0),4))))</f>
        <v/>
      </c>
      <c r="Q126" s="28" t="str">
        <f>IF(OR(Ouverture_lignes_validées!Q126="F",Ouverture_lignes_validées!Q126="PM",Ouverture_lignes_validées!Q126=""),"",IF(Ouverture_lignes_validées!Q126=1,INDEX(COEE_CADLIGNE_TR!$A$16:$C$27,MATCH(Tableau4[[#This Row],[Mois]],COEE_CADLIGNE_TR!$A$16:$A$27,0),2)*COEE_CADLIGNE_TR!$I$2*INDEX(COEE_CADLIGNE_TR!$L$3:$R$9,MATCH(WEEKDAY($A126,1),COEE_CADLIGNE_TR!$M$3:$M$9,0),5)*INDEX(COEE_CADLIGNE_TR!$A$1:$D$13,MATCH(MONTH($A126),COEE_CADLIGNE_TR!$A$1:$A$13,0),4)))</f>
        <v/>
      </c>
      <c r="R126" s="28" t="str">
        <f>IF(OR(Ouverture_lignes_validées!R126="F",Ouverture_lignes_validées!R126="PM",Ouverture_lignes_validées!R126=""),"",IF(Ouverture_lignes_validées!R126=1,INDEX(COEE_CADLIGNE_TR!$A$16:$C$27,MATCH(Tableau4[[#This Row],[Mois]],COEE_CADLIGNE_TR!$A$16:$A$27,0),2)*COEE_CADLIGNE_TR!$I$2*INDEX(COEE_CADLIGNE_TR!$L$3:$R$9,MATCH(WEEKDAY($A126,1),COEE_CADLIGNE_TR!$M$3:$M$9,0),6)*INDEX(COEE_CADLIGNE_TR!$A$1:$D$13,MATCH(MONTH($A126),COEE_CADLIGNE_TR!$A$1:$A$13,0),4)))</f>
        <v/>
      </c>
      <c r="S126" s="28" t="str">
        <f>IF(OR(Ouverture_lignes_validées!S126="F",Ouverture_lignes_validées!S126="PM",Ouverture_lignes_validées!S126=""),"",IF(Ouverture_lignes_validées!S126=1,INDEX(COEE_CADLIGNE_TR!$A$16:$C$27,MATCH(Tableau4[[#This Row],[Mois]],COEE_CADLIGNE_TR!$A$16:$A$27,0),2)*COEE_CADLIGNE_TR!$I$2*INDEX(COEE_CADLIGNE_TR!$L$3:$R$9,MATCH(WEEKDAY($A126,1),COEE_CADLIGNE_TR!$M$3:$M$9,0),7)*INDEX(COEE_CADLIGNE_TR!$A$1:$D$13,MATCH(MONTH($A126),COEE_CADLIGNE_TR!$A$1:$A$13,0),4)))</f>
        <v/>
      </c>
      <c r="T126" s="28">
        <f>IF(OR(Ouverture_lignes_validées!T126="F",Ouverture_lignes_validées!T126="PM",Ouverture_lignes_validées!T126=""),"",IF(Ouverture_lignes_validées!T126=1,IF(ISEVEN(Capa_lignes!$C126)="VRAI",INDEX(COEE_CADLIGNE_TR!$A$16:$C$27,MATCH(Tableau4[[#This Row],[Mois]],COEE_CADLIGNE_TR!$A$16:$A$27,0),2)*COEE_CADLIGNE_TR!$J$2*INDEX(COEE_CADLIGNE_TR!$L$3:$R$9,MATCH(WEEKDAY($A126,1),COEE_CADLIGNE_TR!$M$3:$M$9,0),3)*INDEX(COEE_CADLIGNE_TR!$A$1:$E$13,MATCH(MONTH($A126),COEE_CADLIGNE_TR!$A$1:$A$13,0),5),INDEX(COEE_CADLIGNE_TR!$A$16:$C$27,MATCH(Tableau4[[#This Row],[Mois]],COEE_CADLIGNE_TR!$A$16:$A$27,0),2)*COEE_CADLIGNE_TR!$J$2*INDEX(COEE_CADLIGNE_TR!$L$3:$R$9,MATCH(WEEKDAY($A126,1),COEE_CADLIGNE_TR!$M$3:$M$9,0),4)*INDEX(COEE_CADLIGNE_TR!$A$1:$E$13,MATCH(MONTH($A126),COEE_CADLIGNE_TR!$A$1:$A$13,0),5))))</f>
        <v>1601.8735362997659</v>
      </c>
    </row>
    <row r="127" spans="1:20" x14ac:dyDescent="0.35">
      <c r="A127" s="4">
        <v>45050</v>
      </c>
      <c r="B127" s="1">
        <v>2023</v>
      </c>
      <c r="C127" s="1">
        <v>18</v>
      </c>
      <c r="D127" s="1">
        <f>MONTH(Tableau4[[#This Row],[Date ]])</f>
        <v>5</v>
      </c>
      <c r="E127" s="28">
        <f>IF(OR(Ouverture_lignes_validées!E127="F",Ouverture_lignes_validées!E127="PM",Ouverture_lignes_validées!E127=""),"",
IF(Ouverture_lignes_validées!E127=1,
IF(ISEVEN(Capa_lignes!$C127)="VRAI",
INDEX(COEE_CADLIGNE_TR!$A$16:$C$27,MATCH(Tableau4[[#This Row],[Mois]],COEE_CADLIGNE_TR!$A$16:$A$27,0),2)*COEE_CADLIGNE_TR!$G$2*INDEX(COEE_CADLIGNE_TR!$L$3:$R$9,MATCH(WEEKDAY($A127,1),COEE_CADLIGNE_TR!$M$3:$M$9,0),4)*INDEX(COEE_CADLIGNE_TR!$A$1:$D$13,MATCH(MONTH($A127),COEE_CADLIGNE_TR!$A$1:$A$13,0),2)*INDEX(COEE_CADLIGNE_TR!$A$1:$D$13,MATCH(MONTH($A127),COEE_CADLIGNE_TR!$A$1:$A$13,0),2),
INDEX(COEE_CADLIGNE_TR!$A$16:$C$27,MATCH(Tableau4[[#This Row],[Mois]],COEE_CADLIGNE_TR!$A$16:$A$27,0),2)*COEE_CADLIGNE_TR!$G$2*INDEX(COEE_CADLIGNE_TR!$L$3:$R$9,MATCH(WEEKDAY($A127,1),COEE_CADLIGNE_TR!$M$3:$M$9,0),3)*INDEX(COEE_CADLIGNE_TR!$A$1:$D$13,MATCH(MONTH($A127),COEE_CADLIGNE_TR!$A$1:$A$13,0),2)*INDEX(COEE_CADLIGNE_TR!$A$1:$D$13,MATCH(MONTH($A127),COEE_CADLIGNE_TR!$A$1:$A$13,0),2))))</f>
        <v>1618.4960000000001</v>
      </c>
      <c r="F127" s="28">
        <f>IF(OR(Ouverture_lignes_validées!F127="F",Ouverture_lignes_validées!F127="PM",Ouverture_lignes_validées!F127=""),"",IF(Ouverture_lignes_validées!F127=1,IF(ISEVEN(Capa_lignes!$C127)="VRAI",INDEX(COEE_CADLIGNE_TR!$A$16:$C$27,MATCH(Tableau4[[#This Row],[Mois]],COEE_CADLIGNE_TR!$A$16:$A$27,0),2)*COEE_CADLIGNE_TR!$G$2*INDEX(COEE_CADLIGNE_TR!$L$3:$R$9,MATCH(WEEKDAY($A127,1),COEE_CADLIGNE_TR!$M$3:$M$9,0),3)*INDEX(COEE_CADLIGNE_TR!$A$1:$D$13,MATCH(MONTH($A127),COEE_CADLIGNE_TR!$A$1:$A$13,0),2),COEE_CADLIGNE_TR!$G$2*INDEX(COEE_CADLIGNE_TR!$L$3:$R$9,MATCH(WEEKDAY($A127,1),COEE_CADLIGNE_TR!$M$3:$M$9,0),4)*INDEX(COEE_CADLIGNE_TR!$A$1:$D$13,MATCH(MONTH($A127),COEE_CADLIGNE_TR!$A$1:$A$13,0),2))))</f>
        <v>3960</v>
      </c>
      <c r="G127" s="28" t="str">
        <f>IF(OR(Ouverture_lignes_validées!G127="F",Ouverture_lignes_validées!G127="PM",Ouverture_lignes_validées!G127=""),"",IF(Ouverture_lignes_validées!G127=1,INDEX(COEE_CADLIGNE_TR!$A$16:$C$27,MATCH(Tableau4[[#This Row],[Mois]],COEE_CADLIGNE_TR!$A$16:$A$27,0),2)*COEE_CADLIGNE_TR!$G$2*INDEX(COEE_CADLIGNE_TR!$L$3:$R$9,MATCH(WEEKDAY($A127,1),COEE_CADLIGNE_TR!$M$3:$M$9,0),5)*INDEX(COEE_CADLIGNE_TR!$A$1:$D$13,MATCH(MONTH($A127),COEE_CADLIGNE_TR!$A$1:$A$13,0),2)))</f>
        <v/>
      </c>
      <c r="H127" s="28" t="str">
        <f>IF(OR(Ouverture_lignes_validées!H127="F",Ouverture_lignes_validées!H127="PM",Ouverture_lignes_validées!H127=""),"",IF(Ouverture_lignes_validées!H127=1,INDEX(COEE_CADLIGNE_TR!$A$16:$C$27,MATCH(Tableau4[[#This Row],[Mois]],COEE_CADLIGNE_TR!$A$16:$A$27,0),2)*COEE_CADLIGNE_TR!$G$2*INDEX(COEE_CADLIGNE_TR!$L$3:$R$9,MATCH(WEEKDAY($A127,1),COEE_CADLIGNE_TR!$M$3:$M$9,0),6)*INDEX(COEE_CADLIGNE_TR!$A$1:$D$13,MATCH(MONTH($A127),COEE_CADLIGNE_TR!$A$1:$A$13,0),2)))</f>
        <v/>
      </c>
      <c r="I127" s="28" t="str">
        <f>IF(OR(Ouverture_lignes_validées!I127="F",Ouverture_lignes_validées!I127="PM",Ouverture_lignes_validées!I127=""),"",IF(Ouverture_lignes_validées!I127=1,INDEX(COEE_CADLIGNE_TR!$A$16:$C$27,MATCH(Tableau4[[#This Row],[Mois]],COEE_CADLIGNE_TR!$A$16:$A$27,0),2)*COEE_CADLIGNE_TR!$G$2*INDEX(COEE_CADLIGNE_TR!$L$3:$R$9,MATCH(WEEKDAY($A127,1),COEE_CADLIGNE_TR!$M$3:$M$9,0),7)*INDEX(COEE_CADLIGNE_TR!$A$1:$D$13,MATCH(MONTH($A127),COEE_CADLIGNE_TR!$A$1:$A$13,0),2)))</f>
        <v/>
      </c>
      <c r="J127" s="28">
        <f>IF(OR(Ouverture_lignes_validées!J127="F",Ouverture_lignes_validées!J127="PM",Ouverture_lignes_validées!J127=""),"",IF(Ouverture_lignes_validées!J127=1,IF(ISEVEN(Capa_lignes!$C127)="VRAI",INDEX(COEE_CADLIGNE_TR!$A$16:$C$27,MATCH(Tableau4[[#This Row],[Mois]],COEE_CADLIGNE_TR!$A$16:$A$27,0),2)*COEE_CADLIGNE_TR!$H$2*INDEX(COEE_CADLIGNE_TR!$L$3:$R$9,MATCH(WEEKDAY($A127,1),COEE_CADLIGNE_TR!$M$3:$M$9,0),4)*INDEX(COEE_CADLIGNE_TR!$A$1:$D$13,MATCH(MONTH($A127),COEE_CADLIGNE_TR!$A$1:$A$13,0),3),INDEX(COEE_CADLIGNE_TR!$A$16:$C$27,MATCH(Tableau4[[#This Row],[Mois]],COEE_CADLIGNE_TR!$A$16:$A$27,0),2)*COEE_CADLIGNE_TR!$H$2*INDEX(COEE_CADLIGNE_TR!$L$3:$R$9,MATCH(WEEKDAY($A127,1),COEE_CADLIGNE_TR!$M$3:$M$9,0),3)*INDEX(COEE_CADLIGNE_TR!$A$1:$D$13,MATCH(MONTH($A127),COEE_CADLIGNE_TR!$A$1:$A$13,0),3))))</f>
        <v>4890.6000000000004</v>
      </c>
      <c r="K127" s="28">
        <f>IF(OR(Ouverture_lignes_validées!K127="F",Ouverture_lignes_validées!K127="PM",Ouverture_lignes_validées!K127=""),"",IF(Ouverture_lignes_validées!K127=1,IF(ISEVEN(Capa_lignes!$C127)="VRAI",INDEX(COEE_CADLIGNE_TR!$A$16:$C$27,MATCH(Tableau4[[#This Row],[Mois]],COEE_CADLIGNE_TR!$A$16:$A$27,0),2)*COEE_CADLIGNE_TR!$H$2*INDEX(COEE_CADLIGNE_TR!$L$3:$R$9,MATCH(WEEKDAY($A127,1),COEE_CADLIGNE_TR!$M$3:$M$9,0),3)*INDEX(COEE_CADLIGNE_TR!$A$1:$D$13,MATCH(MONTH($A127),COEE_CADLIGNE_TR!$A$1:$A$13,0),3),INDEX(COEE_CADLIGNE_TR!$A$16:$C$27,MATCH(Tableau4[[#This Row],[Mois]],COEE_CADLIGNE_TR!$A$16:$A$27,0),2)*COEE_CADLIGNE_TR!$H$2*INDEX(COEE_CADLIGNE_TR!$L$3:$R$9,MATCH(WEEKDAY($A127,1),COEE_CADLIGNE_TR!$M$3:$M$9,0),4)*INDEX(COEE_CADLIGNE_TR!$A$1:$D$13,MATCH(MONTH($A127),COEE_CADLIGNE_TR!$A$1:$A$13,0),3))))</f>
        <v>5001.75</v>
      </c>
      <c r="L127" s="28">
        <f>IF(OR(Ouverture_lignes_validées!L127="F",Ouverture_lignes_validées!L127="PM",Ouverture_lignes_validées!L127=""),"",IF(Ouverture_lignes_validées!L127=1,INDEX(COEE_CADLIGNE_TR!$A$16:$C$27,MATCH(Tableau4[[#This Row],[Mois]],COEE_CADLIGNE_TR!$A$16:$A$27,0),2)*COEE_CADLIGNE_TR!$H$2*INDEX(COEE_CADLIGNE_TR!$L$3:$R$9,MATCH(WEEKDAY($A127,1),COEE_CADLIGNE_TR!$M$3:$M$9,0),5)*INDEX(COEE_CADLIGNE_TR!$A$1:$D$13,MATCH(MONTH($A127),COEE_CADLIGNE_TR!$A$1:$A$13,0),3)))</f>
        <v>6113.25</v>
      </c>
      <c r="M127" s="28" t="str">
        <f>IF(OR(Ouverture_lignes_validées!M127="F",Ouverture_lignes_validées!M127="PM",Ouverture_lignes_validées!M127=""),"",IF(Ouverture_lignes_validées!M127=1,INDEX(COEE_CADLIGNE_TR!$A$16:$C$27,MATCH(Tableau4[[#This Row],[Mois]],COEE_CADLIGNE_TR!$A$16:$A$27,0),2)*COEE_CADLIGNE_TR!$H$2*INDEX(COEE_CADLIGNE_TR!$L$3:$R$9,MATCH(WEEKDAY($A127,1),COEE_CADLIGNE_TR!$M$3:$M$9,0),6)*INDEX(COEE_CADLIGNE_TR!$A$1:$D$13,MATCH(MONTH($A127),COEE_CADLIGNE_TR!$A$1:$A$13,0),3)))</f>
        <v/>
      </c>
      <c r="N127" s="28" t="str">
        <f>IF(OR(Ouverture_lignes_validées!N127="F",Ouverture_lignes_validées!N127="PM",Ouverture_lignes_validées!N127=""),"",IF(Ouverture_lignes_validées!N127=1,INDEX(COEE_CADLIGNE_TR!$A$16:$C$27,MATCH(Tableau4[[#This Row],[Mois]],COEE_CADLIGNE_TR!$A$16:$A$27,0),2)*COEE_CADLIGNE_TR!$H$2*INDEX(COEE_CADLIGNE_TR!$L$3:$R$9,MATCH(WEEKDAY($A127,1),COEE_CADLIGNE_TR!$M$3:$M$9,0),7)*INDEX(COEE_CADLIGNE_TR!$A$1:$D$13,MATCH(MONTH($A127),COEE_CADLIGNE_TR!$A$1:$A$13,0),3)))</f>
        <v/>
      </c>
      <c r="O127" s="28" t="str">
        <f>IF(OR(Ouverture_lignes_validées!O127="F",Ouverture_lignes_validées!O127="PM",Ouverture_lignes_validées!O127=""),"",IF(Ouverture_lignes_validées!O127=1,IF(ISEVEN(Capa_lignes!$C127)="VRAI",INDEX(COEE_CADLIGNE_TR!$A$16:$C$27,MATCH(Tableau4[[#This Row],[Mois]],COEE_CADLIGNE_TR!$A$16:$A$27,0),2)*COEE_CADLIGNE_TR!$I$2*INDEX(COEE_CADLIGNE_TR!$L$3:$R$9,MATCH(WEEKDAY($A127,1),COEE_CADLIGNE_TR!$M$3:$M$9,0),4)*INDEX(COEE_CADLIGNE_TR!$A$1:$D$13,MATCH(MONTH($A127),COEE_CADLIGNE_TR!$A$1:$A$13,0),4),INDEX(COEE_CADLIGNE_TR!$A$16:$C$27,MATCH(Tableau4[[#This Row],[Mois]],COEE_CADLIGNE_TR!$A$16:$A$27,0),2)*COEE_CADLIGNE_TR!$I$2*INDEX(COEE_CADLIGNE_TR!$L$3:$R$9,MATCH(WEEKDAY($A127,1),COEE_CADLIGNE_TR!$M$3:$M$9,0),3)*INDEX(COEE_CADLIGNE_TR!$A$1:$D$13,MATCH(MONTH($A127),COEE_CADLIGNE_TR!$A$1:$A$13,0),4))))</f>
        <v/>
      </c>
      <c r="P127" s="28" t="str">
        <f>IF(OR(Ouverture_lignes_validées!P127="F",Ouverture_lignes_validées!P127="PM",Ouverture_lignes_validées!P127=""),"",IF(Ouverture_lignes_validées!P127=1,IF(ISEVEN(Capa_lignes!$C127)="VRAI",INDEX(COEE_CADLIGNE_TR!$A$16:$C$27,MATCH(Tableau4[[#This Row],[Mois]],COEE_CADLIGNE_TR!$A$16:$A$27,0),2)*COEE_CADLIGNE_TR!$I$2*INDEX(COEE_CADLIGNE_TR!$L$3:$R$9,MATCH(WEEKDAY($A127,1),COEE_CADLIGNE_TR!$M$3:$M$9,0),3)*INDEX(COEE_CADLIGNE_TR!$A$1:$D$13,MATCH(MONTH($A127),COEE_CADLIGNE_TR!$A$1:$A$13,0),4),INDEX(COEE_CADLIGNE_TR!$A$16:$C$27,MATCH(Tableau4[[#This Row],[Mois]],COEE_CADLIGNE_TR!$A$16:$A$27,0),2)*COEE_CADLIGNE_TR!$I$2*INDEX(COEE_CADLIGNE_TR!$L$3:$R$9,MATCH(WEEKDAY($A127,1),COEE_CADLIGNE_TR!$M$3:$M$9,0),4)*INDEX(COEE_CADLIGNE_TR!$A$1:$D$13,MATCH(MONTH($A127),COEE_CADLIGNE_TR!$A$1:$A$13,0),4))))</f>
        <v/>
      </c>
      <c r="Q127" s="28" t="str">
        <f>IF(OR(Ouverture_lignes_validées!Q127="F",Ouverture_lignes_validées!Q127="PM",Ouverture_lignes_validées!Q127=""),"",IF(Ouverture_lignes_validées!Q127=1,INDEX(COEE_CADLIGNE_TR!$A$16:$C$27,MATCH(Tableau4[[#This Row],[Mois]],COEE_CADLIGNE_TR!$A$16:$A$27,0),2)*COEE_CADLIGNE_TR!$I$2*INDEX(COEE_CADLIGNE_TR!$L$3:$R$9,MATCH(WEEKDAY($A127,1),COEE_CADLIGNE_TR!$M$3:$M$9,0),5)*INDEX(COEE_CADLIGNE_TR!$A$1:$D$13,MATCH(MONTH($A127),COEE_CADLIGNE_TR!$A$1:$A$13,0),4)))</f>
        <v/>
      </c>
      <c r="R127" s="28" t="str">
        <f>IF(OR(Ouverture_lignes_validées!R127="F",Ouverture_lignes_validées!R127="PM",Ouverture_lignes_validées!R127=""),"",IF(Ouverture_lignes_validées!R127=1,INDEX(COEE_CADLIGNE_TR!$A$16:$C$27,MATCH(Tableau4[[#This Row],[Mois]],COEE_CADLIGNE_TR!$A$16:$A$27,0),2)*COEE_CADLIGNE_TR!$I$2*INDEX(COEE_CADLIGNE_TR!$L$3:$R$9,MATCH(WEEKDAY($A127,1),COEE_CADLIGNE_TR!$M$3:$M$9,0),6)*INDEX(COEE_CADLIGNE_TR!$A$1:$D$13,MATCH(MONTH($A127),COEE_CADLIGNE_TR!$A$1:$A$13,0),4)))</f>
        <v/>
      </c>
      <c r="S127" s="28" t="str">
        <f>IF(OR(Ouverture_lignes_validées!S127="F",Ouverture_lignes_validées!S127="PM",Ouverture_lignes_validées!S127=""),"",IF(Ouverture_lignes_validées!S127=1,INDEX(COEE_CADLIGNE_TR!$A$16:$C$27,MATCH(Tableau4[[#This Row],[Mois]],COEE_CADLIGNE_TR!$A$16:$A$27,0),2)*COEE_CADLIGNE_TR!$I$2*INDEX(COEE_CADLIGNE_TR!$L$3:$R$9,MATCH(WEEKDAY($A127,1),COEE_CADLIGNE_TR!$M$3:$M$9,0),7)*INDEX(COEE_CADLIGNE_TR!$A$1:$D$13,MATCH(MONTH($A127),COEE_CADLIGNE_TR!$A$1:$A$13,0),4)))</f>
        <v/>
      </c>
      <c r="T127" s="28">
        <f>IF(OR(Ouverture_lignes_validées!T127="F",Ouverture_lignes_validées!T127="PM",Ouverture_lignes_validées!T127=""),"",IF(Ouverture_lignes_validées!T127=1,IF(ISEVEN(Capa_lignes!$C127)="VRAI",INDEX(COEE_CADLIGNE_TR!$A$16:$C$27,MATCH(Tableau4[[#This Row],[Mois]],COEE_CADLIGNE_TR!$A$16:$A$27,0),2)*COEE_CADLIGNE_TR!$J$2*INDEX(COEE_CADLIGNE_TR!$L$3:$R$9,MATCH(WEEKDAY($A127,1),COEE_CADLIGNE_TR!$M$3:$M$9,0),3)*INDEX(COEE_CADLIGNE_TR!$A$1:$E$13,MATCH(MONTH($A127),COEE_CADLIGNE_TR!$A$1:$A$13,0),5),INDEX(COEE_CADLIGNE_TR!$A$16:$C$27,MATCH(Tableau4[[#This Row],[Mois]],COEE_CADLIGNE_TR!$A$16:$A$27,0),2)*COEE_CADLIGNE_TR!$J$2*INDEX(COEE_CADLIGNE_TR!$L$3:$R$9,MATCH(WEEKDAY($A127,1),COEE_CADLIGNE_TR!$M$3:$M$9,0),4)*INDEX(COEE_CADLIGNE_TR!$A$1:$E$13,MATCH(MONTH($A127),COEE_CADLIGNE_TR!$A$1:$A$13,0),5))))</f>
        <v>1601.8735362997659</v>
      </c>
    </row>
    <row r="128" spans="1:20" x14ac:dyDescent="0.35">
      <c r="A128" s="4">
        <v>45051</v>
      </c>
      <c r="B128" s="1">
        <v>2023</v>
      </c>
      <c r="C128" s="1">
        <v>18</v>
      </c>
      <c r="D128" s="1">
        <f>MONTH(Tableau4[[#This Row],[Date ]])</f>
        <v>5</v>
      </c>
      <c r="E128" s="28">
        <f>IF(OR(Ouverture_lignes_validées!E128="F",Ouverture_lignes_validées!E128="PM",Ouverture_lignes_validées!E128=""),"",
IF(Ouverture_lignes_validées!E128=1,
IF(ISEVEN(Capa_lignes!$C128)="VRAI",
INDEX(COEE_CADLIGNE_TR!$A$16:$C$27,MATCH(Tableau4[[#This Row],[Mois]],COEE_CADLIGNE_TR!$A$16:$A$27,0),2)*COEE_CADLIGNE_TR!$G$2*INDEX(COEE_CADLIGNE_TR!$L$3:$R$9,MATCH(WEEKDAY($A128,1),COEE_CADLIGNE_TR!$M$3:$M$9,0),4)*INDEX(COEE_CADLIGNE_TR!$A$1:$D$13,MATCH(MONTH($A128),COEE_CADLIGNE_TR!$A$1:$A$13,0),2)*INDEX(COEE_CADLIGNE_TR!$A$1:$D$13,MATCH(MONTH($A128),COEE_CADLIGNE_TR!$A$1:$A$13,0),2),
INDEX(COEE_CADLIGNE_TR!$A$16:$C$27,MATCH(Tableau4[[#This Row],[Mois]],COEE_CADLIGNE_TR!$A$16:$A$27,0),2)*COEE_CADLIGNE_TR!$G$2*INDEX(COEE_CADLIGNE_TR!$L$3:$R$9,MATCH(WEEKDAY($A128,1),COEE_CADLIGNE_TR!$M$3:$M$9,0),3)*INDEX(COEE_CADLIGNE_TR!$A$1:$D$13,MATCH(MONTH($A128),COEE_CADLIGNE_TR!$A$1:$A$13,0),2)*INDEX(COEE_CADLIGNE_TR!$A$1:$D$13,MATCH(MONTH($A128),COEE_CADLIGNE_TR!$A$1:$A$13,0),2))))</f>
        <v>1618.4960000000001</v>
      </c>
      <c r="F128" s="28">
        <f>IF(OR(Ouverture_lignes_validées!F128="F",Ouverture_lignes_validées!F128="PM",Ouverture_lignes_validées!F128=""),"",IF(Ouverture_lignes_validées!F128=1,IF(ISEVEN(Capa_lignes!$C128)="VRAI",INDEX(COEE_CADLIGNE_TR!$A$16:$C$27,MATCH(Tableau4[[#This Row],[Mois]],COEE_CADLIGNE_TR!$A$16:$A$27,0),2)*COEE_CADLIGNE_TR!$G$2*INDEX(COEE_CADLIGNE_TR!$L$3:$R$9,MATCH(WEEKDAY($A128,1),COEE_CADLIGNE_TR!$M$3:$M$9,0),3)*INDEX(COEE_CADLIGNE_TR!$A$1:$D$13,MATCH(MONTH($A128),COEE_CADLIGNE_TR!$A$1:$A$13,0),2),COEE_CADLIGNE_TR!$G$2*INDEX(COEE_CADLIGNE_TR!$L$3:$R$9,MATCH(WEEKDAY($A128,1),COEE_CADLIGNE_TR!$M$3:$M$9,0),4)*INDEX(COEE_CADLIGNE_TR!$A$1:$D$13,MATCH(MONTH($A128),COEE_CADLIGNE_TR!$A$1:$A$13,0),2))))</f>
        <v>2376</v>
      </c>
      <c r="G128" s="28" t="str">
        <f>IF(OR(Ouverture_lignes_validées!G128="F",Ouverture_lignes_validées!G128="PM",Ouverture_lignes_validées!G128=""),"",IF(Ouverture_lignes_validées!G128=1,INDEX(COEE_CADLIGNE_TR!$A$16:$C$27,MATCH(Tableau4[[#This Row],[Mois]],COEE_CADLIGNE_TR!$A$16:$A$27,0),2)*COEE_CADLIGNE_TR!$G$2*INDEX(COEE_CADLIGNE_TR!$L$3:$R$9,MATCH(WEEKDAY($A128,1),COEE_CADLIGNE_TR!$M$3:$M$9,0),5)*INDEX(COEE_CADLIGNE_TR!$A$1:$D$13,MATCH(MONTH($A128),COEE_CADLIGNE_TR!$A$1:$A$13,0),2)))</f>
        <v/>
      </c>
      <c r="H128" s="28" t="str">
        <f>IF(OR(Ouverture_lignes_validées!H128="F",Ouverture_lignes_validées!H128="PM",Ouverture_lignes_validées!H128=""),"",IF(Ouverture_lignes_validées!H128=1,INDEX(COEE_CADLIGNE_TR!$A$16:$C$27,MATCH(Tableau4[[#This Row],[Mois]],COEE_CADLIGNE_TR!$A$16:$A$27,0),2)*COEE_CADLIGNE_TR!$G$2*INDEX(COEE_CADLIGNE_TR!$L$3:$R$9,MATCH(WEEKDAY($A128,1),COEE_CADLIGNE_TR!$M$3:$M$9,0),6)*INDEX(COEE_CADLIGNE_TR!$A$1:$D$13,MATCH(MONTH($A128),COEE_CADLIGNE_TR!$A$1:$A$13,0),2)))</f>
        <v/>
      </c>
      <c r="I128" s="28" t="str">
        <f>IF(OR(Ouverture_lignes_validées!I128="F",Ouverture_lignes_validées!I128="PM",Ouverture_lignes_validées!I128=""),"",IF(Ouverture_lignes_validées!I128=1,INDEX(COEE_CADLIGNE_TR!$A$16:$C$27,MATCH(Tableau4[[#This Row],[Mois]],COEE_CADLIGNE_TR!$A$16:$A$27,0),2)*COEE_CADLIGNE_TR!$G$2*INDEX(COEE_CADLIGNE_TR!$L$3:$R$9,MATCH(WEEKDAY($A128,1),COEE_CADLIGNE_TR!$M$3:$M$9,0),7)*INDEX(COEE_CADLIGNE_TR!$A$1:$D$13,MATCH(MONTH($A128),COEE_CADLIGNE_TR!$A$1:$A$13,0),2)))</f>
        <v/>
      </c>
      <c r="J128" s="28">
        <f>IF(OR(Ouverture_lignes_validées!J128="F",Ouverture_lignes_validées!J128="PM",Ouverture_lignes_validées!J128=""),"",IF(Ouverture_lignes_validées!J128=1,IF(ISEVEN(Capa_lignes!$C128)="VRAI",INDEX(COEE_CADLIGNE_TR!$A$16:$C$27,MATCH(Tableau4[[#This Row],[Mois]],COEE_CADLIGNE_TR!$A$16:$A$27,0),2)*COEE_CADLIGNE_TR!$H$2*INDEX(COEE_CADLIGNE_TR!$L$3:$R$9,MATCH(WEEKDAY($A128,1),COEE_CADLIGNE_TR!$M$3:$M$9,0),4)*INDEX(COEE_CADLIGNE_TR!$A$1:$D$13,MATCH(MONTH($A128),COEE_CADLIGNE_TR!$A$1:$A$13,0),3),INDEX(COEE_CADLIGNE_TR!$A$16:$C$27,MATCH(Tableau4[[#This Row],[Mois]],COEE_CADLIGNE_TR!$A$16:$A$27,0),2)*COEE_CADLIGNE_TR!$H$2*INDEX(COEE_CADLIGNE_TR!$L$3:$R$9,MATCH(WEEKDAY($A128,1),COEE_CADLIGNE_TR!$M$3:$M$9,0),3)*INDEX(COEE_CADLIGNE_TR!$A$1:$D$13,MATCH(MONTH($A128),COEE_CADLIGNE_TR!$A$1:$A$13,0),3))))</f>
        <v>4890.6000000000004</v>
      </c>
      <c r="K128" s="28">
        <f>IF(OR(Ouverture_lignes_validées!K128="F",Ouverture_lignes_validées!K128="PM",Ouverture_lignes_validées!K128=""),"",IF(Ouverture_lignes_validées!K128=1,IF(ISEVEN(Capa_lignes!$C128)="VRAI",INDEX(COEE_CADLIGNE_TR!$A$16:$C$27,MATCH(Tableau4[[#This Row],[Mois]],COEE_CADLIGNE_TR!$A$16:$A$27,0),2)*COEE_CADLIGNE_TR!$H$2*INDEX(COEE_CADLIGNE_TR!$L$3:$R$9,MATCH(WEEKDAY($A128,1),COEE_CADLIGNE_TR!$M$3:$M$9,0),3)*INDEX(COEE_CADLIGNE_TR!$A$1:$D$13,MATCH(MONTH($A128),COEE_CADLIGNE_TR!$A$1:$A$13,0),3),INDEX(COEE_CADLIGNE_TR!$A$16:$C$27,MATCH(Tableau4[[#This Row],[Mois]],COEE_CADLIGNE_TR!$A$16:$A$27,0),2)*COEE_CADLIGNE_TR!$H$2*INDEX(COEE_CADLIGNE_TR!$L$3:$R$9,MATCH(WEEKDAY($A128,1),COEE_CADLIGNE_TR!$M$3:$M$9,0),4)*INDEX(COEE_CADLIGNE_TR!$A$1:$D$13,MATCH(MONTH($A128),COEE_CADLIGNE_TR!$A$1:$A$13,0),3))))</f>
        <v>3001.05</v>
      </c>
      <c r="L128" s="28" t="str">
        <f>IF(OR(Ouverture_lignes_validées!L128="F",Ouverture_lignes_validées!L128="PM",Ouverture_lignes_validées!L128=""),"",IF(Ouverture_lignes_validées!L128=1,INDEX(COEE_CADLIGNE_TR!$A$16:$C$27,MATCH(Tableau4[[#This Row],[Mois]],COEE_CADLIGNE_TR!$A$16:$A$27,0),2)*COEE_CADLIGNE_TR!$H$2*INDEX(COEE_CADLIGNE_TR!$L$3:$R$9,MATCH(WEEKDAY($A128,1),COEE_CADLIGNE_TR!$M$3:$M$9,0),5)*INDEX(COEE_CADLIGNE_TR!$A$1:$D$13,MATCH(MONTH($A128),COEE_CADLIGNE_TR!$A$1:$A$13,0),3)))</f>
        <v/>
      </c>
      <c r="M128" s="28">
        <f>IF(OR(Ouverture_lignes_validées!M128="F",Ouverture_lignes_validées!M128="PM",Ouverture_lignes_validées!M128=""),"",IF(Ouverture_lignes_validées!M128=1,INDEX(COEE_CADLIGNE_TR!$A$16:$C$27,MATCH(Tableau4[[#This Row],[Mois]],COEE_CADLIGNE_TR!$A$16:$A$27,0),2)*COEE_CADLIGNE_TR!$H$2*INDEX(COEE_CADLIGNE_TR!$L$3:$R$9,MATCH(WEEKDAY($A128,1),COEE_CADLIGNE_TR!$M$3:$M$9,0),6)*INDEX(COEE_CADLIGNE_TR!$A$1:$D$13,MATCH(MONTH($A128),COEE_CADLIGNE_TR!$A$1:$A$13,0),3)))</f>
        <v>7335.9000000000005</v>
      </c>
      <c r="N128" s="28" t="str">
        <f>IF(OR(Ouverture_lignes_validées!N128="F",Ouverture_lignes_validées!N128="PM",Ouverture_lignes_validées!N128=""),"",IF(Ouverture_lignes_validées!N128=1,INDEX(COEE_CADLIGNE_TR!$A$16:$C$27,MATCH(Tableau4[[#This Row],[Mois]],COEE_CADLIGNE_TR!$A$16:$A$27,0),2)*COEE_CADLIGNE_TR!$H$2*INDEX(COEE_CADLIGNE_TR!$L$3:$R$9,MATCH(WEEKDAY($A128,1),COEE_CADLIGNE_TR!$M$3:$M$9,0),7)*INDEX(COEE_CADLIGNE_TR!$A$1:$D$13,MATCH(MONTH($A128),COEE_CADLIGNE_TR!$A$1:$A$13,0),3)))</f>
        <v/>
      </c>
      <c r="O128" s="28" t="str">
        <f>IF(OR(Ouverture_lignes_validées!O128="F",Ouverture_lignes_validées!O128="PM",Ouverture_lignes_validées!O128=""),"",IF(Ouverture_lignes_validées!O128=1,IF(ISEVEN(Capa_lignes!$C128)="VRAI",INDEX(COEE_CADLIGNE_TR!$A$16:$C$27,MATCH(Tableau4[[#This Row],[Mois]],COEE_CADLIGNE_TR!$A$16:$A$27,0),2)*COEE_CADLIGNE_TR!$I$2*INDEX(COEE_CADLIGNE_TR!$L$3:$R$9,MATCH(WEEKDAY($A128,1),COEE_CADLIGNE_TR!$M$3:$M$9,0),4)*INDEX(COEE_CADLIGNE_TR!$A$1:$D$13,MATCH(MONTH($A128),COEE_CADLIGNE_TR!$A$1:$A$13,0),4),INDEX(COEE_CADLIGNE_TR!$A$16:$C$27,MATCH(Tableau4[[#This Row],[Mois]],COEE_CADLIGNE_TR!$A$16:$A$27,0),2)*COEE_CADLIGNE_TR!$I$2*INDEX(COEE_CADLIGNE_TR!$L$3:$R$9,MATCH(WEEKDAY($A128,1),COEE_CADLIGNE_TR!$M$3:$M$9,0),3)*INDEX(COEE_CADLIGNE_TR!$A$1:$D$13,MATCH(MONTH($A128),COEE_CADLIGNE_TR!$A$1:$A$13,0),4))))</f>
        <v/>
      </c>
      <c r="P128" s="28" t="str">
        <f>IF(OR(Ouverture_lignes_validées!P128="F",Ouverture_lignes_validées!P128="PM",Ouverture_lignes_validées!P128=""),"",IF(Ouverture_lignes_validées!P128=1,IF(ISEVEN(Capa_lignes!$C128)="VRAI",INDEX(COEE_CADLIGNE_TR!$A$16:$C$27,MATCH(Tableau4[[#This Row],[Mois]],COEE_CADLIGNE_TR!$A$16:$A$27,0),2)*COEE_CADLIGNE_TR!$I$2*INDEX(COEE_CADLIGNE_TR!$L$3:$R$9,MATCH(WEEKDAY($A128,1),COEE_CADLIGNE_TR!$M$3:$M$9,0),3)*INDEX(COEE_CADLIGNE_TR!$A$1:$D$13,MATCH(MONTH($A128),COEE_CADLIGNE_TR!$A$1:$A$13,0),4),INDEX(COEE_CADLIGNE_TR!$A$16:$C$27,MATCH(Tableau4[[#This Row],[Mois]],COEE_CADLIGNE_TR!$A$16:$A$27,0),2)*COEE_CADLIGNE_TR!$I$2*INDEX(COEE_CADLIGNE_TR!$L$3:$R$9,MATCH(WEEKDAY($A128,1),COEE_CADLIGNE_TR!$M$3:$M$9,0),4)*INDEX(COEE_CADLIGNE_TR!$A$1:$D$13,MATCH(MONTH($A128),COEE_CADLIGNE_TR!$A$1:$A$13,0),4))))</f>
        <v/>
      </c>
      <c r="Q128" s="28" t="str">
        <f>IF(OR(Ouverture_lignes_validées!Q128="F",Ouverture_lignes_validées!Q128="PM",Ouverture_lignes_validées!Q128=""),"",IF(Ouverture_lignes_validées!Q128=1,INDEX(COEE_CADLIGNE_TR!$A$16:$C$27,MATCH(Tableau4[[#This Row],[Mois]],COEE_CADLIGNE_TR!$A$16:$A$27,0),2)*COEE_CADLIGNE_TR!$I$2*INDEX(COEE_CADLIGNE_TR!$L$3:$R$9,MATCH(WEEKDAY($A128,1),COEE_CADLIGNE_TR!$M$3:$M$9,0),5)*INDEX(COEE_CADLIGNE_TR!$A$1:$D$13,MATCH(MONTH($A128),COEE_CADLIGNE_TR!$A$1:$A$13,0),4)))</f>
        <v/>
      </c>
      <c r="R128" s="28" t="str">
        <f>IF(OR(Ouverture_lignes_validées!R128="F",Ouverture_lignes_validées!R128="PM",Ouverture_lignes_validées!R128=""),"",IF(Ouverture_lignes_validées!R128=1,INDEX(COEE_CADLIGNE_TR!$A$16:$C$27,MATCH(Tableau4[[#This Row],[Mois]],COEE_CADLIGNE_TR!$A$16:$A$27,0),2)*COEE_CADLIGNE_TR!$I$2*INDEX(COEE_CADLIGNE_TR!$L$3:$R$9,MATCH(WEEKDAY($A128,1),COEE_CADLIGNE_TR!$M$3:$M$9,0),6)*INDEX(COEE_CADLIGNE_TR!$A$1:$D$13,MATCH(MONTH($A128),COEE_CADLIGNE_TR!$A$1:$A$13,0),4)))</f>
        <v/>
      </c>
      <c r="S128" s="28" t="str">
        <f>IF(OR(Ouverture_lignes_validées!S128="F",Ouverture_lignes_validées!S128="PM",Ouverture_lignes_validées!S128=""),"",IF(Ouverture_lignes_validées!S128=1,INDEX(COEE_CADLIGNE_TR!$A$16:$C$27,MATCH(Tableau4[[#This Row],[Mois]],COEE_CADLIGNE_TR!$A$16:$A$27,0),2)*COEE_CADLIGNE_TR!$I$2*INDEX(COEE_CADLIGNE_TR!$L$3:$R$9,MATCH(WEEKDAY($A128,1),COEE_CADLIGNE_TR!$M$3:$M$9,0),7)*INDEX(COEE_CADLIGNE_TR!$A$1:$D$13,MATCH(MONTH($A128),COEE_CADLIGNE_TR!$A$1:$A$13,0),4)))</f>
        <v/>
      </c>
      <c r="T128" s="28">
        <f>IF(OR(Ouverture_lignes_validées!T128="F",Ouverture_lignes_validées!T128="PM",Ouverture_lignes_validées!T128=""),"",IF(Ouverture_lignes_validées!T128=1,IF(ISEVEN(Capa_lignes!$C128)="VRAI",INDEX(COEE_CADLIGNE_TR!$A$16:$C$27,MATCH(Tableau4[[#This Row],[Mois]],COEE_CADLIGNE_TR!$A$16:$A$27,0),2)*COEE_CADLIGNE_TR!$J$2*INDEX(COEE_CADLIGNE_TR!$L$3:$R$9,MATCH(WEEKDAY($A128,1),COEE_CADLIGNE_TR!$M$3:$M$9,0),3)*INDEX(COEE_CADLIGNE_TR!$A$1:$E$13,MATCH(MONTH($A128),COEE_CADLIGNE_TR!$A$1:$A$13,0),5),INDEX(COEE_CADLIGNE_TR!$A$16:$C$27,MATCH(Tableau4[[#This Row],[Mois]],COEE_CADLIGNE_TR!$A$16:$A$27,0),2)*COEE_CADLIGNE_TR!$J$2*INDEX(COEE_CADLIGNE_TR!$L$3:$R$9,MATCH(WEEKDAY($A128,1),COEE_CADLIGNE_TR!$M$3:$M$9,0),4)*INDEX(COEE_CADLIGNE_TR!$A$1:$E$13,MATCH(MONTH($A128),COEE_CADLIGNE_TR!$A$1:$A$13,0),5))))</f>
        <v>961.12412177985948</v>
      </c>
    </row>
    <row r="129" spans="1:20" x14ac:dyDescent="0.35">
      <c r="A129" s="4">
        <v>45052</v>
      </c>
      <c r="B129" s="1">
        <v>2023</v>
      </c>
      <c r="C129" s="1">
        <v>18</v>
      </c>
      <c r="D129" s="1">
        <f>MONTH(Tableau4[[#This Row],[Date ]])</f>
        <v>5</v>
      </c>
      <c r="E129" s="28" t="str">
        <f>IF(OR(Ouverture_lignes_validées!E129="F",Ouverture_lignes_validées!E129="PM",Ouverture_lignes_validées!E129=""),"",
IF(Ouverture_lignes_validées!E129=1,
IF(ISEVEN(Capa_lignes!$C129)="VRAI",
INDEX(COEE_CADLIGNE_TR!$A$16:$C$27,MATCH(Tableau4[[#This Row],[Mois]],COEE_CADLIGNE_TR!$A$16:$A$27,0),2)*COEE_CADLIGNE_TR!$G$2*INDEX(COEE_CADLIGNE_TR!$L$3:$R$9,MATCH(WEEKDAY($A129,1),COEE_CADLIGNE_TR!$M$3:$M$9,0),4)*INDEX(COEE_CADLIGNE_TR!$A$1:$D$13,MATCH(MONTH($A129),COEE_CADLIGNE_TR!$A$1:$A$13,0),2)*INDEX(COEE_CADLIGNE_TR!$A$1:$D$13,MATCH(MONTH($A129),COEE_CADLIGNE_TR!$A$1:$A$13,0),2),
INDEX(COEE_CADLIGNE_TR!$A$16:$C$27,MATCH(Tableau4[[#This Row],[Mois]],COEE_CADLIGNE_TR!$A$16:$A$27,0),2)*COEE_CADLIGNE_TR!$G$2*INDEX(COEE_CADLIGNE_TR!$L$3:$R$9,MATCH(WEEKDAY($A129,1),COEE_CADLIGNE_TR!$M$3:$M$9,0),3)*INDEX(COEE_CADLIGNE_TR!$A$1:$D$13,MATCH(MONTH($A129),COEE_CADLIGNE_TR!$A$1:$A$13,0),2)*INDEX(COEE_CADLIGNE_TR!$A$1:$D$13,MATCH(MONTH($A129),COEE_CADLIGNE_TR!$A$1:$A$13,0),2))))</f>
        <v/>
      </c>
      <c r="F129" s="28" t="str">
        <f>IF(OR(Ouverture_lignes_validées!F129="F",Ouverture_lignes_validées!F129="PM",Ouverture_lignes_validées!F129=""),"",IF(Ouverture_lignes_validées!F129=1,IF(ISEVEN(Capa_lignes!$C129)="VRAI",INDEX(COEE_CADLIGNE_TR!$A$16:$C$27,MATCH(Tableau4[[#This Row],[Mois]],COEE_CADLIGNE_TR!$A$16:$A$27,0),2)*COEE_CADLIGNE_TR!$G$2*INDEX(COEE_CADLIGNE_TR!$L$3:$R$9,MATCH(WEEKDAY($A129,1),COEE_CADLIGNE_TR!$M$3:$M$9,0),3)*INDEX(COEE_CADLIGNE_TR!$A$1:$D$13,MATCH(MONTH($A129),COEE_CADLIGNE_TR!$A$1:$A$13,0),2),COEE_CADLIGNE_TR!$G$2*INDEX(COEE_CADLIGNE_TR!$L$3:$R$9,MATCH(WEEKDAY($A129,1),COEE_CADLIGNE_TR!$M$3:$M$9,0),4)*INDEX(COEE_CADLIGNE_TR!$A$1:$D$13,MATCH(MONTH($A129),COEE_CADLIGNE_TR!$A$1:$A$13,0),2))))</f>
        <v/>
      </c>
      <c r="G129" s="28" t="str">
        <f>IF(OR(Ouverture_lignes_validées!G129="F",Ouverture_lignes_validées!G129="PM",Ouverture_lignes_validées!G129=""),"",IF(Ouverture_lignes_validées!G129=1,INDEX(COEE_CADLIGNE_TR!$A$16:$C$27,MATCH(Tableau4[[#This Row],[Mois]],COEE_CADLIGNE_TR!$A$16:$A$27,0),2)*COEE_CADLIGNE_TR!$G$2*INDEX(COEE_CADLIGNE_TR!$L$3:$R$9,MATCH(WEEKDAY($A129,1),COEE_CADLIGNE_TR!$M$3:$M$9,0),5)*INDEX(COEE_CADLIGNE_TR!$A$1:$D$13,MATCH(MONTH($A129),COEE_CADLIGNE_TR!$A$1:$A$13,0),2)))</f>
        <v/>
      </c>
      <c r="H129" s="28" t="str">
        <f>IF(OR(Ouverture_lignes_validées!H129="F",Ouverture_lignes_validées!H129="PM",Ouverture_lignes_validées!H129=""),"",IF(Ouverture_lignes_validées!H129=1,INDEX(COEE_CADLIGNE_TR!$A$16:$C$27,MATCH(Tableau4[[#This Row],[Mois]],COEE_CADLIGNE_TR!$A$16:$A$27,0),2)*COEE_CADLIGNE_TR!$G$2*INDEX(COEE_CADLIGNE_TR!$L$3:$R$9,MATCH(WEEKDAY($A129,1),COEE_CADLIGNE_TR!$M$3:$M$9,0),6)*INDEX(COEE_CADLIGNE_TR!$A$1:$D$13,MATCH(MONTH($A129),COEE_CADLIGNE_TR!$A$1:$A$13,0),2)))</f>
        <v/>
      </c>
      <c r="I129" s="28">
        <f>IF(OR(Ouverture_lignes_validées!I129="F",Ouverture_lignes_validées!I129="PM",Ouverture_lignes_validées!I129=""),"",IF(Ouverture_lignes_validées!I129=1,INDEX(COEE_CADLIGNE_TR!$A$16:$C$27,MATCH(Tableau4[[#This Row],[Mois]],COEE_CADLIGNE_TR!$A$16:$A$27,0),2)*COEE_CADLIGNE_TR!$G$2*INDEX(COEE_CADLIGNE_TR!$L$3:$R$9,MATCH(WEEKDAY($A129,1),COEE_CADLIGNE_TR!$M$3:$M$9,0),7)*INDEX(COEE_CADLIGNE_TR!$A$1:$D$13,MATCH(MONTH($A129),COEE_CADLIGNE_TR!$A$1:$A$13,0),2)))</f>
        <v>5935.6</v>
      </c>
      <c r="J129" s="28" t="str">
        <f>IF(OR(Ouverture_lignes_validées!J129="F",Ouverture_lignes_validées!J129="PM",Ouverture_lignes_validées!J129=""),"",IF(Ouverture_lignes_validées!J129=1,IF(ISEVEN(Capa_lignes!$C129)="VRAI",INDEX(COEE_CADLIGNE_TR!$A$16:$C$27,MATCH(Tableau4[[#This Row],[Mois]],COEE_CADLIGNE_TR!$A$16:$A$27,0),2)*COEE_CADLIGNE_TR!$H$2*INDEX(COEE_CADLIGNE_TR!$L$3:$R$9,MATCH(WEEKDAY($A129,1),COEE_CADLIGNE_TR!$M$3:$M$9,0),4)*INDEX(COEE_CADLIGNE_TR!$A$1:$D$13,MATCH(MONTH($A129),COEE_CADLIGNE_TR!$A$1:$A$13,0),3),INDEX(COEE_CADLIGNE_TR!$A$16:$C$27,MATCH(Tableau4[[#This Row],[Mois]],COEE_CADLIGNE_TR!$A$16:$A$27,0),2)*COEE_CADLIGNE_TR!$H$2*INDEX(COEE_CADLIGNE_TR!$L$3:$R$9,MATCH(WEEKDAY($A129,1),COEE_CADLIGNE_TR!$M$3:$M$9,0),3)*INDEX(COEE_CADLIGNE_TR!$A$1:$D$13,MATCH(MONTH($A129),COEE_CADLIGNE_TR!$A$1:$A$13,0),3))))</f>
        <v/>
      </c>
      <c r="K129" s="28" t="str">
        <f>IF(OR(Ouverture_lignes_validées!K129="F",Ouverture_lignes_validées!K129="PM",Ouverture_lignes_validées!K129=""),"",IF(Ouverture_lignes_validées!K129=1,IF(ISEVEN(Capa_lignes!$C129)="VRAI",INDEX(COEE_CADLIGNE_TR!$A$16:$C$27,MATCH(Tableau4[[#This Row],[Mois]],COEE_CADLIGNE_TR!$A$16:$A$27,0),2)*COEE_CADLIGNE_TR!$H$2*INDEX(COEE_CADLIGNE_TR!$L$3:$R$9,MATCH(WEEKDAY($A129,1),COEE_CADLIGNE_TR!$M$3:$M$9,0),3)*INDEX(COEE_CADLIGNE_TR!$A$1:$D$13,MATCH(MONTH($A129),COEE_CADLIGNE_TR!$A$1:$A$13,0),3),INDEX(COEE_CADLIGNE_TR!$A$16:$C$27,MATCH(Tableau4[[#This Row],[Mois]],COEE_CADLIGNE_TR!$A$16:$A$27,0),2)*COEE_CADLIGNE_TR!$H$2*INDEX(COEE_CADLIGNE_TR!$L$3:$R$9,MATCH(WEEKDAY($A129,1),COEE_CADLIGNE_TR!$M$3:$M$9,0),4)*INDEX(COEE_CADLIGNE_TR!$A$1:$D$13,MATCH(MONTH($A129),COEE_CADLIGNE_TR!$A$1:$A$13,0),3))))</f>
        <v/>
      </c>
      <c r="L129" s="28" t="str">
        <f>IF(OR(Ouverture_lignes_validées!L129="F",Ouverture_lignes_validées!L129="PM",Ouverture_lignes_validées!L129=""),"",IF(Ouverture_lignes_validées!L129=1,INDEX(COEE_CADLIGNE_TR!$A$16:$C$27,MATCH(Tableau4[[#This Row],[Mois]],COEE_CADLIGNE_TR!$A$16:$A$27,0),2)*COEE_CADLIGNE_TR!$H$2*INDEX(COEE_CADLIGNE_TR!$L$3:$R$9,MATCH(WEEKDAY($A129,1),COEE_CADLIGNE_TR!$M$3:$M$9,0),5)*INDEX(COEE_CADLIGNE_TR!$A$1:$D$13,MATCH(MONTH($A129),COEE_CADLIGNE_TR!$A$1:$A$13,0),3)))</f>
        <v/>
      </c>
      <c r="M129" s="28">
        <f>IF(OR(Ouverture_lignes_validées!M129="F",Ouverture_lignes_validées!M129="PM",Ouverture_lignes_validées!M129=""),"",IF(Ouverture_lignes_validées!M129=1,INDEX(COEE_CADLIGNE_TR!$A$16:$C$27,MATCH(Tableau4[[#This Row],[Mois]],COEE_CADLIGNE_TR!$A$16:$A$27,0),2)*COEE_CADLIGNE_TR!$H$2*INDEX(COEE_CADLIGNE_TR!$L$3:$R$9,MATCH(WEEKDAY($A129,1),COEE_CADLIGNE_TR!$M$3:$M$9,0),6)*INDEX(COEE_CADLIGNE_TR!$A$1:$D$13,MATCH(MONTH($A129),COEE_CADLIGNE_TR!$A$1:$A$13,0),3)))</f>
        <v>7780.5</v>
      </c>
      <c r="N129" s="28">
        <f>IF(OR(Ouverture_lignes_validées!N129="F",Ouverture_lignes_validées!N129="PM",Ouverture_lignes_validées!N129=""),"",IF(Ouverture_lignes_validées!N129=1,INDEX(COEE_CADLIGNE_TR!$A$16:$C$27,MATCH(Tableau4[[#This Row],[Mois]],COEE_CADLIGNE_TR!$A$16:$A$27,0),2)*COEE_CADLIGNE_TR!$H$2*INDEX(COEE_CADLIGNE_TR!$L$3:$R$9,MATCH(WEEKDAY($A129,1),COEE_CADLIGNE_TR!$M$3:$M$9,0),7)*INDEX(COEE_CADLIGNE_TR!$A$1:$D$13,MATCH(MONTH($A129),COEE_CADLIGNE_TR!$A$1:$A$13,0),3)))</f>
        <v>7891.6500000000005</v>
      </c>
      <c r="O129" s="28" t="str">
        <f>IF(OR(Ouverture_lignes_validées!O129="F",Ouverture_lignes_validées!O129="PM",Ouverture_lignes_validées!O129=""),"",IF(Ouverture_lignes_validées!O129=1,IF(ISEVEN(Capa_lignes!$C129)="VRAI",INDEX(COEE_CADLIGNE_TR!$A$16:$C$27,MATCH(Tableau4[[#This Row],[Mois]],COEE_CADLIGNE_TR!$A$16:$A$27,0),2)*COEE_CADLIGNE_TR!$I$2*INDEX(COEE_CADLIGNE_TR!$L$3:$R$9,MATCH(WEEKDAY($A129,1),COEE_CADLIGNE_TR!$M$3:$M$9,0),4)*INDEX(COEE_CADLIGNE_TR!$A$1:$D$13,MATCH(MONTH($A129),COEE_CADLIGNE_TR!$A$1:$A$13,0),4),INDEX(COEE_CADLIGNE_TR!$A$16:$C$27,MATCH(Tableau4[[#This Row],[Mois]],COEE_CADLIGNE_TR!$A$16:$A$27,0),2)*COEE_CADLIGNE_TR!$I$2*INDEX(COEE_CADLIGNE_TR!$L$3:$R$9,MATCH(WEEKDAY($A129,1),COEE_CADLIGNE_TR!$M$3:$M$9,0),3)*INDEX(COEE_CADLIGNE_TR!$A$1:$D$13,MATCH(MONTH($A129),COEE_CADLIGNE_TR!$A$1:$A$13,0),4))))</f>
        <v/>
      </c>
      <c r="P129" s="28" t="str">
        <f>IF(OR(Ouverture_lignes_validées!P129="F",Ouverture_lignes_validées!P129="PM",Ouverture_lignes_validées!P129=""),"",IF(Ouverture_lignes_validées!P129=1,IF(ISEVEN(Capa_lignes!$C129)="VRAI",INDEX(COEE_CADLIGNE_TR!$A$16:$C$27,MATCH(Tableau4[[#This Row],[Mois]],COEE_CADLIGNE_TR!$A$16:$A$27,0),2)*COEE_CADLIGNE_TR!$I$2*INDEX(COEE_CADLIGNE_TR!$L$3:$R$9,MATCH(WEEKDAY($A129,1),COEE_CADLIGNE_TR!$M$3:$M$9,0),3)*INDEX(COEE_CADLIGNE_TR!$A$1:$D$13,MATCH(MONTH($A129),COEE_CADLIGNE_TR!$A$1:$A$13,0),4),INDEX(COEE_CADLIGNE_TR!$A$16:$C$27,MATCH(Tableau4[[#This Row],[Mois]],COEE_CADLIGNE_TR!$A$16:$A$27,0),2)*COEE_CADLIGNE_TR!$I$2*INDEX(COEE_CADLIGNE_TR!$L$3:$R$9,MATCH(WEEKDAY($A129,1),COEE_CADLIGNE_TR!$M$3:$M$9,0),4)*INDEX(COEE_CADLIGNE_TR!$A$1:$D$13,MATCH(MONTH($A129),COEE_CADLIGNE_TR!$A$1:$A$13,0),4))))</f>
        <v/>
      </c>
      <c r="Q129" s="28" t="str">
        <f>IF(OR(Ouverture_lignes_validées!Q129="F",Ouverture_lignes_validées!Q129="PM",Ouverture_lignes_validées!Q129=""),"",IF(Ouverture_lignes_validées!Q129=1,INDEX(COEE_CADLIGNE_TR!$A$16:$C$27,MATCH(Tableau4[[#This Row],[Mois]],COEE_CADLIGNE_TR!$A$16:$A$27,0),2)*COEE_CADLIGNE_TR!$I$2*INDEX(COEE_CADLIGNE_TR!$L$3:$R$9,MATCH(WEEKDAY($A129,1),COEE_CADLIGNE_TR!$M$3:$M$9,0),5)*INDEX(COEE_CADLIGNE_TR!$A$1:$D$13,MATCH(MONTH($A129),COEE_CADLIGNE_TR!$A$1:$A$13,0),4)))</f>
        <v/>
      </c>
      <c r="R129" s="28" t="str">
        <f>IF(OR(Ouverture_lignes_validées!R129="F",Ouverture_lignes_validées!R129="PM",Ouverture_lignes_validées!R129=""),"",IF(Ouverture_lignes_validées!R129=1,INDEX(COEE_CADLIGNE_TR!$A$16:$C$27,MATCH(Tableau4[[#This Row],[Mois]],COEE_CADLIGNE_TR!$A$16:$A$27,0),2)*COEE_CADLIGNE_TR!$I$2*INDEX(COEE_CADLIGNE_TR!$L$3:$R$9,MATCH(WEEKDAY($A129,1),COEE_CADLIGNE_TR!$M$3:$M$9,0),6)*INDEX(COEE_CADLIGNE_TR!$A$1:$D$13,MATCH(MONTH($A129),COEE_CADLIGNE_TR!$A$1:$A$13,0),4)))</f>
        <v/>
      </c>
      <c r="S129" s="28" t="str">
        <f>IF(OR(Ouverture_lignes_validées!S129="F",Ouverture_lignes_validées!S129="PM",Ouverture_lignes_validées!S129=""),"",IF(Ouverture_lignes_validées!S129=1,INDEX(COEE_CADLIGNE_TR!$A$16:$C$27,MATCH(Tableau4[[#This Row],[Mois]],COEE_CADLIGNE_TR!$A$16:$A$27,0),2)*COEE_CADLIGNE_TR!$I$2*INDEX(COEE_CADLIGNE_TR!$L$3:$R$9,MATCH(WEEKDAY($A129,1),COEE_CADLIGNE_TR!$M$3:$M$9,0),7)*INDEX(COEE_CADLIGNE_TR!$A$1:$D$13,MATCH(MONTH($A129),COEE_CADLIGNE_TR!$A$1:$A$13,0),4)))</f>
        <v/>
      </c>
      <c r="T129" s="28" t="str">
        <f>IF(OR(Ouverture_lignes_validées!T129="F",Ouverture_lignes_validées!T129="PM",Ouverture_lignes_validées!T129=""),"",IF(Ouverture_lignes_validées!T129=1,IF(ISEVEN(Capa_lignes!$C129)="VRAI",INDEX(COEE_CADLIGNE_TR!$A$16:$C$27,MATCH(Tableau4[[#This Row],[Mois]],COEE_CADLIGNE_TR!$A$16:$A$27,0),2)*COEE_CADLIGNE_TR!$J$2*INDEX(COEE_CADLIGNE_TR!$L$3:$R$9,MATCH(WEEKDAY($A129,1),COEE_CADLIGNE_TR!$M$3:$M$9,0),3)*INDEX(COEE_CADLIGNE_TR!$A$1:$E$13,MATCH(MONTH($A129),COEE_CADLIGNE_TR!$A$1:$A$13,0),5),INDEX(COEE_CADLIGNE_TR!$A$16:$C$27,MATCH(Tableau4[[#This Row],[Mois]],COEE_CADLIGNE_TR!$A$16:$A$27,0),2)*COEE_CADLIGNE_TR!$J$2*INDEX(COEE_CADLIGNE_TR!$L$3:$R$9,MATCH(WEEKDAY($A129,1),COEE_CADLIGNE_TR!$M$3:$M$9,0),4)*INDEX(COEE_CADLIGNE_TR!$A$1:$E$13,MATCH(MONTH($A129),COEE_CADLIGNE_TR!$A$1:$A$13,0),5))))</f>
        <v/>
      </c>
    </row>
    <row r="130" spans="1:20" x14ac:dyDescent="0.35">
      <c r="A130" s="4">
        <v>45053</v>
      </c>
      <c r="B130" s="1">
        <v>2023</v>
      </c>
      <c r="C130" s="1">
        <v>18</v>
      </c>
      <c r="D130" s="1">
        <f>MONTH(Tableau4[[#This Row],[Date ]])</f>
        <v>5</v>
      </c>
      <c r="E130" s="28" t="str">
        <f>IF(OR(Ouverture_lignes_validées!E130="F",Ouverture_lignes_validées!E130="PM",Ouverture_lignes_validées!E130=""),"",
IF(Ouverture_lignes_validées!E130=1,
IF(ISEVEN(Capa_lignes!$C130)="VRAI",
INDEX(COEE_CADLIGNE_TR!$A$16:$C$27,MATCH(Tableau4[[#This Row],[Mois]],COEE_CADLIGNE_TR!$A$16:$A$27,0),2)*COEE_CADLIGNE_TR!$G$2*INDEX(COEE_CADLIGNE_TR!$L$3:$R$9,MATCH(WEEKDAY($A130,1),COEE_CADLIGNE_TR!$M$3:$M$9,0),4)*INDEX(COEE_CADLIGNE_TR!$A$1:$D$13,MATCH(MONTH($A130),COEE_CADLIGNE_TR!$A$1:$A$13,0),2)*INDEX(COEE_CADLIGNE_TR!$A$1:$D$13,MATCH(MONTH($A130),COEE_CADLIGNE_TR!$A$1:$A$13,0),2),
INDEX(COEE_CADLIGNE_TR!$A$16:$C$27,MATCH(Tableau4[[#This Row],[Mois]],COEE_CADLIGNE_TR!$A$16:$A$27,0),2)*COEE_CADLIGNE_TR!$G$2*INDEX(COEE_CADLIGNE_TR!$L$3:$R$9,MATCH(WEEKDAY($A130,1),COEE_CADLIGNE_TR!$M$3:$M$9,0),3)*INDEX(COEE_CADLIGNE_TR!$A$1:$D$13,MATCH(MONTH($A130),COEE_CADLIGNE_TR!$A$1:$A$13,0),2)*INDEX(COEE_CADLIGNE_TR!$A$1:$D$13,MATCH(MONTH($A130),COEE_CADLIGNE_TR!$A$1:$A$13,0),2))))</f>
        <v/>
      </c>
      <c r="F130" s="28" t="str">
        <f>IF(OR(Ouverture_lignes_validées!F130="F",Ouverture_lignes_validées!F130="PM",Ouverture_lignes_validées!F130=""),"",IF(Ouverture_lignes_validées!F130=1,IF(ISEVEN(Capa_lignes!$C130)="VRAI",INDEX(COEE_CADLIGNE_TR!$A$16:$C$27,MATCH(Tableau4[[#This Row],[Mois]],COEE_CADLIGNE_TR!$A$16:$A$27,0),2)*COEE_CADLIGNE_TR!$G$2*INDEX(COEE_CADLIGNE_TR!$L$3:$R$9,MATCH(WEEKDAY($A130,1),COEE_CADLIGNE_TR!$M$3:$M$9,0),3)*INDEX(COEE_CADLIGNE_TR!$A$1:$D$13,MATCH(MONTH($A130),COEE_CADLIGNE_TR!$A$1:$A$13,0),2),COEE_CADLIGNE_TR!$G$2*INDEX(COEE_CADLIGNE_TR!$L$3:$R$9,MATCH(WEEKDAY($A130,1),COEE_CADLIGNE_TR!$M$3:$M$9,0),4)*INDEX(COEE_CADLIGNE_TR!$A$1:$D$13,MATCH(MONTH($A130),COEE_CADLIGNE_TR!$A$1:$A$13,0),2))))</f>
        <v/>
      </c>
      <c r="G130" s="28" t="str">
        <f>IF(OR(Ouverture_lignes_validées!G130="F",Ouverture_lignes_validées!G130="PM",Ouverture_lignes_validées!G130=""),"",IF(Ouverture_lignes_validées!G130=1,INDEX(COEE_CADLIGNE_TR!$A$16:$C$27,MATCH(Tableau4[[#This Row],[Mois]],COEE_CADLIGNE_TR!$A$16:$A$27,0),2)*COEE_CADLIGNE_TR!$G$2*INDEX(COEE_CADLIGNE_TR!$L$3:$R$9,MATCH(WEEKDAY($A130,1),COEE_CADLIGNE_TR!$M$3:$M$9,0),5)*INDEX(COEE_CADLIGNE_TR!$A$1:$D$13,MATCH(MONTH($A130),COEE_CADLIGNE_TR!$A$1:$A$13,0),2)))</f>
        <v/>
      </c>
      <c r="H130" s="28" t="str">
        <f>IF(OR(Ouverture_lignes_validées!H130="F",Ouverture_lignes_validées!H130="PM",Ouverture_lignes_validées!H130=""),"",IF(Ouverture_lignes_validées!H130=1,INDEX(COEE_CADLIGNE_TR!$A$16:$C$27,MATCH(Tableau4[[#This Row],[Mois]],COEE_CADLIGNE_TR!$A$16:$A$27,0),2)*COEE_CADLIGNE_TR!$G$2*INDEX(COEE_CADLIGNE_TR!$L$3:$R$9,MATCH(WEEKDAY($A130,1),COEE_CADLIGNE_TR!$M$3:$M$9,0),6)*INDEX(COEE_CADLIGNE_TR!$A$1:$D$13,MATCH(MONTH($A130),COEE_CADLIGNE_TR!$A$1:$A$13,0),2)))</f>
        <v/>
      </c>
      <c r="I130" s="28">
        <f>IF(OR(Ouverture_lignes_validées!I130="F",Ouverture_lignes_validées!I130="PM",Ouverture_lignes_validées!I130=""),"",IF(Ouverture_lignes_validées!I130=1,INDEX(COEE_CADLIGNE_TR!$A$16:$C$27,MATCH(Tableau4[[#This Row],[Mois]],COEE_CADLIGNE_TR!$A$16:$A$27,0),2)*COEE_CADLIGNE_TR!$G$2*INDEX(COEE_CADLIGNE_TR!$L$3:$R$9,MATCH(WEEKDAY($A130,1),COEE_CADLIGNE_TR!$M$3:$M$9,0),7)*INDEX(COEE_CADLIGNE_TR!$A$1:$D$13,MATCH(MONTH($A130),COEE_CADLIGNE_TR!$A$1:$A$13,0),2)))</f>
        <v>5935.6</v>
      </c>
      <c r="J130" s="28" t="str">
        <f>IF(OR(Ouverture_lignes_validées!J130="F",Ouverture_lignes_validées!J130="PM",Ouverture_lignes_validées!J130=""),"",IF(Ouverture_lignes_validées!J130=1,IF(ISEVEN(Capa_lignes!$C130)="VRAI",INDEX(COEE_CADLIGNE_TR!$A$16:$C$27,MATCH(Tableau4[[#This Row],[Mois]],COEE_CADLIGNE_TR!$A$16:$A$27,0),2)*COEE_CADLIGNE_TR!$H$2*INDEX(COEE_CADLIGNE_TR!$L$3:$R$9,MATCH(WEEKDAY($A130,1),COEE_CADLIGNE_TR!$M$3:$M$9,0),4)*INDEX(COEE_CADLIGNE_TR!$A$1:$D$13,MATCH(MONTH($A130),COEE_CADLIGNE_TR!$A$1:$A$13,0),3),INDEX(COEE_CADLIGNE_TR!$A$16:$C$27,MATCH(Tableau4[[#This Row],[Mois]],COEE_CADLIGNE_TR!$A$16:$A$27,0),2)*COEE_CADLIGNE_TR!$H$2*INDEX(COEE_CADLIGNE_TR!$L$3:$R$9,MATCH(WEEKDAY($A130,1),COEE_CADLIGNE_TR!$M$3:$M$9,0),3)*INDEX(COEE_CADLIGNE_TR!$A$1:$D$13,MATCH(MONTH($A130),COEE_CADLIGNE_TR!$A$1:$A$13,0),3))))</f>
        <v/>
      </c>
      <c r="K130" s="28" t="str">
        <f>IF(OR(Ouverture_lignes_validées!K130="F",Ouverture_lignes_validées!K130="PM",Ouverture_lignes_validées!K130=""),"",IF(Ouverture_lignes_validées!K130=1,IF(ISEVEN(Capa_lignes!$C130)="VRAI",INDEX(COEE_CADLIGNE_TR!$A$16:$C$27,MATCH(Tableau4[[#This Row],[Mois]],COEE_CADLIGNE_TR!$A$16:$A$27,0),2)*COEE_CADLIGNE_TR!$H$2*INDEX(COEE_CADLIGNE_TR!$L$3:$R$9,MATCH(WEEKDAY($A130,1),COEE_CADLIGNE_TR!$M$3:$M$9,0),3)*INDEX(COEE_CADLIGNE_TR!$A$1:$D$13,MATCH(MONTH($A130),COEE_CADLIGNE_TR!$A$1:$A$13,0),3),INDEX(COEE_CADLIGNE_TR!$A$16:$C$27,MATCH(Tableau4[[#This Row],[Mois]],COEE_CADLIGNE_TR!$A$16:$A$27,0),2)*COEE_CADLIGNE_TR!$H$2*INDEX(COEE_CADLIGNE_TR!$L$3:$R$9,MATCH(WEEKDAY($A130,1),COEE_CADLIGNE_TR!$M$3:$M$9,0),4)*INDEX(COEE_CADLIGNE_TR!$A$1:$D$13,MATCH(MONTH($A130),COEE_CADLIGNE_TR!$A$1:$A$13,0),3))))</f>
        <v/>
      </c>
      <c r="L130" s="28" t="str">
        <f>IF(OR(Ouverture_lignes_validées!L130="F",Ouverture_lignes_validées!L130="PM",Ouverture_lignes_validées!L130=""),"",IF(Ouverture_lignes_validées!L130=1,INDEX(COEE_CADLIGNE_TR!$A$16:$C$27,MATCH(Tableau4[[#This Row],[Mois]],COEE_CADLIGNE_TR!$A$16:$A$27,0),2)*COEE_CADLIGNE_TR!$H$2*INDEX(COEE_CADLIGNE_TR!$L$3:$R$9,MATCH(WEEKDAY($A130,1),COEE_CADLIGNE_TR!$M$3:$M$9,0),5)*INDEX(COEE_CADLIGNE_TR!$A$1:$D$13,MATCH(MONTH($A130),COEE_CADLIGNE_TR!$A$1:$A$13,0),3)))</f>
        <v/>
      </c>
      <c r="M130" s="28">
        <f>IF(OR(Ouverture_lignes_validées!M130="F",Ouverture_lignes_validées!M130="PM",Ouverture_lignes_validées!M130=""),"",IF(Ouverture_lignes_validées!M130=1,INDEX(COEE_CADLIGNE_TR!$A$16:$C$27,MATCH(Tableau4[[#This Row],[Mois]],COEE_CADLIGNE_TR!$A$16:$A$27,0),2)*COEE_CADLIGNE_TR!$H$2*INDEX(COEE_CADLIGNE_TR!$L$3:$R$9,MATCH(WEEKDAY($A130,1),COEE_CADLIGNE_TR!$M$3:$M$9,0),6)*INDEX(COEE_CADLIGNE_TR!$A$1:$D$13,MATCH(MONTH($A130),COEE_CADLIGNE_TR!$A$1:$A$13,0),3)))</f>
        <v>7780.5</v>
      </c>
      <c r="N130" s="28">
        <f>IF(OR(Ouverture_lignes_validées!N130="F",Ouverture_lignes_validées!N130="PM",Ouverture_lignes_validées!N130=""),"",IF(Ouverture_lignes_validées!N130=1,INDEX(COEE_CADLIGNE_TR!$A$16:$C$27,MATCH(Tableau4[[#This Row],[Mois]],COEE_CADLIGNE_TR!$A$16:$A$27,0),2)*COEE_CADLIGNE_TR!$H$2*INDEX(COEE_CADLIGNE_TR!$L$3:$R$9,MATCH(WEEKDAY($A130,1),COEE_CADLIGNE_TR!$M$3:$M$9,0),7)*INDEX(COEE_CADLIGNE_TR!$A$1:$D$13,MATCH(MONTH($A130),COEE_CADLIGNE_TR!$A$1:$A$13,0),3)))</f>
        <v>7891.6500000000005</v>
      </c>
      <c r="O130" s="28" t="str">
        <f>IF(OR(Ouverture_lignes_validées!O130="F",Ouverture_lignes_validées!O130="PM",Ouverture_lignes_validées!O130=""),"",IF(Ouverture_lignes_validées!O130=1,IF(ISEVEN(Capa_lignes!$C130)="VRAI",INDEX(COEE_CADLIGNE_TR!$A$16:$C$27,MATCH(Tableau4[[#This Row],[Mois]],COEE_CADLIGNE_TR!$A$16:$A$27,0),2)*COEE_CADLIGNE_TR!$I$2*INDEX(COEE_CADLIGNE_TR!$L$3:$R$9,MATCH(WEEKDAY($A130,1),COEE_CADLIGNE_TR!$M$3:$M$9,0),4)*INDEX(COEE_CADLIGNE_TR!$A$1:$D$13,MATCH(MONTH($A130),COEE_CADLIGNE_TR!$A$1:$A$13,0),4),INDEX(COEE_CADLIGNE_TR!$A$16:$C$27,MATCH(Tableau4[[#This Row],[Mois]],COEE_CADLIGNE_TR!$A$16:$A$27,0),2)*COEE_CADLIGNE_TR!$I$2*INDEX(COEE_CADLIGNE_TR!$L$3:$R$9,MATCH(WEEKDAY($A130,1),COEE_CADLIGNE_TR!$M$3:$M$9,0),3)*INDEX(COEE_CADLIGNE_TR!$A$1:$D$13,MATCH(MONTH($A130),COEE_CADLIGNE_TR!$A$1:$A$13,0),4))))</f>
        <v/>
      </c>
      <c r="P130" s="28" t="str">
        <f>IF(OR(Ouverture_lignes_validées!P130="F",Ouverture_lignes_validées!P130="PM",Ouverture_lignes_validées!P130=""),"",IF(Ouverture_lignes_validées!P130=1,IF(ISEVEN(Capa_lignes!$C130)="VRAI",INDEX(COEE_CADLIGNE_TR!$A$16:$C$27,MATCH(Tableau4[[#This Row],[Mois]],COEE_CADLIGNE_TR!$A$16:$A$27,0),2)*COEE_CADLIGNE_TR!$I$2*INDEX(COEE_CADLIGNE_TR!$L$3:$R$9,MATCH(WEEKDAY($A130,1),COEE_CADLIGNE_TR!$M$3:$M$9,0),3)*INDEX(COEE_CADLIGNE_TR!$A$1:$D$13,MATCH(MONTH($A130),COEE_CADLIGNE_TR!$A$1:$A$13,0),4),INDEX(COEE_CADLIGNE_TR!$A$16:$C$27,MATCH(Tableau4[[#This Row],[Mois]],COEE_CADLIGNE_TR!$A$16:$A$27,0),2)*COEE_CADLIGNE_TR!$I$2*INDEX(COEE_CADLIGNE_TR!$L$3:$R$9,MATCH(WEEKDAY($A130,1),COEE_CADLIGNE_TR!$M$3:$M$9,0),4)*INDEX(COEE_CADLIGNE_TR!$A$1:$D$13,MATCH(MONTH($A130),COEE_CADLIGNE_TR!$A$1:$A$13,0),4))))</f>
        <v/>
      </c>
      <c r="Q130" s="28" t="str">
        <f>IF(OR(Ouverture_lignes_validées!Q130="F",Ouverture_lignes_validées!Q130="PM",Ouverture_lignes_validées!Q130=""),"",IF(Ouverture_lignes_validées!Q130=1,INDEX(COEE_CADLIGNE_TR!$A$16:$C$27,MATCH(Tableau4[[#This Row],[Mois]],COEE_CADLIGNE_TR!$A$16:$A$27,0),2)*COEE_CADLIGNE_TR!$I$2*INDEX(COEE_CADLIGNE_TR!$L$3:$R$9,MATCH(WEEKDAY($A130,1),COEE_CADLIGNE_TR!$M$3:$M$9,0),5)*INDEX(COEE_CADLIGNE_TR!$A$1:$D$13,MATCH(MONTH($A130),COEE_CADLIGNE_TR!$A$1:$A$13,0),4)))</f>
        <v/>
      </c>
      <c r="R130" s="28" t="str">
        <f>IF(OR(Ouverture_lignes_validées!R130="F",Ouverture_lignes_validées!R130="PM",Ouverture_lignes_validées!R130=""),"",IF(Ouverture_lignes_validées!R130=1,INDEX(COEE_CADLIGNE_TR!$A$16:$C$27,MATCH(Tableau4[[#This Row],[Mois]],COEE_CADLIGNE_TR!$A$16:$A$27,0),2)*COEE_CADLIGNE_TR!$I$2*INDEX(COEE_CADLIGNE_TR!$L$3:$R$9,MATCH(WEEKDAY($A130,1),COEE_CADLIGNE_TR!$M$3:$M$9,0),6)*INDEX(COEE_CADLIGNE_TR!$A$1:$D$13,MATCH(MONTH($A130),COEE_CADLIGNE_TR!$A$1:$A$13,0),4)))</f>
        <v/>
      </c>
      <c r="S130" s="28" t="str">
        <f>IF(OR(Ouverture_lignes_validées!S130="F",Ouverture_lignes_validées!S130="PM",Ouverture_lignes_validées!S130=""),"",IF(Ouverture_lignes_validées!S130=1,INDEX(COEE_CADLIGNE_TR!$A$16:$C$27,MATCH(Tableau4[[#This Row],[Mois]],COEE_CADLIGNE_TR!$A$16:$A$27,0),2)*COEE_CADLIGNE_TR!$I$2*INDEX(COEE_CADLIGNE_TR!$L$3:$R$9,MATCH(WEEKDAY($A130,1),COEE_CADLIGNE_TR!$M$3:$M$9,0),7)*INDEX(COEE_CADLIGNE_TR!$A$1:$D$13,MATCH(MONTH($A130),COEE_CADLIGNE_TR!$A$1:$A$13,0),4)))</f>
        <v/>
      </c>
      <c r="T130" s="28" t="str">
        <f>IF(OR(Ouverture_lignes_validées!T130="F",Ouverture_lignes_validées!T130="PM",Ouverture_lignes_validées!T130=""),"",IF(Ouverture_lignes_validées!T130=1,IF(ISEVEN(Capa_lignes!$C130)="VRAI",INDEX(COEE_CADLIGNE_TR!$A$16:$C$27,MATCH(Tableau4[[#This Row],[Mois]],COEE_CADLIGNE_TR!$A$16:$A$27,0),2)*COEE_CADLIGNE_TR!$J$2*INDEX(COEE_CADLIGNE_TR!$L$3:$R$9,MATCH(WEEKDAY($A130,1),COEE_CADLIGNE_TR!$M$3:$M$9,0),3)*INDEX(COEE_CADLIGNE_TR!$A$1:$E$13,MATCH(MONTH($A130),COEE_CADLIGNE_TR!$A$1:$A$13,0),5),INDEX(COEE_CADLIGNE_TR!$A$16:$C$27,MATCH(Tableau4[[#This Row],[Mois]],COEE_CADLIGNE_TR!$A$16:$A$27,0),2)*COEE_CADLIGNE_TR!$J$2*INDEX(COEE_CADLIGNE_TR!$L$3:$R$9,MATCH(WEEKDAY($A130,1),COEE_CADLIGNE_TR!$M$3:$M$9,0),4)*INDEX(COEE_CADLIGNE_TR!$A$1:$E$13,MATCH(MONTH($A130),COEE_CADLIGNE_TR!$A$1:$A$13,0),5))))</f>
        <v/>
      </c>
    </row>
    <row r="131" spans="1:20" x14ac:dyDescent="0.35">
      <c r="A131" s="4">
        <v>45054</v>
      </c>
      <c r="B131" s="1">
        <v>2023</v>
      </c>
      <c r="C131" s="1">
        <v>19</v>
      </c>
      <c r="D131" s="1">
        <f>MONTH(Tableau4[[#This Row],[Date ]])</f>
        <v>5</v>
      </c>
      <c r="E131" s="28" t="str">
        <f>IF(OR(Ouverture_lignes_validées!E131="F",Ouverture_lignes_validées!E131="PM",Ouverture_lignes_validées!E131=""),"",
IF(Ouverture_lignes_validées!E131=1,
IF(ISEVEN(Capa_lignes!$C131)="VRAI",
INDEX(COEE_CADLIGNE_TR!$A$16:$C$27,MATCH(Tableau4[[#This Row],[Mois]],COEE_CADLIGNE_TR!$A$16:$A$27,0),2)*COEE_CADLIGNE_TR!$G$2*INDEX(COEE_CADLIGNE_TR!$L$3:$R$9,MATCH(WEEKDAY($A131,1),COEE_CADLIGNE_TR!$M$3:$M$9,0),4)*INDEX(COEE_CADLIGNE_TR!$A$1:$D$13,MATCH(MONTH($A131),COEE_CADLIGNE_TR!$A$1:$A$13,0),2)*INDEX(COEE_CADLIGNE_TR!$A$1:$D$13,MATCH(MONTH($A131),COEE_CADLIGNE_TR!$A$1:$A$13,0),2),
INDEX(COEE_CADLIGNE_TR!$A$16:$C$27,MATCH(Tableau4[[#This Row],[Mois]],COEE_CADLIGNE_TR!$A$16:$A$27,0),2)*COEE_CADLIGNE_TR!$G$2*INDEX(COEE_CADLIGNE_TR!$L$3:$R$9,MATCH(WEEKDAY($A131,1),COEE_CADLIGNE_TR!$M$3:$M$9,0),3)*INDEX(COEE_CADLIGNE_TR!$A$1:$D$13,MATCH(MONTH($A131),COEE_CADLIGNE_TR!$A$1:$A$13,0),2)*INDEX(COEE_CADLIGNE_TR!$A$1:$D$13,MATCH(MONTH($A131),COEE_CADLIGNE_TR!$A$1:$A$13,0),2))))</f>
        <v/>
      </c>
      <c r="F131" s="28" t="str">
        <f>IF(OR(Ouverture_lignes_validées!F131="F",Ouverture_lignes_validées!F131="PM",Ouverture_lignes_validées!F131=""),"",IF(Ouverture_lignes_validées!F131=1,IF(ISEVEN(Capa_lignes!$C131)="VRAI",INDEX(COEE_CADLIGNE_TR!$A$16:$C$27,MATCH(Tableau4[[#This Row],[Mois]],COEE_CADLIGNE_TR!$A$16:$A$27,0),2)*COEE_CADLIGNE_TR!$G$2*INDEX(COEE_CADLIGNE_TR!$L$3:$R$9,MATCH(WEEKDAY($A131,1),COEE_CADLIGNE_TR!$M$3:$M$9,0),3)*INDEX(COEE_CADLIGNE_TR!$A$1:$D$13,MATCH(MONTH($A131),COEE_CADLIGNE_TR!$A$1:$A$13,0),2),COEE_CADLIGNE_TR!$G$2*INDEX(COEE_CADLIGNE_TR!$L$3:$R$9,MATCH(WEEKDAY($A131,1),COEE_CADLIGNE_TR!$M$3:$M$9,0),4)*INDEX(COEE_CADLIGNE_TR!$A$1:$D$13,MATCH(MONTH($A131),COEE_CADLIGNE_TR!$A$1:$A$13,0),2))))</f>
        <v/>
      </c>
      <c r="G131" s="28" t="str">
        <f>IF(OR(Ouverture_lignes_validées!G131="F",Ouverture_lignes_validées!G131="PM",Ouverture_lignes_validées!G131=""),"",IF(Ouverture_lignes_validées!G131=1,INDEX(COEE_CADLIGNE_TR!$A$16:$C$27,MATCH(Tableau4[[#This Row],[Mois]],COEE_CADLIGNE_TR!$A$16:$A$27,0),2)*COEE_CADLIGNE_TR!$G$2*INDEX(COEE_CADLIGNE_TR!$L$3:$R$9,MATCH(WEEKDAY($A131,1),COEE_CADLIGNE_TR!$M$3:$M$9,0),5)*INDEX(COEE_CADLIGNE_TR!$A$1:$D$13,MATCH(MONTH($A131),COEE_CADLIGNE_TR!$A$1:$A$13,0),2)))</f>
        <v/>
      </c>
      <c r="H131" s="28" t="str">
        <f>IF(OR(Ouverture_lignes_validées!H131="F",Ouverture_lignes_validées!H131="PM",Ouverture_lignes_validées!H131=""),"",IF(Ouverture_lignes_validées!H131=1,INDEX(COEE_CADLIGNE_TR!$A$16:$C$27,MATCH(Tableau4[[#This Row],[Mois]],COEE_CADLIGNE_TR!$A$16:$A$27,0),2)*COEE_CADLIGNE_TR!$G$2*INDEX(COEE_CADLIGNE_TR!$L$3:$R$9,MATCH(WEEKDAY($A131,1),COEE_CADLIGNE_TR!$M$3:$M$9,0),6)*INDEX(COEE_CADLIGNE_TR!$A$1:$D$13,MATCH(MONTH($A131),COEE_CADLIGNE_TR!$A$1:$A$13,0),2)))</f>
        <v/>
      </c>
      <c r="I131" s="28" t="str">
        <f>IF(OR(Ouverture_lignes_validées!I131="F",Ouverture_lignes_validées!I131="PM",Ouverture_lignes_validées!I131=""),"",IF(Ouverture_lignes_validées!I131=1,INDEX(COEE_CADLIGNE_TR!$A$16:$C$27,MATCH(Tableau4[[#This Row],[Mois]],COEE_CADLIGNE_TR!$A$16:$A$27,0),2)*COEE_CADLIGNE_TR!$G$2*INDEX(COEE_CADLIGNE_TR!$L$3:$R$9,MATCH(WEEKDAY($A131,1),COEE_CADLIGNE_TR!$M$3:$M$9,0),7)*INDEX(COEE_CADLIGNE_TR!$A$1:$D$13,MATCH(MONTH($A131),COEE_CADLIGNE_TR!$A$1:$A$13,0),2)))</f>
        <v/>
      </c>
      <c r="J131" s="28" t="str">
        <f>IF(OR(Ouverture_lignes_validées!J131="F",Ouverture_lignes_validées!J131="PM",Ouverture_lignes_validées!J131=""),"",IF(Ouverture_lignes_validées!J131=1,IF(ISEVEN(Capa_lignes!$C131)="VRAI",INDEX(COEE_CADLIGNE_TR!$A$16:$C$27,MATCH(Tableau4[[#This Row],[Mois]],COEE_CADLIGNE_TR!$A$16:$A$27,0),2)*COEE_CADLIGNE_TR!$H$2*INDEX(COEE_CADLIGNE_TR!$L$3:$R$9,MATCH(WEEKDAY($A131,1),COEE_CADLIGNE_TR!$M$3:$M$9,0),4)*INDEX(COEE_CADLIGNE_TR!$A$1:$D$13,MATCH(MONTH($A131),COEE_CADLIGNE_TR!$A$1:$A$13,0),3),INDEX(COEE_CADLIGNE_TR!$A$16:$C$27,MATCH(Tableau4[[#This Row],[Mois]],COEE_CADLIGNE_TR!$A$16:$A$27,0),2)*COEE_CADLIGNE_TR!$H$2*INDEX(COEE_CADLIGNE_TR!$L$3:$R$9,MATCH(WEEKDAY($A131,1),COEE_CADLIGNE_TR!$M$3:$M$9,0),3)*INDEX(COEE_CADLIGNE_TR!$A$1:$D$13,MATCH(MONTH($A131),COEE_CADLIGNE_TR!$A$1:$A$13,0),3))))</f>
        <v/>
      </c>
      <c r="K131" s="28" t="str">
        <f>IF(OR(Ouverture_lignes_validées!K131="F",Ouverture_lignes_validées!K131="PM",Ouverture_lignes_validées!K131=""),"",IF(Ouverture_lignes_validées!K131=1,IF(ISEVEN(Capa_lignes!$C131)="VRAI",INDEX(COEE_CADLIGNE_TR!$A$16:$C$27,MATCH(Tableau4[[#This Row],[Mois]],COEE_CADLIGNE_TR!$A$16:$A$27,0),2)*COEE_CADLIGNE_TR!$H$2*INDEX(COEE_CADLIGNE_TR!$L$3:$R$9,MATCH(WEEKDAY($A131,1),COEE_CADLIGNE_TR!$M$3:$M$9,0),3)*INDEX(COEE_CADLIGNE_TR!$A$1:$D$13,MATCH(MONTH($A131),COEE_CADLIGNE_TR!$A$1:$A$13,0),3),INDEX(COEE_CADLIGNE_TR!$A$16:$C$27,MATCH(Tableau4[[#This Row],[Mois]],COEE_CADLIGNE_TR!$A$16:$A$27,0),2)*COEE_CADLIGNE_TR!$H$2*INDEX(COEE_CADLIGNE_TR!$L$3:$R$9,MATCH(WEEKDAY($A131,1),COEE_CADLIGNE_TR!$M$3:$M$9,0),4)*INDEX(COEE_CADLIGNE_TR!$A$1:$D$13,MATCH(MONTH($A131),COEE_CADLIGNE_TR!$A$1:$A$13,0),3))))</f>
        <v/>
      </c>
      <c r="L131" s="28" t="str">
        <f>IF(OR(Ouverture_lignes_validées!L131="F",Ouverture_lignes_validées!L131="PM",Ouverture_lignes_validées!L131=""),"",IF(Ouverture_lignes_validées!L131=1,INDEX(COEE_CADLIGNE_TR!$A$16:$C$27,MATCH(Tableau4[[#This Row],[Mois]],COEE_CADLIGNE_TR!$A$16:$A$27,0),2)*COEE_CADLIGNE_TR!$H$2*INDEX(COEE_CADLIGNE_TR!$L$3:$R$9,MATCH(WEEKDAY($A131,1),COEE_CADLIGNE_TR!$M$3:$M$9,0),5)*INDEX(COEE_CADLIGNE_TR!$A$1:$D$13,MATCH(MONTH($A131),COEE_CADLIGNE_TR!$A$1:$A$13,0),3)))</f>
        <v/>
      </c>
      <c r="M131" s="28" t="str">
        <f>IF(OR(Ouverture_lignes_validées!M131="F",Ouverture_lignes_validées!M131="PM",Ouverture_lignes_validées!M131=""),"",IF(Ouverture_lignes_validées!M131=1,INDEX(COEE_CADLIGNE_TR!$A$16:$C$27,MATCH(Tableau4[[#This Row],[Mois]],COEE_CADLIGNE_TR!$A$16:$A$27,0),2)*COEE_CADLIGNE_TR!$H$2*INDEX(COEE_CADLIGNE_TR!$L$3:$R$9,MATCH(WEEKDAY($A131,1),COEE_CADLIGNE_TR!$M$3:$M$9,0),6)*INDEX(COEE_CADLIGNE_TR!$A$1:$D$13,MATCH(MONTH($A131),COEE_CADLIGNE_TR!$A$1:$A$13,0),3)))</f>
        <v/>
      </c>
      <c r="N131" s="28" t="str">
        <f>IF(OR(Ouverture_lignes_validées!N131="F",Ouverture_lignes_validées!N131="PM",Ouverture_lignes_validées!N131=""),"",IF(Ouverture_lignes_validées!N131=1,INDEX(COEE_CADLIGNE_TR!$A$16:$C$27,MATCH(Tableau4[[#This Row],[Mois]],COEE_CADLIGNE_TR!$A$16:$A$27,0),2)*COEE_CADLIGNE_TR!$H$2*INDEX(COEE_CADLIGNE_TR!$L$3:$R$9,MATCH(WEEKDAY($A131,1),COEE_CADLIGNE_TR!$M$3:$M$9,0),7)*INDEX(COEE_CADLIGNE_TR!$A$1:$D$13,MATCH(MONTH($A131),COEE_CADLIGNE_TR!$A$1:$A$13,0),3)))</f>
        <v/>
      </c>
      <c r="O131" s="28" t="str">
        <f>IF(OR(Ouverture_lignes_validées!O131="F",Ouverture_lignes_validées!O131="PM",Ouverture_lignes_validées!O131=""),"",IF(Ouverture_lignes_validées!O131=1,IF(ISEVEN(Capa_lignes!$C131)="VRAI",INDEX(COEE_CADLIGNE_TR!$A$16:$C$27,MATCH(Tableau4[[#This Row],[Mois]],COEE_CADLIGNE_TR!$A$16:$A$27,0),2)*COEE_CADLIGNE_TR!$I$2*INDEX(COEE_CADLIGNE_TR!$L$3:$R$9,MATCH(WEEKDAY($A131,1),COEE_CADLIGNE_TR!$M$3:$M$9,0),4)*INDEX(COEE_CADLIGNE_TR!$A$1:$D$13,MATCH(MONTH($A131),COEE_CADLIGNE_TR!$A$1:$A$13,0),4),INDEX(COEE_CADLIGNE_TR!$A$16:$C$27,MATCH(Tableau4[[#This Row],[Mois]],COEE_CADLIGNE_TR!$A$16:$A$27,0),2)*COEE_CADLIGNE_TR!$I$2*INDEX(COEE_CADLIGNE_TR!$L$3:$R$9,MATCH(WEEKDAY($A131,1),COEE_CADLIGNE_TR!$M$3:$M$9,0),3)*INDEX(COEE_CADLIGNE_TR!$A$1:$D$13,MATCH(MONTH($A131),COEE_CADLIGNE_TR!$A$1:$A$13,0),4))))</f>
        <v/>
      </c>
      <c r="P131" s="28" t="str">
        <f>IF(OR(Ouverture_lignes_validées!P131="F",Ouverture_lignes_validées!P131="PM",Ouverture_lignes_validées!P131=""),"",IF(Ouverture_lignes_validées!P131=1,IF(ISEVEN(Capa_lignes!$C131)="VRAI",INDEX(COEE_CADLIGNE_TR!$A$16:$C$27,MATCH(Tableau4[[#This Row],[Mois]],COEE_CADLIGNE_TR!$A$16:$A$27,0),2)*COEE_CADLIGNE_TR!$I$2*INDEX(COEE_CADLIGNE_TR!$L$3:$R$9,MATCH(WEEKDAY($A131,1),COEE_CADLIGNE_TR!$M$3:$M$9,0),3)*INDEX(COEE_CADLIGNE_TR!$A$1:$D$13,MATCH(MONTH($A131),COEE_CADLIGNE_TR!$A$1:$A$13,0),4),INDEX(COEE_CADLIGNE_TR!$A$16:$C$27,MATCH(Tableau4[[#This Row],[Mois]],COEE_CADLIGNE_TR!$A$16:$A$27,0),2)*COEE_CADLIGNE_TR!$I$2*INDEX(COEE_CADLIGNE_TR!$L$3:$R$9,MATCH(WEEKDAY($A131,1),COEE_CADLIGNE_TR!$M$3:$M$9,0),4)*INDEX(COEE_CADLIGNE_TR!$A$1:$D$13,MATCH(MONTH($A131),COEE_CADLIGNE_TR!$A$1:$A$13,0),4))))</f>
        <v/>
      </c>
      <c r="Q131" s="28" t="str">
        <f>IF(OR(Ouverture_lignes_validées!Q131="F",Ouverture_lignes_validées!Q131="PM",Ouverture_lignes_validées!Q131=""),"",IF(Ouverture_lignes_validées!Q131=1,INDEX(COEE_CADLIGNE_TR!$A$16:$C$27,MATCH(Tableau4[[#This Row],[Mois]],COEE_CADLIGNE_TR!$A$16:$A$27,0),2)*COEE_CADLIGNE_TR!$I$2*INDEX(COEE_CADLIGNE_TR!$L$3:$R$9,MATCH(WEEKDAY($A131,1),COEE_CADLIGNE_TR!$M$3:$M$9,0),5)*INDEX(COEE_CADLIGNE_TR!$A$1:$D$13,MATCH(MONTH($A131),COEE_CADLIGNE_TR!$A$1:$A$13,0),4)))</f>
        <v/>
      </c>
      <c r="R131" s="28" t="str">
        <f>IF(OR(Ouverture_lignes_validées!R131="F",Ouverture_lignes_validées!R131="PM",Ouverture_lignes_validées!R131=""),"",IF(Ouverture_lignes_validées!R131=1,INDEX(COEE_CADLIGNE_TR!$A$16:$C$27,MATCH(Tableau4[[#This Row],[Mois]],COEE_CADLIGNE_TR!$A$16:$A$27,0),2)*COEE_CADLIGNE_TR!$I$2*INDEX(COEE_CADLIGNE_TR!$L$3:$R$9,MATCH(WEEKDAY($A131,1),COEE_CADLIGNE_TR!$M$3:$M$9,0),6)*INDEX(COEE_CADLIGNE_TR!$A$1:$D$13,MATCH(MONTH($A131),COEE_CADLIGNE_TR!$A$1:$A$13,0),4)))</f>
        <v/>
      </c>
      <c r="S131" s="28" t="str">
        <f>IF(OR(Ouverture_lignes_validées!S131="F",Ouverture_lignes_validées!S131="PM",Ouverture_lignes_validées!S131=""),"",IF(Ouverture_lignes_validées!S131=1,INDEX(COEE_CADLIGNE_TR!$A$16:$C$27,MATCH(Tableau4[[#This Row],[Mois]],COEE_CADLIGNE_TR!$A$16:$A$27,0),2)*COEE_CADLIGNE_TR!$I$2*INDEX(COEE_CADLIGNE_TR!$L$3:$R$9,MATCH(WEEKDAY($A131,1),COEE_CADLIGNE_TR!$M$3:$M$9,0),7)*INDEX(COEE_CADLIGNE_TR!$A$1:$D$13,MATCH(MONTH($A131),COEE_CADLIGNE_TR!$A$1:$A$13,0),4)))</f>
        <v/>
      </c>
      <c r="T131" s="28" t="str">
        <f>IF(OR(Ouverture_lignes_validées!T131="F",Ouverture_lignes_validées!T131="PM",Ouverture_lignes_validées!T131=""),"",IF(Ouverture_lignes_validées!T131=1,IF(ISEVEN(Capa_lignes!$C131)="VRAI",INDEX(COEE_CADLIGNE_TR!$A$16:$C$27,MATCH(Tableau4[[#This Row],[Mois]],COEE_CADLIGNE_TR!$A$16:$A$27,0),2)*COEE_CADLIGNE_TR!$J$2*INDEX(COEE_CADLIGNE_TR!$L$3:$R$9,MATCH(WEEKDAY($A131,1),COEE_CADLIGNE_TR!$M$3:$M$9,0),3)*INDEX(COEE_CADLIGNE_TR!$A$1:$E$13,MATCH(MONTH($A131),COEE_CADLIGNE_TR!$A$1:$A$13,0),5),INDEX(COEE_CADLIGNE_TR!$A$16:$C$27,MATCH(Tableau4[[#This Row],[Mois]],COEE_CADLIGNE_TR!$A$16:$A$27,0),2)*COEE_CADLIGNE_TR!$J$2*INDEX(COEE_CADLIGNE_TR!$L$3:$R$9,MATCH(WEEKDAY($A131,1),COEE_CADLIGNE_TR!$M$3:$M$9,0),4)*INDEX(COEE_CADLIGNE_TR!$A$1:$E$13,MATCH(MONTH($A131),COEE_CADLIGNE_TR!$A$1:$A$13,0),5))))</f>
        <v/>
      </c>
    </row>
    <row r="132" spans="1:20" x14ac:dyDescent="0.35">
      <c r="A132" s="4">
        <v>45055</v>
      </c>
      <c r="B132" s="1">
        <v>2023</v>
      </c>
      <c r="C132" s="1">
        <v>19</v>
      </c>
      <c r="D132" s="1">
        <f>MONTH(Tableau4[[#This Row],[Date ]])</f>
        <v>5</v>
      </c>
      <c r="E132" s="28" t="str">
        <f>IF(OR(Ouverture_lignes_validées!E132="F",Ouverture_lignes_validées!E132="PM",Ouverture_lignes_validées!E132=""),"",
IF(Ouverture_lignes_validées!E132=1,
IF(ISEVEN(Capa_lignes!$C132)="VRAI",
INDEX(COEE_CADLIGNE_TR!$A$16:$C$27,MATCH(Tableau4[[#This Row],[Mois]],COEE_CADLIGNE_TR!$A$16:$A$27,0),2)*COEE_CADLIGNE_TR!$G$2*INDEX(COEE_CADLIGNE_TR!$L$3:$R$9,MATCH(WEEKDAY($A132,1),COEE_CADLIGNE_TR!$M$3:$M$9,0),4)*INDEX(COEE_CADLIGNE_TR!$A$1:$D$13,MATCH(MONTH($A132),COEE_CADLIGNE_TR!$A$1:$A$13,0),2)*INDEX(COEE_CADLIGNE_TR!$A$1:$D$13,MATCH(MONTH($A132),COEE_CADLIGNE_TR!$A$1:$A$13,0),2),
INDEX(COEE_CADLIGNE_TR!$A$16:$C$27,MATCH(Tableau4[[#This Row],[Mois]],COEE_CADLIGNE_TR!$A$16:$A$27,0),2)*COEE_CADLIGNE_TR!$G$2*INDEX(COEE_CADLIGNE_TR!$L$3:$R$9,MATCH(WEEKDAY($A132,1),COEE_CADLIGNE_TR!$M$3:$M$9,0),3)*INDEX(COEE_CADLIGNE_TR!$A$1:$D$13,MATCH(MONTH($A132),COEE_CADLIGNE_TR!$A$1:$A$13,0),2)*INDEX(COEE_CADLIGNE_TR!$A$1:$D$13,MATCH(MONTH($A132),COEE_CADLIGNE_TR!$A$1:$A$13,0),2))))</f>
        <v/>
      </c>
      <c r="F132" s="28" t="str">
        <f>IF(OR(Ouverture_lignes_validées!F132="F",Ouverture_lignes_validées!F132="PM",Ouverture_lignes_validées!F132=""),"",IF(Ouverture_lignes_validées!F132=1,IF(ISEVEN(Capa_lignes!$C132)="VRAI",INDEX(COEE_CADLIGNE_TR!$A$16:$C$27,MATCH(Tableau4[[#This Row],[Mois]],COEE_CADLIGNE_TR!$A$16:$A$27,0),2)*COEE_CADLIGNE_TR!$G$2*INDEX(COEE_CADLIGNE_TR!$L$3:$R$9,MATCH(WEEKDAY($A132,1),COEE_CADLIGNE_TR!$M$3:$M$9,0),3)*INDEX(COEE_CADLIGNE_TR!$A$1:$D$13,MATCH(MONTH($A132),COEE_CADLIGNE_TR!$A$1:$A$13,0),2),COEE_CADLIGNE_TR!$G$2*INDEX(COEE_CADLIGNE_TR!$L$3:$R$9,MATCH(WEEKDAY($A132,1),COEE_CADLIGNE_TR!$M$3:$M$9,0),4)*INDEX(COEE_CADLIGNE_TR!$A$1:$D$13,MATCH(MONTH($A132),COEE_CADLIGNE_TR!$A$1:$A$13,0),2))))</f>
        <v/>
      </c>
      <c r="G132" s="28" t="str">
        <f>IF(OR(Ouverture_lignes_validées!G132="F",Ouverture_lignes_validées!G132="PM",Ouverture_lignes_validées!G132=""),"",IF(Ouverture_lignes_validées!G132=1,INDEX(COEE_CADLIGNE_TR!$A$16:$C$27,MATCH(Tableau4[[#This Row],[Mois]],COEE_CADLIGNE_TR!$A$16:$A$27,0),2)*COEE_CADLIGNE_TR!$G$2*INDEX(COEE_CADLIGNE_TR!$L$3:$R$9,MATCH(WEEKDAY($A132,1),COEE_CADLIGNE_TR!$M$3:$M$9,0),5)*INDEX(COEE_CADLIGNE_TR!$A$1:$D$13,MATCH(MONTH($A132),COEE_CADLIGNE_TR!$A$1:$A$13,0),2)))</f>
        <v/>
      </c>
      <c r="H132" s="28" t="str">
        <f>IF(OR(Ouverture_lignes_validées!H132="F",Ouverture_lignes_validées!H132="PM",Ouverture_lignes_validées!H132=""),"",IF(Ouverture_lignes_validées!H132=1,INDEX(COEE_CADLIGNE_TR!$A$16:$C$27,MATCH(Tableau4[[#This Row],[Mois]],COEE_CADLIGNE_TR!$A$16:$A$27,0),2)*COEE_CADLIGNE_TR!$G$2*INDEX(COEE_CADLIGNE_TR!$L$3:$R$9,MATCH(WEEKDAY($A132,1),COEE_CADLIGNE_TR!$M$3:$M$9,0),6)*INDEX(COEE_CADLIGNE_TR!$A$1:$D$13,MATCH(MONTH($A132),COEE_CADLIGNE_TR!$A$1:$A$13,0),2)))</f>
        <v/>
      </c>
      <c r="I132" s="28" t="str">
        <f>IF(OR(Ouverture_lignes_validées!I132="F",Ouverture_lignes_validées!I132="PM",Ouverture_lignes_validées!I132=""),"",IF(Ouverture_lignes_validées!I132=1,INDEX(COEE_CADLIGNE_TR!$A$16:$C$27,MATCH(Tableau4[[#This Row],[Mois]],COEE_CADLIGNE_TR!$A$16:$A$27,0),2)*COEE_CADLIGNE_TR!$G$2*INDEX(COEE_CADLIGNE_TR!$L$3:$R$9,MATCH(WEEKDAY($A132,1),COEE_CADLIGNE_TR!$M$3:$M$9,0),7)*INDEX(COEE_CADLIGNE_TR!$A$1:$D$13,MATCH(MONTH($A132),COEE_CADLIGNE_TR!$A$1:$A$13,0),2)))</f>
        <v/>
      </c>
      <c r="J132" s="28">
        <f>IF(OR(Ouverture_lignes_validées!J132="F",Ouverture_lignes_validées!J132="PM",Ouverture_lignes_validées!J132=""),"",IF(Ouverture_lignes_validées!J132=1,IF(ISEVEN(Capa_lignes!$C132)="VRAI",INDEX(COEE_CADLIGNE_TR!$A$16:$C$27,MATCH(Tableau4[[#This Row],[Mois]],COEE_CADLIGNE_TR!$A$16:$A$27,0),2)*COEE_CADLIGNE_TR!$H$2*INDEX(COEE_CADLIGNE_TR!$L$3:$R$9,MATCH(WEEKDAY($A132,1),COEE_CADLIGNE_TR!$M$3:$M$9,0),4)*INDEX(COEE_CADLIGNE_TR!$A$1:$D$13,MATCH(MONTH($A132),COEE_CADLIGNE_TR!$A$1:$A$13,0),3),INDEX(COEE_CADLIGNE_TR!$A$16:$C$27,MATCH(Tableau4[[#This Row],[Mois]],COEE_CADLIGNE_TR!$A$16:$A$27,0),2)*COEE_CADLIGNE_TR!$H$2*INDEX(COEE_CADLIGNE_TR!$L$3:$R$9,MATCH(WEEKDAY($A132,1),COEE_CADLIGNE_TR!$M$3:$M$9,0),3)*INDEX(COEE_CADLIGNE_TR!$A$1:$D$13,MATCH(MONTH($A132),COEE_CADLIGNE_TR!$A$1:$A$13,0),3))))</f>
        <v>4890.6000000000004</v>
      </c>
      <c r="K132" s="28">
        <f>IF(OR(Ouverture_lignes_validées!K132="F",Ouverture_lignes_validées!K132="PM",Ouverture_lignes_validées!K132=""),"",IF(Ouverture_lignes_validées!K132=1,IF(ISEVEN(Capa_lignes!$C132)="VRAI",INDEX(COEE_CADLIGNE_TR!$A$16:$C$27,MATCH(Tableau4[[#This Row],[Mois]],COEE_CADLIGNE_TR!$A$16:$A$27,0),2)*COEE_CADLIGNE_TR!$H$2*INDEX(COEE_CADLIGNE_TR!$L$3:$R$9,MATCH(WEEKDAY($A132,1),COEE_CADLIGNE_TR!$M$3:$M$9,0),3)*INDEX(COEE_CADLIGNE_TR!$A$1:$D$13,MATCH(MONTH($A132),COEE_CADLIGNE_TR!$A$1:$A$13,0),3),INDEX(COEE_CADLIGNE_TR!$A$16:$C$27,MATCH(Tableau4[[#This Row],[Mois]],COEE_CADLIGNE_TR!$A$16:$A$27,0),2)*COEE_CADLIGNE_TR!$H$2*INDEX(COEE_CADLIGNE_TR!$L$3:$R$9,MATCH(WEEKDAY($A132,1),COEE_CADLIGNE_TR!$M$3:$M$9,0),4)*INDEX(COEE_CADLIGNE_TR!$A$1:$D$13,MATCH(MONTH($A132),COEE_CADLIGNE_TR!$A$1:$A$13,0),3))))</f>
        <v>5001.75</v>
      </c>
      <c r="L132" s="28">
        <f>IF(OR(Ouverture_lignes_validées!L132="F",Ouverture_lignes_validées!L132="PM",Ouverture_lignes_validées!L132=""),"",IF(Ouverture_lignes_validées!L132=1,INDEX(COEE_CADLIGNE_TR!$A$16:$C$27,MATCH(Tableau4[[#This Row],[Mois]],COEE_CADLIGNE_TR!$A$16:$A$27,0),2)*COEE_CADLIGNE_TR!$H$2*INDEX(COEE_CADLIGNE_TR!$L$3:$R$9,MATCH(WEEKDAY($A132,1),COEE_CADLIGNE_TR!$M$3:$M$9,0),5)*INDEX(COEE_CADLIGNE_TR!$A$1:$D$13,MATCH(MONTH($A132),COEE_CADLIGNE_TR!$A$1:$A$13,0),3)))</f>
        <v>6113.25</v>
      </c>
      <c r="M132" s="28" t="str">
        <f>IF(OR(Ouverture_lignes_validées!M132="F",Ouverture_lignes_validées!M132="PM",Ouverture_lignes_validées!M132=""),"",IF(Ouverture_lignes_validées!M132=1,INDEX(COEE_CADLIGNE_TR!$A$16:$C$27,MATCH(Tableau4[[#This Row],[Mois]],COEE_CADLIGNE_TR!$A$16:$A$27,0),2)*COEE_CADLIGNE_TR!$H$2*INDEX(COEE_CADLIGNE_TR!$L$3:$R$9,MATCH(WEEKDAY($A132,1),COEE_CADLIGNE_TR!$M$3:$M$9,0),6)*INDEX(COEE_CADLIGNE_TR!$A$1:$D$13,MATCH(MONTH($A132),COEE_CADLIGNE_TR!$A$1:$A$13,0),3)))</f>
        <v/>
      </c>
      <c r="N132" s="28" t="str">
        <f>IF(OR(Ouverture_lignes_validées!N132="F",Ouverture_lignes_validées!N132="PM",Ouverture_lignes_validées!N132=""),"",IF(Ouverture_lignes_validées!N132=1,INDEX(COEE_CADLIGNE_TR!$A$16:$C$27,MATCH(Tableau4[[#This Row],[Mois]],COEE_CADLIGNE_TR!$A$16:$A$27,0),2)*COEE_CADLIGNE_TR!$H$2*INDEX(COEE_CADLIGNE_TR!$L$3:$R$9,MATCH(WEEKDAY($A132,1),COEE_CADLIGNE_TR!$M$3:$M$9,0),7)*INDEX(COEE_CADLIGNE_TR!$A$1:$D$13,MATCH(MONTH($A132),COEE_CADLIGNE_TR!$A$1:$A$13,0),3)))</f>
        <v/>
      </c>
      <c r="O132" s="28" t="str">
        <f>IF(OR(Ouverture_lignes_validées!O132="F",Ouverture_lignes_validées!O132="PM",Ouverture_lignes_validées!O132=""),"",IF(Ouverture_lignes_validées!O132=1,IF(ISEVEN(Capa_lignes!$C132)="VRAI",INDEX(COEE_CADLIGNE_TR!$A$16:$C$27,MATCH(Tableau4[[#This Row],[Mois]],COEE_CADLIGNE_TR!$A$16:$A$27,0),2)*COEE_CADLIGNE_TR!$I$2*INDEX(COEE_CADLIGNE_TR!$L$3:$R$9,MATCH(WEEKDAY($A132,1),COEE_CADLIGNE_TR!$M$3:$M$9,0),4)*INDEX(COEE_CADLIGNE_TR!$A$1:$D$13,MATCH(MONTH($A132),COEE_CADLIGNE_TR!$A$1:$A$13,0),4),INDEX(COEE_CADLIGNE_TR!$A$16:$C$27,MATCH(Tableau4[[#This Row],[Mois]],COEE_CADLIGNE_TR!$A$16:$A$27,0),2)*COEE_CADLIGNE_TR!$I$2*INDEX(COEE_CADLIGNE_TR!$L$3:$R$9,MATCH(WEEKDAY($A132,1),COEE_CADLIGNE_TR!$M$3:$M$9,0),3)*INDEX(COEE_CADLIGNE_TR!$A$1:$D$13,MATCH(MONTH($A132),COEE_CADLIGNE_TR!$A$1:$A$13,0),4))))</f>
        <v/>
      </c>
      <c r="P132" s="28" t="str">
        <f>IF(OR(Ouverture_lignes_validées!P132="F",Ouverture_lignes_validées!P132="PM",Ouverture_lignes_validées!P132=""),"",IF(Ouverture_lignes_validées!P132=1,IF(ISEVEN(Capa_lignes!$C132)="VRAI",INDEX(COEE_CADLIGNE_TR!$A$16:$C$27,MATCH(Tableau4[[#This Row],[Mois]],COEE_CADLIGNE_TR!$A$16:$A$27,0),2)*COEE_CADLIGNE_TR!$I$2*INDEX(COEE_CADLIGNE_TR!$L$3:$R$9,MATCH(WEEKDAY($A132,1),COEE_CADLIGNE_TR!$M$3:$M$9,0),3)*INDEX(COEE_CADLIGNE_TR!$A$1:$D$13,MATCH(MONTH($A132),COEE_CADLIGNE_TR!$A$1:$A$13,0),4),INDEX(COEE_CADLIGNE_TR!$A$16:$C$27,MATCH(Tableau4[[#This Row],[Mois]],COEE_CADLIGNE_TR!$A$16:$A$27,0),2)*COEE_CADLIGNE_TR!$I$2*INDEX(COEE_CADLIGNE_TR!$L$3:$R$9,MATCH(WEEKDAY($A132,1),COEE_CADLIGNE_TR!$M$3:$M$9,0),4)*INDEX(COEE_CADLIGNE_TR!$A$1:$D$13,MATCH(MONTH($A132),COEE_CADLIGNE_TR!$A$1:$A$13,0),4))))</f>
        <v/>
      </c>
      <c r="Q132" s="28" t="str">
        <f>IF(OR(Ouverture_lignes_validées!Q132="F",Ouverture_lignes_validées!Q132="PM",Ouverture_lignes_validées!Q132=""),"",IF(Ouverture_lignes_validées!Q132=1,INDEX(COEE_CADLIGNE_TR!$A$16:$C$27,MATCH(Tableau4[[#This Row],[Mois]],COEE_CADLIGNE_TR!$A$16:$A$27,0),2)*COEE_CADLIGNE_TR!$I$2*INDEX(COEE_CADLIGNE_TR!$L$3:$R$9,MATCH(WEEKDAY($A132,1),COEE_CADLIGNE_TR!$M$3:$M$9,0),5)*INDEX(COEE_CADLIGNE_TR!$A$1:$D$13,MATCH(MONTH($A132),COEE_CADLIGNE_TR!$A$1:$A$13,0),4)))</f>
        <v/>
      </c>
      <c r="R132" s="28" t="str">
        <f>IF(OR(Ouverture_lignes_validées!R132="F",Ouverture_lignes_validées!R132="PM",Ouverture_lignes_validées!R132=""),"",IF(Ouverture_lignes_validées!R132=1,INDEX(COEE_CADLIGNE_TR!$A$16:$C$27,MATCH(Tableau4[[#This Row],[Mois]],COEE_CADLIGNE_TR!$A$16:$A$27,0),2)*COEE_CADLIGNE_TR!$I$2*INDEX(COEE_CADLIGNE_TR!$L$3:$R$9,MATCH(WEEKDAY($A132,1),COEE_CADLIGNE_TR!$M$3:$M$9,0),6)*INDEX(COEE_CADLIGNE_TR!$A$1:$D$13,MATCH(MONTH($A132),COEE_CADLIGNE_TR!$A$1:$A$13,0),4)))</f>
        <v/>
      </c>
      <c r="S132" s="28" t="str">
        <f>IF(OR(Ouverture_lignes_validées!S132="F",Ouverture_lignes_validées!S132="PM",Ouverture_lignes_validées!S132=""),"",IF(Ouverture_lignes_validées!S132=1,INDEX(COEE_CADLIGNE_TR!$A$16:$C$27,MATCH(Tableau4[[#This Row],[Mois]],COEE_CADLIGNE_TR!$A$16:$A$27,0),2)*COEE_CADLIGNE_TR!$I$2*INDEX(COEE_CADLIGNE_TR!$L$3:$R$9,MATCH(WEEKDAY($A132,1),COEE_CADLIGNE_TR!$M$3:$M$9,0),7)*INDEX(COEE_CADLIGNE_TR!$A$1:$D$13,MATCH(MONTH($A132),COEE_CADLIGNE_TR!$A$1:$A$13,0),4)))</f>
        <v/>
      </c>
      <c r="T132" s="28">
        <f>IF(OR(Ouverture_lignes_validées!T132="F",Ouverture_lignes_validées!T132="PM",Ouverture_lignes_validées!T132=""),"",IF(Ouverture_lignes_validées!T132=1,IF(ISEVEN(Capa_lignes!$C132)="VRAI",INDEX(COEE_CADLIGNE_TR!$A$16:$C$27,MATCH(Tableau4[[#This Row],[Mois]],COEE_CADLIGNE_TR!$A$16:$A$27,0),2)*COEE_CADLIGNE_TR!$J$2*INDEX(COEE_CADLIGNE_TR!$L$3:$R$9,MATCH(WEEKDAY($A132,1),COEE_CADLIGNE_TR!$M$3:$M$9,0),3)*INDEX(COEE_CADLIGNE_TR!$A$1:$E$13,MATCH(MONTH($A132),COEE_CADLIGNE_TR!$A$1:$A$13,0),5),INDEX(COEE_CADLIGNE_TR!$A$16:$C$27,MATCH(Tableau4[[#This Row],[Mois]],COEE_CADLIGNE_TR!$A$16:$A$27,0),2)*COEE_CADLIGNE_TR!$J$2*INDEX(COEE_CADLIGNE_TR!$L$3:$R$9,MATCH(WEEKDAY($A132,1),COEE_CADLIGNE_TR!$M$3:$M$9,0),4)*INDEX(COEE_CADLIGNE_TR!$A$1:$E$13,MATCH(MONTH($A132),COEE_CADLIGNE_TR!$A$1:$A$13,0),5))))</f>
        <v>1601.8735362997659</v>
      </c>
    </row>
    <row r="133" spans="1:20" x14ac:dyDescent="0.35">
      <c r="A133" s="4">
        <v>45056</v>
      </c>
      <c r="B133" s="1">
        <v>2023</v>
      </c>
      <c r="C133" s="1">
        <v>19</v>
      </c>
      <c r="D133" s="1">
        <f>MONTH(Tableau4[[#This Row],[Date ]])</f>
        <v>5</v>
      </c>
      <c r="E133" s="28" t="str">
        <f>IF(OR(Ouverture_lignes_validées!E133="F",Ouverture_lignes_validées!E133="PM",Ouverture_lignes_validées!E133=""),"",
IF(Ouverture_lignes_validées!E133=1,
IF(ISEVEN(Capa_lignes!$C133)="VRAI",
INDEX(COEE_CADLIGNE_TR!$A$16:$C$27,MATCH(Tableau4[[#This Row],[Mois]],COEE_CADLIGNE_TR!$A$16:$A$27,0),2)*COEE_CADLIGNE_TR!$G$2*INDEX(COEE_CADLIGNE_TR!$L$3:$R$9,MATCH(WEEKDAY($A133,1),COEE_CADLIGNE_TR!$M$3:$M$9,0),4)*INDEX(COEE_CADLIGNE_TR!$A$1:$D$13,MATCH(MONTH($A133),COEE_CADLIGNE_TR!$A$1:$A$13,0),2)*INDEX(COEE_CADLIGNE_TR!$A$1:$D$13,MATCH(MONTH($A133),COEE_CADLIGNE_TR!$A$1:$A$13,0),2),
INDEX(COEE_CADLIGNE_TR!$A$16:$C$27,MATCH(Tableau4[[#This Row],[Mois]],COEE_CADLIGNE_TR!$A$16:$A$27,0),2)*COEE_CADLIGNE_TR!$G$2*INDEX(COEE_CADLIGNE_TR!$L$3:$R$9,MATCH(WEEKDAY($A133,1),COEE_CADLIGNE_TR!$M$3:$M$9,0),3)*INDEX(COEE_CADLIGNE_TR!$A$1:$D$13,MATCH(MONTH($A133),COEE_CADLIGNE_TR!$A$1:$A$13,0),2)*INDEX(COEE_CADLIGNE_TR!$A$1:$D$13,MATCH(MONTH($A133),COEE_CADLIGNE_TR!$A$1:$A$13,0),2))))</f>
        <v/>
      </c>
      <c r="F133" s="28" t="str">
        <f>IF(OR(Ouverture_lignes_validées!F133="F",Ouverture_lignes_validées!F133="PM",Ouverture_lignes_validées!F133=""),"",IF(Ouverture_lignes_validées!F133=1,IF(ISEVEN(Capa_lignes!$C133)="VRAI",INDEX(COEE_CADLIGNE_TR!$A$16:$C$27,MATCH(Tableau4[[#This Row],[Mois]],COEE_CADLIGNE_TR!$A$16:$A$27,0),2)*COEE_CADLIGNE_TR!$G$2*INDEX(COEE_CADLIGNE_TR!$L$3:$R$9,MATCH(WEEKDAY($A133,1),COEE_CADLIGNE_TR!$M$3:$M$9,0),3)*INDEX(COEE_CADLIGNE_TR!$A$1:$D$13,MATCH(MONTH($A133),COEE_CADLIGNE_TR!$A$1:$A$13,0),2),COEE_CADLIGNE_TR!$G$2*INDEX(COEE_CADLIGNE_TR!$L$3:$R$9,MATCH(WEEKDAY($A133,1),COEE_CADLIGNE_TR!$M$3:$M$9,0),4)*INDEX(COEE_CADLIGNE_TR!$A$1:$D$13,MATCH(MONTH($A133),COEE_CADLIGNE_TR!$A$1:$A$13,0),2))))</f>
        <v/>
      </c>
      <c r="G133" s="28" t="str">
        <f>IF(OR(Ouverture_lignes_validées!G133="F",Ouverture_lignes_validées!G133="PM",Ouverture_lignes_validées!G133=""),"",IF(Ouverture_lignes_validées!G133=1,INDEX(COEE_CADLIGNE_TR!$A$16:$C$27,MATCH(Tableau4[[#This Row],[Mois]],COEE_CADLIGNE_TR!$A$16:$A$27,0),2)*COEE_CADLIGNE_TR!$G$2*INDEX(COEE_CADLIGNE_TR!$L$3:$R$9,MATCH(WEEKDAY($A133,1),COEE_CADLIGNE_TR!$M$3:$M$9,0),5)*INDEX(COEE_CADLIGNE_TR!$A$1:$D$13,MATCH(MONTH($A133),COEE_CADLIGNE_TR!$A$1:$A$13,0),2)))</f>
        <v/>
      </c>
      <c r="H133" s="28" t="str">
        <f>IF(OR(Ouverture_lignes_validées!H133="F",Ouverture_lignes_validées!H133="PM",Ouverture_lignes_validées!H133=""),"",IF(Ouverture_lignes_validées!H133=1,INDEX(COEE_CADLIGNE_TR!$A$16:$C$27,MATCH(Tableau4[[#This Row],[Mois]],COEE_CADLIGNE_TR!$A$16:$A$27,0),2)*COEE_CADLIGNE_TR!$G$2*INDEX(COEE_CADLIGNE_TR!$L$3:$R$9,MATCH(WEEKDAY($A133,1),COEE_CADLIGNE_TR!$M$3:$M$9,0),6)*INDEX(COEE_CADLIGNE_TR!$A$1:$D$13,MATCH(MONTH($A133),COEE_CADLIGNE_TR!$A$1:$A$13,0),2)))</f>
        <v/>
      </c>
      <c r="I133" s="28" t="str">
        <f>IF(OR(Ouverture_lignes_validées!I133="F",Ouverture_lignes_validées!I133="PM",Ouverture_lignes_validées!I133=""),"",IF(Ouverture_lignes_validées!I133=1,INDEX(COEE_CADLIGNE_TR!$A$16:$C$27,MATCH(Tableau4[[#This Row],[Mois]],COEE_CADLIGNE_TR!$A$16:$A$27,0),2)*COEE_CADLIGNE_TR!$G$2*INDEX(COEE_CADLIGNE_TR!$L$3:$R$9,MATCH(WEEKDAY($A133,1),COEE_CADLIGNE_TR!$M$3:$M$9,0),7)*INDEX(COEE_CADLIGNE_TR!$A$1:$D$13,MATCH(MONTH($A133),COEE_CADLIGNE_TR!$A$1:$A$13,0),2)))</f>
        <v/>
      </c>
      <c r="J133" s="28">
        <f>IF(OR(Ouverture_lignes_validées!J133="F",Ouverture_lignes_validées!J133="PM",Ouverture_lignes_validées!J133=""),"",IF(Ouverture_lignes_validées!J133=1,IF(ISEVEN(Capa_lignes!$C133)="VRAI",INDEX(COEE_CADLIGNE_TR!$A$16:$C$27,MATCH(Tableau4[[#This Row],[Mois]],COEE_CADLIGNE_TR!$A$16:$A$27,0),2)*COEE_CADLIGNE_TR!$H$2*INDEX(COEE_CADLIGNE_TR!$L$3:$R$9,MATCH(WEEKDAY($A133,1),COEE_CADLIGNE_TR!$M$3:$M$9,0),4)*INDEX(COEE_CADLIGNE_TR!$A$1:$D$13,MATCH(MONTH($A133),COEE_CADLIGNE_TR!$A$1:$A$13,0),3),INDEX(COEE_CADLIGNE_TR!$A$16:$C$27,MATCH(Tableau4[[#This Row],[Mois]],COEE_CADLIGNE_TR!$A$16:$A$27,0),2)*COEE_CADLIGNE_TR!$H$2*INDEX(COEE_CADLIGNE_TR!$L$3:$R$9,MATCH(WEEKDAY($A133,1),COEE_CADLIGNE_TR!$M$3:$M$9,0),3)*INDEX(COEE_CADLIGNE_TR!$A$1:$D$13,MATCH(MONTH($A133),COEE_CADLIGNE_TR!$A$1:$A$13,0),3))))</f>
        <v>4890.6000000000004</v>
      </c>
      <c r="K133" s="28">
        <f>IF(OR(Ouverture_lignes_validées!K133="F",Ouverture_lignes_validées!K133="PM",Ouverture_lignes_validées!K133=""),"",IF(Ouverture_lignes_validées!K133=1,IF(ISEVEN(Capa_lignes!$C133)="VRAI",INDEX(COEE_CADLIGNE_TR!$A$16:$C$27,MATCH(Tableau4[[#This Row],[Mois]],COEE_CADLIGNE_TR!$A$16:$A$27,0),2)*COEE_CADLIGNE_TR!$H$2*INDEX(COEE_CADLIGNE_TR!$L$3:$R$9,MATCH(WEEKDAY($A133,1),COEE_CADLIGNE_TR!$M$3:$M$9,0),3)*INDEX(COEE_CADLIGNE_TR!$A$1:$D$13,MATCH(MONTH($A133),COEE_CADLIGNE_TR!$A$1:$A$13,0),3),INDEX(COEE_CADLIGNE_TR!$A$16:$C$27,MATCH(Tableau4[[#This Row],[Mois]],COEE_CADLIGNE_TR!$A$16:$A$27,0),2)*COEE_CADLIGNE_TR!$H$2*INDEX(COEE_CADLIGNE_TR!$L$3:$R$9,MATCH(WEEKDAY($A133,1),COEE_CADLIGNE_TR!$M$3:$M$9,0),4)*INDEX(COEE_CADLIGNE_TR!$A$1:$D$13,MATCH(MONTH($A133),COEE_CADLIGNE_TR!$A$1:$A$13,0),3))))</f>
        <v>5001.75</v>
      </c>
      <c r="L133" s="28">
        <f>IF(OR(Ouverture_lignes_validées!L133="F",Ouverture_lignes_validées!L133="PM",Ouverture_lignes_validées!L133=""),"",IF(Ouverture_lignes_validées!L133=1,INDEX(COEE_CADLIGNE_TR!$A$16:$C$27,MATCH(Tableau4[[#This Row],[Mois]],COEE_CADLIGNE_TR!$A$16:$A$27,0),2)*COEE_CADLIGNE_TR!$H$2*INDEX(COEE_CADLIGNE_TR!$L$3:$R$9,MATCH(WEEKDAY($A133,1),COEE_CADLIGNE_TR!$M$3:$M$9,0),5)*INDEX(COEE_CADLIGNE_TR!$A$1:$D$13,MATCH(MONTH($A133),COEE_CADLIGNE_TR!$A$1:$A$13,0),3)))</f>
        <v>6113.25</v>
      </c>
      <c r="M133" s="28" t="str">
        <f>IF(OR(Ouverture_lignes_validées!M133="F",Ouverture_lignes_validées!M133="PM",Ouverture_lignes_validées!M133=""),"",IF(Ouverture_lignes_validées!M133=1,INDEX(COEE_CADLIGNE_TR!$A$16:$C$27,MATCH(Tableau4[[#This Row],[Mois]],COEE_CADLIGNE_TR!$A$16:$A$27,0),2)*COEE_CADLIGNE_TR!$H$2*INDEX(COEE_CADLIGNE_TR!$L$3:$R$9,MATCH(WEEKDAY($A133,1),COEE_CADLIGNE_TR!$M$3:$M$9,0),6)*INDEX(COEE_CADLIGNE_TR!$A$1:$D$13,MATCH(MONTH($A133),COEE_CADLIGNE_TR!$A$1:$A$13,0),3)))</f>
        <v/>
      </c>
      <c r="N133" s="28" t="str">
        <f>IF(OR(Ouverture_lignes_validées!N133="F",Ouverture_lignes_validées!N133="PM",Ouverture_lignes_validées!N133=""),"",IF(Ouverture_lignes_validées!N133=1,INDEX(COEE_CADLIGNE_TR!$A$16:$C$27,MATCH(Tableau4[[#This Row],[Mois]],COEE_CADLIGNE_TR!$A$16:$A$27,0),2)*COEE_CADLIGNE_TR!$H$2*INDEX(COEE_CADLIGNE_TR!$L$3:$R$9,MATCH(WEEKDAY($A133,1),COEE_CADLIGNE_TR!$M$3:$M$9,0),7)*INDEX(COEE_CADLIGNE_TR!$A$1:$D$13,MATCH(MONTH($A133),COEE_CADLIGNE_TR!$A$1:$A$13,0),3)))</f>
        <v/>
      </c>
      <c r="O133" s="28" t="str">
        <f>IF(OR(Ouverture_lignes_validées!O133="F",Ouverture_lignes_validées!O133="PM",Ouverture_lignes_validées!O133=""),"",IF(Ouverture_lignes_validées!O133=1,IF(ISEVEN(Capa_lignes!$C133)="VRAI",INDEX(COEE_CADLIGNE_TR!$A$16:$C$27,MATCH(Tableau4[[#This Row],[Mois]],COEE_CADLIGNE_TR!$A$16:$A$27,0),2)*COEE_CADLIGNE_TR!$I$2*INDEX(COEE_CADLIGNE_TR!$L$3:$R$9,MATCH(WEEKDAY($A133,1),COEE_CADLIGNE_TR!$M$3:$M$9,0),4)*INDEX(COEE_CADLIGNE_TR!$A$1:$D$13,MATCH(MONTH($A133),COEE_CADLIGNE_TR!$A$1:$A$13,0),4),INDEX(COEE_CADLIGNE_TR!$A$16:$C$27,MATCH(Tableau4[[#This Row],[Mois]],COEE_CADLIGNE_TR!$A$16:$A$27,0),2)*COEE_CADLIGNE_TR!$I$2*INDEX(COEE_CADLIGNE_TR!$L$3:$R$9,MATCH(WEEKDAY($A133,1),COEE_CADLIGNE_TR!$M$3:$M$9,0),3)*INDEX(COEE_CADLIGNE_TR!$A$1:$D$13,MATCH(MONTH($A133),COEE_CADLIGNE_TR!$A$1:$A$13,0),4))))</f>
        <v/>
      </c>
      <c r="P133" s="28" t="str">
        <f>IF(OR(Ouverture_lignes_validées!P133="F",Ouverture_lignes_validées!P133="PM",Ouverture_lignes_validées!P133=""),"",IF(Ouverture_lignes_validées!P133=1,IF(ISEVEN(Capa_lignes!$C133)="VRAI",INDEX(COEE_CADLIGNE_TR!$A$16:$C$27,MATCH(Tableau4[[#This Row],[Mois]],COEE_CADLIGNE_TR!$A$16:$A$27,0),2)*COEE_CADLIGNE_TR!$I$2*INDEX(COEE_CADLIGNE_TR!$L$3:$R$9,MATCH(WEEKDAY($A133,1),COEE_CADLIGNE_TR!$M$3:$M$9,0),3)*INDEX(COEE_CADLIGNE_TR!$A$1:$D$13,MATCH(MONTH($A133),COEE_CADLIGNE_TR!$A$1:$A$13,0),4),INDEX(COEE_CADLIGNE_TR!$A$16:$C$27,MATCH(Tableau4[[#This Row],[Mois]],COEE_CADLIGNE_TR!$A$16:$A$27,0),2)*COEE_CADLIGNE_TR!$I$2*INDEX(COEE_CADLIGNE_TR!$L$3:$R$9,MATCH(WEEKDAY($A133,1),COEE_CADLIGNE_TR!$M$3:$M$9,0),4)*INDEX(COEE_CADLIGNE_TR!$A$1:$D$13,MATCH(MONTH($A133),COEE_CADLIGNE_TR!$A$1:$A$13,0),4))))</f>
        <v/>
      </c>
      <c r="Q133" s="28" t="str">
        <f>IF(OR(Ouverture_lignes_validées!Q133="F",Ouverture_lignes_validées!Q133="PM",Ouverture_lignes_validées!Q133=""),"",IF(Ouverture_lignes_validées!Q133=1,INDEX(COEE_CADLIGNE_TR!$A$16:$C$27,MATCH(Tableau4[[#This Row],[Mois]],COEE_CADLIGNE_TR!$A$16:$A$27,0),2)*COEE_CADLIGNE_TR!$I$2*INDEX(COEE_CADLIGNE_TR!$L$3:$R$9,MATCH(WEEKDAY($A133,1),COEE_CADLIGNE_TR!$M$3:$M$9,0),5)*INDEX(COEE_CADLIGNE_TR!$A$1:$D$13,MATCH(MONTH($A133),COEE_CADLIGNE_TR!$A$1:$A$13,0),4)))</f>
        <v/>
      </c>
      <c r="R133" s="28" t="str">
        <f>IF(OR(Ouverture_lignes_validées!R133="F",Ouverture_lignes_validées!R133="PM",Ouverture_lignes_validées!R133=""),"",IF(Ouverture_lignes_validées!R133=1,INDEX(COEE_CADLIGNE_TR!$A$16:$C$27,MATCH(Tableau4[[#This Row],[Mois]],COEE_CADLIGNE_TR!$A$16:$A$27,0),2)*COEE_CADLIGNE_TR!$I$2*INDEX(COEE_CADLIGNE_TR!$L$3:$R$9,MATCH(WEEKDAY($A133,1),COEE_CADLIGNE_TR!$M$3:$M$9,0),6)*INDEX(COEE_CADLIGNE_TR!$A$1:$D$13,MATCH(MONTH($A133),COEE_CADLIGNE_TR!$A$1:$A$13,0),4)))</f>
        <v/>
      </c>
      <c r="S133" s="28" t="str">
        <f>IF(OR(Ouverture_lignes_validées!S133="F",Ouverture_lignes_validées!S133="PM",Ouverture_lignes_validées!S133=""),"",IF(Ouverture_lignes_validées!S133=1,INDEX(COEE_CADLIGNE_TR!$A$16:$C$27,MATCH(Tableau4[[#This Row],[Mois]],COEE_CADLIGNE_TR!$A$16:$A$27,0),2)*COEE_CADLIGNE_TR!$I$2*INDEX(COEE_CADLIGNE_TR!$L$3:$R$9,MATCH(WEEKDAY($A133,1),COEE_CADLIGNE_TR!$M$3:$M$9,0),7)*INDEX(COEE_CADLIGNE_TR!$A$1:$D$13,MATCH(MONTH($A133),COEE_CADLIGNE_TR!$A$1:$A$13,0),4)))</f>
        <v/>
      </c>
      <c r="T133" s="28">
        <f>IF(OR(Ouverture_lignes_validées!T133="F",Ouverture_lignes_validées!T133="PM",Ouverture_lignes_validées!T133=""),"",IF(Ouverture_lignes_validées!T133=1,IF(ISEVEN(Capa_lignes!$C133)="VRAI",INDEX(COEE_CADLIGNE_TR!$A$16:$C$27,MATCH(Tableau4[[#This Row],[Mois]],COEE_CADLIGNE_TR!$A$16:$A$27,0),2)*COEE_CADLIGNE_TR!$J$2*INDEX(COEE_CADLIGNE_TR!$L$3:$R$9,MATCH(WEEKDAY($A133,1),COEE_CADLIGNE_TR!$M$3:$M$9,0),3)*INDEX(COEE_CADLIGNE_TR!$A$1:$E$13,MATCH(MONTH($A133),COEE_CADLIGNE_TR!$A$1:$A$13,0),5),INDEX(COEE_CADLIGNE_TR!$A$16:$C$27,MATCH(Tableau4[[#This Row],[Mois]],COEE_CADLIGNE_TR!$A$16:$A$27,0),2)*COEE_CADLIGNE_TR!$J$2*INDEX(COEE_CADLIGNE_TR!$L$3:$R$9,MATCH(WEEKDAY($A133,1),COEE_CADLIGNE_TR!$M$3:$M$9,0),4)*INDEX(COEE_CADLIGNE_TR!$A$1:$E$13,MATCH(MONTH($A133),COEE_CADLIGNE_TR!$A$1:$A$13,0),5))))</f>
        <v>1601.8735362997659</v>
      </c>
    </row>
    <row r="134" spans="1:20" x14ac:dyDescent="0.35">
      <c r="A134" s="4">
        <v>45057</v>
      </c>
      <c r="B134" s="1">
        <v>2023</v>
      </c>
      <c r="C134" s="1">
        <v>19</v>
      </c>
      <c r="D134" s="1">
        <f>MONTH(Tableau4[[#This Row],[Date ]])</f>
        <v>5</v>
      </c>
      <c r="E134" s="28" t="str">
        <f>IF(OR(Ouverture_lignes_validées!E134="F",Ouverture_lignes_validées!E134="PM",Ouverture_lignes_validées!E134=""),"",
IF(Ouverture_lignes_validées!E134=1,
IF(ISEVEN(Capa_lignes!$C134)="VRAI",
INDEX(COEE_CADLIGNE_TR!$A$16:$C$27,MATCH(Tableau4[[#This Row],[Mois]],COEE_CADLIGNE_TR!$A$16:$A$27,0),2)*COEE_CADLIGNE_TR!$G$2*INDEX(COEE_CADLIGNE_TR!$L$3:$R$9,MATCH(WEEKDAY($A134,1),COEE_CADLIGNE_TR!$M$3:$M$9,0),4)*INDEX(COEE_CADLIGNE_TR!$A$1:$D$13,MATCH(MONTH($A134),COEE_CADLIGNE_TR!$A$1:$A$13,0),2)*INDEX(COEE_CADLIGNE_TR!$A$1:$D$13,MATCH(MONTH($A134),COEE_CADLIGNE_TR!$A$1:$A$13,0),2),
INDEX(COEE_CADLIGNE_TR!$A$16:$C$27,MATCH(Tableau4[[#This Row],[Mois]],COEE_CADLIGNE_TR!$A$16:$A$27,0),2)*COEE_CADLIGNE_TR!$G$2*INDEX(COEE_CADLIGNE_TR!$L$3:$R$9,MATCH(WEEKDAY($A134,1),COEE_CADLIGNE_TR!$M$3:$M$9,0),3)*INDEX(COEE_CADLIGNE_TR!$A$1:$D$13,MATCH(MONTH($A134),COEE_CADLIGNE_TR!$A$1:$A$13,0),2)*INDEX(COEE_CADLIGNE_TR!$A$1:$D$13,MATCH(MONTH($A134),COEE_CADLIGNE_TR!$A$1:$A$13,0),2))))</f>
        <v/>
      </c>
      <c r="F134" s="28" t="str">
        <f>IF(OR(Ouverture_lignes_validées!F134="F",Ouverture_lignes_validées!F134="PM",Ouverture_lignes_validées!F134=""),"",IF(Ouverture_lignes_validées!F134=1,IF(ISEVEN(Capa_lignes!$C134)="VRAI",INDEX(COEE_CADLIGNE_TR!$A$16:$C$27,MATCH(Tableau4[[#This Row],[Mois]],COEE_CADLIGNE_TR!$A$16:$A$27,0),2)*COEE_CADLIGNE_TR!$G$2*INDEX(COEE_CADLIGNE_TR!$L$3:$R$9,MATCH(WEEKDAY($A134,1),COEE_CADLIGNE_TR!$M$3:$M$9,0),3)*INDEX(COEE_CADLIGNE_TR!$A$1:$D$13,MATCH(MONTH($A134),COEE_CADLIGNE_TR!$A$1:$A$13,0),2),COEE_CADLIGNE_TR!$G$2*INDEX(COEE_CADLIGNE_TR!$L$3:$R$9,MATCH(WEEKDAY($A134,1),COEE_CADLIGNE_TR!$M$3:$M$9,0),4)*INDEX(COEE_CADLIGNE_TR!$A$1:$D$13,MATCH(MONTH($A134),COEE_CADLIGNE_TR!$A$1:$A$13,0),2))))</f>
        <v/>
      </c>
      <c r="G134" s="28" t="str">
        <f>IF(OR(Ouverture_lignes_validées!G134="F",Ouverture_lignes_validées!G134="PM",Ouverture_lignes_validées!G134=""),"",IF(Ouverture_lignes_validées!G134=1,INDEX(COEE_CADLIGNE_TR!$A$16:$C$27,MATCH(Tableau4[[#This Row],[Mois]],COEE_CADLIGNE_TR!$A$16:$A$27,0),2)*COEE_CADLIGNE_TR!$G$2*INDEX(COEE_CADLIGNE_TR!$L$3:$R$9,MATCH(WEEKDAY($A134,1),COEE_CADLIGNE_TR!$M$3:$M$9,0),5)*INDEX(COEE_CADLIGNE_TR!$A$1:$D$13,MATCH(MONTH($A134),COEE_CADLIGNE_TR!$A$1:$A$13,0),2)))</f>
        <v/>
      </c>
      <c r="H134" s="28" t="str">
        <f>IF(OR(Ouverture_lignes_validées!H134="F",Ouverture_lignes_validées!H134="PM",Ouverture_lignes_validées!H134=""),"",IF(Ouverture_lignes_validées!H134=1,INDEX(COEE_CADLIGNE_TR!$A$16:$C$27,MATCH(Tableau4[[#This Row],[Mois]],COEE_CADLIGNE_TR!$A$16:$A$27,0),2)*COEE_CADLIGNE_TR!$G$2*INDEX(COEE_CADLIGNE_TR!$L$3:$R$9,MATCH(WEEKDAY($A134,1),COEE_CADLIGNE_TR!$M$3:$M$9,0),6)*INDEX(COEE_CADLIGNE_TR!$A$1:$D$13,MATCH(MONTH($A134),COEE_CADLIGNE_TR!$A$1:$A$13,0),2)))</f>
        <v/>
      </c>
      <c r="I134" s="28" t="str">
        <f>IF(OR(Ouverture_lignes_validées!I134="F",Ouverture_lignes_validées!I134="PM",Ouverture_lignes_validées!I134=""),"",IF(Ouverture_lignes_validées!I134=1,INDEX(COEE_CADLIGNE_TR!$A$16:$C$27,MATCH(Tableau4[[#This Row],[Mois]],COEE_CADLIGNE_TR!$A$16:$A$27,0),2)*COEE_CADLIGNE_TR!$G$2*INDEX(COEE_CADLIGNE_TR!$L$3:$R$9,MATCH(WEEKDAY($A134,1),COEE_CADLIGNE_TR!$M$3:$M$9,0),7)*INDEX(COEE_CADLIGNE_TR!$A$1:$D$13,MATCH(MONTH($A134),COEE_CADLIGNE_TR!$A$1:$A$13,0),2)))</f>
        <v/>
      </c>
      <c r="J134" s="28">
        <f>IF(OR(Ouverture_lignes_validées!J134="F",Ouverture_lignes_validées!J134="PM",Ouverture_lignes_validées!J134=""),"",IF(Ouverture_lignes_validées!J134=1,IF(ISEVEN(Capa_lignes!$C134)="VRAI",INDEX(COEE_CADLIGNE_TR!$A$16:$C$27,MATCH(Tableau4[[#This Row],[Mois]],COEE_CADLIGNE_TR!$A$16:$A$27,0),2)*COEE_CADLIGNE_TR!$H$2*INDEX(COEE_CADLIGNE_TR!$L$3:$R$9,MATCH(WEEKDAY($A134,1),COEE_CADLIGNE_TR!$M$3:$M$9,0),4)*INDEX(COEE_CADLIGNE_TR!$A$1:$D$13,MATCH(MONTH($A134),COEE_CADLIGNE_TR!$A$1:$A$13,0),3),INDEX(COEE_CADLIGNE_TR!$A$16:$C$27,MATCH(Tableau4[[#This Row],[Mois]],COEE_CADLIGNE_TR!$A$16:$A$27,0),2)*COEE_CADLIGNE_TR!$H$2*INDEX(COEE_CADLIGNE_TR!$L$3:$R$9,MATCH(WEEKDAY($A134,1),COEE_CADLIGNE_TR!$M$3:$M$9,0),3)*INDEX(COEE_CADLIGNE_TR!$A$1:$D$13,MATCH(MONTH($A134),COEE_CADLIGNE_TR!$A$1:$A$13,0),3))))</f>
        <v>4890.6000000000004</v>
      </c>
      <c r="K134" s="28">
        <f>IF(OR(Ouverture_lignes_validées!K134="F",Ouverture_lignes_validées!K134="PM",Ouverture_lignes_validées!K134=""),"",IF(Ouverture_lignes_validées!K134=1,IF(ISEVEN(Capa_lignes!$C134)="VRAI",INDEX(COEE_CADLIGNE_TR!$A$16:$C$27,MATCH(Tableau4[[#This Row],[Mois]],COEE_CADLIGNE_TR!$A$16:$A$27,0),2)*COEE_CADLIGNE_TR!$H$2*INDEX(COEE_CADLIGNE_TR!$L$3:$R$9,MATCH(WEEKDAY($A134,1),COEE_CADLIGNE_TR!$M$3:$M$9,0),3)*INDEX(COEE_CADLIGNE_TR!$A$1:$D$13,MATCH(MONTH($A134),COEE_CADLIGNE_TR!$A$1:$A$13,0),3),INDEX(COEE_CADLIGNE_TR!$A$16:$C$27,MATCH(Tableau4[[#This Row],[Mois]],COEE_CADLIGNE_TR!$A$16:$A$27,0),2)*COEE_CADLIGNE_TR!$H$2*INDEX(COEE_CADLIGNE_TR!$L$3:$R$9,MATCH(WEEKDAY($A134,1),COEE_CADLIGNE_TR!$M$3:$M$9,0),4)*INDEX(COEE_CADLIGNE_TR!$A$1:$D$13,MATCH(MONTH($A134),COEE_CADLIGNE_TR!$A$1:$A$13,0),3))))</f>
        <v>5001.75</v>
      </c>
      <c r="L134" s="28">
        <f>IF(OR(Ouverture_lignes_validées!L134="F",Ouverture_lignes_validées!L134="PM",Ouverture_lignes_validées!L134=""),"",IF(Ouverture_lignes_validées!L134=1,INDEX(COEE_CADLIGNE_TR!$A$16:$C$27,MATCH(Tableau4[[#This Row],[Mois]],COEE_CADLIGNE_TR!$A$16:$A$27,0),2)*COEE_CADLIGNE_TR!$H$2*INDEX(COEE_CADLIGNE_TR!$L$3:$R$9,MATCH(WEEKDAY($A134,1),COEE_CADLIGNE_TR!$M$3:$M$9,0),5)*INDEX(COEE_CADLIGNE_TR!$A$1:$D$13,MATCH(MONTH($A134),COEE_CADLIGNE_TR!$A$1:$A$13,0),3)))</f>
        <v>6113.25</v>
      </c>
      <c r="M134" s="28" t="str">
        <f>IF(OR(Ouverture_lignes_validées!M134="F",Ouverture_lignes_validées!M134="PM",Ouverture_lignes_validées!M134=""),"",IF(Ouverture_lignes_validées!M134=1,INDEX(COEE_CADLIGNE_TR!$A$16:$C$27,MATCH(Tableau4[[#This Row],[Mois]],COEE_CADLIGNE_TR!$A$16:$A$27,0),2)*COEE_CADLIGNE_TR!$H$2*INDEX(COEE_CADLIGNE_TR!$L$3:$R$9,MATCH(WEEKDAY($A134,1),COEE_CADLIGNE_TR!$M$3:$M$9,0),6)*INDEX(COEE_CADLIGNE_TR!$A$1:$D$13,MATCH(MONTH($A134),COEE_CADLIGNE_TR!$A$1:$A$13,0),3)))</f>
        <v/>
      </c>
      <c r="N134" s="28" t="str">
        <f>IF(OR(Ouverture_lignes_validées!N134="F",Ouverture_lignes_validées!N134="PM",Ouverture_lignes_validées!N134=""),"",IF(Ouverture_lignes_validées!N134=1,INDEX(COEE_CADLIGNE_TR!$A$16:$C$27,MATCH(Tableau4[[#This Row],[Mois]],COEE_CADLIGNE_TR!$A$16:$A$27,0),2)*COEE_CADLIGNE_TR!$H$2*INDEX(COEE_CADLIGNE_TR!$L$3:$R$9,MATCH(WEEKDAY($A134,1),COEE_CADLIGNE_TR!$M$3:$M$9,0),7)*INDEX(COEE_CADLIGNE_TR!$A$1:$D$13,MATCH(MONTH($A134),COEE_CADLIGNE_TR!$A$1:$A$13,0),3)))</f>
        <v/>
      </c>
      <c r="O134" s="28" t="str">
        <f>IF(OR(Ouverture_lignes_validées!O134="F",Ouverture_lignes_validées!O134="PM",Ouverture_lignes_validées!O134=""),"",IF(Ouverture_lignes_validées!O134=1,IF(ISEVEN(Capa_lignes!$C134)="VRAI",INDEX(COEE_CADLIGNE_TR!$A$16:$C$27,MATCH(Tableau4[[#This Row],[Mois]],COEE_CADLIGNE_TR!$A$16:$A$27,0),2)*COEE_CADLIGNE_TR!$I$2*INDEX(COEE_CADLIGNE_TR!$L$3:$R$9,MATCH(WEEKDAY($A134,1),COEE_CADLIGNE_TR!$M$3:$M$9,0),4)*INDEX(COEE_CADLIGNE_TR!$A$1:$D$13,MATCH(MONTH($A134),COEE_CADLIGNE_TR!$A$1:$A$13,0),4),INDEX(COEE_CADLIGNE_TR!$A$16:$C$27,MATCH(Tableau4[[#This Row],[Mois]],COEE_CADLIGNE_TR!$A$16:$A$27,0),2)*COEE_CADLIGNE_TR!$I$2*INDEX(COEE_CADLIGNE_TR!$L$3:$R$9,MATCH(WEEKDAY($A134,1),COEE_CADLIGNE_TR!$M$3:$M$9,0),3)*INDEX(COEE_CADLIGNE_TR!$A$1:$D$13,MATCH(MONTH($A134),COEE_CADLIGNE_TR!$A$1:$A$13,0),4))))</f>
        <v/>
      </c>
      <c r="P134" s="28" t="str">
        <f>IF(OR(Ouverture_lignes_validées!P134="F",Ouverture_lignes_validées!P134="PM",Ouverture_lignes_validées!P134=""),"",IF(Ouverture_lignes_validées!P134=1,IF(ISEVEN(Capa_lignes!$C134)="VRAI",INDEX(COEE_CADLIGNE_TR!$A$16:$C$27,MATCH(Tableau4[[#This Row],[Mois]],COEE_CADLIGNE_TR!$A$16:$A$27,0),2)*COEE_CADLIGNE_TR!$I$2*INDEX(COEE_CADLIGNE_TR!$L$3:$R$9,MATCH(WEEKDAY($A134,1),COEE_CADLIGNE_TR!$M$3:$M$9,0),3)*INDEX(COEE_CADLIGNE_TR!$A$1:$D$13,MATCH(MONTH($A134),COEE_CADLIGNE_TR!$A$1:$A$13,0),4),INDEX(COEE_CADLIGNE_TR!$A$16:$C$27,MATCH(Tableau4[[#This Row],[Mois]],COEE_CADLIGNE_TR!$A$16:$A$27,0),2)*COEE_CADLIGNE_TR!$I$2*INDEX(COEE_CADLIGNE_TR!$L$3:$R$9,MATCH(WEEKDAY($A134,1),COEE_CADLIGNE_TR!$M$3:$M$9,0),4)*INDEX(COEE_CADLIGNE_TR!$A$1:$D$13,MATCH(MONTH($A134),COEE_CADLIGNE_TR!$A$1:$A$13,0),4))))</f>
        <v/>
      </c>
      <c r="Q134" s="28" t="str">
        <f>IF(OR(Ouverture_lignes_validées!Q134="F",Ouverture_lignes_validées!Q134="PM",Ouverture_lignes_validées!Q134=""),"",IF(Ouverture_lignes_validées!Q134=1,INDEX(COEE_CADLIGNE_TR!$A$16:$C$27,MATCH(Tableau4[[#This Row],[Mois]],COEE_CADLIGNE_TR!$A$16:$A$27,0),2)*COEE_CADLIGNE_TR!$I$2*INDEX(COEE_CADLIGNE_TR!$L$3:$R$9,MATCH(WEEKDAY($A134,1),COEE_CADLIGNE_TR!$M$3:$M$9,0),5)*INDEX(COEE_CADLIGNE_TR!$A$1:$D$13,MATCH(MONTH($A134),COEE_CADLIGNE_TR!$A$1:$A$13,0),4)))</f>
        <v/>
      </c>
      <c r="R134" s="28" t="str">
        <f>IF(OR(Ouverture_lignes_validées!R134="F",Ouverture_lignes_validées!R134="PM",Ouverture_lignes_validées!R134=""),"",IF(Ouverture_lignes_validées!R134=1,INDEX(COEE_CADLIGNE_TR!$A$16:$C$27,MATCH(Tableau4[[#This Row],[Mois]],COEE_CADLIGNE_TR!$A$16:$A$27,0),2)*COEE_CADLIGNE_TR!$I$2*INDEX(COEE_CADLIGNE_TR!$L$3:$R$9,MATCH(WEEKDAY($A134,1),COEE_CADLIGNE_TR!$M$3:$M$9,0),6)*INDEX(COEE_CADLIGNE_TR!$A$1:$D$13,MATCH(MONTH($A134),COEE_CADLIGNE_TR!$A$1:$A$13,0),4)))</f>
        <v/>
      </c>
      <c r="S134" s="28" t="str">
        <f>IF(OR(Ouverture_lignes_validées!S134="F",Ouverture_lignes_validées!S134="PM",Ouverture_lignes_validées!S134=""),"",IF(Ouverture_lignes_validées!S134=1,INDEX(COEE_CADLIGNE_TR!$A$16:$C$27,MATCH(Tableau4[[#This Row],[Mois]],COEE_CADLIGNE_TR!$A$16:$A$27,0),2)*COEE_CADLIGNE_TR!$I$2*INDEX(COEE_CADLIGNE_TR!$L$3:$R$9,MATCH(WEEKDAY($A134,1),COEE_CADLIGNE_TR!$M$3:$M$9,0),7)*INDEX(COEE_CADLIGNE_TR!$A$1:$D$13,MATCH(MONTH($A134),COEE_CADLIGNE_TR!$A$1:$A$13,0),4)))</f>
        <v/>
      </c>
      <c r="T134" s="28">
        <f>IF(OR(Ouverture_lignes_validées!T134="F",Ouverture_lignes_validées!T134="PM",Ouverture_lignes_validées!T134=""),"",IF(Ouverture_lignes_validées!T134=1,IF(ISEVEN(Capa_lignes!$C134)="VRAI",INDEX(COEE_CADLIGNE_TR!$A$16:$C$27,MATCH(Tableau4[[#This Row],[Mois]],COEE_CADLIGNE_TR!$A$16:$A$27,0),2)*COEE_CADLIGNE_TR!$J$2*INDEX(COEE_CADLIGNE_TR!$L$3:$R$9,MATCH(WEEKDAY($A134,1),COEE_CADLIGNE_TR!$M$3:$M$9,0),3)*INDEX(COEE_CADLIGNE_TR!$A$1:$E$13,MATCH(MONTH($A134),COEE_CADLIGNE_TR!$A$1:$A$13,0),5),INDEX(COEE_CADLIGNE_TR!$A$16:$C$27,MATCH(Tableau4[[#This Row],[Mois]],COEE_CADLIGNE_TR!$A$16:$A$27,0),2)*COEE_CADLIGNE_TR!$J$2*INDEX(COEE_CADLIGNE_TR!$L$3:$R$9,MATCH(WEEKDAY($A134,1),COEE_CADLIGNE_TR!$M$3:$M$9,0),4)*INDEX(COEE_CADLIGNE_TR!$A$1:$E$13,MATCH(MONTH($A134),COEE_CADLIGNE_TR!$A$1:$A$13,0),5))))</f>
        <v>1601.8735362997659</v>
      </c>
    </row>
    <row r="135" spans="1:20" x14ac:dyDescent="0.35">
      <c r="A135" s="4">
        <v>45058</v>
      </c>
      <c r="B135" s="1">
        <v>2023</v>
      </c>
      <c r="C135" s="1">
        <v>19</v>
      </c>
      <c r="D135" s="1">
        <f>MONTH(Tableau4[[#This Row],[Date ]])</f>
        <v>5</v>
      </c>
      <c r="E135" s="28" t="str">
        <f>IF(OR(Ouverture_lignes_validées!E135="F",Ouverture_lignes_validées!E135="PM",Ouverture_lignes_validées!E135=""),"",
IF(Ouverture_lignes_validées!E135=1,
IF(ISEVEN(Capa_lignes!$C135)="VRAI",
INDEX(COEE_CADLIGNE_TR!$A$16:$C$27,MATCH(Tableau4[[#This Row],[Mois]],COEE_CADLIGNE_TR!$A$16:$A$27,0),2)*COEE_CADLIGNE_TR!$G$2*INDEX(COEE_CADLIGNE_TR!$L$3:$R$9,MATCH(WEEKDAY($A135,1),COEE_CADLIGNE_TR!$M$3:$M$9,0),4)*INDEX(COEE_CADLIGNE_TR!$A$1:$D$13,MATCH(MONTH($A135),COEE_CADLIGNE_TR!$A$1:$A$13,0),2)*INDEX(COEE_CADLIGNE_TR!$A$1:$D$13,MATCH(MONTH($A135),COEE_CADLIGNE_TR!$A$1:$A$13,0),2),
INDEX(COEE_CADLIGNE_TR!$A$16:$C$27,MATCH(Tableau4[[#This Row],[Mois]],COEE_CADLIGNE_TR!$A$16:$A$27,0),2)*COEE_CADLIGNE_TR!$G$2*INDEX(COEE_CADLIGNE_TR!$L$3:$R$9,MATCH(WEEKDAY($A135,1),COEE_CADLIGNE_TR!$M$3:$M$9,0),3)*INDEX(COEE_CADLIGNE_TR!$A$1:$D$13,MATCH(MONTH($A135),COEE_CADLIGNE_TR!$A$1:$A$13,0),2)*INDEX(COEE_CADLIGNE_TR!$A$1:$D$13,MATCH(MONTH($A135),COEE_CADLIGNE_TR!$A$1:$A$13,0),2))))</f>
        <v/>
      </c>
      <c r="F135" s="28" t="str">
        <f>IF(OR(Ouverture_lignes_validées!F135="F",Ouverture_lignes_validées!F135="PM",Ouverture_lignes_validées!F135=""),"",IF(Ouverture_lignes_validées!F135=1,IF(ISEVEN(Capa_lignes!$C135)="VRAI",INDEX(COEE_CADLIGNE_TR!$A$16:$C$27,MATCH(Tableau4[[#This Row],[Mois]],COEE_CADLIGNE_TR!$A$16:$A$27,0),2)*COEE_CADLIGNE_TR!$G$2*INDEX(COEE_CADLIGNE_TR!$L$3:$R$9,MATCH(WEEKDAY($A135,1),COEE_CADLIGNE_TR!$M$3:$M$9,0),3)*INDEX(COEE_CADLIGNE_TR!$A$1:$D$13,MATCH(MONTH($A135),COEE_CADLIGNE_TR!$A$1:$A$13,0),2),COEE_CADLIGNE_TR!$G$2*INDEX(COEE_CADLIGNE_TR!$L$3:$R$9,MATCH(WEEKDAY($A135,1),COEE_CADLIGNE_TR!$M$3:$M$9,0),4)*INDEX(COEE_CADLIGNE_TR!$A$1:$D$13,MATCH(MONTH($A135),COEE_CADLIGNE_TR!$A$1:$A$13,0),2))))</f>
        <v/>
      </c>
      <c r="G135" s="28" t="str">
        <f>IF(OR(Ouverture_lignes_validées!G135="F",Ouverture_lignes_validées!G135="PM",Ouverture_lignes_validées!G135=""),"",IF(Ouverture_lignes_validées!G135=1,INDEX(COEE_CADLIGNE_TR!$A$16:$C$27,MATCH(Tableau4[[#This Row],[Mois]],COEE_CADLIGNE_TR!$A$16:$A$27,0),2)*COEE_CADLIGNE_TR!$G$2*INDEX(COEE_CADLIGNE_TR!$L$3:$R$9,MATCH(WEEKDAY($A135,1),COEE_CADLIGNE_TR!$M$3:$M$9,0),5)*INDEX(COEE_CADLIGNE_TR!$A$1:$D$13,MATCH(MONTH($A135),COEE_CADLIGNE_TR!$A$1:$A$13,0),2)))</f>
        <v/>
      </c>
      <c r="H135" s="28" t="str">
        <f>IF(OR(Ouverture_lignes_validées!H135="F",Ouverture_lignes_validées!H135="PM",Ouverture_lignes_validées!H135=""),"",IF(Ouverture_lignes_validées!H135=1,INDEX(COEE_CADLIGNE_TR!$A$16:$C$27,MATCH(Tableau4[[#This Row],[Mois]],COEE_CADLIGNE_TR!$A$16:$A$27,0),2)*COEE_CADLIGNE_TR!$G$2*INDEX(COEE_CADLIGNE_TR!$L$3:$R$9,MATCH(WEEKDAY($A135,1),COEE_CADLIGNE_TR!$M$3:$M$9,0),6)*INDEX(COEE_CADLIGNE_TR!$A$1:$D$13,MATCH(MONTH($A135),COEE_CADLIGNE_TR!$A$1:$A$13,0),2)))</f>
        <v/>
      </c>
      <c r="I135" s="28" t="str">
        <f>IF(OR(Ouverture_lignes_validées!I135="F",Ouverture_lignes_validées!I135="PM",Ouverture_lignes_validées!I135=""),"",IF(Ouverture_lignes_validées!I135=1,INDEX(COEE_CADLIGNE_TR!$A$16:$C$27,MATCH(Tableau4[[#This Row],[Mois]],COEE_CADLIGNE_TR!$A$16:$A$27,0),2)*COEE_CADLIGNE_TR!$G$2*INDEX(COEE_CADLIGNE_TR!$L$3:$R$9,MATCH(WEEKDAY($A135,1),COEE_CADLIGNE_TR!$M$3:$M$9,0),7)*INDEX(COEE_CADLIGNE_TR!$A$1:$D$13,MATCH(MONTH($A135),COEE_CADLIGNE_TR!$A$1:$A$13,0),2)))</f>
        <v/>
      </c>
      <c r="J135" s="28">
        <f>IF(OR(Ouverture_lignes_validées!J135="F",Ouverture_lignes_validées!J135="PM",Ouverture_lignes_validées!J135=""),"",IF(Ouverture_lignes_validées!J135=1,IF(ISEVEN(Capa_lignes!$C135)="VRAI",INDEX(COEE_CADLIGNE_TR!$A$16:$C$27,MATCH(Tableau4[[#This Row],[Mois]],COEE_CADLIGNE_TR!$A$16:$A$27,0),2)*COEE_CADLIGNE_TR!$H$2*INDEX(COEE_CADLIGNE_TR!$L$3:$R$9,MATCH(WEEKDAY($A135,1),COEE_CADLIGNE_TR!$M$3:$M$9,0),4)*INDEX(COEE_CADLIGNE_TR!$A$1:$D$13,MATCH(MONTH($A135),COEE_CADLIGNE_TR!$A$1:$A$13,0),3),INDEX(COEE_CADLIGNE_TR!$A$16:$C$27,MATCH(Tableau4[[#This Row],[Mois]],COEE_CADLIGNE_TR!$A$16:$A$27,0),2)*COEE_CADLIGNE_TR!$H$2*INDEX(COEE_CADLIGNE_TR!$L$3:$R$9,MATCH(WEEKDAY($A135,1),COEE_CADLIGNE_TR!$M$3:$M$9,0),3)*INDEX(COEE_CADLIGNE_TR!$A$1:$D$13,MATCH(MONTH($A135),COEE_CADLIGNE_TR!$A$1:$A$13,0),3))))</f>
        <v>4890.6000000000004</v>
      </c>
      <c r="K135" s="28">
        <f>IF(OR(Ouverture_lignes_validées!K135="F",Ouverture_lignes_validées!K135="PM",Ouverture_lignes_validées!K135=""),"",IF(Ouverture_lignes_validées!K135=1,IF(ISEVEN(Capa_lignes!$C135)="VRAI",INDEX(COEE_CADLIGNE_TR!$A$16:$C$27,MATCH(Tableau4[[#This Row],[Mois]],COEE_CADLIGNE_TR!$A$16:$A$27,0),2)*COEE_CADLIGNE_TR!$H$2*INDEX(COEE_CADLIGNE_TR!$L$3:$R$9,MATCH(WEEKDAY($A135,1),COEE_CADLIGNE_TR!$M$3:$M$9,0),3)*INDEX(COEE_CADLIGNE_TR!$A$1:$D$13,MATCH(MONTH($A135),COEE_CADLIGNE_TR!$A$1:$A$13,0),3),INDEX(COEE_CADLIGNE_TR!$A$16:$C$27,MATCH(Tableau4[[#This Row],[Mois]],COEE_CADLIGNE_TR!$A$16:$A$27,0),2)*COEE_CADLIGNE_TR!$H$2*INDEX(COEE_CADLIGNE_TR!$L$3:$R$9,MATCH(WEEKDAY($A135,1),COEE_CADLIGNE_TR!$M$3:$M$9,0),4)*INDEX(COEE_CADLIGNE_TR!$A$1:$D$13,MATCH(MONTH($A135),COEE_CADLIGNE_TR!$A$1:$A$13,0),3))))</f>
        <v>3001.05</v>
      </c>
      <c r="L135" s="28" t="str">
        <f>IF(OR(Ouverture_lignes_validées!L135="F",Ouverture_lignes_validées!L135="PM",Ouverture_lignes_validées!L135=""),"",IF(Ouverture_lignes_validées!L135=1,INDEX(COEE_CADLIGNE_TR!$A$16:$C$27,MATCH(Tableau4[[#This Row],[Mois]],COEE_CADLIGNE_TR!$A$16:$A$27,0),2)*COEE_CADLIGNE_TR!$H$2*INDEX(COEE_CADLIGNE_TR!$L$3:$R$9,MATCH(WEEKDAY($A135,1),COEE_CADLIGNE_TR!$M$3:$M$9,0),5)*INDEX(COEE_CADLIGNE_TR!$A$1:$D$13,MATCH(MONTH($A135),COEE_CADLIGNE_TR!$A$1:$A$13,0),3)))</f>
        <v/>
      </c>
      <c r="M135" s="28">
        <f>IF(OR(Ouverture_lignes_validées!M135="F",Ouverture_lignes_validées!M135="PM",Ouverture_lignes_validées!M135=""),"",IF(Ouverture_lignes_validées!M135=1,INDEX(COEE_CADLIGNE_TR!$A$16:$C$27,MATCH(Tableau4[[#This Row],[Mois]],COEE_CADLIGNE_TR!$A$16:$A$27,0),2)*COEE_CADLIGNE_TR!$H$2*INDEX(COEE_CADLIGNE_TR!$L$3:$R$9,MATCH(WEEKDAY($A135,1),COEE_CADLIGNE_TR!$M$3:$M$9,0),6)*INDEX(COEE_CADLIGNE_TR!$A$1:$D$13,MATCH(MONTH($A135),COEE_CADLIGNE_TR!$A$1:$A$13,0),3)))</f>
        <v>7335.9000000000005</v>
      </c>
      <c r="N135" s="28" t="str">
        <f>IF(OR(Ouverture_lignes_validées!N135="F",Ouverture_lignes_validées!N135="PM",Ouverture_lignes_validées!N135=""),"",IF(Ouverture_lignes_validées!N135=1,INDEX(COEE_CADLIGNE_TR!$A$16:$C$27,MATCH(Tableau4[[#This Row],[Mois]],COEE_CADLIGNE_TR!$A$16:$A$27,0),2)*COEE_CADLIGNE_TR!$H$2*INDEX(COEE_CADLIGNE_TR!$L$3:$R$9,MATCH(WEEKDAY($A135,1),COEE_CADLIGNE_TR!$M$3:$M$9,0),7)*INDEX(COEE_CADLIGNE_TR!$A$1:$D$13,MATCH(MONTH($A135),COEE_CADLIGNE_TR!$A$1:$A$13,0),3)))</f>
        <v/>
      </c>
      <c r="O135" s="28" t="str">
        <f>IF(OR(Ouverture_lignes_validées!O135="F",Ouverture_lignes_validées!O135="PM",Ouverture_lignes_validées!O135=""),"",IF(Ouverture_lignes_validées!O135=1,IF(ISEVEN(Capa_lignes!$C135)="VRAI",INDEX(COEE_CADLIGNE_TR!$A$16:$C$27,MATCH(Tableau4[[#This Row],[Mois]],COEE_CADLIGNE_TR!$A$16:$A$27,0),2)*COEE_CADLIGNE_TR!$I$2*INDEX(COEE_CADLIGNE_TR!$L$3:$R$9,MATCH(WEEKDAY($A135,1),COEE_CADLIGNE_TR!$M$3:$M$9,0),4)*INDEX(COEE_CADLIGNE_TR!$A$1:$D$13,MATCH(MONTH($A135),COEE_CADLIGNE_TR!$A$1:$A$13,0),4),INDEX(COEE_CADLIGNE_TR!$A$16:$C$27,MATCH(Tableau4[[#This Row],[Mois]],COEE_CADLIGNE_TR!$A$16:$A$27,0),2)*COEE_CADLIGNE_TR!$I$2*INDEX(COEE_CADLIGNE_TR!$L$3:$R$9,MATCH(WEEKDAY($A135,1),COEE_CADLIGNE_TR!$M$3:$M$9,0),3)*INDEX(COEE_CADLIGNE_TR!$A$1:$D$13,MATCH(MONTH($A135),COEE_CADLIGNE_TR!$A$1:$A$13,0),4))))</f>
        <v/>
      </c>
      <c r="P135" s="28" t="str">
        <f>IF(OR(Ouverture_lignes_validées!P135="F",Ouverture_lignes_validées!P135="PM",Ouverture_lignes_validées!P135=""),"",IF(Ouverture_lignes_validées!P135=1,IF(ISEVEN(Capa_lignes!$C135)="VRAI",INDEX(COEE_CADLIGNE_TR!$A$16:$C$27,MATCH(Tableau4[[#This Row],[Mois]],COEE_CADLIGNE_TR!$A$16:$A$27,0),2)*COEE_CADLIGNE_TR!$I$2*INDEX(COEE_CADLIGNE_TR!$L$3:$R$9,MATCH(WEEKDAY($A135,1),COEE_CADLIGNE_TR!$M$3:$M$9,0),3)*INDEX(COEE_CADLIGNE_TR!$A$1:$D$13,MATCH(MONTH($A135),COEE_CADLIGNE_TR!$A$1:$A$13,0),4),INDEX(COEE_CADLIGNE_TR!$A$16:$C$27,MATCH(Tableau4[[#This Row],[Mois]],COEE_CADLIGNE_TR!$A$16:$A$27,0),2)*COEE_CADLIGNE_TR!$I$2*INDEX(COEE_CADLIGNE_TR!$L$3:$R$9,MATCH(WEEKDAY($A135,1),COEE_CADLIGNE_TR!$M$3:$M$9,0),4)*INDEX(COEE_CADLIGNE_TR!$A$1:$D$13,MATCH(MONTH($A135),COEE_CADLIGNE_TR!$A$1:$A$13,0),4))))</f>
        <v/>
      </c>
      <c r="Q135" s="28" t="str">
        <f>IF(OR(Ouverture_lignes_validées!Q135="F",Ouverture_lignes_validées!Q135="PM",Ouverture_lignes_validées!Q135=""),"",IF(Ouverture_lignes_validées!Q135=1,INDEX(COEE_CADLIGNE_TR!$A$16:$C$27,MATCH(Tableau4[[#This Row],[Mois]],COEE_CADLIGNE_TR!$A$16:$A$27,0),2)*COEE_CADLIGNE_TR!$I$2*INDEX(COEE_CADLIGNE_TR!$L$3:$R$9,MATCH(WEEKDAY($A135,1),COEE_CADLIGNE_TR!$M$3:$M$9,0),5)*INDEX(COEE_CADLIGNE_TR!$A$1:$D$13,MATCH(MONTH($A135),COEE_CADLIGNE_TR!$A$1:$A$13,0),4)))</f>
        <v/>
      </c>
      <c r="R135" s="28" t="str">
        <f>IF(OR(Ouverture_lignes_validées!R135="F",Ouverture_lignes_validées!R135="PM",Ouverture_lignes_validées!R135=""),"",IF(Ouverture_lignes_validées!R135=1,INDEX(COEE_CADLIGNE_TR!$A$16:$C$27,MATCH(Tableau4[[#This Row],[Mois]],COEE_CADLIGNE_TR!$A$16:$A$27,0),2)*COEE_CADLIGNE_TR!$I$2*INDEX(COEE_CADLIGNE_TR!$L$3:$R$9,MATCH(WEEKDAY($A135,1),COEE_CADLIGNE_TR!$M$3:$M$9,0),6)*INDEX(COEE_CADLIGNE_TR!$A$1:$D$13,MATCH(MONTH($A135),COEE_CADLIGNE_TR!$A$1:$A$13,0),4)))</f>
        <v/>
      </c>
      <c r="S135" s="28" t="str">
        <f>IF(OR(Ouverture_lignes_validées!S135="F",Ouverture_lignes_validées!S135="PM",Ouverture_lignes_validées!S135=""),"",IF(Ouverture_lignes_validées!S135=1,INDEX(COEE_CADLIGNE_TR!$A$16:$C$27,MATCH(Tableau4[[#This Row],[Mois]],COEE_CADLIGNE_TR!$A$16:$A$27,0),2)*COEE_CADLIGNE_TR!$I$2*INDEX(COEE_CADLIGNE_TR!$L$3:$R$9,MATCH(WEEKDAY($A135,1),COEE_CADLIGNE_TR!$M$3:$M$9,0),7)*INDEX(COEE_CADLIGNE_TR!$A$1:$D$13,MATCH(MONTH($A135),COEE_CADLIGNE_TR!$A$1:$A$13,0),4)))</f>
        <v/>
      </c>
      <c r="T135" s="28">
        <f>IF(OR(Ouverture_lignes_validées!T135="F",Ouverture_lignes_validées!T135="PM",Ouverture_lignes_validées!T135=""),"",IF(Ouverture_lignes_validées!T135=1,IF(ISEVEN(Capa_lignes!$C135)="VRAI",INDEX(COEE_CADLIGNE_TR!$A$16:$C$27,MATCH(Tableau4[[#This Row],[Mois]],COEE_CADLIGNE_TR!$A$16:$A$27,0),2)*COEE_CADLIGNE_TR!$J$2*INDEX(COEE_CADLIGNE_TR!$L$3:$R$9,MATCH(WEEKDAY($A135,1),COEE_CADLIGNE_TR!$M$3:$M$9,0),3)*INDEX(COEE_CADLIGNE_TR!$A$1:$E$13,MATCH(MONTH($A135),COEE_CADLIGNE_TR!$A$1:$A$13,0),5),INDEX(COEE_CADLIGNE_TR!$A$16:$C$27,MATCH(Tableau4[[#This Row],[Mois]],COEE_CADLIGNE_TR!$A$16:$A$27,0),2)*COEE_CADLIGNE_TR!$J$2*INDEX(COEE_CADLIGNE_TR!$L$3:$R$9,MATCH(WEEKDAY($A135,1),COEE_CADLIGNE_TR!$M$3:$M$9,0),4)*INDEX(COEE_CADLIGNE_TR!$A$1:$E$13,MATCH(MONTH($A135),COEE_CADLIGNE_TR!$A$1:$A$13,0),5))))</f>
        <v>961.12412177985948</v>
      </c>
    </row>
    <row r="136" spans="1:20" x14ac:dyDescent="0.35">
      <c r="A136" s="4">
        <v>45059</v>
      </c>
      <c r="B136" s="1">
        <v>2023</v>
      </c>
      <c r="C136" s="1">
        <v>19</v>
      </c>
      <c r="D136" s="1">
        <f>MONTH(Tableau4[[#This Row],[Date ]])</f>
        <v>5</v>
      </c>
      <c r="E136" s="28" t="str">
        <f>IF(OR(Ouverture_lignes_validées!E136="F",Ouverture_lignes_validées!E136="PM",Ouverture_lignes_validées!E136=""),"",
IF(Ouverture_lignes_validées!E136=1,
IF(ISEVEN(Capa_lignes!$C136)="VRAI",
INDEX(COEE_CADLIGNE_TR!$A$16:$C$27,MATCH(Tableau4[[#This Row],[Mois]],COEE_CADLIGNE_TR!$A$16:$A$27,0),2)*COEE_CADLIGNE_TR!$G$2*INDEX(COEE_CADLIGNE_TR!$L$3:$R$9,MATCH(WEEKDAY($A136,1),COEE_CADLIGNE_TR!$M$3:$M$9,0),4)*INDEX(COEE_CADLIGNE_TR!$A$1:$D$13,MATCH(MONTH($A136),COEE_CADLIGNE_TR!$A$1:$A$13,0),2)*INDEX(COEE_CADLIGNE_TR!$A$1:$D$13,MATCH(MONTH($A136),COEE_CADLIGNE_TR!$A$1:$A$13,0),2),
INDEX(COEE_CADLIGNE_TR!$A$16:$C$27,MATCH(Tableau4[[#This Row],[Mois]],COEE_CADLIGNE_TR!$A$16:$A$27,0),2)*COEE_CADLIGNE_TR!$G$2*INDEX(COEE_CADLIGNE_TR!$L$3:$R$9,MATCH(WEEKDAY($A136,1),COEE_CADLIGNE_TR!$M$3:$M$9,0),3)*INDEX(COEE_CADLIGNE_TR!$A$1:$D$13,MATCH(MONTH($A136),COEE_CADLIGNE_TR!$A$1:$A$13,0),2)*INDEX(COEE_CADLIGNE_TR!$A$1:$D$13,MATCH(MONTH($A136),COEE_CADLIGNE_TR!$A$1:$A$13,0),2))))</f>
        <v/>
      </c>
      <c r="F136" s="28" t="str">
        <f>IF(OR(Ouverture_lignes_validées!F136="F",Ouverture_lignes_validées!F136="PM",Ouverture_lignes_validées!F136=""),"",IF(Ouverture_lignes_validées!F136=1,IF(ISEVEN(Capa_lignes!$C136)="VRAI",INDEX(COEE_CADLIGNE_TR!$A$16:$C$27,MATCH(Tableau4[[#This Row],[Mois]],COEE_CADLIGNE_TR!$A$16:$A$27,0),2)*COEE_CADLIGNE_TR!$G$2*INDEX(COEE_CADLIGNE_TR!$L$3:$R$9,MATCH(WEEKDAY($A136,1),COEE_CADLIGNE_TR!$M$3:$M$9,0),3)*INDEX(COEE_CADLIGNE_TR!$A$1:$D$13,MATCH(MONTH($A136),COEE_CADLIGNE_TR!$A$1:$A$13,0),2),COEE_CADLIGNE_TR!$G$2*INDEX(COEE_CADLIGNE_TR!$L$3:$R$9,MATCH(WEEKDAY($A136,1),COEE_CADLIGNE_TR!$M$3:$M$9,0),4)*INDEX(COEE_CADLIGNE_TR!$A$1:$D$13,MATCH(MONTH($A136),COEE_CADLIGNE_TR!$A$1:$A$13,0),2))))</f>
        <v/>
      </c>
      <c r="G136" s="28" t="str">
        <f>IF(OR(Ouverture_lignes_validées!G136="F",Ouverture_lignes_validées!G136="PM",Ouverture_lignes_validées!G136=""),"",IF(Ouverture_lignes_validées!G136=1,INDEX(COEE_CADLIGNE_TR!$A$16:$C$27,MATCH(Tableau4[[#This Row],[Mois]],COEE_CADLIGNE_TR!$A$16:$A$27,0),2)*COEE_CADLIGNE_TR!$G$2*INDEX(COEE_CADLIGNE_TR!$L$3:$R$9,MATCH(WEEKDAY($A136,1),COEE_CADLIGNE_TR!$M$3:$M$9,0),5)*INDEX(COEE_CADLIGNE_TR!$A$1:$D$13,MATCH(MONTH($A136),COEE_CADLIGNE_TR!$A$1:$A$13,0),2)))</f>
        <v/>
      </c>
      <c r="H136" s="28" t="str">
        <f>IF(OR(Ouverture_lignes_validées!H136="F",Ouverture_lignes_validées!H136="PM",Ouverture_lignes_validées!H136=""),"",IF(Ouverture_lignes_validées!H136=1,INDEX(COEE_CADLIGNE_TR!$A$16:$C$27,MATCH(Tableau4[[#This Row],[Mois]],COEE_CADLIGNE_TR!$A$16:$A$27,0),2)*COEE_CADLIGNE_TR!$G$2*INDEX(COEE_CADLIGNE_TR!$L$3:$R$9,MATCH(WEEKDAY($A136,1),COEE_CADLIGNE_TR!$M$3:$M$9,0),6)*INDEX(COEE_CADLIGNE_TR!$A$1:$D$13,MATCH(MONTH($A136),COEE_CADLIGNE_TR!$A$1:$A$13,0),2)))</f>
        <v/>
      </c>
      <c r="I136" s="28" t="str">
        <f>IF(OR(Ouverture_lignes_validées!I136="F",Ouverture_lignes_validées!I136="PM",Ouverture_lignes_validées!I136=""),"",IF(Ouverture_lignes_validées!I136=1,INDEX(COEE_CADLIGNE_TR!$A$16:$C$27,MATCH(Tableau4[[#This Row],[Mois]],COEE_CADLIGNE_TR!$A$16:$A$27,0),2)*COEE_CADLIGNE_TR!$G$2*INDEX(COEE_CADLIGNE_TR!$L$3:$R$9,MATCH(WEEKDAY($A136,1),COEE_CADLIGNE_TR!$M$3:$M$9,0),7)*INDEX(COEE_CADLIGNE_TR!$A$1:$D$13,MATCH(MONTH($A136),COEE_CADLIGNE_TR!$A$1:$A$13,0),2)))</f>
        <v/>
      </c>
      <c r="J136" s="28" t="str">
        <f>IF(OR(Ouverture_lignes_validées!J136="F",Ouverture_lignes_validées!J136="PM",Ouverture_lignes_validées!J136=""),"",IF(Ouverture_lignes_validées!J136=1,IF(ISEVEN(Capa_lignes!$C136)="VRAI",INDEX(COEE_CADLIGNE_TR!$A$16:$C$27,MATCH(Tableau4[[#This Row],[Mois]],COEE_CADLIGNE_TR!$A$16:$A$27,0),2)*COEE_CADLIGNE_TR!$H$2*INDEX(COEE_CADLIGNE_TR!$L$3:$R$9,MATCH(WEEKDAY($A136,1),COEE_CADLIGNE_TR!$M$3:$M$9,0),4)*INDEX(COEE_CADLIGNE_TR!$A$1:$D$13,MATCH(MONTH($A136),COEE_CADLIGNE_TR!$A$1:$A$13,0),3),INDEX(COEE_CADLIGNE_TR!$A$16:$C$27,MATCH(Tableau4[[#This Row],[Mois]],COEE_CADLIGNE_TR!$A$16:$A$27,0),2)*COEE_CADLIGNE_TR!$H$2*INDEX(COEE_CADLIGNE_TR!$L$3:$R$9,MATCH(WEEKDAY($A136,1),COEE_CADLIGNE_TR!$M$3:$M$9,0),3)*INDEX(COEE_CADLIGNE_TR!$A$1:$D$13,MATCH(MONTH($A136),COEE_CADLIGNE_TR!$A$1:$A$13,0),3))))</f>
        <v/>
      </c>
      <c r="K136" s="28" t="str">
        <f>IF(OR(Ouverture_lignes_validées!K136="F",Ouverture_lignes_validées!K136="PM",Ouverture_lignes_validées!K136=""),"",IF(Ouverture_lignes_validées!K136=1,IF(ISEVEN(Capa_lignes!$C136)="VRAI",INDEX(COEE_CADLIGNE_TR!$A$16:$C$27,MATCH(Tableau4[[#This Row],[Mois]],COEE_CADLIGNE_TR!$A$16:$A$27,0),2)*COEE_CADLIGNE_TR!$H$2*INDEX(COEE_CADLIGNE_TR!$L$3:$R$9,MATCH(WEEKDAY($A136,1),COEE_CADLIGNE_TR!$M$3:$M$9,0),3)*INDEX(COEE_CADLIGNE_TR!$A$1:$D$13,MATCH(MONTH($A136),COEE_CADLIGNE_TR!$A$1:$A$13,0),3),INDEX(COEE_CADLIGNE_TR!$A$16:$C$27,MATCH(Tableau4[[#This Row],[Mois]],COEE_CADLIGNE_TR!$A$16:$A$27,0),2)*COEE_CADLIGNE_TR!$H$2*INDEX(COEE_CADLIGNE_TR!$L$3:$R$9,MATCH(WEEKDAY($A136,1),COEE_CADLIGNE_TR!$M$3:$M$9,0),4)*INDEX(COEE_CADLIGNE_TR!$A$1:$D$13,MATCH(MONTH($A136),COEE_CADLIGNE_TR!$A$1:$A$13,0),3))))</f>
        <v/>
      </c>
      <c r="L136" s="28" t="str">
        <f>IF(OR(Ouverture_lignes_validées!L136="F",Ouverture_lignes_validées!L136="PM",Ouverture_lignes_validées!L136=""),"",IF(Ouverture_lignes_validées!L136=1,INDEX(COEE_CADLIGNE_TR!$A$16:$C$27,MATCH(Tableau4[[#This Row],[Mois]],COEE_CADLIGNE_TR!$A$16:$A$27,0),2)*COEE_CADLIGNE_TR!$H$2*INDEX(COEE_CADLIGNE_TR!$L$3:$R$9,MATCH(WEEKDAY($A136,1),COEE_CADLIGNE_TR!$M$3:$M$9,0),5)*INDEX(COEE_CADLIGNE_TR!$A$1:$D$13,MATCH(MONTH($A136),COEE_CADLIGNE_TR!$A$1:$A$13,0),3)))</f>
        <v/>
      </c>
      <c r="M136" s="28">
        <f>IF(OR(Ouverture_lignes_validées!M136="F",Ouverture_lignes_validées!M136="PM",Ouverture_lignes_validées!M136=""),"",IF(Ouverture_lignes_validées!M136=1,INDEX(COEE_CADLIGNE_TR!$A$16:$C$27,MATCH(Tableau4[[#This Row],[Mois]],COEE_CADLIGNE_TR!$A$16:$A$27,0),2)*COEE_CADLIGNE_TR!$H$2*INDEX(COEE_CADLIGNE_TR!$L$3:$R$9,MATCH(WEEKDAY($A136,1),COEE_CADLIGNE_TR!$M$3:$M$9,0),6)*INDEX(COEE_CADLIGNE_TR!$A$1:$D$13,MATCH(MONTH($A136),COEE_CADLIGNE_TR!$A$1:$A$13,0),3)))</f>
        <v>7780.5</v>
      </c>
      <c r="N136" s="28">
        <f>IF(OR(Ouverture_lignes_validées!N136="F",Ouverture_lignes_validées!N136="PM",Ouverture_lignes_validées!N136=""),"",IF(Ouverture_lignes_validées!N136=1,INDEX(COEE_CADLIGNE_TR!$A$16:$C$27,MATCH(Tableau4[[#This Row],[Mois]],COEE_CADLIGNE_TR!$A$16:$A$27,0),2)*COEE_CADLIGNE_TR!$H$2*INDEX(COEE_CADLIGNE_TR!$L$3:$R$9,MATCH(WEEKDAY($A136,1),COEE_CADLIGNE_TR!$M$3:$M$9,0),7)*INDEX(COEE_CADLIGNE_TR!$A$1:$D$13,MATCH(MONTH($A136),COEE_CADLIGNE_TR!$A$1:$A$13,0),3)))</f>
        <v>7891.6500000000005</v>
      </c>
      <c r="O136" s="28" t="str">
        <f>IF(OR(Ouverture_lignes_validées!O136="F",Ouverture_lignes_validées!O136="PM",Ouverture_lignes_validées!O136=""),"",IF(Ouverture_lignes_validées!O136=1,IF(ISEVEN(Capa_lignes!$C136)="VRAI",INDEX(COEE_CADLIGNE_TR!$A$16:$C$27,MATCH(Tableau4[[#This Row],[Mois]],COEE_CADLIGNE_TR!$A$16:$A$27,0),2)*COEE_CADLIGNE_TR!$I$2*INDEX(COEE_CADLIGNE_TR!$L$3:$R$9,MATCH(WEEKDAY($A136,1),COEE_CADLIGNE_TR!$M$3:$M$9,0),4)*INDEX(COEE_CADLIGNE_TR!$A$1:$D$13,MATCH(MONTH($A136),COEE_CADLIGNE_TR!$A$1:$A$13,0),4),INDEX(COEE_CADLIGNE_TR!$A$16:$C$27,MATCH(Tableau4[[#This Row],[Mois]],COEE_CADLIGNE_TR!$A$16:$A$27,0),2)*COEE_CADLIGNE_TR!$I$2*INDEX(COEE_CADLIGNE_TR!$L$3:$R$9,MATCH(WEEKDAY($A136,1),COEE_CADLIGNE_TR!$M$3:$M$9,0),3)*INDEX(COEE_CADLIGNE_TR!$A$1:$D$13,MATCH(MONTH($A136),COEE_CADLIGNE_TR!$A$1:$A$13,0),4))))</f>
        <v/>
      </c>
      <c r="P136" s="28" t="str">
        <f>IF(OR(Ouverture_lignes_validées!P136="F",Ouverture_lignes_validées!P136="PM",Ouverture_lignes_validées!P136=""),"",IF(Ouverture_lignes_validées!P136=1,IF(ISEVEN(Capa_lignes!$C136)="VRAI",INDEX(COEE_CADLIGNE_TR!$A$16:$C$27,MATCH(Tableau4[[#This Row],[Mois]],COEE_CADLIGNE_TR!$A$16:$A$27,0),2)*COEE_CADLIGNE_TR!$I$2*INDEX(COEE_CADLIGNE_TR!$L$3:$R$9,MATCH(WEEKDAY($A136,1),COEE_CADLIGNE_TR!$M$3:$M$9,0),3)*INDEX(COEE_CADLIGNE_TR!$A$1:$D$13,MATCH(MONTH($A136),COEE_CADLIGNE_TR!$A$1:$A$13,0),4),INDEX(COEE_CADLIGNE_TR!$A$16:$C$27,MATCH(Tableau4[[#This Row],[Mois]],COEE_CADLIGNE_TR!$A$16:$A$27,0),2)*COEE_CADLIGNE_TR!$I$2*INDEX(COEE_CADLIGNE_TR!$L$3:$R$9,MATCH(WEEKDAY($A136,1),COEE_CADLIGNE_TR!$M$3:$M$9,0),4)*INDEX(COEE_CADLIGNE_TR!$A$1:$D$13,MATCH(MONTH($A136),COEE_CADLIGNE_TR!$A$1:$A$13,0),4))))</f>
        <v/>
      </c>
      <c r="Q136" s="28" t="str">
        <f>IF(OR(Ouverture_lignes_validées!Q136="F",Ouverture_lignes_validées!Q136="PM",Ouverture_lignes_validées!Q136=""),"",IF(Ouverture_lignes_validées!Q136=1,INDEX(COEE_CADLIGNE_TR!$A$16:$C$27,MATCH(Tableau4[[#This Row],[Mois]],COEE_CADLIGNE_TR!$A$16:$A$27,0),2)*COEE_CADLIGNE_TR!$I$2*INDEX(COEE_CADLIGNE_TR!$L$3:$R$9,MATCH(WEEKDAY($A136,1),COEE_CADLIGNE_TR!$M$3:$M$9,0),5)*INDEX(COEE_CADLIGNE_TR!$A$1:$D$13,MATCH(MONTH($A136),COEE_CADLIGNE_TR!$A$1:$A$13,0),4)))</f>
        <v/>
      </c>
      <c r="R136" s="28" t="str">
        <f>IF(OR(Ouverture_lignes_validées!R136="F",Ouverture_lignes_validées!R136="PM",Ouverture_lignes_validées!R136=""),"",IF(Ouverture_lignes_validées!R136=1,INDEX(COEE_CADLIGNE_TR!$A$16:$C$27,MATCH(Tableau4[[#This Row],[Mois]],COEE_CADLIGNE_TR!$A$16:$A$27,0),2)*COEE_CADLIGNE_TR!$I$2*INDEX(COEE_CADLIGNE_TR!$L$3:$R$9,MATCH(WEEKDAY($A136,1),COEE_CADLIGNE_TR!$M$3:$M$9,0),6)*INDEX(COEE_CADLIGNE_TR!$A$1:$D$13,MATCH(MONTH($A136),COEE_CADLIGNE_TR!$A$1:$A$13,0),4)))</f>
        <v/>
      </c>
      <c r="S136" s="28">
        <f>IF(OR(Ouverture_lignes_validées!S136="F",Ouverture_lignes_validées!S136="PM",Ouverture_lignes_validées!S136=""),"",IF(Ouverture_lignes_validées!S136=1,INDEX(COEE_CADLIGNE_TR!$A$16:$C$27,MATCH(Tableau4[[#This Row],[Mois]],COEE_CADLIGNE_TR!$A$16:$A$27,0),2)*COEE_CADLIGNE_TR!$I$2*INDEX(COEE_CADLIGNE_TR!$L$3:$R$9,MATCH(WEEKDAY($A136,1),COEE_CADLIGNE_TR!$M$3:$M$9,0),7)*INDEX(COEE_CADLIGNE_TR!$A$1:$D$13,MATCH(MONTH($A136),COEE_CADLIGNE_TR!$A$1:$A$13,0),4)))</f>
        <v>7739.8874999999998</v>
      </c>
      <c r="T136" s="28" t="str">
        <f>IF(OR(Ouverture_lignes_validées!T136="F",Ouverture_lignes_validées!T136="PM",Ouverture_lignes_validées!T136=""),"",IF(Ouverture_lignes_validées!T136=1,IF(ISEVEN(Capa_lignes!$C136)="VRAI",INDEX(COEE_CADLIGNE_TR!$A$16:$C$27,MATCH(Tableau4[[#This Row],[Mois]],COEE_CADLIGNE_TR!$A$16:$A$27,0),2)*COEE_CADLIGNE_TR!$J$2*INDEX(COEE_CADLIGNE_TR!$L$3:$R$9,MATCH(WEEKDAY($A136,1),COEE_CADLIGNE_TR!$M$3:$M$9,0),3)*INDEX(COEE_CADLIGNE_TR!$A$1:$E$13,MATCH(MONTH($A136),COEE_CADLIGNE_TR!$A$1:$A$13,0),5),INDEX(COEE_CADLIGNE_TR!$A$16:$C$27,MATCH(Tableau4[[#This Row],[Mois]],COEE_CADLIGNE_TR!$A$16:$A$27,0),2)*COEE_CADLIGNE_TR!$J$2*INDEX(COEE_CADLIGNE_TR!$L$3:$R$9,MATCH(WEEKDAY($A136,1),COEE_CADLIGNE_TR!$M$3:$M$9,0),4)*INDEX(COEE_CADLIGNE_TR!$A$1:$E$13,MATCH(MONTH($A136),COEE_CADLIGNE_TR!$A$1:$A$13,0),5))))</f>
        <v/>
      </c>
    </row>
    <row r="137" spans="1:20" x14ac:dyDescent="0.35">
      <c r="A137" s="4">
        <v>45060</v>
      </c>
      <c r="B137" s="1">
        <v>2023</v>
      </c>
      <c r="C137" s="1">
        <v>19</v>
      </c>
      <c r="D137" s="1">
        <f>MONTH(Tableau4[[#This Row],[Date ]])</f>
        <v>5</v>
      </c>
      <c r="E137" s="28" t="str">
        <f>IF(OR(Ouverture_lignes_validées!E137="F",Ouverture_lignes_validées!E137="PM",Ouverture_lignes_validées!E137=""),"",
IF(Ouverture_lignes_validées!E137=1,
IF(ISEVEN(Capa_lignes!$C137)="VRAI",
INDEX(COEE_CADLIGNE_TR!$A$16:$C$27,MATCH(Tableau4[[#This Row],[Mois]],COEE_CADLIGNE_TR!$A$16:$A$27,0),2)*COEE_CADLIGNE_TR!$G$2*INDEX(COEE_CADLIGNE_TR!$L$3:$R$9,MATCH(WEEKDAY($A137,1),COEE_CADLIGNE_TR!$M$3:$M$9,0),4)*INDEX(COEE_CADLIGNE_TR!$A$1:$D$13,MATCH(MONTH($A137),COEE_CADLIGNE_TR!$A$1:$A$13,0),2)*INDEX(COEE_CADLIGNE_TR!$A$1:$D$13,MATCH(MONTH($A137),COEE_CADLIGNE_TR!$A$1:$A$13,0),2),
INDEX(COEE_CADLIGNE_TR!$A$16:$C$27,MATCH(Tableau4[[#This Row],[Mois]],COEE_CADLIGNE_TR!$A$16:$A$27,0),2)*COEE_CADLIGNE_TR!$G$2*INDEX(COEE_CADLIGNE_TR!$L$3:$R$9,MATCH(WEEKDAY($A137,1),COEE_CADLIGNE_TR!$M$3:$M$9,0),3)*INDEX(COEE_CADLIGNE_TR!$A$1:$D$13,MATCH(MONTH($A137),COEE_CADLIGNE_TR!$A$1:$A$13,0),2)*INDEX(COEE_CADLIGNE_TR!$A$1:$D$13,MATCH(MONTH($A137),COEE_CADLIGNE_TR!$A$1:$A$13,0),2))))</f>
        <v/>
      </c>
      <c r="F137" s="28" t="str">
        <f>IF(OR(Ouverture_lignes_validées!F137="F",Ouverture_lignes_validées!F137="PM",Ouverture_lignes_validées!F137=""),"",IF(Ouverture_lignes_validées!F137=1,IF(ISEVEN(Capa_lignes!$C137)="VRAI",INDEX(COEE_CADLIGNE_TR!$A$16:$C$27,MATCH(Tableau4[[#This Row],[Mois]],COEE_CADLIGNE_TR!$A$16:$A$27,0),2)*COEE_CADLIGNE_TR!$G$2*INDEX(COEE_CADLIGNE_TR!$L$3:$R$9,MATCH(WEEKDAY($A137,1),COEE_CADLIGNE_TR!$M$3:$M$9,0),3)*INDEX(COEE_CADLIGNE_TR!$A$1:$D$13,MATCH(MONTH($A137),COEE_CADLIGNE_TR!$A$1:$A$13,0),2),COEE_CADLIGNE_TR!$G$2*INDEX(COEE_CADLIGNE_TR!$L$3:$R$9,MATCH(WEEKDAY($A137,1),COEE_CADLIGNE_TR!$M$3:$M$9,0),4)*INDEX(COEE_CADLIGNE_TR!$A$1:$D$13,MATCH(MONTH($A137),COEE_CADLIGNE_TR!$A$1:$A$13,0),2))))</f>
        <v/>
      </c>
      <c r="G137" s="28" t="str">
        <f>IF(OR(Ouverture_lignes_validées!G137="F",Ouverture_lignes_validées!G137="PM",Ouverture_lignes_validées!G137=""),"",IF(Ouverture_lignes_validées!G137=1,INDEX(COEE_CADLIGNE_TR!$A$16:$C$27,MATCH(Tableau4[[#This Row],[Mois]],COEE_CADLIGNE_TR!$A$16:$A$27,0),2)*COEE_CADLIGNE_TR!$G$2*INDEX(COEE_CADLIGNE_TR!$L$3:$R$9,MATCH(WEEKDAY($A137,1),COEE_CADLIGNE_TR!$M$3:$M$9,0),5)*INDEX(COEE_CADLIGNE_TR!$A$1:$D$13,MATCH(MONTH($A137),COEE_CADLIGNE_TR!$A$1:$A$13,0),2)))</f>
        <v/>
      </c>
      <c r="H137" s="28" t="str">
        <f>IF(OR(Ouverture_lignes_validées!H137="F",Ouverture_lignes_validées!H137="PM",Ouverture_lignes_validées!H137=""),"",IF(Ouverture_lignes_validées!H137=1,INDEX(COEE_CADLIGNE_TR!$A$16:$C$27,MATCH(Tableau4[[#This Row],[Mois]],COEE_CADLIGNE_TR!$A$16:$A$27,0),2)*COEE_CADLIGNE_TR!$G$2*INDEX(COEE_CADLIGNE_TR!$L$3:$R$9,MATCH(WEEKDAY($A137,1),COEE_CADLIGNE_TR!$M$3:$M$9,0),6)*INDEX(COEE_CADLIGNE_TR!$A$1:$D$13,MATCH(MONTH($A137),COEE_CADLIGNE_TR!$A$1:$A$13,0),2)))</f>
        <v/>
      </c>
      <c r="I137" s="28" t="str">
        <f>IF(OR(Ouverture_lignes_validées!I137="F",Ouverture_lignes_validées!I137="PM",Ouverture_lignes_validées!I137=""),"",IF(Ouverture_lignes_validées!I137=1,INDEX(COEE_CADLIGNE_TR!$A$16:$C$27,MATCH(Tableau4[[#This Row],[Mois]],COEE_CADLIGNE_TR!$A$16:$A$27,0),2)*COEE_CADLIGNE_TR!$G$2*INDEX(COEE_CADLIGNE_TR!$L$3:$R$9,MATCH(WEEKDAY($A137,1),COEE_CADLIGNE_TR!$M$3:$M$9,0),7)*INDEX(COEE_CADLIGNE_TR!$A$1:$D$13,MATCH(MONTH($A137),COEE_CADLIGNE_TR!$A$1:$A$13,0),2)))</f>
        <v/>
      </c>
      <c r="J137" s="28" t="str">
        <f>IF(OR(Ouverture_lignes_validées!J137="F",Ouverture_lignes_validées!J137="PM",Ouverture_lignes_validées!J137=""),"",IF(Ouverture_lignes_validées!J137=1,IF(ISEVEN(Capa_lignes!$C137)="VRAI",INDEX(COEE_CADLIGNE_TR!$A$16:$C$27,MATCH(Tableau4[[#This Row],[Mois]],COEE_CADLIGNE_TR!$A$16:$A$27,0),2)*COEE_CADLIGNE_TR!$H$2*INDEX(COEE_CADLIGNE_TR!$L$3:$R$9,MATCH(WEEKDAY($A137,1),COEE_CADLIGNE_TR!$M$3:$M$9,0),4)*INDEX(COEE_CADLIGNE_TR!$A$1:$D$13,MATCH(MONTH($A137),COEE_CADLIGNE_TR!$A$1:$A$13,0),3),INDEX(COEE_CADLIGNE_TR!$A$16:$C$27,MATCH(Tableau4[[#This Row],[Mois]],COEE_CADLIGNE_TR!$A$16:$A$27,0),2)*COEE_CADLIGNE_TR!$H$2*INDEX(COEE_CADLIGNE_TR!$L$3:$R$9,MATCH(WEEKDAY($A137,1),COEE_CADLIGNE_TR!$M$3:$M$9,0),3)*INDEX(COEE_CADLIGNE_TR!$A$1:$D$13,MATCH(MONTH($A137),COEE_CADLIGNE_TR!$A$1:$A$13,0),3))))</f>
        <v/>
      </c>
      <c r="K137" s="28" t="str">
        <f>IF(OR(Ouverture_lignes_validées!K137="F",Ouverture_lignes_validées!K137="PM",Ouverture_lignes_validées!K137=""),"",IF(Ouverture_lignes_validées!K137=1,IF(ISEVEN(Capa_lignes!$C137)="VRAI",INDEX(COEE_CADLIGNE_TR!$A$16:$C$27,MATCH(Tableau4[[#This Row],[Mois]],COEE_CADLIGNE_TR!$A$16:$A$27,0),2)*COEE_CADLIGNE_TR!$H$2*INDEX(COEE_CADLIGNE_TR!$L$3:$R$9,MATCH(WEEKDAY($A137,1),COEE_CADLIGNE_TR!$M$3:$M$9,0),3)*INDEX(COEE_CADLIGNE_TR!$A$1:$D$13,MATCH(MONTH($A137),COEE_CADLIGNE_TR!$A$1:$A$13,0),3),INDEX(COEE_CADLIGNE_TR!$A$16:$C$27,MATCH(Tableau4[[#This Row],[Mois]],COEE_CADLIGNE_TR!$A$16:$A$27,0),2)*COEE_CADLIGNE_TR!$H$2*INDEX(COEE_CADLIGNE_TR!$L$3:$R$9,MATCH(WEEKDAY($A137,1),COEE_CADLIGNE_TR!$M$3:$M$9,0),4)*INDEX(COEE_CADLIGNE_TR!$A$1:$D$13,MATCH(MONTH($A137),COEE_CADLIGNE_TR!$A$1:$A$13,0),3))))</f>
        <v/>
      </c>
      <c r="L137" s="28" t="str">
        <f>IF(OR(Ouverture_lignes_validées!L137="F",Ouverture_lignes_validées!L137="PM",Ouverture_lignes_validées!L137=""),"",IF(Ouverture_lignes_validées!L137=1,INDEX(COEE_CADLIGNE_TR!$A$16:$C$27,MATCH(Tableau4[[#This Row],[Mois]],COEE_CADLIGNE_TR!$A$16:$A$27,0),2)*COEE_CADLIGNE_TR!$H$2*INDEX(COEE_CADLIGNE_TR!$L$3:$R$9,MATCH(WEEKDAY($A137,1),COEE_CADLIGNE_TR!$M$3:$M$9,0),5)*INDEX(COEE_CADLIGNE_TR!$A$1:$D$13,MATCH(MONTH($A137),COEE_CADLIGNE_TR!$A$1:$A$13,0),3)))</f>
        <v/>
      </c>
      <c r="M137" s="28">
        <f>IF(OR(Ouverture_lignes_validées!M137="F",Ouverture_lignes_validées!M137="PM",Ouverture_lignes_validées!M137=""),"",IF(Ouverture_lignes_validées!M137=1,INDEX(COEE_CADLIGNE_TR!$A$16:$C$27,MATCH(Tableau4[[#This Row],[Mois]],COEE_CADLIGNE_TR!$A$16:$A$27,0),2)*COEE_CADLIGNE_TR!$H$2*INDEX(COEE_CADLIGNE_TR!$L$3:$R$9,MATCH(WEEKDAY($A137,1),COEE_CADLIGNE_TR!$M$3:$M$9,0),6)*INDEX(COEE_CADLIGNE_TR!$A$1:$D$13,MATCH(MONTH($A137),COEE_CADLIGNE_TR!$A$1:$A$13,0),3)))</f>
        <v>7780.5</v>
      </c>
      <c r="N137" s="28">
        <f>IF(OR(Ouverture_lignes_validées!N137="F",Ouverture_lignes_validées!N137="PM",Ouverture_lignes_validées!N137=""),"",IF(Ouverture_lignes_validées!N137=1,INDEX(COEE_CADLIGNE_TR!$A$16:$C$27,MATCH(Tableau4[[#This Row],[Mois]],COEE_CADLIGNE_TR!$A$16:$A$27,0),2)*COEE_CADLIGNE_TR!$H$2*INDEX(COEE_CADLIGNE_TR!$L$3:$R$9,MATCH(WEEKDAY($A137,1),COEE_CADLIGNE_TR!$M$3:$M$9,0),7)*INDEX(COEE_CADLIGNE_TR!$A$1:$D$13,MATCH(MONTH($A137),COEE_CADLIGNE_TR!$A$1:$A$13,0),3)))</f>
        <v>7891.6500000000005</v>
      </c>
      <c r="O137" s="28" t="str">
        <f>IF(OR(Ouverture_lignes_validées!O137="F",Ouverture_lignes_validées!O137="PM",Ouverture_lignes_validées!O137=""),"",IF(Ouverture_lignes_validées!O137=1,IF(ISEVEN(Capa_lignes!$C137)="VRAI",INDEX(COEE_CADLIGNE_TR!$A$16:$C$27,MATCH(Tableau4[[#This Row],[Mois]],COEE_CADLIGNE_TR!$A$16:$A$27,0),2)*COEE_CADLIGNE_TR!$I$2*INDEX(COEE_CADLIGNE_TR!$L$3:$R$9,MATCH(WEEKDAY($A137,1),COEE_CADLIGNE_TR!$M$3:$M$9,0),4)*INDEX(COEE_CADLIGNE_TR!$A$1:$D$13,MATCH(MONTH($A137),COEE_CADLIGNE_TR!$A$1:$A$13,0),4),INDEX(COEE_CADLIGNE_TR!$A$16:$C$27,MATCH(Tableau4[[#This Row],[Mois]],COEE_CADLIGNE_TR!$A$16:$A$27,0),2)*COEE_CADLIGNE_TR!$I$2*INDEX(COEE_CADLIGNE_TR!$L$3:$R$9,MATCH(WEEKDAY($A137,1),COEE_CADLIGNE_TR!$M$3:$M$9,0),3)*INDEX(COEE_CADLIGNE_TR!$A$1:$D$13,MATCH(MONTH($A137),COEE_CADLIGNE_TR!$A$1:$A$13,0),4))))</f>
        <v/>
      </c>
      <c r="P137" s="28" t="str">
        <f>IF(OR(Ouverture_lignes_validées!P137="F",Ouverture_lignes_validées!P137="PM",Ouverture_lignes_validées!P137=""),"",IF(Ouverture_lignes_validées!P137=1,IF(ISEVEN(Capa_lignes!$C137)="VRAI",INDEX(COEE_CADLIGNE_TR!$A$16:$C$27,MATCH(Tableau4[[#This Row],[Mois]],COEE_CADLIGNE_TR!$A$16:$A$27,0),2)*COEE_CADLIGNE_TR!$I$2*INDEX(COEE_CADLIGNE_TR!$L$3:$R$9,MATCH(WEEKDAY($A137,1),COEE_CADLIGNE_TR!$M$3:$M$9,0),3)*INDEX(COEE_CADLIGNE_TR!$A$1:$D$13,MATCH(MONTH($A137),COEE_CADLIGNE_TR!$A$1:$A$13,0),4),INDEX(COEE_CADLIGNE_TR!$A$16:$C$27,MATCH(Tableau4[[#This Row],[Mois]],COEE_CADLIGNE_TR!$A$16:$A$27,0),2)*COEE_CADLIGNE_TR!$I$2*INDEX(COEE_CADLIGNE_TR!$L$3:$R$9,MATCH(WEEKDAY($A137,1),COEE_CADLIGNE_TR!$M$3:$M$9,0),4)*INDEX(COEE_CADLIGNE_TR!$A$1:$D$13,MATCH(MONTH($A137),COEE_CADLIGNE_TR!$A$1:$A$13,0),4))))</f>
        <v/>
      </c>
      <c r="Q137" s="28" t="str">
        <f>IF(OR(Ouverture_lignes_validées!Q137="F",Ouverture_lignes_validées!Q137="PM",Ouverture_lignes_validées!Q137=""),"",IF(Ouverture_lignes_validées!Q137=1,INDEX(COEE_CADLIGNE_TR!$A$16:$C$27,MATCH(Tableau4[[#This Row],[Mois]],COEE_CADLIGNE_TR!$A$16:$A$27,0),2)*COEE_CADLIGNE_TR!$I$2*INDEX(COEE_CADLIGNE_TR!$L$3:$R$9,MATCH(WEEKDAY($A137,1),COEE_CADLIGNE_TR!$M$3:$M$9,0),5)*INDEX(COEE_CADLIGNE_TR!$A$1:$D$13,MATCH(MONTH($A137),COEE_CADLIGNE_TR!$A$1:$A$13,0),4)))</f>
        <v/>
      </c>
      <c r="R137" s="28" t="str">
        <f>IF(OR(Ouverture_lignes_validées!R137="F",Ouverture_lignes_validées!R137="PM",Ouverture_lignes_validées!R137=""),"",IF(Ouverture_lignes_validées!R137=1,INDEX(COEE_CADLIGNE_TR!$A$16:$C$27,MATCH(Tableau4[[#This Row],[Mois]],COEE_CADLIGNE_TR!$A$16:$A$27,0),2)*COEE_CADLIGNE_TR!$I$2*INDEX(COEE_CADLIGNE_TR!$L$3:$R$9,MATCH(WEEKDAY($A137,1),COEE_CADLIGNE_TR!$M$3:$M$9,0),6)*INDEX(COEE_CADLIGNE_TR!$A$1:$D$13,MATCH(MONTH($A137),COEE_CADLIGNE_TR!$A$1:$A$13,0),4)))</f>
        <v/>
      </c>
      <c r="S137" s="28">
        <f>IF(OR(Ouverture_lignes_validées!S137="F",Ouverture_lignes_validées!S137="PM",Ouverture_lignes_validées!S137=""),"",IF(Ouverture_lignes_validées!S137=1,INDEX(COEE_CADLIGNE_TR!$A$16:$C$27,MATCH(Tableau4[[#This Row],[Mois]],COEE_CADLIGNE_TR!$A$16:$A$27,0),2)*COEE_CADLIGNE_TR!$I$2*INDEX(COEE_CADLIGNE_TR!$L$3:$R$9,MATCH(WEEKDAY($A137,1),COEE_CADLIGNE_TR!$M$3:$M$9,0),7)*INDEX(COEE_CADLIGNE_TR!$A$1:$D$13,MATCH(MONTH($A137),COEE_CADLIGNE_TR!$A$1:$A$13,0),4)))</f>
        <v>7739.8874999999998</v>
      </c>
      <c r="T137" s="28" t="str">
        <f>IF(OR(Ouverture_lignes_validées!T137="F",Ouverture_lignes_validées!T137="PM",Ouverture_lignes_validées!T137=""),"",IF(Ouverture_lignes_validées!T137=1,IF(ISEVEN(Capa_lignes!$C137)="VRAI",INDEX(COEE_CADLIGNE_TR!$A$16:$C$27,MATCH(Tableau4[[#This Row],[Mois]],COEE_CADLIGNE_TR!$A$16:$A$27,0),2)*COEE_CADLIGNE_TR!$J$2*INDEX(COEE_CADLIGNE_TR!$L$3:$R$9,MATCH(WEEKDAY($A137,1),COEE_CADLIGNE_TR!$M$3:$M$9,0),3)*INDEX(COEE_CADLIGNE_TR!$A$1:$E$13,MATCH(MONTH($A137),COEE_CADLIGNE_TR!$A$1:$A$13,0),5),INDEX(COEE_CADLIGNE_TR!$A$16:$C$27,MATCH(Tableau4[[#This Row],[Mois]],COEE_CADLIGNE_TR!$A$16:$A$27,0),2)*COEE_CADLIGNE_TR!$J$2*INDEX(COEE_CADLIGNE_TR!$L$3:$R$9,MATCH(WEEKDAY($A137,1),COEE_CADLIGNE_TR!$M$3:$M$9,0),4)*INDEX(COEE_CADLIGNE_TR!$A$1:$E$13,MATCH(MONTH($A137),COEE_CADLIGNE_TR!$A$1:$A$13,0),5))))</f>
        <v/>
      </c>
    </row>
    <row r="138" spans="1:20" x14ac:dyDescent="0.35">
      <c r="A138" s="4">
        <v>45061</v>
      </c>
      <c r="B138" s="1">
        <v>2023</v>
      </c>
      <c r="C138" s="1">
        <v>20</v>
      </c>
      <c r="D138" s="1">
        <f>MONTH(Tableau4[[#This Row],[Date ]])</f>
        <v>5</v>
      </c>
      <c r="E138" s="28" t="str">
        <f>IF(OR(Ouverture_lignes_validées!E138="F",Ouverture_lignes_validées!E138="PM",Ouverture_lignes_validées!E138=""),"",
IF(Ouverture_lignes_validées!E138=1,
IF(ISEVEN(Capa_lignes!$C138)="VRAI",
INDEX(COEE_CADLIGNE_TR!$A$16:$C$27,MATCH(Tableau4[[#This Row],[Mois]],COEE_CADLIGNE_TR!$A$16:$A$27,0),2)*COEE_CADLIGNE_TR!$G$2*INDEX(COEE_CADLIGNE_TR!$L$3:$R$9,MATCH(WEEKDAY($A138,1),COEE_CADLIGNE_TR!$M$3:$M$9,0),4)*INDEX(COEE_CADLIGNE_TR!$A$1:$D$13,MATCH(MONTH($A138),COEE_CADLIGNE_TR!$A$1:$A$13,0),2)*INDEX(COEE_CADLIGNE_TR!$A$1:$D$13,MATCH(MONTH($A138),COEE_CADLIGNE_TR!$A$1:$A$13,0),2),
INDEX(COEE_CADLIGNE_TR!$A$16:$C$27,MATCH(Tableau4[[#This Row],[Mois]],COEE_CADLIGNE_TR!$A$16:$A$27,0),2)*COEE_CADLIGNE_TR!$G$2*INDEX(COEE_CADLIGNE_TR!$L$3:$R$9,MATCH(WEEKDAY($A138,1),COEE_CADLIGNE_TR!$M$3:$M$9,0),3)*INDEX(COEE_CADLIGNE_TR!$A$1:$D$13,MATCH(MONTH($A138),COEE_CADLIGNE_TR!$A$1:$A$13,0),2)*INDEX(COEE_CADLIGNE_TR!$A$1:$D$13,MATCH(MONTH($A138),COEE_CADLIGNE_TR!$A$1:$A$13,0),2))))</f>
        <v/>
      </c>
      <c r="F138" s="28" t="str">
        <f>IF(OR(Ouverture_lignes_validées!F138="F",Ouverture_lignes_validées!F138="PM",Ouverture_lignes_validées!F138=""),"",IF(Ouverture_lignes_validées!F138=1,IF(ISEVEN(Capa_lignes!$C138)="VRAI",INDEX(COEE_CADLIGNE_TR!$A$16:$C$27,MATCH(Tableau4[[#This Row],[Mois]],COEE_CADLIGNE_TR!$A$16:$A$27,0),2)*COEE_CADLIGNE_TR!$G$2*INDEX(COEE_CADLIGNE_TR!$L$3:$R$9,MATCH(WEEKDAY($A138,1),COEE_CADLIGNE_TR!$M$3:$M$9,0),3)*INDEX(COEE_CADLIGNE_TR!$A$1:$D$13,MATCH(MONTH($A138),COEE_CADLIGNE_TR!$A$1:$A$13,0),2),COEE_CADLIGNE_TR!$G$2*INDEX(COEE_CADLIGNE_TR!$L$3:$R$9,MATCH(WEEKDAY($A138,1),COEE_CADLIGNE_TR!$M$3:$M$9,0),4)*INDEX(COEE_CADLIGNE_TR!$A$1:$D$13,MATCH(MONTH($A138),COEE_CADLIGNE_TR!$A$1:$A$13,0),2))))</f>
        <v/>
      </c>
      <c r="G138" s="28" t="str">
        <f>IF(OR(Ouverture_lignes_validées!G138="F",Ouverture_lignes_validées!G138="PM",Ouverture_lignes_validées!G138=""),"",IF(Ouverture_lignes_validées!G138=1,INDEX(COEE_CADLIGNE_TR!$A$16:$C$27,MATCH(Tableau4[[#This Row],[Mois]],COEE_CADLIGNE_TR!$A$16:$A$27,0),2)*COEE_CADLIGNE_TR!$G$2*INDEX(COEE_CADLIGNE_TR!$L$3:$R$9,MATCH(WEEKDAY($A138,1),COEE_CADLIGNE_TR!$M$3:$M$9,0),5)*INDEX(COEE_CADLIGNE_TR!$A$1:$D$13,MATCH(MONTH($A138),COEE_CADLIGNE_TR!$A$1:$A$13,0),2)))</f>
        <v/>
      </c>
      <c r="H138" s="28" t="str">
        <f>IF(OR(Ouverture_lignes_validées!H138="F",Ouverture_lignes_validées!H138="PM",Ouverture_lignes_validées!H138=""),"",IF(Ouverture_lignes_validées!H138=1,INDEX(COEE_CADLIGNE_TR!$A$16:$C$27,MATCH(Tableau4[[#This Row],[Mois]],COEE_CADLIGNE_TR!$A$16:$A$27,0),2)*COEE_CADLIGNE_TR!$G$2*INDEX(COEE_CADLIGNE_TR!$L$3:$R$9,MATCH(WEEKDAY($A138,1),COEE_CADLIGNE_TR!$M$3:$M$9,0),6)*INDEX(COEE_CADLIGNE_TR!$A$1:$D$13,MATCH(MONTH($A138),COEE_CADLIGNE_TR!$A$1:$A$13,0),2)))</f>
        <v/>
      </c>
      <c r="I138" s="28" t="str">
        <f>IF(OR(Ouverture_lignes_validées!I138="F",Ouverture_lignes_validées!I138="PM",Ouverture_lignes_validées!I138=""),"",IF(Ouverture_lignes_validées!I138=1,INDEX(COEE_CADLIGNE_TR!$A$16:$C$27,MATCH(Tableau4[[#This Row],[Mois]],COEE_CADLIGNE_TR!$A$16:$A$27,0),2)*COEE_CADLIGNE_TR!$G$2*INDEX(COEE_CADLIGNE_TR!$L$3:$R$9,MATCH(WEEKDAY($A138,1),COEE_CADLIGNE_TR!$M$3:$M$9,0),7)*INDEX(COEE_CADLIGNE_TR!$A$1:$D$13,MATCH(MONTH($A138),COEE_CADLIGNE_TR!$A$1:$A$13,0),2)))</f>
        <v/>
      </c>
      <c r="J138" s="28">
        <f>IF(OR(Ouverture_lignes_validées!J138="F",Ouverture_lignes_validées!J138="PM",Ouverture_lignes_validées!J138=""),"",IF(Ouverture_lignes_validées!J138=1,IF(ISEVEN(Capa_lignes!$C138)="VRAI",INDEX(COEE_CADLIGNE_TR!$A$16:$C$27,MATCH(Tableau4[[#This Row],[Mois]],COEE_CADLIGNE_TR!$A$16:$A$27,0),2)*COEE_CADLIGNE_TR!$H$2*INDEX(COEE_CADLIGNE_TR!$L$3:$R$9,MATCH(WEEKDAY($A138,1),COEE_CADLIGNE_TR!$M$3:$M$9,0),4)*INDEX(COEE_CADLIGNE_TR!$A$1:$D$13,MATCH(MONTH($A138),COEE_CADLIGNE_TR!$A$1:$A$13,0),3),INDEX(COEE_CADLIGNE_TR!$A$16:$C$27,MATCH(Tableau4[[#This Row],[Mois]],COEE_CADLIGNE_TR!$A$16:$A$27,0),2)*COEE_CADLIGNE_TR!$H$2*INDEX(COEE_CADLIGNE_TR!$L$3:$R$9,MATCH(WEEKDAY($A138,1),COEE_CADLIGNE_TR!$M$3:$M$9,0),3)*INDEX(COEE_CADLIGNE_TR!$A$1:$D$13,MATCH(MONTH($A138),COEE_CADLIGNE_TR!$A$1:$A$13,0),3))))</f>
        <v>4890.6000000000004</v>
      </c>
      <c r="K138" s="28">
        <f>IF(OR(Ouverture_lignes_validées!K138="F",Ouverture_lignes_validées!K138="PM",Ouverture_lignes_validées!K138=""),"",IF(Ouverture_lignes_validées!K138=1,IF(ISEVEN(Capa_lignes!$C138)="VRAI",INDEX(COEE_CADLIGNE_TR!$A$16:$C$27,MATCH(Tableau4[[#This Row],[Mois]],COEE_CADLIGNE_TR!$A$16:$A$27,0),2)*COEE_CADLIGNE_TR!$H$2*INDEX(COEE_CADLIGNE_TR!$L$3:$R$9,MATCH(WEEKDAY($A138,1),COEE_CADLIGNE_TR!$M$3:$M$9,0),3)*INDEX(COEE_CADLIGNE_TR!$A$1:$D$13,MATCH(MONTH($A138),COEE_CADLIGNE_TR!$A$1:$A$13,0),3),INDEX(COEE_CADLIGNE_TR!$A$16:$C$27,MATCH(Tableau4[[#This Row],[Mois]],COEE_CADLIGNE_TR!$A$16:$A$27,0),2)*COEE_CADLIGNE_TR!$H$2*INDEX(COEE_CADLIGNE_TR!$L$3:$R$9,MATCH(WEEKDAY($A138,1),COEE_CADLIGNE_TR!$M$3:$M$9,0),4)*INDEX(COEE_CADLIGNE_TR!$A$1:$D$13,MATCH(MONTH($A138),COEE_CADLIGNE_TR!$A$1:$A$13,0),3))))</f>
        <v>5001.75</v>
      </c>
      <c r="L138" s="28">
        <f>IF(OR(Ouverture_lignes_validées!L138="F",Ouverture_lignes_validées!L138="PM",Ouverture_lignes_validées!L138=""),"",IF(Ouverture_lignes_validées!L138=1,INDEX(COEE_CADLIGNE_TR!$A$16:$C$27,MATCH(Tableau4[[#This Row],[Mois]],COEE_CADLIGNE_TR!$A$16:$A$27,0),2)*COEE_CADLIGNE_TR!$H$2*INDEX(COEE_CADLIGNE_TR!$L$3:$R$9,MATCH(WEEKDAY($A138,1),COEE_CADLIGNE_TR!$M$3:$M$9,0),5)*INDEX(COEE_CADLIGNE_TR!$A$1:$D$13,MATCH(MONTH($A138),COEE_CADLIGNE_TR!$A$1:$A$13,0),3)))</f>
        <v>6113.25</v>
      </c>
      <c r="M138" s="28" t="str">
        <f>IF(OR(Ouverture_lignes_validées!M138="F",Ouverture_lignes_validées!M138="PM",Ouverture_lignes_validées!M138=""),"",IF(Ouverture_lignes_validées!M138=1,INDEX(COEE_CADLIGNE_TR!$A$16:$C$27,MATCH(Tableau4[[#This Row],[Mois]],COEE_CADLIGNE_TR!$A$16:$A$27,0),2)*COEE_CADLIGNE_TR!$H$2*INDEX(COEE_CADLIGNE_TR!$L$3:$R$9,MATCH(WEEKDAY($A138,1),COEE_CADLIGNE_TR!$M$3:$M$9,0),6)*INDEX(COEE_CADLIGNE_TR!$A$1:$D$13,MATCH(MONTH($A138),COEE_CADLIGNE_TR!$A$1:$A$13,0),3)))</f>
        <v/>
      </c>
      <c r="N138" s="28" t="str">
        <f>IF(OR(Ouverture_lignes_validées!N138="F",Ouverture_lignes_validées!N138="PM",Ouverture_lignes_validées!N138=""),"",IF(Ouverture_lignes_validées!N138=1,INDEX(COEE_CADLIGNE_TR!$A$16:$C$27,MATCH(Tableau4[[#This Row],[Mois]],COEE_CADLIGNE_TR!$A$16:$A$27,0),2)*COEE_CADLIGNE_TR!$H$2*INDEX(COEE_CADLIGNE_TR!$L$3:$R$9,MATCH(WEEKDAY($A138,1),COEE_CADLIGNE_TR!$M$3:$M$9,0),7)*INDEX(COEE_CADLIGNE_TR!$A$1:$D$13,MATCH(MONTH($A138),COEE_CADLIGNE_TR!$A$1:$A$13,0),3)))</f>
        <v/>
      </c>
      <c r="O138" s="28">
        <f>IF(OR(Ouverture_lignes_validées!O138="F",Ouverture_lignes_validées!O138="PM",Ouverture_lignes_validées!O138=""),"",IF(Ouverture_lignes_validées!O138=1,IF(ISEVEN(Capa_lignes!$C138)="VRAI",INDEX(COEE_CADLIGNE_TR!$A$16:$C$27,MATCH(Tableau4[[#This Row],[Mois]],COEE_CADLIGNE_TR!$A$16:$A$27,0),2)*COEE_CADLIGNE_TR!$I$2*INDEX(COEE_CADLIGNE_TR!$L$3:$R$9,MATCH(WEEKDAY($A138,1),COEE_CADLIGNE_TR!$M$3:$M$9,0),4)*INDEX(COEE_CADLIGNE_TR!$A$1:$D$13,MATCH(MONTH($A138),COEE_CADLIGNE_TR!$A$1:$A$13,0),4),INDEX(COEE_CADLIGNE_TR!$A$16:$C$27,MATCH(Tableau4[[#This Row],[Mois]],COEE_CADLIGNE_TR!$A$16:$A$27,0),2)*COEE_CADLIGNE_TR!$I$2*INDEX(COEE_CADLIGNE_TR!$L$3:$R$9,MATCH(WEEKDAY($A138,1),COEE_CADLIGNE_TR!$M$3:$M$9,0),3)*INDEX(COEE_CADLIGNE_TR!$A$1:$D$13,MATCH(MONTH($A138),COEE_CADLIGNE_TR!$A$1:$A$13,0),4))))</f>
        <v>4796.55</v>
      </c>
      <c r="P138" s="28">
        <f>IF(OR(Ouverture_lignes_validées!P138="F",Ouverture_lignes_validées!P138="PM",Ouverture_lignes_validées!P138=""),"",IF(Ouverture_lignes_validées!P138=1,IF(ISEVEN(Capa_lignes!$C138)="VRAI",INDEX(COEE_CADLIGNE_TR!$A$16:$C$27,MATCH(Tableau4[[#This Row],[Mois]],COEE_CADLIGNE_TR!$A$16:$A$27,0),2)*COEE_CADLIGNE_TR!$I$2*INDEX(COEE_CADLIGNE_TR!$L$3:$R$9,MATCH(WEEKDAY($A138,1),COEE_CADLIGNE_TR!$M$3:$M$9,0),3)*INDEX(COEE_CADLIGNE_TR!$A$1:$D$13,MATCH(MONTH($A138),COEE_CADLIGNE_TR!$A$1:$A$13,0),4),INDEX(COEE_CADLIGNE_TR!$A$16:$C$27,MATCH(Tableau4[[#This Row],[Mois]],COEE_CADLIGNE_TR!$A$16:$A$27,0),2)*COEE_CADLIGNE_TR!$I$2*INDEX(COEE_CADLIGNE_TR!$L$3:$R$9,MATCH(WEEKDAY($A138,1),COEE_CADLIGNE_TR!$M$3:$M$9,0),4)*INDEX(COEE_CADLIGNE_TR!$A$1:$D$13,MATCH(MONTH($A138),COEE_CADLIGNE_TR!$A$1:$A$13,0),4))))</f>
        <v>4905.5625</v>
      </c>
      <c r="Q138" s="28" t="str">
        <f>IF(OR(Ouverture_lignes_validées!Q138="F",Ouverture_lignes_validées!Q138="PM",Ouverture_lignes_validées!Q138=""),"",IF(Ouverture_lignes_validées!Q138=1,INDEX(COEE_CADLIGNE_TR!$A$16:$C$27,MATCH(Tableau4[[#This Row],[Mois]],COEE_CADLIGNE_TR!$A$16:$A$27,0),2)*COEE_CADLIGNE_TR!$I$2*INDEX(COEE_CADLIGNE_TR!$L$3:$R$9,MATCH(WEEKDAY($A138,1),COEE_CADLIGNE_TR!$M$3:$M$9,0),5)*INDEX(COEE_CADLIGNE_TR!$A$1:$D$13,MATCH(MONTH($A138),COEE_CADLIGNE_TR!$A$1:$A$13,0),4)))</f>
        <v/>
      </c>
      <c r="R138" s="28" t="str">
        <f>IF(OR(Ouverture_lignes_validées!R138="F",Ouverture_lignes_validées!R138="PM",Ouverture_lignes_validées!R138=""),"",IF(Ouverture_lignes_validées!R138=1,INDEX(COEE_CADLIGNE_TR!$A$16:$C$27,MATCH(Tableau4[[#This Row],[Mois]],COEE_CADLIGNE_TR!$A$16:$A$27,0),2)*COEE_CADLIGNE_TR!$I$2*INDEX(COEE_CADLIGNE_TR!$L$3:$R$9,MATCH(WEEKDAY($A138,1),COEE_CADLIGNE_TR!$M$3:$M$9,0),6)*INDEX(COEE_CADLIGNE_TR!$A$1:$D$13,MATCH(MONTH($A138),COEE_CADLIGNE_TR!$A$1:$A$13,0),4)))</f>
        <v/>
      </c>
      <c r="S138" s="28" t="str">
        <f>IF(OR(Ouverture_lignes_validées!S138="F",Ouverture_lignes_validées!S138="PM",Ouverture_lignes_validées!S138=""),"",IF(Ouverture_lignes_validées!S138=1,INDEX(COEE_CADLIGNE_TR!$A$16:$C$27,MATCH(Tableau4[[#This Row],[Mois]],COEE_CADLIGNE_TR!$A$16:$A$27,0),2)*COEE_CADLIGNE_TR!$I$2*INDEX(COEE_CADLIGNE_TR!$L$3:$R$9,MATCH(WEEKDAY($A138,1),COEE_CADLIGNE_TR!$M$3:$M$9,0),7)*INDEX(COEE_CADLIGNE_TR!$A$1:$D$13,MATCH(MONTH($A138),COEE_CADLIGNE_TR!$A$1:$A$13,0),4)))</f>
        <v/>
      </c>
      <c r="T138" s="28">
        <f>IF(OR(Ouverture_lignes_validées!T138="F",Ouverture_lignes_validées!T138="PM",Ouverture_lignes_validées!T138=""),"",IF(Ouverture_lignes_validées!T138=1,IF(ISEVEN(Capa_lignes!$C138)="VRAI",INDEX(COEE_CADLIGNE_TR!$A$16:$C$27,MATCH(Tableau4[[#This Row],[Mois]],COEE_CADLIGNE_TR!$A$16:$A$27,0),2)*COEE_CADLIGNE_TR!$J$2*INDEX(COEE_CADLIGNE_TR!$L$3:$R$9,MATCH(WEEKDAY($A138,1),COEE_CADLIGNE_TR!$M$3:$M$9,0),3)*INDEX(COEE_CADLIGNE_TR!$A$1:$E$13,MATCH(MONTH($A138),COEE_CADLIGNE_TR!$A$1:$A$13,0),5),INDEX(COEE_CADLIGNE_TR!$A$16:$C$27,MATCH(Tableau4[[#This Row],[Mois]],COEE_CADLIGNE_TR!$A$16:$A$27,0),2)*COEE_CADLIGNE_TR!$J$2*INDEX(COEE_CADLIGNE_TR!$L$3:$R$9,MATCH(WEEKDAY($A138,1),COEE_CADLIGNE_TR!$M$3:$M$9,0),4)*INDEX(COEE_CADLIGNE_TR!$A$1:$E$13,MATCH(MONTH($A138),COEE_CADLIGNE_TR!$A$1:$A$13,0),5))))</f>
        <v>1601.8735362997659</v>
      </c>
    </row>
    <row r="139" spans="1:20" x14ac:dyDescent="0.35">
      <c r="A139" s="4">
        <v>45062</v>
      </c>
      <c r="B139" s="1">
        <v>2023</v>
      </c>
      <c r="C139" s="1">
        <v>20</v>
      </c>
      <c r="D139" s="1">
        <f>MONTH(Tableau4[[#This Row],[Date ]])</f>
        <v>5</v>
      </c>
      <c r="E139" s="28" t="str">
        <f>IF(OR(Ouverture_lignes_validées!E139="F",Ouverture_lignes_validées!E139="PM",Ouverture_lignes_validées!E139=""),"",
IF(Ouverture_lignes_validées!E139=1,
IF(ISEVEN(Capa_lignes!$C139)="VRAI",
INDEX(COEE_CADLIGNE_TR!$A$16:$C$27,MATCH(Tableau4[[#This Row],[Mois]],COEE_CADLIGNE_TR!$A$16:$A$27,0),2)*COEE_CADLIGNE_TR!$G$2*INDEX(COEE_CADLIGNE_TR!$L$3:$R$9,MATCH(WEEKDAY($A139,1),COEE_CADLIGNE_TR!$M$3:$M$9,0),4)*INDEX(COEE_CADLIGNE_TR!$A$1:$D$13,MATCH(MONTH($A139),COEE_CADLIGNE_TR!$A$1:$A$13,0),2)*INDEX(COEE_CADLIGNE_TR!$A$1:$D$13,MATCH(MONTH($A139),COEE_CADLIGNE_TR!$A$1:$A$13,0),2),
INDEX(COEE_CADLIGNE_TR!$A$16:$C$27,MATCH(Tableau4[[#This Row],[Mois]],COEE_CADLIGNE_TR!$A$16:$A$27,0),2)*COEE_CADLIGNE_TR!$G$2*INDEX(COEE_CADLIGNE_TR!$L$3:$R$9,MATCH(WEEKDAY($A139,1),COEE_CADLIGNE_TR!$M$3:$M$9,0),3)*INDEX(COEE_CADLIGNE_TR!$A$1:$D$13,MATCH(MONTH($A139),COEE_CADLIGNE_TR!$A$1:$A$13,0),2)*INDEX(COEE_CADLIGNE_TR!$A$1:$D$13,MATCH(MONTH($A139),COEE_CADLIGNE_TR!$A$1:$A$13,0),2))))</f>
        <v/>
      </c>
      <c r="F139" s="28" t="str">
        <f>IF(OR(Ouverture_lignes_validées!F139="F",Ouverture_lignes_validées!F139="PM",Ouverture_lignes_validées!F139=""),"",IF(Ouverture_lignes_validées!F139=1,IF(ISEVEN(Capa_lignes!$C139)="VRAI",INDEX(COEE_CADLIGNE_TR!$A$16:$C$27,MATCH(Tableau4[[#This Row],[Mois]],COEE_CADLIGNE_TR!$A$16:$A$27,0),2)*COEE_CADLIGNE_TR!$G$2*INDEX(COEE_CADLIGNE_TR!$L$3:$R$9,MATCH(WEEKDAY($A139,1),COEE_CADLIGNE_TR!$M$3:$M$9,0),3)*INDEX(COEE_CADLIGNE_TR!$A$1:$D$13,MATCH(MONTH($A139),COEE_CADLIGNE_TR!$A$1:$A$13,0),2),COEE_CADLIGNE_TR!$G$2*INDEX(COEE_CADLIGNE_TR!$L$3:$R$9,MATCH(WEEKDAY($A139,1),COEE_CADLIGNE_TR!$M$3:$M$9,0),4)*INDEX(COEE_CADLIGNE_TR!$A$1:$D$13,MATCH(MONTH($A139),COEE_CADLIGNE_TR!$A$1:$A$13,0),2))))</f>
        <v/>
      </c>
      <c r="G139" s="28" t="str">
        <f>IF(OR(Ouverture_lignes_validées!G139="F",Ouverture_lignes_validées!G139="PM",Ouverture_lignes_validées!G139=""),"",IF(Ouverture_lignes_validées!G139=1,INDEX(COEE_CADLIGNE_TR!$A$16:$C$27,MATCH(Tableau4[[#This Row],[Mois]],COEE_CADLIGNE_TR!$A$16:$A$27,0),2)*COEE_CADLIGNE_TR!$G$2*INDEX(COEE_CADLIGNE_TR!$L$3:$R$9,MATCH(WEEKDAY($A139,1),COEE_CADLIGNE_TR!$M$3:$M$9,0),5)*INDEX(COEE_CADLIGNE_TR!$A$1:$D$13,MATCH(MONTH($A139),COEE_CADLIGNE_TR!$A$1:$A$13,0),2)))</f>
        <v/>
      </c>
      <c r="H139" s="28" t="str">
        <f>IF(OR(Ouverture_lignes_validées!H139="F",Ouverture_lignes_validées!H139="PM",Ouverture_lignes_validées!H139=""),"",IF(Ouverture_lignes_validées!H139=1,INDEX(COEE_CADLIGNE_TR!$A$16:$C$27,MATCH(Tableau4[[#This Row],[Mois]],COEE_CADLIGNE_TR!$A$16:$A$27,0),2)*COEE_CADLIGNE_TR!$G$2*INDEX(COEE_CADLIGNE_TR!$L$3:$R$9,MATCH(WEEKDAY($A139,1),COEE_CADLIGNE_TR!$M$3:$M$9,0),6)*INDEX(COEE_CADLIGNE_TR!$A$1:$D$13,MATCH(MONTH($A139),COEE_CADLIGNE_TR!$A$1:$A$13,0),2)))</f>
        <v/>
      </c>
      <c r="I139" s="28" t="str">
        <f>IF(OR(Ouverture_lignes_validées!I139="F",Ouverture_lignes_validées!I139="PM",Ouverture_lignes_validées!I139=""),"",IF(Ouverture_lignes_validées!I139=1,INDEX(COEE_CADLIGNE_TR!$A$16:$C$27,MATCH(Tableau4[[#This Row],[Mois]],COEE_CADLIGNE_TR!$A$16:$A$27,0),2)*COEE_CADLIGNE_TR!$G$2*INDEX(COEE_CADLIGNE_TR!$L$3:$R$9,MATCH(WEEKDAY($A139,1),COEE_CADLIGNE_TR!$M$3:$M$9,0),7)*INDEX(COEE_CADLIGNE_TR!$A$1:$D$13,MATCH(MONTH($A139),COEE_CADLIGNE_TR!$A$1:$A$13,0),2)))</f>
        <v/>
      </c>
      <c r="J139" s="28">
        <f>IF(OR(Ouverture_lignes_validées!J139="F",Ouverture_lignes_validées!J139="PM",Ouverture_lignes_validées!J139=""),"",IF(Ouverture_lignes_validées!J139=1,IF(ISEVEN(Capa_lignes!$C139)="VRAI",INDEX(COEE_CADLIGNE_TR!$A$16:$C$27,MATCH(Tableau4[[#This Row],[Mois]],COEE_CADLIGNE_TR!$A$16:$A$27,0),2)*COEE_CADLIGNE_TR!$H$2*INDEX(COEE_CADLIGNE_TR!$L$3:$R$9,MATCH(WEEKDAY($A139,1),COEE_CADLIGNE_TR!$M$3:$M$9,0),4)*INDEX(COEE_CADLIGNE_TR!$A$1:$D$13,MATCH(MONTH($A139),COEE_CADLIGNE_TR!$A$1:$A$13,0),3),INDEX(COEE_CADLIGNE_TR!$A$16:$C$27,MATCH(Tableau4[[#This Row],[Mois]],COEE_CADLIGNE_TR!$A$16:$A$27,0),2)*COEE_CADLIGNE_TR!$H$2*INDEX(COEE_CADLIGNE_TR!$L$3:$R$9,MATCH(WEEKDAY($A139,1),COEE_CADLIGNE_TR!$M$3:$M$9,0),3)*INDEX(COEE_CADLIGNE_TR!$A$1:$D$13,MATCH(MONTH($A139),COEE_CADLIGNE_TR!$A$1:$A$13,0),3))))</f>
        <v>4890.6000000000004</v>
      </c>
      <c r="K139" s="28">
        <f>IF(OR(Ouverture_lignes_validées!K139="F",Ouverture_lignes_validées!K139="PM",Ouverture_lignes_validées!K139=""),"",IF(Ouverture_lignes_validées!K139=1,IF(ISEVEN(Capa_lignes!$C139)="VRAI",INDEX(COEE_CADLIGNE_TR!$A$16:$C$27,MATCH(Tableau4[[#This Row],[Mois]],COEE_CADLIGNE_TR!$A$16:$A$27,0),2)*COEE_CADLIGNE_TR!$H$2*INDEX(COEE_CADLIGNE_TR!$L$3:$R$9,MATCH(WEEKDAY($A139,1),COEE_CADLIGNE_TR!$M$3:$M$9,0),3)*INDEX(COEE_CADLIGNE_TR!$A$1:$D$13,MATCH(MONTH($A139),COEE_CADLIGNE_TR!$A$1:$A$13,0),3),INDEX(COEE_CADLIGNE_TR!$A$16:$C$27,MATCH(Tableau4[[#This Row],[Mois]],COEE_CADLIGNE_TR!$A$16:$A$27,0),2)*COEE_CADLIGNE_TR!$H$2*INDEX(COEE_CADLIGNE_TR!$L$3:$R$9,MATCH(WEEKDAY($A139,1),COEE_CADLIGNE_TR!$M$3:$M$9,0),4)*INDEX(COEE_CADLIGNE_TR!$A$1:$D$13,MATCH(MONTH($A139),COEE_CADLIGNE_TR!$A$1:$A$13,0),3))))</f>
        <v>5001.75</v>
      </c>
      <c r="L139" s="28">
        <f>IF(OR(Ouverture_lignes_validées!L139="F",Ouverture_lignes_validées!L139="PM",Ouverture_lignes_validées!L139=""),"",IF(Ouverture_lignes_validées!L139=1,INDEX(COEE_CADLIGNE_TR!$A$16:$C$27,MATCH(Tableau4[[#This Row],[Mois]],COEE_CADLIGNE_TR!$A$16:$A$27,0),2)*COEE_CADLIGNE_TR!$H$2*INDEX(COEE_CADLIGNE_TR!$L$3:$R$9,MATCH(WEEKDAY($A139,1),COEE_CADLIGNE_TR!$M$3:$M$9,0),5)*INDEX(COEE_CADLIGNE_TR!$A$1:$D$13,MATCH(MONTH($A139),COEE_CADLIGNE_TR!$A$1:$A$13,0),3)))</f>
        <v>6113.25</v>
      </c>
      <c r="M139" s="28" t="str">
        <f>IF(OR(Ouverture_lignes_validées!M139="F",Ouverture_lignes_validées!M139="PM",Ouverture_lignes_validées!M139=""),"",IF(Ouverture_lignes_validées!M139=1,INDEX(COEE_CADLIGNE_TR!$A$16:$C$27,MATCH(Tableau4[[#This Row],[Mois]],COEE_CADLIGNE_TR!$A$16:$A$27,0),2)*COEE_CADLIGNE_TR!$H$2*INDEX(COEE_CADLIGNE_TR!$L$3:$R$9,MATCH(WEEKDAY($A139,1),COEE_CADLIGNE_TR!$M$3:$M$9,0),6)*INDEX(COEE_CADLIGNE_TR!$A$1:$D$13,MATCH(MONTH($A139),COEE_CADLIGNE_TR!$A$1:$A$13,0),3)))</f>
        <v/>
      </c>
      <c r="N139" s="28" t="str">
        <f>IF(OR(Ouverture_lignes_validées!N139="F",Ouverture_lignes_validées!N139="PM",Ouverture_lignes_validées!N139=""),"",IF(Ouverture_lignes_validées!N139=1,INDEX(COEE_CADLIGNE_TR!$A$16:$C$27,MATCH(Tableau4[[#This Row],[Mois]],COEE_CADLIGNE_TR!$A$16:$A$27,0),2)*COEE_CADLIGNE_TR!$H$2*INDEX(COEE_CADLIGNE_TR!$L$3:$R$9,MATCH(WEEKDAY($A139,1),COEE_CADLIGNE_TR!$M$3:$M$9,0),7)*INDEX(COEE_CADLIGNE_TR!$A$1:$D$13,MATCH(MONTH($A139),COEE_CADLIGNE_TR!$A$1:$A$13,0),3)))</f>
        <v/>
      </c>
      <c r="O139" s="28">
        <f>IF(OR(Ouverture_lignes_validées!O139="F",Ouverture_lignes_validées!O139="PM",Ouverture_lignes_validées!O139=""),"",IF(Ouverture_lignes_validées!O139=1,IF(ISEVEN(Capa_lignes!$C139)="VRAI",INDEX(COEE_CADLIGNE_TR!$A$16:$C$27,MATCH(Tableau4[[#This Row],[Mois]],COEE_CADLIGNE_TR!$A$16:$A$27,0),2)*COEE_CADLIGNE_TR!$I$2*INDEX(COEE_CADLIGNE_TR!$L$3:$R$9,MATCH(WEEKDAY($A139,1),COEE_CADLIGNE_TR!$M$3:$M$9,0),4)*INDEX(COEE_CADLIGNE_TR!$A$1:$D$13,MATCH(MONTH($A139),COEE_CADLIGNE_TR!$A$1:$A$13,0),4),INDEX(COEE_CADLIGNE_TR!$A$16:$C$27,MATCH(Tableau4[[#This Row],[Mois]],COEE_CADLIGNE_TR!$A$16:$A$27,0),2)*COEE_CADLIGNE_TR!$I$2*INDEX(COEE_CADLIGNE_TR!$L$3:$R$9,MATCH(WEEKDAY($A139,1),COEE_CADLIGNE_TR!$M$3:$M$9,0),3)*INDEX(COEE_CADLIGNE_TR!$A$1:$D$13,MATCH(MONTH($A139),COEE_CADLIGNE_TR!$A$1:$A$13,0),4))))</f>
        <v>4796.55</v>
      </c>
      <c r="P139" s="28">
        <f>IF(OR(Ouverture_lignes_validées!P139="F",Ouverture_lignes_validées!P139="PM",Ouverture_lignes_validées!P139=""),"",IF(Ouverture_lignes_validées!P139=1,IF(ISEVEN(Capa_lignes!$C139)="VRAI",INDEX(COEE_CADLIGNE_TR!$A$16:$C$27,MATCH(Tableau4[[#This Row],[Mois]],COEE_CADLIGNE_TR!$A$16:$A$27,0),2)*COEE_CADLIGNE_TR!$I$2*INDEX(COEE_CADLIGNE_TR!$L$3:$R$9,MATCH(WEEKDAY($A139,1),COEE_CADLIGNE_TR!$M$3:$M$9,0),3)*INDEX(COEE_CADLIGNE_TR!$A$1:$D$13,MATCH(MONTH($A139),COEE_CADLIGNE_TR!$A$1:$A$13,0),4),INDEX(COEE_CADLIGNE_TR!$A$16:$C$27,MATCH(Tableau4[[#This Row],[Mois]],COEE_CADLIGNE_TR!$A$16:$A$27,0),2)*COEE_CADLIGNE_TR!$I$2*INDEX(COEE_CADLIGNE_TR!$L$3:$R$9,MATCH(WEEKDAY($A139,1),COEE_CADLIGNE_TR!$M$3:$M$9,0),4)*INDEX(COEE_CADLIGNE_TR!$A$1:$D$13,MATCH(MONTH($A139),COEE_CADLIGNE_TR!$A$1:$A$13,0),4))))</f>
        <v>4905.5625</v>
      </c>
      <c r="Q139" s="28" t="str">
        <f>IF(OR(Ouverture_lignes_validées!Q139="F",Ouverture_lignes_validées!Q139="PM",Ouverture_lignes_validées!Q139=""),"",IF(Ouverture_lignes_validées!Q139=1,INDEX(COEE_CADLIGNE_TR!$A$16:$C$27,MATCH(Tableau4[[#This Row],[Mois]],COEE_CADLIGNE_TR!$A$16:$A$27,0),2)*COEE_CADLIGNE_TR!$I$2*INDEX(COEE_CADLIGNE_TR!$L$3:$R$9,MATCH(WEEKDAY($A139,1),COEE_CADLIGNE_TR!$M$3:$M$9,0),5)*INDEX(COEE_CADLIGNE_TR!$A$1:$D$13,MATCH(MONTH($A139),COEE_CADLIGNE_TR!$A$1:$A$13,0),4)))</f>
        <v/>
      </c>
      <c r="R139" s="28" t="str">
        <f>IF(OR(Ouverture_lignes_validées!R139="F",Ouverture_lignes_validées!R139="PM",Ouverture_lignes_validées!R139=""),"",IF(Ouverture_lignes_validées!R139=1,INDEX(COEE_CADLIGNE_TR!$A$16:$C$27,MATCH(Tableau4[[#This Row],[Mois]],COEE_CADLIGNE_TR!$A$16:$A$27,0),2)*COEE_CADLIGNE_TR!$I$2*INDEX(COEE_CADLIGNE_TR!$L$3:$R$9,MATCH(WEEKDAY($A139,1),COEE_CADLIGNE_TR!$M$3:$M$9,0),6)*INDEX(COEE_CADLIGNE_TR!$A$1:$D$13,MATCH(MONTH($A139),COEE_CADLIGNE_TR!$A$1:$A$13,0),4)))</f>
        <v/>
      </c>
      <c r="S139" s="28" t="str">
        <f>IF(OR(Ouverture_lignes_validées!S139="F",Ouverture_lignes_validées!S139="PM",Ouverture_lignes_validées!S139=""),"",IF(Ouverture_lignes_validées!S139=1,INDEX(COEE_CADLIGNE_TR!$A$16:$C$27,MATCH(Tableau4[[#This Row],[Mois]],COEE_CADLIGNE_TR!$A$16:$A$27,0),2)*COEE_CADLIGNE_TR!$I$2*INDEX(COEE_CADLIGNE_TR!$L$3:$R$9,MATCH(WEEKDAY($A139,1),COEE_CADLIGNE_TR!$M$3:$M$9,0),7)*INDEX(COEE_CADLIGNE_TR!$A$1:$D$13,MATCH(MONTH($A139),COEE_CADLIGNE_TR!$A$1:$A$13,0),4)))</f>
        <v/>
      </c>
      <c r="T139" s="28">
        <f>IF(OR(Ouverture_lignes_validées!T139="F",Ouverture_lignes_validées!T139="PM",Ouverture_lignes_validées!T139=""),"",IF(Ouverture_lignes_validées!T139=1,IF(ISEVEN(Capa_lignes!$C139)="VRAI",INDEX(COEE_CADLIGNE_TR!$A$16:$C$27,MATCH(Tableau4[[#This Row],[Mois]],COEE_CADLIGNE_TR!$A$16:$A$27,0),2)*COEE_CADLIGNE_TR!$J$2*INDEX(COEE_CADLIGNE_TR!$L$3:$R$9,MATCH(WEEKDAY($A139,1),COEE_CADLIGNE_TR!$M$3:$M$9,0),3)*INDEX(COEE_CADLIGNE_TR!$A$1:$E$13,MATCH(MONTH($A139),COEE_CADLIGNE_TR!$A$1:$A$13,0),5),INDEX(COEE_CADLIGNE_TR!$A$16:$C$27,MATCH(Tableau4[[#This Row],[Mois]],COEE_CADLIGNE_TR!$A$16:$A$27,0),2)*COEE_CADLIGNE_TR!$J$2*INDEX(COEE_CADLIGNE_TR!$L$3:$R$9,MATCH(WEEKDAY($A139,1),COEE_CADLIGNE_TR!$M$3:$M$9,0),4)*INDEX(COEE_CADLIGNE_TR!$A$1:$E$13,MATCH(MONTH($A139),COEE_CADLIGNE_TR!$A$1:$A$13,0),5))))</f>
        <v>1601.8735362997659</v>
      </c>
    </row>
    <row r="140" spans="1:20" x14ac:dyDescent="0.35">
      <c r="A140" s="4">
        <v>45063</v>
      </c>
      <c r="B140" s="1">
        <v>2023</v>
      </c>
      <c r="C140" s="1">
        <v>20</v>
      </c>
      <c r="D140" s="1">
        <f>MONTH(Tableau4[[#This Row],[Date ]])</f>
        <v>5</v>
      </c>
      <c r="E140" s="28" t="str">
        <f>IF(OR(Ouverture_lignes_validées!E140="F",Ouverture_lignes_validées!E140="PM",Ouverture_lignes_validées!E140=""),"",
IF(Ouverture_lignes_validées!E140=1,
IF(ISEVEN(Capa_lignes!$C140)="VRAI",
INDEX(COEE_CADLIGNE_TR!$A$16:$C$27,MATCH(Tableau4[[#This Row],[Mois]],COEE_CADLIGNE_TR!$A$16:$A$27,0),2)*COEE_CADLIGNE_TR!$G$2*INDEX(COEE_CADLIGNE_TR!$L$3:$R$9,MATCH(WEEKDAY($A140,1),COEE_CADLIGNE_TR!$M$3:$M$9,0),4)*INDEX(COEE_CADLIGNE_TR!$A$1:$D$13,MATCH(MONTH($A140),COEE_CADLIGNE_TR!$A$1:$A$13,0),2)*INDEX(COEE_CADLIGNE_TR!$A$1:$D$13,MATCH(MONTH($A140),COEE_CADLIGNE_TR!$A$1:$A$13,0),2),
INDEX(COEE_CADLIGNE_TR!$A$16:$C$27,MATCH(Tableau4[[#This Row],[Mois]],COEE_CADLIGNE_TR!$A$16:$A$27,0),2)*COEE_CADLIGNE_TR!$G$2*INDEX(COEE_CADLIGNE_TR!$L$3:$R$9,MATCH(WEEKDAY($A140,1),COEE_CADLIGNE_TR!$M$3:$M$9,0),3)*INDEX(COEE_CADLIGNE_TR!$A$1:$D$13,MATCH(MONTH($A140),COEE_CADLIGNE_TR!$A$1:$A$13,0),2)*INDEX(COEE_CADLIGNE_TR!$A$1:$D$13,MATCH(MONTH($A140),COEE_CADLIGNE_TR!$A$1:$A$13,0),2))))</f>
        <v/>
      </c>
      <c r="F140" s="28" t="str">
        <f>IF(OR(Ouverture_lignes_validées!F140="F",Ouverture_lignes_validées!F140="PM",Ouverture_lignes_validées!F140=""),"",IF(Ouverture_lignes_validées!F140=1,IF(ISEVEN(Capa_lignes!$C140)="VRAI",INDEX(COEE_CADLIGNE_TR!$A$16:$C$27,MATCH(Tableau4[[#This Row],[Mois]],COEE_CADLIGNE_TR!$A$16:$A$27,0),2)*COEE_CADLIGNE_TR!$G$2*INDEX(COEE_CADLIGNE_TR!$L$3:$R$9,MATCH(WEEKDAY($A140,1),COEE_CADLIGNE_TR!$M$3:$M$9,0),3)*INDEX(COEE_CADLIGNE_TR!$A$1:$D$13,MATCH(MONTH($A140),COEE_CADLIGNE_TR!$A$1:$A$13,0),2),COEE_CADLIGNE_TR!$G$2*INDEX(COEE_CADLIGNE_TR!$L$3:$R$9,MATCH(WEEKDAY($A140,1),COEE_CADLIGNE_TR!$M$3:$M$9,0),4)*INDEX(COEE_CADLIGNE_TR!$A$1:$D$13,MATCH(MONTH($A140),COEE_CADLIGNE_TR!$A$1:$A$13,0),2))))</f>
        <v/>
      </c>
      <c r="G140" s="28" t="str">
        <f>IF(OR(Ouverture_lignes_validées!G140="F",Ouverture_lignes_validées!G140="PM",Ouverture_lignes_validées!G140=""),"",IF(Ouverture_lignes_validées!G140=1,INDEX(COEE_CADLIGNE_TR!$A$16:$C$27,MATCH(Tableau4[[#This Row],[Mois]],COEE_CADLIGNE_TR!$A$16:$A$27,0),2)*COEE_CADLIGNE_TR!$G$2*INDEX(COEE_CADLIGNE_TR!$L$3:$R$9,MATCH(WEEKDAY($A140,1),COEE_CADLIGNE_TR!$M$3:$M$9,0),5)*INDEX(COEE_CADLIGNE_TR!$A$1:$D$13,MATCH(MONTH($A140),COEE_CADLIGNE_TR!$A$1:$A$13,0),2)))</f>
        <v/>
      </c>
      <c r="H140" s="28" t="str">
        <f>IF(OR(Ouverture_lignes_validées!H140="F",Ouverture_lignes_validées!H140="PM",Ouverture_lignes_validées!H140=""),"",IF(Ouverture_lignes_validées!H140=1,INDEX(COEE_CADLIGNE_TR!$A$16:$C$27,MATCH(Tableau4[[#This Row],[Mois]],COEE_CADLIGNE_TR!$A$16:$A$27,0),2)*COEE_CADLIGNE_TR!$G$2*INDEX(COEE_CADLIGNE_TR!$L$3:$R$9,MATCH(WEEKDAY($A140,1),COEE_CADLIGNE_TR!$M$3:$M$9,0),6)*INDEX(COEE_CADLIGNE_TR!$A$1:$D$13,MATCH(MONTH($A140),COEE_CADLIGNE_TR!$A$1:$A$13,0),2)))</f>
        <v/>
      </c>
      <c r="I140" s="28" t="str">
        <f>IF(OR(Ouverture_lignes_validées!I140="F",Ouverture_lignes_validées!I140="PM",Ouverture_lignes_validées!I140=""),"",IF(Ouverture_lignes_validées!I140=1,INDEX(COEE_CADLIGNE_TR!$A$16:$C$27,MATCH(Tableau4[[#This Row],[Mois]],COEE_CADLIGNE_TR!$A$16:$A$27,0),2)*COEE_CADLIGNE_TR!$G$2*INDEX(COEE_CADLIGNE_TR!$L$3:$R$9,MATCH(WEEKDAY($A140,1),COEE_CADLIGNE_TR!$M$3:$M$9,0),7)*INDEX(COEE_CADLIGNE_TR!$A$1:$D$13,MATCH(MONTH($A140),COEE_CADLIGNE_TR!$A$1:$A$13,0),2)))</f>
        <v/>
      </c>
      <c r="J140" s="28">
        <f>IF(OR(Ouverture_lignes_validées!J140="F",Ouverture_lignes_validées!J140="PM",Ouverture_lignes_validées!J140=""),"",IF(Ouverture_lignes_validées!J140=1,IF(ISEVEN(Capa_lignes!$C140)="VRAI",INDEX(COEE_CADLIGNE_TR!$A$16:$C$27,MATCH(Tableau4[[#This Row],[Mois]],COEE_CADLIGNE_TR!$A$16:$A$27,0),2)*COEE_CADLIGNE_TR!$H$2*INDEX(COEE_CADLIGNE_TR!$L$3:$R$9,MATCH(WEEKDAY($A140,1),COEE_CADLIGNE_TR!$M$3:$M$9,0),4)*INDEX(COEE_CADLIGNE_TR!$A$1:$D$13,MATCH(MONTH($A140),COEE_CADLIGNE_TR!$A$1:$A$13,0),3),INDEX(COEE_CADLIGNE_TR!$A$16:$C$27,MATCH(Tableau4[[#This Row],[Mois]],COEE_CADLIGNE_TR!$A$16:$A$27,0),2)*COEE_CADLIGNE_TR!$H$2*INDEX(COEE_CADLIGNE_TR!$L$3:$R$9,MATCH(WEEKDAY($A140,1),COEE_CADLIGNE_TR!$M$3:$M$9,0),3)*INDEX(COEE_CADLIGNE_TR!$A$1:$D$13,MATCH(MONTH($A140),COEE_CADLIGNE_TR!$A$1:$A$13,0),3))))</f>
        <v>4890.6000000000004</v>
      </c>
      <c r="K140" s="28">
        <f>IF(OR(Ouverture_lignes_validées!K140="F",Ouverture_lignes_validées!K140="PM",Ouverture_lignes_validées!K140=""),"",IF(Ouverture_lignes_validées!K140=1,IF(ISEVEN(Capa_lignes!$C140)="VRAI",INDEX(COEE_CADLIGNE_TR!$A$16:$C$27,MATCH(Tableau4[[#This Row],[Mois]],COEE_CADLIGNE_TR!$A$16:$A$27,0),2)*COEE_CADLIGNE_TR!$H$2*INDEX(COEE_CADLIGNE_TR!$L$3:$R$9,MATCH(WEEKDAY($A140,1),COEE_CADLIGNE_TR!$M$3:$M$9,0),3)*INDEX(COEE_CADLIGNE_TR!$A$1:$D$13,MATCH(MONTH($A140),COEE_CADLIGNE_TR!$A$1:$A$13,0),3),INDEX(COEE_CADLIGNE_TR!$A$16:$C$27,MATCH(Tableau4[[#This Row],[Mois]],COEE_CADLIGNE_TR!$A$16:$A$27,0),2)*COEE_CADLIGNE_TR!$H$2*INDEX(COEE_CADLIGNE_TR!$L$3:$R$9,MATCH(WEEKDAY($A140,1),COEE_CADLIGNE_TR!$M$3:$M$9,0),4)*INDEX(COEE_CADLIGNE_TR!$A$1:$D$13,MATCH(MONTH($A140),COEE_CADLIGNE_TR!$A$1:$A$13,0),3))))</f>
        <v>5001.75</v>
      </c>
      <c r="L140" s="28">
        <f>IF(OR(Ouverture_lignes_validées!L140="F",Ouverture_lignes_validées!L140="PM",Ouverture_lignes_validées!L140=""),"",IF(Ouverture_lignes_validées!L140=1,INDEX(COEE_CADLIGNE_TR!$A$16:$C$27,MATCH(Tableau4[[#This Row],[Mois]],COEE_CADLIGNE_TR!$A$16:$A$27,0),2)*COEE_CADLIGNE_TR!$H$2*INDEX(COEE_CADLIGNE_TR!$L$3:$R$9,MATCH(WEEKDAY($A140,1),COEE_CADLIGNE_TR!$M$3:$M$9,0),5)*INDEX(COEE_CADLIGNE_TR!$A$1:$D$13,MATCH(MONTH($A140),COEE_CADLIGNE_TR!$A$1:$A$13,0),3)))</f>
        <v>6113.25</v>
      </c>
      <c r="M140" s="28" t="str">
        <f>IF(OR(Ouverture_lignes_validées!M140="F",Ouverture_lignes_validées!M140="PM",Ouverture_lignes_validées!M140=""),"",IF(Ouverture_lignes_validées!M140=1,INDEX(COEE_CADLIGNE_TR!$A$16:$C$27,MATCH(Tableau4[[#This Row],[Mois]],COEE_CADLIGNE_TR!$A$16:$A$27,0),2)*COEE_CADLIGNE_TR!$H$2*INDEX(COEE_CADLIGNE_TR!$L$3:$R$9,MATCH(WEEKDAY($A140,1),COEE_CADLIGNE_TR!$M$3:$M$9,0),6)*INDEX(COEE_CADLIGNE_TR!$A$1:$D$13,MATCH(MONTH($A140),COEE_CADLIGNE_TR!$A$1:$A$13,0),3)))</f>
        <v/>
      </c>
      <c r="N140" s="28" t="str">
        <f>IF(OR(Ouverture_lignes_validées!N140="F",Ouverture_lignes_validées!N140="PM",Ouverture_lignes_validées!N140=""),"",IF(Ouverture_lignes_validées!N140=1,INDEX(COEE_CADLIGNE_TR!$A$16:$C$27,MATCH(Tableau4[[#This Row],[Mois]],COEE_CADLIGNE_TR!$A$16:$A$27,0),2)*COEE_CADLIGNE_TR!$H$2*INDEX(COEE_CADLIGNE_TR!$L$3:$R$9,MATCH(WEEKDAY($A140,1),COEE_CADLIGNE_TR!$M$3:$M$9,0),7)*INDEX(COEE_CADLIGNE_TR!$A$1:$D$13,MATCH(MONTH($A140),COEE_CADLIGNE_TR!$A$1:$A$13,0),3)))</f>
        <v/>
      </c>
      <c r="O140" s="28">
        <f>IF(OR(Ouverture_lignes_validées!O140="F",Ouverture_lignes_validées!O140="PM",Ouverture_lignes_validées!O140=""),"",IF(Ouverture_lignes_validées!O140=1,IF(ISEVEN(Capa_lignes!$C140)="VRAI",INDEX(COEE_CADLIGNE_TR!$A$16:$C$27,MATCH(Tableau4[[#This Row],[Mois]],COEE_CADLIGNE_TR!$A$16:$A$27,0),2)*COEE_CADLIGNE_TR!$I$2*INDEX(COEE_CADLIGNE_TR!$L$3:$R$9,MATCH(WEEKDAY($A140,1),COEE_CADLIGNE_TR!$M$3:$M$9,0),4)*INDEX(COEE_CADLIGNE_TR!$A$1:$D$13,MATCH(MONTH($A140),COEE_CADLIGNE_TR!$A$1:$A$13,0),4),INDEX(COEE_CADLIGNE_TR!$A$16:$C$27,MATCH(Tableau4[[#This Row],[Mois]],COEE_CADLIGNE_TR!$A$16:$A$27,0),2)*COEE_CADLIGNE_TR!$I$2*INDEX(COEE_CADLIGNE_TR!$L$3:$R$9,MATCH(WEEKDAY($A140,1),COEE_CADLIGNE_TR!$M$3:$M$9,0),3)*INDEX(COEE_CADLIGNE_TR!$A$1:$D$13,MATCH(MONTH($A140),COEE_CADLIGNE_TR!$A$1:$A$13,0),4))))</f>
        <v>4796.55</v>
      </c>
      <c r="P140" s="28">
        <f>IF(OR(Ouverture_lignes_validées!P140="F",Ouverture_lignes_validées!P140="PM",Ouverture_lignes_validées!P140=""),"",IF(Ouverture_lignes_validées!P140=1,IF(ISEVEN(Capa_lignes!$C140)="VRAI",INDEX(COEE_CADLIGNE_TR!$A$16:$C$27,MATCH(Tableau4[[#This Row],[Mois]],COEE_CADLIGNE_TR!$A$16:$A$27,0),2)*COEE_CADLIGNE_TR!$I$2*INDEX(COEE_CADLIGNE_TR!$L$3:$R$9,MATCH(WEEKDAY($A140,1),COEE_CADLIGNE_TR!$M$3:$M$9,0),3)*INDEX(COEE_CADLIGNE_TR!$A$1:$D$13,MATCH(MONTH($A140),COEE_CADLIGNE_TR!$A$1:$A$13,0),4),INDEX(COEE_CADLIGNE_TR!$A$16:$C$27,MATCH(Tableau4[[#This Row],[Mois]],COEE_CADLIGNE_TR!$A$16:$A$27,0),2)*COEE_CADLIGNE_TR!$I$2*INDEX(COEE_CADLIGNE_TR!$L$3:$R$9,MATCH(WEEKDAY($A140,1),COEE_CADLIGNE_TR!$M$3:$M$9,0),4)*INDEX(COEE_CADLIGNE_TR!$A$1:$D$13,MATCH(MONTH($A140),COEE_CADLIGNE_TR!$A$1:$A$13,0),4))))</f>
        <v>4905.5625</v>
      </c>
      <c r="Q140" s="28" t="str">
        <f>IF(OR(Ouverture_lignes_validées!Q140="F",Ouverture_lignes_validées!Q140="PM",Ouverture_lignes_validées!Q140=""),"",IF(Ouverture_lignes_validées!Q140=1,INDEX(COEE_CADLIGNE_TR!$A$16:$C$27,MATCH(Tableau4[[#This Row],[Mois]],COEE_CADLIGNE_TR!$A$16:$A$27,0),2)*COEE_CADLIGNE_TR!$I$2*INDEX(COEE_CADLIGNE_TR!$L$3:$R$9,MATCH(WEEKDAY($A140,1),COEE_CADLIGNE_TR!$M$3:$M$9,0),5)*INDEX(COEE_CADLIGNE_TR!$A$1:$D$13,MATCH(MONTH($A140),COEE_CADLIGNE_TR!$A$1:$A$13,0),4)))</f>
        <v/>
      </c>
      <c r="R140" s="28" t="str">
        <f>IF(OR(Ouverture_lignes_validées!R140="F",Ouverture_lignes_validées!R140="PM",Ouverture_lignes_validées!R140=""),"",IF(Ouverture_lignes_validées!R140=1,INDEX(COEE_CADLIGNE_TR!$A$16:$C$27,MATCH(Tableau4[[#This Row],[Mois]],COEE_CADLIGNE_TR!$A$16:$A$27,0),2)*COEE_CADLIGNE_TR!$I$2*INDEX(COEE_CADLIGNE_TR!$L$3:$R$9,MATCH(WEEKDAY($A140,1),COEE_CADLIGNE_TR!$M$3:$M$9,0),6)*INDEX(COEE_CADLIGNE_TR!$A$1:$D$13,MATCH(MONTH($A140),COEE_CADLIGNE_TR!$A$1:$A$13,0),4)))</f>
        <v/>
      </c>
      <c r="S140" s="28" t="str">
        <f>IF(OR(Ouverture_lignes_validées!S140="F",Ouverture_lignes_validées!S140="PM",Ouverture_lignes_validées!S140=""),"",IF(Ouverture_lignes_validées!S140=1,INDEX(COEE_CADLIGNE_TR!$A$16:$C$27,MATCH(Tableau4[[#This Row],[Mois]],COEE_CADLIGNE_TR!$A$16:$A$27,0),2)*COEE_CADLIGNE_TR!$I$2*INDEX(COEE_CADLIGNE_TR!$L$3:$R$9,MATCH(WEEKDAY($A140,1),COEE_CADLIGNE_TR!$M$3:$M$9,0),7)*INDEX(COEE_CADLIGNE_TR!$A$1:$D$13,MATCH(MONTH($A140),COEE_CADLIGNE_TR!$A$1:$A$13,0),4)))</f>
        <v/>
      </c>
      <c r="T140" s="28">
        <f>IF(OR(Ouverture_lignes_validées!T140="F",Ouverture_lignes_validées!T140="PM",Ouverture_lignes_validées!T140=""),"",IF(Ouverture_lignes_validées!T140=1,IF(ISEVEN(Capa_lignes!$C140)="VRAI",INDEX(COEE_CADLIGNE_TR!$A$16:$C$27,MATCH(Tableau4[[#This Row],[Mois]],COEE_CADLIGNE_TR!$A$16:$A$27,0),2)*COEE_CADLIGNE_TR!$J$2*INDEX(COEE_CADLIGNE_TR!$L$3:$R$9,MATCH(WEEKDAY($A140,1),COEE_CADLIGNE_TR!$M$3:$M$9,0),3)*INDEX(COEE_CADLIGNE_TR!$A$1:$E$13,MATCH(MONTH($A140),COEE_CADLIGNE_TR!$A$1:$A$13,0),5),INDEX(COEE_CADLIGNE_TR!$A$16:$C$27,MATCH(Tableau4[[#This Row],[Mois]],COEE_CADLIGNE_TR!$A$16:$A$27,0),2)*COEE_CADLIGNE_TR!$J$2*INDEX(COEE_CADLIGNE_TR!$L$3:$R$9,MATCH(WEEKDAY($A140,1),COEE_CADLIGNE_TR!$M$3:$M$9,0),4)*INDEX(COEE_CADLIGNE_TR!$A$1:$E$13,MATCH(MONTH($A140),COEE_CADLIGNE_TR!$A$1:$A$13,0),5))))</f>
        <v>1601.8735362997659</v>
      </c>
    </row>
    <row r="141" spans="1:20" x14ac:dyDescent="0.35">
      <c r="A141" s="4">
        <v>45064</v>
      </c>
      <c r="B141" s="1">
        <v>2023</v>
      </c>
      <c r="C141" s="1">
        <v>20</v>
      </c>
      <c r="D141" s="1">
        <f>MONTH(Tableau4[[#This Row],[Date ]])</f>
        <v>5</v>
      </c>
      <c r="E141" s="28" t="str">
        <f>IF(OR(Ouverture_lignes_validées!E141="F",Ouverture_lignes_validées!E141="PM",Ouverture_lignes_validées!E141=""),"",
IF(Ouverture_lignes_validées!E141=1,
IF(ISEVEN(Capa_lignes!$C141)="VRAI",
INDEX(COEE_CADLIGNE_TR!$A$16:$C$27,MATCH(Tableau4[[#This Row],[Mois]],COEE_CADLIGNE_TR!$A$16:$A$27,0),2)*COEE_CADLIGNE_TR!$G$2*INDEX(COEE_CADLIGNE_TR!$L$3:$R$9,MATCH(WEEKDAY($A141,1),COEE_CADLIGNE_TR!$M$3:$M$9,0),4)*INDEX(COEE_CADLIGNE_TR!$A$1:$D$13,MATCH(MONTH($A141),COEE_CADLIGNE_TR!$A$1:$A$13,0),2)*INDEX(COEE_CADLIGNE_TR!$A$1:$D$13,MATCH(MONTH($A141),COEE_CADLIGNE_TR!$A$1:$A$13,0),2),
INDEX(COEE_CADLIGNE_TR!$A$16:$C$27,MATCH(Tableau4[[#This Row],[Mois]],COEE_CADLIGNE_TR!$A$16:$A$27,0),2)*COEE_CADLIGNE_TR!$G$2*INDEX(COEE_CADLIGNE_TR!$L$3:$R$9,MATCH(WEEKDAY($A141,1),COEE_CADLIGNE_TR!$M$3:$M$9,0),3)*INDEX(COEE_CADLIGNE_TR!$A$1:$D$13,MATCH(MONTH($A141),COEE_CADLIGNE_TR!$A$1:$A$13,0),2)*INDEX(COEE_CADLIGNE_TR!$A$1:$D$13,MATCH(MONTH($A141),COEE_CADLIGNE_TR!$A$1:$A$13,0),2))))</f>
        <v/>
      </c>
      <c r="F141" s="28" t="str">
        <f>IF(OR(Ouverture_lignes_validées!F141="F",Ouverture_lignes_validées!F141="PM",Ouverture_lignes_validées!F141=""),"",IF(Ouverture_lignes_validées!F141=1,IF(ISEVEN(Capa_lignes!$C141)="VRAI",INDEX(COEE_CADLIGNE_TR!$A$16:$C$27,MATCH(Tableau4[[#This Row],[Mois]],COEE_CADLIGNE_TR!$A$16:$A$27,0),2)*COEE_CADLIGNE_TR!$G$2*INDEX(COEE_CADLIGNE_TR!$L$3:$R$9,MATCH(WEEKDAY($A141,1),COEE_CADLIGNE_TR!$M$3:$M$9,0),3)*INDEX(COEE_CADLIGNE_TR!$A$1:$D$13,MATCH(MONTH($A141),COEE_CADLIGNE_TR!$A$1:$A$13,0),2),COEE_CADLIGNE_TR!$G$2*INDEX(COEE_CADLIGNE_TR!$L$3:$R$9,MATCH(WEEKDAY($A141,1),COEE_CADLIGNE_TR!$M$3:$M$9,0),4)*INDEX(COEE_CADLIGNE_TR!$A$1:$D$13,MATCH(MONTH($A141),COEE_CADLIGNE_TR!$A$1:$A$13,0),2))))</f>
        <v/>
      </c>
      <c r="G141" s="28" t="str">
        <f>IF(OR(Ouverture_lignes_validées!G141="F",Ouverture_lignes_validées!G141="PM",Ouverture_lignes_validées!G141=""),"",IF(Ouverture_lignes_validées!G141=1,INDEX(COEE_CADLIGNE_TR!$A$16:$C$27,MATCH(Tableau4[[#This Row],[Mois]],COEE_CADLIGNE_TR!$A$16:$A$27,0),2)*COEE_CADLIGNE_TR!$G$2*INDEX(COEE_CADLIGNE_TR!$L$3:$R$9,MATCH(WEEKDAY($A141,1),COEE_CADLIGNE_TR!$M$3:$M$9,0),5)*INDEX(COEE_CADLIGNE_TR!$A$1:$D$13,MATCH(MONTH($A141),COEE_CADLIGNE_TR!$A$1:$A$13,0),2)))</f>
        <v/>
      </c>
      <c r="H141" s="28" t="str">
        <f>IF(OR(Ouverture_lignes_validées!H141="F",Ouverture_lignes_validées!H141="PM",Ouverture_lignes_validées!H141=""),"",IF(Ouverture_lignes_validées!H141=1,INDEX(COEE_CADLIGNE_TR!$A$16:$C$27,MATCH(Tableau4[[#This Row],[Mois]],COEE_CADLIGNE_TR!$A$16:$A$27,0),2)*COEE_CADLIGNE_TR!$G$2*INDEX(COEE_CADLIGNE_TR!$L$3:$R$9,MATCH(WEEKDAY($A141,1),COEE_CADLIGNE_TR!$M$3:$M$9,0),6)*INDEX(COEE_CADLIGNE_TR!$A$1:$D$13,MATCH(MONTH($A141),COEE_CADLIGNE_TR!$A$1:$A$13,0),2)))</f>
        <v/>
      </c>
      <c r="I141" s="28" t="str">
        <f>IF(OR(Ouverture_lignes_validées!I141="F",Ouverture_lignes_validées!I141="PM",Ouverture_lignes_validées!I141=""),"",IF(Ouverture_lignes_validées!I141=1,INDEX(COEE_CADLIGNE_TR!$A$16:$C$27,MATCH(Tableau4[[#This Row],[Mois]],COEE_CADLIGNE_TR!$A$16:$A$27,0),2)*COEE_CADLIGNE_TR!$G$2*INDEX(COEE_CADLIGNE_TR!$L$3:$R$9,MATCH(WEEKDAY($A141,1),COEE_CADLIGNE_TR!$M$3:$M$9,0),7)*INDEX(COEE_CADLIGNE_TR!$A$1:$D$13,MATCH(MONTH($A141),COEE_CADLIGNE_TR!$A$1:$A$13,0),2)))</f>
        <v/>
      </c>
      <c r="J141" s="28" t="str">
        <f>IF(OR(Ouverture_lignes_validées!J141="F",Ouverture_lignes_validées!J141="PM",Ouverture_lignes_validées!J141=""),"",IF(Ouverture_lignes_validées!J141=1,IF(ISEVEN(Capa_lignes!$C141)="VRAI",INDEX(COEE_CADLIGNE_TR!$A$16:$C$27,MATCH(Tableau4[[#This Row],[Mois]],COEE_CADLIGNE_TR!$A$16:$A$27,0),2)*COEE_CADLIGNE_TR!$H$2*INDEX(COEE_CADLIGNE_TR!$L$3:$R$9,MATCH(WEEKDAY($A141,1),COEE_CADLIGNE_TR!$M$3:$M$9,0),4)*INDEX(COEE_CADLIGNE_TR!$A$1:$D$13,MATCH(MONTH($A141),COEE_CADLIGNE_TR!$A$1:$A$13,0),3),INDEX(COEE_CADLIGNE_TR!$A$16:$C$27,MATCH(Tableau4[[#This Row],[Mois]],COEE_CADLIGNE_TR!$A$16:$A$27,0),2)*COEE_CADLIGNE_TR!$H$2*INDEX(COEE_CADLIGNE_TR!$L$3:$R$9,MATCH(WEEKDAY($A141,1),COEE_CADLIGNE_TR!$M$3:$M$9,0),3)*INDEX(COEE_CADLIGNE_TR!$A$1:$D$13,MATCH(MONTH($A141),COEE_CADLIGNE_TR!$A$1:$A$13,0),3))))</f>
        <v/>
      </c>
      <c r="K141" s="28" t="str">
        <f>IF(OR(Ouverture_lignes_validées!K141="F",Ouverture_lignes_validées!K141="PM",Ouverture_lignes_validées!K141=""),"",IF(Ouverture_lignes_validées!K141=1,IF(ISEVEN(Capa_lignes!$C141)="VRAI",INDEX(COEE_CADLIGNE_TR!$A$16:$C$27,MATCH(Tableau4[[#This Row],[Mois]],COEE_CADLIGNE_TR!$A$16:$A$27,0),2)*COEE_CADLIGNE_TR!$H$2*INDEX(COEE_CADLIGNE_TR!$L$3:$R$9,MATCH(WEEKDAY($A141,1),COEE_CADLIGNE_TR!$M$3:$M$9,0),3)*INDEX(COEE_CADLIGNE_TR!$A$1:$D$13,MATCH(MONTH($A141),COEE_CADLIGNE_TR!$A$1:$A$13,0),3),INDEX(COEE_CADLIGNE_TR!$A$16:$C$27,MATCH(Tableau4[[#This Row],[Mois]],COEE_CADLIGNE_TR!$A$16:$A$27,0),2)*COEE_CADLIGNE_TR!$H$2*INDEX(COEE_CADLIGNE_TR!$L$3:$R$9,MATCH(WEEKDAY($A141,1),COEE_CADLIGNE_TR!$M$3:$M$9,0),4)*INDEX(COEE_CADLIGNE_TR!$A$1:$D$13,MATCH(MONTH($A141),COEE_CADLIGNE_TR!$A$1:$A$13,0),3))))</f>
        <v/>
      </c>
      <c r="L141" s="28" t="str">
        <f>IF(OR(Ouverture_lignes_validées!L141="F",Ouverture_lignes_validées!L141="PM",Ouverture_lignes_validées!L141=""),"",IF(Ouverture_lignes_validées!L141=1,INDEX(COEE_CADLIGNE_TR!$A$16:$C$27,MATCH(Tableau4[[#This Row],[Mois]],COEE_CADLIGNE_TR!$A$16:$A$27,0),2)*COEE_CADLIGNE_TR!$H$2*INDEX(COEE_CADLIGNE_TR!$L$3:$R$9,MATCH(WEEKDAY($A141,1),COEE_CADLIGNE_TR!$M$3:$M$9,0),5)*INDEX(COEE_CADLIGNE_TR!$A$1:$D$13,MATCH(MONTH($A141),COEE_CADLIGNE_TR!$A$1:$A$13,0),3)))</f>
        <v/>
      </c>
      <c r="M141" s="28" t="str">
        <f>IF(OR(Ouverture_lignes_validées!M141="F",Ouverture_lignes_validées!M141="PM",Ouverture_lignes_validées!M141=""),"",IF(Ouverture_lignes_validées!M141=1,INDEX(COEE_CADLIGNE_TR!$A$16:$C$27,MATCH(Tableau4[[#This Row],[Mois]],COEE_CADLIGNE_TR!$A$16:$A$27,0),2)*COEE_CADLIGNE_TR!$H$2*INDEX(COEE_CADLIGNE_TR!$L$3:$R$9,MATCH(WEEKDAY($A141,1),COEE_CADLIGNE_TR!$M$3:$M$9,0),6)*INDEX(COEE_CADLIGNE_TR!$A$1:$D$13,MATCH(MONTH($A141),COEE_CADLIGNE_TR!$A$1:$A$13,0),3)))</f>
        <v/>
      </c>
      <c r="N141" s="28" t="str">
        <f>IF(OR(Ouverture_lignes_validées!N141="F",Ouverture_lignes_validées!N141="PM",Ouverture_lignes_validées!N141=""),"",IF(Ouverture_lignes_validées!N141=1,INDEX(COEE_CADLIGNE_TR!$A$16:$C$27,MATCH(Tableau4[[#This Row],[Mois]],COEE_CADLIGNE_TR!$A$16:$A$27,0),2)*COEE_CADLIGNE_TR!$H$2*INDEX(COEE_CADLIGNE_TR!$L$3:$R$9,MATCH(WEEKDAY($A141,1),COEE_CADLIGNE_TR!$M$3:$M$9,0),7)*INDEX(COEE_CADLIGNE_TR!$A$1:$D$13,MATCH(MONTH($A141),COEE_CADLIGNE_TR!$A$1:$A$13,0),3)))</f>
        <v/>
      </c>
      <c r="O141" s="28" t="str">
        <f>IF(OR(Ouverture_lignes_validées!O141="F",Ouverture_lignes_validées!O141="PM",Ouverture_lignes_validées!O141=""),"",IF(Ouverture_lignes_validées!O141=1,IF(ISEVEN(Capa_lignes!$C141)="VRAI",INDEX(COEE_CADLIGNE_TR!$A$16:$C$27,MATCH(Tableau4[[#This Row],[Mois]],COEE_CADLIGNE_TR!$A$16:$A$27,0),2)*COEE_CADLIGNE_TR!$I$2*INDEX(COEE_CADLIGNE_TR!$L$3:$R$9,MATCH(WEEKDAY($A141,1),COEE_CADLIGNE_TR!$M$3:$M$9,0),4)*INDEX(COEE_CADLIGNE_TR!$A$1:$D$13,MATCH(MONTH($A141),COEE_CADLIGNE_TR!$A$1:$A$13,0),4),INDEX(COEE_CADLIGNE_TR!$A$16:$C$27,MATCH(Tableau4[[#This Row],[Mois]],COEE_CADLIGNE_TR!$A$16:$A$27,0),2)*COEE_CADLIGNE_TR!$I$2*INDEX(COEE_CADLIGNE_TR!$L$3:$R$9,MATCH(WEEKDAY($A141,1),COEE_CADLIGNE_TR!$M$3:$M$9,0),3)*INDEX(COEE_CADLIGNE_TR!$A$1:$D$13,MATCH(MONTH($A141),COEE_CADLIGNE_TR!$A$1:$A$13,0),4))))</f>
        <v/>
      </c>
      <c r="P141" s="28" t="str">
        <f>IF(OR(Ouverture_lignes_validées!P141="F",Ouverture_lignes_validées!P141="PM",Ouverture_lignes_validées!P141=""),"",IF(Ouverture_lignes_validées!P141=1,IF(ISEVEN(Capa_lignes!$C141)="VRAI",INDEX(COEE_CADLIGNE_TR!$A$16:$C$27,MATCH(Tableau4[[#This Row],[Mois]],COEE_CADLIGNE_TR!$A$16:$A$27,0),2)*COEE_CADLIGNE_TR!$I$2*INDEX(COEE_CADLIGNE_TR!$L$3:$R$9,MATCH(WEEKDAY($A141,1),COEE_CADLIGNE_TR!$M$3:$M$9,0),3)*INDEX(COEE_CADLIGNE_TR!$A$1:$D$13,MATCH(MONTH($A141),COEE_CADLIGNE_TR!$A$1:$A$13,0),4),INDEX(COEE_CADLIGNE_TR!$A$16:$C$27,MATCH(Tableau4[[#This Row],[Mois]],COEE_CADLIGNE_TR!$A$16:$A$27,0),2)*COEE_CADLIGNE_TR!$I$2*INDEX(COEE_CADLIGNE_TR!$L$3:$R$9,MATCH(WEEKDAY($A141,1),COEE_CADLIGNE_TR!$M$3:$M$9,0),4)*INDEX(COEE_CADLIGNE_TR!$A$1:$D$13,MATCH(MONTH($A141),COEE_CADLIGNE_TR!$A$1:$A$13,0),4))))</f>
        <v/>
      </c>
      <c r="Q141" s="28" t="str">
        <f>IF(OR(Ouverture_lignes_validées!Q141="F",Ouverture_lignes_validées!Q141="PM",Ouverture_lignes_validées!Q141=""),"",IF(Ouverture_lignes_validées!Q141=1,INDEX(COEE_CADLIGNE_TR!$A$16:$C$27,MATCH(Tableau4[[#This Row],[Mois]],COEE_CADLIGNE_TR!$A$16:$A$27,0),2)*COEE_CADLIGNE_TR!$I$2*INDEX(COEE_CADLIGNE_TR!$L$3:$R$9,MATCH(WEEKDAY($A141,1),COEE_CADLIGNE_TR!$M$3:$M$9,0),5)*INDEX(COEE_CADLIGNE_TR!$A$1:$D$13,MATCH(MONTH($A141),COEE_CADLIGNE_TR!$A$1:$A$13,0),4)))</f>
        <v/>
      </c>
      <c r="R141" s="28" t="str">
        <f>IF(OR(Ouverture_lignes_validées!R141="F",Ouverture_lignes_validées!R141="PM",Ouverture_lignes_validées!R141=""),"",IF(Ouverture_lignes_validées!R141=1,INDEX(COEE_CADLIGNE_TR!$A$16:$C$27,MATCH(Tableau4[[#This Row],[Mois]],COEE_CADLIGNE_TR!$A$16:$A$27,0),2)*COEE_CADLIGNE_TR!$I$2*INDEX(COEE_CADLIGNE_TR!$L$3:$R$9,MATCH(WEEKDAY($A141,1),COEE_CADLIGNE_TR!$M$3:$M$9,0),6)*INDEX(COEE_CADLIGNE_TR!$A$1:$D$13,MATCH(MONTH($A141),COEE_CADLIGNE_TR!$A$1:$A$13,0),4)))</f>
        <v/>
      </c>
      <c r="S141" s="28" t="str">
        <f>IF(OR(Ouverture_lignes_validées!S141="F",Ouverture_lignes_validées!S141="PM",Ouverture_lignes_validées!S141=""),"",IF(Ouverture_lignes_validées!S141=1,INDEX(COEE_CADLIGNE_TR!$A$16:$C$27,MATCH(Tableau4[[#This Row],[Mois]],COEE_CADLIGNE_TR!$A$16:$A$27,0),2)*COEE_CADLIGNE_TR!$I$2*INDEX(COEE_CADLIGNE_TR!$L$3:$R$9,MATCH(WEEKDAY($A141,1),COEE_CADLIGNE_TR!$M$3:$M$9,0),7)*INDEX(COEE_CADLIGNE_TR!$A$1:$D$13,MATCH(MONTH($A141),COEE_CADLIGNE_TR!$A$1:$A$13,0),4)))</f>
        <v/>
      </c>
      <c r="T141" s="28" t="str">
        <f>IF(OR(Ouverture_lignes_validées!T141="F",Ouverture_lignes_validées!T141="PM",Ouverture_lignes_validées!T141=""),"",IF(Ouverture_lignes_validées!T141=1,IF(ISEVEN(Capa_lignes!$C141)="VRAI",INDEX(COEE_CADLIGNE_TR!$A$16:$C$27,MATCH(Tableau4[[#This Row],[Mois]],COEE_CADLIGNE_TR!$A$16:$A$27,0),2)*COEE_CADLIGNE_TR!$J$2*INDEX(COEE_CADLIGNE_TR!$L$3:$R$9,MATCH(WEEKDAY($A141,1),COEE_CADLIGNE_TR!$M$3:$M$9,0),3)*INDEX(COEE_CADLIGNE_TR!$A$1:$E$13,MATCH(MONTH($A141),COEE_CADLIGNE_TR!$A$1:$A$13,0),5),INDEX(COEE_CADLIGNE_TR!$A$16:$C$27,MATCH(Tableau4[[#This Row],[Mois]],COEE_CADLIGNE_TR!$A$16:$A$27,0),2)*COEE_CADLIGNE_TR!$J$2*INDEX(COEE_CADLIGNE_TR!$L$3:$R$9,MATCH(WEEKDAY($A141,1),COEE_CADLIGNE_TR!$M$3:$M$9,0),4)*INDEX(COEE_CADLIGNE_TR!$A$1:$E$13,MATCH(MONTH($A141),COEE_CADLIGNE_TR!$A$1:$A$13,0),5))))</f>
        <v/>
      </c>
    </row>
    <row r="142" spans="1:20" x14ac:dyDescent="0.35">
      <c r="A142" s="4">
        <v>45065</v>
      </c>
      <c r="B142" s="1">
        <v>2023</v>
      </c>
      <c r="C142" s="1">
        <v>20</v>
      </c>
      <c r="D142" s="1">
        <f>MONTH(Tableau4[[#This Row],[Date ]])</f>
        <v>5</v>
      </c>
      <c r="E142" s="28" t="str">
        <f>IF(OR(Ouverture_lignes_validées!E142="F",Ouverture_lignes_validées!E142="PM",Ouverture_lignes_validées!E142=""),"",
IF(Ouverture_lignes_validées!E142=1,
IF(ISEVEN(Capa_lignes!$C142)="VRAI",
INDEX(COEE_CADLIGNE_TR!$A$16:$C$27,MATCH(Tableau4[[#This Row],[Mois]],COEE_CADLIGNE_TR!$A$16:$A$27,0),2)*COEE_CADLIGNE_TR!$G$2*INDEX(COEE_CADLIGNE_TR!$L$3:$R$9,MATCH(WEEKDAY($A142,1),COEE_CADLIGNE_TR!$M$3:$M$9,0),4)*INDEX(COEE_CADLIGNE_TR!$A$1:$D$13,MATCH(MONTH($A142),COEE_CADLIGNE_TR!$A$1:$A$13,0),2)*INDEX(COEE_CADLIGNE_TR!$A$1:$D$13,MATCH(MONTH($A142),COEE_CADLIGNE_TR!$A$1:$A$13,0),2),
INDEX(COEE_CADLIGNE_TR!$A$16:$C$27,MATCH(Tableau4[[#This Row],[Mois]],COEE_CADLIGNE_TR!$A$16:$A$27,0),2)*COEE_CADLIGNE_TR!$G$2*INDEX(COEE_CADLIGNE_TR!$L$3:$R$9,MATCH(WEEKDAY($A142,1),COEE_CADLIGNE_TR!$M$3:$M$9,0),3)*INDEX(COEE_CADLIGNE_TR!$A$1:$D$13,MATCH(MONTH($A142),COEE_CADLIGNE_TR!$A$1:$A$13,0),2)*INDEX(COEE_CADLIGNE_TR!$A$1:$D$13,MATCH(MONTH($A142),COEE_CADLIGNE_TR!$A$1:$A$13,0),2))))</f>
        <v/>
      </c>
      <c r="F142" s="28" t="str">
        <f>IF(OR(Ouverture_lignes_validées!F142="F",Ouverture_lignes_validées!F142="PM",Ouverture_lignes_validées!F142=""),"",IF(Ouverture_lignes_validées!F142=1,IF(ISEVEN(Capa_lignes!$C142)="VRAI",INDEX(COEE_CADLIGNE_TR!$A$16:$C$27,MATCH(Tableau4[[#This Row],[Mois]],COEE_CADLIGNE_TR!$A$16:$A$27,0),2)*COEE_CADLIGNE_TR!$G$2*INDEX(COEE_CADLIGNE_TR!$L$3:$R$9,MATCH(WEEKDAY($A142,1),COEE_CADLIGNE_TR!$M$3:$M$9,0),3)*INDEX(COEE_CADLIGNE_TR!$A$1:$D$13,MATCH(MONTH($A142),COEE_CADLIGNE_TR!$A$1:$A$13,0),2),COEE_CADLIGNE_TR!$G$2*INDEX(COEE_CADLIGNE_TR!$L$3:$R$9,MATCH(WEEKDAY($A142,1),COEE_CADLIGNE_TR!$M$3:$M$9,0),4)*INDEX(COEE_CADLIGNE_TR!$A$1:$D$13,MATCH(MONTH($A142),COEE_CADLIGNE_TR!$A$1:$A$13,0),2))))</f>
        <v/>
      </c>
      <c r="G142" s="28" t="str">
        <f>IF(OR(Ouverture_lignes_validées!G142="F",Ouverture_lignes_validées!G142="PM",Ouverture_lignes_validées!G142=""),"",IF(Ouverture_lignes_validées!G142=1,INDEX(COEE_CADLIGNE_TR!$A$16:$C$27,MATCH(Tableau4[[#This Row],[Mois]],COEE_CADLIGNE_TR!$A$16:$A$27,0),2)*COEE_CADLIGNE_TR!$G$2*INDEX(COEE_CADLIGNE_TR!$L$3:$R$9,MATCH(WEEKDAY($A142,1),COEE_CADLIGNE_TR!$M$3:$M$9,0),5)*INDEX(COEE_CADLIGNE_TR!$A$1:$D$13,MATCH(MONTH($A142),COEE_CADLIGNE_TR!$A$1:$A$13,0),2)))</f>
        <v/>
      </c>
      <c r="H142" s="28" t="str">
        <f>IF(OR(Ouverture_lignes_validées!H142="F",Ouverture_lignes_validées!H142="PM",Ouverture_lignes_validées!H142=""),"",IF(Ouverture_lignes_validées!H142=1,INDEX(COEE_CADLIGNE_TR!$A$16:$C$27,MATCH(Tableau4[[#This Row],[Mois]],COEE_CADLIGNE_TR!$A$16:$A$27,0),2)*COEE_CADLIGNE_TR!$G$2*INDEX(COEE_CADLIGNE_TR!$L$3:$R$9,MATCH(WEEKDAY($A142,1),COEE_CADLIGNE_TR!$M$3:$M$9,0),6)*INDEX(COEE_CADLIGNE_TR!$A$1:$D$13,MATCH(MONTH($A142),COEE_CADLIGNE_TR!$A$1:$A$13,0),2)))</f>
        <v/>
      </c>
      <c r="I142" s="28" t="str">
        <f>IF(OR(Ouverture_lignes_validées!I142="F",Ouverture_lignes_validées!I142="PM",Ouverture_lignes_validées!I142=""),"",IF(Ouverture_lignes_validées!I142=1,INDEX(COEE_CADLIGNE_TR!$A$16:$C$27,MATCH(Tableau4[[#This Row],[Mois]],COEE_CADLIGNE_TR!$A$16:$A$27,0),2)*COEE_CADLIGNE_TR!$G$2*INDEX(COEE_CADLIGNE_TR!$L$3:$R$9,MATCH(WEEKDAY($A142,1),COEE_CADLIGNE_TR!$M$3:$M$9,0),7)*INDEX(COEE_CADLIGNE_TR!$A$1:$D$13,MATCH(MONTH($A142),COEE_CADLIGNE_TR!$A$1:$A$13,0),2)))</f>
        <v/>
      </c>
      <c r="J142" s="28">
        <f>IF(OR(Ouverture_lignes_validées!J142="F",Ouverture_lignes_validées!J142="PM",Ouverture_lignes_validées!J142=""),"",IF(Ouverture_lignes_validées!J142=1,IF(ISEVEN(Capa_lignes!$C142)="VRAI",INDEX(COEE_CADLIGNE_TR!$A$16:$C$27,MATCH(Tableau4[[#This Row],[Mois]],COEE_CADLIGNE_TR!$A$16:$A$27,0),2)*COEE_CADLIGNE_TR!$H$2*INDEX(COEE_CADLIGNE_TR!$L$3:$R$9,MATCH(WEEKDAY($A142,1),COEE_CADLIGNE_TR!$M$3:$M$9,0),4)*INDEX(COEE_CADLIGNE_TR!$A$1:$D$13,MATCH(MONTH($A142),COEE_CADLIGNE_TR!$A$1:$A$13,0),3),INDEX(COEE_CADLIGNE_TR!$A$16:$C$27,MATCH(Tableau4[[#This Row],[Mois]],COEE_CADLIGNE_TR!$A$16:$A$27,0),2)*COEE_CADLIGNE_TR!$H$2*INDEX(COEE_CADLIGNE_TR!$L$3:$R$9,MATCH(WEEKDAY($A142,1),COEE_CADLIGNE_TR!$M$3:$M$9,0),3)*INDEX(COEE_CADLIGNE_TR!$A$1:$D$13,MATCH(MONTH($A142),COEE_CADLIGNE_TR!$A$1:$A$13,0),3))))</f>
        <v>4890.6000000000004</v>
      </c>
      <c r="K142" s="28">
        <f>IF(OR(Ouverture_lignes_validées!K142="F",Ouverture_lignes_validées!K142="PM",Ouverture_lignes_validées!K142=""),"",IF(Ouverture_lignes_validées!K142=1,IF(ISEVEN(Capa_lignes!$C142)="VRAI",INDEX(COEE_CADLIGNE_TR!$A$16:$C$27,MATCH(Tableau4[[#This Row],[Mois]],COEE_CADLIGNE_TR!$A$16:$A$27,0),2)*COEE_CADLIGNE_TR!$H$2*INDEX(COEE_CADLIGNE_TR!$L$3:$R$9,MATCH(WEEKDAY($A142,1),COEE_CADLIGNE_TR!$M$3:$M$9,0),3)*INDEX(COEE_CADLIGNE_TR!$A$1:$D$13,MATCH(MONTH($A142),COEE_CADLIGNE_TR!$A$1:$A$13,0),3),INDEX(COEE_CADLIGNE_TR!$A$16:$C$27,MATCH(Tableau4[[#This Row],[Mois]],COEE_CADLIGNE_TR!$A$16:$A$27,0),2)*COEE_CADLIGNE_TR!$H$2*INDEX(COEE_CADLIGNE_TR!$L$3:$R$9,MATCH(WEEKDAY($A142,1),COEE_CADLIGNE_TR!$M$3:$M$9,0),4)*INDEX(COEE_CADLIGNE_TR!$A$1:$D$13,MATCH(MONTH($A142),COEE_CADLIGNE_TR!$A$1:$A$13,0),3))))</f>
        <v>3001.05</v>
      </c>
      <c r="L142" s="28" t="str">
        <f>IF(OR(Ouverture_lignes_validées!L142="F",Ouverture_lignes_validées!L142="PM",Ouverture_lignes_validées!L142=""),"",IF(Ouverture_lignes_validées!L142=1,INDEX(COEE_CADLIGNE_TR!$A$16:$C$27,MATCH(Tableau4[[#This Row],[Mois]],COEE_CADLIGNE_TR!$A$16:$A$27,0),2)*COEE_CADLIGNE_TR!$H$2*INDEX(COEE_CADLIGNE_TR!$L$3:$R$9,MATCH(WEEKDAY($A142,1),COEE_CADLIGNE_TR!$M$3:$M$9,0),5)*INDEX(COEE_CADLIGNE_TR!$A$1:$D$13,MATCH(MONTH($A142),COEE_CADLIGNE_TR!$A$1:$A$13,0),3)))</f>
        <v/>
      </c>
      <c r="M142" s="28">
        <f>IF(OR(Ouverture_lignes_validées!M142="F",Ouverture_lignes_validées!M142="PM",Ouverture_lignes_validées!M142=""),"",IF(Ouverture_lignes_validées!M142=1,INDEX(COEE_CADLIGNE_TR!$A$16:$C$27,MATCH(Tableau4[[#This Row],[Mois]],COEE_CADLIGNE_TR!$A$16:$A$27,0),2)*COEE_CADLIGNE_TR!$H$2*INDEX(COEE_CADLIGNE_TR!$L$3:$R$9,MATCH(WEEKDAY($A142,1),COEE_CADLIGNE_TR!$M$3:$M$9,0),6)*INDEX(COEE_CADLIGNE_TR!$A$1:$D$13,MATCH(MONTH($A142),COEE_CADLIGNE_TR!$A$1:$A$13,0),3)))</f>
        <v>7335.9000000000005</v>
      </c>
      <c r="N142" s="28" t="str">
        <f>IF(OR(Ouverture_lignes_validées!N142="F",Ouverture_lignes_validées!N142="PM",Ouverture_lignes_validées!N142=""),"",IF(Ouverture_lignes_validées!N142=1,INDEX(COEE_CADLIGNE_TR!$A$16:$C$27,MATCH(Tableau4[[#This Row],[Mois]],COEE_CADLIGNE_TR!$A$16:$A$27,0),2)*COEE_CADLIGNE_TR!$H$2*INDEX(COEE_CADLIGNE_TR!$L$3:$R$9,MATCH(WEEKDAY($A142,1),COEE_CADLIGNE_TR!$M$3:$M$9,0),7)*INDEX(COEE_CADLIGNE_TR!$A$1:$D$13,MATCH(MONTH($A142),COEE_CADLIGNE_TR!$A$1:$A$13,0),3)))</f>
        <v/>
      </c>
      <c r="O142" s="28">
        <f>IF(OR(Ouverture_lignes_validées!O142="F",Ouverture_lignes_validées!O142="PM",Ouverture_lignes_validées!O142=""),"",IF(Ouverture_lignes_validées!O142=1,IF(ISEVEN(Capa_lignes!$C142)="VRAI",INDEX(COEE_CADLIGNE_TR!$A$16:$C$27,MATCH(Tableau4[[#This Row],[Mois]],COEE_CADLIGNE_TR!$A$16:$A$27,0),2)*COEE_CADLIGNE_TR!$I$2*INDEX(COEE_CADLIGNE_TR!$L$3:$R$9,MATCH(WEEKDAY($A142,1),COEE_CADLIGNE_TR!$M$3:$M$9,0),4)*INDEX(COEE_CADLIGNE_TR!$A$1:$D$13,MATCH(MONTH($A142),COEE_CADLIGNE_TR!$A$1:$A$13,0),4),INDEX(COEE_CADLIGNE_TR!$A$16:$C$27,MATCH(Tableau4[[#This Row],[Mois]],COEE_CADLIGNE_TR!$A$16:$A$27,0),2)*COEE_CADLIGNE_TR!$I$2*INDEX(COEE_CADLIGNE_TR!$L$3:$R$9,MATCH(WEEKDAY($A142,1),COEE_CADLIGNE_TR!$M$3:$M$9,0),3)*INDEX(COEE_CADLIGNE_TR!$A$1:$D$13,MATCH(MONTH($A142),COEE_CADLIGNE_TR!$A$1:$A$13,0),4))))</f>
        <v>4796.55</v>
      </c>
      <c r="P142" s="28">
        <f>IF(OR(Ouverture_lignes_validées!P142="F",Ouverture_lignes_validées!P142="PM",Ouverture_lignes_validées!P142=""),"",IF(Ouverture_lignes_validées!P142=1,IF(ISEVEN(Capa_lignes!$C142)="VRAI",INDEX(COEE_CADLIGNE_TR!$A$16:$C$27,MATCH(Tableau4[[#This Row],[Mois]],COEE_CADLIGNE_TR!$A$16:$A$27,0),2)*COEE_CADLIGNE_TR!$I$2*INDEX(COEE_CADLIGNE_TR!$L$3:$R$9,MATCH(WEEKDAY($A142,1),COEE_CADLIGNE_TR!$M$3:$M$9,0),3)*INDEX(COEE_CADLIGNE_TR!$A$1:$D$13,MATCH(MONTH($A142),COEE_CADLIGNE_TR!$A$1:$A$13,0),4),INDEX(COEE_CADLIGNE_TR!$A$16:$C$27,MATCH(Tableau4[[#This Row],[Mois]],COEE_CADLIGNE_TR!$A$16:$A$27,0),2)*COEE_CADLIGNE_TR!$I$2*INDEX(COEE_CADLIGNE_TR!$L$3:$R$9,MATCH(WEEKDAY($A142,1),COEE_CADLIGNE_TR!$M$3:$M$9,0),4)*INDEX(COEE_CADLIGNE_TR!$A$1:$D$13,MATCH(MONTH($A142),COEE_CADLIGNE_TR!$A$1:$A$13,0),4))))</f>
        <v>2943.3375000000001</v>
      </c>
      <c r="Q142" s="28" t="str">
        <f>IF(OR(Ouverture_lignes_validées!Q142="F",Ouverture_lignes_validées!Q142="PM",Ouverture_lignes_validées!Q142=""),"",IF(Ouverture_lignes_validées!Q142=1,INDEX(COEE_CADLIGNE_TR!$A$16:$C$27,MATCH(Tableau4[[#This Row],[Mois]],COEE_CADLIGNE_TR!$A$16:$A$27,0),2)*COEE_CADLIGNE_TR!$I$2*INDEX(COEE_CADLIGNE_TR!$L$3:$R$9,MATCH(WEEKDAY($A142,1),COEE_CADLIGNE_TR!$M$3:$M$9,0),5)*INDEX(COEE_CADLIGNE_TR!$A$1:$D$13,MATCH(MONTH($A142),COEE_CADLIGNE_TR!$A$1:$A$13,0),4)))</f>
        <v/>
      </c>
      <c r="R142" s="28" t="str">
        <f>IF(OR(Ouverture_lignes_validées!R142="F",Ouverture_lignes_validées!R142="PM",Ouverture_lignes_validées!R142=""),"",IF(Ouverture_lignes_validées!R142=1,INDEX(COEE_CADLIGNE_TR!$A$16:$C$27,MATCH(Tableau4[[#This Row],[Mois]],COEE_CADLIGNE_TR!$A$16:$A$27,0),2)*COEE_CADLIGNE_TR!$I$2*INDEX(COEE_CADLIGNE_TR!$L$3:$R$9,MATCH(WEEKDAY($A142,1),COEE_CADLIGNE_TR!$M$3:$M$9,0),6)*INDEX(COEE_CADLIGNE_TR!$A$1:$D$13,MATCH(MONTH($A142),COEE_CADLIGNE_TR!$A$1:$A$13,0),4)))</f>
        <v/>
      </c>
      <c r="S142" s="28" t="str">
        <f>IF(OR(Ouverture_lignes_validées!S142="F",Ouverture_lignes_validées!S142="PM",Ouverture_lignes_validées!S142=""),"",IF(Ouverture_lignes_validées!S142=1,INDEX(COEE_CADLIGNE_TR!$A$16:$C$27,MATCH(Tableau4[[#This Row],[Mois]],COEE_CADLIGNE_TR!$A$16:$A$27,0),2)*COEE_CADLIGNE_TR!$I$2*INDEX(COEE_CADLIGNE_TR!$L$3:$R$9,MATCH(WEEKDAY($A142,1),COEE_CADLIGNE_TR!$M$3:$M$9,0),7)*INDEX(COEE_CADLIGNE_TR!$A$1:$D$13,MATCH(MONTH($A142),COEE_CADLIGNE_TR!$A$1:$A$13,0),4)))</f>
        <v/>
      </c>
      <c r="T142" s="28">
        <f>IF(OR(Ouverture_lignes_validées!T142="F",Ouverture_lignes_validées!T142="PM",Ouverture_lignes_validées!T142=""),"",IF(Ouverture_lignes_validées!T142=1,IF(ISEVEN(Capa_lignes!$C142)="VRAI",INDEX(COEE_CADLIGNE_TR!$A$16:$C$27,MATCH(Tableau4[[#This Row],[Mois]],COEE_CADLIGNE_TR!$A$16:$A$27,0),2)*COEE_CADLIGNE_TR!$J$2*INDEX(COEE_CADLIGNE_TR!$L$3:$R$9,MATCH(WEEKDAY($A142,1),COEE_CADLIGNE_TR!$M$3:$M$9,0),3)*INDEX(COEE_CADLIGNE_TR!$A$1:$E$13,MATCH(MONTH($A142),COEE_CADLIGNE_TR!$A$1:$A$13,0),5),INDEX(COEE_CADLIGNE_TR!$A$16:$C$27,MATCH(Tableau4[[#This Row],[Mois]],COEE_CADLIGNE_TR!$A$16:$A$27,0),2)*COEE_CADLIGNE_TR!$J$2*INDEX(COEE_CADLIGNE_TR!$L$3:$R$9,MATCH(WEEKDAY($A142,1),COEE_CADLIGNE_TR!$M$3:$M$9,0),4)*INDEX(COEE_CADLIGNE_TR!$A$1:$E$13,MATCH(MONTH($A142),COEE_CADLIGNE_TR!$A$1:$A$13,0),5))))</f>
        <v>961.12412177985948</v>
      </c>
    </row>
    <row r="143" spans="1:20" x14ac:dyDescent="0.35">
      <c r="A143" s="4">
        <v>45066</v>
      </c>
      <c r="B143" s="1">
        <v>2023</v>
      </c>
      <c r="C143" s="1">
        <v>20</v>
      </c>
      <c r="D143" s="1">
        <f>MONTH(Tableau4[[#This Row],[Date ]])</f>
        <v>5</v>
      </c>
      <c r="E143" s="28" t="str">
        <f>IF(OR(Ouverture_lignes_validées!E143="F",Ouverture_lignes_validées!E143="PM",Ouverture_lignes_validées!E143=""),"",
IF(Ouverture_lignes_validées!E143=1,
IF(ISEVEN(Capa_lignes!$C143)="VRAI",
INDEX(COEE_CADLIGNE_TR!$A$16:$C$27,MATCH(Tableau4[[#This Row],[Mois]],COEE_CADLIGNE_TR!$A$16:$A$27,0),2)*COEE_CADLIGNE_TR!$G$2*INDEX(COEE_CADLIGNE_TR!$L$3:$R$9,MATCH(WEEKDAY($A143,1),COEE_CADLIGNE_TR!$M$3:$M$9,0),4)*INDEX(COEE_CADLIGNE_TR!$A$1:$D$13,MATCH(MONTH($A143),COEE_CADLIGNE_TR!$A$1:$A$13,0),2)*INDEX(COEE_CADLIGNE_TR!$A$1:$D$13,MATCH(MONTH($A143),COEE_CADLIGNE_TR!$A$1:$A$13,0),2),
INDEX(COEE_CADLIGNE_TR!$A$16:$C$27,MATCH(Tableau4[[#This Row],[Mois]],COEE_CADLIGNE_TR!$A$16:$A$27,0),2)*COEE_CADLIGNE_TR!$G$2*INDEX(COEE_CADLIGNE_TR!$L$3:$R$9,MATCH(WEEKDAY($A143,1),COEE_CADLIGNE_TR!$M$3:$M$9,0),3)*INDEX(COEE_CADLIGNE_TR!$A$1:$D$13,MATCH(MONTH($A143),COEE_CADLIGNE_TR!$A$1:$A$13,0),2)*INDEX(COEE_CADLIGNE_TR!$A$1:$D$13,MATCH(MONTH($A143),COEE_CADLIGNE_TR!$A$1:$A$13,0),2))))</f>
        <v/>
      </c>
      <c r="F143" s="28" t="str">
        <f>IF(OR(Ouverture_lignes_validées!F143="F",Ouverture_lignes_validées!F143="PM",Ouverture_lignes_validées!F143=""),"",IF(Ouverture_lignes_validées!F143=1,IF(ISEVEN(Capa_lignes!$C143)="VRAI",INDEX(COEE_CADLIGNE_TR!$A$16:$C$27,MATCH(Tableau4[[#This Row],[Mois]],COEE_CADLIGNE_TR!$A$16:$A$27,0),2)*COEE_CADLIGNE_TR!$G$2*INDEX(COEE_CADLIGNE_TR!$L$3:$R$9,MATCH(WEEKDAY($A143,1),COEE_CADLIGNE_TR!$M$3:$M$9,0),3)*INDEX(COEE_CADLIGNE_TR!$A$1:$D$13,MATCH(MONTH($A143),COEE_CADLIGNE_TR!$A$1:$A$13,0),2),COEE_CADLIGNE_TR!$G$2*INDEX(COEE_CADLIGNE_TR!$L$3:$R$9,MATCH(WEEKDAY($A143,1),COEE_CADLIGNE_TR!$M$3:$M$9,0),4)*INDEX(COEE_CADLIGNE_TR!$A$1:$D$13,MATCH(MONTH($A143),COEE_CADLIGNE_TR!$A$1:$A$13,0),2))))</f>
        <v/>
      </c>
      <c r="G143" s="28" t="str">
        <f>IF(OR(Ouverture_lignes_validées!G143="F",Ouverture_lignes_validées!G143="PM",Ouverture_lignes_validées!G143=""),"",IF(Ouverture_lignes_validées!G143=1,INDEX(COEE_CADLIGNE_TR!$A$16:$C$27,MATCH(Tableau4[[#This Row],[Mois]],COEE_CADLIGNE_TR!$A$16:$A$27,0),2)*COEE_CADLIGNE_TR!$G$2*INDEX(COEE_CADLIGNE_TR!$L$3:$R$9,MATCH(WEEKDAY($A143,1),COEE_CADLIGNE_TR!$M$3:$M$9,0),5)*INDEX(COEE_CADLIGNE_TR!$A$1:$D$13,MATCH(MONTH($A143),COEE_CADLIGNE_TR!$A$1:$A$13,0),2)))</f>
        <v/>
      </c>
      <c r="H143" s="28" t="str">
        <f>IF(OR(Ouverture_lignes_validées!H143="F",Ouverture_lignes_validées!H143="PM",Ouverture_lignes_validées!H143=""),"",IF(Ouverture_lignes_validées!H143=1,INDEX(COEE_CADLIGNE_TR!$A$16:$C$27,MATCH(Tableau4[[#This Row],[Mois]],COEE_CADLIGNE_TR!$A$16:$A$27,0),2)*COEE_CADLIGNE_TR!$G$2*INDEX(COEE_CADLIGNE_TR!$L$3:$R$9,MATCH(WEEKDAY($A143,1),COEE_CADLIGNE_TR!$M$3:$M$9,0),6)*INDEX(COEE_CADLIGNE_TR!$A$1:$D$13,MATCH(MONTH($A143),COEE_CADLIGNE_TR!$A$1:$A$13,0),2)))</f>
        <v/>
      </c>
      <c r="I143" s="28" t="str">
        <f>IF(OR(Ouverture_lignes_validées!I143="F",Ouverture_lignes_validées!I143="PM",Ouverture_lignes_validées!I143=""),"",IF(Ouverture_lignes_validées!I143=1,INDEX(COEE_CADLIGNE_TR!$A$16:$C$27,MATCH(Tableau4[[#This Row],[Mois]],COEE_CADLIGNE_TR!$A$16:$A$27,0),2)*COEE_CADLIGNE_TR!$G$2*INDEX(COEE_CADLIGNE_TR!$L$3:$R$9,MATCH(WEEKDAY($A143,1),COEE_CADLIGNE_TR!$M$3:$M$9,0),7)*INDEX(COEE_CADLIGNE_TR!$A$1:$D$13,MATCH(MONTH($A143),COEE_CADLIGNE_TR!$A$1:$A$13,0),2)))</f>
        <v/>
      </c>
      <c r="J143" s="28" t="str">
        <f>IF(OR(Ouverture_lignes_validées!J143="F",Ouverture_lignes_validées!J143="PM",Ouverture_lignes_validées!J143=""),"",IF(Ouverture_lignes_validées!J143=1,IF(ISEVEN(Capa_lignes!$C143)="VRAI",INDEX(COEE_CADLIGNE_TR!$A$16:$C$27,MATCH(Tableau4[[#This Row],[Mois]],COEE_CADLIGNE_TR!$A$16:$A$27,0),2)*COEE_CADLIGNE_TR!$H$2*INDEX(COEE_CADLIGNE_TR!$L$3:$R$9,MATCH(WEEKDAY($A143,1),COEE_CADLIGNE_TR!$M$3:$M$9,0),4)*INDEX(COEE_CADLIGNE_TR!$A$1:$D$13,MATCH(MONTH($A143),COEE_CADLIGNE_TR!$A$1:$A$13,0),3),INDEX(COEE_CADLIGNE_TR!$A$16:$C$27,MATCH(Tableau4[[#This Row],[Mois]],COEE_CADLIGNE_TR!$A$16:$A$27,0),2)*COEE_CADLIGNE_TR!$H$2*INDEX(COEE_CADLIGNE_TR!$L$3:$R$9,MATCH(WEEKDAY($A143,1),COEE_CADLIGNE_TR!$M$3:$M$9,0),3)*INDEX(COEE_CADLIGNE_TR!$A$1:$D$13,MATCH(MONTH($A143),COEE_CADLIGNE_TR!$A$1:$A$13,0),3))))</f>
        <v/>
      </c>
      <c r="K143" s="28" t="str">
        <f>IF(OR(Ouverture_lignes_validées!K143="F",Ouverture_lignes_validées!K143="PM",Ouverture_lignes_validées!K143=""),"",IF(Ouverture_lignes_validées!K143=1,IF(ISEVEN(Capa_lignes!$C143)="VRAI",INDEX(COEE_CADLIGNE_TR!$A$16:$C$27,MATCH(Tableau4[[#This Row],[Mois]],COEE_CADLIGNE_TR!$A$16:$A$27,0),2)*COEE_CADLIGNE_TR!$H$2*INDEX(COEE_CADLIGNE_TR!$L$3:$R$9,MATCH(WEEKDAY($A143,1),COEE_CADLIGNE_TR!$M$3:$M$9,0),3)*INDEX(COEE_CADLIGNE_TR!$A$1:$D$13,MATCH(MONTH($A143),COEE_CADLIGNE_TR!$A$1:$A$13,0),3),INDEX(COEE_CADLIGNE_TR!$A$16:$C$27,MATCH(Tableau4[[#This Row],[Mois]],COEE_CADLIGNE_TR!$A$16:$A$27,0),2)*COEE_CADLIGNE_TR!$H$2*INDEX(COEE_CADLIGNE_TR!$L$3:$R$9,MATCH(WEEKDAY($A143,1),COEE_CADLIGNE_TR!$M$3:$M$9,0),4)*INDEX(COEE_CADLIGNE_TR!$A$1:$D$13,MATCH(MONTH($A143),COEE_CADLIGNE_TR!$A$1:$A$13,0),3))))</f>
        <v/>
      </c>
      <c r="L143" s="28" t="str">
        <f>IF(OR(Ouverture_lignes_validées!L143="F",Ouverture_lignes_validées!L143="PM",Ouverture_lignes_validées!L143=""),"",IF(Ouverture_lignes_validées!L143=1,INDEX(COEE_CADLIGNE_TR!$A$16:$C$27,MATCH(Tableau4[[#This Row],[Mois]],COEE_CADLIGNE_TR!$A$16:$A$27,0),2)*COEE_CADLIGNE_TR!$H$2*INDEX(COEE_CADLIGNE_TR!$L$3:$R$9,MATCH(WEEKDAY($A143,1),COEE_CADLIGNE_TR!$M$3:$M$9,0),5)*INDEX(COEE_CADLIGNE_TR!$A$1:$D$13,MATCH(MONTH($A143),COEE_CADLIGNE_TR!$A$1:$A$13,0),3)))</f>
        <v/>
      </c>
      <c r="M143" s="28">
        <f>IF(OR(Ouverture_lignes_validées!M143="F",Ouverture_lignes_validées!M143="PM",Ouverture_lignes_validées!M143=""),"",IF(Ouverture_lignes_validées!M143=1,INDEX(COEE_CADLIGNE_TR!$A$16:$C$27,MATCH(Tableau4[[#This Row],[Mois]],COEE_CADLIGNE_TR!$A$16:$A$27,0),2)*COEE_CADLIGNE_TR!$H$2*INDEX(COEE_CADLIGNE_TR!$L$3:$R$9,MATCH(WEEKDAY($A143,1),COEE_CADLIGNE_TR!$M$3:$M$9,0),6)*INDEX(COEE_CADLIGNE_TR!$A$1:$D$13,MATCH(MONTH($A143),COEE_CADLIGNE_TR!$A$1:$A$13,0),3)))</f>
        <v>7780.5</v>
      </c>
      <c r="N143" s="28">
        <f>IF(OR(Ouverture_lignes_validées!N143="F",Ouverture_lignes_validées!N143="PM",Ouverture_lignes_validées!N143=""),"",IF(Ouverture_lignes_validées!N143=1,INDEX(COEE_CADLIGNE_TR!$A$16:$C$27,MATCH(Tableau4[[#This Row],[Mois]],COEE_CADLIGNE_TR!$A$16:$A$27,0),2)*COEE_CADLIGNE_TR!$H$2*INDEX(COEE_CADLIGNE_TR!$L$3:$R$9,MATCH(WEEKDAY($A143,1),COEE_CADLIGNE_TR!$M$3:$M$9,0),7)*INDEX(COEE_CADLIGNE_TR!$A$1:$D$13,MATCH(MONTH($A143),COEE_CADLIGNE_TR!$A$1:$A$13,0),3)))</f>
        <v>7891.6500000000005</v>
      </c>
      <c r="O143" s="28" t="str">
        <f>IF(OR(Ouverture_lignes_validées!O143="F",Ouverture_lignes_validées!O143="PM",Ouverture_lignes_validées!O143=""),"",IF(Ouverture_lignes_validées!O143=1,IF(ISEVEN(Capa_lignes!$C143)="VRAI",INDEX(COEE_CADLIGNE_TR!$A$16:$C$27,MATCH(Tableau4[[#This Row],[Mois]],COEE_CADLIGNE_TR!$A$16:$A$27,0),2)*COEE_CADLIGNE_TR!$I$2*INDEX(COEE_CADLIGNE_TR!$L$3:$R$9,MATCH(WEEKDAY($A143,1),COEE_CADLIGNE_TR!$M$3:$M$9,0),4)*INDEX(COEE_CADLIGNE_TR!$A$1:$D$13,MATCH(MONTH($A143),COEE_CADLIGNE_TR!$A$1:$A$13,0),4),INDEX(COEE_CADLIGNE_TR!$A$16:$C$27,MATCH(Tableau4[[#This Row],[Mois]],COEE_CADLIGNE_TR!$A$16:$A$27,0),2)*COEE_CADLIGNE_TR!$I$2*INDEX(COEE_CADLIGNE_TR!$L$3:$R$9,MATCH(WEEKDAY($A143,1),COEE_CADLIGNE_TR!$M$3:$M$9,0),3)*INDEX(COEE_CADLIGNE_TR!$A$1:$D$13,MATCH(MONTH($A143),COEE_CADLIGNE_TR!$A$1:$A$13,0),4))))</f>
        <v/>
      </c>
      <c r="P143" s="28" t="str">
        <f>IF(OR(Ouverture_lignes_validées!P143="F",Ouverture_lignes_validées!P143="PM",Ouverture_lignes_validées!P143=""),"",IF(Ouverture_lignes_validées!P143=1,IF(ISEVEN(Capa_lignes!$C143)="VRAI",INDEX(COEE_CADLIGNE_TR!$A$16:$C$27,MATCH(Tableau4[[#This Row],[Mois]],COEE_CADLIGNE_TR!$A$16:$A$27,0),2)*COEE_CADLIGNE_TR!$I$2*INDEX(COEE_CADLIGNE_TR!$L$3:$R$9,MATCH(WEEKDAY($A143,1),COEE_CADLIGNE_TR!$M$3:$M$9,0),3)*INDEX(COEE_CADLIGNE_TR!$A$1:$D$13,MATCH(MONTH($A143),COEE_CADLIGNE_TR!$A$1:$A$13,0),4),INDEX(COEE_CADLIGNE_TR!$A$16:$C$27,MATCH(Tableau4[[#This Row],[Mois]],COEE_CADLIGNE_TR!$A$16:$A$27,0),2)*COEE_CADLIGNE_TR!$I$2*INDEX(COEE_CADLIGNE_TR!$L$3:$R$9,MATCH(WEEKDAY($A143,1),COEE_CADLIGNE_TR!$M$3:$M$9,0),4)*INDEX(COEE_CADLIGNE_TR!$A$1:$D$13,MATCH(MONTH($A143),COEE_CADLIGNE_TR!$A$1:$A$13,0),4))))</f>
        <v/>
      </c>
      <c r="Q143" s="28" t="str">
        <f>IF(OR(Ouverture_lignes_validées!Q143="F",Ouverture_lignes_validées!Q143="PM",Ouverture_lignes_validées!Q143=""),"",IF(Ouverture_lignes_validées!Q143=1,INDEX(COEE_CADLIGNE_TR!$A$16:$C$27,MATCH(Tableau4[[#This Row],[Mois]],COEE_CADLIGNE_TR!$A$16:$A$27,0),2)*COEE_CADLIGNE_TR!$I$2*INDEX(COEE_CADLIGNE_TR!$L$3:$R$9,MATCH(WEEKDAY($A143,1),COEE_CADLIGNE_TR!$M$3:$M$9,0),5)*INDEX(COEE_CADLIGNE_TR!$A$1:$D$13,MATCH(MONTH($A143),COEE_CADLIGNE_TR!$A$1:$A$13,0),4)))</f>
        <v/>
      </c>
      <c r="R143" s="28" t="str">
        <f>IF(OR(Ouverture_lignes_validées!R143="F",Ouverture_lignes_validées!R143="PM",Ouverture_lignes_validées!R143=""),"",IF(Ouverture_lignes_validées!R143=1,INDEX(COEE_CADLIGNE_TR!$A$16:$C$27,MATCH(Tableau4[[#This Row],[Mois]],COEE_CADLIGNE_TR!$A$16:$A$27,0),2)*COEE_CADLIGNE_TR!$I$2*INDEX(COEE_CADLIGNE_TR!$L$3:$R$9,MATCH(WEEKDAY($A143,1),COEE_CADLIGNE_TR!$M$3:$M$9,0),6)*INDEX(COEE_CADLIGNE_TR!$A$1:$D$13,MATCH(MONTH($A143),COEE_CADLIGNE_TR!$A$1:$A$13,0),4)))</f>
        <v/>
      </c>
      <c r="S143" s="28">
        <f>IF(OR(Ouverture_lignes_validées!S143="F",Ouverture_lignes_validées!S143="PM",Ouverture_lignes_validées!S143=""),"",IF(Ouverture_lignes_validées!S143=1,INDEX(COEE_CADLIGNE_TR!$A$16:$C$27,MATCH(Tableau4[[#This Row],[Mois]],COEE_CADLIGNE_TR!$A$16:$A$27,0),2)*COEE_CADLIGNE_TR!$I$2*INDEX(COEE_CADLIGNE_TR!$L$3:$R$9,MATCH(WEEKDAY($A143,1),COEE_CADLIGNE_TR!$M$3:$M$9,0),7)*INDEX(COEE_CADLIGNE_TR!$A$1:$D$13,MATCH(MONTH($A143),COEE_CADLIGNE_TR!$A$1:$A$13,0),4)))</f>
        <v>7739.8874999999998</v>
      </c>
      <c r="T143" s="28" t="str">
        <f>IF(OR(Ouverture_lignes_validées!T143="F",Ouverture_lignes_validées!T143="PM",Ouverture_lignes_validées!T143=""),"",IF(Ouverture_lignes_validées!T143=1,IF(ISEVEN(Capa_lignes!$C143)="VRAI",INDEX(COEE_CADLIGNE_TR!$A$16:$C$27,MATCH(Tableau4[[#This Row],[Mois]],COEE_CADLIGNE_TR!$A$16:$A$27,0),2)*COEE_CADLIGNE_TR!$J$2*INDEX(COEE_CADLIGNE_TR!$L$3:$R$9,MATCH(WEEKDAY($A143,1),COEE_CADLIGNE_TR!$M$3:$M$9,0),3)*INDEX(COEE_CADLIGNE_TR!$A$1:$E$13,MATCH(MONTH($A143),COEE_CADLIGNE_TR!$A$1:$A$13,0),5),INDEX(COEE_CADLIGNE_TR!$A$16:$C$27,MATCH(Tableau4[[#This Row],[Mois]],COEE_CADLIGNE_TR!$A$16:$A$27,0),2)*COEE_CADLIGNE_TR!$J$2*INDEX(COEE_CADLIGNE_TR!$L$3:$R$9,MATCH(WEEKDAY($A143,1),COEE_CADLIGNE_TR!$M$3:$M$9,0),4)*INDEX(COEE_CADLIGNE_TR!$A$1:$E$13,MATCH(MONTH($A143),COEE_CADLIGNE_TR!$A$1:$A$13,0),5))))</f>
        <v/>
      </c>
    </row>
    <row r="144" spans="1:20" x14ac:dyDescent="0.35">
      <c r="A144" s="4">
        <v>45067</v>
      </c>
      <c r="B144" s="1">
        <v>2023</v>
      </c>
      <c r="C144" s="1">
        <v>20</v>
      </c>
      <c r="D144" s="1">
        <f>MONTH(Tableau4[[#This Row],[Date ]])</f>
        <v>5</v>
      </c>
      <c r="E144" s="28" t="str">
        <f>IF(OR(Ouverture_lignes_validées!E144="F",Ouverture_lignes_validées!E144="PM",Ouverture_lignes_validées!E144=""),"",
IF(Ouverture_lignes_validées!E144=1,
IF(ISEVEN(Capa_lignes!$C144)="VRAI",
INDEX(COEE_CADLIGNE_TR!$A$16:$C$27,MATCH(Tableau4[[#This Row],[Mois]],COEE_CADLIGNE_TR!$A$16:$A$27,0),2)*COEE_CADLIGNE_TR!$G$2*INDEX(COEE_CADLIGNE_TR!$L$3:$R$9,MATCH(WEEKDAY($A144,1),COEE_CADLIGNE_TR!$M$3:$M$9,0),4)*INDEX(COEE_CADLIGNE_TR!$A$1:$D$13,MATCH(MONTH($A144),COEE_CADLIGNE_TR!$A$1:$A$13,0),2)*INDEX(COEE_CADLIGNE_TR!$A$1:$D$13,MATCH(MONTH($A144),COEE_CADLIGNE_TR!$A$1:$A$13,0),2),
INDEX(COEE_CADLIGNE_TR!$A$16:$C$27,MATCH(Tableau4[[#This Row],[Mois]],COEE_CADLIGNE_TR!$A$16:$A$27,0),2)*COEE_CADLIGNE_TR!$G$2*INDEX(COEE_CADLIGNE_TR!$L$3:$R$9,MATCH(WEEKDAY($A144,1),COEE_CADLIGNE_TR!$M$3:$M$9,0),3)*INDEX(COEE_CADLIGNE_TR!$A$1:$D$13,MATCH(MONTH($A144),COEE_CADLIGNE_TR!$A$1:$A$13,0),2)*INDEX(COEE_CADLIGNE_TR!$A$1:$D$13,MATCH(MONTH($A144),COEE_CADLIGNE_TR!$A$1:$A$13,0),2))))</f>
        <v/>
      </c>
      <c r="F144" s="28" t="str">
        <f>IF(OR(Ouverture_lignes_validées!F144="F",Ouverture_lignes_validées!F144="PM",Ouverture_lignes_validées!F144=""),"",IF(Ouverture_lignes_validées!F144=1,IF(ISEVEN(Capa_lignes!$C144)="VRAI",INDEX(COEE_CADLIGNE_TR!$A$16:$C$27,MATCH(Tableau4[[#This Row],[Mois]],COEE_CADLIGNE_TR!$A$16:$A$27,0),2)*COEE_CADLIGNE_TR!$G$2*INDEX(COEE_CADLIGNE_TR!$L$3:$R$9,MATCH(WEEKDAY($A144,1),COEE_CADLIGNE_TR!$M$3:$M$9,0),3)*INDEX(COEE_CADLIGNE_TR!$A$1:$D$13,MATCH(MONTH($A144),COEE_CADLIGNE_TR!$A$1:$A$13,0),2),COEE_CADLIGNE_TR!$G$2*INDEX(COEE_CADLIGNE_TR!$L$3:$R$9,MATCH(WEEKDAY($A144,1),COEE_CADLIGNE_TR!$M$3:$M$9,0),4)*INDEX(COEE_CADLIGNE_TR!$A$1:$D$13,MATCH(MONTH($A144),COEE_CADLIGNE_TR!$A$1:$A$13,0),2))))</f>
        <v/>
      </c>
      <c r="G144" s="28" t="str">
        <f>IF(OR(Ouverture_lignes_validées!G144="F",Ouverture_lignes_validées!G144="PM",Ouverture_lignes_validées!G144=""),"",IF(Ouverture_lignes_validées!G144=1,INDEX(COEE_CADLIGNE_TR!$A$16:$C$27,MATCH(Tableau4[[#This Row],[Mois]],COEE_CADLIGNE_TR!$A$16:$A$27,0),2)*COEE_CADLIGNE_TR!$G$2*INDEX(COEE_CADLIGNE_TR!$L$3:$R$9,MATCH(WEEKDAY($A144,1),COEE_CADLIGNE_TR!$M$3:$M$9,0),5)*INDEX(COEE_CADLIGNE_TR!$A$1:$D$13,MATCH(MONTH($A144),COEE_CADLIGNE_TR!$A$1:$A$13,0),2)))</f>
        <v/>
      </c>
      <c r="H144" s="28" t="str">
        <f>IF(OR(Ouverture_lignes_validées!H144="F",Ouverture_lignes_validées!H144="PM",Ouverture_lignes_validées!H144=""),"",IF(Ouverture_lignes_validées!H144=1,INDEX(COEE_CADLIGNE_TR!$A$16:$C$27,MATCH(Tableau4[[#This Row],[Mois]],COEE_CADLIGNE_TR!$A$16:$A$27,0),2)*COEE_CADLIGNE_TR!$G$2*INDEX(COEE_CADLIGNE_TR!$L$3:$R$9,MATCH(WEEKDAY($A144,1),COEE_CADLIGNE_TR!$M$3:$M$9,0),6)*INDEX(COEE_CADLIGNE_TR!$A$1:$D$13,MATCH(MONTH($A144),COEE_CADLIGNE_TR!$A$1:$A$13,0),2)))</f>
        <v/>
      </c>
      <c r="I144" s="28" t="str">
        <f>IF(OR(Ouverture_lignes_validées!I144="F",Ouverture_lignes_validées!I144="PM",Ouverture_lignes_validées!I144=""),"",IF(Ouverture_lignes_validées!I144=1,INDEX(COEE_CADLIGNE_TR!$A$16:$C$27,MATCH(Tableau4[[#This Row],[Mois]],COEE_CADLIGNE_TR!$A$16:$A$27,0),2)*COEE_CADLIGNE_TR!$G$2*INDEX(COEE_CADLIGNE_TR!$L$3:$R$9,MATCH(WEEKDAY($A144,1),COEE_CADLIGNE_TR!$M$3:$M$9,0),7)*INDEX(COEE_CADLIGNE_TR!$A$1:$D$13,MATCH(MONTH($A144),COEE_CADLIGNE_TR!$A$1:$A$13,0),2)))</f>
        <v/>
      </c>
      <c r="J144" s="28" t="str">
        <f>IF(OR(Ouverture_lignes_validées!J144="F",Ouverture_lignes_validées!J144="PM",Ouverture_lignes_validées!J144=""),"",IF(Ouverture_lignes_validées!J144=1,IF(ISEVEN(Capa_lignes!$C144)="VRAI",INDEX(COEE_CADLIGNE_TR!$A$16:$C$27,MATCH(Tableau4[[#This Row],[Mois]],COEE_CADLIGNE_TR!$A$16:$A$27,0),2)*COEE_CADLIGNE_TR!$H$2*INDEX(COEE_CADLIGNE_TR!$L$3:$R$9,MATCH(WEEKDAY($A144,1),COEE_CADLIGNE_TR!$M$3:$M$9,0),4)*INDEX(COEE_CADLIGNE_TR!$A$1:$D$13,MATCH(MONTH($A144),COEE_CADLIGNE_TR!$A$1:$A$13,0),3),INDEX(COEE_CADLIGNE_TR!$A$16:$C$27,MATCH(Tableau4[[#This Row],[Mois]],COEE_CADLIGNE_TR!$A$16:$A$27,0),2)*COEE_CADLIGNE_TR!$H$2*INDEX(COEE_CADLIGNE_TR!$L$3:$R$9,MATCH(WEEKDAY($A144,1),COEE_CADLIGNE_TR!$M$3:$M$9,0),3)*INDEX(COEE_CADLIGNE_TR!$A$1:$D$13,MATCH(MONTH($A144),COEE_CADLIGNE_TR!$A$1:$A$13,0),3))))</f>
        <v/>
      </c>
      <c r="K144" s="28" t="str">
        <f>IF(OR(Ouverture_lignes_validées!K144="F",Ouverture_lignes_validées!K144="PM",Ouverture_lignes_validées!K144=""),"",IF(Ouverture_lignes_validées!K144=1,IF(ISEVEN(Capa_lignes!$C144)="VRAI",INDEX(COEE_CADLIGNE_TR!$A$16:$C$27,MATCH(Tableau4[[#This Row],[Mois]],COEE_CADLIGNE_TR!$A$16:$A$27,0),2)*COEE_CADLIGNE_TR!$H$2*INDEX(COEE_CADLIGNE_TR!$L$3:$R$9,MATCH(WEEKDAY($A144,1),COEE_CADLIGNE_TR!$M$3:$M$9,0),3)*INDEX(COEE_CADLIGNE_TR!$A$1:$D$13,MATCH(MONTH($A144),COEE_CADLIGNE_TR!$A$1:$A$13,0),3),INDEX(COEE_CADLIGNE_TR!$A$16:$C$27,MATCH(Tableau4[[#This Row],[Mois]],COEE_CADLIGNE_TR!$A$16:$A$27,0),2)*COEE_CADLIGNE_TR!$H$2*INDEX(COEE_CADLIGNE_TR!$L$3:$R$9,MATCH(WEEKDAY($A144,1),COEE_CADLIGNE_TR!$M$3:$M$9,0),4)*INDEX(COEE_CADLIGNE_TR!$A$1:$D$13,MATCH(MONTH($A144),COEE_CADLIGNE_TR!$A$1:$A$13,0),3))))</f>
        <v/>
      </c>
      <c r="L144" s="28" t="str">
        <f>IF(OR(Ouverture_lignes_validées!L144="F",Ouverture_lignes_validées!L144="PM",Ouverture_lignes_validées!L144=""),"",IF(Ouverture_lignes_validées!L144=1,INDEX(COEE_CADLIGNE_TR!$A$16:$C$27,MATCH(Tableau4[[#This Row],[Mois]],COEE_CADLIGNE_TR!$A$16:$A$27,0),2)*COEE_CADLIGNE_TR!$H$2*INDEX(COEE_CADLIGNE_TR!$L$3:$R$9,MATCH(WEEKDAY($A144,1),COEE_CADLIGNE_TR!$M$3:$M$9,0),5)*INDEX(COEE_CADLIGNE_TR!$A$1:$D$13,MATCH(MONTH($A144),COEE_CADLIGNE_TR!$A$1:$A$13,0),3)))</f>
        <v/>
      </c>
      <c r="M144" s="28">
        <f>IF(OR(Ouverture_lignes_validées!M144="F",Ouverture_lignes_validées!M144="PM",Ouverture_lignes_validées!M144=""),"",IF(Ouverture_lignes_validées!M144=1,INDEX(COEE_CADLIGNE_TR!$A$16:$C$27,MATCH(Tableau4[[#This Row],[Mois]],COEE_CADLIGNE_TR!$A$16:$A$27,0),2)*COEE_CADLIGNE_TR!$H$2*INDEX(COEE_CADLIGNE_TR!$L$3:$R$9,MATCH(WEEKDAY($A144,1),COEE_CADLIGNE_TR!$M$3:$M$9,0),6)*INDEX(COEE_CADLIGNE_TR!$A$1:$D$13,MATCH(MONTH($A144),COEE_CADLIGNE_TR!$A$1:$A$13,0),3)))</f>
        <v>7780.5</v>
      </c>
      <c r="N144" s="28">
        <f>IF(OR(Ouverture_lignes_validées!N144="F",Ouverture_lignes_validées!N144="PM",Ouverture_lignes_validées!N144=""),"",IF(Ouverture_lignes_validées!N144=1,INDEX(COEE_CADLIGNE_TR!$A$16:$C$27,MATCH(Tableau4[[#This Row],[Mois]],COEE_CADLIGNE_TR!$A$16:$A$27,0),2)*COEE_CADLIGNE_TR!$H$2*INDEX(COEE_CADLIGNE_TR!$L$3:$R$9,MATCH(WEEKDAY($A144,1),COEE_CADLIGNE_TR!$M$3:$M$9,0),7)*INDEX(COEE_CADLIGNE_TR!$A$1:$D$13,MATCH(MONTH($A144),COEE_CADLIGNE_TR!$A$1:$A$13,0),3)))</f>
        <v>7891.6500000000005</v>
      </c>
      <c r="O144" s="28" t="str">
        <f>IF(OR(Ouverture_lignes_validées!O144="F",Ouverture_lignes_validées!O144="PM",Ouverture_lignes_validées!O144=""),"",IF(Ouverture_lignes_validées!O144=1,IF(ISEVEN(Capa_lignes!$C144)="VRAI",INDEX(COEE_CADLIGNE_TR!$A$16:$C$27,MATCH(Tableau4[[#This Row],[Mois]],COEE_CADLIGNE_TR!$A$16:$A$27,0),2)*COEE_CADLIGNE_TR!$I$2*INDEX(COEE_CADLIGNE_TR!$L$3:$R$9,MATCH(WEEKDAY($A144,1),COEE_CADLIGNE_TR!$M$3:$M$9,0),4)*INDEX(COEE_CADLIGNE_TR!$A$1:$D$13,MATCH(MONTH($A144),COEE_CADLIGNE_TR!$A$1:$A$13,0),4),INDEX(COEE_CADLIGNE_TR!$A$16:$C$27,MATCH(Tableau4[[#This Row],[Mois]],COEE_CADLIGNE_TR!$A$16:$A$27,0),2)*COEE_CADLIGNE_TR!$I$2*INDEX(COEE_CADLIGNE_TR!$L$3:$R$9,MATCH(WEEKDAY($A144,1),COEE_CADLIGNE_TR!$M$3:$M$9,0),3)*INDEX(COEE_CADLIGNE_TR!$A$1:$D$13,MATCH(MONTH($A144),COEE_CADLIGNE_TR!$A$1:$A$13,0),4))))</f>
        <v/>
      </c>
      <c r="P144" s="28" t="str">
        <f>IF(OR(Ouverture_lignes_validées!P144="F",Ouverture_lignes_validées!P144="PM",Ouverture_lignes_validées!P144=""),"",IF(Ouverture_lignes_validées!P144=1,IF(ISEVEN(Capa_lignes!$C144)="VRAI",INDEX(COEE_CADLIGNE_TR!$A$16:$C$27,MATCH(Tableau4[[#This Row],[Mois]],COEE_CADLIGNE_TR!$A$16:$A$27,0),2)*COEE_CADLIGNE_TR!$I$2*INDEX(COEE_CADLIGNE_TR!$L$3:$R$9,MATCH(WEEKDAY($A144,1),COEE_CADLIGNE_TR!$M$3:$M$9,0),3)*INDEX(COEE_CADLIGNE_TR!$A$1:$D$13,MATCH(MONTH($A144),COEE_CADLIGNE_TR!$A$1:$A$13,0),4),INDEX(COEE_CADLIGNE_TR!$A$16:$C$27,MATCH(Tableau4[[#This Row],[Mois]],COEE_CADLIGNE_TR!$A$16:$A$27,0),2)*COEE_CADLIGNE_TR!$I$2*INDEX(COEE_CADLIGNE_TR!$L$3:$R$9,MATCH(WEEKDAY($A144,1),COEE_CADLIGNE_TR!$M$3:$M$9,0),4)*INDEX(COEE_CADLIGNE_TR!$A$1:$D$13,MATCH(MONTH($A144),COEE_CADLIGNE_TR!$A$1:$A$13,0),4))))</f>
        <v/>
      </c>
      <c r="Q144" s="28" t="str">
        <f>IF(OR(Ouverture_lignes_validées!Q144="F",Ouverture_lignes_validées!Q144="PM",Ouverture_lignes_validées!Q144=""),"",IF(Ouverture_lignes_validées!Q144=1,INDEX(COEE_CADLIGNE_TR!$A$16:$C$27,MATCH(Tableau4[[#This Row],[Mois]],COEE_CADLIGNE_TR!$A$16:$A$27,0),2)*COEE_CADLIGNE_TR!$I$2*INDEX(COEE_CADLIGNE_TR!$L$3:$R$9,MATCH(WEEKDAY($A144,1),COEE_CADLIGNE_TR!$M$3:$M$9,0),5)*INDEX(COEE_CADLIGNE_TR!$A$1:$D$13,MATCH(MONTH($A144),COEE_CADLIGNE_TR!$A$1:$A$13,0),4)))</f>
        <v/>
      </c>
      <c r="R144" s="28" t="str">
        <f>IF(OR(Ouverture_lignes_validées!R144="F",Ouverture_lignes_validées!R144="PM",Ouverture_lignes_validées!R144=""),"",IF(Ouverture_lignes_validées!R144=1,INDEX(COEE_CADLIGNE_TR!$A$16:$C$27,MATCH(Tableau4[[#This Row],[Mois]],COEE_CADLIGNE_TR!$A$16:$A$27,0),2)*COEE_CADLIGNE_TR!$I$2*INDEX(COEE_CADLIGNE_TR!$L$3:$R$9,MATCH(WEEKDAY($A144,1),COEE_CADLIGNE_TR!$M$3:$M$9,0),6)*INDEX(COEE_CADLIGNE_TR!$A$1:$D$13,MATCH(MONTH($A144),COEE_CADLIGNE_TR!$A$1:$A$13,0),4)))</f>
        <v/>
      </c>
      <c r="S144" s="28">
        <f>IF(OR(Ouverture_lignes_validées!S144="F",Ouverture_lignes_validées!S144="PM",Ouverture_lignes_validées!S144=""),"",IF(Ouverture_lignes_validées!S144=1,INDEX(COEE_CADLIGNE_TR!$A$16:$C$27,MATCH(Tableau4[[#This Row],[Mois]],COEE_CADLIGNE_TR!$A$16:$A$27,0),2)*COEE_CADLIGNE_TR!$I$2*INDEX(COEE_CADLIGNE_TR!$L$3:$R$9,MATCH(WEEKDAY($A144,1),COEE_CADLIGNE_TR!$M$3:$M$9,0),7)*INDEX(COEE_CADLIGNE_TR!$A$1:$D$13,MATCH(MONTH($A144),COEE_CADLIGNE_TR!$A$1:$A$13,0),4)))</f>
        <v>7739.8874999999998</v>
      </c>
      <c r="T144" s="28" t="str">
        <f>IF(OR(Ouverture_lignes_validées!T144="F",Ouverture_lignes_validées!T144="PM",Ouverture_lignes_validées!T144=""),"",IF(Ouverture_lignes_validées!T144=1,IF(ISEVEN(Capa_lignes!$C144)="VRAI",INDEX(COEE_CADLIGNE_TR!$A$16:$C$27,MATCH(Tableau4[[#This Row],[Mois]],COEE_CADLIGNE_TR!$A$16:$A$27,0),2)*COEE_CADLIGNE_TR!$J$2*INDEX(COEE_CADLIGNE_TR!$L$3:$R$9,MATCH(WEEKDAY($A144,1),COEE_CADLIGNE_TR!$M$3:$M$9,0),3)*INDEX(COEE_CADLIGNE_TR!$A$1:$E$13,MATCH(MONTH($A144),COEE_CADLIGNE_TR!$A$1:$A$13,0),5),INDEX(COEE_CADLIGNE_TR!$A$16:$C$27,MATCH(Tableau4[[#This Row],[Mois]],COEE_CADLIGNE_TR!$A$16:$A$27,0),2)*COEE_CADLIGNE_TR!$J$2*INDEX(COEE_CADLIGNE_TR!$L$3:$R$9,MATCH(WEEKDAY($A144,1),COEE_CADLIGNE_TR!$M$3:$M$9,0),4)*INDEX(COEE_CADLIGNE_TR!$A$1:$E$13,MATCH(MONTH($A144),COEE_CADLIGNE_TR!$A$1:$A$13,0),5))))</f>
        <v/>
      </c>
    </row>
    <row r="145" spans="1:20" x14ac:dyDescent="0.35">
      <c r="A145" s="4">
        <v>45068</v>
      </c>
      <c r="B145" s="1">
        <v>2023</v>
      </c>
      <c r="C145" s="1">
        <v>21</v>
      </c>
      <c r="D145" s="1">
        <f>MONTH(Tableau4[[#This Row],[Date ]])</f>
        <v>5</v>
      </c>
      <c r="E145" s="28" t="str">
        <f>IF(OR(Ouverture_lignes_validées!E145="F",Ouverture_lignes_validées!E145="PM",Ouverture_lignes_validées!E145=""),"",
IF(Ouverture_lignes_validées!E145=1,
IF(ISEVEN(Capa_lignes!$C145)="VRAI",
INDEX(COEE_CADLIGNE_TR!$A$16:$C$27,MATCH(Tableau4[[#This Row],[Mois]],COEE_CADLIGNE_TR!$A$16:$A$27,0),2)*COEE_CADLIGNE_TR!$G$2*INDEX(COEE_CADLIGNE_TR!$L$3:$R$9,MATCH(WEEKDAY($A145,1),COEE_CADLIGNE_TR!$M$3:$M$9,0),4)*INDEX(COEE_CADLIGNE_TR!$A$1:$D$13,MATCH(MONTH($A145),COEE_CADLIGNE_TR!$A$1:$A$13,0),2)*INDEX(COEE_CADLIGNE_TR!$A$1:$D$13,MATCH(MONTH($A145),COEE_CADLIGNE_TR!$A$1:$A$13,0),2),
INDEX(COEE_CADLIGNE_TR!$A$16:$C$27,MATCH(Tableau4[[#This Row],[Mois]],COEE_CADLIGNE_TR!$A$16:$A$27,0),2)*COEE_CADLIGNE_TR!$G$2*INDEX(COEE_CADLIGNE_TR!$L$3:$R$9,MATCH(WEEKDAY($A145,1),COEE_CADLIGNE_TR!$M$3:$M$9,0),3)*INDEX(COEE_CADLIGNE_TR!$A$1:$D$13,MATCH(MONTH($A145),COEE_CADLIGNE_TR!$A$1:$A$13,0),2)*INDEX(COEE_CADLIGNE_TR!$A$1:$D$13,MATCH(MONTH($A145),COEE_CADLIGNE_TR!$A$1:$A$13,0),2))))</f>
        <v/>
      </c>
      <c r="F145" s="28" t="str">
        <f>IF(OR(Ouverture_lignes_validées!F145="F",Ouverture_lignes_validées!F145="PM",Ouverture_lignes_validées!F145=""),"",IF(Ouverture_lignes_validées!F145=1,IF(ISEVEN(Capa_lignes!$C145)="VRAI",INDEX(COEE_CADLIGNE_TR!$A$16:$C$27,MATCH(Tableau4[[#This Row],[Mois]],COEE_CADLIGNE_TR!$A$16:$A$27,0),2)*COEE_CADLIGNE_TR!$G$2*INDEX(COEE_CADLIGNE_TR!$L$3:$R$9,MATCH(WEEKDAY($A145,1),COEE_CADLIGNE_TR!$M$3:$M$9,0),3)*INDEX(COEE_CADLIGNE_TR!$A$1:$D$13,MATCH(MONTH($A145),COEE_CADLIGNE_TR!$A$1:$A$13,0),2),COEE_CADLIGNE_TR!$G$2*INDEX(COEE_CADLIGNE_TR!$L$3:$R$9,MATCH(WEEKDAY($A145,1),COEE_CADLIGNE_TR!$M$3:$M$9,0),4)*INDEX(COEE_CADLIGNE_TR!$A$1:$D$13,MATCH(MONTH($A145),COEE_CADLIGNE_TR!$A$1:$A$13,0),2))))</f>
        <v/>
      </c>
      <c r="G145" s="28" t="str">
        <f>IF(OR(Ouverture_lignes_validées!G145="F",Ouverture_lignes_validées!G145="PM",Ouverture_lignes_validées!G145=""),"",IF(Ouverture_lignes_validées!G145=1,INDEX(COEE_CADLIGNE_TR!$A$16:$C$27,MATCH(Tableau4[[#This Row],[Mois]],COEE_CADLIGNE_TR!$A$16:$A$27,0),2)*COEE_CADLIGNE_TR!$G$2*INDEX(COEE_CADLIGNE_TR!$L$3:$R$9,MATCH(WEEKDAY($A145,1),COEE_CADLIGNE_TR!$M$3:$M$9,0),5)*INDEX(COEE_CADLIGNE_TR!$A$1:$D$13,MATCH(MONTH($A145),COEE_CADLIGNE_TR!$A$1:$A$13,0),2)))</f>
        <v/>
      </c>
      <c r="H145" s="28" t="str">
        <f>IF(OR(Ouverture_lignes_validées!H145="F",Ouverture_lignes_validées!H145="PM",Ouverture_lignes_validées!H145=""),"",IF(Ouverture_lignes_validées!H145=1,INDEX(COEE_CADLIGNE_TR!$A$16:$C$27,MATCH(Tableau4[[#This Row],[Mois]],COEE_CADLIGNE_TR!$A$16:$A$27,0),2)*COEE_CADLIGNE_TR!$G$2*INDEX(COEE_CADLIGNE_TR!$L$3:$R$9,MATCH(WEEKDAY($A145,1),COEE_CADLIGNE_TR!$M$3:$M$9,0),6)*INDEX(COEE_CADLIGNE_TR!$A$1:$D$13,MATCH(MONTH($A145),COEE_CADLIGNE_TR!$A$1:$A$13,0),2)))</f>
        <v/>
      </c>
      <c r="I145" s="28" t="str">
        <f>IF(OR(Ouverture_lignes_validées!I145="F",Ouverture_lignes_validées!I145="PM",Ouverture_lignes_validées!I145=""),"",IF(Ouverture_lignes_validées!I145=1,INDEX(COEE_CADLIGNE_TR!$A$16:$C$27,MATCH(Tableau4[[#This Row],[Mois]],COEE_CADLIGNE_TR!$A$16:$A$27,0),2)*COEE_CADLIGNE_TR!$G$2*INDEX(COEE_CADLIGNE_TR!$L$3:$R$9,MATCH(WEEKDAY($A145,1),COEE_CADLIGNE_TR!$M$3:$M$9,0),7)*INDEX(COEE_CADLIGNE_TR!$A$1:$D$13,MATCH(MONTH($A145),COEE_CADLIGNE_TR!$A$1:$A$13,0),2)))</f>
        <v/>
      </c>
      <c r="J145" s="28">
        <f>IF(OR(Ouverture_lignes_validées!J145="F",Ouverture_lignes_validées!J145="PM",Ouverture_lignes_validées!J145=""),"",IF(Ouverture_lignes_validées!J145=1,IF(ISEVEN(Capa_lignes!$C145)="VRAI",INDEX(COEE_CADLIGNE_TR!$A$16:$C$27,MATCH(Tableau4[[#This Row],[Mois]],COEE_CADLIGNE_TR!$A$16:$A$27,0),2)*COEE_CADLIGNE_TR!$H$2*INDEX(COEE_CADLIGNE_TR!$L$3:$R$9,MATCH(WEEKDAY($A145,1),COEE_CADLIGNE_TR!$M$3:$M$9,0),4)*INDEX(COEE_CADLIGNE_TR!$A$1:$D$13,MATCH(MONTH($A145),COEE_CADLIGNE_TR!$A$1:$A$13,0),3),INDEX(COEE_CADLIGNE_TR!$A$16:$C$27,MATCH(Tableau4[[#This Row],[Mois]],COEE_CADLIGNE_TR!$A$16:$A$27,0),2)*COEE_CADLIGNE_TR!$H$2*INDEX(COEE_CADLIGNE_TR!$L$3:$R$9,MATCH(WEEKDAY($A145,1),COEE_CADLIGNE_TR!$M$3:$M$9,0),3)*INDEX(COEE_CADLIGNE_TR!$A$1:$D$13,MATCH(MONTH($A145),COEE_CADLIGNE_TR!$A$1:$A$13,0),3))))</f>
        <v>4890.6000000000004</v>
      </c>
      <c r="K145" s="28">
        <f>IF(OR(Ouverture_lignes_validées!K145="F",Ouverture_lignes_validées!K145="PM",Ouverture_lignes_validées!K145=""),"",IF(Ouverture_lignes_validées!K145=1,IF(ISEVEN(Capa_lignes!$C145)="VRAI",INDEX(COEE_CADLIGNE_TR!$A$16:$C$27,MATCH(Tableau4[[#This Row],[Mois]],COEE_CADLIGNE_TR!$A$16:$A$27,0),2)*COEE_CADLIGNE_TR!$H$2*INDEX(COEE_CADLIGNE_TR!$L$3:$R$9,MATCH(WEEKDAY($A145,1),COEE_CADLIGNE_TR!$M$3:$M$9,0),3)*INDEX(COEE_CADLIGNE_TR!$A$1:$D$13,MATCH(MONTH($A145),COEE_CADLIGNE_TR!$A$1:$A$13,0),3),INDEX(COEE_CADLIGNE_TR!$A$16:$C$27,MATCH(Tableau4[[#This Row],[Mois]],COEE_CADLIGNE_TR!$A$16:$A$27,0),2)*COEE_CADLIGNE_TR!$H$2*INDEX(COEE_CADLIGNE_TR!$L$3:$R$9,MATCH(WEEKDAY($A145,1),COEE_CADLIGNE_TR!$M$3:$M$9,0),4)*INDEX(COEE_CADLIGNE_TR!$A$1:$D$13,MATCH(MONTH($A145),COEE_CADLIGNE_TR!$A$1:$A$13,0),3))))</f>
        <v>5001.75</v>
      </c>
      <c r="L145" s="28">
        <f>IF(OR(Ouverture_lignes_validées!L145="F",Ouverture_lignes_validées!L145="PM",Ouverture_lignes_validées!L145=""),"",IF(Ouverture_lignes_validées!L145=1,INDEX(COEE_CADLIGNE_TR!$A$16:$C$27,MATCH(Tableau4[[#This Row],[Mois]],COEE_CADLIGNE_TR!$A$16:$A$27,0),2)*COEE_CADLIGNE_TR!$H$2*INDEX(COEE_CADLIGNE_TR!$L$3:$R$9,MATCH(WEEKDAY($A145,1),COEE_CADLIGNE_TR!$M$3:$M$9,0),5)*INDEX(COEE_CADLIGNE_TR!$A$1:$D$13,MATCH(MONTH($A145),COEE_CADLIGNE_TR!$A$1:$A$13,0),3)))</f>
        <v>6113.25</v>
      </c>
      <c r="M145" s="28" t="str">
        <f>IF(OR(Ouverture_lignes_validées!M145="F",Ouverture_lignes_validées!M145="PM",Ouverture_lignes_validées!M145=""),"",IF(Ouverture_lignes_validées!M145=1,INDEX(COEE_CADLIGNE_TR!$A$16:$C$27,MATCH(Tableau4[[#This Row],[Mois]],COEE_CADLIGNE_TR!$A$16:$A$27,0),2)*COEE_CADLIGNE_TR!$H$2*INDEX(COEE_CADLIGNE_TR!$L$3:$R$9,MATCH(WEEKDAY($A145,1),COEE_CADLIGNE_TR!$M$3:$M$9,0),6)*INDEX(COEE_CADLIGNE_TR!$A$1:$D$13,MATCH(MONTH($A145),COEE_CADLIGNE_TR!$A$1:$A$13,0),3)))</f>
        <v/>
      </c>
      <c r="N145" s="28" t="str">
        <f>IF(OR(Ouverture_lignes_validées!N145="F",Ouverture_lignes_validées!N145="PM",Ouverture_lignes_validées!N145=""),"",IF(Ouverture_lignes_validées!N145=1,INDEX(COEE_CADLIGNE_TR!$A$16:$C$27,MATCH(Tableau4[[#This Row],[Mois]],COEE_CADLIGNE_TR!$A$16:$A$27,0),2)*COEE_CADLIGNE_TR!$H$2*INDEX(COEE_CADLIGNE_TR!$L$3:$R$9,MATCH(WEEKDAY($A145,1),COEE_CADLIGNE_TR!$M$3:$M$9,0),7)*INDEX(COEE_CADLIGNE_TR!$A$1:$D$13,MATCH(MONTH($A145),COEE_CADLIGNE_TR!$A$1:$A$13,0),3)))</f>
        <v/>
      </c>
      <c r="O145" s="28">
        <f>IF(OR(Ouverture_lignes_validées!O145="F",Ouverture_lignes_validées!O145="PM",Ouverture_lignes_validées!O145=""),"",IF(Ouverture_lignes_validées!O145=1,IF(ISEVEN(Capa_lignes!$C145)="VRAI",INDEX(COEE_CADLIGNE_TR!$A$16:$C$27,MATCH(Tableau4[[#This Row],[Mois]],COEE_CADLIGNE_TR!$A$16:$A$27,0),2)*COEE_CADLIGNE_TR!$I$2*INDEX(COEE_CADLIGNE_TR!$L$3:$R$9,MATCH(WEEKDAY($A145,1),COEE_CADLIGNE_TR!$M$3:$M$9,0),4)*INDEX(COEE_CADLIGNE_TR!$A$1:$D$13,MATCH(MONTH($A145),COEE_CADLIGNE_TR!$A$1:$A$13,0),4),INDEX(COEE_CADLIGNE_TR!$A$16:$C$27,MATCH(Tableau4[[#This Row],[Mois]],COEE_CADLIGNE_TR!$A$16:$A$27,0),2)*COEE_CADLIGNE_TR!$I$2*INDEX(COEE_CADLIGNE_TR!$L$3:$R$9,MATCH(WEEKDAY($A145,1),COEE_CADLIGNE_TR!$M$3:$M$9,0),3)*INDEX(COEE_CADLIGNE_TR!$A$1:$D$13,MATCH(MONTH($A145),COEE_CADLIGNE_TR!$A$1:$A$13,0),4))))</f>
        <v>4796.55</v>
      </c>
      <c r="P145" s="28">
        <f>IF(OR(Ouverture_lignes_validées!P145="F",Ouverture_lignes_validées!P145="PM",Ouverture_lignes_validées!P145=""),"",IF(Ouverture_lignes_validées!P145=1,IF(ISEVEN(Capa_lignes!$C145)="VRAI",INDEX(COEE_CADLIGNE_TR!$A$16:$C$27,MATCH(Tableau4[[#This Row],[Mois]],COEE_CADLIGNE_TR!$A$16:$A$27,0),2)*COEE_CADLIGNE_TR!$I$2*INDEX(COEE_CADLIGNE_TR!$L$3:$R$9,MATCH(WEEKDAY($A145,1),COEE_CADLIGNE_TR!$M$3:$M$9,0),3)*INDEX(COEE_CADLIGNE_TR!$A$1:$D$13,MATCH(MONTH($A145),COEE_CADLIGNE_TR!$A$1:$A$13,0),4),INDEX(COEE_CADLIGNE_TR!$A$16:$C$27,MATCH(Tableau4[[#This Row],[Mois]],COEE_CADLIGNE_TR!$A$16:$A$27,0),2)*COEE_CADLIGNE_TR!$I$2*INDEX(COEE_CADLIGNE_TR!$L$3:$R$9,MATCH(WEEKDAY($A145,1),COEE_CADLIGNE_TR!$M$3:$M$9,0),4)*INDEX(COEE_CADLIGNE_TR!$A$1:$D$13,MATCH(MONTH($A145),COEE_CADLIGNE_TR!$A$1:$A$13,0),4))))</f>
        <v>4905.5625</v>
      </c>
      <c r="Q145" s="28" t="str">
        <f>IF(OR(Ouverture_lignes_validées!Q145="F",Ouverture_lignes_validées!Q145="PM",Ouverture_lignes_validées!Q145=""),"",IF(Ouverture_lignes_validées!Q145=1,INDEX(COEE_CADLIGNE_TR!$A$16:$C$27,MATCH(Tableau4[[#This Row],[Mois]],COEE_CADLIGNE_TR!$A$16:$A$27,0),2)*COEE_CADLIGNE_TR!$I$2*INDEX(COEE_CADLIGNE_TR!$L$3:$R$9,MATCH(WEEKDAY($A145,1),COEE_CADLIGNE_TR!$M$3:$M$9,0),5)*INDEX(COEE_CADLIGNE_TR!$A$1:$D$13,MATCH(MONTH($A145),COEE_CADLIGNE_TR!$A$1:$A$13,0),4)))</f>
        <v/>
      </c>
      <c r="R145" s="28" t="str">
        <f>IF(OR(Ouverture_lignes_validées!R145="F",Ouverture_lignes_validées!R145="PM",Ouverture_lignes_validées!R145=""),"",IF(Ouverture_lignes_validées!R145=1,INDEX(COEE_CADLIGNE_TR!$A$16:$C$27,MATCH(Tableau4[[#This Row],[Mois]],COEE_CADLIGNE_TR!$A$16:$A$27,0),2)*COEE_CADLIGNE_TR!$I$2*INDEX(COEE_CADLIGNE_TR!$L$3:$R$9,MATCH(WEEKDAY($A145,1),COEE_CADLIGNE_TR!$M$3:$M$9,0),6)*INDEX(COEE_CADLIGNE_TR!$A$1:$D$13,MATCH(MONTH($A145),COEE_CADLIGNE_TR!$A$1:$A$13,0),4)))</f>
        <v/>
      </c>
      <c r="S145" s="28" t="str">
        <f>IF(OR(Ouverture_lignes_validées!S145="F",Ouverture_lignes_validées!S145="PM",Ouverture_lignes_validées!S145=""),"",IF(Ouverture_lignes_validées!S145=1,INDEX(COEE_CADLIGNE_TR!$A$16:$C$27,MATCH(Tableau4[[#This Row],[Mois]],COEE_CADLIGNE_TR!$A$16:$A$27,0),2)*COEE_CADLIGNE_TR!$I$2*INDEX(COEE_CADLIGNE_TR!$L$3:$R$9,MATCH(WEEKDAY($A145,1),COEE_CADLIGNE_TR!$M$3:$M$9,0),7)*INDEX(COEE_CADLIGNE_TR!$A$1:$D$13,MATCH(MONTH($A145),COEE_CADLIGNE_TR!$A$1:$A$13,0),4)))</f>
        <v/>
      </c>
      <c r="T145" s="28">
        <f>IF(OR(Ouverture_lignes_validées!T145="F",Ouverture_lignes_validées!T145="PM",Ouverture_lignes_validées!T145=""),"",IF(Ouverture_lignes_validées!T145=1,IF(ISEVEN(Capa_lignes!$C145)="VRAI",INDEX(COEE_CADLIGNE_TR!$A$16:$C$27,MATCH(Tableau4[[#This Row],[Mois]],COEE_CADLIGNE_TR!$A$16:$A$27,0),2)*COEE_CADLIGNE_TR!$J$2*INDEX(COEE_CADLIGNE_TR!$L$3:$R$9,MATCH(WEEKDAY($A145,1),COEE_CADLIGNE_TR!$M$3:$M$9,0),3)*INDEX(COEE_CADLIGNE_TR!$A$1:$E$13,MATCH(MONTH($A145),COEE_CADLIGNE_TR!$A$1:$A$13,0),5),INDEX(COEE_CADLIGNE_TR!$A$16:$C$27,MATCH(Tableau4[[#This Row],[Mois]],COEE_CADLIGNE_TR!$A$16:$A$27,0),2)*COEE_CADLIGNE_TR!$J$2*INDEX(COEE_CADLIGNE_TR!$L$3:$R$9,MATCH(WEEKDAY($A145,1),COEE_CADLIGNE_TR!$M$3:$M$9,0),4)*INDEX(COEE_CADLIGNE_TR!$A$1:$E$13,MATCH(MONTH($A145),COEE_CADLIGNE_TR!$A$1:$A$13,0),5))))</f>
        <v>1601.8735362997659</v>
      </c>
    </row>
    <row r="146" spans="1:20" x14ac:dyDescent="0.35">
      <c r="A146" s="4">
        <v>45069</v>
      </c>
      <c r="B146" s="1">
        <v>2023</v>
      </c>
      <c r="C146" s="1">
        <v>21</v>
      </c>
      <c r="D146" s="1">
        <f>MONTH(Tableau4[[#This Row],[Date ]])</f>
        <v>5</v>
      </c>
      <c r="E146" s="28" t="str">
        <f>IF(OR(Ouverture_lignes_validées!E146="F",Ouverture_lignes_validées!E146="PM",Ouverture_lignes_validées!E146=""),"",
IF(Ouverture_lignes_validées!E146=1,
IF(ISEVEN(Capa_lignes!$C146)="VRAI",
INDEX(COEE_CADLIGNE_TR!$A$16:$C$27,MATCH(Tableau4[[#This Row],[Mois]],COEE_CADLIGNE_TR!$A$16:$A$27,0),2)*COEE_CADLIGNE_TR!$G$2*INDEX(COEE_CADLIGNE_TR!$L$3:$R$9,MATCH(WEEKDAY($A146,1),COEE_CADLIGNE_TR!$M$3:$M$9,0),4)*INDEX(COEE_CADLIGNE_TR!$A$1:$D$13,MATCH(MONTH($A146),COEE_CADLIGNE_TR!$A$1:$A$13,0),2)*INDEX(COEE_CADLIGNE_TR!$A$1:$D$13,MATCH(MONTH($A146),COEE_CADLIGNE_TR!$A$1:$A$13,0),2),
INDEX(COEE_CADLIGNE_TR!$A$16:$C$27,MATCH(Tableau4[[#This Row],[Mois]],COEE_CADLIGNE_TR!$A$16:$A$27,0),2)*COEE_CADLIGNE_TR!$G$2*INDEX(COEE_CADLIGNE_TR!$L$3:$R$9,MATCH(WEEKDAY($A146,1),COEE_CADLIGNE_TR!$M$3:$M$9,0),3)*INDEX(COEE_CADLIGNE_TR!$A$1:$D$13,MATCH(MONTH($A146),COEE_CADLIGNE_TR!$A$1:$A$13,0),2)*INDEX(COEE_CADLIGNE_TR!$A$1:$D$13,MATCH(MONTH($A146),COEE_CADLIGNE_TR!$A$1:$A$13,0),2))))</f>
        <v/>
      </c>
      <c r="F146" s="28" t="str">
        <f>IF(OR(Ouverture_lignes_validées!F146="F",Ouverture_lignes_validées!F146="PM",Ouverture_lignes_validées!F146=""),"",IF(Ouverture_lignes_validées!F146=1,IF(ISEVEN(Capa_lignes!$C146)="VRAI",INDEX(COEE_CADLIGNE_TR!$A$16:$C$27,MATCH(Tableau4[[#This Row],[Mois]],COEE_CADLIGNE_TR!$A$16:$A$27,0),2)*COEE_CADLIGNE_TR!$G$2*INDEX(COEE_CADLIGNE_TR!$L$3:$R$9,MATCH(WEEKDAY($A146,1),COEE_CADLIGNE_TR!$M$3:$M$9,0),3)*INDEX(COEE_CADLIGNE_TR!$A$1:$D$13,MATCH(MONTH($A146),COEE_CADLIGNE_TR!$A$1:$A$13,0),2),COEE_CADLIGNE_TR!$G$2*INDEX(COEE_CADLIGNE_TR!$L$3:$R$9,MATCH(WEEKDAY($A146,1),COEE_CADLIGNE_TR!$M$3:$M$9,0),4)*INDEX(COEE_CADLIGNE_TR!$A$1:$D$13,MATCH(MONTH($A146),COEE_CADLIGNE_TR!$A$1:$A$13,0),2))))</f>
        <v/>
      </c>
      <c r="G146" s="28" t="str">
        <f>IF(OR(Ouverture_lignes_validées!G146="F",Ouverture_lignes_validées!G146="PM",Ouverture_lignes_validées!G146=""),"",IF(Ouverture_lignes_validées!G146=1,INDEX(COEE_CADLIGNE_TR!$A$16:$C$27,MATCH(Tableau4[[#This Row],[Mois]],COEE_CADLIGNE_TR!$A$16:$A$27,0),2)*COEE_CADLIGNE_TR!$G$2*INDEX(COEE_CADLIGNE_TR!$L$3:$R$9,MATCH(WEEKDAY($A146,1),COEE_CADLIGNE_TR!$M$3:$M$9,0),5)*INDEX(COEE_CADLIGNE_TR!$A$1:$D$13,MATCH(MONTH($A146),COEE_CADLIGNE_TR!$A$1:$A$13,0),2)))</f>
        <v/>
      </c>
      <c r="H146" s="28" t="str">
        <f>IF(OR(Ouverture_lignes_validées!H146="F",Ouverture_lignes_validées!H146="PM",Ouverture_lignes_validées!H146=""),"",IF(Ouverture_lignes_validées!H146=1,INDEX(COEE_CADLIGNE_TR!$A$16:$C$27,MATCH(Tableau4[[#This Row],[Mois]],COEE_CADLIGNE_TR!$A$16:$A$27,0),2)*COEE_CADLIGNE_TR!$G$2*INDEX(COEE_CADLIGNE_TR!$L$3:$R$9,MATCH(WEEKDAY($A146,1),COEE_CADLIGNE_TR!$M$3:$M$9,0),6)*INDEX(COEE_CADLIGNE_TR!$A$1:$D$13,MATCH(MONTH($A146),COEE_CADLIGNE_TR!$A$1:$A$13,0),2)))</f>
        <v/>
      </c>
      <c r="I146" s="28" t="str">
        <f>IF(OR(Ouverture_lignes_validées!I146="F",Ouverture_lignes_validées!I146="PM",Ouverture_lignes_validées!I146=""),"",IF(Ouverture_lignes_validées!I146=1,INDEX(COEE_CADLIGNE_TR!$A$16:$C$27,MATCH(Tableau4[[#This Row],[Mois]],COEE_CADLIGNE_TR!$A$16:$A$27,0),2)*COEE_CADLIGNE_TR!$G$2*INDEX(COEE_CADLIGNE_TR!$L$3:$R$9,MATCH(WEEKDAY($A146,1),COEE_CADLIGNE_TR!$M$3:$M$9,0),7)*INDEX(COEE_CADLIGNE_TR!$A$1:$D$13,MATCH(MONTH($A146),COEE_CADLIGNE_TR!$A$1:$A$13,0),2)))</f>
        <v/>
      </c>
      <c r="J146" s="28">
        <f>IF(OR(Ouverture_lignes_validées!J146="F",Ouverture_lignes_validées!J146="PM",Ouverture_lignes_validées!J146=""),"",IF(Ouverture_lignes_validées!J146=1,IF(ISEVEN(Capa_lignes!$C146)="VRAI",INDEX(COEE_CADLIGNE_TR!$A$16:$C$27,MATCH(Tableau4[[#This Row],[Mois]],COEE_CADLIGNE_TR!$A$16:$A$27,0),2)*COEE_CADLIGNE_TR!$H$2*INDEX(COEE_CADLIGNE_TR!$L$3:$R$9,MATCH(WEEKDAY($A146,1),COEE_CADLIGNE_TR!$M$3:$M$9,0),4)*INDEX(COEE_CADLIGNE_TR!$A$1:$D$13,MATCH(MONTH($A146),COEE_CADLIGNE_TR!$A$1:$A$13,0),3),INDEX(COEE_CADLIGNE_TR!$A$16:$C$27,MATCH(Tableau4[[#This Row],[Mois]],COEE_CADLIGNE_TR!$A$16:$A$27,0),2)*COEE_CADLIGNE_TR!$H$2*INDEX(COEE_CADLIGNE_TR!$L$3:$R$9,MATCH(WEEKDAY($A146,1),COEE_CADLIGNE_TR!$M$3:$M$9,0),3)*INDEX(COEE_CADLIGNE_TR!$A$1:$D$13,MATCH(MONTH($A146),COEE_CADLIGNE_TR!$A$1:$A$13,0),3))))</f>
        <v>4890.6000000000004</v>
      </c>
      <c r="K146" s="28">
        <f>IF(OR(Ouverture_lignes_validées!K146="F",Ouverture_lignes_validées!K146="PM",Ouverture_lignes_validées!K146=""),"",IF(Ouverture_lignes_validées!K146=1,IF(ISEVEN(Capa_lignes!$C146)="VRAI",INDEX(COEE_CADLIGNE_TR!$A$16:$C$27,MATCH(Tableau4[[#This Row],[Mois]],COEE_CADLIGNE_TR!$A$16:$A$27,0),2)*COEE_CADLIGNE_TR!$H$2*INDEX(COEE_CADLIGNE_TR!$L$3:$R$9,MATCH(WEEKDAY($A146,1),COEE_CADLIGNE_TR!$M$3:$M$9,0),3)*INDEX(COEE_CADLIGNE_TR!$A$1:$D$13,MATCH(MONTH($A146),COEE_CADLIGNE_TR!$A$1:$A$13,0),3),INDEX(COEE_CADLIGNE_TR!$A$16:$C$27,MATCH(Tableau4[[#This Row],[Mois]],COEE_CADLIGNE_TR!$A$16:$A$27,0),2)*COEE_CADLIGNE_TR!$H$2*INDEX(COEE_CADLIGNE_TR!$L$3:$R$9,MATCH(WEEKDAY($A146,1),COEE_CADLIGNE_TR!$M$3:$M$9,0),4)*INDEX(COEE_CADLIGNE_TR!$A$1:$D$13,MATCH(MONTH($A146),COEE_CADLIGNE_TR!$A$1:$A$13,0),3))))</f>
        <v>5001.75</v>
      </c>
      <c r="L146" s="28">
        <f>IF(OR(Ouverture_lignes_validées!L146="F",Ouverture_lignes_validées!L146="PM",Ouverture_lignes_validées!L146=""),"",IF(Ouverture_lignes_validées!L146=1,INDEX(COEE_CADLIGNE_TR!$A$16:$C$27,MATCH(Tableau4[[#This Row],[Mois]],COEE_CADLIGNE_TR!$A$16:$A$27,0),2)*COEE_CADLIGNE_TR!$H$2*INDEX(COEE_CADLIGNE_TR!$L$3:$R$9,MATCH(WEEKDAY($A146,1),COEE_CADLIGNE_TR!$M$3:$M$9,0),5)*INDEX(COEE_CADLIGNE_TR!$A$1:$D$13,MATCH(MONTH($A146),COEE_CADLIGNE_TR!$A$1:$A$13,0),3)))</f>
        <v>6113.25</v>
      </c>
      <c r="M146" s="28" t="str">
        <f>IF(OR(Ouverture_lignes_validées!M146="F",Ouverture_lignes_validées!M146="PM",Ouverture_lignes_validées!M146=""),"",IF(Ouverture_lignes_validées!M146=1,INDEX(COEE_CADLIGNE_TR!$A$16:$C$27,MATCH(Tableau4[[#This Row],[Mois]],COEE_CADLIGNE_TR!$A$16:$A$27,0),2)*COEE_CADLIGNE_TR!$H$2*INDEX(COEE_CADLIGNE_TR!$L$3:$R$9,MATCH(WEEKDAY($A146,1),COEE_CADLIGNE_TR!$M$3:$M$9,0),6)*INDEX(COEE_CADLIGNE_TR!$A$1:$D$13,MATCH(MONTH($A146),COEE_CADLIGNE_TR!$A$1:$A$13,0),3)))</f>
        <v/>
      </c>
      <c r="N146" s="28" t="str">
        <f>IF(OR(Ouverture_lignes_validées!N146="F",Ouverture_lignes_validées!N146="PM",Ouverture_lignes_validées!N146=""),"",IF(Ouverture_lignes_validées!N146=1,INDEX(COEE_CADLIGNE_TR!$A$16:$C$27,MATCH(Tableau4[[#This Row],[Mois]],COEE_CADLIGNE_TR!$A$16:$A$27,0),2)*COEE_CADLIGNE_TR!$H$2*INDEX(COEE_CADLIGNE_TR!$L$3:$R$9,MATCH(WEEKDAY($A146,1),COEE_CADLIGNE_TR!$M$3:$M$9,0),7)*INDEX(COEE_CADLIGNE_TR!$A$1:$D$13,MATCH(MONTH($A146),COEE_CADLIGNE_TR!$A$1:$A$13,0),3)))</f>
        <v/>
      </c>
      <c r="O146" s="28">
        <f>IF(OR(Ouverture_lignes_validées!O146="F",Ouverture_lignes_validées!O146="PM",Ouverture_lignes_validées!O146=""),"",IF(Ouverture_lignes_validées!O146=1,IF(ISEVEN(Capa_lignes!$C146)="VRAI",INDEX(COEE_CADLIGNE_TR!$A$16:$C$27,MATCH(Tableau4[[#This Row],[Mois]],COEE_CADLIGNE_TR!$A$16:$A$27,0),2)*COEE_CADLIGNE_TR!$I$2*INDEX(COEE_CADLIGNE_TR!$L$3:$R$9,MATCH(WEEKDAY($A146,1),COEE_CADLIGNE_TR!$M$3:$M$9,0),4)*INDEX(COEE_CADLIGNE_TR!$A$1:$D$13,MATCH(MONTH($A146),COEE_CADLIGNE_TR!$A$1:$A$13,0),4),INDEX(COEE_CADLIGNE_TR!$A$16:$C$27,MATCH(Tableau4[[#This Row],[Mois]],COEE_CADLIGNE_TR!$A$16:$A$27,0),2)*COEE_CADLIGNE_TR!$I$2*INDEX(COEE_CADLIGNE_TR!$L$3:$R$9,MATCH(WEEKDAY($A146,1),COEE_CADLIGNE_TR!$M$3:$M$9,0),3)*INDEX(COEE_CADLIGNE_TR!$A$1:$D$13,MATCH(MONTH($A146),COEE_CADLIGNE_TR!$A$1:$A$13,0),4))))</f>
        <v>4796.55</v>
      </c>
      <c r="P146" s="28">
        <f>IF(OR(Ouverture_lignes_validées!P146="F",Ouverture_lignes_validées!P146="PM",Ouverture_lignes_validées!P146=""),"",IF(Ouverture_lignes_validées!P146=1,IF(ISEVEN(Capa_lignes!$C146)="VRAI",INDEX(COEE_CADLIGNE_TR!$A$16:$C$27,MATCH(Tableau4[[#This Row],[Mois]],COEE_CADLIGNE_TR!$A$16:$A$27,0),2)*COEE_CADLIGNE_TR!$I$2*INDEX(COEE_CADLIGNE_TR!$L$3:$R$9,MATCH(WEEKDAY($A146,1),COEE_CADLIGNE_TR!$M$3:$M$9,0),3)*INDEX(COEE_CADLIGNE_TR!$A$1:$D$13,MATCH(MONTH($A146),COEE_CADLIGNE_TR!$A$1:$A$13,0),4),INDEX(COEE_CADLIGNE_TR!$A$16:$C$27,MATCH(Tableau4[[#This Row],[Mois]],COEE_CADLIGNE_TR!$A$16:$A$27,0),2)*COEE_CADLIGNE_TR!$I$2*INDEX(COEE_CADLIGNE_TR!$L$3:$R$9,MATCH(WEEKDAY($A146,1),COEE_CADLIGNE_TR!$M$3:$M$9,0),4)*INDEX(COEE_CADLIGNE_TR!$A$1:$D$13,MATCH(MONTH($A146),COEE_CADLIGNE_TR!$A$1:$A$13,0),4))))</f>
        <v>4905.5625</v>
      </c>
      <c r="Q146" s="28" t="str">
        <f>IF(OR(Ouverture_lignes_validées!Q146="F",Ouverture_lignes_validées!Q146="PM",Ouverture_lignes_validées!Q146=""),"",IF(Ouverture_lignes_validées!Q146=1,INDEX(COEE_CADLIGNE_TR!$A$16:$C$27,MATCH(Tableau4[[#This Row],[Mois]],COEE_CADLIGNE_TR!$A$16:$A$27,0),2)*COEE_CADLIGNE_TR!$I$2*INDEX(COEE_CADLIGNE_TR!$L$3:$R$9,MATCH(WEEKDAY($A146,1),COEE_CADLIGNE_TR!$M$3:$M$9,0),5)*INDEX(COEE_CADLIGNE_TR!$A$1:$D$13,MATCH(MONTH($A146),COEE_CADLIGNE_TR!$A$1:$A$13,0),4)))</f>
        <v/>
      </c>
      <c r="R146" s="28" t="str">
        <f>IF(OR(Ouverture_lignes_validées!R146="F",Ouverture_lignes_validées!R146="PM",Ouverture_lignes_validées!R146=""),"",IF(Ouverture_lignes_validées!R146=1,INDEX(COEE_CADLIGNE_TR!$A$16:$C$27,MATCH(Tableau4[[#This Row],[Mois]],COEE_CADLIGNE_TR!$A$16:$A$27,0),2)*COEE_CADLIGNE_TR!$I$2*INDEX(COEE_CADLIGNE_TR!$L$3:$R$9,MATCH(WEEKDAY($A146,1),COEE_CADLIGNE_TR!$M$3:$M$9,0),6)*INDEX(COEE_CADLIGNE_TR!$A$1:$D$13,MATCH(MONTH($A146),COEE_CADLIGNE_TR!$A$1:$A$13,0),4)))</f>
        <v/>
      </c>
      <c r="S146" s="28" t="str">
        <f>IF(OR(Ouverture_lignes_validées!S146="F",Ouverture_lignes_validées!S146="PM",Ouverture_lignes_validées!S146=""),"",IF(Ouverture_lignes_validées!S146=1,INDEX(COEE_CADLIGNE_TR!$A$16:$C$27,MATCH(Tableau4[[#This Row],[Mois]],COEE_CADLIGNE_TR!$A$16:$A$27,0),2)*COEE_CADLIGNE_TR!$I$2*INDEX(COEE_CADLIGNE_TR!$L$3:$R$9,MATCH(WEEKDAY($A146,1),COEE_CADLIGNE_TR!$M$3:$M$9,0),7)*INDEX(COEE_CADLIGNE_TR!$A$1:$D$13,MATCH(MONTH($A146),COEE_CADLIGNE_TR!$A$1:$A$13,0),4)))</f>
        <v/>
      </c>
      <c r="T146" s="28">
        <f>IF(OR(Ouverture_lignes_validées!T146="F",Ouverture_lignes_validées!T146="PM",Ouverture_lignes_validées!T146=""),"",IF(Ouverture_lignes_validées!T146=1,IF(ISEVEN(Capa_lignes!$C146)="VRAI",INDEX(COEE_CADLIGNE_TR!$A$16:$C$27,MATCH(Tableau4[[#This Row],[Mois]],COEE_CADLIGNE_TR!$A$16:$A$27,0),2)*COEE_CADLIGNE_TR!$J$2*INDEX(COEE_CADLIGNE_TR!$L$3:$R$9,MATCH(WEEKDAY($A146,1),COEE_CADLIGNE_TR!$M$3:$M$9,0),3)*INDEX(COEE_CADLIGNE_TR!$A$1:$E$13,MATCH(MONTH($A146),COEE_CADLIGNE_TR!$A$1:$A$13,0),5),INDEX(COEE_CADLIGNE_TR!$A$16:$C$27,MATCH(Tableau4[[#This Row],[Mois]],COEE_CADLIGNE_TR!$A$16:$A$27,0),2)*COEE_CADLIGNE_TR!$J$2*INDEX(COEE_CADLIGNE_TR!$L$3:$R$9,MATCH(WEEKDAY($A146,1),COEE_CADLIGNE_TR!$M$3:$M$9,0),4)*INDEX(COEE_CADLIGNE_TR!$A$1:$E$13,MATCH(MONTH($A146),COEE_CADLIGNE_TR!$A$1:$A$13,0),5))))</f>
        <v>1601.8735362997659</v>
      </c>
    </row>
    <row r="147" spans="1:20" x14ac:dyDescent="0.35">
      <c r="A147" s="4">
        <v>45070</v>
      </c>
      <c r="B147" s="1">
        <v>2023</v>
      </c>
      <c r="C147" s="1">
        <v>21</v>
      </c>
      <c r="D147" s="1">
        <f>MONTH(Tableau4[[#This Row],[Date ]])</f>
        <v>5</v>
      </c>
      <c r="E147" s="28" t="str">
        <f>IF(OR(Ouverture_lignes_validées!E147="F",Ouverture_lignes_validées!E147="PM",Ouverture_lignes_validées!E147=""),"",
IF(Ouverture_lignes_validées!E147=1,
IF(ISEVEN(Capa_lignes!$C147)="VRAI",
INDEX(COEE_CADLIGNE_TR!$A$16:$C$27,MATCH(Tableau4[[#This Row],[Mois]],COEE_CADLIGNE_TR!$A$16:$A$27,0),2)*COEE_CADLIGNE_TR!$G$2*INDEX(COEE_CADLIGNE_TR!$L$3:$R$9,MATCH(WEEKDAY($A147,1),COEE_CADLIGNE_TR!$M$3:$M$9,0),4)*INDEX(COEE_CADLIGNE_TR!$A$1:$D$13,MATCH(MONTH($A147),COEE_CADLIGNE_TR!$A$1:$A$13,0),2)*INDEX(COEE_CADLIGNE_TR!$A$1:$D$13,MATCH(MONTH($A147),COEE_CADLIGNE_TR!$A$1:$A$13,0),2),
INDEX(COEE_CADLIGNE_TR!$A$16:$C$27,MATCH(Tableau4[[#This Row],[Mois]],COEE_CADLIGNE_TR!$A$16:$A$27,0),2)*COEE_CADLIGNE_TR!$G$2*INDEX(COEE_CADLIGNE_TR!$L$3:$R$9,MATCH(WEEKDAY($A147,1),COEE_CADLIGNE_TR!$M$3:$M$9,0),3)*INDEX(COEE_CADLIGNE_TR!$A$1:$D$13,MATCH(MONTH($A147),COEE_CADLIGNE_TR!$A$1:$A$13,0),2)*INDEX(COEE_CADLIGNE_TR!$A$1:$D$13,MATCH(MONTH($A147),COEE_CADLIGNE_TR!$A$1:$A$13,0),2))))</f>
        <v/>
      </c>
      <c r="F147" s="28" t="str">
        <f>IF(OR(Ouverture_lignes_validées!F147="F",Ouverture_lignes_validées!F147="PM",Ouverture_lignes_validées!F147=""),"",IF(Ouverture_lignes_validées!F147=1,IF(ISEVEN(Capa_lignes!$C147)="VRAI",INDEX(COEE_CADLIGNE_TR!$A$16:$C$27,MATCH(Tableau4[[#This Row],[Mois]],COEE_CADLIGNE_TR!$A$16:$A$27,0),2)*COEE_CADLIGNE_TR!$G$2*INDEX(COEE_CADLIGNE_TR!$L$3:$R$9,MATCH(WEEKDAY($A147,1),COEE_CADLIGNE_TR!$M$3:$M$9,0),3)*INDEX(COEE_CADLIGNE_TR!$A$1:$D$13,MATCH(MONTH($A147),COEE_CADLIGNE_TR!$A$1:$A$13,0),2),COEE_CADLIGNE_TR!$G$2*INDEX(COEE_CADLIGNE_TR!$L$3:$R$9,MATCH(WEEKDAY($A147,1),COEE_CADLIGNE_TR!$M$3:$M$9,0),4)*INDEX(COEE_CADLIGNE_TR!$A$1:$D$13,MATCH(MONTH($A147),COEE_CADLIGNE_TR!$A$1:$A$13,0),2))))</f>
        <v/>
      </c>
      <c r="G147" s="28" t="str">
        <f>IF(OR(Ouverture_lignes_validées!G147="F",Ouverture_lignes_validées!G147="PM",Ouverture_lignes_validées!G147=""),"",IF(Ouverture_lignes_validées!G147=1,INDEX(COEE_CADLIGNE_TR!$A$16:$C$27,MATCH(Tableau4[[#This Row],[Mois]],COEE_CADLIGNE_TR!$A$16:$A$27,0),2)*COEE_CADLIGNE_TR!$G$2*INDEX(COEE_CADLIGNE_TR!$L$3:$R$9,MATCH(WEEKDAY($A147,1),COEE_CADLIGNE_TR!$M$3:$M$9,0),5)*INDEX(COEE_CADLIGNE_TR!$A$1:$D$13,MATCH(MONTH($A147),COEE_CADLIGNE_TR!$A$1:$A$13,0),2)))</f>
        <v/>
      </c>
      <c r="H147" s="28" t="str">
        <f>IF(OR(Ouverture_lignes_validées!H147="F",Ouverture_lignes_validées!H147="PM",Ouverture_lignes_validées!H147=""),"",IF(Ouverture_lignes_validées!H147=1,INDEX(COEE_CADLIGNE_TR!$A$16:$C$27,MATCH(Tableau4[[#This Row],[Mois]],COEE_CADLIGNE_TR!$A$16:$A$27,0),2)*COEE_CADLIGNE_TR!$G$2*INDEX(COEE_CADLIGNE_TR!$L$3:$R$9,MATCH(WEEKDAY($A147,1),COEE_CADLIGNE_TR!$M$3:$M$9,0),6)*INDEX(COEE_CADLIGNE_TR!$A$1:$D$13,MATCH(MONTH($A147),COEE_CADLIGNE_TR!$A$1:$A$13,0),2)))</f>
        <v/>
      </c>
      <c r="I147" s="28" t="str">
        <f>IF(OR(Ouverture_lignes_validées!I147="F",Ouverture_lignes_validées!I147="PM",Ouverture_lignes_validées!I147=""),"",IF(Ouverture_lignes_validées!I147=1,INDEX(COEE_CADLIGNE_TR!$A$16:$C$27,MATCH(Tableau4[[#This Row],[Mois]],COEE_CADLIGNE_TR!$A$16:$A$27,0),2)*COEE_CADLIGNE_TR!$G$2*INDEX(COEE_CADLIGNE_TR!$L$3:$R$9,MATCH(WEEKDAY($A147,1),COEE_CADLIGNE_TR!$M$3:$M$9,0),7)*INDEX(COEE_CADLIGNE_TR!$A$1:$D$13,MATCH(MONTH($A147),COEE_CADLIGNE_TR!$A$1:$A$13,0),2)))</f>
        <v/>
      </c>
      <c r="J147" s="28">
        <f>IF(OR(Ouverture_lignes_validées!J147="F",Ouverture_lignes_validées!J147="PM",Ouverture_lignes_validées!J147=""),"",IF(Ouverture_lignes_validées!J147=1,IF(ISEVEN(Capa_lignes!$C147)="VRAI",INDEX(COEE_CADLIGNE_TR!$A$16:$C$27,MATCH(Tableau4[[#This Row],[Mois]],COEE_CADLIGNE_TR!$A$16:$A$27,0),2)*COEE_CADLIGNE_TR!$H$2*INDEX(COEE_CADLIGNE_TR!$L$3:$R$9,MATCH(WEEKDAY($A147,1),COEE_CADLIGNE_TR!$M$3:$M$9,0),4)*INDEX(COEE_CADLIGNE_TR!$A$1:$D$13,MATCH(MONTH($A147),COEE_CADLIGNE_TR!$A$1:$A$13,0),3),INDEX(COEE_CADLIGNE_TR!$A$16:$C$27,MATCH(Tableau4[[#This Row],[Mois]],COEE_CADLIGNE_TR!$A$16:$A$27,0),2)*COEE_CADLIGNE_TR!$H$2*INDEX(COEE_CADLIGNE_TR!$L$3:$R$9,MATCH(WEEKDAY($A147,1),COEE_CADLIGNE_TR!$M$3:$M$9,0),3)*INDEX(COEE_CADLIGNE_TR!$A$1:$D$13,MATCH(MONTH($A147),COEE_CADLIGNE_TR!$A$1:$A$13,0),3))))</f>
        <v>4890.6000000000004</v>
      </c>
      <c r="K147" s="28">
        <f>IF(OR(Ouverture_lignes_validées!K147="F",Ouverture_lignes_validées!K147="PM",Ouverture_lignes_validées!K147=""),"",IF(Ouverture_lignes_validées!K147=1,IF(ISEVEN(Capa_lignes!$C147)="VRAI",INDEX(COEE_CADLIGNE_TR!$A$16:$C$27,MATCH(Tableau4[[#This Row],[Mois]],COEE_CADLIGNE_TR!$A$16:$A$27,0),2)*COEE_CADLIGNE_TR!$H$2*INDEX(COEE_CADLIGNE_TR!$L$3:$R$9,MATCH(WEEKDAY($A147,1),COEE_CADLIGNE_TR!$M$3:$M$9,0),3)*INDEX(COEE_CADLIGNE_TR!$A$1:$D$13,MATCH(MONTH($A147),COEE_CADLIGNE_TR!$A$1:$A$13,0),3),INDEX(COEE_CADLIGNE_TR!$A$16:$C$27,MATCH(Tableau4[[#This Row],[Mois]],COEE_CADLIGNE_TR!$A$16:$A$27,0),2)*COEE_CADLIGNE_TR!$H$2*INDEX(COEE_CADLIGNE_TR!$L$3:$R$9,MATCH(WEEKDAY($A147,1),COEE_CADLIGNE_TR!$M$3:$M$9,0),4)*INDEX(COEE_CADLIGNE_TR!$A$1:$D$13,MATCH(MONTH($A147),COEE_CADLIGNE_TR!$A$1:$A$13,0),3))))</f>
        <v>5001.75</v>
      </c>
      <c r="L147" s="28">
        <f>IF(OR(Ouverture_lignes_validées!L147="F",Ouverture_lignes_validées!L147="PM",Ouverture_lignes_validées!L147=""),"",IF(Ouverture_lignes_validées!L147=1,INDEX(COEE_CADLIGNE_TR!$A$16:$C$27,MATCH(Tableau4[[#This Row],[Mois]],COEE_CADLIGNE_TR!$A$16:$A$27,0),2)*COEE_CADLIGNE_TR!$H$2*INDEX(COEE_CADLIGNE_TR!$L$3:$R$9,MATCH(WEEKDAY($A147,1),COEE_CADLIGNE_TR!$M$3:$M$9,0),5)*INDEX(COEE_CADLIGNE_TR!$A$1:$D$13,MATCH(MONTH($A147),COEE_CADLIGNE_TR!$A$1:$A$13,0),3)))</f>
        <v>6113.25</v>
      </c>
      <c r="M147" s="28" t="str">
        <f>IF(OR(Ouverture_lignes_validées!M147="F",Ouverture_lignes_validées!M147="PM",Ouverture_lignes_validées!M147=""),"",IF(Ouverture_lignes_validées!M147=1,INDEX(COEE_CADLIGNE_TR!$A$16:$C$27,MATCH(Tableau4[[#This Row],[Mois]],COEE_CADLIGNE_TR!$A$16:$A$27,0),2)*COEE_CADLIGNE_TR!$H$2*INDEX(COEE_CADLIGNE_TR!$L$3:$R$9,MATCH(WEEKDAY($A147,1),COEE_CADLIGNE_TR!$M$3:$M$9,0),6)*INDEX(COEE_CADLIGNE_TR!$A$1:$D$13,MATCH(MONTH($A147),COEE_CADLIGNE_TR!$A$1:$A$13,0),3)))</f>
        <v/>
      </c>
      <c r="N147" s="28" t="str">
        <f>IF(OR(Ouverture_lignes_validées!N147="F",Ouverture_lignes_validées!N147="PM",Ouverture_lignes_validées!N147=""),"",IF(Ouverture_lignes_validées!N147=1,INDEX(COEE_CADLIGNE_TR!$A$16:$C$27,MATCH(Tableau4[[#This Row],[Mois]],COEE_CADLIGNE_TR!$A$16:$A$27,0),2)*COEE_CADLIGNE_TR!$H$2*INDEX(COEE_CADLIGNE_TR!$L$3:$R$9,MATCH(WEEKDAY($A147,1),COEE_CADLIGNE_TR!$M$3:$M$9,0),7)*INDEX(COEE_CADLIGNE_TR!$A$1:$D$13,MATCH(MONTH($A147),COEE_CADLIGNE_TR!$A$1:$A$13,0),3)))</f>
        <v/>
      </c>
      <c r="O147" s="28">
        <f>IF(OR(Ouverture_lignes_validées!O147="F",Ouverture_lignes_validées!O147="PM",Ouverture_lignes_validées!O147=""),"",IF(Ouverture_lignes_validées!O147=1,IF(ISEVEN(Capa_lignes!$C147)="VRAI",INDEX(COEE_CADLIGNE_TR!$A$16:$C$27,MATCH(Tableau4[[#This Row],[Mois]],COEE_CADLIGNE_TR!$A$16:$A$27,0),2)*COEE_CADLIGNE_TR!$I$2*INDEX(COEE_CADLIGNE_TR!$L$3:$R$9,MATCH(WEEKDAY($A147,1),COEE_CADLIGNE_TR!$M$3:$M$9,0),4)*INDEX(COEE_CADLIGNE_TR!$A$1:$D$13,MATCH(MONTH($A147),COEE_CADLIGNE_TR!$A$1:$A$13,0),4),INDEX(COEE_CADLIGNE_TR!$A$16:$C$27,MATCH(Tableau4[[#This Row],[Mois]],COEE_CADLIGNE_TR!$A$16:$A$27,0),2)*COEE_CADLIGNE_TR!$I$2*INDEX(COEE_CADLIGNE_TR!$L$3:$R$9,MATCH(WEEKDAY($A147,1),COEE_CADLIGNE_TR!$M$3:$M$9,0),3)*INDEX(COEE_CADLIGNE_TR!$A$1:$D$13,MATCH(MONTH($A147),COEE_CADLIGNE_TR!$A$1:$A$13,0),4))))</f>
        <v>4796.55</v>
      </c>
      <c r="P147" s="28">
        <f>IF(OR(Ouverture_lignes_validées!P147="F",Ouverture_lignes_validées!P147="PM",Ouverture_lignes_validées!P147=""),"",IF(Ouverture_lignes_validées!P147=1,IF(ISEVEN(Capa_lignes!$C147)="VRAI",INDEX(COEE_CADLIGNE_TR!$A$16:$C$27,MATCH(Tableau4[[#This Row],[Mois]],COEE_CADLIGNE_TR!$A$16:$A$27,0),2)*COEE_CADLIGNE_TR!$I$2*INDEX(COEE_CADLIGNE_TR!$L$3:$R$9,MATCH(WEEKDAY($A147,1),COEE_CADLIGNE_TR!$M$3:$M$9,0),3)*INDEX(COEE_CADLIGNE_TR!$A$1:$D$13,MATCH(MONTH($A147),COEE_CADLIGNE_TR!$A$1:$A$13,0),4),INDEX(COEE_CADLIGNE_TR!$A$16:$C$27,MATCH(Tableau4[[#This Row],[Mois]],COEE_CADLIGNE_TR!$A$16:$A$27,0),2)*COEE_CADLIGNE_TR!$I$2*INDEX(COEE_CADLIGNE_TR!$L$3:$R$9,MATCH(WEEKDAY($A147,1),COEE_CADLIGNE_TR!$M$3:$M$9,0),4)*INDEX(COEE_CADLIGNE_TR!$A$1:$D$13,MATCH(MONTH($A147),COEE_CADLIGNE_TR!$A$1:$A$13,0),4))))</f>
        <v>4905.5625</v>
      </c>
      <c r="Q147" s="28" t="str">
        <f>IF(OR(Ouverture_lignes_validées!Q147="F",Ouverture_lignes_validées!Q147="PM",Ouverture_lignes_validées!Q147=""),"",IF(Ouverture_lignes_validées!Q147=1,INDEX(COEE_CADLIGNE_TR!$A$16:$C$27,MATCH(Tableau4[[#This Row],[Mois]],COEE_CADLIGNE_TR!$A$16:$A$27,0),2)*COEE_CADLIGNE_TR!$I$2*INDEX(COEE_CADLIGNE_TR!$L$3:$R$9,MATCH(WEEKDAY($A147,1),COEE_CADLIGNE_TR!$M$3:$M$9,0),5)*INDEX(COEE_CADLIGNE_TR!$A$1:$D$13,MATCH(MONTH($A147),COEE_CADLIGNE_TR!$A$1:$A$13,0),4)))</f>
        <v/>
      </c>
      <c r="R147" s="28" t="str">
        <f>IF(OR(Ouverture_lignes_validées!R147="F",Ouverture_lignes_validées!R147="PM",Ouverture_lignes_validées!R147=""),"",IF(Ouverture_lignes_validées!R147=1,INDEX(COEE_CADLIGNE_TR!$A$16:$C$27,MATCH(Tableau4[[#This Row],[Mois]],COEE_CADLIGNE_TR!$A$16:$A$27,0),2)*COEE_CADLIGNE_TR!$I$2*INDEX(COEE_CADLIGNE_TR!$L$3:$R$9,MATCH(WEEKDAY($A147,1),COEE_CADLIGNE_TR!$M$3:$M$9,0),6)*INDEX(COEE_CADLIGNE_TR!$A$1:$D$13,MATCH(MONTH($A147),COEE_CADLIGNE_TR!$A$1:$A$13,0),4)))</f>
        <v/>
      </c>
      <c r="S147" s="28" t="str">
        <f>IF(OR(Ouverture_lignes_validées!S147="F",Ouverture_lignes_validées!S147="PM",Ouverture_lignes_validées!S147=""),"",IF(Ouverture_lignes_validées!S147=1,INDEX(COEE_CADLIGNE_TR!$A$16:$C$27,MATCH(Tableau4[[#This Row],[Mois]],COEE_CADLIGNE_TR!$A$16:$A$27,0),2)*COEE_CADLIGNE_TR!$I$2*INDEX(COEE_CADLIGNE_TR!$L$3:$R$9,MATCH(WEEKDAY($A147,1),COEE_CADLIGNE_TR!$M$3:$M$9,0),7)*INDEX(COEE_CADLIGNE_TR!$A$1:$D$13,MATCH(MONTH($A147),COEE_CADLIGNE_TR!$A$1:$A$13,0),4)))</f>
        <v/>
      </c>
      <c r="T147" s="28">
        <f>IF(OR(Ouverture_lignes_validées!T147="F",Ouverture_lignes_validées!T147="PM",Ouverture_lignes_validées!T147=""),"",IF(Ouverture_lignes_validées!T147=1,IF(ISEVEN(Capa_lignes!$C147)="VRAI",INDEX(COEE_CADLIGNE_TR!$A$16:$C$27,MATCH(Tableau4[[#This Row],[Mois]],COEE_CADLIGNE_TR!$A$16:$A$27,0),2)*COEE_CADLIGNE_TR!$J$2*INDEX(COEE_CADLIGNE_TR!$L$3:$R$9,MATCH(WEEKDAY($A147,1),COEE_CADLIGNE_TR!$M$3:$M$9,0),3)*INDEX(COEE_CADLIGNE_TR!$A$1:$E$13,MATCH(MONTH($A147),COEE_CADLIGNE_TR!$A$1:$A$13,0),5),INDEX(COEE_CADLIGNE_TR!$A$16:$C$27,MATCH(Tableau4[[#This Row],[Mois]],COEE_CADLIGNE_TR!$A$16:$A$27,0),2)*COEE_CADLIGNE_TR!$J$2*INDEX(COEE_CADLIGNE_TR!$L$3:$R$9,MATCH(WEEKDAY($A147,1),COEE_CADLIGNE_TR!$M$3:$M$9,0),4)*INDEX(COEE_CADLIGNE_TR!$A$1:$E$13,MATCH(MONTH($A147),COEE_CADLIGNE_TR!$A$1:$A$13,0),5))))</f>
        <v>1601.8735362997659</v>
      </c>
    </row>
    <row r="148" spans="1:20" x14ac:dyDescent="0.35">
      <c r="A148" s="4">
        <v>45071</v>
      </c>
      <c r="B148" s="1">
        <v>2023</v>
      </c>
      <c r="C148" s="1">
        <v>21</v>
      </c>
      <c r="D148" s="1">
        <f>MONTH(Tableau4[[#This Row],[Date ]])</f>
        <v>5</v>
      </c>
      <c r="E148" s="28" t="str">
        <f>IF(OR(Ouverture_lignes_validées!E148="F",Ouverture_lignes_validées!E148="PM",Ouverture_lignes_validées!E148=""),"",
IF(Ouverture_lignes_validées!E148=1,
IF(ISEVEN(Capa_lignes!$C148)="VRAI",
INDEX(COEE_CADLIGNE_TR!$A$16:$C$27,MATCH(Tableau4[[#This Row],[Mois]],COEE_CADLIGNE_TR!$A$16:$A$27,0),2)*COEE_CADLIGNE_TR!$G$2*INDEX(COEE_CADLIGNE_TR!$L$3:$R$9,MATCH(WEEKDAY($A148,1),COEE_CADLIGNE_TR!$M$3:$M$9,0),4)*INDEX(COEE_CADLIGNE_TR!$A$1:$D$13,MATCH(MONTH($A148),COEE_CADLIGNE_TR!$A$1:$A$13,0),2)*INDEX(COEE_CADLIGNE_TR!$A$1:$D$13,MATCH(MONTH($A148),COEE_CADLIGNE_TR!$A$1:$A$13,0),2),
INDEX(COEE_CADLIGNE_TR!$A$16:$C$27,MATCH(Tableau4[[#This Row],[Mois]],COEE_CADLIGNE_TR!$A$16:$A$27,0),2)*COEE_CADLIGNE_TR!$G$2*INDEX(COEE_CADLIGNE_TR!$L$3:$R$9,MATCH(WEEKDAY($A148,1),COEE_CADLIGNE_TR!$M$3:$M$9,0),3)*INDEX(COEE_CADLIGNE_TR!$A$1:$D$13,MATCH(MONTH($A148),COEE_CADLIGNE_TR!$A$1:$A$13,0),2)*INDEX(COEE_CADLIGNE_TR!$A$1:$D$13,MATCH(MONTH($A148),COEE_CADLIGNE_TR!$A$1:$A$13,0),2))))</f>
        <v/>
      </c>
      <c r="F148" s="28" t="str">
        <f>IF(OR(Ouverture_lignes_validées!F148="F",Ouverture_lignes_validées!F148="PM",Ouverture_lignes_validées!F148=""),"",IF(Ouverture_lignes_validées!F148=1,IF(ISEVEN(Capa_lignes!$C148)="VRAI",INDEX(COEE_CADLIGNE_TR!$A$16:$C$27,MATCH(Tableau4[[#This Row],[Mois]],COEE_CADLIGNE_TR!$A$16:$A$27,0),2)*COEE_CADLIGNE_TR!$G$2*INDEX(COEE_CADLIGNE_TR!$L$3:$R$9,MATCH(WEEKDAY($A148,1),COEE_CADLIGNE_TR!$M$3:$M$9,0),3)*INDEX(COEE_CADLIGNE_TR!$A$1:$D$13,MATCH(MONTH($A148),COEE_CADLIGNE_TR!$A$1:$A$13,0),2),COEE_CADLIGNE_TR!$G$2*INDEX(COEE_CADLIGNE_TR!$L$3:$R$9,MATCH(WEEKDAY($A148,1),COEE_CADLIGNE_TR!$M$3:$M$9,0),4)*INDEX(COEE_CADLIGNE_TR!$A$1:$D$13,MATCH(MONTH($A148),COEE_CADLIGNE_TR!$A$1:$A$13,0),2))))</f>
        <v/>
      </c>
      <c r="G148" s="28" t="str">
        <f>IF(OR(Ouverture_lignes_validées!G148="F",Ouverture_lignes_validées!G148="PM",Ouverture_lignes_validées!G148=""),"",IF(Ouverture_lignes_validées!G148=1,INDEX(COEE_CADLIGNE_TR!$A$16:$C$27,MATCH(Tableau4[[#This Row],[Mois]],COEE_CADLIGNE_TR!$A$16:$A$27,0),2)*COEE_CADLIGNE_TR!$G$2*INDEX(COEE_CADLIGNE_TR!$L$3:$R$9,MATCH(WEEKDAY($A148,1),COEE_CADLIGNE_TR!$M$3:$M$9,0),5)*INDEX(COEE_CADLIGNE_TR!$A$1:$D$13,MATCH(MONTH($A148),COEE_CADLIGNE_TR!$A$1:$A$13,0),2)))</f>
        <v/>
      </c>
      <c r="H148" s="28" t="str">
        <f>IF(OR(Ouverture_lignes_validées!H148="F",Ouverture_lignes_validées!H148="PM",Ouverture_lignes_validées!H148=""),"",IF(Ouverture_lignes_validées!H148=1,INDEX(COEE_CADLIGNE_TR!$A$16:$C$27,MATCH(Tableau4[[#This Row],[Mois]],COEE_CADLIGNE_TR!$A$16:$A$27,0),2)*COEE_CADLIGNE_TR!$G$2*INDEX(COEE_CADLIGNE_TR!$L$3:$R$9,MATCH(WEEKDAY($A148,1),COEE_CADLIGNE_TR!$M$3:$M$9,0),6)*INDEX(COEE_CADLIGNE_TR!$A$1:$D$13,MATCH(MONTH($A148),COEE_CADLIGNE_TR!$A$1:$A$13,0),2)))</f>
        <v/>
      </c>
      <c r="I148" s="28" t="str">
        <f>IF(OR(Ouverture_lignes_validées!I148="F",Ouverture_lignes_validées!I148="PM",Ouverture_lignes_validées!I148=""),"",IF(Ouverture_lignes_validées!I148=1,INDEX(COEE_CADLIGNE_TR!$A$16:$C$27,MATCH(Tableau4[[#This Row],[Mois]],COEE_CADLIGNE_TR!$A$16:$A$27,0),2)*COEE_CADLIGNE_TR!$G$2*INDEX(COEE_CADLIGNE_TR!$L$3:$R$9,MATCH(WEEKDAY($A148,1),COEE_CADLIGNE_TR!$M$3:$M$9,0),7)*INDEX(COEE_CADLIGNE_TR!$A$1:$D$13,MATCH(MONTH($A148),COEE_CADLIGNE_TR!$A$1:$A$13,0),2)))</f>
        <v/>
      </c>
      <c r="J148" s="28">
        <f>IF(OR(Ouverture_lignes_validées!J148="F",Ouverture_lignes_validées!J148="PM",Ouverture_lignes_validées!J148=""),"",IF(Ouverture_lignes_validées!J148=1,IF(ISEVEN(Capa_lignes!$C148)="VRAI",INDEX(COEE_CADLIGNE_TR!$A$16:$C$27,MATCH(Tableau4[[#This Row],[Mois]],COEE_CADLIGNE_TR!$A$16:$A$27,0),2)*COEE_CADLIGNE_TR!$H$2*INDEX(COEE_CADLIGNE_TR!$L$3:$R$9,MATCH(WEEKDAY($A148,1),COEE_CADLIGNE_TR!$M$3:$M$9,0),4)*INDEX(COEE_CADLIGNE_TR!$A$1:$D$13,MATCH(MONTH($A148),COEE_CADLIGNE_TR!$A$1:$A$13,0),3),INDEX(COEE_CADLIGNE_TR!$A$16:$C$27,MATCH(Tableau4[[#This Row],[Mois]],COEE_CADLIGNE_TR!$A$16:$A$27,0),2)*COEE_CADLIGNE_TR!$H$2*INDEX(COEE_CADLIGNE_TR!$L$3:$R$9,MATCH(WEEKDAY($A148,1),COEE_CADLIGNE_TR!$M$3:$M$9,0),3)*INDEX(COEE_CADLIGNE_TR!$A$1:$D$13,MATCH(MONTH($A148),COEE_CADLIGNE_TR!$A$1:$A$13,0),3))))</f>
        <v>4890.6000000000004</v>
      </c>
      <c r="K148" s="28">
        <f>IF(OR(Ouverture_lignes_validées!K148="F",Ouverture_lignes_validées!K148="PM",Ouverture_lignes_validées!K148=""),"",IF(Ouverture_lignes_validées!K148=1,IF(ISEVEN(Capa_lignes!$C148)="VRAI",INDEX(COEE_CADLIGNE_TR!$A$16:$C$27,MATCH(Tableau4[[#This Row],[Mois]],COEE_CADLIGNE_TR!$A$16:$A$27,0),2)*COEE_CADLIGNE_TR!$H$2*INDEX(COEE_CADLIGNE_TR!$L$3:$R$9,MATCH(WEEKDAY($A148,1),COEE_CADLIGNE_TR!$M$3:$M$9,0),3)*INDEX(COEE_CADLIGNE_TR!$A$1:$D$13,MATCH(MONTH($A148),COEE_CADLIGNE_TR!$A$1:$A$13,0),3),INDEX(COEE_CADLIGNE_TR!$A$16:$C$27,MATCH(Tableau4[[#This Row],[Mois]],COEE_CADLIGNE_TR!$A$16:$A$27,0),2)*COEE_CADLIGNE_TR!$H$2*INDEX(COEE_CADLIGNE_TR!$L$3:$R$9,MATCH(WEEKDAY($A148,1),COEE_CADLIGNE_TR!$M$3:$M$9,0),4)*INDEX(COEE_CADLIGNE_TR!$A$1:$D$13,MATCH(MONTH($A148),COEE_CADLIGNE_TR!$A$1:$A$13,0),3))))</f>
        <v>5001.75</v>
      </c>
      <c r="L148" s="28">
        <f>IF(OR(Ouverture_lignes_validées!L148="F",Ouverture_lignes_validées!L148="PM",Ouverture_lignes_validées!L148=""),"",IF(Ouverture_lignes_validées!L148=1,INDEX(COEE_CADLIGNE_TR!$A$16:$C$27,MATCH(Tableau4[[#This Row],[Mois]],COEE_CADLIGNE_TR!$A$16:$A$27,0),2)*COEE_CADLIGNE_TR!$H$2*INDEX(COEE_CADLIGNE_TR!$L$3:$R$9,MATCH(WEEKDAY($A148,1),COEE_CADLIGNE_TR!$M$3:$M$9,0),5)*INDEX(COEE_CADLIGNE_TR!$A$1:$D$13,MATCH(MONTH($A148),COEE_CADLIGNE_TR!$A$1:$A$13,0),3)))</f>
        <v>6113.25</v>
      </c>
      <c r="M148" s="28" t="str">
        <f>IF(OR(Ouverture_lignes_validées!M148="F",Ouverture_lignes_validées!M148="PM",Ouverture_lignes_validées!M148=""),"",IF(Ouverture_lignes_validées!M148=1,INDEX(COEE_CADLIGNE_TR!$A$16:$C$27,MATCH(Tableau4[[#This Row],[Mois]],COEE_CADLIGNE_TR!$A$16:$A$27,0),2)*COEE_CADLIGNE_TR!$H$2*INDEX(COEE_CADLIGNE_TR!$L$3:$R$9,MATCH(WEEKDAY($A148,1),COEE_CADLIGNE_TR!$M$3:$M$9,0),6)*INDEX(COEE_CADLIGNE_TR!$A$1:$D$13,MATCH(MONTH($A148),COEE_CADLIGNE_TR!$A$1:$A$13,0),3)))</f>
        <v/>
      </c>
      <c r="N148" s="28" t="str">
        <f>IF(OR(Ouverture_lignes_validées!N148="F",Ouverture_lignes_validées!N148="PM",Ouverture_lignes_validées!N148=""),"",IF(Ouverture_lignes_validées!N148=1,INDEX(COEE_CADLIGNE_TR!$A$16:$C$27,MATCH(Tableau4[[#This Row],[Mois]],COEE_CADLIGNE_TR!$A$16:$A$27,0),2)*COEE_CADLIGNE_TR!$H$2*INDEX(COEE_CADLIGNE_TR!$L$3:$R$9,MATCH(WEEKDAY($A148,1),COEE_CADLIGNE_TR!$M$3:$M$9,0),7)*INDEX(COEE_CADLIGNE_TR!$A$1:$D$13,MATCH(MONTH($A148),COEE_CADLIGNE_TR!$A$1:$A$13,0),3)))</f>
        <v/>
      </c>
      <c r="O148" s="28">
        <f>IF(OR(Ouverture_lignes_validées!O148="F",Ouverture_lignes_validées!O148="PM",Ouverture_lignes_validées!O148=""),"",IF(Ouverture_lignes_validées!O148=1,IF(ISEVEN(Capa_lignes!$C148)="VRAI",INDEX(COEE_CADLIGNE_TR!$A$16:$C$27,MATCH(Tableau4[[#This Row],[Mois]],COEE_CADLIGNE_TR!$A$16:$A$27,0),2)*COEE_CADLIGNE_TR!$I$2*INDEX(COEE_CADLIGNE_TR!$L$3:$R$9,MATCH(WEEKDAY($A148,1),COEE_CADLIGNE_TR!$M$3:$M$9,0),4)*INDEX(COEE_CADLIGNE_TR!$A$1:$D$13,MATCH(MONTH($A148),COEE_CADLIGNE_TR!$A$1:$A$13,0),4),INDEX(COEE_CADLIGNE_TR!$A$16:$C$27,MATCH(Tableau4[[#This Row],[Mois]],COEE_CADLIGNE_TR!$A$16:$A$27,0),2)*COEE_CADLIGNE_TR!$I$2*INDEX(COEE_CADLIGNE_TR!$L$3:$R$9,MATCH(WEEKDAY($A148,1),COEE_CADLIGNE_TR!$M$3:$M$9,0),3)*INDEX(COEE_CADLIGNE_TR!$A$1:$D$13,MATCH(MONTH($A148),COEE_CADLIGNE_TR!$A$1:$A$13,0),4))))</f>
        <v>4796.55</v>
      </c>
      <c r="P148" s="28">
        <f>IF(OR(Ouverture_lignes_validées!P148="F",Ouverture_lignes_validées!P148="PM",Ouverture_lignes_validées!P148=""),"",IF(Ouverture_lignes_validées!P148=1,IF(ISEVEN(Capa_lignes!$C148)="VRAI",INDEX(COEE_CADLIGNE_TR!$A$16:$C$27,MATCH(Tableau4[[#This Row],[Mois]],COEE_CADLIGNE_TR!$A$16:$A$27,0),2)*COEE_CADLIGNE_TR!$I$2*INDEX(COEE_CADLIGNE_TR!$L$3:$R$9,MATCH(WEEKDAY($A148,1),COEE_CADLIGNE_TR!$M$3:$M$9,0),3)*INDEX(COEE_CADLIGNE_TR!$A$1:$D$13,MATCH(MONTH($A148),COEE_CADLIGNE_TR!$A$1:$A$13,0),4),INDEX(COEE_CADLIGNE_TR!$A$16:$C$27,MATCH(Tableau4[[#This Row],[Mois]],COEE_CADLIGNE_TR!$A$16:$A$27,0),2)*COEE_CADLIGNE_TR!$I$2*INDEX(COEE_CADLIGNE_TR!$L$3:$R$9,MATCH(WEEKDAY($A148,1),COEE_CADLIGNE_TR!$M$3:$M$9,0),4)*INDEX(COEE_CADLIGNE_TR!$A$1:$D$13,MATCH(MONTH($A148),COEE_CADLIGNE_TR!$A$1:$A$13,0),4))))</f>
        <v>4905.5625</v>
      </c>
      <c r="Q148" s="28" t="str">
        <f>IF(OR(Ouverture_lignes_validées!Q148="F",Ouverture_lignes_validées!Q148="PM",Ouverture_lignes_validées!Q148=""),"",IF(Ouverture_lignes_validées!Q148=1,INDEX(COEE_CADLIGNE_TR!$A$16:$C$27,MATCH(Tableau4[[#This Row],[Mois]],COEE_CADLIGNE_TR!$A$16:$A$27,0),2)*COEE_CADLIGNE_TR!$I$2*INDEX(COEE_CADLIGNE_TR!$L$3:$R$9,MATCH(WEEKDAY($A148,1),COEE_CADLIGNE_TR!$M$3:$M$9,0),5)*INDEX(COEE_CADLIGNE_TR!$A$1:$D$13,MATCH(MONTH($A148),COEE_CADLIGNE_TR!$A$1:$A$13,0),4)))</f>
        <v/>
      </c>
      <c r="R148" s="28" t="str">
        <f>IF(OR(Ouverture_lignes_validées!R148="F",Ouverture_lignes_validées!R148="PM",Ouverture_lignes_validées!R148=""),"",IF(Ouverture_lignes_validées!R148=1,INDEX(COEE_CADLIGNE_TR!$A$16:$C$27,MATCH(Tableau4[[#This Row],[Mois]],COEE_CADLIGNE_TR!$A$16:$A$27,0),2)*COEE_CADLIGNE_TR!$I$2*INDEX(COEE_CADLIGNE_TR!$L$3:$R$9,MATCH(WEEKDAY($A148,1),COEE_CADLIGNE_TR!$M$3:$M$9,0),6)*INDEX(COEE_CADLIGNE_TR!$A$1:$D$13,MATCH(MONTH($A148),COEE_CADLIGNE_TR!$A$1:$A$13,0),4)))</f>
        <v/>
      </c>
      <c r="S148" s="28" t="str">
        <f>IF(OR(Ouverture_lignes_validées!S148="F",Ouverture_lignes_validées!S148="PM",Ouverture_lignes_validées!S148=""),"",IF(Ouverture_lignes_validées!S148=1,INDEX(COEE_CADLIGNE_TR!$A$16:$C$27,MATCH(Tableau4[[#This Row],[Mois]],COEE_CADLIGNE_TR!$A$16:$A$27,0),2)*COEE_CADLIGNE_TR!$I$2*INDEX(COEE_CADLIGNE_TR!$L$3:$R$9,MATCH(WEEKDAY($A148,1),COEE_CADLIGNE_TR!$M$3:$M$9,0),7)*INDEX(COEE_CADLIGNE_TR!$A$1:$D$13,MATCH(MONTH($A148),COEE_CADLIGNE_TR!$A$1:$A$13,0),4)))</f>
        <v/>
      </c>
      <c r="T148" s="28">
        <f>IF(OR(Ouverture_lignes_validées!T148="F",Ouverture_lignes_validées!T148="PM",Ouverture_lignes_validées!T148=""),"",IF(Ouverture_lignes_validées!T148=1,IF(ISEVEN(Capa_lignes!$C148)="VRAI",INDEX(COEE_CADLIGNE_TR!$A$16:$C$27,MATCH(Tableau4[[#This Row],[Mois]],COEE_CADLIGNE_TR!$A$16:$A$27,0),2)*COEE_CADLIGNE_TR!$J$2*INDEX(COEE_CADLIGNE_TR!$L$3:$R$9,MATCH(WEEKDAY($A148,1),COEE_CADLIGNE_TR!$M$3:$M$9,0),3)*INDEX(COEE_CADLIGNE_TR!$A$1:$E$13,MATCH(MONTH($A148),COEE_CADLIGNE_TR!$A$1:$A$13,0),5),INDEX(COEE_CADLIGNE_TR!$A$16:$C$27,MATCH(Tableau4[[#This Row],[Mois]],COEE_CADLIGNE_TR!$A$16:$A$27,0),2)*COEE_CADLIGNE_TR!$J$2*INDEX(COEE_CADLIGNE_TR!$L$3:$R$9,MATCH(WEEKDAY($A148,1),COEE_CADLIGNE_TR!$M$3:$M$9,0),4)*INDEX(COEE_CADLIGNE_TR!$A$1:$E$13,MATCH(MONTH($A148),COEE_CADLIGNE_TR!$A$1:$A$13,0),5))))</f>
        <v>1601.8735362997659</v>
      </c>
    </row>
    <row r="149" spans="1:20" x14ac:dyDescent="0.35">
      <c r="A149" s="4">
        <v>45072</v>
      </c>
      <c r="B149" s="1">
        <v>2023</v>
      </c>
      <c r="C149" s="1">
        <v>21</v>
      </c>
      <c r="D149" s="1">
        <f>MONTH(Tableau4[[#This Row],[Date ]])</f>
        <v>5</v>
      </c>
      <c r="E149" s="28" t="str">
        <f>IF(OR(Ouverture_lignes_validées!E149="F",Ouverture_lignes_validées!E149="PM",Ouverture_lignes_validées!E149=""),"",
IF(Ouverture_lignes_validées!E149=1,
IF(ISEVEN(Capa_lignes!$C149)="VRAI",
INDEX(COEE_CADLIGNE_TR!$A$16:$C$27,MATCH(Tableau4[[#This Row],[Mois]],COEE_CADLIGNE_TR!$A$16:$A$27,0),2)*COEE_CADLIGNE_TR!$G$2*INDEX(COEE_CADLIGNE_TR!$L$3:$R$9,MATCH(WEEKDAY($A149,1),COEE_CADLIGNE_TR!$M$3:$M$9,0),4)*INDEX(COEE_CADLIGNE_TR!$A$1:$D$13,MATCH(MONTH($A149),COEE_CADLIGNE_TR!$A$1:$A$13,0),2)*INDEX(COEE_CADLIGNE_TR!$A$1:$D$13,MATCH(MONTH($A149),COEE_CADLIGNE_TR!$A$1:$A$13,0),2),
INDEX(COEE_CADLIGNE_TR!$A$16:$C$27,MATCH(Tableau4[[#This Row],[Mois]],COEE_CADLIGNE_TR!$A$16:$A$27,0),2)*COEE_CADLIGNE_TR!$G$2*INDEX(COEE_CADLIGNE_TR!$L$3:$R$9,MATCH(WEEKDAY($A149,1),COEE_CADLIGNE_TR!$M$3:$M$9,0),3)*INDEX(COEE_CADLIGNE_TR!$A$1:$D$13,MATCH(MONTH($A149),COEE_CADLIGNE_TR!$A$1:$A$13,0),2)*INDEX(COEE_CADLIGNE_TR!$A$1:$D$13,MATCH(MONTH($A149),COEE_CADLIGNE_TR!$A$1:$A$13,0),2))))</f>
        <v/>
      </c>
      <c r="F149" s="28" t="str">
        <f>IF(OR(Ouverture_lignes_validées!F149="F",Ouverture_lignes_validées!F149="PM",Ouverture_lignes_validées!F149=""),"",IF(Ouverture_lignes_validées!F149=1,IF(ISEVEN(Capa_lignes!$C149)="VRAI",INDEX(COEE_CADLIGNE_TR!$A$16:$C$27,MATCH(Tableau4[[#This Row],[Mois]],COEE_CADLIGNE_TR!$A$16:$A$27,0),2)*COEE_CADLIGNE_TR!$G$2*INDEX(COEE_CADLIGNE_TR!$L$3:$R$9,MATCH(WEEKDAY($A149,1),COEE_CADLIGNE_TR!$M$3:$M$9,0),3)*INDEX(COEE_CADLIGNE_TR!$A$1:$D$13,MATCH(MONTH($A149),COEE_CADLIGNE_TR!$A$1:$A$13,0),2),COEE_CADLIGNE_TR!$G$2*INDEX(COEE_CADLIGNE_TR!$L$3:$R$9,MATCH(WEEKDAY($A149,1),COEE_CADLIGNE_TR!$M$3:$M$9,0),4)*INDEX(COEE_CADLIGNE_TR!$A$1:$D$13,MATCH(MONTH($A149),COEE_CADLIGNE_TR!$A$1:$A$13,0),2))))</f>
        <v/>
      </c>
      <c r="G149" s="28" t="str">
        <f>IF(OR(Ouverture_lignes_validées!G149="F",Ouverture_lignes_validées!G149="PM",Ouverture_lignes_validées!G149=""),"",IF(Ouverture_lignes_validées!G149=1,INDEX(COEE_CADLIGNE_TR!$A$16:$C$27,MATCH(Tableau4[[#This Row],[Mois]],COEE_CADLIGNE_TR!$A$16:$A$27,0),2)*COEE_CADLIGNE_TR!$G$2*INDEX(COEE_CADLIGNE_TR!$L$3:$R$9,MATCH(WEEKDAY($A149,1),COEE_CADLIGNE_TR!$M$3:$M$9,0),5)*INDEX(COEE_CADLIGNE_TR!$A$1:$D$13,MATCH(MONTH($A149),COEE_CADLIGNE_TR!$A$1:$A$13,0),2)))</f>
        <v/>
      </c>
      <c r="H149" s="28" t="str">
        <f>IF(OR(Ouverture_lignes_validées!H149="F",Ouverture_lignes_validées!H149="PM",Ouverture_lignes_validées!H149=""),"",IF(Ouverture_lignes_validées!H149=1,INDEX(COEE_CADLIGNE_TR!$A$16:$C$27,MATCH(Tableau4[[#This Row],[Mois]],COEE_CADLIGNE_TR!$A$16:$A$27,0),2)*COEE_CADLIGNE_TR!$G$2*INDEX(COEE_CADLIGNE_TR!$L$3:$R$9,MATCH(WEEKDAY($A149,1),COEE_CADLIGNE_TR!$M$3:$M$9,0),6)*INDEX(COEE_CADLIGNE_TR!$A$1:$D$13,MATCH(MONTH($A149),COEE_CADLIGNE_TR!$A$1:$A$13,0),2)))</f>
        <v/>
      </c>
      <c r="I149" s="28" t="str">
        <f>IF(OR(Ouverture_lignes_validées!I149="F",Ouverture_lignes_validées!I149="PM",Ouverture_lignes_validées!I149=""),"",IF(Ouverture_lignes_validées!I149=1,INDEX(COEE_CADLIGNE_TR!$A$16:$C$27,MATCH(Tableau4[[#This Row],[Mois]],COEE_CADLIGNE_TR!$A$16:$A$27,0),2)*COEE_CADLIGNE_TR!$G$2*INDEX(COEE_CADLIGNE_TR!$L$3:$R$9,MATCH(WEEKDAY($A149,1),COEE_CADLIGNE_TR!$M$3:$M$9,0),7)*INDEX(COEE_CADLIGNE_TR!$A$1:$D$13,MATCH(MONTH($A149),COEE_CADLIGNE_TR!$A$1:$A$13,0),2)))</f>
        <v/>
      </c>
      <c r="J149" s="28">
        <f>IF(OR(Ouverture_lignes_validées!J149="F",Ouverture_lignes_validées!J149="PM",Ouverture_lignes_validées!J149=""),"",IF(Ouverture_lignes_validées!J149=1,IF(ISEVEN(Capa_lignes!$C149)="VRAI",INDEX(COEE_CADLIGNE_TR!$A$16:$C$27,MATCH(Tableau4[[#This Row],[Mois]],COEE_CADLIGNE_TR!$A$16:$A$27,0),2)*COEE_CADLIGNE_TR!$H$2*INDEX(COEE_CADLIGNE_TR!$L$3:$R$9,MATCH(WEEKDAY($A149,1),COEE_CADLIGNE_TR!$M$3:$M$9,0),4)*INDEX(COEE_CADLIGNE_TR!$A$1:$D$13,MATCH(MONTH($A149),COEE_CADLIGNE_TR!$A$1:$A$13,0),3),INDEX(COEE_CADLIGNE_TR!$A$16:$C$27,MATCH(Tableau4[[#This Row],[Mois]],COEE_CADLIGNE_TR!$A$16:$A$27,0),2)*COEE_CADLIGNE_TR!$H$2*INDEX(COEE_CADLIGNE_TR!$L$3:$R$9,MATCH(WEEKDAY($A149,1),COEE_CADLIGNE_TR!$M$3:$M$9,0),3)*INDEX(COEE_CADLIGNE_TR!$A$1:$D$13,MATCH(MONTH($A149),COEE_CADLIGNE_TR!$A$1:$A$13,0),3))))</f>
        <v>4890.6000000000004</v>
      </c>
      <c r="K149" s="28">
        <f>IF(OR(Ouverture_lignes_validées!K149="F",Ouverture_lignes_validées!K149="PM",Ouverture_lignes_validées!K149=""),"",IF(Ouverture_lignes_validées!K149=1,IF(ISEVEN(Capa_lignes!$C149)="VRAI",INDEX(COEE_CADLIGNE_TR!$A$16:$C$27,MATCH(Tableau4[[#This Row],[Mois]],COEE_CADLIGNE_TR!$A$16:$A$27,0),2)*COEE_CADLIGNE_TR!$H$2*INDEX(COEE_CADLIGNE_TR!$L$3:$R$9,MATCH(WEEKDAY($A149,1),COEE_CADLIGNE_TR!$M$3:$M$9,0),3)*INDEX(COEE_CADLIGNE_TR!$A$1:$D$13,MATCH(MONTH($A149),COEE_CADLIGNE_TR!$A$1:$A$13,0),3),INDEX(COEE_CADLIGNE_TR!$A$16:$C$27,MATCH(Tableau4[[#This Row],[Mois]],COEE_CADLIGNE_TR!$A$16:$A$27,0),2)*COEE_CADLIGNE_TR!$H$2*INDEX(COEE_CADLIGNE_TR!$L$3:$R$9,MATCH(WEEKDAY($A149,1),COEE_CADLIGNE_TR!$M$3:$M$9,0),4)*INDEX(COEE_CADLIGNE_TR!$A$1:$D$13,MATCH(MONTH($A149),COEE_CADLIGNE_TR!$A$1:$A$13,0),3))))</f>
        <v>3001.05</v>
      </c>
      <c r="L149" s="28" t="str">
        <f>IF(OR(Ouverture_lignes_validées!L149="F",Ouverture_lignes_validées!L149="PM",Ouverture_lignes_validées!L149=""),"",IF(Ouverture_lignes_validées!L149=1,INDEX(COEE_CADLIGNE_TR!$A$16:$C$27,MATCH(Tableau4[[#This Row],[Mois]],COEE_CADLIGNE_TR!$A$16:$A$27,0),2)*COEE_CADLIGNE_TR!$H$2*INDEX(COEE_CADLIGNE_TR!$L$3:$R$9,MATCH(WEEKDAY($A149,1),COEE_CADLIGNE_TR!$M$3:$M$9,0),5)*INDEX(COEE_CADLIGNE_TR!$A$1:$D$13,MATCH(MONTH($A149),COEE_CADLIGNE_TR!$A$1:$A$13,0),3)))</f>
        <v/>
      </c>
      <c r="M149" s="28">
        <f>IF(OR(Ouverture_lignes_validées!M149="F",Ouverture_lignes_validées!M149="PM",Ouverture_lignes_validées!M149=""),"",IF(Ouverture_lignes_validées!M149=1,INDEX(COEE_CADLIGNE_TR!$A$16:$C$27,MATCH(Tableau4[[#This Row],[Mois]],COEE_CADLIGNE_TR!$A$16:$A$27,0),2)*COEE_CADLIGNE_TR!$H$2*INDEX(COEE_CADLIGNE_TR!$L$3:$R$9,MATCH(WEEKDAY($A149,1),COEE_CADLIGNE_TR!$M$3:$M$9,0),6)*INDEX(COEE_CADLIGNE_TR!$A$1:$D$13,MATCH(MONTH($A149),COEE_CADLIGNE_TR!$A$1:$A$13,0),3)))</f>
        <v>7335.9000000000005</v>
      </c>
      <c r="N149" s="28" t="str">
        <f>IF(OR(Ouverture_lignes_validées!N149="F",Ouverture_lignes_validées!N149="PM",Ouverture_lignes_validées!N149=""),"",IF(Ouverture_lignes_validées!N149=1,INDEX(COEE_CADLIGNE_TR!$A$16:$C$27,MATCH(Tableau4[[#This Row],[Mois]],COEE_CADLIGNE_TR!$A$16:$A$27,0),2)*COEE_CADLIGNE_TR!$H$2*INDEX(COEE_CADLIGNE_TR!$L$3:$R$9,MATCH(WEEKDAY($A149,1),COEE_CADLIGNE_TR!$M$3:$M$9,0),7)*INDEX(COEE_CADLIGNE_TR!$A$1:$D$13,MATCH(MONTH($A149),COEE_CADLIGNE_TR!$A$1:$A$13,0),3)))</f>
        <v/>
      </c>
      <c r="O149" s="28">
        <f>IF(OR(Ouverture_lignes_validées!O149="F",Ouverture_lignes_validées!O149="PM",Ouverture_lignes_validées!O149=""),"",IF(Ouverture_lignes_validées!O149=1,IF(ISEVEN(Capa_lignes!$C149)="VRAI",INDEX(COEE_CADLIGNE_TR!$A$16:$C$27,MATCH(Tableau4[[#This Row],[Mois]],COEE_CADLIGNE_TR!$A$16:$A$27,0),2)*COEE_CADLIGNE_TR!$I$2*INDEX(COEE_CADLIGNE_TR!$L$3:$R$9,MATCH(WEEKDAY($A149,1),COEE_CADLIGNE_TR!$M$3:$M$9,0),4)*INDEX(COEE_CADLIGNE_TR!$A$1:$D$13,MATCH(MONTH($A149),COEE_CADLIGNE_TR!$A$1:$A$13,0),4),INDEX(COEE_CADLIGNE_TR!$A$16:$C$27,MATCH(Tableau4[[#This Row],[Mois]],COEE_CADLIGNE_TR!$A$16:$A$27,0),2)*COEE_CADLIGNE_TR!$I$2*INDEX(COEE_CADLIGNE_TR!$L$3:$R$9,MATCH(WEEKDAY($A149,1),COEE_CADLIGNE_TR!$M$3:$M$9,0),3)*INDEX(COEE_CADLIGNE_TR!$A$1:$D$13,MATCH(MONTH($A149),COEE_CADLIGNE_TR!$A$1:$A$13,0),4))))</f>
        <v>4796.55</v>
      </c>
      <c r="P149" s="28">
        <f>IF(OR(Ouverture_lignes_validées!P149="F",Ouverture_lignes_validées!P149="PM",Ouverture_lignes_validées!P149=""),"",IF(Ouverture_lignes_validées!P149=1,IF(ISEVEN(Capa_lignes!$C149)="VRAI",INDEX(COEE_CADLIGNE_TR!$A$16:$C$27,MATCH(Tableau4[[#This Row],[Mois]],COEE_CADLIGNE_TR!$A$16:$A$27,0),2)*COEE_CADLIGNE_TR!$I$2*INDEX(COEE_CADLIGNE_TR!$L$3:$R$9,MATCH(WEEKDAY($A149,1),COEE_CADLIGNE_TR!$M$3:$M$9,0),3)*INDEX(COEE_CADLIGNE_TR!$A$1:$D$13,MATCH(MONTH($A149),COEE_CADLIGNE_TR!$A$1:$A$13,0),4),INDEX(COEE_CADLIGNE_TR!$A$16:$C$27,MATCH(Tableau4[[#This Row],[Mois]],COEE_CADLIGNE_TR!$A$16:$A$27,0),2)*COEE_CADLIGNE_TR!$I$2*INDEX(COEE_CADLIGNE_TR!$L$3:$R$9,MATCH(WEEKDAY($A149,1),COEE_CADLIGNE_TR!$M$3:$M$9,0),4)*INDEX(COEE_CADLIGNE_TR!$A$1:$D$13,MATCH(MONTH($A149),COEE_CADLIGNE_TR!$A$1:$A$13,0),4))))</f>
        <v>2943.3375000000001</v>
      </c>
      <c r="Q149" s="28" t="str">
        <f>IF(OR(Ouverture_lignes_validées!Q149="F",Ouverture_lignes_validées!Q149="PM",Ouverture_lignes_validées!Q149=""),"",IF(Ouverture_lignes_validées!Q149=1,INDEX(COEE_CADLIGNE_TR!$A$16:$C$27,MATCH(Tableau4[[#This Row],[Mois]],COEE_CADLIGNE_TR!$A$16:$A$27,0),2)*COEE_CADLIGNE_TR!$I$2*INDEX(COEE_CADLIGNE_TR!$L$3:$R$9,MATCH(WEEKDAY($A149,1),COEE_CADLIGNE_TR!$M$3:$M$9,0),5)*INDEX(COEE_CADLIGNE_TR!$A$1:$D$13,MATCH(MONTH($A149),COEE_CADLIGNE_TR!$A$1:$A$13,0),4)))</f>
        <v/>
      </c>
      <c r="R149" s="28" t="str">
        <f>IF(OR(Ouverture_lignes_validées!R149="F",Ouverture_lignes_validées!R149="PM",Ouverture_lignes_validées!R149=""),"",IF(Ouverture_lignes_validées!R149=1,INDEX(COEE_CADLIGNE_TR!$A$16:$C$27,MATCH(Tableau4[[#This Row],[Mois]],COEE_CADLIGNE_TR!$A$16:$A$27,0),2)*COEE_CADLIGNE_TR!$I$2*INDEX(COEE_CADLIGNE_TR!$L$3:$R$9,MATCH(WEEKDAY($A149,1),COEE_CADLIGNE_TR!$M$3:$M$9,0),6)*INDEX(COEE_CADLIGNE_TR!$A$1:$D$13,MATCH(MONTH($A149),COEE_CADLIGNE_TR!$A$1:$A$13,0),4)))</f>
        <v/>
      </c>
      <c r="S149" s="28" t="str">
        <f>IF(OR(Ouverture_lignes_validées!S149="F",Ouverture_lignes_validées!S149="PM",Ouverture_lignes_validées!S149=""),"",IF(Ouverture_lignes_validées!S149=1,INDEX(COEE_CADLIGNE_TR!$A$16:$C$27,MATCH(Tableau4[[#This Row],[Mois]],COEE_CADLIGNE_TR!$A$16:$A$27,0),2)*COEE_CADLIGNE_TR!$I$2*INDEX(COEE_CADLIGNE_TR!$L$3:$R$9,MATCH(WEEKDAY($A149,1),COEE_CADLIGNE_TR!$M$3:$M$9,0),7)*INDEX(COEE_CADLIGNE_TR!$A$1:$D$13,MATCH(MONTH($A149),COEE_CADLIGNE_TR!$A$1:$A$13,0),4)))</f>
        <v/>
      </c>
      <c r="T149" s="28">
        <f>IF(OR(Ouverture_lignes_validées!T149="F",Ouverture_lignes_validées!T149="PM",Ouverture_lignes_validées!T149=""),"",IF(Ouverture_lignes_validées!T149=1,IF(ISEVEN(Capa_lignes!$C149)="VRAI",INDEX(COEE_CADLIGNE_TR!$A$16:$C$27,MATCH(Tableau4[[#This Row],[Mois]],COEE_CADLIGNE_TR!$A$16:$A$27,0),2)*COEE_CADLIGNE_TR!$J$2*INDEX(COEE_CADLIGNE_TR!$L$3:$R$9,MATCH(WEEKDAY($A149,1),COEE_CADLIGNE_TR!$M$3:$M$9,0),3)*INDEX(COEE_CADLIGNE_TR!$A$1:$E$13,MATCH(MONTH($A149),COEE_CADLIGNE_TR!$A$1:$A$13,0),5),INDEX(COEE_CADLIGNE_TR!$A$16:$C$27,MATCH(Tableau4[[#This Row],[Mois]],COEE_CADLIGNE_TR!$A$16:$A$27,0),2)*COEE_CADLIGNE_TR!$J$2*INDEX(COEE_CADLIGNE_TR!$L$3:$R$9,MATCH(WEEKDAY($A149,1),COEE_CADLIGNE_TR!$M$3:$M$9,0),4)*INDEX(COEE_CADLIGNE_TR!$A$1:$E$13,MATCH(MONTH($A149),COEE_CADLIGNE_TR!$A$1:$A$13,0),5))))</f>
        <v>961.12412177985948</v>
      </c>
    </row>
    <row r="150" spans="1:20" x14ac:dyDescent="0.35">
      <c r="A150" s="4">
        <v>45073</v>
      </c>
      <c r="B150" s="1">
        <v>2023</v>
      </c>
      <c r="C150" s="1">
        <v>21</v>
      </c>
      <c r="D150" s="1">
        <f>MONTH(Tableau4[[#This Row],[Date ]])</f>
        <v>5</v>
      </c>
      <c r="E150" s="28" t="str">
        <f>IF(OR(Ouverture_lignes_validées!E150="F",Ouverture_lignes_validées!E150="PM",Ouverture_lignes_validées!E150=""),"",
IF(Ouverture_lignes_validées!E150=1,
IF(ISEVEN(Capa_lignes!$C150)="VRAI",
INDEX(COEE_CADLIGNE_TR!$A$16:$C$27,MATCH(Tableau4[[#This Row],[Mois]],COEE_CADLIGNE_TR!$A$16:$A$27,0),2)*COEE_CADLIGNE_TR!$G$2*INDEX(COEE_CADLIGNE_TR!$L$3:$R$9,MATCH(WEEKDAY($A150,1),COEE_CADLIGNE_TR!$M$3:$M$9,0),4)*INDEX(COEE_CADLIGNE_TR!$A$1:$D$13,MATCH(MONTH($A150),COEE_CADLIGNE_TR!$A$1:$A$13,0),2)*INDEX(COEE_CADLIGNE_TR!$A$1:$D$13,MATCH(MONTH($A150),COEE_CADLIGNE_TR!$A$1:$A$13,0),2),
INDEX(COEE_CADLIGNE_TR!$A$16:$C$27,MATCH(Tableau4[[#This Row],[Mois]],COEE_CADLIGNE_TR!$A$16:$A$27,0),2)*COEE_CADLIGNE_TR!$G$2*INDEX(COEE_CADLIGNE_TR!$L$3:$R$9,MATCH(WEEKDAY($A150,1),COEE_CADLIGNE_TR!$M$3:$M$9,0),3)*INDEX(COEE_CADLIGNE_TR!$A$1:$D$13,MATCH(MONTH($A150),COEE_CADLIGNE_TR!$A$1:$A$13,0),2)*INDEX(COEE_CADLIGNE_TR!$A$1:$D$13,MATCH(MONTH($A150),COEE_CADLIGNE_TR!$A$1:$A$13,0),2))))</f>
        <v/>
      </c>
      <c r="F150" s="28" t="str">
        <f>IF(OR(Ouverture_lignes_validées!F150="F",Ouverture_lignes_validées!F150="PM",Ouverture_lignes_validées!F150=""),"",IF(Ouverture_lignes_validées!F150=1,IF(ISEVEN(Capa_lignes!$C150)="VRAI",INDEX(COEE_CADLIGNE_TR!$A$16:$C$27,MATCH(Tableau4[[#This Row],[Mois]],COEE_CADLIGNE_TR!$A$16:$A$27,0),2)*COEE_CADLIGNE_TR!$G$2*INDEX(COEE_CADLIGNE_TR!$L$3:$R$9,MATCH(WEEKDAY($A150,1),COEE_CADLIGNE_TR!$M$3:$M$9,0),3)*INDEX(COEE_CADLIGNE_TR!$A$1:$D$13,MATCH(MONTH($A150),COEE_CADLIGNE_TR!$A$1:$A$13,0),2),COEE_CADLIGNE_TR!$G$2*INDEX(COEE_CADLIGNE_TR!$L$3:$R$9,MATCH(WEEKDAY($A150,1),COEE_CADLIGNE_TR!$M$3:$M$9,0),4)*INDEX(COEE_CADLIGNE_TR!$A$1:$D$13,MATCH(MONTH($A150),COEE_CADLIGNE_TR!$A$1:$A$13,0),2))))</f>
        <v/>
      </c>
      <c r="G150" s="28" t="str">
        <f>IF(OR(Ouverture_lignes_validées!G150="F",Ouverture_lignes_validées!G150="PM",Ouverture_lignes_validées!G150=""),"",IF(Ouverture_lignes_validées!G150=1,INDEX(COEE_CADLIGNE_TR!$A$16:$C$27,MATCH(Tableau4[[#This Row],[Mois]],COEE_CADLIGNE_TR!$A$16:$A$27,0),2)*COEE_CADLIGNE_TR!$G$2*INDEX(COEE_CADLIGNE_TR!$L$3:$R$9,MATCH(WEEKDAY($A150,1),COEE_CADLIGNE_TR!$M$3:$M$9,0),5)*INDEX(COEE_CADLIGNE_TR!$A$1:$D$13,MATCH(MONTH($A150),COEE_CADLIGNE_TR!$A$1:$A$13,0),2)))</f>
        <v/>
      </c>
      <c r="H150" s="28" t="str">
        <f>IF(OR(Ouverture_lignes_validées!H150="F",Ouverture_lignes_validées!H150="PM",Ouverture_lignes_validées!H150=""),"",IF(Ouverture_lignes_validées!H150=1,INDEX(COEE_CADLIGNE_TR!$A$16:$C$27,MATCH(Tableau4[[#This Row],[Mois]],COEE_CADLIGNE_TR!$A$16:$A$27,0),2)*COEE_CADLIGNE_TR!$G$2*INDEX(COEE_CADLIGNE_TR!$L$3:$R$9,MATCH(WEEKDAY($A150,1),COEE_CADLIGNE_TR!$M$3:$M$9,0),6)*INDEX(COEE_CADLIGNE_TR!$A$1:$D$13,MATCH(MONTH($A150),COEE_CADLIGNE_TR!$A$1:$A$13,0),2)))</f>
        <v/>
      </c>
      <c r="I150" s="28" t="str">
        <f>IF(OR(Ouverture_lignes_validées!I150="F",Ouverture_lignes_validées!I150="PM",Ouverture_lignes_validées!I150=""),"",IF(Ouverture_lignes_validées!I150=1,INDEX(COEE_CADLIGNE_TR!$A$16:$C$27,MATCH(Tableau4[[#This Row],[Mois]],COEE_CADLIGNE_TR!$A$16:$A$27,0),2)*COEE_CADLIGNE_TR!$G$2*INDEX(COEE_CADLIGNE_TR!$L$3:$R$9,MATCH(WEEKDAY($A150,1),COEE_CADLIGNE_TR!$M$3:$M$9,0),7)*INDEX(COEE_CADLIGNE_TR!$A$1:$D$13,MATCH(MONTH($A150),COEE_CADLIGNE_TR!$A$1:$A$13,0),2)))</f>
        <v/>
      </c>
      <c r="J150" s="28" t="str">
        <f>IF(OR(Ouverture_lignes_validées!J150="F",Ouverture_lignes_validées!J150="PM",Ouverture_lignes_validées!J150=""),"",IF(Ouverture_lignes_validées!J150=1,IF(ISEVEN(Capa_lignes!$C150)="VRAI",INDEX(COEE_CADLIGNE_TR!$A$16:$C$27,MATCH(Tableau4[[#This Row],[Mois]],COEE_CADLIGNE_TR!$A$16:$A$27,0),2)*COEE_CADLIGNE_TR!$H$2*INDEX(COEE_CADLIGNE_TR!$L$3:$R$9,MATCH(WEEKDAY($A150,1),COEE_CADLIGNE_TR!$M$3:$M$9,0),4)*INDEX(COEE_CADLIGNE_TR!$A$1:$D$13,MATCH(MONTH($A150),COEE_CADLIGNE_TR!$A$1:$A$13,0),3),INDEX(COEE_CADLIGNE_TR!$A$16:$C$27,MATCH(Tableau4[[#This Row],[Mois]],COEE_CADLIGNE_TR!$A$16:$A$27,0),2)*COEE_CADLIGNE_TR!$H$2*INDEX(COEE_CADLIGNE_TR!$L$3:$R$9,MATCH(WEEKDAY($A150,1),COEE_CADLIGNE_TR!$M$3:$M$9,0),3)*INDEX(COEE_CADLIGNE_TR!$A$1:$D$13,MATCH(MONTH($A150),COEE_CADLIGNE_TR!$A$1:$A$13,0),3))))</f>
        <v/>
      </c>
      <c r="K150" s="28" t="str">
        <f>IF(OR(Ouverture_lignes_validées!K150="F",Ouverture_lignes_validées!K150="PM",Ouverture_lignes_validées!K150=""),"",IF(Ouverture_lignes_validées!K150=1,IF(ISEVEN(Capa_lignes!$C150)="VRAI",INDEX(COEE_CADLIGNE_TR!$A$16:$C$27,MATCH(Tableau4[[#This Row],[Mois]],COEE_CADLIGNE_TR!$A$16:$A$27,0),2)*COEE_CADLIGNE_TR!$H$2*INDEX(COEE_CADLIGNE_TR!$L$3:$R$9,MATCH(WEEKDAY($A150,1),COEE_CADLIGNE_TR!$M$3:$M$9,0),3)*INDEX(COEE_CADLIGNE_TR!$A$1:$D$13,MATCH(MONTH($A150),COEE_CADLIGNE_TR!$A$1:$A$13,0),3),INDEX(COEE_CADLIGNE_TR!$A$16:$C$27,MATCH(Tableau4[[#This Row],[Mois]],COEE_CADLIGNE_TR!$A$16:$A$27,0),2)*COEE_CADLIGNE_TR!$H$2*INDEX(COEE_CADLIGNE_TR!$L$3:$R$9,MATCH(WEEKDAY($A150,1),COEE_CADLIGNE_TR!$M$3:$M$9,0),4)*INDEX(COEE_CADLIGNE_TR!$A$1:$D$13,MATCH(MONTH($A150),COEE_CADLIGNE_TR!$A$1:$A$13,0),3))))</f>
        <v/>
      </c>
      <c r="L150" s="28" t="str">
        <f>IF(OR(Ouverture_lignes_validées!L150="F",Ouverture_lignes_validées!L150="PM",Ouverture_lignes_validées!L150=""),"",IF(Ouverture_lignes_validées!L150=1,INDEX(COEE_CADLIGNE_TR!$A$16:$C$27,MATCH(Tableau4[[#This Row],[Mois]],COEE_CADLIGNE_TR!$A$16:$A$27,0),2)*COEE_CADLIGNE_TR!$H$2*INDEX(COEE_CADLIGNE_TR!$L$3:$R$9,MATCH(WEEKDAY($A150,1),COEE_CADLIGNE_TR!$M$3:$M$9,0),5)*INDEX(COEE_CADLIGNE_TR!$A$1:$D$13,MATCH(MONTH($A150),COEE_CADLIGNE_TR!$A$1:$A$13,0),3)))</f>
        <v/>
      </c>
      <c r="M150" s="28">
        <f>IF(OR(Ouverture_lignes_validées!M150="F",Ouverture_lignes_validées!M150="PM",Ouverture_lignes_validées!M150=""),"",IF(Ouverture_lignes_validées!M150=1,INDEX(COEE_CADLIGNE_TR!$A$16:$C$27,MATCH(Tableau4[[#This Row],[Mois]],COEE_CADLIGNE_TR!$A$16:$A$27,0),2)*COEE_CADLIGNE_TR!$H$2*INDEX(COEE_CADLIGNE_TR!$L$3:$R$9,MATCH(WEEKDAY($A150,1),COEE_CADLIGNE_TR!$M$3:$M$9,0),6)*INDEX(COEE_CADLIGNE_TR!$A$1:$D$13,MATCH(MONTH($A150),COEE_CADLIGNE_TR!$A$1:$A$13,0),3)))</f>
        <v>7780.5</v>
      </c>
      <c r="N150" s="28">
        <f>IF(OR(Ouverture_lignes_validées!N150="F",Ouverture_lignes_validées!N150="PM",Ouverture_lignes_validées!N150=""),"",IF(Ouverture_lignes_validées!N150=1,INDEX(COEE_CADLIGNE_TR!$A$16:$C$27,MATCH(Tableau4[[#This Row],[Mois]],COEE_CADLIGNE_TR!$A$16:$A$27,0),2)*COEE_CADLIGNE_TR!$H$2*INDEX(COEE_CADLIGNE_TR!$L$3:$R$9,MATCH(WEEKDAY($A150,1),COEE_CADLIGNE_TR!$M$3:$M$9,0),7)*INDEX(COEE_CADLIGNE_TR!$A$1:$D$13,MATCH(MONTH($A150),COEE_CADLIGNE_TR!$A$1:$A$13,0),3)))</f>
        <v>7891.6500000000005</v>
      </c>
      <c r="O150" s="28" t="str">
        <f>IF(OR(Ouverture_lignes_validées!O150="F",Ouverture_lignes_validées!O150="PM",Ouverture_lignes_validées!O150=""),"",IF(Ouverture_lignes_validées!O150=1,IF(ISEVEN(Capa_lignes!$C150)="VRAI",INDEX(COEE_CADLIGNE_TR!$A$16:$C$27,MATCH(Tableau4[[#This Row],[Mois]],COEE_CADLIGNE_TR!$A$16:$A$27,0),2)*COEE_CADLIGNE_TR!$I$2*INDEX(COEE_CADLIGNE_TR!$L$3:$R$9,MATCH(WEEKDAY($A150,1),COEE_CADLIGNE_TR!$M$3:$M$9,0),4)*INDEX(COEE_CADLIGNE_TR!$A$1:$D$13,MATCH(MONTH($A150),COEE_CADLIGNE_TR!$A$1:$A$13,0),4),INDEX(COEE_CADLIGNE_TR!$A$16:$C$27,MATCH(Tableau4[[#This Row],[Mois]],COEE_CADLIGNE_TR!$A$16:$A$27,0),2)*COEE_CADLIGNE_TR!$I$2*INDEX(COEE_CADLIGNE_TR!$L$3:$R$9,MATCH(WEEKDAY($A150,1),COEE_CADLIGNE_TR!$M$3:$M$9,0),3)*INDEX(COEE_CADLIGNE_TR!$A$1:$D$13,MATCH(MONTH($A150),COEE_CADLIGNE_TR!$A$1:$A$13,0),4))))</f>
        <v/>
      </c>
      <c r="P150" s="28" t="str">
        <f>IF(OR(Ouverture_lignes_validées!P150="F",Ouverture_lignes_validées!P150="PM",Ouverture_lignes_validées!P150=""),"",IF(Ouverture_lignes_validées!P150=1,IF(ISEVEN(Capa_lignes!$C150)="VRAI",INDEX(COEE_CADLIGNE_TR!$A$16:$C$27,MATCH(Tableau4[[#This Row],[Mois]],COEE_CADLIGNE_TR!$A$16:$A$27,0),2)*COEE_CADLIGNE_TR!$I$2*INDEX(COEE_CADLIGNE_TR!$L$3:$R$9,MATCH(WEEKDAY($A150,1),COEE_CADLIGNE_TR!$M$3:$M$9,0),3)*INDEX(COEE_CADLIGNE_TR!$A$1:$D$13,MATCH(MONTH($A150),COEE_CADLIGNE_TR!$A$1:$A$13,0),4),INDEX(COEE_CADLIGNE_TR!$A$16:$C$27,MATCH(Tableau4[[#This Row],[Mois]],COEE_CADLIGNE_TR!$A$16:$A$27,0),2)*COEE_CADLIGNE_TR!$I$2*INDEX(COEE_CADLIGNE_TR!$L$3:$R$9,MATCH(WEEKDAY($A150,1),COEE_CADLIGNE_TR!$M$3:$M$9,0),4)*INDEX(COEE_CADLIGNE_TR!$A$1:$D$13,MATCH(MONTH($A150),COEE_CADLIGNE_TR!$A$1:$A$13,0),4))))</f>
        <v/>
      </c>
      <c r="Q150" s="28" t="str">
        <f>IF(OR(Ouverture_lignes_validées!Q150="F",Ouverture_lignes_validées!Q150="PM",Ouverture_lignes_validées!Q150=""),"",IF(Ouverture_lignes_validées!Q150=1,INDEX(COEE_CADLIGNE_TR!$A$16:$C$27,MATCH(Tableau4[[#This Row],[Mois]],COEE_CADLIGNE_TR!$A$16:$A$27,0),2)*COEE_CADLIGNE_TR!$I$2*INDEX(COEE_CADLIGNE_TR!$L$3:$R$9,MATCH(WEEKDAY($A150,1),COEE_CADLIGNE_TR!$M$3:$M$9,0),5)*INDEX(COEE_CADLIGNE_TR!$A$1:$D$13,MATCH(MONTH($A150),COEE_CADLIGNE_TR!$A$1:$A$13,0),4)))</f>
        <v/>
      </c>
      <c r="R150" s="28" t="str">
        <f>IF(OR(Ouverture_lignes_validées!R150="F",Ouverture_lignes_validées!R150="PM",Ouverture_lignes_validées!R150=""),"",IF(Ouverture_lignes_validées!R150=1,INDEX(COEE_CADLIGNE_TR!$A$16:$C$27,MATCH(Tableau4[[#This Row],[Mois]],COEE_CADLIGNE_TR!$A$16:$A$27,0),2)*COEE_CADLIGNE_TR!$I$2*INDEX(COEE_CADLIGNE_TR!$L$3:$R$9,MATCH(WEEKDAY($A150,1),COEE_CADLIGNE_TR!$M$3:$M$9,0),6)*INDEX(COEE_CADLIGNE_TR!$A$1:$D$13,MATCH(MONTH($A150),COEE_CADLIGNE_TR!$A$1:$A$13,0),4)))</f>
        <v/>
      </c>
      <c r="S150" s="28">
        <f>IF(OR(Ouverture_lignes_validées!S150="F",Ouverture_lignes_validées!S150="PM",Ouverture_lignes_validées!S150=""),"",IF(Ouverture_lignes_validées!S150=1,INDEX(COEE_CADLIGNE_TR!$A$16:$C$27,MATCH(Tableau4[[#This Row],[Mois]],COEE_CADLIGNE_TR!$A$16:$A$27,0),2)*COEE_CADLIGNE_TR!$I$2*INDEX(COEE_CADLIGNE_TR!$L$3:$R$9,MATCH(WEEKDAY($A150,1),COEE_CADLIGNE_TR!$M$3:$M$9,0),7)*INDEX(COEE_CADLIGNE_TR!$A$1:$D$13,MATCH(MONTH($A150),COEE_CADLIGNE_TR!$A$1:$A$13,0),4)))</f>
        <v>7739.8874999999998</v>
      </c>
      <c r="T150" s="28" t="str">
        <f>IF(OR(Ouverture_lignes_validées!T150="F",Ouverture_lignes_validées!T150="PM",Ouverture_lignes_validées!T150=""),"",IF(Ouverture_lignes_validées!T150=1,IF(ISEVEN(Capa_lignes!$C150)="VRAI",INDEX(COEE_CADLIGNE_TR!$A$16:$C$27,MATCH(Tableau4[[#This Row],[Mois]],COEE_CADLIGNE_TR!$A$16:$A$27,0),2)*COEE_CADLIGNE_TR!$J$2*INDEX(COEE_CADLIGNE_TR!$L$3:$R$9,MATCH(WEEKDAY($A150,1),COEE_CADLIGNE_TR!$M$3:$M$9,0),3)*INDEX(COEE_CADLIGNE_TR!$A$1:$E$13,MATCH(MONTH($A150),COEE_CADLIGNE_TR!$A$1:$A$13,0),5),INDEX(COEE_CADLIGNE_TR!$A$16:$C$27,MATCH(Tableau4[[#This Row],[Mois]],COEE_CADLIGNE_TR!$A$16:$A$27,0),2)*COEE_CADLIGNE_TR!$J$2*INDEX(COEE_CADLIGNE_TR!$L$3:$R$9,MATCH(WEEKDAY($A150,1),COEE_CADLIGNE_TR!$M$3:$M$9,0),4)*INDEX(COEE_CADLIGNE_TR!$A$1:$E$13,MATCH(MONTH($A150),COEE_CADLIGNE_TR!$A$1:$A$13,0),5))))</f>
        <v/>
      </c>
    </row>
    <row r="151" spans="1:20" x14ac:dyDescent="0.35">
      <c r="A151" s="4">
        <v>45074</v>
      </c>
      <c r="B151" s="1">
        <v>2023</v>
      </c>
      <c r="C151" s="1">
        <v>21</v>
      </c>
      <c r="D151" s="1">
        <f>MONTH(Tableau4[[#This Row],[Date ]])</f>
        <v>5</v>
      </c>
      <c r="E151" s="28" t="str">
        <f>IF(OR(Ouverture_lignes_validées!E151="F",Ouverture_lignes_validées!E151="PM",Ouverture_lignes_validées!E151=""),"",
IF(Ouverture_lignes_validées!E151=1,
IF(ISEVEN(Capa_lignes!$C151)="VRAI",
INDEX(COEE_CADLIGNE_TR!$A$16:$C$27,MATCH(Tableau4[[#This Row],[Mois]],COEE_CADLIGNE_TR!$A$16:$A$27,0),2)*COEE_CADLIGNE_TR!$G$2*INDEX(COEE_CADLIGNE_TR!$L$3:$R$9,MATCH(WEEKDAY($A151,1),COEE_CADLIGNE_TR!$M$3:$M$9,0),4)*INDEX(COEE_CADLIGNE_TR!$A$1:$D$13,MATCH(MONTH($A151),COEE_CADLIGNE_TR!$A$1:$A$13,0),2)*INDEX(COEE_CADLIGNE_TR!$A$1:$D$13,MATCH(MONTH($A151),COEE_CADLIGNE_TR!$A$1:$A$13,0),2),
INDEX(COEE_CADLIGNE_TR!$A$16:$C$27,MATCH(Tableau4[[#This Row],[Mois]],COEE_CADLIGNE_TR!$A$16:$A$27,0),2)*COEE_CADLIGNE_TR!$G$2*INDEX(COEE_CADLIGNE_TR!$L$3:$R$9,MATCH(WEEKDAY($A151,1),COEE_CADLIGNE_TR!$M$3:$M$9,0),3)*INDEX(COEE_CADLIGNE_TR!$A$1:$D$13,MATCH(MONTH($A151),COEE_CADLIGNE_TR!$A$1:$A$13,0),2)*INDEX(COEE_CADLIGNE_TR!$A$1:$D$13,MATCH(MONTH($A151),COEE_CADLIGNE_TR!$A$1:$A$13,0),2))))</f>
        <v/>
      </c>
      <c r="F151" s="28" t="str">
        <f>IF(OR(Ouverture_lignes_validées!F151="F",Ouverture_lignes_validées!F151="PM",Ouverture_lignes_validées!F151=""),"",IF(Ouverture_lignes_validées!F151=1,IF(ISEVEN(Capa_lignes!$C151)="VRAI",INDEX(COEE_CADLIGNE_TR!$A$16:$C$27,MATCH(Tableau4[[#This Row],[Mois]],COEE_CADLIGNE_TR!$A$16:$A$27,0),2)*COEE_CADLIGNE_TR!$G$2*INDEX(COEE_CADLIGNE_TR!$L$3:$R$9,MATCH(WEEKDAY($A151,1),COEE_CADLIGNE_TR!$M$3:$M$9,0),3)*INDEX(COEE_CADLIGNE_TR!$A$1:$D$13,MATCH(MONTH($A151),COEE_CADLIGNE_TR!$A$1:$A$13,0),2),COEE_CADLIGNE_TR!$G$2*INDEX(COEE_CADLIGNE_TR!$L$3:$R$9,MATCH(WEEKDAY($A151,1),COEE_CADLIGNE_TR!$M$3:$M$9,0),4)*INDEX(COEE_CADLIGNE_TR!$A$1:$D$13,MATCH(MONTH($A151),COEE_CADLIGNE_TR!$A$1:$A$13,0),2))))</f>
        <v/>
      </c>
      <c r="G151" s="28" t="str">
        <f>IF(OR(Ouverture_lignes_validées!G151="F",Ouverture_lignes_validées!G151="PM",Ouverture_lignes_validées!G151=""),"",IF(Ouverture_lignes_validées!G151=1,INDEX(COEE_CADLIGNE_TR!$A$16:$C$27,MATCH(Tableau4[[#This Row],[Mois]],COEE_CADLIGNE_TR!$A$16:$A$27,0),2)*COEE_CADLIGNE_TR!$G$2*INDEX(COEE_CADLIGNE_TR!$L$3:$R$9,MATCH(WEEKDAY($A151,1),COEE_CADLIGNE_TR!$M$3:$M$9,0),5)*INDEX(COEE_CADLIGNE_TR!$A$1:$D$13,MATCH(MONTH($A151),COEE_CADLIGNE_TR!$A$1:$A$13,0),2)))</f>
        <v/>
      </c>
      <c r="H151" s="28" t="str">
        <f>IF(OR(Ouverture_lignes_validées!H151="F",Ouverture_lignes_validées!H151="PM",Ouverture_lignes_validées!H151=""),"",IF(Ouverture_lignes_validées!H151=1,INDEX(COEE_CADLIGNE_TR!$A$16:$C$27,MATCH(Tableau4[[#This Row],[Mois]],COEE_CADLIGNE_TR!$A$16:$A$27,0),2)*COEE_CADLIGNE_TR!$G$2*INDEX(COEE_CADLIGNE_TR!$L$3:$R$9,MATCH(WEEKDAY($A151,1),COEE_CADLIGNE_TR!$M$3:$M$9,0),6)*INDEX(COEE_CADLIGNE_TR!$A$1:$D$13,MATCH(MONTH($A151),COEE_CADLIGNE_TR!$A$1:$A$13,0),2)))</f>
        <v/>
      </c>
      <c r="I151" s="28" t="str">
        <f>IF(OR(Ouverture_lignes_validées!I151="F",Ouverture_lignes_validées!I151="PM",Ouverture_lignes_validées!I151=""),"",IF(Ouverture_lignes_validées!I151=1,INDEX(COEE_CADLIGNE_TR!$A$16:$C$27,MATCH(Tableau4[[#This Row],[Mois]],COEE_CADLIGNE_TR!$A$16:$A$27,0),2)*COEE_CADLIGNE_TR!$G$2*INDEX(COEE_CADLIGNE_TR!$L$3:$R$9,MATCH(WEEKDAY($A151,1),COEE_CADLIGNE_TR!$M$3:$M$9,0),7)*INDEX(COEE_CADLIGNE_TR!$A$1:$D$13,MATCH(MONTH($A151),COEE_CADLIGNE_TR!$A$1:$A$13,0),2)))</f>
        <v/>
      </c>
      <c r="J151" s="28" t="str">
        <f>IF(OR(Ouverture_lignes_validées!J151="F",Ouverture_lignes_validées!J151="PM",Ouverture_lignes_validées!J151=""),"",IF(Ouverture_lignes_validées!J151=1,IF(ISEVEN(Capa_lignes!$C151)="VRAI",INDEX(COEE_CADLIGNE_TR!$A$16:$C$27,MATCH(Tableau4[[#This Row],[Mois]],COEE_CADLIGNE_TR!$A$16:$A$27,0),2)*COEE_CADLIGNE_TR!$H$2*INDEX(COEE_CADLIGNE_TR!$L$3:$R$9,MATCH(WEEKDAY($A151,1),COEE_CADLIGNE_TR!$M$3:$M$9,0),4)*INDEX(COEE_CADLIGNE_TR!$A$1:$D$13,MATCH(MONTH($A151),COEE_CADLIGNE_TR!$A$1:$A$13,0),3),INDEX(COEE_CADLIGNE_TR!$A$16:$C$27,MATCH(Tableau4[[#This Row],[Mois]],COEE_CADLIGNE_TR!$A$16:$A$27,0),2)*COEE_CADLIGNE_TR!$H$2*INDEX(COEE_CADLIGNE_TR!$L$3:$R$9,MATCH(WEEKDAY($A151,1),COEE_CADLIGNE_TR!$M$3:$M$9,0),3)*INDEX(COEE_CADLIGNE_TR!$A$1:$D$13,MATCH(MONTH($A151),COEE_CADLIGNE_TR!$A$1:$A$13,0),3))))</f>
        <v/>
      </c>
      <c r="K151" s="28" t="str">
        <f>IF(OR(Ouverture_lignes_validées!K151="F",Ouverture_lignes_validées!K151="PM",Ouverture_lignes_validées!K151=""),"",IF(Ouverture_lignes_validées!K151=1,IF(ISEVEN(Capa_lignes!$C151)="VRAI",INDEX(COEE_CADLIGNE_TR!$A$16:$C$27,MATCH(Tableau4[[#This Row],[Mois]],COEE_CADLIGNE_TR!$A$16:$A$27,0),2)*COEE_CADLIGNE_TR!$H$2*INDEX(COEE_CADLIGNE_TR!$L$3:$R$9,MATCH(WEEKDAY($A151,1),COEE_CADLIGNE_TR!$M$3:$M$9,0),3)*INDEX(COEE_CADLIGNE_TR!$A$1:$D$13,MATCH(MONTH($A151),COEE_CADLIGNE_TR!$A$1:$A$13,0),3),INDEX(COEE_CADLIGNE_TR!$A$16:$C$27,MATCH(Tableau4[[#This Row],[Mois]],COEE_CADLIGNE_TR!$A$16:$A$27,0),2)*COEE_CADLIGNE_TR!$H$2*INDEX(COEE_CADLIGNE_TR!$L$3:$R$9,MATCH(WEEKDAY($A151,1),COEE_CADLIGNE_TR!$M$3:$M$9,0),4)*INDEX(COEE_CADLIGNE_TR!$A$1:$D$13,MATCH(MONTH($A151),COEE_CADLIGNE_TR!$A$1:$A$13,0),3))))</f>
        <v/>
      </c>
      <c r="L151" s="28" t="str">
        <f>IF(OR(Ouverture_lignes_validées!L151="F",Ouverture_lignes_validées!L151="PM",Ouverture_lignes_validées!L151=""),"",IF(Ouverture_lignes_validées!L151=1,INDEX(COEE_CADLIGNE_TR!$A$16:$C$27,MATCH(Tableau4[[#This Row],[Mois]],COEE_CADLIGNE_TR!$A$16:$A$27,0),2)*COEE_CADLIGNE_TR!$H$2*INDEX(COEE_CADLIGNE_TR!$L$3:$R$9,MATCH(WEEKDAY($A151,1),COEE_CADLIGNE_TR!$M$3:$M$9,0),5)*INDEX(COEE_CADLIGNE_TR!$A$1:$D$13,MATCH(MONTH($A151),COEE_CADLIGNE_TR!$A$1:$A$13,0),3)))</f>
        <v/>
      </c>
      <c r="M151" s="28">
        <f>IF(OR(Ouverture_lignes_validées!M151="F",Ouverture_lignes_validées!M151="PM",Ouverture_lignes_validées!M151=""),"",IF(Ouverture_lignes_validées!M151=1,INDEX(COEE_CADLIGNE_TR!$A$16:$C$27,MATCH(Tableau4[[#This Row],[Mois]],COEE_CADLIGNE_TR!$A$16:$A$27,0),2)*COEE_CADLIGNE_TR!$H$2*INDEX(COEE_CADLIGNE_TR!$L$3:$R$9,MATCH(WEEKDAY($A151,1),COEE_CADLIGNE_TR!$M$3:$M$9,0),6)*INDEX(COEE_CADLIGNE_TR!$A$1:$D$13,MATCH(MONTH($A151),COEE_CADLIGNE_TR!$A$1:$A$13,0),3)))</f>
        <v>7780.5</v>
      </c>
      <c r="N151" s="28">
        <f>IF(OR(Ouverture_lignes_validées!N151="F",Ouverture_lignes_validées!N151="PM",Ouverture_lignes_validées!N151=""),"",IF(Ouverture_lignes_validées!N151=1,INDEX(COEE_CADLIGNE_TR!$A$16:$C$27,MATCH(Tableau4[[#This Row],[Mois]],COEE_CADLIGNE_TR!$A$16:$A$27,0),2)*COEE_CADLIGNE_TR!$H$2*INDEX(COEE_CADLIGNE_TR!$L$3:$R$9,MATCH(WEEKDAY($A151,1),COEE_CADLIGNE_TR!$M$3:$M$9,0),7)*INDEX(COEE_CADLIGNE_TR!$A$1:$D$13,MATCH(MONTH($A151),COEE_CADLIGNE_TR!$A$1:$A$13,0),3)))</f>
        <v>7891.6500000000005</v>
      </c>
      <c r="O151" s="28" t="str">
        <f>IF(OR(Ouverture_lignes_validées!O151="F",Ouverture_lignes_validées!O151="PM",Ouverture_lignes_validées!O151=""),"",IF(Ouverture_lignes_validées!O151=1,IF(ISEVEN(Capa_lignes!$C151)="VRAI",INDEX(COEE_CADLIGNE_TR!$A$16:$C$27,MATCH(Tableau4[[#This Row],[Mois]],COEE_CADLIGNE_TR!$A$16:$A$27,0),2)*COEE_CADLIGNE_TR!$I$2*INDEX(COEE_CADLIGNE_TR!$L$3:$R$9,MATCH(WEEKDAY($A151,1),COEE_CADLIGNE_TR!$M$3:$M$9,0),4)*INDEX(COEE_CADLIGNE_TR!$A$1:$D$13,MATCH(MONTH($A151),COEE_CADLIGNE_TR!$A$1:$A$13,0),4),INDEX(COEE_CADLIGNE_TR!$A$16:$C$27,MATCH(Tableau4[[#This Row],[Mois]],COEE_CADLIGNE_TR!$A$16:$A$27,0),2)*COEE_CADLIGNE_TR!$I$2*INDEX(COEE_CADLIGNE_TR!$L$3:$R$9,MATCH(WEEKDAY($A151,1),COEE_CADLIGNE_TR!$M$3:$M$9,0),3)*INDEX(COEE_CADLIGNE_TR!$A$1:$D$13,MATCH(MONTH($A151),COEE_CADLIGNE_TR!$A$1:$A$13,0),4))))</f>
        <v/>
      </c>
      <c r="P151" s="28" t="str">
        <f>IF(OR(Ouverture_lignes_validées!P151="F",Ouverture_lignes_validées!P151="PM",Ouverture_lignes_validées!P151=""),"",IF(Ouverture_lignes_validées!P151=1,IF(ISEVEN(Capa_lignes!$C151)="VRAI",INDEX(COEE_CADLIGNE_TR!$A$16:$C$27,MATCH(Tableau4[[#This Row],[Mois]],COEE_CADLIGNE_TR!$A$16:$A$27,0),2)*COEE_CADLIGNE_TR!$I$2*INDEX(COEE_CADLIGNE_TR!$L$3:$R$9,MATCH(WEEKDAY($A151,1),COEE_CADLIGNE_TR!$M$3:$M$9,0),3)*INDEX(COEE_CADLIGNE_TR!$A$1:$D$13,MATCH(MONTH($A151),COEE_CADLIGNE_TR!$A$1:$A$13,0),4),INDEX(COEE_CADLIGNE_TR!$A$16:$C$27,MATCH(Tableau4[[#This Row],[Mois]],COEE_CADLIGNE_TR!$A$16:$A$27,0),2)*COEE_CADLIGNE_TR!$I$2*INDEX(COEE_CADLIGNE_TR!$L$3:$R$9,MATCH(WEEKDAY($A151,1),COEE_CADLIGNE_TR!$M$3:$M$9,0),4)*INDEX(COEE_CADLIGNE_TR!$A$1:$D$13,MATCH(MONTH($A151),COEE_CADLIGNE_TR!$A$1:$A$13,0),4))))</f>
        <v/>
      </c>
      <c r="Q151" s="28" t="str">
        <f>IF(OR(Ouverture_lignes_validées!Q151="F",Ouverture_lignes_validées!Q151="PM",Ouverture_lignes_validées!Q151=""),"",IF(Ouverture_lignes_validées!Q151=1,INDEX(COEE_CADLIGNE_TR!$A$16:$C$27,MATCH(Tableau4[[#This Row],[Mois]],COEE_CADLIGNE_TR!$A$16:$A$27,0),2)*COEE_CADLIGNE_TR!$I$2*INDEX(COEE_CADLIGNE_TR!$L$3:$R$9,MATCH(WEEKDAY($A151,1),COEE_CADLIGNE_TR!$M$3:$M$9,0),5)*INDEX(COEE_CADLIGNE_TR!$A$1:$D$13,MATCH(MONTH($A151),COEE_CADLIGNE_TR!$A$1:$A$13,0),4)))</f>
        <v/>
      </c>
      <c r="R151" s="28" t="str">
        <f>IF(OR(Ouverture_lignes_validées!R151="F",Ouverture_lignes_validées!R151="PM",Ouverture_lignes_validées!R151=""),"",IF(Ouverture_lignes_validées!R151=1,INDEX(COEE_CADLIGNE_TR!$A$16:$C$27,MATCH(Tableau4[[#This Row],[Mois]],COEE_CADLIGNE_TR!$A$16:$A$27,0),2)*COEE_CADLIGNE_TR!$I$2*INDEX(COEE_CADLIGNE_TR!$L$3:$R$9,MATCH(WEEKDAY($A151,1),COEE_CADLIGNE_TR!$M$3:$M$9,0),6)*INDEX(COEE_CADLIGNE_TR!$A$1:$D$13,MATCH(MONTH($A151),COEE_CADLIGNE_TR!$A$1:$A$13,0),4)))</f>
        <v/>
      </c>
      <c r="S151" s="28">
        <f>IF(OR(Ouverture_lignes_validées!S151="F",Ouverture_lignes_validées!S151="PM",Ouverture_lignes_validées!S151=""),"",IF(Ouverture_lignes_validées!S151=1,INDEX(COEE_CADLIGNE_TR!$A$16:$C$27,MATCH(Tableau4[[#This Row],[Mois]],COEE_CADLIGNE_TR!$A$16:$A$27,0),2)*COEE_CADLIGNE_TR!$I$2*INDEX(COEE_CADLIGNE_TR!$L$3:$R$9,MATCH(WEEKDAY($A151,1),COEE_CADLIGNE_TR!$M$3:$M$9,0),7)*INDEX(COEE_CADLIGNE_TR!$A$1:$D$13,MATCH(MONTH($A151),COEE_CADLIGNE_TR!$A$1:$A$13,0),4)))</f>
        <v>7739.8874999999998</v>
      </c>
      <c r="T151" s="28" t="str">
        <f>IF(OR(Ouverture_lignes_validées!T151="F",Ouverture_lignes_validées!T151="PM",Ouverture_lignes_validées!T151=""),"",IF(Ouverture_lignes_validées!T151=1,IF(ISEVEN(Capa_lignes!$C151)="VRAI",INDEX(COEE_CADLIGNE_TR!$A$16:$C$27,MATCH(Tableau4[[#This Row],[Mois]],COEE_CADLIGNE_TR!$A$16:$A$27,0),2)*COEE_CADLIGNE_TR!$J$2*INDEX(COEE_CADLIGNE_TR!$L$3:$R$9,MATCH(WEEKDAY($A151,1),COEE_CADLIGNE_TR!$M$3:$M$9,0),3)*INDEX(COEE_CADLIGNE_TR!$A$1:$E$13,MATCH(MONTH($A151),COEE_CADLIGNE_TR!$A$1:$A$13,0),5),INDEX(COEE_CADLIGNE_TR!$A$16:$C$27,MATCH(Tableau4[[#This Row],[Mois]],COEE_CADLIGNE_TR!$A$16:$A$27,0),2)*COEE_CADLIGNE_TR!$J$2*INDEX(COEE_CADLIGNE_TR!$L$3:$R$9,MATCH(WEEKDAY($A151,1),COEE_CADLIGNE_TR!$M$3:$M$9,0),4)*INDEX(COEE_CADLIGNE_TR!$A$1:$E$13,MATCH(MONTH($A151),COEE_CADLIGNE_TR!$A$1:$A$13,0),5))))</f>
        <v/>
      </c>
    </row>
    <row r="152" spans="1:20" x14ac:dyDescent="0.35">
      <c r="A152" s="4">
        <v>45075</v>
      </c>
      <c r="B152" s="1">
        <v>2023</v>
      </c>
      <c r="C152" s="1">
        <v>22</v>
      </c>
      <c r="D152" s="1">
        <f>MONTH(Tableau4[[#This Row],[Date ]])</f>
        <v>5</v>
      </c>
      <c r="E152" s="28" t="str">
        <f>IF(OR(Ouverture_lignes_validées!E152="F",Ouverture_lignes_validées!E152="PM",Ouverture_lignes_validées!E152=""),"",
IF(Ouverture_lignes_validées!E152=1,
IF(ISEVEN(Capa_lignes!$C152)="VRAI",
INDEX(COEE_CADLIGNE_TR!$A$16:$C$27,MATCH(Tableau4[[#This Row],[Mois]],COEE_CADLIGNE_TR!$A$16:$A$27,0),2)*COEE_CADLIGNE_TR!$G$2*INDEX(COEE_CADLIGNE_TR!$L$3:$R$9,MATCH(WEEKDAY($A152,1),COEE_CADLIGNE_TR!$M$3:$M$9,0),4)*INDEX(COEE_CADLIGNE_TR!$A$1:$D$13,MATCH(MONTH($A152),COEE_CADLIGNE_TR!$A$1:$A$13,0),2)*INDEX(COEE_CADLIGNE_TR!$A$1:$D$13,MATCH(MONTH($A152),COEE_CADLIGNE_TR!$A$1:$A$13,0),2),
INDEX(COEE_CADLIGNE_TR!$A$16:$C$27,MATCH(Tableau4[[#This Row],[Mois]],COEE_CADLIGNE_TR!$A$16:$A$27,0),2)*COEE_CADLIGNE_TR!$G$2*INDEX(COEE_CADLIGNE_TR!$L$3:$R$9,MATCH(WEEKDAY($A152,1),COEE_CADLIGNE_TR!$M$3:$M$9,0),3)*INDEX(COEE_CADLIGNE_TR!$A$1:$D$13,MATCH(MONTH($A152),COEE_CADLIGNE_TR!$A$1:$A$13,0),2)*INDEX(COEE_CADLIGNE_TR!$A$1:$D$13,MATCH(MONTH($A152),COEE_CADLIGNE_TR!$A$1:$A$13,0),2))))</f>
        <v/>
      </c>
      <c r="F152" s="28" t="str">
        <f>IF(OR(Ouverture_lignes_validées!F152="F",Ouverture_lignes_validées!F152="PM",Ouverture_lignes_validées!F152=""),"",IF(Ouverture_lignes_validées!F152=1,IF(ISEVEN(Capa_lignes!$C152)="VRAI",INDEX(COEE_CADLIGNE_TR!$A$16:$C$27,MATCH(Tableau4[[#This Row],[Mois]],COEE_CADLIGNE_TR!$A$16:$A$27,0),2)*COEE_CADLIGNE_TR!$G$2*INDEX(COEE_CADLIGNE_TR!$L$3:$R$9,MATCH(WEEKDAY($A152,1),COEE_CADLIGNE_TR!$M$3:$M$9,0),3)*INDEX(COEE_CADLIGNE_TR!$A$1:$D$13,MATCH(MONTH($A152),COEE_CADLIGNE_TR!$A$1:$A$13,0),2),COEE_CADLIGNE_TR!$G$2*INDEX(COEE_CADLIGNE_TR!$L$3:$R$9,MATCH(WEEKDAY($A152,1),COEE_CADLIGNE_TR!$M$3:$M$9,0),4)*INDEX(COEE_CADLIGNE_TR!$A$1:$D$13,MATCH(MONTH($A152),COEE_CADLIGNE_TR!$A$1:$A$13,0),2))))</f>
        <v/>
      </c>
      <c r="G152" s="28" t="str">
        <f>IF(OR(Ouverture_lignes_validées!G152="F",Ouverture_lignes_validées!G152="PM",Ouverture_lignes_validées!G152=""),"",IF(Ouverture_lignes_validées!G152=1,INDEX(COEE_CADLIGNE_TR!$A$16:$C$27,MATCH(Tableau4[[#This Row],[Mois]],COEE_CADLIGNE_TR!$A$16:$A$27,0),2)*COEE_CADLIGNE_TR!$G$2*INDEX(COEE_CADLIGNE_TR!$L$3:$R$9,MATCH(WEEKDAY($A152,1),COEE_CADLIGNE_TR!$M$3:$M$9,0),5)*INDEX(COEE_CADLIGNE_TR!$A$1:$D$13,MATCH(MONTH($A152),COEE_CADLIGNE_TR!$A$1:$A$13,0),2)))</f>
        <v/>
      </c>
      <c r="H152" s="28" t="str">
        <f>IF(OR(Ouverture_lignes_validées!H152="F",Ouverture_lignes_validées!H152="PM",Ouverture_lignes_validées!H152=""),"",IF(Ouverture_lignes_validées!H152=1,INDEX(COEE_CADLIGNE_TR!$A$16:$C$27,MATCH(Tableau4[[#This Row],[Mois]],COEE_CADLIGNE_TR!$A$16:$A$27,0),2)*COEE_CADLIGNE_TR!$G$2*INDEX(COEE_CADLIGNE_TR!$L$3:$R$9,MATCH(WEEKDAY($A152,1),COEE_CADLIGNE_TR!$M$3:$M$9,0),6)*INDEX(COEE_CADLIGNE_TR!$A$1:$D$13,MATCH(MONTH($A152),COEE_CADLIGNE_TR!$A$1:$A$13,0),2)))</f>
        <v/>
      </c>
      <c r="I152" s="28" t="str">
        <f>IF(OR(Ouverture_lignes_validées!I152="F",Ouverture_lignes_validées!I152="PM",Ouverture_lignes_validées!I152=""),"",IF(Ouverture_lignes_validées!I152=1,INDEX(COEE_CADLIGNE_TR!$A$16:$C$27,MATCH(Tableau4[[#This Row],[Mois]],COEE_CADLIGNE_TR!$A$16:$A$27,0),2)*COEE_CADLIGNE_TR!$G$2*INDEX(COEE_CADLIGNE_TR!$L$3:$R$9,MATCH(WEEKDAY($A152,1),COEE_CADLIGNE_TR!$M$3:$M$9,0),7)*INDEX(COEE_CADLIGNE_TR!$A$1:$D$13,MATCH(MONTH($A152),COEE_CADLIGNE_TR!$A$1:$A$13,0),2)))</f>
        <v/>
      </c>
      <c r="J152" s="28" t="str">
        <f>IF(OR(Ouverture_lignes_validées!J152="F",Ouverture_lignes_validées!J152="PM",Ouverture_lignes_validées!J152=""),"",IF(Ouverture_lignes_validées!J152=1,IF(ISEVEN(Capa_lignes!$C152)="VRAI",INDEX(COEE_CADLIGNE_TR!$A$16:$C$27,MATCH(Tableau4[[#This Row],[Mois]],COEE_CADLIGNE_TR!$A$16:$A$27,0),2)*COEE_CADLIGNE_TR!$H$2*INDEX(COEE_CADLIGNE_TR!$L$3:$R$9,MATCH(WEEKDAY($A152,1),COEE_CADLIGNE_TR!$M$3:$M$9,0),4)*INDEX(COEE_CADLIGNE_TR!$A$1:$D$13,MATCH(MONTH($A152),COEE_CADLIGNE_TR!$A$1:$A$13,0),3),INDEX(COEE_CADLIGNE_TR!$A$16:$C$27,MATCH(Tableau4[[#This Row],[Mois]],COEE_CADLIGNE_TR!$A$16:$A$27,0),2)*COEE_CADLIGNE_TR!$H$2*INDEX(COEE_CADLIGNE_TR!$L$3:$R$9,MATCH(WEEKDAY($A152,1),COEE_CADLIGNE_TR!$M$3:$M$9,0),3)*INDEX(COEE_CADLIGNE_TR!$A$1:$D$13,MATCH(MONTH($A152),COEE_CADLIGNE_TR!$A$1:$A$13,0),3))))</f>
        <v/>
      </c>
      <c r="K152" s="28" t="str">
        <f>IF(OR(Ouverture_lignes_validées!K152="F",Ouverture_lignes_validées!K152="PM",Ouverture_lignes_validées!K152=""),"",IF(Ouverture_lignes_validées!K152=1,IF(ISEVEN(Capa_lignes!$C152)="VRAI",INDEX(COEE_CADLIGNE_TR!$A$16:$C$27,MATCH(Tableau4[[#This Row],[Mois]],COEE_CADLIGNE_TR!$A$16:$A$27,0),2)*COEE_CADLIGNE_TR!$H$2*INDEX(COEE_CADLIGNE_TR!$L$3:$R$9,MATCH(WEEKDAY($A152,1),COEE_CADLIGNE_TR!$M$3:$M$9,0),3)*INDEX(COEE_CADLIGNE_TR!$A$1:$D$13,MATCH(MONTH($A152),COEE_CADLIGNE_TR!$A$1:$A$13,0),3),INDEX(COEE_CADLIGNE_TR!$A$16:$C$27,MATCH(Tableau4[[#This Row],[Mois]],COEE_CADLIGNE_TR!$A$16:$A$27,0),2)*COEE_CADLIGNE_TR!$H$2*INDEX(COEE_CADLIGNE_TR!$L$3:$R$9,MATCH(WEEKDAY($A152,1),COEE_CADLIGNE_TR!$M$3:$M$9,0),4)*INDEX(COEE_CADLIGNE_TR!$A$1:$D$13,MATCH(MONTH($A152),COEE_CADLIGNE_TR!$A$1:$A$13,0),3))))</f>
        <v/>
      </c>
      <c r="L152" s="28" t="str">
        <f>IF(OR(Ouverture_lignes_validées!L152="F",Ouverture_lignes_validées!L152="PM",Ouverture_lignes_validées!L152=""),"",IF(Ouverture_lignes_validées!L152=1,INDEX(COEE_CADLIGNE_TR!$A$16:$C$27,MATCH(Tableau4[[#This Row],[Mois]],COEE_CADLIGNE_TR!$A$16:$A$27,0),2)*COEE_CADLIGNE_TR!$H$2*INDEX(COEE_CADLIGNE_TR!$L$3:$R$9,MATCH(WEEKDAY($A152,1),COEE_CADLIGNE_TR!$M$3:$M$9,0),5)*INDEX(COEE_CADLIGNE_TR!$A$1:$D$13,MATCH(MONTH($A152),COEE_CADLIGNE_TR!$A$1:$A$13,0),3)))</f>
        <v/>
      </c>
      <c r="M152" s="28" t="str">
        <f>IF(OR(Ouverture_lignes_validées!M152="F",Ouverture_lignes_validées!M152="PM",Ouverture_lignes_validées!M152=""),"",IF(Ouverture_lignes_validées!M152=1,INDEX(COEE_CADLIGNE_TR!$A$16:$C$27,MATCH(Tableau4[[#This Row],[Mois]],COEE_CADLIGNE_TR!$A$16:$A$27,0),2)*COEE_CADLIGNE_TR!$H$2*INDEX(COEE_CADLIGNE_TR!$L$3:$R$9,MATCH(WEEKDAY($A152,1),COEE_CADLIGNE_TR!$M$3:$M$9,0),6)*INDEX(COEE_CADLIGNE_TR!$A$1:$D$13,MATCH(MONTH($A152),COEE_CADLIGNE_TR!$A$1:$A$13,0),3)))</f>
        <v/>
      </c>
      <c r="N152" s="28" t="str">
        <f>IF(OR(Ouverture_lignes_validées!N152="F",Ouverture_lignes_validées!N152="PM",Ouverture_lignes_validées!N152=""),"",IF(Ouverture_lignes_validées!N152=1,INDEX(COEE_CADLIGNE_TR!$A$16:$C$27,MATCH(Tableau4[[#This Row],[Mois]],COEE_CADLIGNE_TR!$A$16:$A$27,0),2)*COEE_CADLIGNE_TR!$H$2*INDEX(COEE_CADLIGNE_TR!$L$3:$R$9,MATCH(WEEKDAY($A152,1),COEE_CADLIGNE_TR!$M$3:$M$9,0),7)*INDEX(COEE_CADLIGNE_TR!$A$1:$D$13,MATCH(MONTH($A152),COEE_CADLIGNE_TR!$A$1:$A$13,0),3)))</f>
        <v/>
      </c>
      <c r="O152" s="28" t="str">
        <f>IF(OR(Ouverture_lignes_validées!O152="F",Ouverture_lignes_validées!O152="PM",Ouverture_lignes_validées!O152=""),"",IF(Ouverture_lignes_validées!O152=1,IF(ISEVEN(Capa_lignes!$C152)="VRAI",INDEX(COEE_CADLIGNE_TR!$A$16:$C$27,MATCH(Tableau4[[#This Row],[Mois]],COEE_CADLIGNE_TR!$A$16:$A$27,0),2)*COEE_CADLIGNE_TR!$I$2*INDEX(COEE_CADLIGNE_TR!$L$3:$R$9,MATCH(WEEKDAY($A152,1),COEE_CADLIGNE_TR!$M$3:$M$9,0),4)*INDEX(COEE_CADLIGNE_TR!$A$1:$D$13,MATCH(MONTH($A152),COEE_CADLIGNE_TR!$A$1:$A$13,0),4),INDEX(COEE_CADLIGNE_TR!$A$16:$C$27,MATCH(Tableau4[[#This Row],[Mois]],COEE_CADLIGNE_TR!$A$16:$A$27,0),2)*COEE_CADLIGNE_TR!$I$2*INDEX(COEE_CADLIGNE_TR!$L$3:$R$9,MATCH(WEEKDAY($A152,1),COEE_CADLIGNE_TR!$M$3:$M$9,0),3)*INDEX(COEE_CADLIGNE_TR!$A$1:$D$13,MATCH(MONTH($A152),COEE_CADLIGNE_TR!$A$1:$A$13,0),4))))</f>
        <v/>
      </c>
      <c r="P152" s="28" t="str">
        <f>IF(OR(Ouverture_lignes_validées!P152="F",Ouverture_lignes_validées!P152="PM",Ouverture_lignes_validées!P152=""),"",IF(Ouverture_lignes_validées!P152=1,IF(ISEVEN(Capa_lignes!$C152)="VRAI",INDEX(COEE_CADLIGNE_TR!$A$16:$C$27,MATCH(Tableau4[[#This Row],[Mois]],COEE_CADLIGNE_TR!$A$16:$A$27,0),2)*COEE_CADLIGNE_TR!$I$2*INDEX(COEE_CADLIGNE_TR!$L$3:$R$9,MATCH(WEEKDAY($A152,1),COEE_CADLIGNE_TR!$M$3:$M$9,0),3)*INDEX(COEE_CADLIGNE_TR!$A$1:$D$13,MATCH(MONTH($A152),COEE_CADLIGNE_TR!$A$1:$A$13,0),4),INDEX(COEE_CADLIGNE_TR!$A$16:$C$27,MATCH(Tableau4[[#This Row],[Mois]],COEE_CADLIGNE_TR!$A$16:$A$27,0),2)*COEE_CADLIGNE_TR!$I$2*INDEX(COEE_CADLIGNE_TR!$L$3:$R$9,MATCH(WEEKDAY($A152,1),COEE_CADLIGNE_TR!$M$3:$M$9,0),4)*INDEX(COEE_CADLIGNE_TR!$A$1:$D$13,MATCH(MONTH($A152),COEE_CADLIGNE_TR!$A$1:$A$13,0),4))))</f>
        <v/>
      </c>
      <c r="Q152" s="28" t="str">
        <f>IF(OR(Ouverture_lignes_validées!Q152="F",Ouverture_lignes_validées!Q152="PM",Ouverture_lignes_validées!Q152=""),"",IF(Ouverture_lignes_validées!Q152=1,INDEX(COEE_CADLIGNE_TR!$A$16:$C$27,MATCH(Tableau4[[#This Row],[Mois]],COEE_CADLIGNE_TR!$A$16:$A$27,0),2)*COEE_CADLIGNE_TR!$I$2*INDEX(COEE_CADLIGNE_TR!$L$3:$R$9,MATCH(WEEKDAY($A152,1),COEE_CADLIGNE_TR!$M$3:$M$9,0),5)*INDEX(COEE_CADLIGNE_TR!$A$1:$D$13,MATCH(MONTH($A152),COEE_CADLIGNE_TR!$A$1:$A$13,0),4)))</f>
        <v/>
      </c>
      <c r="R152" s="28" t="str">
        <f>IF(OR(Ouverture_lignes_validées!R152="F",Ouverture_lignes_validées!R152="PM",Ouverture_lignes_validées!R152=""),"",IF(Ouverture_lignes_validées!R152=1,INDEX(COEE_CADLIGNE_TR!$A$16:$C$27,MATCH(Tableau4[[#This Row],[Mois]],COEE_CADLIGNE_TR!$A$16:$A$27,0),2)*COEE_CADLIGNE_TR!$I$2*INDEX(COEE_CADLIGNE_TR!$L$3:$R$9,MATCH(WEEKDAY($A152,1),COEE_CADLIGNE_TR!$M$3:$M$9,0),6)*INDEX(COEE_CADLIGNE_TR!$A$1:$D$13,MATCH(MONTH($A152),COEE_CADLIGNE_TR!$A$1:$A$13,0),4)))</f>
        <v/>
      </c>
      <c r="S152" s="28" t="str">
        <f>IF(OR(Ouverture_lignes_validées!S152="F",Ouverture_lignes_validées!S152="PM",Ouverture_lignes_validées!S152=""),"",IF(Ouverture_lignes_validées!S152=1,INDEX(COEE_CADLIGNE_TR!$A$16:$C$27,MATCH(Tableau4[[#This Row],[Mois]],COEE_CADLIGNE_TR!$A$16:$A$27,0),2)*COEE_CADLIGNE_TR!$I$2*INDEX(COEE_CADLIGNE_TR!$L$3:$R$9,MATCH(WEEKDAY($A152,1),COEE_CADLIGNE_TR!$M$3:$M$9,0),7)*INDEX(COEE_CADLIGNE_TR!$A$1:$D$13,MATCH(MONTH($A152),COEE_CADLIGNE_TR!$A$1:$A$13,0),4)))</f>
        <v/>
      </c>
      <c r="T152" s="28" t="str">
        <f>IF(OR(Ouverture_lignes_validées!T152="F",Ouverture_lignes_validées!T152="PM",Ouverture_lignes_validées!T152=""),"",IF(Ouverture_lignes_validées!T152=1,IF(ISEVEN(Capa_lignes!$C152)="VRAI",INDEX(COEE_CADLIGNE_TR!$A$16:$C$27,MATCH(Tableau4[[#This Row],[Mois]],COEE_CADLIGNE_TR!$A$16:$A$27,0),2)*COEE_CADLIGNE_TR!$J$2*INDEX(COEE_CADLIGNE_TR!$L$3:$R$9,MATCH(WEEKDAY($A152,1),COEE_CADLIGNE_TR!$M$3:$M$9,0),3)*INDEX(COEE_CADLIGNE_TR!$A$1:$E$13,MATCH(MONTH($A152),COEE_CADLIGNE_TR!$A$1:$A$13,0),5),INDEX(COEE_CADLIGNE_TR!$A$16:$C$27,MATCH(Tableau4[[#This Row],[Mois]],COEE_CADLIGNE_TR!$A$16:$A$27,0),2)*COEE_CADLIGNE_TR!$J$2*INDEX(COEE_CADLIGNE_TR!$L$3:$R$9,MATCH(WEEKDAY($A152,1),COEE_CADLIGNE_TR!$M$3:$M$9,0),4)*INDEX(COEE_CADLIGNE_TR!$A$1:$E$13,MATCH(MONTH($A152),COEE_CADLIGNE_TR!$A$1:$A$13,0),5))))</f>
        <v/>
      </c>
    </row>
    <row r="153" spans="1:20" x14ac:dyDescent="0.35">
      <c r="A153" s="4">
        <v>45076</v>
      </c>
      <c r="B153" s="1">
        <v>2023</v>
      </c>
      <c r="C153" s="1">
        <v>22</v>
      </c>
      <c r="D153" s="1">
        <f>MONTH(Tableau4[[#This Row],[Date ]])</f>
        <v>5</v>
      </c>
      <c r="E153" s="28">
        <f>IF(OR(Ouverture_lignes_validées!E153="F",Ouverture_lignes_validées!E153="PM",Ouverture_lignes_validées!E153=""),"",
IF(Ouverture_lignes_validées!E153=1,
IF(ISEVEN(Capa_lignes!$C153)="VRAI",
INDEX(COEE_CADLIGNE_TR!$A$16:$C$27,MATCH(Tableau4[[#This Row],[Mois]],COEE_CADLIGNE_TR!$A$16:$A$27,0),2)*COEE_CADLIGNE_TR!$G$2*INDEX(COEE_CADLIGNE_TR!$L$3:$R$9,MATCH(WEEKDAY($A153,1),COEE_CADLIGNE_TR!$M$3:$M$9,0),4)*INDEX(COEE_CADLIGNE_TR!$A$1:$D$13,MATCH(MONTH($A153),COEE_CADLIGNE_TR!$A$1:$A$13,0),2)*INDEX(COEE_CADLIGNE_TR!$A$1:$D$13,MATCH(MONTH($A153),COEE_CADLIGNE_TR!$A$1:$A$13,0),2),
INDEX(COEE_CADLIGNE_TR!$A$16:$C$27,MATCH(Tableau4[[#This Row],[Mois]],COEE_CADLIGNE_TR!$A$16:$A$27,0),2)*COEE_CADLIGNE_TR!$G$2*INDEX(COEE_CADLIGNE_TR!$L$3:$R$9,MATCH(WEEKDAY($A153,1),COEE_CADLIGNE_TR!$M$3:$M$9,0),3)*INDEX(COEE_CADLIGNE_TR!$A$1:$D$13,MATCH(MONTH($A153),COEE_CADLIGNE_TR!$A$1:$A$13,0),2)*INDEX(COEE_CADLIGNE_TR!$A$1:$D$13,MATCH(MONTH($A153),COEE_CADLIGNE_TR!$A$1:$A$13,0),2))))</f>
        <v>1618.4960000000001</v>
      </c>
      <c r="F153" s="28">
        <f>IF(OR(Ouverture_lignes_validées!F153="F",Ouverture_lignes_validées!F153="PM",Ouverture_lignes_validées!F153=""),"",IF(Ouverture_lignes_validées!F153=1,IF(ISEVEN(Capa_lignes!$C153)="VRAI",INDEX(COEE_CADLIGNE_TR!$A$16:$C$27,MATCH(Tableau4[[#This Row],[Mois]],COEE_CADLIGNE_TR!$A$16:$A$27,0),2)*COEE_CADLIGNE_TR!$G$2*INDEX(COEE_CADLIGNE_TR!$L$3:$R$9,MATCH(WEEKDAY($A153,1),COEE_CADLIGNE_TR!$M$3:$M$9,0),3)*INDEX(COEE_CADLIGNE_TR!$A$1:$D$13,MATCH(MONTH($A153),COEE_CADLIGNE_TR!$A$1:$A$13,0),2),COEE_CADLIGNE_TR!$G$2*INDEX(COEE_CADLIGNE_TR!$L$3:$R$9,MATCH(WEEKDAY($A153,1),COEE_CADLIGNE_TR!$M$3:$M$9,0),4)*INDEX(COEE_CADLIGNE_TR!$A$1:$D$13,MATCH(MONTH($A153),COEE_CADLIGNE_TR!$A$1:$A$13,0),2))))</f>
        <v>3960</v>
      </c>
      <c r="G153" s="28" t="str">
        <f>IF(OR(Ouverture_lignes_validées!G153="F",Ouverture_lignes_validées!G153="PM",Ouverture_lignes_validées!G153=""),"",IF(Ouverture_lignes_validées!G153=1,INDEX(COEE_CADLIGNE_TR!$A$16:$C$27,MATCH(Tableau4[[#This Row],[Mois]],COEE_CADLIGNE_TR!$A$16:$A$27,0),2)*COEE_CADLIGNE_TR!$G$2*INDEX(COEE_CADLIGNE_TR!$L$3:$R$9,MATCH(WEEKDAY($A153,1),COEE_CADLIGNE_TR!$M$3:$M$9,0),5)*INDEX(COEE_CADLIGNE_TR!$A$1:$D$13,MATCH(MONTH($A153),COEE_CADLIGNE_TR!$A$1:$A$13,0),2)))</f>
        <v/>
      </c>
      <c r="H153" s="28" t="str">
        <f>IF(OR(Ouverture_lignes_validées!H153="F",Ouverture_lignes_validées!H153="PM",Ouverture_lignes_validées!H153=""),"",IF(Ouverture_lignes_validées!H153=1,INDEX(COEE_CADLIGNE_TR!$A$16:$C$27,MATCH(Tableau4[[#This Row],[Mois]],COEE_CADLIGNE_TR!$A$16:$A$27,0),2)*COEE_CADLIGNE_TR!$G$2*INDEX(COEE_CADLIGNE_TR!$L$3:$R$9,MATCH(WEEKDAY($A153,1),COEE_CADLIGNE_TR!$M$3:$M$9,0),6)*INDEX(COEE_CADLIGNE_TR!$A$1:$D$13,MATCH(MONTH($A153),COEE_CADLIGNE_TR!$A$1:$A$13,0),2)))</f>
        <v/>
      </c>
      <c r="I153" s="28" t="str">
        <f>IF(OR(Ouverture_lignes_validées!I153="F",Ouverture_lignes_validées!I153="PM",Ouverture_lignes_validées!I153=""),"",IF(Ouverture_lignes_validées!I153=1,INDEX(COEE_CADLIGNE_TR!$A$16:$C$27,MATCH(Tableau4[[#This Row],[Mois]],COEE_CADLIGNE_TR!$A$16:$A$27,0),2)*COEE_CADLIGNE_TR!$G$2*INDEX(COEE_CADLIGNE_TR!$L$3:$R$9,MATCH(WEEKDAY($A153,1),COEE_CADLIGNE_TR!$M$3:$M$9,0),7)*INDEX(COEE_CADLIGNE_TR!$A$1:$D$13,MATCH(MONTH($A153),COEE_CADLIGNE_TR!$A$1:$A$13,0),2)))</f>
        <v/>
      </c>
      <c r="J153" s="28" t="str">
        <f>IF(OR(Ouverture_lignes_validées!J153="F",Ouverture_lignes_validées!J153="PM",Ouverture_lignes_validées!J153=""),"",IF(Ouverture_lignes_validées!J153=1,IF(ISEVEN(Capa_lignes!$C153)="VRAI",INDEX(COEE_CADLIGNE_TR!$A$16:$C$27,MATCH(Tableau4[[#This Row],[Mois]],COEE_CADLIGNE_TR!$A$16:$A$27,0),2)*COEE_CADLIGNE_TR!$H$2*INDEX(COEE_CADLIGNE_TR!$L$3:$R$9,MATCH(WEEKDAY($A153,1),COEE_CADLIGNE_TR!$M$3:$M$9,0),4)*INDEX(COEE_CADLIGNE_TR!$A$1:$D$13,MATCH(MONTH($A153),COEE_CADLIGNE_TR!$A$1:$A$13,0),3),INDEX(COEE_CADLIGNE_TR!$A$16:$C$27,MATCH(Tableau4[[#This Row],[Mois]],COEE_CADLIGNE_TR!$A$16:$A$27,0),2)*COEE_CADLIGNE_TR!$H$2*INDEX(COEE_CADLIGNE_TR!$L$3:$R$9,MATCH(WEEKDAY($A153,1),COEE_CADLIGNE_TR!$M$3:$M$9,0),3)*INDEX(COEE_CADLIGNE_TR!$A$1:$D$13,MATCH(MONTH($A153),COEE_CADLIGNE_TR!$A$1:$A$13,0),3))))</f>
        <v/>
      </c>
      <c r="K153" s="28" t="str">
        <f>IF(OR(Ouverture_lignes_validées!K153="F",Ouverture_lignes_validées!K153="PM",Ouverture_lignes_validées!K153=""),"",IF(Ouverture_lignes_validées!K153=1,IF(ISEVEN(Capa_lignes!$C153)="VRAI",INDEX(COEE_CADLIGNE_TR!$A$16:$C$27,MATCH(Tableau4[[#This Row],[Mois]],COEE_CADLIGNE_TR!$A$16:$A$27,0),2)*COEE_CADLIGNE_TR!$H$2*INDEX(COEE_CADLIGNE_TR!$L$3:$R$9,MATCH(WEEKDAY($A153,1),COEE_CADLIGNE_TR!$M$3:$M$9,0),3)*INDEX(COEE_CADLIGNE_TR!$A$1:$D$13,MATCH(MONTH($A153),COEE_CADLIGNE_TR!$A$1:$A$13,0),3),INDEX(COEE_CADLIGNE_TR!$A$16:$C$27,MATCH(Tableau4[[#This Row],[Mois]],COEE_CADLIGNE_TR!$A$16:$A$27,0),2)*COEE_CADLIGNE_TR!$H$2*INDEX(COEE_CADLIGNE_TR!$L$3:$R$9,MATCH(WEEKDAY($A153,1),COEE_CADLIGNE_TR!$M$3:$M$9,0),4)*INDEX(COEE_CADLIGNE_TR!$A$1:$D$13,MATCH(MONTH($A153),COEE_CADLIGNE_TR!$A$1:$A$13,0),3))))</f>
        <v/>
      </c>
      <c r="L153" s="28" t="str">
        <f>IF(OR(Ouverture_lignes_validées!L153="F",Ouverture_lignes_validées!L153="PM",Ouverture_lignes_validées!L153=""),"",IF(Ouverture_lignes_validées!L153=1,INDEX(COEE_CADLIGNE_TR!$A$16:$C$27,MATCH(Tableau4[[#This Row],[Mois]],COEE_CADLIGNE_TR!$A$16:$A$27,0),2)*COEE_CADLIGNE_TR!$H$2*INDEX(COEE_CADLIGNE_TR!$L$3:$R$9,MATCH(WEEKDAY($A153,1),COEE_CADLIGNE_TR!$M$3:$M$9,0),5)*INDEX(COEE_CADLIGNE_TR!$A$1:$D$13,MATCH(MONTH($A153),COEE_CADLIGNE_TR!$A$1:$A$13,0),3)))</f>
        <v/>
      </c>
      <c r="M153" s="28" t="str">
        <f>IF(OR(Ouverture_lignes_validées!M153="F",Ouverture_lignes_validées!M153="PM",Ouverture_lignes_validées!M153=""),"",IF(Ouverture_lignes_validées!M153=1,INDEX(COEE_CADLIGNE_TR!$A$16:$C$27,MATCH(Tableau4[[#This Row],[Mois]],COEE_CADLIGNE_TR!$A$16:$A$27,0),2)*COEE_CADLIGNE_TR!$H$2*INDEX(COEE_CADLIGNE_TR!$L$3:$R$9,MATCH(WEEKDAY($A153,1),COEE_CADLIGNE_TR!$M$3:$M$9,0),6)*INDEX(COEE_CADLIGNE_TR!$A$1:$D$13,MATCH(MONTH($A153),COEE_CADLIGNE_TR!$A$1:$A$13,0),3)))</f>
        <v/>
      </c>
      <c r="N153" s="28" t="str">
        <f>IF(OR(Ouverture_lignes_validées!N153="F",Ouverture_lignes_validées!N153="PM",Ouverture_lignes_validées!N153=""),"",IF(Ouverture_lignes_validées!N153=1,INDEX(COEE_CADLIGNE_TR!$A$16:$C$27,MATCH(Tableau4[[#This Row],[Mois]],COEE_CADLIGNE_TR!$A$16:$A$27,0),2)*COEE_CADLIGNE_TR!$H$2*INDEX(COEE_CADLIGNE_TR!$L$3:$R$9,MATCH(WEEKDAY($A153,1),COEE_CADLIGNE_TR!$M$3:$M$9,0),7)*INDEX(COEE_CADLIGNE_TR!$A$1:$D$13,MATCH(MONTH($A153),COEE_CADLIGNE_TR!$A$1:$A$13,0),3)))</f>
        <v/>
      </c>
      <c r="O153" s="28">
        <f>IF(OR(Ouverture_lignes_validées!O153="F",Ouverture_lignes_validées!O153="PM",Ouverture_lignes_validées!O153=""),"",IF(Ouverture_lignes_validées!O153=1,IF(ISEVEN(Capa_lignes!$C153)="VRAI",INDEX(COEE_CADLIGNE_TR!$A$16:$C$27,MATCH(Tableau4[[#This Row],[Mois]],COEE_CADLIGNE_TR!$A$16:$A$27,0),2)*COEE_CADLIGNE_TR!$I$2*INDEX(COEE_CADLIGNE_TR!$L$3:$R$9,MATCH(WEEKDAY($A153,1),COEE_CADLIGNE_TR!$M$3:$M$9,0),4)*INDEX(COEE_CADLIGNE_TR!$A$1:$D$13,MATCH(MONTH($A153),COEE_CADLIGNE_TR!$A$1:$A$13,0),4),INDEX(COEE_CADLIGNE_TR!$A$16:$C$27,MATCH(Tableau4[[#This Row],[Mois]],COEE_CADLIGNE_TR!$A$16:$A$27,0),2)*COEE_CADLIGNE_TR!$I$2*INDEX(COEE_CADLIGNE_TR!$L$3:$R$9,MATCH(WEEKDAY($A153,1),COEE_CADLIGNE_TR!$M$3:$M$9,0),3)*INDEX(COEE_CADLIGNE_TR!$A$1:$D$13,MATCH(MONTH($A153),COEE_CADLIGNE_TR!$A$1:$A$13,0),4))))</f>
        <v>4796.55</v>
      </c>
      <c r="P153" s="28">
        <f>IF(OR(Ouverture_lignes_validées!P153="F",Ouverture_lignes_validées!P153="PM",Ouverture_lignes_validées!P153=""),"",IF(Ouverture_lignes_validées!P153=1,IF(ISEVEN(Capa_lignes!$C153)="VRAI",INDEX(COEE_CADLIGNE_TR!$A$16:$C$27,MATCH(Tableau4[[#This Row],[Mois]],COEE_CADLIGNE_TR!$A$16:$A$27,0),2)*COEE_CADLIGNE_TR!$I$2*INDEX(COEE_CADLIGNE_TR!$L$3:$R$9,MATCH(WEEKDAY($A153,1),COEE_CADLIGNE_TR!$M$3:$M$9,0),3)*INDEX(COEE_CADLIGNE_TR!$A$1:$D$13,MATCH(MONTH($A153),COEE_CADLIGNE_TR!$A$1:$A$13,0),4),INDEX(COEE_CADLIGNE_TR!$A$16:$C$27,MATCH(Tableau4[[#This Row],[Mois]],COEE_CADLIGNE_TR!$A$16:$A$27,0),2)*COEE_CADLIGNE_TR!$I$2*INDEX(COEE_CADLIGNE_TR!$L$3:$R$9,MATCH(WEEKDAY($A153,1),COEE_CADLIGNE_TR!$M$3:$M$9,0),4)*INDEX(COEE_CADLIGNE_TR!$A$1:$D$13,MATCH(MONTH($A153),COEE_CADLIGNE_TR!$A$1:$A$13,0),4))))</f>
        <v>4905.5625</v>
      </c>
      <c r="Q153" s="28">
        <f>IF(OR(Ouverture_lignes_validées!Q153="F",Ouverture_lignes_validées!Q153="PM",Ouverture_lignes_validées!Q153=""),"",IF(Ouverture_lignes_validées!Q153=1,INDEX(COEE_CADLIGNE_TR!$A$16:$C$27,MATCH(Tableau4[[#This Row],[Mois]],COEE_CADLIGNE_TR!$A$16:$A$27,0),2)*COEE_CADLIGNE_TR!$I$2*INDEX(COEE_CADLIGNE_TR!$L$3:$R$9,MATCH(WEEKDAY($A153,1),COEE_CADLIGNE_TR!$M$3:$M$9,0),5)*INDEX(COEE_CADLIGNE_TR!$A$1:$D$13,MATCH(MONTH($A153),COEE_CADLIGNE_TR!$A$1:$A$13,0),4)))</f>
        <v>5995.6875</v>
      </c>
      <c r="R153" s="28" t="str">
        <f>IF(OR(Ouverture_lignes_validées!R153="F",Ouverture_lignes_validées!R153="PM",Ouverture_lignes_validées!R153=""),"",IF(Ouverture_lignes_validées!R153=1,INDEX(COEE_CADLIGNE_TR!$A$16:$C$27,MATCH(Tableau4[[#This Row],[Mois]],COEE_CADLIGNE_TR!$A$16:$A$27,0),2)*COEE_CADLIGNE_TR!$I$2*INDEX(COEE_CADLIGNE_TR!$L$3:$R$9,MATCH(WEEKDAY($A153,1),COEE_CADLIGNE_TR!$M$3:$M$9,0),6)*INDEX(COEE_CADLIGNE_TR!$A$1:$D$13,MATCH(MONTH($A153),COEE_CADLIGNE_TR!$A$1:$A$13,0),4)))</f>
        <v/>
      </c>
      <c r="S153" s="28" t="str">
        <f>IF(OR(Ouverture_lignes_validées!S153="F",Ouverture_lignes_validées!S153="PM",Ouverture_lignes_validées!S153=""),"",IF(Ouverture_lignes_validées!S153=1,INDEX(COEE_CADLIGNE_TR!$A$16:$C$27,MATCH(Tableau4[[#This Row],[Mois]],COEE_CADLIGNE_TR!$A$16:$A$27,0),2)*COEE_CADLIGNE_TR!$I$2*INDEX(COEE_CADLIGNE_TR!$L$3:$R$9,MATCH(WEEKDAY($A153,1),COEE_CADLIGNE_TR!$M$3:$M$9,0),7)*INDEX(COEE_CADLIGNE_TR!$A$1:$D$13,MATCH(MONTH($A153),COEE_CADLIGNE_TR!$A$1:$A$13,0),4)))</f>
        <v/>
      </c>
      <c r="T153" s="28">
        <f>IF(OR(Ouverture_lignes_validées!T153="F",Ouverture_lignes_validées!T153="PM",Ouverture_lignes_validées!T153=""),"",IF(Ouverture_lignes_validées!T153=1,IF(ISEVEN(Capa_lignes!$C153)="VRAI",INDEX(COEE_CADLIGNE_TR!$A$16:$C$27,MATCH(Tableau4[[#This Row],[Mois]],COEE_CADLIGNE_TR!$A$16:$A$27,0),2)*COEE_CADLIGNE_TR!$J$2*INDEX(COEE_CADLIGNE_TR!$L$3:$R$9,MATCH(WEEKDAY($A153,1),COEE_CADLIGNE_TR!$M$3:$M$9,0),3)*INDEX(COEE_CADLIGNE_TR!$A$1:$E$13,MATCH(MONTH($A153),COEE_CADLIGNE_TR!$A$1:$A$13,0),5),INDEX(COEE_CADLIGNE_TR!$A$16:$C$27,MATCH(Tableau4[[#This Row],[Mois]],COEE_CADLIGNE_TR!$A$16:$A$27,0),2)*COEE_CADLIGNE_TR!$J$2*INDEX(COEE_CADLIGNE_TR!$L$3:$R$9,MATCH(WEEKDAY($A153,1),COEE_CADLIGNE_TR!$M$3:$M$9,0),4)*INDEX(COEE_CADLIGNE_TR!$A$1:$E$13,MATCH(MONTH($A153),COEE_CADLIGNE_TR!$A$1:$A$13,0),5))))</f>
        <v>1601.8735362997659</v>
      </c>
    </row>
    <row r="154" spans="1:20" x14ac:dyDescent="0.35">
      <c r="A154" s="4">
        <v>45077</v>
      </c>
      <c r="B154" s="1">
        <v>2023</v>
      </c>
      <c r="C154" s="1">
        <v>22</v>
      </c>
      <c r="D154" s="1">
        <f>MONTH(Tableau4[[#This Row],[Date ]])</f>
        <v>5</v>
      </c>
      <c r="E154" s="28">
        <f>IF(OR(Ouverture_lignes_validées!E154="F",Ouverture_lignes_validées!E154="PM",Ouverture_lignes_validées!E154=""),"",
IF(Ouverture_lignes_validées!E154=1,
IF(ISEVEN(Capa_lignes!$C154)="VRAI",
INDEX(COEE_CADLIGNE_TR!$A$16:$C$27,MATCH(Tableau4[[#This Row],[Mois]],COEE_CADLIGNE_TR!$A$16:$A$27,0),2)*COEE_CADLIGNE_TR!$G$2*INDEX(COEE_CADLIGNE_TR!$L$3:$R$9,MATCH(WEEKDAY($A154,1),COEE_CADLIGNE_TR!$M$3:$M$9,0),4)*INDEX(COEE_CADLIGNE_TR!$A$1:$D$13,MATCH(MONTH($A154),COEE_CADLIGNE_TR!$A$1:$A$13,0),2)*INDEX(COEE_CADLIGNE_TR!$A$1:$D$13,MATCH(MONTH($A154),COEE_CADLIGNE_TR!$A$1:$A$13,0),2),
INDEX(COEE_CADLIGNE_TR!$A$16:$C$27,MATCH(Tableau4[[#This Row],[Mois]],COEE_CADLIGNE_TR!$A$16:$A$27,0),2)*COEE_CADLIGNE_TR!$G$2*INDEX(COEE_CADLIGNE_TR!$L$3:$R$9,MATCH(WEEKDAY($A154,1),COEE_CADLIGNE_TR!$M$3:$M$9,0),3)*INDEX(COEE_CADLIGNE_TR!$A$1:$D$13,MATCH(MONTH($A154),COEE_CADLIGNE_TR!$A$1:$A$13,0),2)*INDEX(COEE_CADLIGNE_TR!$A$1:$D$13,MATCH(MONTH($A154),COEE_CADLIGNE_TR!$A$1:$A$13,0),2))))</f>
        <v>1618.4960000000001</v>
      </c>
      <c r="F154" s="28">
        <f>IF(OR(Ouverture_lignes_validées!F154="F",Ouverture_lignes_validées!F154="PM",Ouverture_lignes_validées!F154=""),"",IF(Ouverture_lignes_validées!F154=1,IF(ISEVEN(Capa_lignes!$C154)="VRAI",INDEX(COEE_CADLIGNE_TR!$A$16:$C$27,MATCH(Tableau4[[#This Row],[Mois]],COEE_CADLIGNE_TR!$A$16:$A$27,0),2)*COEE_CADLIGNE_TR!$G$2*INDEX(COEE_CADLIGNE_TR!$L$3:$R$9,MATCH(WEEKDAY($A154,1),COEE_CADLIGNE_TR!$M$3:$M$9,0),3)*INDEX(COEE_CADLIGNE_TR!$A$1:$D$13,MATCH(MONTH($A154),COEE_CADLIGNE_TR!$A$1:$A$13,0),2),COEE_CADLIGNE_TR!$G$2*INDEX(COEE_CADLIGNE_TR!$L$3:$R$9,MATCH(WEEKDAY($A154,1),COEE_CADLIGNE_TR!$M$3:$M$9,0),4)*INDEX(COEE_CADLIGNE_TR!$A$1:$D$13,MATCH(MONTH($A154),COEE_CADLIGNE_TR!$A$1:$A$13,0),2))))</f>
        <v>3960</v>
      </c>
      <c r="G154" s="28" t="str">
        <f>IF(OR(Ouverture_lignes_validées!G154="F",Ouverture_lignes_validées!G154="PM",Ouverture_lignes_validées!G154=""),"",IF(Ouverture_lignes_validées!G154=1,INDEX(COEE_CADLIGNE_TR!$A$16:$C$27,MATCH(Tableau4[[#This Row],[Mois]],COEE_CADLIGNE_TR!$A$16:$A$27,0),2)*COEE_CADLIGNE_TR!$G$2*INDEX(COEE_CADLIGNE_TR!$L$3:$R$9,MATCH(WEEKDAY($A154,1),COEE_CADLIGNE_TR!$M$3:$M$9,0),5)*INDEX(COEE_CADLIGNE_TR!$A$1:$D$13,MATCH(MONTH($A154),COEE_CADLIGNE_TR!$A$1:$A$13,0),2)))</f>
        <v/>
      </c>
      <c r="H154" s="28" t="str">
        <f>IF(OR(Ouverture_lignes_validées!H154="F",Ouverture_lignes_validées!H154="PM",Ouverture_lignes_validées!H154=""),"",IF(Ouverture_lignes_validées!H154=1,INDEX(COEE_CADLIGNE_TR!$A$16:$C$27,MATCH(Tableau4[[#This Row],[Mois]],COEE_CADLIGNE_TR!$A$16:$A$27,0),2)*COEE_CADLIGNE_TR!$G$2*INDEX(COEE_CADLIGNE_TR!$L$3:$R$9,MATCH(WEEKDAY($A154,1),COEE_CADLIGNE_TR!$M$3:$M$9,0),6)*INDEX(COEE_CADLIGNE_TR!$A$1:$D$13,MATCH(MONTH($A154),COEE_CADLIGNE_TR!$A$1:$A$13,0),2)))</f>
        <v/>
      </c>
      <c r="I154" s="28" t="str">
        <f>IF(OR(Ouverture_lignes_validées!I154="F",Ouverture_lignes_validées!I154="PM",Ouverture_lignes_validées!I154=""),"",IF(Ouverture_lignes_validées!I154=1,INDEX(COEE_CADLIGNE_TR!$A$16:$C$27,MATCH(Tableau4[[#This Row],[Mois]],COEE_CADLIGNE_TR!$A$16:$A$27,0),2)*COEE_CADLIGNE_TR!$G$2*INDEX(COEE_CADLIGNE_TR!$L$3:$R$9,MATCH(WEEKDAY($A154,1),COEE_CADLIGNE_TR!$M$3:$M$9,0),7)*INDEX(COEE_CADLIGNE_TR!$A$1:$D$13,MATCH(MONTH($A154),COEE_CADLIGNE_TR!$A$1:$A$13,0),2)))</f>
        <v/>
      </c>
      <c r="J154" s="28" t="str">
        <f>IF(OR(Ouverture_lignes_validées!J154="F",Ouverture_lignes_validées!J154="PM",Ouverture_lignes_validées!J154=""),"",IF(Ouverture_lignes_validées!J154=1,IF(ISEVEN(Capa_lignes!$C154)="VRAI",INDEX(COEE_CADLIGNE_TR!$A$16:$C$27,MATCH(Tableau4[[#This Row],[Mois]],COEE_CADLIGNE_TR!$A$16:$A$27,0),2)*COEE_CADLIGNE_TR!$H$2*INDEX(COEE_CADLIGNE_TR!$L$3:$R$9,MATCH(WEEKDAY($A154,1),COEE_CADLIGNE_TR!$M$3:$M$9,0),4)*INDEX(COEE_CADLIGNE_TR!$A$1:$D$13,MATCH(MONTH($A154),COEE_CADLIGNE_TR!$A$1:$A$13,0),3),INDEX(COEE_CADLIGNE_TR!$A$16:$C$27,MATCH(Tableau4[[#This Row],[Mois]],COEE_CADLIGNE_TR!$A$16:$A$27,0),2)*COEE_CADLIGNE_TR!$H$2*INDEX(COEE_CADLIGNE_TR!$L$3:$R$9,MATCH(WEEKDAY($A154,1),COEE_CADLIGNE_TR!$M$3:$M$9,0),3)*INDEX(COEE_CADLIGNE_TR!$A$1:$D$13,MATCH(MONTH($A154),COEE_CADLIGNE_TR!$A$1:$A$13,0),3))))</f>
        <v/>
      </c>
      <c r="K154" s="28" t="str">
        <f>IF(OR(Ouverture_lignes_validées!K154="F",Ouverture_lignes_validées!K154="PM",Ouverture_lignes_validées!K154=""),"",IF(Ouverture_lignes_validées!K154=1,IF(ISEVEN(Capa_lignes!$C154)="VRAI",INDEX(COEE_CADLIGNE_TR!$A$16:$C$27,MATCH(Tableau4[[#This Row],[Mois]],COEE_CADLIGNE_TR!$A$16:$A$27,0),2)*COEE_CADLIGNE_TR!$H$2*INDEX(COEE_CADLIGNE_TR!$L$3:$R$9,MATCH(WEEKDAY($A154,1),COEE_CADLIGNE_TR!$M$3:$M$9,0),3)*INDEX(COEE_CADLIGNE_TR!$A$1:$D$13,MATCH(MONTH($A154),COEE_CADLIGNE_TR!$A$1:$A$13,0),3),INDEX(COEE_CADLIGNE_TR!$A$16:$C$27,MATCH(Tableau4[[#This Row],[Mois]],COEE_CADLIGNE_TR!$A$16:$A$27,0),2)*COEE_CADLIGNE_TR!$H$2*INDEX(COEE_CADLIGNE_TR!$L$3:$R$9,MATCH(WEEKDAY($A154,1),COEE_CADLIGNE_TR!$M$3:$M$9,0),4)*INDEX(COEE_CADLIGNE_TR!$A$1:$D$13,MATCH(MONTH($A154),COEE_CADLIGNE_TR!$A$1:$A$13,0),3))))</f>
        <v/>
      </c>
      <c r="L154" s="28" t="str">
        <f>IF(OR(Ouverture_lignes_validées!L154="F",Ouverture_lignes_validées!L154="PM",Ouverture_lignes_validées!L154=""),"",IF(Ouverture_lignes_validées!L154=1,INDEX(COEE_CADLIGNE_TR!$A$16:$C$27,MATCH(Tableau4[[#This Row],[Mois]],COEE_CADLIGNE_TR!$A$16:$A$27,0),2)*COEE_CADLIGNE_TR!$H$2*INDEX(COEE_CADLIGNE_TR!$L$3:$R$9,MATCH(WEEKDAY($A154,1),COEE_CADLIGNE_TR!$M$3:$M$9,0),5)*INDEX(COEE_CADLIGNE_TR!$A$1:$D$13,MATCH(MONTH($A154),COEE_CADLIGNE_TR!$A$1:$A$13,0),3)))</f>
        <v/>
      </c>
      <c r="M154" s="28" t="str">
        <f>IF(OR(Ouverture_lignes_validées!M154="F",Ouverture_lignes_validées!M154="PM",Ouverture_lignes_validées!M154=""),"",IF(Ouverture_lignes_validées!M154=1,INDEX(COEE_CADLIGNE_TR!$A$16:$C$27,MATCH(Tableau4[[#This Row],[Mois]],COEE_CADLIGNE_TR!$A$16:$A$27,0),2)*COEE_CADLIGNE_TR!$H$2*INDEX(COEE_CADLIGNE_TR!$L$3:$R$9,MATCH(WEEKDAY($A154,1),COEE_CADLIGNE_TR!$M$3:$M$9,0),6)*INDEX(COEE_CADLIGNE_TR!$A$1:$D$13,MATCH(MONTH($A154),COEE_CADLIGNE_TR!$A$1:$A$13,0),3)))</f>
        <v/>
      </c>
      <c r="N154" s="28" t="str">
        <f>IF(OR(Ouverture_lignes_validées!N154="F",Ouverture_lignes_validées!N154="PM",Ouverture_lignes_validées!N154=""),"",IF(Ouverture_lignes_validées!N154=1,INDEX(COEE_CADLIGNE_TR!$A$16:$C$27,MATCH(Tableau4[[#This Row],[Mois]],COEE_CADLIGNE_TR!$A$16:$A$27,0),2)*COEE_CADLIGNE_TR!$H$2*INDEX(COEE_CADLIGNE_TR!$L$3:$R$9,MATCH(WEEKDAY($A154,1),COEE_CADLIGNE_TR!$M$3:$M$9,0),7)*INDEX(COEE_CADLIGNE_TR!$A$1:$D$13,MATCH(MONTH($A154),COEE_CADLIGNE_TR!$A$1:$A$13,0),3)))</f>
        <v/>
      </c>
      <c r="O154" s="28">
        <f>IF(OR(Ouverture_lignes_validées!O154="F",Ouverture_lignes_validées!O154="PM",Ouverture_lignes_validées!O154=""),"",IF(Ouverture_lignes_validées!O154=1,IF(ISEVEN(Capa_lignes!$C154)="VRAI",INDEX(COEE_CADLIGNE_TR!$A$16:$C$27,MATCH(Tableau4[[#This Row],[Mois]],COEE_CADLIGNE_TR!$A$16:$A$27,0),2)*COEE_CADLIGNE_TR!$I$2*INDEX(COEE_CADLIGNE_TR!$L$3:$R$9,MATCH(WEEKDAY($A154,1),COEE_CADLIGNE_TR!$M$3:$M$9,0),4)*INDEX(COEE_CADLIGNE_TR!$A$1:$D$13,MATCH(MONTH($A154),COEE_CADLIGNE_TR!$A$1:$A$13,0),4),INDEX(COEE_CADLIGNE_TR!$A$16:$C$27,MATCH(Tableau4[[#This Row],[Mois]],COEE_CADLIGNE_TR!$A$16:$A$27,0),2)*COEE_CADLIGNE_TR!$I$2*INDEX(COEE_CADLIGNE_TR!$L$3:$R$9,MATCH(WEEKDAY($A154,1),COEE_CADLIGNE_TR!$M$3:$M$9,0),3)*INDEX(COEE_CADLIGNE_TR!$A$1:$D$13,MATCH(MONTH($A154),COEE_CADLIGNE_TR!$A$1:$A$13,0),4))))</f>
        <v>4796.55</v>
      </c>
      <c r="P154" s="28">
        <f>IF(OR(Ouverture_lignes_validées!P154="F",Ouverture_lignes_validées!P154="PM",Ouverture_lignes_validées!P154=""),"",IF(Ouverture_lignes_validées!P154=1,IF(ISEVEN(Capa_lignes!$C154)="VRAI",INDEX(COEE_CADLIGNE_TR!$A$16:$C$27,MATCH(Tableau4[[#This Row],[Mois]],COEE_CADLIGNE_TR!$A$16:$A$27,0),2)*COEE_CADLIGNE_TR!$I$2*INDEX(COEE_CADLIGNE_TR!$L$3:$R$9,MATCH(WEEKDAY($A154,1),COEE_CADLIGNE_TR!$M$3:$M$9,0),3)*INDEX(COEE_CADLIGNE_TR!$A$1:$D$13,MATCH(MONTH($A154),COEE_CADLIGNE_TR!$A$1:$A$13,0),4),INDEX(COEE_CADLIGNE_TR!$A$16:$C$27,MATCH(Tableau4[[#This Row],[Mois]],COEE_CADLIGNE_TR!$A$16:$A$27,0),2)*COEE_CADLIGNE_TR!$I$2*INDEX(COEE_CADLIGNE_TR!$L$3:$R$9,MATCH(WEEKDAY($A154,1),COEE_CADLIGNE_TR!$M$3:$M$9,0),4)*INDEX(COEE_CADLIGNE_TR!$A$1:$D$13,MATCH(MONTH($A154),COEE_CADLIGNE_TR!$A$1:$A$13,0),4))))</f>
        <v>4905.5625</v>
      </c>
      <c r="Q154" s="28">
        <f>IF(OR(Ouverture_lignes_validées!Q154="F",Ouverture_lignes_validées!Q154="PM",Ouverture_lignes_validées!Q154=""),"",IF(Ouverture_lignes_validées!Q154=1,INDEX(COEE_CADLIGNE_TR!$A$16:$C$27,MATCH(Tableau4[[#This Row],[Mois]],COEE_CADLIGNE_TR!$A$16:$A$27,0),2)*COEE_CADLIGNE_TR!$I$2*INDEX(COEE_CADLIGNE_TR!$L$3:$R$9,MATCH(WEEKDAY($A154,1),COEE_CADLIGNE_TR!$M$3:$M$9,0),5)*INDEX(COEE_CADLIGNE_TR!$A$1:$D$13,MATCH(MONTH($A154),COEE_CADLIGNE_TR!$A$1:$A$13,0),4)))</f>
        <v>5995.6875</v>
      </c>
      <c r="R154" s="28" t="str">
        <f>IF(OR(Ouverture_lignes_validées!R154="F",Ouverture_lignes_validées!R154="PM",Ouverture_lignes_validées!R154=""),"",IF(Ouverture_lignes_validées!R154=1,INDEX(COEE_CADLIGNE_TR!$A$16:$C$27,MATCH(Tableau4[[#This Row],[Mois]],COEE_CADLIGNE_TR!$A$16:$A$27,0),2)*COEE_CADLIGNE_TR!$I$2*INDEX(COEE_CADLIGNE_TR!$L$3:$R$9,MATCH(WEEKDAY($A154,1),COEE_CADLIGNE_TR!$M$3:$M$9,0),6)*INDEX(COEE_CADLIGNE_TR!$A$1:$D$13,MATCH(MONTH($A154),COEE_CADLIGNE_TR!$A$1:$A$13,0),4)))</f>
        <v/>
      </c>
      <c r="S154" s="28" t="str">
        <f>IF(OR(Ouverture_lignes_validées!S154="F",Ouverture_lignes_validées!S154="PM",Ouverture_lignes_validées!S154=""),"",IF(Ouverture_lignes_validées!S154=1,INDEX(COEE_CADLIGNE_TR!$A$16:$C$27,MATCH(Tableau4[[#This Row],[Mois]],COEE_CADLIGNE_TR!$A$16:$A$27,0),2)*COEE_CADLIGNE_TR!$I$2*INDEX(COEE_CADLIGNE_TR!$L$3:$R$9,MATCH(WEEKDAY($A154,1),COEE_CADLIGNE_TR!$M$3:$M$9,0),7)*INDEX(COEE_CADLIGNE_TR!$A$1:$D$13,MATCH(MONTH($A154),COEE_CADLIGNE_TR!$A$1:$A$13,0),4)))</f>
        <v/>
      </c>
      <c r="T154" s="28">
        <f>IF(OR(Ouverture_lignes_validées!T154="F",Ouverture_lignes_validées!T154="PM",Ouverture_lignes_validées!T154=""),"",IF(Ouverture_lignes_validées!T154=1,IF(ISEVEN(Capa_lignes!$C154)="VRAI",INDEX(COEE_CADLIGNE_TR!$A$16:$C$27,MATCH(Tableau4[[#This Row],[Mois]],COEE_CADLIGNE_TR!$A$16:$A$27,0),2)*COEE_CADLIGNE_TR!$J$2*INDEX(COEE_CADLIGNE_TR!$L$3:$R$9,MATCH(WEEKDAY($A154,1),COEE_CADLIGNE_TR!$M$3:$M$9,0),3)*INDEX(COEE_CADLIGNE_TR!$A$1:$E$13,MATCH(MONTH($A154),COEE_CADLIGNE_TR!$A$1:$A$13,0),5),INDEX(COEE_CADLIGNE_TR!$A$16:$C$27,MATCH(Tableau4[[#This Row],[Mois]],COEE_CADLIGNE_TR!$A$16:$A$27,0),2)*COEE_CADLIGNE_TR!$J$2*INDEX(COEE_CADLIGNE_TR!$L$3:$R$9,MATCH(WEEKDAY($A154,1),COEE_CADLIGNE_TR!$M$3:$M$9,0),4)*INDEX(COEE_CADLIGNE_TR!$A$1:$E$13,MATCH(MONTH($A154),COEE_CADLIGNE_TR!$A$1:$A$13,0),5))))</f>
        <v>1601.8735362997659</v>
      </c>
    </row>
    <row r="155" spans="1:20" x14ac:dyDescent="0.35">
      <c r="A155" s="4">
        <v>45078</v>
      </c>
      <c r="B155" s="1">
        <v>2023</v>
      </c>
      <c r="C155" s="1">
        <v>22</v>
      </c>
      <c r="D155" s="1">
        <f>MONTH(Tableau4[[#This Row],[Date ]])</f>
        <v>6</v>
      </c>
      <c r="E155" s="28">
        <f>IF(OR(Ouverture_lignes_validées!E155="F",Ouverture_lignes_validées!E155="PM",Ouverture_lignes_validées!E155=""),"",
IF(Ouverture_lignes_validées!E155=1,
IF(ISEVEN(Capa_lignes!$C155)="VRAI",
INDEX(COEE_CADLIGNE_TR!$A$16:$C$27,MATCH(Tableau4[[#This Row],[Mois]],COEE_CADLIGNE_TR!$A$16:$A$27,0),2)*COEE_CADLIGNE_TR!$G$2*INDEX(COEE_CADLIGNE_TR!$L$3:$R$9,MATCH(WEEKDAY($A155,1),COEE_CADLIGNE_TR!$M$3:$M$9,0),4)*INDEX(COEE_CADLIGNE_TR!$A$1:$D$13,MATCH(MONTH($A155),COEE_CADLIGNE_TR!$A$1:$A$13,0),2)*INDEX(COEE_CADLIGNE_TR!$A$1:$D$13,MATCH(MONTH($A155),COEE_CADLIGNE_TR!$A$1:$A$13,0),2),
INDEX(COEE_CADLIGNE_TR!$A$16:$C$27,MATCH(Tableau4[[#This Row],[Mois]],COEE_CADLIGNE_TR!$A$16:$A$27,0),2)*COEE_CADLIGNE_TR!$G$2*INDEX(COEE_CADLIGNE_TR!$L$3:$R$9,MATCH(WEEKDAY($A155,1),COEE_CADLIGNE_TR!$M$3:$M$9,0),3)*INDEX(COEE_CADLIGNE_TR!$A$1:$D$13,MATCH(MONTH($A155),COEE_CADLIGNE_TR!$A$1:$A$13,0),2)*INDEX(COEE_CADLIGNE_TR!$A$1:$D$13,MATCH(MONTH($A155),COEE_CADLIGNE_TR!$A$1:$A$13,0),2))))</f>
        <v>1618.4960000000001</v>
      </c>
      <c r="F155" s="28">
        <f>IF(OR(Ouverture_lignes_validées!F155="F",Ouverture_lignes_validées!F155="PM",Ouverture_lignes_validées!F155=""),"",IF(Ouverture_lignes_validées!F155=1,IF(ISEVEN(Capa_lignes!$C155)="VRAI",INDEX(COEE_CADLIGNE_TR!$A$16:$C$27,MATCH(Tableau4[[#This Row],[Mois]],COEE_CADLIGNE_TR!$A$16:$A$27,0),2)*COEE_CADLIGNE_TR!$G$2*INDEX(COEE_CADLIGNE_TR!$L$3:$R$9,MATCH(WEEKDAY($A155,1),COEE_CADLIGNE_TR!$M$3:$M$9,0),3)*INDEX(COEE_CADLIGNE_TR!$A$1:$D$13,MATCH(MONTH($A155),COEE_CADLIGNE_TR!$A$1:$A$13,0),2),COEE_CADLIGNE_TR!$G$2*INDEX(COEE_CADLIGNE_TR!$L$3:$R$9,MATCH(WEEKDAY($A155,1),COEE_CADLIGNE_TR!$M$3:$M$9,0),4)*INDEX(COEE_CADLIGNE_TR!$A$1:$D$13,MATCH(MONTH($A155),COEE_CADLIGNE_TR!$A$1:$A$13,0),2))))</f>
        <v>3960</v>
      </c>
      <c r="G155" s="28" t="str">
        <f>IF(OR(Ouverture_lignes_validées!G155="F",Ouverture_lignes_validées!G155="PM",Ouverture_lignes_validées!G155=""),"",IF(Ouverture_lignes_validées!G155=1,INDEX(COEE_CADLIGNE_TR!$A$16:$C$27,MATCH(Tableau4[[#This Row],[Mois]],COEE_CADLIGNE_TR!$A$16:$A$27,0),2)*COEE_CADLIGNE_TR!$G$2*INDEX(COEE_CADLIGNE_TR!$L$3:$R$9,MATCH(WEEKDAY($A155,1),COEE_CADLIGNE_TR!$M$3:$M$9,0),5)*INDEX(COEE_CADLIGNE_TR!$A$1:$D$13,MATCH(MONTH($A155),COEE_CADLIGNE_TR!$A$1:$A$13,0),2)))</f>
        <v/>
      </c>
      <c r="H155" s="28" t="str">
        <f>IF(OR(Ouverture_lignes_validées!H155="F",Ouverture_lignes_validées!H155="PM",Ouverture_lignes_validées!H155=""),"",IF(Ouverture_lignes_validées!H155=1,INDEX(COEE_CADLIGNE_TR!$A$16:$C$27,MATCH(Tableau4[[#This Row],[Mois]],COEE_CADLIGNE_TR!$A$16:$A$27,0),2)*COEE_CADLIGNE_TR!$G$2*INDEX(COEE_CADLIGNE_TR!$L$3:$R$9,MATCH(WEEKDAY($A155,1),COEE_CADLIGNE_TR!$M$3:$M$9,0),6)*INDEX(COEE_CADLIGNE_TR!$A$1:$D$13,MATCH(MONTH($A155),COEE_CADLIGNE_TR!$A$1:$A$13,0),2)))</f>
        <v/>
      </c>
      <c r="I155" s="28" t="str">
        <f>IF(OR(Ouverture_lignes_validées!I155="F",Ouverture_lignes_validées!I155="PM",Ouverture_lignes_validées!I155=""),"",IF(Ouverture_lignes_validées!I155=1,INDEX(COEE_CADLIGNE_TR!$A$16:$C$27,MATCH(Tableau4[[#This Row],[Mois]],COEE_CADLIGNE_TR!$A$16:$A$27,0),2)*COEE_CADLIGNE_TR!$G$2*INDEX(COEE_CADLIGNE_TR!$L$3:$R$9,MATCH(WEEKDAY($A155,1),COEE_CADLIGNE_TR!$M$3:$M$9,0),7)*INDEX(COEE_CADLIGNE_TR!$A$1:$D$13,MATCH(MONTH($A155),COEE_CADLIGNE_TR!$A$1:$A$13,0),2)))</f>
        <v/>
      </c>
      <c r="J155" s="28" t="str">
        <f>IF(OR(Ouverture_lignes_validées!J155="F",Ouverture_lignes_validées!J155="PM",Ouverture_lignes_validées!J155=""),"",IF(Ouverture_lignes_validées!J155=1,IF(ISEVEN(Capa_lignes!$C155)="VRAI",INDEX(COEE_CADLIGNE_TR!$A$16:$C$27,MATCH(Tableau4[[#This Row],[Mois]],COEE_CADLIGNE_TR!$A$16:$A$27,0),2)*COEE_CADLIGNE_TR!$H$2*INDEX(COEE_CADLIGNE_TR!$L$3:$R$9,MATCH(WEEKDAY($A155,1),COEE_CADLIGNE_TR!$M$3:$M$9,0),4)*INDEX(COEE_CADLIGNE_TR!$A$1:$D$13,MATCH(MONTH($A155),COEE_CADLIGNE_TR!$A$1:$A$13,0),3),INDEX(COEE_CADLIGNE_TR!$A$16:$C$27,MATCH(Tableau4[[#This Row],[Mois]],COEE_CADLIGNE_TR!$A$16:$A$27,0),2)*COEE_CADLIGNE_TR!$H$2*INDEX(COEE_CADLIGNE_TR!$L$3:$R$9,MATCH(WEEKDAY($A155,1),COEE_CADLIGNE_TR!$M$3:$M$9,0),3)*INDEX(COEE_CADLIGNE_TR!$A$1:$D$13,MATCH(MONTH($A155),COEE_CADLIGNE_TR!$A$1:$A$13,0),3))))</f>
        <v/>
      </c>
      <c r="K155" s="28" t="str">
        <f>IF(OR(Ouverture_lignes_validées!K155="F",Ouverture_lignes_validées!K155="PM",Ouverture_lignes_validées!K155=""),"",IF(Ouverture_lignes_validées!K155=1,IF(ISEVEN(Capa_lignes!$C155)="VRAI",INDEX(COEE_CADLIGNE_TR!$A$16:$C$27,MATCH(Tableau4[[#This Row],[Mois]],COEE_CADLIGNE_TR!$A$16:$A$27,0),2)*COEE_CADLIGNE_TR!$H$2*INDEX(COEE_CADLIGNE_TR!$L$3:$R$9,MATCH(WEEKDAY($A155,1),COEE_CADLIGNE_TR!$M$3:$M$9,0),3)*INDEX(COEE_CADLIGNE_TR!$A$1:$D$13,MATCH(MONTH($A155),COEE_CADLIGNE_TR!$A$1:$A$13,0),3),INDEX(COEE_CADLIGNE_TR!$A$16:$C$27,MATCH(Tableau4[[#This Row],[Mois]],COEE_CADLIGNE_TR!$A$16:$A$27,0),2)*COEE_CADLIGNE_TR!$H$2*INDEX(COEE_CADLIGNE_TR!$L$3:$R$9,MATCH(WEEKDAY($A155,1),COEE_CADLIGNE_TR!$M$3:$M$9,0),4)*INDEX(COEE_CADLIGNE_TR!$A$1:$D$13,MATCH(MONTH($A155),COEE_CADLIGNE_TR!$A$1:$A$13,0),3))))</f>
        <v/>
      </c>
      <c r="L155" s="28" t="str">
        <f>IF(OR(Ouverture_lignes_validées!L155="F",Ouverture_lignes_validées!L155="PM",Ouverture_lignes_validées!L155=""),"",IF(Ouverture_lignes_validées!L155=1,INDEX(COEE_CADLIGNE_TR!$A$16:$C$27,MATCH(Tableau4[[#This Row],[Mois]],COEE_CADLIGNE_TR!$A$16:$A$27,0),2)*COEE_CADLIGNE_TR!$H$2*INDEX(COEE_CADLIGNE_TR!$L$3:$R$9,MATCH(WEEKDAY($A155,1),COEE_CADLIGNE_TR!$M$3:$M$9,0),5)*INDEX(COEE_CADLIGNE_TR!$A$1:$D$13,MATCH(MONTH($A155),COEE_CADLIGNE_TR!$A$1:$A$13,0),3)))</f>
        <v/>
      </c>
      <c r="M155" s="28" t="str">
        <f>IF(OR(Ouverture_lignes_validées!M155="F",Ouverture_lignes_validées!M155="PM",Ouverture_lignes_validées!M155=""),"",IF(Ouverture_lignes_validées!M155=1,INDEX(COEE_CADLIGNE_TR!$A$16:$C$27,MATCH(Tableau4[[#This Row],[Mois]],COEE_CADLIGNE_TR!$A$16:$A$27,0),2)*COEE_CADLIGNE_TR!$H$2*INDEX(COEE_CADLIGNE_TR!$L$3:$R$9,MATCH(WEEKDAY($A155,1),COEE_CADLIGNE_TR!$M$3:$M$9,0),6)*INDEX(COEE_CADLIGNE_TR!$A$1:$D$13,MATCH(MONTH($A155),COEE_CADLIGNE_TR!$A$1:$A$13,0),3)))</f>
        <v/>
      </c>
      <c r="N155" s="28" t="str">
        <f>IF(OR(Ouverture_lignes_validées!N155="F",Ouverture_lignes_validées!N155="PM",Ouverture_lignes_validées!N155=""),"",IF(Ouverture_lignes_validées!N155=1,INDEX(COEE_CADLIGNE_TR!$A$16:$C$27,MATCH(Tableau4[[#This Row],[Mois]],COEE_CADLIGNE_TR!$A$16:$A$27,0),2)*COEE_CADLIGNE_TR!$H$2*INDEX(COEE_CADLIGNE_TR!$L$3:$R$9,MATCH(WEEKDAY($A155,1),COEE_CADLIGNE_TR!$M$3:$M$9,0),7)*INDEX(COEE_CADLIGNE_TR!$A$1:$D$13,MATCH(MONTH($A155),COEE_CADLIGNE_TR!$A$1:$A$13,0),3)))</f>
        <v/>
      </c>
      <c r="O155" s="28">
        <f>IF(OR(Ouverture_lignes_validées!O155="F",Ouverture_lignes_validées!O155="PM",Ouverture_lignes_validées!O155=""),"",IF(Ouverture_lignes_validées!O155=1,IF(ISEVEN(Capa_lignes!$C155)="VRAI",INDEX(COEE_CADLIGNE_TR!$A$16:$C$27,MATCH(Tableau4[[#This Row],[Mois]],COEE_CADLIGNE_TR!$A$16:$A$27,0),2)*COEE_CADLIGNE_TR!$I$2*INDEX(COEE_CADLIGNE_TR!$L$3:$R$9,MATCH(WEEKDAY($A155,1),COEE_CADLIGNE_TR!$M$3:$M$9,0),4)*INDEX(COEE_CADLIGNE_TR!$A$1:$D$13,MATCH(MONTH($A155),COEE_CADLIGNE_TR!$A$1:$A$13,0),4),INDEX(COEE_CADLIGNE_TR!$A$16:$C$27,MATCH(Tableau4[[#This Row],[Mois]],COEE_CADLIGNE_TR!$A$16:$A$27,0),2)*COEE_CADLIGNE_TR!$I$2*INDEX(COEE_CADLIGNE_TR!$L$3:$R$9,MATCH(WEEKDAY($A155,1),COEE_CADLIGNE_TR!$M$3:$M$9,0),3)*INDEX(COEE_CADLIGNE_TR!$A$1:$D$13,MATCH(MONTH($A155),COEE_CADLIGNE_TR!$A$1:$A$13,0),4))))</f>
        <v>4796.55</v>
      </c>
      <c r="P155" s="28">
        <f>IF(OR(Ouverture_lignes_validées!P155="F",Ouverture_lignes_validées!P155="PM",Ouverture_lignes_validées!P155=""),"",IF(Ouverture_lignes_validées!P155=1,IF(ISEVEN(Capa_lignes!$C155)="VRAI",INDEX(COEE_CADLIGNE_TR!$A$16:$C$27,MATCH(Tableau4[[#This Row],[Mois]],COEE_CADLIGNE_TR!$A$16:$A$27,0),2)*COEE_CADLIGNE_TR!$I$2*INDEX(COEE_CADLIGNE_TR!$L$3:$R$9,MATCH(WEEKDAY($A155,1),COEE_CADLIGNE_TR!$M$3:$M$9,0),3)*INDEX(COEE_CADLIGNE_TR!$A$1:$D$13,MATCH(MONTH($A155),COEE_CADLIGNE_TR!$A$1:$A$13,0),4),INDEX(COEE_CADLIGNE_TR!$A$16:$C$27,MATCH(Tableau4[[#This Row],[Mois]],COEE_CADLIGNE_TR!$A$16:$A$27,0),2)*COEE_CADLIGNE_TR!$I$2*INDEX(COEE_CADLIGNE_TR!$L$3:$R$9,MATCH(WEEKDAY($A155,1),COEE_CADLIGNE_TR!$M$3:$M$9,0),4)*INDEX(COEE_CADLIGNE_TR!$A$1:$D$13,MATCH(MONTH($A155),COEE_CADLIGNE_TR!$A$1:$A$13,0),4))))</f>
        <v>4905.5625</v>
      </c>
      <c r="Q155" s="28">
        <f>IF(OR(Ouverture_lignes_validées!Q155="F",Ouverture_lignes_validées!Q155="PM",Ouverture_lignes_validées!Q155=""),"",IF(Ouverture_lignes_validées!Q155=1,INDEX(COEE_CADLIGNE_TR!$A$16:$C$27,MATCH(Tableau4[[#This Row],[Mois]],COEE_CADLIGNE_TR!$A$16:$A$27,0),2)*COEE_CADLIGNE_TR!$I$2*INDEX(COEE_CADLIGNE_TR!$L$3:$R$9,MATCH(WEEKDAY($A155,1),COEE_CADLIGNE_TR!$M$3:$M$9,0),5)*INDEX(COEE_CADLIGNE_TR!$A$1:$D$13,MATCH(MONTH($A155),COEE_CADLIGNE_TR!$A$1:$A$13,0),4)))</f>
        <v>5995.6875</v>
      </c>
      <c r="R155" s="28" t="str">
        <f>IF(OR(Ouverture_lignes_validées!R155="F",Ouverture_lignes_validées!R155="PM",Ouverture_lignes_validées!R155=""),"",IF(Ouverture_lignes_validées!R155=1,INDEX(COEE_CADLIGNE_TR!$A$16:$C$27,MATCH(Tableau4[[#This Row],[Mois]],COEE_CADLIGNE_TR!$A$16:$A$27,0),2)*COEE_CADLIGNE_TR!$I$2*INDEX(COEE_CADLIGNE_TR!$L$3:$R$9,MATCH(WEEKDAY($A155,1),COEE_CADLIGNE_TR!$M$3:$M$9,0),6)*INDEX(COEE_CADLIGNE_TR!$A$1:$D$13,MATCH(MONTH($A155),COEE_CADLIGNE_TR!$A$1:$A$13,0),4)))</f>
        <v/>
      </c>
      <c r="S155" s="28" t="str">
        <f>IF(OR(Ouverture_lignes_validées!S155="F",Ouverture_lignes_validées!S155="PM",Ouverture_lignes_validées!S155=""),"",IF(Ouverture_lignes_validées!S155=1,INDEX(COEE_CADLIGNE_TR!$A$16:$C$27,MATCH(Tableau4[[#This Row],[Mois]],COEE_CADLIGNE_TR!$A$16:$A$27,0),2)*COEE_CADLIGNE_TR!$I$2*INDEX(COEE_CADLIGNE_TR!$L$3:$R$9,MATCH(WEEKDAY($A155,1),COEE_CADLIGNE_TR!$M$3:$M$9,0),7)*INDEX(COEE_CADLIGNE_TR!$A$1:$D$13,MATCH(MONTH($A155),COEE_CADLIGNE_TR!$A$1:$A$13,0),4)))</f>
        <v/>
      </c>
      <c r="T155" s="28">
        <f>IF(OR(Ouverture_lignes_validées!T155="F",Ouverture_lignes_validées!T155="PM",Ouverture_lignes_validées!T155=""),"",IF(Ouverture_lignes_validées!T155=1,IF(ISEVEN(Capa_lignes!$C155)="VRAI",INDEX(COEE_CADLIGNE_TR!$A$16:$C$27,MATCH(Tableau4[[#This Row],[Mois]],COEE_CADLIGNE_TR!$A$16:$A$27,0),2)*COEE_CADLIGNE_TR!$J$2*INDEX(COEE_CADLIGNE_TR!$L$3:$R$9,MATCH(WEEKDAY($A155,1),COEE_CADLIGNE_TR!$M$3:$M$9,0),3)*INDEX(COEE_CADLIGNE_TR!$A$1:$E$13,MATCH(MONTH($A155),COEE_CADLIGNE_TR!$A$1:$A$13,0),5),INDEX(COEE_CADLIGNE_TR!$A$16:$C$27,MATCH(Tableau4[[#This Row],[Mois]],COEE_CADLIGNE_TR!$A$16:$A$27,0),2)*COEE_CADLIGNE_TR!$J$2*INDEX(COEE_CADLIGNE_TR!$L$3:$R$9,MATCH(WEEKDAY($A155,1),COEE_CADLIGNE_TR!$M$3:$M$9,0),4)*INDEX(COEE_CADLIGNE_TR!$A$1:$E$13,MATCH(MONTH($A155),COEE_CADLIGNE_TR!$A$1:$A$13,0),5))))</f>
        <v>1601.8735362997659</v>
      </c>
    </row>
    <row r="156" spans="1:20" x14ac:dyDescent="0.35">
      <c r="A156" s="4">
        <v>45079</v>
      </c>
      <c r="B156" s="1">
        <v>2023</v>
      </c>
      <c r="C156" s="1">
        <v>22</v>
      </c>
      <c r="D156" s="1">
        <f>MONTH(Tableau4[[#This Row],[Date ]])</f>
        <v>6</v>
      </c>
      <c r="E156" s="28">
        <f>IF(OR(Ouverture_lignes_validées!E156="F",Ouverture_lignes_validées!E156="PM",Ouverture_lignes_validées!E156=""),"",
IF(Ouverture_lignes_validées!E156=1,
IF(ISEVEN(Capa_lignes!$C156)="VRAI",
INDEX(COEE_CADLIGNE_TR!$A$16:$C$27,MATCH(Tableau4[[#This Row],[Mois]],COEE_CADLIGNE_TR!$A$16:$A$27,0),2)*COEE_CADLIGNE_TR!$G$2*INDEX(COEE_CADLIGNE_TR!$L$3:$R$9,MATCH(WEEKDAY($A156,1),COEE_CADLIGNE_TR!$M$3:$M$9,0),4)*INDEX(COEE_CADLIGNE_TR!$A$1:$D$13,MATCH(MONTH($A156),COEE_CADLIGNE_TR!$A$1:$A$13,0),2)*INDEX(COEE_CADLIGNE_TR!$A$1:$D$13,MATCH(MONTH($A156),COEE_CADLIGNE_TR!$A$1:$A$13,0),2),
INDEX(COEE_CADLIGNE_TR!$A$16:$C$27,MATCH(Tableau4[[#This Row],[Mois]],COEE_CADLIGNE_TR!$A$16:$A$27,0),2)*COEE_CADLIGNE_TR!$G$2*INDEX(COEE_CADLIGNE_TR!$L$3:$R$9,MATCH(WEEKDAY($A156,1),COEE_CADLIGNE_TR!$M$3:$M$9,0),3)*INDEX(COEE_CADLIGNE_TR!$A$1:$D$13,MATCH(MONTH($A156),COEE_CADLIGNE_TR!$A$1:$A$13,0),2)*INDEX(COEE_CADLIGNE_TR!$A$1:$D$13,MATCH(MONTH($A156),COEE_CADLIGNE_TR!$A$1:$A$13,0),2))))</f>
        <v>1618.4960000000001</v>
      </c>
      <c r="F156" s="28">
        <f>IF(OR(Ouverture_lignes_validées!F156="F",Ouverture_lignes_validées!F156="PM",Ouverture_lignes_validées!F156=""),"",IF(Ouverture_lignes_validées!F156=1,IF(ISEVEN(Capa_lignes!$C156)="VRAI",INDEX(COEE_CADLIGNE_TR!$A$16:$C$27,MATCH(Tableau4[[#This Row],[Mois]],COEE_CADLIGNE_TR!$A$16:$A$27,0),2)*COEE_CADLIGNE_TR!$G$2*INDEX(COEE_CADLIGNE_TR!$L$3:$R$9,MATCH(WEEKDAY($A156,1),COEE_CADLIGNE_TR!$M$3:$M$9,0),3)*INDEX(COEE_CADLIGNE_TR!$A$1:$D$13,MATCH(MONTH($A156),COEE_CADLIGNE_TR!$A$1:$A$13,0),2),COEE_CADLIGNE_TR!$G$2*INDEX(COEE_CADLIGNE_TR!$L$3:$R$9,MATCH(WEEKDAY($A156,1),COEE_CADLIGNE_TR!$M$3:$M$9,0),4)*INDEX(COEE_CADLIGNE_TR!$A$1:$D$13,MATCH(MONTH($A156),COEE_CADLIGNE_TR!$A$1:$A$13,0),2))))</f>
        <v>2376</v>
      </c>
      <c r="G156" s="28" t="str">
        <f>IF(OR(Ouverture_lignes_validées!G156="F",Ouverture_lignes_validées!G156="PM",Ouverture_lignes_validées!G156=""),"",IF(Ouverture_lignes_validées!G156=1,INDEX(COEE_CADLIGNE_TR!$A$16:$C$27,MATCH(Tableau4[[#This Row],[Mois]],COEE_CADLIGNE_TR!$A$16:$A$27,0),2)*COEE_CADLIGNE_TR!$G$2*INDEX(COEE_CADLIGNE_TR!$L$3:$R$9,MATCH(WEEKDAY($A156,1),COEE_CADLIGNE_TR!$M$3:$M$9,0),5)*INDEX(COEE_CADLIGNE_TR!$A$1:$D$13,MATCH(MONTH($A156),COEE_CADLIGNE_TR!$A$1:$A$13,0),2)))</f>
        <v/>
      </c>
      <c r="H156" s="28" t="str">
        <f>IF(OR(Ouverture_lignes_validées!H156="F",Ouverture_lignes_validées!H156="PM",Ouverture_lignes_validées!H156=""),"",IF(Ouverture_lignes_validées!H156=1,INDEX(COEE_CADLIGNE_TR!$A$16:$C$27,MATCH(Tableau4[[#This Row],[Mois]],COEE_CADLIGNE_TR!$A$16:$A$27,0),2)*COEE_CADLIGNE_TR!$G$2*INDEX(COEE_CADLIGNE_TR!$L$3:$R$9,MATCH(WEEKDAY($A156,1),COEE_CADLIGNE_TR!$M$3:$M$9,0),6)*INDEX(COEE_CADLIGNE_TR!$A$1:$D$13,MATCH(MONTH($A156),COEE_CADLIGNE_TR!$A$1:$A$13,0),2)))</f>
        <v/>
      </c>
      <c r="I156" s="28" t="str">
        <f>IF(OR(Ouverture_lignes_validées!I156="F",Ouverture_lignes_validées!I156="PM",Ouverture_lignes_validées!I156=""),"",IF(Ouverture_lignes_validées!I156=1,INDEX(COEE_CADLIGNE_TR!$A$16:$C$27,MATCH(Tableau4[[#This Row],[Mois]],COEE_CADLIGNE_TR!$A$16:$A$27,0),2)*COEE_CADLIGNE_TR!$G$2*INDEX(COEE_CADLIGNE_TR!$L$3:$R$9,MATCH(WEEKDAY($A156,1),COEE_CADLIGNE_TR!$M$3:$M$9,0),7)*INDEX(COEE_CADLIGNE_TR!$A$1:$D$13,MATCH(MONTH($A156),COEE_CADLIGNE_TR!$A$1:$A$13,0),2)))</f>
        <v/>
      </c>
      <c r="J156" s="28" t="str">
        <f>IF(OR(Ouverture_lignes_validées!J156="F",Ouverture_lignes_validées!J156="PM",Ouverture_lignes_validées!J156=""),"",IF(Ouverture_lignes_validées!J156=1,IF(ISEVEN(Capa_lignes!$C156)="VRAI",INDEX(COEE_CADLIGNE_TR!$A$16:$C$27,MATCH(Tableau4[[#This Row],[Mois]],COEE_CADLIGNE_TR!$A$16:$A$27,0),2)*COEE_CADLIGNE_TR!$H$2*INDEX(COEE_CADLIGNE_TR!$L$3:$R$9,MATCH(WEEKDAY($A156,1),COEE_CADLIGNE_TR!$M$3:$M$9,0),4)*INDEX(COEE_CADLIGNE_TR!$A$1:$D$13,MATCH(MONTH($A156),COEE_CADLIGNE_TR!$A$1:$A$13,0),3),INDEX(COEE_CADLIGNE_TR!$A$16:$C$27,MATCH(Tableau4[[#This Row],[Mois]],COEE_CADLIGNE_TR!$A$16:$A$27,0),2)*COEE_CADLIGNE_TR!$H$2*INDEX(COEE_CADLIGNE_TR!$L$3:$R$9,MATCH(WEEKDAY($A156,1),COEE_CADLIGNE_TR!$M$3:$M$9,0),3)*INDEX(COEE_CADLIGNE_TR!$A$1:$D$13,MATCH(MONTH($A156),COEE_CADLIGNE_TR!$A$1:$A$13,0),3))))</f>
        <v/>
      </c>
      <c r="K156" s="28" t="str">
        <f>IF(OR(Ouverture_lignes_validées!K156="F",Ouverture_lignes_validées!K156="PM",Ouverture_lignes_validées!K156=""),"",IF(Ouverture_lignes_validées!K156=1,IF(ISEVEN(Capa_lignes!$C156)="VRAI",INDEX(COEE_CADLIGNE_TR!$A$16:$C$27,MATCH(Tableau4[[#This Row],[Mois]],COEE_CADLIGNE_TR!$A$16:$A$27,0),2)*COEE_CADLIGNE_TR!$H$2*INDEX(COEE_CADLIGNE_TR!$L$3:$R$9,MATCH(WEEKDAY($A156,1),COEE_CADLIGNE_TR!$M$3:$M$9,0),3)*INDEX(COEE_CADLIGNE_TR!$A$1:$D$13,MATCH(MONTH($A156),COEE_CADLIGNE_TR!$A$1:$A$13,0),3),INDEX(COEE_CADLIGNE_TR!$A$16:$C$27,MATCH(Tableau4[[#This Row],[Mois]],COEE_CADLIGNE_TR!$A$16:$A$27,0),2)*COEE_CADLIGNE_TR!$H$2*INDEX(COEE_CADLIGNE_TR!$L$3:$R$9,MATCH(WEEKDAY($A156,1),COEE_CADLIGNE_TR!$M$3:$M$9,0),4)*INDEX(COEE_CADLIGNE_TR!$A$1:$D$13,MATCH(MONTH($A156),COEE_CADLIGNE_TR!$A$1:$A$13,0),3))))</f>
        <v/>
      </c>
      <c r="L156" s="28" t="str">
        <f>IF(OR(Ouverture_lignes_validées!L156="F",Ouverture_lignes_validées!L156="PM",Ouverture_lignes_validées!L156=""),"",IF(Ouverture_lignes_validées!L156=1,INDEX(COEE_CADLIGNE_TR!$A$16:$C$27,MATCH(Tableau4[[#This Row],[Mois]],COEE_CADLIGNE_TR!$A$16:$A$27,0),2)*COEE_CADLIGNE_TR!$H$2*INDEX(COEE_CADLIGNE_TR!$L$3:$R$9,MATCH(WEEKDAY($A156,1),COEE_CADLIGNE_TR!$M$3:$M$9,0),5)*INDEX(COEE_CADLIGNE_TR!$A$1:$D$13,MATCH(MONTH($A156),COEE_CADLIGNE_TR!$A$1:$A$13,0),3)))</f>
        <v/>
      </c>
      <c r="M156" s="28" t="str">
        <f>IF(OR(Ouverture_lignes_validées!M156="F",Ouverture_lignes_validées!M156="PM",Ouverture_lignes_validées!M156=""),"",IF(Ouverture_lignes_validées!M156=1,INDEX(COEE_CADLIGNE_TR!$A$16:$C$27,MATCH(Tableau4[[#This Row],[Mois]],COEE_CADLIGNE_TR!$A$16:$A$27,0),2)*COEE_CADLIGNE_TR!$H$2*INDEX(COEE_CADLIGNE_TR!$L$3:$R$9,MATCH(WEEKDAY($A156,1),COEE_CADLIGNE_TR!$M$3:$M$9,0),6)*INDEX(COEE_CADLIGNE_TR!$A$1:$D$13,MATCH(MONTH($A156),COEE_CADLIGNE_TR!$A$1:$A$13,0),3)))</f>
        <v/>
      </c>
      <c r="N156" s="28" t="str">
        <f>IF(OR(Ouverture_lignes_validées!N156="F",Ouverture_lignes_validées!N156="PM",Ouverture_lignes_validées!N156=""),"",IF(Ouverture_lignes_validées!N156=1,INDEX(COEE_CADLIGNE_TR!$A$16:$C$27,MATCH(Tableau4[[#This Row],[Mois]],COEE_CADLIGNE_TR!$A$16:$A$27,0),2)*COEE_CADLIGNE_TR!$H$2*INDEX(COEE_CADLIGNE_TR!$L$3:$R$9,MATCH(WEEKDAY($A156,1),COEE_CADLIGNE_TR!$M$3:$M$9,0),7)*INDEX(COEE_CADLIGNE_TR!$A$1:$D$13,MATCH(MONTH($A156),COEE_CADLIGNE_TR!$A$1:$A$13,0),3)))</f>
        <v/>
      </c>
      <c r="O156" s="28">
        <f>IF(OR(Ouverture_lignes_validées!O156="F",Ouverture_lignes_validées!O156="PM",Ouverture_lignes_validées!O156=""),"",IF(Ouverture_lignes_validées!O156=1,IF(ISEVEN(Capa_lignes!$C156)="VRAI",INDEX(COEE_CADLIGNE_TR!$A$16:$C$27,MATCH(Tableau4[[#This Row],[Mois]],COEE_CADLIGNE_TR!$A$16:$A$27,0),2)*COEE_CADLIGNE_TR!$I$2*INDEX(COEE_CADLIGNE_TR!$L$3:$R$9,MATCH(WEEKDAY($A156,1),COEE_CADLIGNE_TR!$M$3:$M$9,0),4)*INDEX(COEE_CADLIGNE_TR!$A$1:$D$13,MATCH(MONTH($A156),COEE_CADLIGNE_TR!$A$1:$A$13,0),4),INDEX(COEE_CADLIGNE_TR!$A$16:$C$27,MATCH(Tableau4[[#This Row],[Mois]],COEE_CADLIGNE_TR!$A$16:$A$27,0),2)*COEE_CADLIGNE_TR!$I$2*INDEX(COEE_CADLIGNE_TR!$L$3:$R$9,MATCH(WEEKDAY($A156,1),COEE_CADLIGNE_TR!$M$3:$M$9,0),3)*INDEX(COEE_CADLIGNE_TR!$A$1:$D$13,MATCH(MONTH($A156),COEE_CADLIGNE_TR!$A$1:$A$13,0),4))))</f>
        <v>4796.55</v>
      </c>
      <c r="P156" s="28">
        <f>IF(OR(Ouverture_lignes_validées!P156="F",Ouverture_lignes_validées!P156="PM",Ouverture_lignes_validées!P156=""),"",IF(Ouverture_lignes_validées!P156=1,IF(ISEVEN(Capa_lignes!$C156)="VRAI",INDEX(COEE_CADLIGNE_TR!$A$16:$C$27,MATCH(Tableau4[[#This Row],[Mois]],COEE_CADLIGNE_TR!$A$16:$A$27,0),2)*COEE_CADLIGNE_TR!$I$2*INDEX(COEE_CADLIGNE_TR!$L$3:$R$9,MATCH(WEEKDAY($A156,1),COEE_CADLIGNE_TR!$M$3:$M$9,0),3)*INDEX(COEE_CADLIGNE_TR!$A$1:$D$13,MATCH(MONTH($A156),COEE_CADLIGNE_TR!$A$1:$A$13,0),4),INDEX(COEE_CADLIGNE_TR!$A$16:$C$27,MATCH(Tableau4[[#This Row],[Mois]],COEE_CADLIGNE_TR!$A$16:$A$27,0),2)*COEE_CADLIGNE_TR!$I$2*INDEX(COEE_CADLIGNE_TR!$L$3:$R$9,MATCH(WEEKDAY($A156,1),COEE_CADLIGNE_TR!$M$3:$M$9,0),4)*INDEX(COEE_CADLIGNE_TR!$A$1:$D$13,MATCH(MONTH($A156),COEE_CADLIGNE_TR!$A$1:$A$13,0),4))))</f>
        <v>2943.3375000000001</v>
      </c>
      <c r="Q156" s="28" t="str">
        <f>IF(OR(Ouverture_lignes_validées!Q156="F",Ouverture_lignes_validées!Q156="PM",Ouverture_lignes_validées!Q156=""),"",IF(Ouverture_lignes_validées!Q156=1,INDEX(COEE_CADLIGNE_TR!$A$16:$C$27,MATCH(Tableau4[[#This Row],[Mois]],COEE_CADLIGNE_TR!$A$16:$A$27,0),2)*COEE_CADLIGNE_TR!$I$2*INDEX(COEE_CADLIGNE_TR!$L$3:$R$9,MATCH(WEEKDAY($A156,1),COEE_CADLIGNE_TR!$M$3:$M$9,0),5)*INDEX(COEE_CADLIGNE_TR!$A$1:$D$13,MATCH(MONTH($A156),COEE_CADLIGNE_TR!$A$1:$A$13,0),4)))</f>
        <v/>
      </c>
      <c r="R156" s="28">
        <f>IF(OR(Ouverture_lignes_validées!R156="F",Ouverture_lignes_validées!R156="PM",Ouverture_lignes_validées!R156=""),"",IF(Ouverture_lignes_validées!R156=1,INDEX(COEE_CADLIGNE_TR!$A$16:$C$27,MATCH(Tableau4[[#This Row],[Mois]],COEE_CADLIGNE_TR!$A$16:$A$27,0),2)*COEE_CADLIGNE_TR!$I$2*INDEX(COEE_CADLIGNE_TR!$L$3:$R$9,MATCH(WEEKDAY($A156,1),COEE_CADLIGNE_TR!$M$3:$M$9,0),6)*INDEX(COEE_CADLIGNE_TR!$A$1:$D$13,MATCH(MONTH($A156),COEE_CADLIGNE_TR!$A$1:$A$13,0),4)))</f>
        <v>7194.8249999999998</v>
      </c>
      <c r="S156" s="28" t="str">
        <f>IF(OR(Ouverture_lignes_validées!S156="F",Ouverture_lignes_validées!S156="PM",Ouverture_lignes_validées!S156=""),"",IF(Ouverture_lignes_validées!S156=1,INDEX(COEE_CADLIGNE_TR!$A$16:$C$27,MATCH(Tableau4[[#This Row],[Mois]],COEE_CADLIGNE_TR!$A$16:$A$27,0),2)*COEE_CADLIGNE_TR!$I$2*INDEX(COEE_CADLIGNE_TR!$L$3:$R$9,MATCH(WEEKDAY($A156,1),COEE_CADLIGNE_TR!$M$3:$M$9,0),7)*INDEX(COEE_CADLIGNE_TR!$A$1:$D$13,MATCH(MONTH($A156),COEE_CADLIGNE_TR!$A$1:$A$13,0),4)))</f>
        <v/>
      </c>
      <c r="T156" s="28">
        <f>IF(OR(Ouverture_lignes_validées!T156="F",Ouverture_lignes_validées!T156="PM",Ouverture_lignes_validées!T156=""),"",IF(Ouverture_lignes_validées!T156=1,IF(ISEVEN(Capa_lignes!$C156)="VRAI",INDEX(COEE_CADLIGNE_TR!$A$16:$C$27,MATCH(Tableau4[[#This Row],[Mois]],COEE_CADLIGNE_TR!$A$16:$A$27,0),2)*COEE_CADLIGNE_TR!$J$2*INDEX(COEE_CADLIGNE_TR!$L$3:$R$9,MATCH(WEEKDAY($A156,1),COEE_CADLIGNE_TR!$M$3:$M$9,0),3)*INDEX(COEE_CADLIGNE_TR!$A$1:$E$13,MATCH(MONTH($A156),COEE_CADLIGNE_TR!$A$1:$A$13,0),5),INDEX(COEE_CADLIGNE_TR!$A$16:$C$27,MATCH(Tableau4[[#This Row],[Mois]],COEE_CADLIGNE_TR!$A$16:$A$27,0),2)*COEE_CADLIGNE_TR!$J$2*INDEX(COEE_CADLIGNE_TR!$L$3:$R$9,MATCH(WEEKDAY($A156,1),COEE_CADLIGNE_TR!$M$3:$M$9,0),4)*INDEX(COEE_CADLIGNE_TR!$A$1:$E$13,MATCH(MONTH($A156),COEE_CADLIGNE_TR!$A$1:$A$13,0),5))))</f>
        <v>961.12412177985948</v>
      </c>
    </row>
    <row r="157" spans="1:20" x14ac:dyDescent="0.35">
      <c r="A157" s="4">
        <v>45080</v>
      </c>
      <c r="B157" s="1">
        <v>2023</v>
      </c>
      <c r="C157" s="1">
        <v>22</v>
      </c>
      <c r="D157" s="1">
        <f>MONTH(Tableau4[[#This Row],[Date ]])</f>
        <v>6</v>
      </c>
      <c r="E157" s="28" t="str">
        <f>IF(OR(Ouverture_lignes_validées!E157="F",Ouverture_lignes_validées!E157="PM",Ouverture_lignes_validées!E157=""),"",
IF(Ouverture_lignes_validées!E157=1,
IF(ISEVEN(Capa_lignes!$C157)="VRAI",
INDEX(COEE_CADLIGNE_TR!$A$16:$C$27,MATCH(Tableau4[[#This Row],[Mois]],COEE_CADLIGNE_TR!$A$16:$A$27,0),2)*COEE_CADLIGNE_TR!$G$2*INDEX(COEE_CADLIGNE_TR!$L$3:$R$9,MATCH(WEEKDAY($A157,1),COEE_CADLIGNE_TR!$M$3:$M$9,0),4)*INDEX(COEE_CADLIGNE_TR!$A$1:$D$13,MATCH(MONTH($A157),COEE_CADLIGNE_TR!$A$1:$A$13,0),2)*INDEX(COEE_CADLIGNE_TR!$A$1:$D$13,MATCH(MONTH($A157),COEE_CADLIGNE_TR!$A$1:$A$13,0),2),
INDEX(COEE_CADLIGNE_TR!$A$16:$C$27,MATCH(Tableau4[[#This Row],[Mois]],COEE_CADLIGNE_TR!$A$16:$A$27,0),2)*COEE_CADLIGNE_TR!$G$2*INDEX(COEE_CADLIGNE_TR!$L$3:$R$9,MATCH(WEEKDAY($A157,1),COEE_CADLIGNE_TR!$M$3:$M$9,0),3)*INDEX(COEE_CADLIGNE_TR!$A$1:$D$13,MATCH(MONTH($A157),COEE_CADLIGNE_TR!$A$1:$A$13,0),2)*INDEX(COEE_CADLIGNE_TR!$A$1:$D$13,MATCH(MONTH($A157),COEE_CADLIGNE_TR!$A$1:$A$13,0),2))))</f>
        <v/>
      </c>
      <c r="F157" s="28" t="str">
        <f>IF(OR(Ouverture_lignes_validées!F157="F",Ouverture_lignes_validées!F157="PM",Ouverture_lignes_validées!F157=""),"",IF(Ouverture_lignes_validées!F157=1,IF(ISEVEN(Capa_lignes!$C157)="VRAI",INDEX(COEE_CADLIGNE_TR!$A$16:$C$27,MATCH(Tableau4[[#This Row],[Mois]],COEE_CADLIGNE_TR!$A$16:$A$27,0),2)*COEE_CADLIGNE_TR!$G$2*INDEX(COEE_CADLIGNE_TR!$L$3:$R$9,MATCH(WEEKDAY($A157,1),COEE_CADLIGNE_TR!$M$3:$M$9,0),3)*INDEX(COEE_CADLIGNE_TR!$A$1:$D$13,MATCH(MONTH($A157),COEE_CADLIGNE_TR!$A$1:$A$13,0),2),COEE_CADLIGNE_TR!$G$2*INDEX(COEE_CADLIGNE_TR!$L$3:$R$9,MATCH(WEEKDAY($A157,1),COEE_CADLIGNE_TR!$M$3:$M$9,0),4)*INDEX(COEE_CADLIGNE_TR!$A$1:$D$13,MATCH(MONTH($A157),COEE_CADLIGNE_TR!$A$1:$A$13,0),2))))</f>
        <v/>
      </c>
      <c r="G157" s="28" t="str">
        <f>IF(OR(Ouverture_lignes_validées!G157="F",Ouverture_lignes_validées!G157="PM",Ouverture_lignes_validées!G157=""),"",IF(Ouverture_lignes_validées!G157=1,INDEX(COEE_CADLIGNE_TR!$A$16:$C$27,MATCH(Tableau4[[#This Row],[Mois]],COEE_CADLIGNE_TR!$A$16:$A$27,0),2)*COEE_CADLIGNE_TR!$G$2*INDEX(COEE_CADLIGNE_TR!$L$3:$R$9,MATCH(WEEKDAY($A157,1),COEE_CADLIGNE_TR!$M$3:$M$9,0),5)*INDEX(COEE_CADLIGNE_TR!$A$1:$D$13,MATCH(MONTH($A157),COEE_CADLIGNE_TR!$A$1:$A$13,0),2)))</f>
        <v/>
      </c>
      <c r="H157" s="28" t="str">
        <f>IF(OR(Ouverture_lignes_validées!H157="F",Ouverture_lignes_validées!H157="PM",Ouverture_lignes_validées!H157=""),"",IF(Ouverture_lignes_validées!H157=1,INDEX(COEE_CADLIGNE_TR!$A$16:$C$27,MATCH(Tableau4[[#This Row],[Mois]],COEE_CADLIGNE_TR!$A$16:$A$27,0),2)*COEE_CADLIGNE_TR!$G$2*INDEX(COEE_CADLIGNE_TR!$L$3:$R$9,MATCH(WEEKDAY($A157,1),COEE_CADLIGNE_TR!$M$3:$M$9,0),6)*INDEX(COEE_CADLIGNE_TR!$A$1:$D$13,MATCH(MONTH($A157),COEE_CADLIGNE_TR!$A$1:$A$13,0),2)))</f>
        <v/>
      </c>
      <c r="I157" s="28">
        <f>IF(OR(Ouverture_lignes_validées!I157="F",Ouverture_lignes_validées!I157="PM",Ouverture_lignes_validées!I157=""),"",IF(Ouverture_lignes_validées!I157=1,INDEX(COEE_CADLIGNE_TR!$A$16:$C$27,MATCH(Tableau4[[#This Row],[Mois]],COEE_CADLIGNE_TR!$A$16:$A$27,0),2)*COEE_CADLIGNE_TR!$G$2*INDEX(COEE_CADLIGNE_TR!$L$3:$R$9,MATCH(WEEKDAY($A157,1),COEE_CADLIGNE_TR!$M$3:$M$9,0),7)*INDEX(COEE_CADLIGNE_TR!$A$1:$D$13,MATCH(MONTH($A157),COEE_CADLIGNE_TR!$A$1:$A$13,0),2)))</f>
        <v>5935.6</v>
      </c>
      <c r="J157" s="28" t="str">
        <f>IF(OR(Ouverture_lignes_validées!J157="F",Ouverture_lignes_validées!J157="PM",Ouverture_lignes_validées!J157=""),"",IF(Ouverture_lignes_validées!J157=1,IF(ISEVEN(Capa_lignes!$C157)="VRAI",INDEX(COEE_CADLIGNE_TR!$A$16:$C$27,MATCH(Tableau4[[#This Row],[Mois]],COEE_CADLIGNE_TR!$A$16:$A$27,0),2)*COEE_CADLIGNE_TR!$H$2*INDEX(COEE_CADLIGNE_TR!$L$3:$R$9,MATCH(WEEKDAY($A157,1),COEE_CADLIGNE_TR!$M$3:$M$9,0),4)*INDEX(COEE_CADLIGNE_TR!$A$1:$D$13,MATCH(MONTH($A157),COEE_CADLIGNE_TR!$A$1:$A$13,0),3),INDEX(COEE_CADLIGNE_TR!$A$16:$C$27,MATCH(Tableau4[[#This Row],[Mois]],COEE_CADLIGNE_TR!$A$16:$A$27,0),2)*COEE_CADLIGNE_TR!$H$2*INDEX(COEE_CADLIGNE_TR!$L$3:$R$9,MATCH(WEEKDAY($A157,1),COEE_CADLIGNE_TR!$M$3:$M$9,0),3)*INDEX(COEE_CADLIGNE_TR!$A$1:$D$13,MATCH(MONTH($A157),COEE_CADLIGNE_TR!$A$1:$A$13,0),3))))</f>
        <v/>
      </c>
      <c r="K157" s="28" t="str">
        <f>IF(OR(Ouverture_lignes_validées!K157="F",Ouverture_lignes_validées!K157="PM",Ouverture_lignes_validées!K157=""),"",IF(Ouverture_lignes_validées!K157=1,IF(ISEVEN(Capa_lignes!$C157)="VRAI",INDEX(COEE_CADLIGNE_TR!$A$16:$C$27,MATCH(Tableau4[[#This Row],[Mois]],COEE_CADLIGNE_TR!$A$16:$A$27,0),2)*COEE_CADLIGNE_TR!$H$2*INDEX(COEE_CADLIGNE_TR!$L$3:$R$9,MATCH(WEEKDAY($A157,1),COEE_CADLIGNE_TR!$M$3:$M$9,0),3)*INDEX(COEE_CADLIGNE_TR!$A$1:$D$13,MATCH(MONTH($A157),COEE_CADLIGNE_TR!$A$1:$A$13,0),3),INDEX(COEE_CADLIGNE_TR!$A$16:$C$27,MATCH(Tableau4[[#This Row],[Mois]],COEE_CADLIGNE_TR!$A$16:$A$27,0),2)*COEE_CADLIGNE_TR!$H$2*INDEX(COEE_CADLIGNE_TR!$L$3:$R$9,MATCH(WEEKDAY($A157,1),COEE_CADLIGNE_TR!$M$3:$M$9,0),4)*INDEX(COEE_CADLIGNE_TR!$A$1:$D$13,MATCH(MONTH($A157),COEE_CADLIGNE_TR!$A$1:$A$13,0),3))))</f>
        <v/>
      </c>
      <c r="L157" s="28" t="str">
        <f>IF(OR(Ouverture_lignes_validées!L157="F",Ouverture_lignes_validées!L157="PM",Ouverture_lignes_validées!L157=""),"",IF(Ouverture_lignes_validées!L157=1,INDEX(COEE_CADLIGNE_TR!$A$16:$C$27,MATCH(Tableau4[[#This Row],[Mois]],COEE_CADLIGNE_TR!$A$16:$A$27,0),2)*COEE_CADLIGNE_TR!$H$2*INDEX(COEE_CADLIGNE_TR!$L$3:$R$9,MATCH(WEEKDAY($A157,1),COEE_CADLIGNE_TR!$M$3:$M$9,0),5)*INDEX(COEE_CADLIGNE_TR!$A$1:$D$13,MATCH(MONTH($A157),COEE_CADLIGNE_TR!$A$1:$A$13,0),3)))</f>
        <v/>
      </c>
      <c r="M157" s="28" t="str">
        <f>IF(OR(Ouverture_lignes_validées!M157="F",Ouverture_lignes_validées!M157="PM",Ouverture_lignes_validées!M157=""),"",IF(Ouverture_lignes_validées!M157=1,INDEX(COEE_CADLIGNE_TR!$A$16:$C$27,MATCH(Tableau4[[#This Row],[Mois]],COEE_CADLIGNE_TR!$A$16:$A$27,0),2)*COEE_CADLIGNE_TR!$H$2*INDEX(COEE_CADLIGNE_TR!$L$3:$R$9,MATCH(WEEKDAY($A157,1),COEE_CADLIGNE_TR!$M$3:$M$9,0),6)*INDEX(COEE_CADLIGNE_TR!$A$1:$D$13,MATCH(MONTH($A157),COEE_CADLIGNE_TR!$A$1:$A$13,0),3)))</f>
        <v/>
      </c>
      <c r="N157" s="28" t="str">
        <f>IF(OR(Ouverture_lignes_validées!N157="F",Ouverture_lignes_validées!N157="PM",Ouverture_lignes_validées!N157=""),"",IF(Ouverture_lignes_validées!N157=1,INDEX(COEE_CADLIGNE_TR!$A$16:$C$27,MATCH(Tableau4[[#This Row],[Mois]],COEE_CADLIGNE_TR!$A$16:$A$27,0),2)*COEE_CADLIGNE_TR!$H$2*INDEX(COEE_CADLIGNE_TR!$L$3:$R$9,MATCH(WEEKDAY($A157,1),COEE_CADLIGNE_TR!$M$3:$M$9,0),7)*INDEX(COEE_CADLIGNE_TR!$A$1:$D$13,MATCH(MONTH($A157),COEE_CADLIGNE_TR!$A$1:$A$13,0),3)))</f>
        <v/>
      </c>
      <c r="O157" s="28" t="str">
        <f>IF(OR(Ouverture_lignes_validées!O157="F",Ouverture_lignes_validées!O157="PM",Ouverture_lignes_validées!O157=""),"",IF(Ouverture_lignes_validées!O157=1,IF(ISEVEN(Capa_lignes!$C157)="VRAI",INDEX(COEE_CADLIGNE_TR!$A$16:$C$27,MATCH(Tableau4[[#This Row],[Mois]],COEE_CADLIGNE_TR!$A$16:$A$27,0),2)*COEE_CADLIGNE_TR!$I$2*INDEX(COEE_CADLIGNE_TR!$L$3:$R$9,MATCH(WEEKDAY($A157,1),COEE_CADLIGNE_TR!$M$3:$M$9,0),4)*INDEX(COEE_CADLIGNE_TR!$A$1:$D$13,MATCH(MONTH($A157),COEE_CADLIGNE_TR!$A$1:$A$13,0),4),INDEX(COEE_CADLIGNE_TR!$A$16:$C$27,MATCH(Tableau4[[#This Row],[Mois]],COEE_CADLIGNE_TR!$A$16:$A$27,0),2)*COEE_CADLIGNE_TR!$I$2*INDEX(COEE_CADLIGNE_TR!$L$3:$R$9,MATCH(WEEKDAY($A157,1),COEE_CADLIGNE_TR!$M$3:$M$9,0),3)*INDEX(COEE_CADLIGNE_TR!$A$1:$D$13,MATCH(MONTH($A157),COEE_CADLIGNE_TR!$A$1:$A$13,0),4))))</f>
        <v/>
      </c>
      <c r="P157" s="28" t="str">
        <f>IF(OR(Ouverture_lignes_validées!P157="F",Ouverture_lignes_validées!P157="PM",Ouverture_lignes_validées!P157=""),"",IF(Ouverture_lignes_validées!P157=1,IF(ISEVEN(Capa_lignes!$C157)="VRAI",INDEX(COEE_CADLIGNE_TR!$A$16:$C$27,MATCH(Tableau4[[#This Row],[Mois]],COEE_CADLIGNE_TR!$A$16:$A$27,0),2)*COEE_CADLIGNE_TR!$I$2*INDEX(COEE_CADLIGNE_TR!$L$3:$R$9,MATCH(WEEKDAY($A157,1),COEE_CADLIGNE_TR!$M$3:$M$9,0),3)*INDEX(COEE_CADLIGNE_TR!$A$1:$D$13,MATCH(MONTH($A157),COEE_CADLIGNE_TR!$A$1:$A$13,0),4),INDEX(COEE_CADLIGNE_TR!$A$16:$C$27,MATCH(Tableau4[[#This Row],[Mois]],COEE_CADLIGNE_TR!$A$16:$A$27,0),2)*COEE_CADLIGNE_TR!$I$2*INDEX(COEE_CADLIGNE_TR!$L$3:$R$9,MATCH(WEEKDAY($A157,1),COEE_CADLIGNE_TR!$M$3:$M$9,0),4)*INDEX(COEE_CADLIGNE_TR!$A$1:$D$13,MATCH(MONTH($A157),COEE_CADLIGNE_TR!$A$1:$A$13,0),4))))</f>
        <v/>
      </c>
      <c r="Q157" s="28" t="str">
        <f>IF(OR(Ouverture_lignes_validées!Q157="F",Ouverture_lignes_validées!Q157="PM",Ouverture_lignes_validées!Q157=""),"",IF(Ouverture_lignes_validées!Q157=1,INDEX(COEE_CADLIGNE_TR!$A$16:$C$27,MATCH(Tableau4[[#This Row],[Mois]],COEE_CADLIGNE_TR!$A$16:$A$27,0),2)*COEE_CADLIGNE_TR!$I$2*INDEX(COEE_CADLIGNE_TR!$L$3:$R$9,MATCH(WEEKDAY($A157,1),COEE_CADLIGNE_TR!$M$3:$M$9,0),5)*INDEX(COEE_CADLIGNE_TR!$A$1:$D$13,MATCH(MONTH($A157),COEE_CADLIGNE_TR!$A$1:$A$13,0),4)))</f>
        <v/>
      </c>
      <c r="R157" s="28">
        <f>IF(OR(Ouverture_lignes_validées!R157="F",Ouverture_lignes_validées!R157="PM",Ouverture_lignes_validées!R157=""),"",IF(Ouverture_lignes_validées!R157=1,INDEX(COEE_CADLIGNE_TR!$A$16:$C$27,MATCH(Tableau4[[#This Row],[Mois]],COEE_CADLIGNE_TR!$A$16:$A$27,0),2)*COEE_CADLIGNE_TR!$I$2*INDEX(COEE_CADLIGNE_TR!$L$3:$R$9,MATCH(WEEKDAY($A157,1),COEE_CADLIGNE_TR!$M$3:$M$9,0),6)*INDEX(COEE_CADLIGNE_TR!$A$1:$D$13,MATCH(MONTH($A157),COEE_CADLIGNE_TR!$A$1:$A$13,0),4)))</f>
        <v>7630.875</v>
      </c>
      <c r="S157" s="28">
        <f>IF(OR(Ouverture_lignes_validées!S157="F",Ouverture_lignes_validées!S157="PM",Ouverture_lignes_validées!S157=""),"",IF(Ouverture_lignes_validées!S157=1,INDEX(COEE_CADLIGNE_TR!$A$16:$C$27,MATCH(Tableau4[[#This Row],[Mois]],COEE_CADLIGNE_TR!$A$16:$A$27,0),2)*COEE_CADLIGNE_TR!$I$2*INDEX(COEE_CADLIGNE_TR!$L$3:$R$9,MATCH(WEEKDAY($A157,1),COEE_CADLIGNE_TR!$M$3:$M$9,0),7)*INDEX(COEE_CADLIGNE_TR!$A$1:$D$13,MATCH(MONTH($A157),COEE_CADLIGNE_TR!$A$1:$A$13,0),4)))</f>
        <v>7739.8874999999998</v>
      </c>
      <c r="T157" s="28" t="str">
        <f>IF(OR(Ouverture_lignes_validées!T157="F",Ouverture_lignes_validées!T157="PM",Ouverture_lignes_validées!T157=""),"",IF(Ouverture_lignes_validées!T157=1,IF(ISEVEN(Capa_lignes!$C157)="VRAI",INDEX(COEE_CADLIGNE_TR!$A$16:$C$27,MATCH(Tableau4[[#This Row],[Mois]],COEE_CADLIGNE_TR!$A$16:$A$27,0),2)*COEE_CADLIGNE_TR!$J$2*INDEX(COEE_CADLIGNE_TR!$L$3:$R$9,MATCH(WEEKDAY($A157,1),COEE_CADLIGNE_TR!$M$3:$M$9,0),3)*INDEX(COEE_CADLIGNE_TR!$A$1:$E$13,MATCH(MONTH($A157),COEE_CADLIGNE_TR!$A$1:$A$13,0),5),INDEX(COEE_CADLIGNE_TR!$A$16:$C$27,MATCH(Tableau4[[#This Row],[Mois]],COEE_CADLIGNE_TR!$A$16:$A$27,0),2)*COEE_CADLIGNE_TR!$J$2*INDEX(COEE_CADLIGNE_TR!$L$3:$R$9,MATCH(WEEKDAY($A157,1),COEE_CADLIGNE_TR!$M$3:$M$9,0),4)*INDEX(COEE_CADLIGNE_TR!$A$1:$E$13,MATCH(MONTH($A157),COEE_CADLIGNE_TR!$A$1:$A$13,0),5))))</f>
        <v/>
      </c>
    </row>
    <row r="158" spans="1:20" x14ac:dyDescent="0.35">
      <c r="A158" s="4">
        <v>45081</v>
      </c>
      <c r="B158" s="1">
        <v>2023</v>
      </c>
      <c r="C158" s="1">
        <v>22</v>
      </c>
      <c r="D158" s="1">
        <f>MONTH(Tableau4[[#This Row],[Date ]])</f>
        <v>6</v>
      </c>
      <c r="E158" s="28" t="str">
        <f>IF(OR(Ouverture_lignes_validées!E158="F",Ouverture_lignes_validées!E158="PM",Ouverture_lignes_validées!E158=""),"",
IF(Ouverture_lignes_validées!E158=1,
IF(ISEVEN(Capa_lignes!$C158)="VRAI",
INDEX(COEE_CADLIGNE_TR!$A$16:$C$27,MATCH(Tableau4[[#This Row],[Mois]],COEE_CADLIGNE_TR!$A$16:$A$27,0),2)*COEE_CADLIGNE_TR!$G$2*INDEX(COEE_CADLIGNE_TR!$L$3:$R$9,MATCH(WEEKDAY($A158,1),COEE_CADLIGNE_TR!$M$3:$M$9,0),4)*INDEX(COEE_CADLIGNE_TR!$A$1:$D$13,MATCH(MONTH($A158),COEE_CADLIGNE_TR!$A$1:$A$13,0),2)*INDEX(COEE_CADLIGNE_TR!$A$1:$D$13,MATCH(MONTH($A158),COEE_CADLIGNE_TR!$A$1:$A$13,0),2),
INDEX(COEE_CADLIGNE_TR!$A$16:$C$27,MATCH(Tableau4[[#This Row],[Mois]],COEE_CADLIGNE_TR!$A$16:$A$27,0),2)*COEE_CADLIGNE_TR!$G$2*INDEX(COEE_CADLIGNE_TR!$L$3:$R$9,MATCH(WEEKDAY($A158,1),COEE_CADLIGNE_TR!$M$3:$M$9,0),3)*INDEX(COEE_CADLIGNE_TR!$A$1:$D$13,MATCH(MONTH($A158),COEE_CADLIGNE_TR!$A$1:$A$13,0),2)*INDEX(COEE_CADLIGNE_TR!$A$1:$D$13,MATCH(MONTH($A158),COEE_CADLIGNE_TR!$A$1:$A$13,0),2))))</f>
        <v/>
      </c>
      <c r="F158" s="28" t="str">
        <f>IF(OR(Ouverture_lignes_validées!F158="F",Ouverture_lignes_validées!F158="PM",Ouverture_lignes_validées!F158=""),"",IF(Ouverture_lignes_validées!F158=1,IF(ISEVEN(Capa_lignes!$C158)="VRAI",INDEX(COEE_CADLIGNE_TR!$A$16:$C$27,MATCH(Tableau4[[#This Row],[Mois]],COEE_CADLIGNE_TR!$A$16:$A$27,0),2)*COEE_CADLIGNE_TR!$G$2*INDEX(COEE_CADLIGNE_TR!$L$3:$R$9,MATCH(WEEKDAY($A158,1),COEE_CADLIGNE_TR!$M$3:$M$9,0),3)*INDEX(COEE_CADLIGNE_TR!$A$1:$D$13,MATCH(MONTH($A158),COEE_CADLIGNE_TR!$A$1:$A$13,0),2),COEE_CADLIGNE_TR!$G$2*INDEX(COEE_CADLIGNE_TR!$L$3:$R$9,MATCH(WEEKDAY($A158,1),COEE_CADLIGNE_TR!$M$3:$M$9,0),4)*INDEX(COEE_CADLIGNE_TR!$A$1:$D$13,MATCH(MONTH($A158),COEE_CADLIGNE_TR!$A$1:$A$13,0),2))))</f>
        <v/>
      </c>
      <c r="G158" s="28" t="str">
        <f>IF(OR(Ouverture_lignes_validées!G158="F",Ouverture_lignes_validées!G158="PM",Ouverture_lignes_validées!G158=""),"",IF(Ouverture_lignes_validées!G158=1,INDEX(COEE_CADLIGNE_TR!$A$16:$C$27,MATCH(Tableau4[[#This Row],[Mois]],COEE_CADLIGNE_TR!$A$16:$A$27,0),2)*COEE_CADLIGNE_TR!$G$2*INDEX(COEE_CADLIGNE_TR!$L$3:$R$9,MATCH(WEEKDAY($A158,1),COEE_CADLIGNE_TR!$M$3:$M$9,0),5)*INDEX(COEE_CADLIGNE_TR!$A$1:$D$13,MATCH(MONTH($A158),COEE_CADLIGNE_TR!$A$1:$A$13,0),2)))</f>
        <v/>
      </c>
      <c r="H158" s="28" t="str">
        <f>IF(OR(Ouverture_lignes_validées!H158="F",Ouverture_lignes_validées!H158="PM",Ouverture_lignes_validées!H158=""),"",IF(Ouverture_lignes_validées!H158=1,INDEX(COEE_CADLIGNE_TR!$A$16:$C$27,MATCH(Tableau4[[#This Row],[Mois]],COEE_CADLIGNE_TR!$A$16:$A$27,0),2)*COEE_CADLIGNE_TR!$G$2*INDEX(COEE_CADLIGNE_TR!$L$3:$R$9,MATCH(WEEKDAY($A158,1),COEE_CADLIGNE_TR!$M$3:$M$9,0),6)*INDEX(COEE_CADLIGNE_TR!$A$1:$D$13,MATCH(MONTH($A158),COEE_CADLIGNE_TR!$A$1:$A$13,0),2)))</f>
        <v/>
      </c>
      <c r="I158" s="28">
        <f>IF(OR(Ouverture_lignes_validées!I158="F",Ouverture_lignes_validées!I158="PM",Ouverture_lignes_validées!I158=""),"",IF(Ouverture_lignes_validées!I158=1,INDEX(COEE_CADLIGNE_TR!$A$16:$C$27,MATCH(Tableau4[[#This Row],[Mois]],COEE_CADLIGNE_TR!$A$16:$A$27,0),2)*COEE_CADLIGNE_TR!$G$2*INDEX(COEE_CADLIGNE_TR!$L$3:$R$9,MATCH(WEEKDAY($A158,1),COEE_CADLIGNE_TR!$M$3:$M$9,0),7)*INDEX(COEE_CADLIGNE_TR!$A$1:$D$13,MATCH(MONTH($A158),COEE_CADLIGNE_TR!$A$1:$A$13,0),2)))</f>
        <v>5935.6</v>
      </c>
      <c r="J158" s="28" t="str">
        <f>IF(OR(Ouverture_lignes_validées!J158="F",Ouverture_lignes_validées!J158="PM",Ouverture_lignes_validées!J158=""),"",IF(Ouverture_lignes_validées!J158=1,IF(ISEVEN(Capa_lignes!$C158)="VRAI",INDEX(COEE_CADLIGNE_TR!$A$16:$C$27,MATCH(Tableau4[[#This Row],[Mois]],COEE_CADLIGNE_TR!$A$16:$A$27,0),2)*COEE_CADLIGNE_TR!$H$2*INDEX(COEE_CADLIGNE_TR!$L$3:$R$9,MATCH(WEEKDAY($A158,1),COEE_CADLIGNE_TR!$M$3:$M$9,0),4)*INDEX(COEE_CADLIGNE_TR!$A$1:$D$13,MATCH(MONTH($A158),COEE_CADLIGNE_TR!$A$1:$A$13,0),3),INDEX(COEE_CADLIGNE_TR!$A$16:$C$27,MATCH(Tableau4[[#This Row],[Mois]],COEE_CADLIGNE_TR!$A$16:$A$27,0),2)*COEE_CADLIGNE_TR!$H$2*INDEX(COEE_CADLIGNE_TR!$L$3:$R$9,MATCH(WEEKDAY($A158,1),COEE_CADLIGNE_TR!$M$3:$M$9,0),3)*INDEX(COEE_CADLIGNE_TR!$A$1:$D$13,MATCH(MONTH($A158),COEE_CADLIGNE_TR!$A$1:$A$13,0),3))))</f>
        <v/>
      </c>
      <c r="K158" s="28" t="str">
        <f>IF(OR(Ouverture_lignes_validées!K158="F",Ouverture_lignes_validées!K158="PM",Ouverture_lignes_validées!K158=""),"",IF(Ouverture_lignes_validées!K158=1,IF(ISEVEN(Capa_lignes!$C158)="VRAI",INDEX(COEE_CADLIGNE_TR!$A$16:$C$27,MATCH(Tableau4[[#This Row],[Mois]],COEE_CADLIGNE_TR!$A$16:$A$27,0),2)*COEE_CADLIGNE_TR!$H$2*INDEX(COEE_CADLIGNE_TR!$L$3:$R$9,MATCH(WEEKDAY($A158,1),COEE_CADLIGNE_TR!$M$3:$M$9,0),3)*INDEX(COEE_CADLIGNE_TR!$A$1:$D$13,MATCH(MONTH($A158),COEE_CADLIGNE_TR!$A$1:$A$13,0),3),INDEX(COEE_CADLIGNE_TR!$A$16:$C$27,MATCH(Tableau4[[#This Row],[Mois]],COEE_CADLIGNE_TR!$A$16:$A$27,0),2)*COEE_CADLIGNE_TR!$H$2*INDEX(COEE_CADLIGNE_TR!$L$3:$R$9,MATCH(WEEKDAY($A158,1),COEE_CADLIGNE_TR!$M$3:$M$9,0),4)*INDEX(COEE_CADLIGNE_TR!$A$1:$D$13,MATCH(MONTH($A158),COEE_CADLIGNE_TR!$A$1:$A$13,0),3))))</f>
        <v/>
      </c>
      <c r="L158" s="28" t="str">
        <f>IF(OR(Ouverture_lignes_validées!L158="F",Ouverture_lignes_validées!L158="PM",Ouverture_lignes_validées!L158=""),"",IF(Ouverture_lignes_validées!L158=1,INDEX(COEE_CADLIGNE_TR!$A$16:$C$27,MATCH(Tableau4[[#This Row],[Mois]],COEE_CADLIGNE_TR!$A$16:$A$27,0),2)*COEE_CADLIGNE_TR!$H$2*INDEX(COEE_CADLIGNE_TR!$L$3:$R$9,MATCH(WEEKDAY($A158,1),COEE_CADLIGNE_TR!$M$3:$M$9,0),5)*INDEX(COEE_CADLIGNE_TR!$A$1:$D$13,MATCH(MONTH($A158),COEE_CADLIGNE_TR!$A$1:$A$13,0),3)))</f>
        <v/>
      </c>
      <c r="M158" s="28" t="str">
        <f>IF(OR(Ouverture_lignes_validées!M158="F",Ouverture_lignes_validées!M158="PM",Ouverture_lignes_validées!M158=""),"",IF(Ouverture_lignes_validées!M158=1,INDEX(COEE_CADLIGNE_TR!$A$16:$C$27,MATCH(Tableau4[[#This Row],[Mois]],COEE_CADLIGNE_TR!$A$16:$A$27,0),2)*COEE_CADLIGNE_TR!$H$2*INDEX(COEE_CADLIGNE_TR!$L$3:$R$9,MATCH(WEEKDAY($A158,1),COEE_CADLIGNE_TR!$M$3:$M$9,0),6)*INDEX(COEE_CADLIGNE_TR!$A$1:$D$13,MATCH(MONTH($A158),COEE_CADLIGNE_TR!$A$1:$A$13,0),3)))</f>
        <v/>
      </c>
      <c r="N158" s="28" t="str">
        <f>IF(OR(Ouverture_lignes_validées!N158="F",Ouverture_lignes_validées!N158="PM",Ouverture_lignes_validées!N158=""),"",IF(Ouverture_lignes_validées!N158=1,INDEX(COEE_CADLIGNE_TR!$A$16:$C$27,MATCH(Tableau4[[#This Row],[Mois]],COEE_CADLIGNE_TR!$A$16:$A$27,0),2)*COEE_CADLIGNE_TR!$H$2*INDEX(COEE_CADLIGNE_TR!$L$3:$R$9,MATCH(WEEKDAY($A158,1),COEE_CADLIGNE_TR!$M$3:$M$9,0),7)*INDEX(COEE_CADLIGNE_TR!$A$1:$D$13,MATCH(MONTH($A158),COEE_CADLIGNE_TR!$A$1:$A$13,0),3)))</f>
        <v/>
      </c>
      <c r="O158" s="28" t="str">
        <f>IF(OR(Ouverture_lignes_validées!O158="F",Ouverture_lignes_validées!O158="PM",Ouverture_lignes_validées!O158=""),"",IF(Ouverture_lignes_validées!O158=1,IF(ISEVEN(Capa_lignes!$C158)="VRAI",INDEX(COEE_CADLIGNE_TR!$A$16:$C$27,MATCH(Tableau4[[#This Row],[Mois]],COEE_CADLIGNE_TR!$A$16:$A$27,0),2)*COEE_CADLIGNE_TR!$I$2*INDEX(COEE_CADLIGNE_TR!$L$3:$R$9,MATCH(WEEKDAY($A158,1),COEE_CADLIGNE_TR!$M$3:$M$9,0),4)*INDEX(COEE_CADLIGNE_TR!$A$1:$D$13,MATCH(MONTH($A158),COEE_CADLIGNE_TR!$A$1:$A$13,0),4),INDEX(COEE_CADLIGNE_TR!$A$16:$C$27,MATCH(Tableau4[[#This Row],[Mois]],COEE_CADLIGNE_TR!$A$16:$A$27,0),2)*COEE_CADLIGNE_TR!$I$2*INDEX(COEE_CADLIGNE_TR!$L$3:$R$9,MATCH(WEEKDAY($A158,1),COEE_CADLIGNE_TR!$M$3:$M$9,0),3)*INDEX(COEE_CADLIGNE_TR!$A$1:$D$13,MATCH(MONTH($A158),COEE_CADLIGNE_TR!$A$1:$A$13,0),4))))</f>
        <v/>
      </c>
      <c r="P158" s="28" t="str">
        <f>IF(OR(Ouverture_lignes_validées!P158="F",Ouverture_lignes_validées!P158="PM",Ouverture_lignes_validées!P158=""),"",IF(Ouverture_lignes_validées!P158=1,IF(ISEVEN(Capa_lignes!$C158)="VRAI",INDEX(COEE_CADLIGNE_TR!$A$16:$C$27,MATCH(Tableau4[[#This Row],[Mois]],COEE_CADLIGNE_TR!$A$16:$A$27,0),2)*COEE_CADLIGNE_TR!$I$2*INDEX(COEE_CADLIGNE_TR!$L$3:$R$9,MATCH(WEEKDAY($A158,1),COEE_CADLIGNE_TR!$M$3:$M$9,0),3)*INDEX(COEE_CADLIGNE_TR!$A$1:$D$13,MATCH(MONTH($A158),COEE_CADLIGNE_TR!$A$1:$A$13,0),4),INDEX(COEE_CADLIGNE_TR!$A$16:$C$27,MATCH(Tableau4[[#This Row],[Mois]],COEE_CADLIGNE_TR!$A$16:$A$27,0),2)*COEE_CADLIGNE_TR!$I$2*INDEX(COEE_CADLIGNE_TR!$L$3:$R$9,MATCH(WEEKDAY($A158,1),COEE_CADLIGNE_TR!$M$3:$M$9,0),4)*INDEX(COEE_CADLIGNE_TR!$A$1:$D$13,MATCH(MONTH($A158),COEE_CADLIGNE_TR!$A$1:$A$13,0),4))))</f>
        <v/>
      </c>
      <c r="Q158" s="28" t="str">
        <f>IF(OR(Ouverture_lignes_validées!Q158="F",Ouverture_lignes_validées!Q158="PM",Ouverture_lignes_validées!Q158=""),"",IF(Ouverture_lignes_validées!Q158=1,INDEX(COEE_CADLIGNE_TR!$A$16:$C$27,MATCH(Tableau4[[#This Row],[Mois]],COEE_CADLIGNE_TR!$A$16:$A$27,0),2)*COEE_CADLIGNE_TR!$I$2*INDEX(COEE_CADLIGNE_TR!$L$3:$R$9,MATCH(WEEKDAY($A158,1),COEE_CADLIGNE_TR!$M$3:$M$9,0),5)*INDEX(COEE_CADLIGNE_TR!$A$1:$D$13,MATCH(MONTH($A158),COEE_CADLIGNE_TR!$A$1:$A$13,0),4)))</f>
        <v/>
      </c>
      <c r="R158" s="28">
        <f>IF(OR(Ouverture_lignes_validées!R158="F",Ouverture_lignes_validées!R158="PM",Ouverture_lignes_validées!R158=""),"",IF(Ouverture_lignes_validées!R158=1,INDEX(COEE_CADLIGNE_TR!$A$16:$C$27,MATCH(Tableau4[[#This Row],[Mois]],COEE_CADLIGNE_TR!$A$16:$A$27,0),2)*COEE_CADLIGNE_TR!$I$2*INDEX(COEE_CADLIGNE_TR!$L$3:$R$9,MATCH(WEEKDAY($A158,1),COEE_CADLIGNE_TR!$M$3:$M$9,0),6)*INDEX(COEE_CADLIGNE_TR!$A$1:$D$13,MATCH(MONTH($A158),COEE_CADLIGNE_TR!$A$1:$A$13,0),4)))</f>
        <v>7630.875</v>
      </c>
      <c r="S158" s="28">
        <f>IF(OR(Ouverture_lignes_validées!S158="F",Ouverture_lignes_validées!S158="PM",Ouverture_lignes_validées!S158=""),"",IF(Ouverture_lignes_validées!S158=1,INDEX(COEE_CADLIGNE_TR!$A$16:$C$27,MATCH(Tableau4[[#This Row],[Mois]],COEE_CADLIGNE_TR!$A$16:$A$27,0),2)*COEE_CADLIGNE_TR!$I$2*INDEX(COEE_CADLIGNE_TR!$L$3:$R$9,MATCH(WEEKDAY($A158,1),COEE_CADLIGNE_TR!$M$3:$M$9,0),7)*INDEX(COEE_CADLIGNE_TR!$A$1:$D$13,MATCH(MONTH($A158),COEE_CADLIGNE_TR!$A$1:$A$13,0),4)))</f>
        <v>7739.8874999999998</v>
      </c>
      <c r="T158" s="28" t="str">
        <f>IF(OR(Ouverture_lignes_validées!T158="F",Ouverture_lignes_validées!T158="PM",Ouverture_lignes_validées!T158=""),"",IF(Ouverture_lignes_validées!T158=1,IF(ISEVEN(Capa_lignes!$C158)="VRAI",INDEX(COEE_CADLIGNE_TR!$A$16:$C$27,MATCH(Tableau4[[#This Row],[Mois]],COEE_CADLIGNE_TR!$A$16:$A$27,0),2)*COEE_CADLIGNE_TR!$J$2*INDEX(COEE_CADLIGNE_TR!$L$3:$R$9,MATCH(WEEKDAY($A158,1),COEE_CADLIGNE_TR!$M$3:$M$9,0),3)*INDEX(COEE_CADLIGNE_TR!$A$1:$E$13,MATCH(MONTH($A158),COEE_CADLIGNE_TR!$A$1:$A$13,0),5),INDEX(COEE_CADLIGNE_TR!$A$16:$C$27,MATCH(Tableau4[[#This Row],[Mois]],COEE_CADLIGNE_TR!$A$16:$A$27,0),2)*COEE_CADLIGNE_TR!$J$2*INDEX(COEE_CADLIGNE_TR!$L$3:$R$9,MATCH(WEEKDAY($A158,1),COEE_CADLIGNE_TR!$M$3:$M$9,0),4)*INDEX(COEE_CADLIGNE_TR!$A$1:$E$13,MATCH(MONTH($A158),COEE_CADLIGNE_TR!$A$1:$A$13,0),5))))</f>
        <v/>
      </c>
    </row>
    <row r="159" spans="1:20" x14ac:dyDescent="0.35">
      <c r="A159" s="4">
        <v>45082</v>
      </c>
      <c r="B159" s="1">
        <v>2023</v>
      </c>
      <c r="C159" s="1">
        <v>23</v>
      </c>
      <c r="D159" s="1">
        <f>MONTH(Tableau4[[#This Row],[Date ]])</f>
        <v>6</v>
      </c>
      <c r="E159" s="28">
        <f>IF(OR(Ouverture_lignes_validées!E159="F",Ouverture_lignes_validées!E159="PM",Ouverture_lignes_validées!E159=""),"",
IF(Ouverture_lignes_validées!E159=1,
IF(ISEVEN(Capa_lignes!$C159)="VRAI",
INDEX(COEE_CADLIGNE_TR!$A$16:$C$27,MATCH(Tableau4[[#This Row],[Mois]],COEE_CADLIGNE_TR!$A$16:$A$27,0),2)*COEE_CADLIGNE_TR!$G$2*INDEX(COEE_CADLIGNE_TR!$L$3:$R$9,MATCH(WEEKDAY($A159,1),COEE_CADLIGNE_TR!$M$3:$M$9,0),4)*INDEX(COEE_CADLIGNE_TR!$A$1:$D$13,MATCH(MONTH($A159),COEE_CADLIGNE_TR!$A$1:$A$13,0),2)*INDEX(COEE_CADLIGNE_TR!$A$1:$D$13,MATCH(MONTH($A159),COEE_CADLIGNE_TR!$A$1:$A$13,0),2),
INDEX(COEE_CADLIGNE_TR!$A$16:$C$27,MATCH(Tableau4[[#This Row],[Mois]],COEE_CADLIGNE_TR!$A$16:$A$27,0),2)*COEE_CADLIGNE_TR!$G$2*INDEX(COEE_CADLIGNE_TR!$L$3:$R$9,MATCH(WEEKDAY($A159,1),COEE_CADLIGNE_TR!$M$3:$M$9,0),3)*INDEX(COEE_CADLIGNE_TR!$A$1:$D$13,MATCH(MONTH($A159),COEE_CADLIGNE_TR!$A$1:$A$13,0),2)*INDEX(COEE_CADLIGNE_TR!$A$1:$D$13,MATCH(MONTH($A159),COEE_CADLIGNE_TR!$A$1:$A$13,0),2))))</f>
        <v>1618.4960000000001</v>
      </c>
      <c r="F159" s="28">
        <f>IF(OR(Ouverture_lignes_validées!F159="F",Ouverture_lignes_validées!F159="PM",Ouverture_lignes_validées!F159=""),"",IF(Ouverture_lignes_validées!F159=1,IF(ISEVEN(Capa_lignes!$C159)="VRAI",INDEX(COEE_CADLIGNE_TR!$A$16:$C$27,MATCH(Tableau4[[#This Row],[Mois]],COEE_CADLIGNE_TR!$A$16:$A$27,0),2)*COEE_CADLIGNE_TR!$G$2*INDEX(COEE_CADLIGNE_TR!$L$3:$R$9,MATCH(WEEKDAY($A159,1),COEE_CADLIGNE_TR!$M$3:$M$9,0),3)*INDEX(COEE_CADLIGNE_TR!$A$1:$D$13,MATCH(MONTH($A159),COEE_CADLIGNE_TR!$A$1:$A$13,0),2),COEE_CADLIGNE_TR!$G$2*INDEX(COEE_CADLIGNE_TR!$L$3:$R$9,MATCH(WEEKDAY($A159,1),COEE_CADLIGNE_TR!$M$3:$M$9,0),4)*INDEX(COEE_CADLIGNE_TR!$A$1:$D$13,MATCH(MONTH($A159),COEE_CADLIGNE_TR!$A$1:$A$13,0),2))))</f>
        <v>3960</v>
      </c>
      <c r="G159" s="28" t="str">
        <f>IF(OR(Ouverture_lignes_validées!G159="F",Ouverture_lignes_validées!G159="PM",Ouverture_lignes_validées!G159=""),"",IF(Ouverture_lignes_validées!G159=1,INDEX(COEE_CADLIGNE_TR!$A$16:$C$27,MATCH(Tableau4[[#This Row],[Mois]],COEE_CADLIGNE_TR!$A$16:$A$27,0),2)*COEE_CADLIGNE_TR!$G$2*INDEX(COEE_CADLIGNE_TR!$L$3:$R$9,MATCH(WEEKDAY($A159,1),COEE_CADLIGNE_TR!$M$3:$M$9,0),5)*INDEX(COEE_CADLIGNE_TR!$A$1:$D$13,MATCH(MONTH($A159),COEE_CADLIGNE_TR!$A$1:$A$13,0),2)))</f>
        <v/>
      </c>
      <c r="H159" s="28" t="str">
        <f>IF(OR(Ouverture_lignes_validées!H159="F",Ouverture_lignes_validées!H159="PM",Ouverture_lignes_validées!H159=""),"",IF(Ouverture_lignes_validées!H159=1,INDEX(COEE_CADLIGNE_TR!$A$16:$C$27,MATCH(Tableau4[[#This Row],[Mois]],COEE_CADLIGNE_TR!$A$16:$A$27,0),2)*COEE_CADLIGNE_TR!$G$2*INDEX(COEE_CADLIGNE_TR!$L$3:$R$9,MATCH(WEEKDAY($A159,1),COEE_CADLIGNE_TR!$M$3:$M$9,0),6)*INDEX(COEE_CADLIGNE_TR!$A$1:$D$13,MATCH(MONTH($A159),COEE_CADLIGNE_TR!$A$1:$A$13,0),2)))</f>
        <v/>
      </c>
      <c r="I159" s="28" t="str">
        <f>IF(OR(Ouverture_lignes_validées!I159="F",Ouverture_lignes_validées!I159="PM",Ouverture_lignes_validées!I159=""),"",IF(Ouverture_lignes_validées!I159=1,INDEX(COEE_CADLIGNE_TR!$A$16:$C$27,MATCH(Tableau4[[#This Row],[Mois]],COEE_CADLIGNE_TR!$A$16:$A$27,0),2)*COEE_CADLIGNE_TR!$G$2*INDEX(COEE_CADLIGNE_TR!$L$3:$R$9,MATCH(WEEKDAY($A159,1),COEE_CADLIGNE_TR!$M$3:$M$9,0),7)*INDEX(COEE_CADLIGNE_TR!$A$1:$D$13,MATCH(MONTH($A159),COEE_CADLIGNE_TR!$A$1:$A$13,0),2)))</f>
        <v/>
      </c>
      <c r="J159" s="28" t="str">
        <f>IF(OR(Ouverture_lignes_validées!J159="F",Ouverture_lignes_validées!J159="PM",Ouverture_lignes_validées!J159=""),"",IF(Ouverture_lignes_validées!J159=1,IF(ISEVEN(Capa_lignes!$C159)="VRAI",INDEX(COEE_CADLIGNE_TR!$A$16:$C$27,MATCH(Tableau4[[#This Row],[Mois]],COEE_CADLIGNE_TR!$A$16:$A$27,0),2)*COEE_CADLIGNE_TR!$H$2*INDEX(COEE_CADLIGNE_TR!$L$3:$R$9,MATCH(WEEKDAY($A159,1),COEE_CADLIGNE_TR!$M$3:$M$9,0),4)*INDEX(COEE_CADLIGNE_TR!$A$1:$D$13,MATCH(MONTH($A159),COEE_CADLIGNE_TR!$A$1:$A$13,0),3),INDEX(COEE_CADLIGNE_TR!$A$16:$C$27,MATCH(Tableau4[[#This Row],[Mois]],COEE_CADLIGNE_TR!$A$16:$A$27,0),2)*COEE_CADLIGNE_TR!$H$2*INDEX(COEE_CADLIGNE_TR!$L$3:$R$9,MATCH(WEEKDAY($A159,1),COEE_CADLIGNE_TR!$M$3:$M$9,0),3)*INDEX(COEE_CADLIGNE_TR!$A$1:$D$13,MATCH(MONTH($A159),COEE_CADLIGNE_TR!$A$1:$A$13,0),3))))</f>
        <v/>
      </c>
      <c r="K159" s="28" t="str">
        <f>IF(OR(Ouverture_lignes_validées!K159="F",Ouverture_lignes_validées!K159="PM",Ouverture_lignes_validées!K159=""),"",IF(Ouverture_lignes_validées!K159=1,IF(ISEVEN(Capa_lignes!$C159)="VRAI",INDEX(COEE_CADLIGNE_TR!$A$16:$C$27,MATCH(Tableau4[[#This Row],[Mois]],COEE_CADLIGNE_TR!$A$16:$A$27,0),2)*COEE_CADLIGNE_TR!$H$2*INDEX(COEE_CADLIGNE_TR!$L$3:$R$9,MATCH(WEEKDAY($A159,1),COEE_CADLIGNE_TR!$M$3:$M$9,0),3)*INDEX(COEE_CADLIGNE_TR!$A$1:$D$13,MATCH(MONTH($A159),COEE_CADLIGNE_TR!$A$1:$A$13,0),3),INDEX(COEE_CADLIGNE_TR!$A$16:$C$27,MATCH(Tableau4[[#This Row],[Mois]],COEE_CADLIGNE_TR!$A$16:$A$27,0),2)*COEE_CADLIGNE_TR!$H$2*INDEX(COEE_CADLIGNE_TR!$L$3:$R$9,MATCH(WEEKDAY($A159,1),COEE_CADLIGNE_TR!$M$3:$M$9,0),4)*INDEX(COEE_CADLIGNE_TR!$A$1:$D$13,MATCH(MONTH($A159),COEE_CADLIGNE_TR!$A$1:$A$13,0),3))))</f>
        <v/>
      </c>
      <c r="L159" s="28" t="str">
        <f>IF(OR(Ouverture_lignes_validées!L159="F",Ouverture_lignes_validées!L159="PM",Ouverture_lignes_validées!L159=""),"",IF(Ouverture_lignes_validées!L159=1,INDEX(COEE_CADLIGNE_TR!$A$16:$C$27,MATCH(Tableau4[[#This Row],[Mois]],COEE_CADLIGNE_TR!$A$16:$A$27,0),2)*COEE_CADLIGNE_TR!$H$2*INDEX(COEE_CADLIGNE_TR!$L$3:$R$9,MATCH(WEEKDAY($A159,1),COEE_CADLIGNE_TR!$M$3:$M$9,0),5)*INDEX(COEE_CADLIGNE_TR!$A$1:$D$13,MATCH(MONTH($A159),COEE_CADLIGNE_TR!$A$1:$A$13,0),3)))</f>
        <v/>
      </c>
      <c r="M159" s="28" t="str">
        <f>IF(OR(Ouverture_lignes_validées!M159="F",Ouverture_lignes_validées!M159="PM",Ouverture_lignes_validées!M159=""),"",IF(Ouverture_lignes_validées!M159=1,INDEX(COEE_CADLIGNE_TR!$A$16:$C$27,MATCH(Tableau4[[#This Row],[Mois]],COEE_CADLIGNE_TR!$A$16:$A$27,0),2)*COEE_CADLIGNE_TR!$H$2*INDEX(COEE_CADLIGNE_TR!$L$3:$R$9,MATCH(WEEKDAY($A159,1),COEE_CADLIGNE_TR!$M$3:$M$9,0),6)*INDEX(COEE_CADLIGNE_TR!$A$1:$D$13,MATCH(MONTH($A159),COEE_CADLIGNE_TR!$A$1:$A$13,0),3)))</f>
        <v/>
      </c>
      <c r="N159" s="28" t="str">
        <f>IF(OR(Ouverture_lignes_validées!N159="F",Ouverture_lignes_validées!N159="PM",Ouverture_lignes_validées!N159=""),"",IF(Ouverture_lignes_validées!N159=1,INDEX(COEE_CADLIGNE_TR!$A$16:$C$27,MATCH(Tableau4[[#This Row],[Mois]],COEE_CADLIGNE_TR!$A$16:$A$27,0),2)*COEE_CADLIGNE_TR!$H$2*INDEX(COEE_CADLIGNE_TR!$L$3:$R$9,MATCH(WEEKDAY($A159,1),COEE_CADLIGNE_TR!$M$3:$M$9,0),7)*INDEX(COEE_CADLIGNE_TR!$A$1:$D$13,MATCH(MONTH($A159),COEE_CADLIGNE_TR!$A$1:$A$13,0),3)))</f>
        <v/>
      </c>
      <c r="O159" s="28">
        <f>IF(OR(Ouverture_lignes_validées!O159="F",Ouverture_lignes_validées!O159="PM",Ouverture_lignes_validées!O159=""),"",IF(Ouverture_lignes_validées!O159=1,IF(ISEVEN(Capa_lignes!$C159)="VRAI",INDEX(COEE_CADLIGNE_TR!$A$16:$C$27,MATCH(Tableau4[[#This Row],[Mois]],COEE_CADLIGNE_TR!$A$16:$A$27,0),2)*COEE_CADLIGNE_TR!$I$2*INDEX(COEE_CADLIGNE_TR!$L$3:$R$9,MATCH(WEEKDAY($A159,1),COEE_CADLIGNE_TR!$M$3:$M$9,0),4)*INDEX(COEE_CADLIGNE_TR!$A$1:$D$13,MATCH(MONTH($A159),COEE_CADLIGNE_TR!$A$1:$A$13,0),4),INDEX(COEE_CADLIGNE_TR!$A$16:$C$27,MATCH(Tableau4[[#This Row],[Mois]],COEE_CADLIGNE_TR!$A$16:$A$27,0),2)*COEE_CADLIGNE_TR!$I$2*INDEX(COEE_CADLIGNE_TR!$L$3:$R$9,MATCH(WEEKDAY($A159,1),COEE_CADLIGNE_TR!$M$3:$M$9,0),3)*INDEX(COEE_CADLIGNE_TR!$A$1:$D$13,MATCH(MONTH($A159),COEE_CADLIGNE_TR!$A$1:$A$13,0),4))))</f>
        <v>4796.55</v>
      </c>
      <c r="P159" s="28">
        <f>IF(OR(Ouverture_lignes_validées!P159="F",Ouverture_lignes_validées!P159="PM",Ouverture_lignes_validées!P159=""),"",IF(Ouverture_lignes_validées!P159=1,IF(ISEVEN(Capa_lignes!$C159)="VRAI",INDEX(COEE_CADLIGNE_TR!$A$16:$C$27,MATCH(Tableau4[[#This Row],[Mois]],COEE_CADLIGNE_TR!$A$16:$A$27,0),2)*COEE_CADLIGNE_TR!$I$2*INDEX(COEE_CADLIGNE_TR!$L$3:$R$9,MATCH(WEEKDAY($A159,1),COEE_CADLIGNE_TR!$M$3:$M$9,0),3)*INDEX(COEE_CADLIGNE_TR!$A$1:$D$13,MATCH(MONTH($A159),COEE_CADLIGNE_TR!$A$1:$A$13,0),4),INDEX(COEE_CADLIGNE_TR!$A$16:$C$27,MATCH(Tableau4[[#This Row],[Mois]],COEE_CADLIGNE_TR!$A$16:$A$27,0),2)*COEE_CADLIGNE_TR!$I$2*INDEX(COEE_CADLIGNE_TR!$L$3:$R$9,MATCH(WEEKDAY($A159,1),COEE_CADLIGNE_TR!$M$3:$M$9,0),4)*INDEX(COEE_CADLIGNE_TR!$A$1:$D$13,MATCH(MONTH($A159),COEE_CADLIGNE_TR!$A$1:$A$13,0),4))))</f>
        <v>4905.5625</v>
      </c>
      <c r="Q159" s="28">
        <f>IF(OR(Ouverture_lignes_validées!Q159="F",Ouverture_lignes_validées!Q159="PM",Ouverture_lignes_validées!Q159=""),"",IF(Ouverture_lignes_validées!Q159=1,INDEX(COEE_CADLIGNE_TR!$A$16:$C$27,MATCH(Tableau4[[#This Row],[Mois]],COEE_CADLIGNE_TR!$A$16:$A$27,0),2)*COEE_CADLIGNE_TR!$I$2*INDEX(COEE_CADLIGNE_TR!$L$3:$R$9,MATCH(WEEKDAY($A159,1),COEE_CADLIGNE_TR!$M$3:$M$9,0),5)*INDEX(COEE_CADLIGNE_TR!$A$1:$D$13,MATCH(MONTH($A159),COEE_CADLIGNE_TR!$A$1:$A$13,0),4)))</f>
        <v>5995.6875</v>
      </c>
      <c r="R159" s="28" t="str">
        <f>IF(OR(Ouverture_lignes_validées!R159="F",Ouverture_lignes_validées!R159="PM",Ouverture_lignes_validées!R159=""),"",IF(Ouverture_lignes_validées!R159=1,INDEX(COEE_CADLIGNE_TR!$A$16:$C$27,MATCH(Tableau4[[#This Row],[Mois]],COEE_CADLIGNE_TR!$A$16:$A$27,0),2)*COEE_CADLIGNE_TR!$I$2*INDEX(COEE_CADLIGNE_TR!$L$3:$R$9,MATCH(WEEKDAY($A159,1),COEE_CADLIGNE_TR!$M$3:$M$9,0),6)*INDEX(COEE_CADLIGNE_TR!$A$1:$D$13,MATCH(MONTH($A159),COEE_CADLIGNE_TR!$A$1:$A$13,0),4)))</f>
        <v/>
      </c>
      <c r="S159" s="28" t="str">
        <f>IF(OR(Ouverture_lignes_validées!S159="F",Ouverture_lignes_validées!S159="PM",Ouverture_lignes_validées!S159=""),"",IF(Ouverture_lignes_validées!S159=1,INDEX(COEE_CADLIGNE_TR!$A$16:$C$27,MATCH(Tableau4[[#This Row],[Mois]],COEE_CADLIGNE_TR!$A$16:$A$27,0),2)*COEE_CADLIGNE_TR!$I$2*INDEX(COEE_CADLIGNE_TR!$L$3:$R$9,MATCH(WEEKDAY($A159,1),COEE_CADLIGNE_TR!$M$3:$M$9,0),7)*INDEX(COEE_CADLIGNE_TR!$A$1:$D$13,MATCH(MONTH($A159),COEE_CADLIGNE_TR!$A$1:$A$13,0),4)))</f>
        <v/>
      </c>
      <c r="T159" s="28">
        <f>IF(OR(Ouverture_lignes_validées!T159="F",Ouverture_lignes_validées!T159="PM",Ouverture_lignes_validées!T159=""),"",IF(Ouverture_lignes_validées!T159=1,IF(ISEVEN(Capa_lignes!$C159)="VRAI",INDEX(COEE_CADLIGNE_TR!$A$16:$C$27,MATCH(Tableau4[[#This Row],[Mois]],COEE_CADLIGNE_TR!$A$16:$A$27,0),2)*COEE_CADLIGNE_TR!$J$2*INDEX(COEE_CADLIGNE_TR!$L$3:$R$9,MATCH(WEEKDAY($A159,1),COEE_CADLIGNE_TR!$M$3:$M$9,0),3)*INDEX(COEE_CADLIGNE_TR!$A$1:$E$13,MATCH(MONTH($A159),COEE_CADLIGNE_TR!$A$1:$A$13,0),5),INDEX(COEE_CADLIGNE_TR!$A$16:$C$27,MATCH(Tableau4[[#This Row],[Mois]],COEE_CADLIGNE_TR!$A$16:$A$27,0),2)*COEE_CADLIGNE_TR!$J$2*INDEX(COEE_CADLIGNE_TR!$L$3:$R$9,MATCH(WEEKDAY($A159,1),COEE_CADLIGNE_TR!$M$3:$M$9,0),4)*INDEX(COEE_CADLIGNE_TR!$A$1:$E$13,MATCH(MONTH($A159),COEE_CADLIGNE_TR!$A$1:$A$13,0),5))))</f>
        <v>1601.8735362997659</v>
      </c>
    </row>
    <row r="160" spans="1:20" x14ac:dyDescent="0.35">
      <c r="A160" s="4">
        <v>45083</v>
      </c>
      <c r="B160" s="1">
        <v>2023</v>
      </c>
      <c r="C160" s="1">
        <v>23</v>
      </c>
      <c r="D160" s="1">
        <f>MONTH(Tableau4[[#This Row],[Date ]])</f>
        <v>6</v>
      </c>
      <c r="E160" s="28">
        <f>IF(OR(Ouverture_lignes_validées!E160="F",Ouverture_lignes_validées!E160="PM",Ouverture_lignes_validées!E160=""),"",
IF(Ouverture_lignes_validées!E160=1,
IF(ISEVEN(Capa_lignes!$C160)="VRAI",
INDEX(COEE_CADLIGNE_TR!$A$16:$C$27,MATCH(Tableau4[[#This Row],[Mois]],COEE_CADLIGNE_TR!$A$16:$A$27,0),2)*COEE_CADLIGNE_TR!$G$2*INDEX(COEE_CADLIGNE_TR!$L$3:$R$9,MATCH(WEEKDAY($A160,1),COEE_CADLIGNE_TR!$M$3:$M$9,0),4)*INDEX(COEE_CADLIGNE_TR!$A$1:$D$13,MATCH(MONTH($A160),COEE_CADLIGNE_TR!$A$1:$A$13,0),2)*INDEX(COEE_CADLIGNE_TR!$A$1:$D$13,MATCH(MONTH($A160),COEE_CADLIGNE_TR!$A$1:$A$13,0),2),
INDEX(COEE_CADLIGNE_TR!$A$16:$C$27,MATCH(Tableau4[[#This Row],[Mois]],COEE_CADLIGNE_TR!$A$16:$A$27,0),2)*COEE_CADLIGNE_TR!$G$2*INDEX(COEE_CADLIGNE_TR!$L$3:$R$9,MATCH(WEEKDAY($A160,1),COEE_CADLIGNE_TR!$M$3:$M$9,0),3)*INDEX(COEE_CADLIGNE_TR!$A$1:$D$13,MATCH(MONTH($A160),COEE_CADLIGNE_TR!$A$1:$A$13,0),2)*INDEX(COEE_CADLIGNE_TR!$A$1:$D$13,MATCH(MONTH($A160),COEE_CADLIGNE_TR!$A$1:$A$13,0),2))))</f>
        <v>1618.4960000000001</v>
      </c>
      <c r="F160" s="28">
        <f>IF(OR(Ouverture_lignes_validées!F160="F",Ouverture_lignes_validées!F160="PM",Ouverture_lignes_validées!F160=""),"",IF(Ouverture_lignes_validées!F160=1,IF(ISEVEN(Capa_lignes!$C160)="VRAI",INDEX(COEE_CADLIGNE_TR!$A$16:$C$27,MATCH(Tableau4[[#This Row],[Mois]],COEE_CADLIGNE_TR!$A$16:$A$27,0),2)*COEE_CADLIGNE_TR!$G$2*INDEX(COEE_CADLIGNE_TR!$L$3:$R$9,MATCH(WEEKDAY($A160,1),COEE_CADLIGNE_TR!$M$3:$M$9,0),3)*INDEX(COEE_CADLIGNE_TR!$A$1:$D$13,MATCH(MONTH($A160),COEE_CADLIGNE_TR!$A$1:$A$13,0),2),COEE_CADLIGNE_TR!$G$2*INDEX(COEE_CADLIGNE_TR!$L$3:$R$9,MATCH(WEEKDAY($A160,1),COEE_CADLIGNE_TR!$M$3:$M$9,0),4)*INDEX(COEE_CADLIGNE_TR!$A$1:$D$13,MATCH(MONTH($A160),COEE_CADLIGNE_TR!$A$1:$A$13,0),2))))</f>
        <v>3960</v>
      </c>
      <c r="G160" s="28" t="str">
        <f>IF(OR(Ouverture_lignes_validées!G160="F",Ouverture_lignes_validées!G160="PM",Ouverture_lignes_validées!G160=""),"",IF(Ouverture_lignes_validées!G160=1,INDEX(COEE_CADLIGNE_TR!$A$16:$C$27,MATCH(Tableau4[[#This Row],[Mois]],COEE_CADLIGNE_TR!$A$16:$A$27,0),2)*COEE_CADLIGNE_TR!$G$2*INDEX(COEE_CADLIGNE_TR!$L$3:$R$9,MATCH(WEEKDAY($A160,1),COEE_CADLIGNE_TR!$M$3:$M$9,0),5)*INDEX(COEE_CADLIGNE_TR!$A$1:$D$13,MATCH(MONTH($A160),COEE_CADLIGNE_TR!$A$1:$A$13,0),2)))</f>
        <v/>
      </c>
      <c r="H160" s="28" t="str">
        <f>IF(OR(Ouverture_lignes_validées!H160="F",Ouverture_lignes_validées!H160="PM",Ouverture_lignes_validées!H160=""),"",IF(Ouverture_lignes_validées!H160=1,INDEX(COEE_CADLIGNE_TR!$A$16:$C$27,MATCH(Tableau4[[#This Row],[Mois]],COEE_CADLIGNE_TR!$A$16:$A$27,0),2)*COEE_CADLIGNE_TR!$G$2*INDEX(COEE_CADLIGNE_TR!$L$3:$R$9,MATCH(WEEKDAY($A160,1),COEE_CADLIGNE_TR!$M$3:$M$9,0),6)*INDEX(COEE_CADLIGNE_TR!$A$1:$D$13,MATCH(MONTH($A160),COEE_CADLIGNE_TR!$A$1:$A$13,0),2)))</f>
        <v/>
      </c>
      <c r="I160" s="28" t="str">
        <f>IF(OR(Ouverture_lignes_validées!I160="F",Ouverture_lignes_validées!I160="PM",Ouverture_lignes_validées!I160=""),"",IF(Ouverture_lignes_validées!I160=1,INDEX(COEE_CADLIGNE_TR!$A$16:$C$27,MATCH(Tableau4[[#This Row],[Mois]],COEE_CADLIGNE_TR!$A$16:$A$27,0),2)*COEE_CADLIGNE_TR!$G$2*INDEX(COEE_CADLIGNE_TR!$L$3:$R$9,MATCH(WEEKDAY($A160,1),COEE_CADLIGNE_TR!$M$3:$M$9,0),7)*INDEX(COEE_CADLIGNE_TR!$A$1:$D$13,MATCH(MONTH($A160),COEE_CADLIGNE_TR!$A$1:$A$13,0),2)))</f>
        <v/>
      </c>
      <c r="J160" s="28" t="str">
        <f>IF(OR(Ouverture_lignes_validées!J160="F",Ouverture_lignes_validées!J160="PM",Ouverture_lignes_validées!J160=""),"",IF(Ouverture_lignes_validées!J160=1,IF(ISEVEN(Capa_lignes!$C160)="VRAI",INDEX(COEE_CADLIGNE_TR!$A$16:$C$27,MATCH(Tableau4[[#This Row],[Mois]],COEE_CADLIGNE_TR!$A$16:$A$27,0),2)*COEE_CADLIGNE_TR!$H$2*INDEX(COEE_CADLIGNE_TR!$L$3:$R$9,MATCH(WEEKDAY($A160,1),COEE_CADLIGNE_TR!$M$3:$M$9,0),4)*INDEX(COEE_CADLIGNE_TR!$A$1:$D$13,MATCH(MONTH($A160),COEE_CADLIGNE_TR!$A$1:$A$13,0),3),INDEX(COEE_CADLIGNE_TR!$A$16:$C$27,MATCH(Tableau4[[#This Row],[Mois]],COEE_CADLIGNE_TR!$A$16:$A$27,0),2)*COEE_CADLIGNE_TR!$H$2*INDEX(COEE_CADLIGNE_TR!$L$3:$R$9,MATCH(WEEKDAY($A160,1),COEE_CADLIGNE_TR!$M$3:$M$9,0),3)*INDEX(COEE_CADLIGNE_TR!$A$1:$D$13,MATCH(MONTH($A160),COEE_CADLIGNE_TR!$A$1:$A$13,0),3))))</f>
        <v/>
      </c>
      <c r="K160" s="28" t="str">
        <f>IF(OR(Ouverture_lignes_validées!K160="F",Ouverture_lignes_validées!K160="PM",Ouverture_lignes_validées!K160=""),"",IF(Ouverture_lignes_validées!K160=1,IF(ISEVEN(Capa_lignes!$C160)="VRAI",INDEX(COEE_CADLIGNE_TR!$A$16:$C$27,MATCH(Tableau4[[#This Row],[Mois]],COEE_CADLIGNE_TR!$A$16:$A$27,0),2)*COEE_CADLIGNE_TR!$H$2*INDEX(COEE_CADLIGNE_TR!$L$3:$R$9,MATCH(WEEKDAY($A160,1),COEE_CADLIGNE_TR!$M$3:$M$9,0),3)*INDEX(COEE_CADLIGNE_TR!$A$1:$D$13,MATCH(MONTH($A160),COEE_CADLIGNE_TR!$A$1:$A$13,0),3),INDEX(COEE_CADLIGNE_TR!$A$16:$C$27,MATCH(Tableau4[[#This Row],[Mois]],COEE_CADLIGNE_TR!$A$16:$A$27,0),2)*COEE_CADLIGNE_TR!$H$2*INDEX(COEE_CADLIGNE_TR!$L$3:$R$9,MATCH(WEEKDAY($A160,1),COEE_CADLIGNE_TR!$M$3:$M$9,0),4)*INDEX(COEE_CADLIGNE_TR!$A$1:$D$13,MATCH(MONTH($A160),COEE_CADLIGNE_TR!$A$1:$A$13,0),3))))</f>
        <v/>
      </c>
      <c r="L160" s="28" t="str">
        <f>IF(OR(Ouverture_lignes_validées!L160="F",Ouverture_lignes_validées!L160="PM",Ouverture_lignes_validées!L160=""),"",IF(Ouverture_lignes_validées!L160=1,INDEX(COEE_CADLIGNE_TR!$A$16:$C$27,MATCH(Tableau4[[#This Row],[Mois]],COEE_CADLIGNE_TR!$A$16:$A$27,0),2)*COEE_CADLIGNE_TR!$H$2*INDEX(COEE_CADLIGNE_TR!$L$3:$R$9,MATCH(WEEKDAY($A160,1),COEE_CADLIGNE_TR!$M$3:$M$9,0),5)*INDEX(COEE_CADLIGNE_TR!$A$1:$D$13,MATCH(MONTH($A160),COEE_CADLIGNE_TR!$A$1:$A$13,0),3)))</f>
        <v/>
      </c>
      <c r="M160" s="28" t="str">
        <f>IF(OR(Ouverture_lignes_validées!M160="F",Ouverture_lignes_validées!M160="PM",Ouverture_lignes_validées!M160=""),"",IF(Ouverture_lignes_validées!M160=1,INDEX(COEE_CADLIGNE_TR!$A$16:$C$27,MATCH(Tableau4[[#This Row],[Mois]],COEE_CADLIGNE_TR!$A$16:$A$27,0),2)*COEE_CADLIGNE_TR!$H$2*INDEX(COEE_CADLIGNE_TR!$L$3:$R$9,MATCH(WEEKDAY($A160,1),COEE_CADLIGNE_TR!$M$3:$M$9,0),6)*INDEX(COEE_CADLIGNE_TR!$A$1:$D$13,MATCH(MONTH($A160),COEE_CADLIGNE_TR!$A$1:$A$13,0),3)))</f>
        <v/>
      </c>
      <c r="N160" s="28" t="str">
        <f>IF(OR(Ouverture_lignes_validées!N160="F",Ouverture_lignes_validées!N160="PM",Ouverture_lignes_validées!N160=""),"",IF(Ouverture_lignes_validées!N160=1,INDEX(COEE_CADLIGNE_TR!$A$16:$C$27,MATCH(Tableau4[[#This Row],[Mois]],COEE_CADLIGNE_TR!$A$16:$A$27,0),2)*COEE_CADLIGNE_TR!$H$2*INDEX(COEE_CADLIGNE_TR!$L$3:$R$9,MATCH(WEEKDAY($A160,1),COEE_CADLIGNE_TR!$M$3:$M$9,0),7)*INDEX(COEE_CADLIGNE_TR!$A$1:$D$13,MATCH(MONTH($A160),COEE_CADLIGNE_TR!$A$1:$A$13,0),3)))</f>
        <v/>
      </c>
      <c r="O160" s="28">
        <f>IF(OR(Ouverture_lignes_validées!O160="F",Ouverture_lignes_validées!O160="PM",Ouverture_lignes_validées!O160=""),"",IF(Ouverture_lignes_validées!O160=1,IF(ISEVEN(Capa_lignes!$C160)="VRAI",INDEX(COEE_CADLIGNE_TR!$A$16:$C$27,MATCH(Tableau4[[#This Row],[Mois]],COEE_CADLIGNE_TR!$A$16:$A$27,0),2)*COEE_CADLIGNE_TR!$I$2*INDEX(COEE_CADLIGNE_TR!$L$3:$R$9,MATCH(WEEKDAY($A160,1),COEE_CADLIGNE_TR!$M$3:$M$9,0),4)*INDEX(COEE_CADLIGNE_TR!$A$1:$D$13,MATCH(MONTH($A160),COEE_CADLIGNE_TR!$A$1:$A$13,0),4),INDEX(COEE_CADLIGNE_TR!$A$16:$C$27,MATCH(Tableau4[[#This Row],[Mois]],COEE_CADLIGNE_TR!$A$16:$A$27,0),2)*COEE_CADLIGNE_TR!$I$2*INDEX(COEE_CADLIGNE_TR!$L$3:$R$9,MATCH(WEEKDAY($A160,1),COEE_CADLIGNE_TR!$M$3:$M$9,0),3)*INDEX(COEE_CADLIGNE_TR!$A$1:$D$13,MATCH(MONTH($A160),COEE_CADLIGNE_TR!$A$1:$A$13,0),4))))</f>
        <v>4796.55</v>
      </c>
      <c r="P160" s="28">
        <f>IF(OR(Ouverture_lignes_validées!P160="F",Ouverture_lignes_validées!P160="PM",Ouverture_lignes_validées!P160=""),"",IF(Ouverture_lignes_validées!P160=1,IF(ISEVEN(Capa_lignes!$C160)="VRAI",INDEX(COEE_CADLIGNE_TR!$A$16:$C$27,MATCH(Tableau4[[#This Row],[Mois]],COEE_CADLIGNE_TR!$A$16:$A$27,0),2)*COEE_CADLIGNE_TR!$I$2*INDEX(COEE_CADLIGNE_TR!$L$3:$R$9,MATCH(WEEKDAY($A160,1),COEE_CADLIGNE_TR!$M$3:$M$9,0),3)*INDEX(COEE_CADLIGNE_TR!$A$1:$D$13,MATCH(MONTH($A160),COEE_CADLIGNE_TR!$A$1:$A$13,0),4),INDEX(COEE_CADLIGNE_TR!$A$16:$C$27,MATCH(Tableau4[[#This Row],[Mois]],COEE_CADLIGNE_TR!$A$16:$A$27,0),2)*COEE_CADLIGNE_TR!$I$2*INDEX(COEE_CADLIGNE_TR!$L$3:$R$9,MATCH(WEEKDAY($A160,1),COEE_CADLIGNE_TR!$M$3:$M$9,0),4)*INDEX(COEE_CADLIGNE_TR!$A$1:$D$13,MATCH(MONTH($A160),COEE_CADLIGNE_TR!$A$1:$A$13,0),4))))</f>
        <v>4905.5625</v>
      </c>
      <c r="Q160" s="28">
        <f>IF(OR(Ouverture_lignes_validées!Q160="F",Ouverture_lignes_validées!Q160="PM",Ouverture_lignes_validées!Q160=""),"",IF(Ouverture_lignes_validées!Q160=1,INDEX(COEE_CADLIGNE_TR!$A$16:$C$27,MATCH(Tableau4[[#This Row],[Mois]],COEE_CADLIGNE_TR!$A$16:$A$27,0),2)*COEE_CADLIGNE_TR!$I$2*INDEX(COEE_CADLIGNE_TR!$L$3:$R$9,MATCH(WEEKDAY($A160,1),COEE_CADLIGNE_TR!$M$3:$M$9,0),5)*INDEX(COEE_CADLIGNE_TR!$A$1:$D$13,MATCH(MONTH($A160),COEE_CADLIGNE_TR!$A$1:$A$13,0),4)))</f>
        <v>5995.6875</v>
      </c>
      <c r="R160" s="28" t="str">
        <f>IF(OR(Ouverture_lignes_validées!R160="F",Ouverture_lignes_validées!R160="PM",Ouverture_lignes_validées!R160=""),"",IF(Ouverture_lignes_validées!R160=1,INDEX(COEE_CADLIGNE_TR!$A$16:$C$27,MATCH(Tableau4[[#This Row],[Mois]],COEE_CADLIGNE_TR!$A$16:$A$27,0),2)*COEE_CADLIGNE_TR!$I$2*INDEX(COEE_CADLIGNE_TR!$L$3:$R$9,MATCH(WEEKDAY($A160,1),COEE_CADLIGNE_TR!$M$3:$M$9,0),6)*INDEX(COEE_CADLIGNE_TR!$A$1:$D$13,MATCH(MONTH($A160),COEE_CADLIGNE_TR!$A$1:$A$13,0),4)))</f>
        <v/>
      </c>
      <c r="S160" s="28" t="str">
        <f>IF(OR(Ouverture_lignes_validées!S160="F",Ouverture_lignes_validées!S160="PM",Ouverture_lignes_validées!S160=""),"",IF(Ouverture_lignes_validées!S160=1,INDEX(COEE_CADLIGNE_TR!$A$16:$C$27,MATCH(Tableau4[[#This Row],[Mois]],COEE_CADLIGNE_TR!$A$16:$A$27,0),2)*COEE_CADLIGNE_TR!$I$2*INDEX(COEE_CADLIGNE_TR!$L$3:$R$9,MATCH(WEEKDAY($A160,1),COEE_CADLIGNE_TR!$M$3:$M$9,0),7)*INDEX(COEE_CADLIGNE_TR!$A$1:$D$13,MATCH(MONTH($A160),COEE_CADLIGNE_TR!$A$1:$A$13,0),4)))</f>
        <v/>
      </c>
      <c r="T160" s="28">
        <f>IF(OR(Ouverture_lignes_validées!T160="F",Ouverture_lignes_validées!T160="PM",Ouverture_lignes_validées!T160=""),"",IF(Ouverture_lignes_validées!T160=1,IF(ISEVEN(Capa_lignes!$C160)="VRAI",INDEX(COEE_CADLIGNE_TR!$A$16:$C$27,MATCH(Tableau4[[#This Row],[Mois]],COEE_CADLIGNE_TR!$A$16:$A$27,0),2)*COEE_CADLIGNE_TR!$J$2*INDEX(COEE_CADLIGNE_TR!$L$3:$R$9,MATCH(WEEKDAY($A160,1),COEE_CADLIGNE_TR!$M$3:$M$9,0),3)*INDEX(COEE_CADLIGNE_TR!$A$1:$E$13,MATCH(MONTH($A160),COEE_CADLIGNE_TR!$A$1:$A$13,0),5),INDEX(COEE_CADLIGNE_TR!$A$16:$C$27,MATCH(Tableau4[[#This Row],[Mois]],COEE_CADLIGNE_TR!$A$16:$A$27,0),2)*COEE_CADLIGNE_TR!$J$2*INDEX(COEE_CADLIGNE_TR!$L$3:$R$9,MATCH(WEEKDAY($A160,1),COEE_CADLIGNE_TR!$M$3:$M$9,0),4)*INDEX(COEE_CADLIGNE_TR!$A$1:$E$13,MATCH(MONTH($A160),COEE_CADLIGNE_TR!$A$1:$A$13,0),5))))</f>
        <v>1601.8735362997659</v>
      </c>
    </row>
    <row r="161" spans="1:20" x14ac:dyDescent="0.35">
      <c r="A161" s="4">
        <v>45084</v>
      </c>
      <c r="B161" s="1">
        <v>2023</v>
      </c>
      <c r="C161" s="1">
        <v>23</v>
      </c>
      <c r="D161" s="1">
        <f>MONTH(Tableau4[[#This Row],[Date ]])</f>
        <v>6</v>
      </c>
      <c r="E161" s="28">
        <f>IF(OR(Ouverture_lignes_validées!E161="F",Ouverture_lignes_validées!E161="PM",Ouverture_lignes_validées!E161=""),"",
IF(Ouverture_lignes_validées!E161=1,
IF(ISEVEN(Capa_lignes!$C161)="VRAI",
INDEX(COEE_CADLIGNE_TR!$A$16:$C$27,MATCH(Tableau4[[#This Row],[Mois]],COEE_CADLIGNE_TR!$A$16:$A$27,0),2)*COEE_CADLIGNE_TR!$G$2*INDEX(COEE_CADLIGNE_TR!$L$3:$R$9,MATCH(WEEKDAY($A161,1),COEE_CADLIGNE_TR!$M$3:$M$9,0),4)*INDEX(COEE_CADLIGNE_TR!$A$1:$D$13,MATCH(MONTH($A161),COEE_CADLIGNE_TR!$A$1:$A$13,0),2)*INDEX(COEE_CADLIGNE_TR!$A$1:$D$13,MATCH(MONTH($A161),COEE_CADLIGNE_TR!$A$1:$A$13,0),2),
INDEX(COEE_CADLIGNE_TR!$A$16:$C$27,MATCH(Tableau4[[#This Row],[Mois]],COEE_CADLIGNE_TR!$A$16:$A$27,0),2)*COEE_CADLIGNE_TR!$G$2*INDEX(COEE_CADLIGNE_TR!$L$3:$R$9,MATCH(WEEKDAY($A161,1),COEE_CADLIGNE_TR!$M$3:$M$9,0),3)*INDEX(COEE_CADLIGNE_TR!$A$1:$D$13,MATCH(MONTH($A161),COEE_CADLIGNE_TR!$A$1:$A$13,0),2)*INDEX(COEE_CADLIGNE_TR!$A$1:$D$13,MATCH(MONTH($A161),COEE_CADLIGNE_TR!$A$1:$A$13,0),2))))</f>
        <v>1618.4960000000001</v>
      </c>
      <c r="F161" s="28">
        <f>IF(OR(Ouverture_lignes_validées!F161="F",Ouverture_lignes_validées!F161="PM",Ouverture_lignes_validées!F161=""),"",IF(Ouverture_lignes_validées!F161=1,IF(ISEVEN(Capa_lignes!$C161)="VRAI",INDEX(COEE_CADLIGNE_TR!$A$16:$C$27,MATCH(Tableau4[[#This Row],[Mois]],COEE_CADLIGNE_TR!$A$16:$A$27,0),2)*COEE_CADLIGNE_TR!$G$2*INDEX(COEE_CADLIGNE_TR!$L$3:$R$9,MATCH(WEEKDAY($A161,1),COEE_CADLIGNE_TR!$M$3:$M$9,0),3)*INDEX(COEE_CADLIGNE_TR!$A$1:$D$13,MATCH(MONTH($A161),COEE_CADLIGNE_TR!$A$1:$A$13,0),2),COEE_CADLIGNE_TR!$G$2*INDEX(COEE_CADLIGNE_TR!$L$3:$R$9,MATCH(WEEKDAY($A161,1),COEE_CADLIGNE_TR!$M$3:$M$9,0),4)*INDEX(COEE_CADLIGNE_TR!$A$1:$D$13,MATCH(MONTH($A161),COEE_CADLIGNE_TR!$A$1:$A$13,0),2))))</f>
        <v>3960</v>
      </c>
      <c r="G161" s="28" t="str">
        <f>IF(OR(Ouverture_lignes_validées!G161="F",Ouverture_lignes_validées!G161="PM",Ouverture_lignes_validées!G161=""),"",IF(Ouverture_lignes_validées!G161=1,INDEX(COEE_CADLIGNE_TR!$A$16:$C$27,MATCH(Tableau4[[#This Row],[Mois]],COEE_CADLIGNE_TR!$A$16:$A$27,0),2)*COEE_CADLIGNE_TR!$G$2*INDEX(COEE_CADLIGNE_TR!$L$3:$R$9,MATCH(WEEKDAY($A161,1),COEE_CADLIGNE_TR!$M$3:$M$9,0),5)*INDEX(COEE_CADLIGNE_TR!$A$1:$D$13,MATCH(MONTH($A161),COEE_CADLIGNE_TR!$A$1:$A$13,0),2)))</f>
        <v/>
      </c>
      <c r="H161" s="28" t="str">
        <f>IF(OR(Ouverture_lignes_validées!H161="F",Ouverture_lignes_validées!H161="PM",Ouverture_lignes_validées!H161=""),"",IF(Ouverture_lignes_validées!H161=1,INDEX(COEE_CADLIGNE_TR!$A$16:$C$27,MATCH(Tableau4[[#This Row],[Mois]],COEE_CADLIGNE_TR!$A$16:$A$27,0),2)*COEE_CADLIGNE_TR!$G$2*INDEX(COEE_CADLIGNE_TR!$L$3:$R$9,MATCH(WEEKDAY($A161,1),COEE_CADLIGNE_TR!$M$3:$M$9,0),6)*INDEX(COEE_CADLIGNE_TR!$A$1:$D$13,MATCH(MONTH($A161),COEE_CADLIGNE_TR!$A$1:$A$13,0),2)))</f>
        <v/>
      </c>
      <c r="I161" s="28" t="str">
        <f>IF(OR(Ouverture_lignes_validées!I161="F",Ouverture_lignes_validées!I161="PM",Ouverture_lignes_validées!I161=""),"",IF(Ouverture_lignes_validées!I161=1,INDEX(COEE_CADLIGNE_TR!$A$16:$C$27,MATCH(Tableau4[[#This Row],[Mois]],COEE_CADLIGNE_TR!$A$16:$A$27,0),2)*COEE_CADLIGNE_TR!$G$2*INDEX(COEE_CADLIGNE_TR!$L$3:$R$9,MATCH(WEEKDAY($A161,1),COEE_CADLIGNE_TR!$M$3:$M$9,0),7)*INDEX(COEE_CADLIGNE_TR!$A$1:$D$13,MATCH(MONTH($A161),COEE_CADLIGNE_TR!$A$1:$A$13,0),2)))</f>
        <v/>
      </c>
      <c r="J161" s="28" t="str">
        <f>IF(OR(Ouverture_lignes_validées!J161="F",Ouverture_lignes_validées!J161="PM",Ouverture_lignes_validées!J161=""),"",IF(Ouverture_lignes_validées!J161=1,IF(ISEVEN(Capa_lignes!$C161)="VRAI",INDEX(COEE_CADLIGNE_TR!$A$16:$C$27,MATCH(Tableau4[[#This Row],[Mois]],COEE_CADLIGNE_TR!$A$16:$A$27,0),2)*COEE_CADLIGNE_TR!$H$2*INDEX(COEE_CADLIGNE_TR!$L$3:$R$9,MATCH(WEEKDAY($A161,1),COEE_CADLIGNE_TR!$M$3:$M$9,0),4)*INDEX(COEE_CADLIGNE_TR!$A$1:$D$13,MATCH(MONTH($A161),COEE_CADLIGNE_TR!$A$1:$A$13,0),3),INDEX(COEE_CADLIGNE_TR!$A$16:$C$27,MATCH(Tableau4[[#This Row],[Mois]],COEE_CADLIGNE_TR!$A$16:$A$27,0),2)*COEE_CADLIGNE_TR!$H$2*INDEX(COEE_CADLIGNE_TR!$L$3:$R$9,MATCH(WEEKDAY($A161,1),COEE_CADLIGNE_TR!$M$3:$M$9,0),3)*INDEX(COEE_CADLIGNE_TR!$A$1:$D$13,MATCH(MONTH($A161),COEE_CADLIGNE_TR!$A$1:$A$13,0),3))))</f>
        <v/>
      </c>
      <c r="K161" s="28" t="str">
        <f>IF(OR(Ouverture_lignes_validées!K161="F",Ouverture_lignes_validées!K161="PM",Ouverture_lignes_validées!K161=""),"",IF(Ouverture_lignes_validées!K161=1,IF(ISEVEN(Capa_lignes!$C161)="VRAI",INDEX(COEE_CADLIGNE_TR!$A$16:$C$27,MATCH(Tableau4[[#This Row],[Mois]],COEE_CADLIGNE_TR!$A$16:$A$27,0),2)*COEE_CADLIGNE_TR!$H$2*INDEX(COEE_CADLIGNE_TR!$L$3:$R$9,MATCH(WEEKDAY($A161,1),COEE_CADLIGNE_TR!$M$3:$M$9,0),3)*INDEX(COEE_CADLIGNE_TR!$A$1:$D$13,MATCH(MONTH($A161),COEE_CADLIGNE_TR!$A$1:$A$13,0),3),INDEX(COEE_CADLIGNE_TR!$A$16:$C$27,MATCH(Tableau4[[#This Row],[Mois]],COEE_CADLIGNE_TR!$A$16:$A$27,0),2)*COEE_CADLIGNE_TR!$H$2*INDEX(COEE_CADLIGNE_TR!$L$3:$R$9,MATCH(WEEKDAY($A161,1),COEE_CADLIGNE_TR!$M$3:$M$9,0),4)*INDEX(COEE_CADLIGNE_TR!$A$1:$D$13,MATCH(MONTH($A161),COEE_CADLIGNE_TR!$A$1:$A$13,0),3))))</f>
        <v/>
      </c>
      <c r="L161" s="28" t="str">
        <f>IF(OR(Ouverture_lignes_validées!L161="F",Ouverture_lignes_validées!L161="PM",Ouverture_lignes_validées!L161=""),"",IF(Ouverture_lignes_validées!L161=1,INDEX(COEE_CADLIGNE_TR!$A$16:$C$27,MATCH(Tableau4[[#This Row],[Mois]],COEE_CADLIGNE_TR!$A$16:$A$27,0),2)*COEE_CADLIGNE_TR!$H$2*INDEX(COEE_CADLIGNE_TR!$L$3:$R$9,MATCH(WEEKDAY($A161,1),COEE_CADLIGNE_TR!$M$3:$M$9,0),5)*INDEX(COEE_CADLIGNE_TR!$A$1:$D$13,MATCH(MONTH($A161),COEE_CADLIGNE_TR!$A$1:$A$13,0),3)))</f>
        <v/>
      </c>
      <c r="M161" s="28" t="str">
        <f>IF(OR(Ouverture_lignes_validées!M161="F",Ouverture_lignes_validées!M161="PM",Ouverture_lignes_validées!M161=""),"",IF(Ouverture_lignes_validées!M161=1,INDEX(COEE_CADLIGNE_TR!$A$16:$C$27,MATCH(Tableau4[[#This Row],[Mois]],COEE_CADLIGNE_TR!$A$16:$A$27,0),2)*COEE_CADLIGNE_TR!$H$2*INDEX(COEE_CADLIGNE_TR!$L$3:$R$9,MATCH(WEEKDAY($A161,1),COEE_CADLIGNE_TR!$M$3:$M$9,0),6)*INDEX(COEE_CADLIGNE_TR!$A$1:$D$13,MATCH(MONTH($A161),COEE_CADLIGNE_TR!$A$1:$A$13,0),3)))</f>
        <v/>
      </c>
      <c r="N161" s="28" t="str">
        <f>IF(OR(Ouverture_lignes_validées!N161="F",Ouverture_lignes_validées!N161="PM",Ouverture_lignes_validées!N161=""),"",IF(Ouverture_lignes_validées!N161=1,INDEX(COEE_CADLIGNE_TR!$A$16:$C$27,MATCH(Tableau4[[#This Row],[Mois]],COEE_CADLIGNE_TR!$A$16:$A$27,0),2)*COEE_CADLIGNE_TR!$H$2*INDEX(COEE_CADLIGNE_TR!$L$3:$R$9,MATCH(WEEKDAY($A161,1),COEE_CADLIGNE_TR!$M$3:$M$9,0),7)*INDEX(COEE_CADLIGNE_TR!$A$1:$D$13,MATCH(MONTH($A161),COEE_CADLIGNE_TR!$A$1:$A$13,0),3)))</f>
        <v/>
      </c>
      <c r="O161" s="28">
        <f>IF(OR(Ouverture_lignes_validées!O161="F",Ouverture_lignes_validées!O161="PM",Ouverture_lignes_validées!O161=""),"",IF(Ouverture_lignes_validées!O161=1,IF(ISEVEN(Capa_lignes!$C161)="VRAI",INDEX(COEE_CADLIGNE_TR!$A$16:$C$27,MATCH(Tableau4[[#This Row],[Mois]],COEE_CADLIGNE_TR!$A$16:$A$27,0),2)*COEE_CADLIGNE_TR!$I$2*INDEX(COEE_CADLIGNE_TR!$L$3:$R$9,MATCH(WEEKDAY($A161,1),COEE_CADLIGNE_TR!$M$3:$M$9,0),4)*INDEX(COEE_CADLIGNE_TR!$A$1:$D$13,MATCH(MONTH($A161),COEE_CADLIGNE_TR!$A$1:$A$13,0),4),INDEX(COEE_CADLIGNE_TR!$A$16:$C$27,MATCH(Tableau4[[#This Row],[Mois]],COEE_CADLIGNE_TR!$A$16:$A$27,0),2)*COEE_CADLIGNE_TR!$I$2*INDEX(COEE_CADLIGNE_TR!$L$3:$R$9,MATCH(WEEKDAY($A161,1),COEE_CADLIGNE_TR!$M$3:$M$9,0),3)*INDEX(COEE_CADLIGNE_TR!$A$1:$D$13,MATCH(MONTH($A161),COEE_CADLIGNE_TR!$A$1:$A$13,0),4))))</f>
        <v>4796.55</v>
      </c>
      <c r="P161" s="28">
        <f>IF(OR(Ouverture_lignes_validées!P161="F",Ouverture_lignes_validées!P161="PM",Ouverture_lignes_validées!P161=""),"",IF(Ouverture_lignes_validées!P161=1,IF(ISEVEN(Capa_lignes!$C161)="VRAI",INDEX(COEE_CADLIGNE_TR!$A$16:$C$27,MATCH(Tableau4[[#This Row],[Mois]],COEE_CADLIGNE_TR!$A$16:$A$27,0),2)*COEE_CADLIGNE_TR!$I$2*INDEX(COEE_CADLIGNE_TR!$L$3:$R$9,MATCH(WEEKDAY($A161,1),COEE_CADLIGNE_TR!$M$3:$M$9,0),3)*INDEX(COEE_CADLIGNE_TR!$A$1:$D$13,MATCH(MONTH($A161),COEE_CADLIGNE_TR!$A$1:$A$13,0),4),INDEX(COEE_CADLIGNE_TR!$A$16:$C$27,MATCH(Tableau4[[#This Row],[Mois]],COEE_CADLIGNE_TR!$A$16:$A$27,0),2)*COEE_CADLIGNE_TR!$I$2*INDEX(COEE_CADLIGNE_TR!$L$3:$R$9,MATCH(WEEKDAY($A161,1),COEE_CADLIGNE_TR!$M$3:$M$9,0),4)*INDEX(COEE_CADLIGNE_TR!$A$1:$D$13,MATCH(MONTH($A161),COEE_CADLIGNE_TR!$A$1:$A$13,0),4))))</f>
        <v>4905.5625</v>
      </c>
      <c r="Q161" s="28">
        <f>IF(OR(Ouverture_lignes_validées!Q161="F",Ouverture_lignes_validées!Q161="PM",Ouverture_lignes_validées!Q161=""),"",IF(Ouverture_lignes_validées!Q161=1,INDEX(COEE_CADLIGNE_TR!$A$16:$C$27,MATCH(Tableau4[[#This Row],[Mois]],COEE_CADLIGNE_TR!$A$16:$A$27,0),2)*COEE_CADLIGNE_TR!$I$2*INDEX(COEE_CADLIGNE_TR!$L$3:$R$9,MATCH(WEEKDAY($A161,1),COEE_CADLIGNE_TR!$M$3:$M$9,0),5)*INDEX(COEE_CADLIGNE_TR!$A$1:$D$13,MATCH(MONTH($A161),COEE_CADLIGNE_TR!$A$1:$A$13,0),4)))</f>
        <v>5995.6875</v>
      </c>
      <c r="R161" s="28" t="str">
        <f>IF(OR(Ouverture_lignes_validées!R161="F",Ouverture_lignes_validées!R161="PM",Ouverture_lignes_validées!R161=""),"",IF(Ouverture_lignes_validées!R161=1,INDEX(COEE_CADLIGNE_TR!$A$16:$C$27,MATCH(Tableau4[[#This Row],[Mois]],COEE_CADLIGNE_TR!$A$16:$A$27,0),2)*COEE_CADLIGNE_TR!$I$2*INDEX(COEE_CADLIGNE_TR!$L$3:$R$9,MATCH(WEEKDAY($A161,1),COEE_CADLIGNE_TR!$M$3:$M$9,0),6)*INDEX(COEE_CADLIGNE_TR!$A$1:$D$13,MATCH(MONTH($A161),COEE_CADLIGNE_TR!$A$1:$A$13,0),4)))</f>
        <v/>
      </c>
      <c r="S161" s="28" t="str">
        <f>IF(OR(Ouverture_lignes_validées!S161="F",Ouverture_lignes_validées!S161="PM",Ouverture_lignes_validées!S161=""),"",IF(Ouverture_lignes_validées!S161=1,INDEX(COEE_CADLIGNE_TR!$A$16:$C$27,MATCH(Tableau4[[#This Row],[Mois]],COEE_CADLIGNE_TR!$A$16:$A$27,0),2)*COEE_CADLIGNE_TR!$I$2*INDEX(COEE_CADLIGNE_TR!$L$3:$R$9,MATCH(WEEKDAY($A161,1),COEE_CADLIGNE_TR!$M$3:$M$9,0),7)*INDEX(COEE_CADLIGNE_TR!$A$1:$D$13,MATCH(MONTH($A161),COEE_CADLIGNE_TR!$A$1:$A$13,0),4)))</f>
        <v/>
      </c>
      <c r="T161" s="28">
        <f>IF(OR(Ouverture_lignes_validées!T161="F",Ouverture_lignes_validées!T161="PM",Ouverture_lignes_validées!T161=""),"",IF(Ouverture_lignes_validées!T161=1,IF(ISEVEN(Capa_lignes!$C161)="VRAI",INDEX(COEE_CADLIGNE_TR!$A$16:$C$27,MATCH(Tableau4[[#This Row],[Mois]],COEE_CADLIGNE_TR!$A$16:$A$27,0),2)*COEE_CADLIGNE_TR!$J$2*INDEX(COEE_CADLIGNE_TR!$L$3:$R$9,MATCH(WEEKDAY($A161,1),COEE_CADLIGNE_TR!$M$3:$M$9,0),3)*INDEX(COEE_CADLIGNE_TR!$A$1:$E$13,MATCH(MONTH($A161),COEE_CADLIGNE_TR!$A$1:$A$13,0),5),INDEX(COEE_CADLIGNE_TR!$A$16:$C$27,MATCH(Tableau4[[#This Row],[Mois]],COEE_CADLIGNE_TR!$A$16:$A$27,0),2)*COEE_CADLIGNE_TR!$J$2*INDEX(COEE_CADLIGNE_TR!$L$3:$R$9,MATCH(WEEKDAY($A161,1),COEE_CADLIGNE_TR!$M$3:$M$9,0),4)*INDEX(COEE_CADLIGNE_TR!$A$1:$E$13,MATCH(MONTH($A161),COEE_CADLIGNE_TR!$A$1:$A$13,0),5))))</f>
        <v>1601.8735362997659</v>
      </c>
    </row>
    <row r="162" spans="1:20" x14ac:dyDescent="0.35">
      <c r="A162" s="4">
        <v>45085</v>
      </c>
      <c r="B162" s="1">
        <v>2023</v>
      </c>
      <c r="C162" s="1">
        <v>23</v>
      </c>
      <c r="D162" s="1">
        <f>MONTH(Tableau4[[#This Row],[Date ]])</f>
        <v>6</v>
      </c>
      <c r="E162" s="28">
        <f>IF(OR(Ouverture_lignes_validées!E162="F",Ouverture_lignes_validées!E162="PM",Ouverture_lignes_validées!E162=""),"",
IF(Ouverture_lignes_validées!E162=1,
IF(ISEVEN(Capa_lignes!$C162)="VRAI",
INDEX(COEE_CADLIGNE_TR!$A$16:$C$27,MATCH(Tableau4[[#This Row],[Mois]],COEE_CADLIGNE_TR!$A$16:$A$27,0),2)*COEE_CADLIGNE_TR!$G$2*INDEX(COEE_CADLIGNE_TR!$L$3:$R$9,MATCH(WEEKDAY($A162,1),COEE_CADLIGNE_TR!$M$3:$M$9,0),4)*INDEX(COEE_CADLIGNE_TR!$A$1:$D$13,MATCH(MONTH($A162),COEE_CADLIGNE_TR!$A$1:$A$13,0),2)*INDEX(COEE_CADLIGNE_TR!$A$1:$D$13,MATCH(MONTH($A162),COEE_CADLIGNE_TR!$A$1:$A$13,0),2),
INDEX(COEE_CADLIGNE_TR!$A$16:$C$27,MATCH(Tableau4[[#This Row],[Mois]],COEE_CADLIGNE_TR!$A$16:$A$27,0),2)*COEE_CADLIGNE_TR!$G$2*INDEX(COEE_CADLIGNE_TR!$L$3:$R$9,MATCH(WEEKDAY($A162,1),COEE_CADLIGNE_TR!$M$3:$M$9,0),3)*INDEX(COEE_CADLIGNE_TR!$A$1:$D$13,MATCH(MONTH($A162),COEE_CADLIGNE_TR!$A$1:$A$13,0),2)*INDEX(COEE_CADLIGNE_TR!$A$1:$D$13,MATCH(MONTH($A162),COEE_CADLIGNE_TR!$A$1:$A$13,0),2))))</f>
        <v>1618.4960000000001</v>
      </c>
      <c r="F162" s="28">
        <f>IF(OR(Ouverture_lignes_validées!F162="F",Ouverture_lignes_validées!F162="PM",Ouverture_lignes_validées!F162=""),"",IF(Ouverture_lignes_validées!F162=1,IF(ISEVEN(Capa_lignes!$C162)="VRAI",INDEX(COEE_CADLIGNE_TR!$A$16:$C$27,MATCH(Tableau4[[#This Row],[Mois]],COEE_CADLIGNE_TR!$A$16:$A$27,0),2)*COEE_CADLIGNE_TR!$G$2*INDEX(COEE_CADLIGNE_TR!$L$3:$R$9,MATCH(WEEKDAY($A162,1),COEE_CADLIGNE_TR!$M$3:$M$9,0),3)*INDEX(COEE_CADLIGNE_TR!$A$1:$D$13,MATCH(MONTH($A162),COEE_CADLIGNE_TR!$A$1:$A$13,0),2),COEE_CADLIGNE_TR!$G$2*INDEX(COEE_CADLIGNE_TR!$L$3:$R$9,MATCH(WEEKDAY($A162,1),COEE_CADLIGNE_TR!$M$3:$M$9,0),4)*INDEX(COEE_CADLIGNE_TR!$A$1:$D$13,MATCH(MONTH($A162),COEE_CADLIGNE_TR!$A$1:$A$13,0),2))))</f>
        <v>3960</v>
      </c>
      <c r="G162" s="28" t="str">
        <f>IF(OR(Ouverture_lignes_validées!G162="F",Ouverture_lignes_validées!G162="PM",Ouverture_lignes_validées!G162=""),"",IF(Ouverture_lignes_validées!G162=1,INDEX(COEE_CADLIGNE_TR!$A$16:$C$27,MATCH(Tableau4[[#This Row],[Mois]],COEE_CADLIGNE_TR!$A$16:$A$27,0),2)*COEE_CADLIGNE_TR!$G$2*INDEX(COEE_CADLIGNE_TR!$L$3:$R$9,MATCH(WEEKDAY($A162,1),COEE_CADLIGNE_TR!$M$3:$M$9,0),5)*INDEX(COEE_CADLIGNE_TR!$A$1:$D$13,MATCH(MONTH($A162),COEE_CADLIGNE_TR!$A$1:$A$13,0),2)))</f>
        <v/>
      </c>
      <c r="H162" s="28" t="str">
        <f>IF(OR(Ouverture_lignes_validées!H162="F",Ouverture_lignes_validées!H162="PM",Ouverture_lignes_validées!H162=""),"",IF(Ouverture_lignes_validées!H162=1,INDEX(COEE_CADLIGNE_TR!$A$16:$C$27,MATCH(Tableau4[[#This Row],[Mois]],COEE_CADLIGNE_TR!$A$16:$A$27,0),2)*COEE_CADLIGNE_TR!$G$2*INDEX(COEE_CADLIGNE_TR!$L$3:$R$9,MATCH(WEEKDAY($A162,1),COEE_CADLIGNE_TR!$M$3:$M$9,0),6)*INDEX(COEE_CADLIGNE_TR!$A$1:$D$13,MATCH(MONTH($A162),COEE_CADLIGNE_TR!$A$1:$A$13,0),2)))</f>
        <v/>
      </c>
      <c r="I162" s="28" t="str">
        <f>IF(OR(Ouverture_lignes_validées!I162="F",Ouverture_lignes_validées!I162="PM",Ouverture_lignes_validées!I162=""),"",IF(Ouverture_lignes_validées!I162=1,INDEX(COEE_CADLIGNE_TR!$A$16:$C$27,MATCH(Tableau4[[#This Row],[Mois]],COEE_CADLIGNE_TR!$A$16:$A$27,0),2)*COEE_CADLIGNE_TR!$G$2*INDEX(COEE_CADLIGNE_TR!$L$3:$R$9,MATCH(WEEKDAY($A162,1),COEE_CADLIGNE_TR!$M$3:$M$9,0),7)*INDEX(COEE_CADLIGNE_TR!$A$1:$D$13,MATCH(MONTH($A162),COEE_CADLIGNE_TR!$A$1:$A$13,0),2)))</f>
        <v/>
      </c>
      <c r="J162" s="28" t="str">
        <f>IF(OR(Ouverture_lignes_validées!J162="F",Ouverture_lignes_validées!J162="PM",Ouverture_lignes_validées!J162=""),"",IF(Ouverture_lignes_validées!J162=1,IF(ISEVEN(Capa_lignes!$C162)="VRAI",INDEX(COEE_CADLIGNE_TR!$A$16:$C$27,MATCH(Tableau4[[#This Row],[Mois]],COEE_CADLIGNE_TR!$A$16:$A$27,0),2)*COEE_CADLIGNE_TR!$H$2*INDEX(COEE_CADLIGNE_TR!$L$3:$R$9,MATCH(WEEKDAY($A162,1),COEE_CADLIGNE_TR!$M$3:$M$9,0),4)*INDEX(COEE_CADLIGNE_TR!$A$1:$D$13,MATCH(MONTH($A162),COEE_CADLIGNE_TR!$A$1:$A$13,0),3),INDEX(COEE_CADLIGNE_TR!$A$16:$C$27,MATCH(Tableau4[[#This Row],[Mois]],COEE_CADLIGNE_TR!$A$16:$A$27,0),2)*COEE_CADLIGNE_TR!$H$2*INDEX(COEE_CADLIGNE_TR!$L$3:$R$9,MATCH(WEEKDAY($A162,1),COEE_CADLIGNE_TR!$M$3:$M$9,0),3)*INDEX(COEE_CADLIGNE_TR!$A$1:$D$13,MATCH(MONTH($A162),COEE_CADLIGNE_TR!$A$1:$A$13,0),3))))</f>
        <v/>
      </c>
      <c r="K162" s="28" t="str">
        <f>IF(OR(Ouverture_lignes_validées!K162="F",Ouverture_lignes_validées!K162="PM",Ouverture_lignes_validées!K162=""),"",IF(Ouverture_lignes_validées!K162=1,IF(ISEVEN(Capa_lignes!$C162)="VRAI",INDEX(COEE_CADLIGNE_TR!$A$16:$C$27,MATCH(Tableau4[[#This Row],[Mois]],COEE_CADLIGNE_TR!$A$16:$A$27,0),2)*COEE_CADLIGNE_TR!$H$2*INDEX(COEE_CADLIGNE_TR!$L$3:$R$9,MATCH(WEEKDAY($A162,1),COEE_CADLIGNE_TR!$M$3:$M$9,0),3)*INDEX(COEE_CADLIGNE_TR!$A$1:$D$13,MATCH(MONTH($A162),COEE_CADLIGNE_TR!$A$1:$A$13,0),3),INDEX(COEE_CADLIGNE_TR!$A$16:$C$27,MATCH(Tableau4[[#This Row],[Mois]],COEE_CADLIGNE_TR!$A$16:$A$27,0),2)*COEE_CADLIGNE_TR!$H$2*INDEX(COEE_CADLIGNE_TR!$L$3:$R$9,MATCH(WEEKDAY($A162,1),COEE_CADLIGNE_TR!$M$3:$M$9,0),4)*INDEX(COEE_CADLIGNE_TR!$A$1:$D$13,MATCH(MONTH($A162),COEE_CADLIGNE_TR!$A$1:$A$13,0),3))))</f>
        <v/>
      </c>
      <c r="L162" s="28" t="str">
        <f>IF(OR(Ouverture_lignes_validées!L162="F",Ouverture_lignes_validées!L162="PM",Ouverture_lignes_validées!L162=""),"",IF(Ouverture_lignes_validées!L162=1,INDEX(COEE_CADLIGNE_TR!$A$16:$C$27,MATCH(Tableau4[[#This Row],[Mois]],COEE_CADLIGNE_TR!$A$16:$A$27,0),2)*COEE_CADLIGNE_TR!$H$2*INDEX(COEE_CADLIGNE_TR!$L$3:$R$9,MATCH(WEEKDAY($A162,1),COEE_CADLIGNE_TR!$M$3:$M$9,0),5)*INDEX(COEE_CADLIGNE_TR!$A$1:$D$13,MATCH(MONTH($A162),COEE_CADLIGNE_TR!$A$1:$A$13,0),3)))</f>
        <v/>
      </c>
      <c r="M162" s="28" t="str">
        <f>IF(OR(Ouverture_lignes_validées!M162="F",Ouverture_lignes_validées!M162="PM",Ouverture_lignes_validées!M162=""),"",IF(Ouverture_lignes_validées!M162=1,INDEX(COEE_CADLIGNE_TR!$A$16:$C$27,MATCH(Tableau4[[#This Row],[Mois]],COEE_CADLIGNE_TR!$A$16:$A$27,0),2)*COEE_CADLIGNE_TR!$H$2*INDEX(COEE_CADLIGNE_TR!$L$3:$R$9,MATCH(WEEKDAY($A162,1),COEE_CADLIGNE_TR!$M$3:$M$9,0),6)*INDEX(COEE_CADLIGNE_TR!$A$1:$D$13,MATCH(MONTH($A162),COEE_CADLIGNE_TR!$A$1:$A$13,0),3)))</f>
        <v/>
      </c>
      <c r="N162" s="28" t="str">
        <f>IF(OR(Ouverture_lignes_validées!N162="F",Ouverture_lignes_validées!N162="PM",Ouverture_lignes_validées!N162=""),"",IF(Ouverture_lignes_validées!N162=1,INDEX(COEE_CADLIGNE_TR!$A$16:$C$27,MATCH(Tableau4[[#This Row],[Mois]],COEE_CADLIGNE_TR!$A$16:$A$27,0),2)*COEE_CADLIGNE_TR!$H$2*INDEX(COEE_CADLIGNE_TR!$L$3:$R$9,MATCH(WEEKDAY($A162,1),COEE_CADLIGNE_TR!$M$3:$M$9,0),7)*INDEX(COEE_CADLIGNE_TR!$A$1:$D$13,MATCH(MONTH($A162),COEE_CADLIGNE_TR!$A$1:$A$13,0),3)))</f>
        <v/>
      </c>
      <c r="O162" s="28">
        <f>IF(OR(Ouverture_lignes_validées!O162="F",Ouverture_lignes_validées!O162="PM",Ouverture_lignes_validées!O162=""),"",IF(Ouverture_lignes_validées!O162=1,IF(ISEVEN(Capa_lignes!$C162)="VRAI",INDEX(COEE_CADLIGNE_TR!$A$16:$C$27,MATCH(Tableau4[[#This Row],[Mois]],COEE_CADLIGNE_TR!$A$16:$A$27,0),2)*COEE_CADLIGNE_TR!$I$2*INDEX(COEE_CADLIGNE_TR!$L$3:$R$9,MATCH(WEEKDAY($A162,1),COEE_CADLIGNE_TR!$M$3:$M$9,0),4)*INDEX(COEE_CADLIGNE_TR!$A$1:$D$13,MATCH(MONTH($A162),COEE_CADLIGNE_TR!$A$1:$A$13,0),4),INDEX(COEE_CADLIGNE_TR!$A$16:$C$27,MATCH(Tableau4[[#This Row],[Mois]],COEE_CADLIGNE_TR!$A$16:$A$27,0),2)*COEE_CADLIGNE_TR!$I$2*INDEX(COEE_CADLIGNE_TR!$L$3:$R$9,MATCH(WEEKDAY($A162,1),COEE_CADLIGNE_TR!$M$3:$M$9,0),3)*INDEX(COEE_CADLIGNE_TR!$A$1:$D$13,MATCH(MONTH($A162),COEE_CADLIGNE_TR!$A$1:$A$13,0),4))))</f>
        <v>4796.55</v>
      </c>
      <c r="P162" s="28">
        <f>IF(OR(Ouverture_lignes_validées!P162="F",Ouverture_lignes_validées!P162="PM",Ouverture_lignes_validées!P162=""),"",IF(Ouverture_lignes_validées!P162=1,IF(ISEVEN(Capa_lignes!$C162)="VRAI",INDEX(COEE_CADLIGNE_TR!$A$16:$C$27,MATCH(Tableau4[[#This Row],[Mois]],COEE_CADLIGNE_TR!$A$16:$A$27,0),2)*COEE_CADLIGNE_TR!$I$2*INDEX(COEE_CADLIGNE_TR!$L$3:$R$9,MATCH(WEEKDAY($A162,1),COEE_CADLIGNE_TR!$M$3:$M$9,0),3)*INDEX(COEE_CADLIGNE_TR!$A$1:$D$13,MATCH(MONTH($A162),COEE_CADLIGNE_TR!$A$1:$A$13,0),4),INDEX(COEE_CADLIGNE_TR!$A$16:$C$27,MATCH(Tableau4[[#This Row],[Mois]],COEE_CADLIGNE_TR!$A$16:$A$27,0),2)*COEE_CADLIGNE_TR!$I$2*INDEX(COEE_CADLIGNE_TR!$L$3:$R$9,MATCH(WEEKDAY($A162,1),COEE_CADLIGNE_TR!$M$3:$M$9,0),4)*INDEX(COEE_CADLIGNE_TR!$A$1:$D$13,MATCH(MONTH($A162),COEE_CADLIGNE_TR!$A$1:$A$13,0),4))))</f>
        <v>4905.5625</v>
      </c>
      <c r="Q162" s="28">
        <f>IF(OR(Ouverture_lignes_validées!Q162="F",Ouverture_lignes_validées!Q162="PM",Ouverture_lignes_validées!Q162=""),"",IF(Ouverture_lignes_validées!Q162=1,INDEX(COEE_CADLIGNE_TR!$A$16:$C$27,MATCH(Tableau4[[#This Row],[Mois]],COEE_CADLIGNE_TR!$A$16:$A$27,0),2)*COEE_CADLIGNE_TR!$I$2*INDEX(COEE_CADLIGNE_TR!$L$3:$R$9,MATCH(WEEKDAY($A162,1),COEE_CADLIGNE_TR!$M$3:$M$9,0),5)*INDEX(COEE_CADLIGNE_TR!$A$1:$D$13,MATCH(MONTH($A162),COEE_CADLIGNE_TR!$A$1:$A$13,0),4)))</f>
        <v>5995.6875</v>
      </c>
      <c r="R162" s="28" t="str">
        <f>IF(OR(Ouverture_lignes_validées!R162="F",Ouverture_lignes_validées!R162="PM",Ouverture_lignes_validées!R162=""),"",IF(Ouverture_lignes_validées!R162=1,INDEX(COEE_CADLIGNE_TR!$A$16:$C$27,MATCH(Tableau4[[#This Row],[Mois]],COEE_CADLIGNE_TR!$A$16:$A$27,0),2)*COEE_CADLIGNE_TR!$I$2*INDEX(COEE_CADLIGNE_TR!$L$3:$R$9,MATCH(WEEKDAY($A162,1),COEE_CADLIGNE_TR!$M$3:$M$9,0),6)*INDEX(COEE_CADLIGNE_TR!$A$1:$D$13,MATCH(MONTH($A162),COEE_CADLIGNE_TR!$A$1:$A$13,0),4)))</f>
        <v/>
      </c>
      <c r="S162" s="28" t="str">
        <f>IF(OR(Ouverture_lignes_validées!S162="F",Ouverture_lignes_validées!S162="PM",Ouverture_lignes_validées!S162=""),"",IF(Ouverture_lignes_validées!S162=1,INDEX(COEE_CADLIGNE_TR!$A$16:$C$27,MATCH(Tableau4[[#This Row],[Mois]],COEE_CADLIGNE_TR!$A$16:$A$27,0),2)*COEE_CADLIGNE_TR!$I$2*INDEX(COEE_CADLIGNE_TR!$L$3:$R$9,MATCH(WEEKDAY($A162,1),COEE_CADLIGNE_TR!$M$3:$M$9,0),7)*INDEX(COEE_CADLIGNE_TR!$A$1:$D$13,MATCH(MONTH($A162),COEE_CADLIGNE_TR!$A$1:$A$13,0),4)))</f>
        <v/>
      </c>
      <c r="T162" s="28">
        <f>IF(OR(Ouverture_lignes_validées!T162="F",Ouverture_lignes_validées!T162="PM",Ouverture_lignes_validées!T162=""),"",IF(Ouverture_lignes_validées!T162=1,IF(ISEVEN(Capa_lignes!$C162)="VRAI",INDEX(COEE_CADLIGNE_TR!$A$16:$C$27,MATCH(Tableau4[[#This Row],[Mois]],COEE_CADLIGNE_TR!$A$16:$A$27,0),2)*COEE_CADLIGNE_TR!$J$2*INDEX(COEE_CADLIGNE_TR!$L$3:$R$9,MATCH(WEEKDAY($A162,1),COEE_CADLIGNE_TR!$M$3:$M$9,0),3)*INDEX(COEE_CADLIGNE_TR!$A$1:$E$13,MATCH(MONTH($A162),COEE_CADLIGNE_TR!$A$1:$A$13,0),5),INDEX(COEE_CADLIGNE_TR!$A$16:$C$27,MATCH(Tableau4[[#This Row],[Mois]],COEE_CADLIGNE_TR!$A$16:$A$27,0),2)*COEE_CADLIGNE_TR!$J$2*INDEX(COEE_CADLIGNE_TR!$L$3:$R$9,MATCH(WEEKDAY($A162,1),COEE_CADLIGNE_TR!$M$3:$M$9,0),4)*INDEX(COEE_CADLIGNE_TR!$A$1:$E$13,MATCH(MONTH($A162),COEE_CADLIGNE_TR!$A$1:$A$13,0),5))))</f>
        <v>1601.8735362997659</v>
      </c>
    </row>
    <row r="163" spans="1:20" x14ac:dyDescent="0.35">
      <c r="A163" s="4">
        <v>45086</v>
      </c>
      <c r="B163" s="1">
        <v>2023</v>
      </c>
      <c r="C163" s="1">
        <v>23</v>
      </c>
      <c r="D163" s="1">
        <f>MONTH(Tableau4[[#This Row],[Date ]])</f>
        <v>6</v>
      </c>
      <c r="E163" s="28">
        <f>IF(OR(Ouverture_lignes_validées!E163="F",Ouverture_lignes_validées!E163="PM",Ouverture_lignes_validées!E163=""),"",
IF(Ouverture_lignes_validées!E163=1,
IF(ISEVEN(Capa_lignes!$C163)="VRAI",
INDEX(COEE_CADLIGNE_TR!$A$16:$C$27,MATCH(Tableau4[[#This Row],[Mois]],COEE_CADLIGNE_TR!$A$16:$A$27,0),2)*COEE_CADLIGNE_TR!$G$2*INDEX(COEE_CADLIGNE_TR!$L$3:$R$9,MATCH(WEEKDAY($A163,1),COEE_CADLIGNE_TR!$M$3:$M$9,0),4)*INDEX(COEE_CADLIGNE_TR!$A$1:$D$13,MATCH(MONTH($A163),COEE_CADLIGNE_TR!$A$1:$A$13,0),2)*INDEX(COEE_CADLIGNE_TR!$A$1:$D$13,MATCH(MONTH($A163),COEE_CADLIGNE_TR!$A$1:$A$13,0),2),
INDEX(COEE_CADLIGNE_TR!$A$16:$C$27,MATCH(Tableau4[[#This Row],[Mois]],COEE_CADLIGNE_TR!$A$16:$A$27,0),2)*COEE_CADLIGNE_TR!$G$2*INDEX(COEE_CADLIGNE_TR!$L$3:$R$9,MATCH(WEEKDAY($A163,1),COEE_CADLIGNE_TR!$M$3:$M$9,0),3)*INDEX(COEE_CADLIGNE_TR!$A$1:$D$13,MATCH(MONTH($A163),COEE_CADLIGNE_TR!$A$1:$A$13,0),2)*INDEX(COEE_CADLIGNE_TR!$A$1:$D$13,MATCH(MONTH($A163),COEE_CADLIGNE_TR!$A$1:$A$13,0),2))))</f>
        <v>1618.4960000000001</v>
      </c>
      <c r="F163" s="28">
        <f>IF(OR(Ouverture_lignes_validées!F163="F",Ouverture_lignes_validées!F163="PM",Ouverture_lignes_validées!F163=""),"",IF(Ouverture_lignes_validées!F163=1,IF(ISEVEN(Capa_lignes!$C163)="VRAI",INDEX(COEE_CADLIGNE_TR!$A$16:$C$27,MATCH(Tableau4[[#This Row],[Mois]],COEE_CADLIGNE_TR!$A$16:$A$27,0),2)*COEE_CADLIGNE_TR!$G$2*INDEX(COEE_CADLIGNE_TR!$L$3:$R$9,MATCH(WEEKDAY($A163,1),COEE_CADLIGNE_TR!$M$3:$M$9,0),3)*INDEX(COEE_CADLIGNE_TR!$A$1:$D$13,MATCH(MONTH($A163),COEE_CADLIGNE_TR!$A$1:$A$13,0),2),COEE_CADLIGNE_TR!$G$2*INDEX(COEE_CADLIGNE_TR!$L$3:$R$9,MATCH(WEEKDAY($A163,1),COEE_CADLIGNE_TR!$M$3:$M$9,0),4)*INDEX(COEE_CADLIGNE_TR!$A$1:$D$13,MATCH(MONTH($A163),COEE_CADLIGNE_TR!$A$1:$A$13,0),2))))</f>
        <v>2376</v>
      </c>
      <c r="G163" s="28" t="str">
        <f>IF(OR(Ouverture_lignes_validées!G163="F",Ouverture_lignes_validées!G163="PM",Ouverture_lignes_validées!G163=""),"",IF(Ouverture_lignes_validées!G163=1,INDEX(COEE_CADLIGNE_TR!$A$16:$C$27,MATCH(Tableau4[[#This Row],[Mois]],COEE_CADLIGNE_TR!$A$16:$A$27,0),2)*COEE_CADLIGNE_TR!$G$2*INDEX(COEE_CADLIGNE_TR!$L$3:$R$9,MATCH(WEEKDAY($A163,1),COEE_CADLIGNE_TR!$M$3:$M$9,0),5)*INDEX(COEE_CADLIGNE_TR!$A$1:$D$13,MATCH(MONTH($A163),COEE_CADLIGNE_TR!$A$1:$A$13,0),2)))</f>
        <v/>
      </c>
      <c r="H163" s="28" t="str">
        <f>IF(OR(Ouverture_lignes_validées!H163="F",Ouverture_lignes_validées!H163="PM",Ouverture_lignes_validées!H163=""),"",IF(Ouverture_lignes_validées!H163=1,INDEX(COEE_CADLIGNE_TR!$A$16:$C$27,MATCH(Tableau4[[#This Row],[Mois]],COEE_CADLIGNE_TR!$A$16:$A$27,0),2)*COEE_CADLIGNE_TR!$G$2*INDEX(COEE_CADLIGNE_TR!$L$3:$R$9,MATCH(WEEKDAY($A163,1),COEE_CADLIGNE_TR!$M$3:$M$9,0),6)*INDEX(COEE_CADLIGNE_TR!$A$1:$D$13,MATCH(MONTH($A163),COEE_CADLIGNE_TR!$A$1:$A$13,0),2)))</f>
        <v/>
      </c>
      <c r="I163" s="28" t="str">
        <f>IF(OR(Ouverture_lignes_validées!I163="F",Ouverture_lignes_validées!I163="PM",Ouverture_lignes_validées!I163=""),"",IF(Ouverture_lignes_validées!I163=1,INDEX(COEE_CADLIGNE_TR!$A$16:$C$27,MATCH(Tableau4[[#This Row],[Mois]],COEE_CADLIGNE_TR!$A$16:$A$27,0),2)*COEE_CADLIGNE_TR!$G$2*INDEX(COEE_CADLIGNE_TR!$L$3:$R$9,MATCH(WEEKDAY($A163,1),COEE_CADLIGNE_TR!$M$3:$M$9,0),7)*INDEX(COEE_CADLIGNE_TR!$A$1:$D$13,MATCH(MONTH($A163),COEE_CADLIGNE_TR!$A$1:$A$13,0),2)))</f>
        <v/>
      </c>
      <c r="J163" s="28" t="str">
        <f>IF(OR(Ouverture_lignes_validées!J163="F",Ouverture_lignes_validées!J163="PM",Ouverture_lignes_validées!J163=""),"",IF(Ouverture_lignes_validées!J163=1,IF(ISEVEN(Capa_lignes!$C163)="VRAI",INDEX(COEE_CADLIGNE_TR!$A$16:$C$27,MATCH(Tableau4[[#This Row],[Mois]],COEE_CADLIGNE_TR!$A$16:$A$27,0),2)*COEE_CADLIGNE_TR!$H$2*INDEX(COEE_CADLIGNE_TR!$L$3:$R$9,MATCH(WEEKDAY($A163,1),COEE_CADLIGNE_TR!$M$3:$M$9,0),4)*INDEX(COEE_CADLIGNE_TR!$A$1:$D$13,MATCH(MONTH($A163),COEE_CADLIGNE_TR!$A$1:$A$13,0),3),INDEX(COEE_CADLIGNE_TR!$A$16:$C$27,MATCH(Tableau4[[#This Row],[Mois]],COEE_CADLIGNE_TR!$A$16:$A$27,0),2)*COEE_CADLIGNE_TR!$H$2*INDEX(COEE_CADLIGNE_TR!$L$3:$R$9,MATCH(WEEKDAY($A163,1),COEE_CADLIGNE_TR!$M$3:$M$9,0),3)*INDEX(COEE_CADLIGNE_TR!$A$1:$D$13,MATCH(MONTH($A163),COEE_CADLIGNE_TR!$A$1:$A$13,0),3))))</f>
        <v/>
      </c>
      <c r="K163" s="28" t="str">
        <f>IF(OR(Ouverture_lignes_validées!K163="F",Ouverture_lignes_validées!K163="PM",Ouverture_lignes_validées!K163=""),"",IF(Ouverture_lignes_validées!K163=1,IF(ISEVEN(Capa_lignes!$C163)="VRAI",INDEX(COEE_CADLIGNE_TR!$A$16:$C$27,MATCH(Tableau4[[#This Row],[Mois]],COEE_CADLIGNE_TR!$A$16:$A$27,0),2)*COEE_CADLIGNE_TR!$H$2*INDEX(COEE_CADLIGNE_TR!$L$3:$R$9,MATCH(WEEKDAY($A163,1),COEE_CADLIGNE_TR!$M$3:$M$9,0),3)*INDEX(COEE_CADLIGNE_TR!$A$1:$D$13,MATCH(MONTH($A163),COEE_CADLIGNE_TR!$A$1:$A$13,0),3),INDEX(COEE_CADLIGNE_TR!$A$16:$C$27,MATCH(Tableau4[[#This Row],[Mois]],COEE_CADLIGNE_TR!$A$16:$A$27,0),2)*COEE_CADLIGNE_TR!$H$2*INDEX(COEE_CADLIGNE_TR!$L$3:$R$9,MATCH(WEEKDAY($A163,1),COEE_CADLIGNE_TR!$M$3:$M$9,0),4)*INDEX(COEE_CADLIGNE_TR!$A$1:$D$13,MATCH(MONTH($A163),COEE_CADLIGNE_TR!$A$1:$A$13,0),3))))</f>
        <v/>
      </c>
      <c r="L163" s="28" t="str">
        <f>IF(OR(Ouverture_lignes_validées!L163="F",Ouverture_lignes_validées!L163="PM",Ouverture_lignes_validées!L163=""),"",IF(Ouverture_lignes_validées!L163=1,INDEX(COEE_CADLIGNE_TR!$A$16:$C$27,MATCH(Tableau4[[#This Row],[Mois]],COEE_CADLIGNE_TR!$A$16:$A$27,0),2)*COEE_CADLIGNE_TR!$H$2*INDEX(COEE_CADLIGNE_TR!$L$3:$R$9,MATCH(WEEKDAY($A163,1),COEE_CADLIGNE_TR!$M$3:$M$9,0),5)*INDEX(COEE_CADLIGNE_TR!$A$1:$D$13,MATCH(MONTH($A163),COEE_CADLIGNE_TR!$A$1:$A$13,0),3)))</f>
        <v/>
      </c>
      <c r="M163" s="28" t="str">
        <f>IF(OR(Ouverture_lignes_validées!M163="F",Ouverture_lignes_validées!M163="PM",Ouverture_lignes_validées!M163=""),"",IF(Ouverture_lignes_validées!M163=1,INDEX(COEE_CADLIGNE_TR!$A$16:$C$27,MATCH(Tableau4[[#This Row],[Mois]],COEE_CADLIGNE_TR!$A$16:$A$27,0),2)*COEE_CADLIGNE_TR!$H$2*INDEX(COEE_CADLIGNE_TR!$L$3:$R$9,MATCH(WEEKDAY($A163,1),COEE_CADLIGNE_TR!$M$3:$M$9,0),6)*INDEX(COEE_CADLIGNE_TR!$A$1:$D$13,MATCH(MONTH($A163),COEE_CADLIGNE_TR!$A$1:$A$13,0),3)))</f>
        <v/>
      </c>
      <c r="N163" s="28" t="str">
        <f>IF(OR(Ouverture_lignes_validées!N163="F",Ouverture_lignes_validées!N163="PM",Ouverture_lignes_validées!N163=""),"",IF(Ouverture_lignes_validées!N163=1,INDEX(COEE_CADLIGNE_TR!$A$16:$C$27,MATCH(Tableau4[[#This Row],[Mois]],COEE_CADLIGNE_TR!$A$16:$A$27,0),2)*COEE_CADLIGNE_TR!$H$2*INDEX(COEE_CADLIGNE_TR!$L$3:$R$9,MATCH(WEEKDAY($A163,1),COEE_CADLIGNE_TR!$M$3:$M$9,0),7)*INDEX(COEE_CADLIGNE_TR!$A$1:$D$13,MATCH(MONTH($A163),COEE_CADLIGNE_TR!$A$1:$A$13,0),3)))</f>
        <v/>
      </c>
      <c r="O163" s="28">
        <f>IF(OR(Ouverture_lignes_validées!O163="F",Ouverture_lignes_validées!O163="PM",Ouverture_lignes_validées!O163=""),"",IF(Ouverture_lignes_validées!O163=1,IF(ISEVEN(Capa_lignes!$C163)="VRAI",INDEX(COEE_CADLIGNE_TR!$A$16:$C$27,MATCH(Tableau4[[#This Row],[Mois]],COEE_CADLIGNE_TR!$A$16:$A$27,0),2)*COEE_CADLIGNE_TR!$I$2*INDEX(COEE_CADLIGNE_TR!$L$3:$R$9,MATCH(WEEKDAY($A163,1),COEE_CADLIGNE_TR!$M$3:$M$9,0),4)*INDEX(COEE_CADLIGNE_TR!$A$1:$D$13,MATCH(MONTH($A163),COEE_CADLIGNE_TR!$A$1:$A$13,0),4),INDEX(COEE_CADLIGNE_TR!$A$16:$C$27,MATCH(Tableau4[[#This Row],[Mois]],COEE_CADLIGNE_TR!$A$16:$A$27,0),2)*COEE_CADLIGNE_TR!$I$2*INDEX(COEE_CADLIGNE_TR!$L$3:$R$9,MATCH(WEEKDAY($A163,1),COEE_CADLIGNE_TR!$M$3:$M$9,0),3)*INDEX(COEE_CADLIGNE_TR!$A$1:$D$13,MATCH(MONTH($A163),COEE_CADLIGNE_TR!$A$1:$A$13,0),4))))</f>
        <v>4796.55</v>
      </c>
      <c r="P163" s="28">
        <f>IF(OR(Ouverture_lignes_validées!P163="F",Ouverture_lignes_validées!P163="PM",Ouverture_lignes_validées!P163=""),"",IF(Ouverture_lignes_validées!P163=1,IF(ISEVEN(Capa_lignes!$C163)="VRAI",INDEX(COEE_CADLIGNE_TR!$A$16:$C$27,MATCH(Tableau4[[#This Row],[Mois]],COEE_CADLIGNE_TR!$A$16:$A$27,0),2)*COEE_CADLIGNE_TR!$I$2*INDEX(COEE_CADLIGNE_TR!$L$3:$R$9,MATCH(WEEKDAY($A163,1),COEE_CADLIGNE_TR!$M$3:$M$9,0),3)*INDEX(COEE_CADLIGNE_TR!$A$1:$D$13,MATCH(MONTH($A163),COEE_CADLIGNE_TR!$A$1:$A$13,0),4),INDEX(COEE_CADLIGNE_TR!$A$16:$C$27,MATCH(Tableau4[[#This Row],[Mois]],COEE_CADLIGNE_TR!$A$16:$A$27,0),2)*COEE_CADLIGNE_TR!$I$2*INDEX(COEE_CADLIGNE_TR!$L$3:$R$9,MATCH(WEEKDAY($A163,1),COEE_CADLIGNE_TR!$M$3:$M$9,0),4)*INDEX(COEE_CADLIGNE_TR!$A$1:$D$13,MATCH(MONTH($A163),COEE_CADLIGNE_TR!$A$1:$A$13,0),4))))</f>
        <v>2943.3375000000001</v>
      </c>
      <c r="Q163" s="28" t="str">
        <f>IF(OR(Ouverture_lignes_validées!Q163="F",Ouverture_lignes_validées!Q163="PM",Ouverture_lignes_validées!Q163=""),"",IF(Ouverture_lignes_validées!Q163=1,INDEX(COEE_CADLIGNE_TR!$A$16:$C$27,MATCH(Tableau4[[#This Row],[Mois]],COEE_CADLIGNE_TR!$A$16:$A$27,0),2)*COEE_CADLIGNE_TR!$I$2*INDEX(COEE_CADLIGNE_TR!$L$3:$R$9,MATCH(WEEKDAY($A163,1),COEE_CADLIGNE_TR!$M$3:$M$9,0),5)*INDEX(COEE_CADLIGNE_TR!$A$1:$D$13,MATCH(MONTH($A163),COEE_CADLIGNE_TR!$A$1:$A$13,0),4)))</f>
        <v/>
      </c>
      <c r="R163" s="28">
        <f>IF(OR(Ouverture_lignes_validées!R163="F",Ouverture_lignes_validées!R163="PM",Ouverture_lignes_validées!R163=""),"",IF(Ouverture_lignes_validées!R163=1,INDEX(COEE_CADLIGNE_TR!$A$16:$C$27,MATCH(Tableau4[[#This Row],[Mois]],COEE_CADLIGNE_TR!$A$16:$A$27,0),2)*COEE_CADLIGNE_TR!$I$2*INDEX(COEE_CADLIGNE_TR!$L$3:$R$9,MATCH(WEEKDAY($A163,1),COEE_CADLIGNE_TR!$M$3:$M$9,0),6)*INDEX(COEE_CADLIGNE_TR!$A$1:$D$13,MATCH(MONTH($A163),COEE_CADLIGNE_TR!$A$1:$A$13,0),4)))</f>
        <v>7194.8249999999998</v>
      </c>
      <c r="S163" s="28" t="str">
        <f>IF(OR(Ouverture_lignes_validées!S163="F",Ouverture_lignes_validées!S163="PM",Ouverture_lignes_validées!S163=""),"",IF(Ouverture_lignes_validées!S163=1,INDEX(COEE_CADLIGNE_TR!$A$16:$C$27,MATCH(Tableau4[[#This Row],[Mois]],COEE_CADLIGNE_TR!$A$16:$A$27,0),2)*COEE_CADLIGNE_TR!$I$2*INDEX(COEE_CADLIGNE_TR!$L$3:$R$9,MATCH(WEEKDAY($A163,1),COEE_CADLIGNE_TR!$M$3:$M$9,0),7)*INDEX(COEE_CADLIGNE_TR!$A$1:$D$13,MATCH(MONTH($A163),COEE_CADLIGNE_TR!$A$1:$A$13,0),4)))</f>
        <v/>
      </c>
      <c r="T163" s="28">
        <f>IF(OR(Ouverture_lignes_validées!T163="F",Ouverture_lignes_validées!T163="PM",Ouverture_lignes_validées!T163=""),"",IF(Ouverture_lignes_validées!T163=1,IF(ISEVEN(Capa_lignes!$C163)="VRAI",INDEX(COEE_CADLIGNE_TR!$A$16:$C$27,MATCH(Tableau4[[#This Row],[Mois]],COEE_CADLIGNE_TR!$A$16:$A$27,0),2)*COEE_CADLIGNE_TR!$J$2*INDEX(COEE_CADLIGNE_TR!$L$3:$R$9,MATCH(WEEKDAY($A163,1),COEE_CADLIGNE_TR!$M$3:$M$9,0),3)*INDEX(COEE_CADLIGNE_TR!$A$1:$E$13,MATCH(MONTH($A163),COEE_CADLIGNE_TR!$A$1:$A$13,0),5),INDEX(COEE_CADLIGNE_TR!$A$16:$C$27,MATCH(Tableau4[[#This Row],[Mois]],COEE_CADLIGNE_TR!$A$16:$A$27,0),2)*COEE_CADLIGNE_TR!$J$2*INDEX(COEE_CADLIGNE_TR!$L$3:$R$9,MATCH(WEEKDAY($A163,1),COEE_CADLIGNE_TR!$M$3:$M$9,0),4)*INDEX(COEE_CADLIGNE_TR!$A$1:$E$13,MATCH(MONTH($A163),COEE_CADLIGNE_TR!$A$1:$A$13,0),5))))</f>
        <v>961.12412177985948</v>
      </c>
    </row>
    <row r="164" spans="1:20" x14ac:dyDescent="0.35">
      <c r="A164" s="4">
        <v>45087</v>
      </c>
      <c r="B164" s="1">
        <v>2023</v>
      </c>
      <c r="C164" s="1">
        <v>23</v>
      </c>
      <c r="D164" s="1">
        <f>MONTH(Tableau4[[#This Row],[Date ]])</f>
        <v>6</v>
      </c>
      <c r="E164" s="28" t="str">
        <f>IF(OR(Ouverture_lignes_validées!E164="F",Ouverture_lignes_validées!E164="PM",Ouverture_lignes_validées!E164=""),"",
IF(Ouverture_lignes_validées!E164=1,
IF(ISEVEN(Capa_lignes!$C164)="VRAI",
INDEX(COEE_CADLIGNE_TR!$A$16:$C$27,MATCH(Tableau4[[#This Row],[Mois]],COEE_CADLIGNE_TR!$A$16:$A$27,0),2)*COEE_CADLIGNE_TR!$G$2*INDEX(COEE_CADLIGNE_TR!$L$3:$R$9,MATCH(WEEKDAY($A164,1),COEE_CADLIGNE_TR!$M$3:$M$9,0),4)*INDEX(COEE_CADLIGNE_TR!$A$1:$D$13,MATCH(MONTH($A164),COEE_CADLIGNE_TR!$A$1:$A$13,0),2)*INDEX(COEE_CADLIGNE_TR!$A$1:$D$13,MATCH(MONTH($A164),COEE_CADLIGNE_TR!$A$1:$A$13,0),2),
INDEX(COEE_CADLIGNE_TR!$A$16:$C$27,MATCH(Tableau4[[#This Row],[Mois]],COEE_CADLIGNE_TR!$A$16:$A$27,0),2)*COEE_CADLIGNE_TR!$G$2*INDEX(COEE_CADLIGNE_TR!$L$3:$R$9,MATCH(WEEKDAY($A164,1),COEE_CADLIGNE_TR!$M$3:$M$9,0),3)*INDEX(COEE_CADLIGNE_TR!$A$1:$D$13,MATCH(MONTH($A164),COEE_CADLIGNE_TR!$A$1:$A$13,0),2)*INDEX(COEE_CADLIGNE_TR!$A$1:$D$13,MATCH(MONTH($A164),COEE_CADLIGNE_TR!$A$1:$A$13,0),2))))</f>
        <v/>
      </c>
      <c r="F164" s="28" t="str">
        <f>IF(OR(Ouverture_lignes_validées!F164="F",Ouverture_lignes_validées!F164="PM",Ouverture_lignes_validées!F164=""),"",IF(Ouverture_lignes_validées!F164=1,IF(ISEVEN(Capa_lignes!$C164)="VRAI",INDEX(COEE_CADLIGNE_TR!$A$16:$C$27,MATCH(Tableau4[[#This Row],[Mois]],COEE_CADLIGNE_TR!$A$16:$A$27,0),2)*COEE_CADLIGNE_TR!$G$2*INDEX(COEE_CADLIGNE_TR!$L$3:$R$9,MATCH(WEEKDAY($A164,1),COEE_CADLIGNE_TR!$M$3:$M$9,0),3)*INDEX(COEE_CADLIGNE_TR!$A$1:$D$13,MATCH(MONTH($A164),COEE_CADLIGNE_TR!$A$1:$A$13,0),2),COEE_CADLIGNE_TR!$G$2*INDEX(COEE_CADLIGNE_TR!$L$3:$R$9,MATCH(WEEKDAY($A164,1),COEE_CADLIGNE_TR!$M$3:$M$9,0),4)*INDEX(COEE_CADLIGNE_TR!$A$1:$D$13,MATCH(MONTH($A164),COEE_CADLIGNE_TR!$A$1:$A$13,0),2))))</f>
        <v/>
      </c>
      <c r="G164" s="28" t="str">
        <f>IF(OR(Ouverture_lignes_validées!G164="F",Ouverture_lignes_validées!G164="PM",Ouverture_lignes_validées!G164=""),"",IF(Ouverture_lignes_validées!G164=1,INDEX(COEE_CADLIGNE_TR!$A$16:$C$27,MATCH(Tableau4[[#This Row],[Mois]],COEE_CADLIGNE_TR!$A$16:$A$27,0),2)*COEE_CADLIGNE_TR!$G$2*INDEX(COEE_CADLIGNE_TR!$L$3:$R$9,MATCH(WEEKDAY($A164,1),COEE_CADLIGNE_TR!$M$3:$M$9,0),5)*INDEX(COEE_CADLIGNE_TR!$A$1:$D$13,MATCH(MONTH($A164),COEE_CADLIGNE_TR!$A$1:$A$13,0),2)))</f>
        <v/>
      </c>
      <c r="H164" s="28" t="str">
        <f>IF(OR(Ouverture_lignes_validées!H164="F",Ouverture_lignes_validées!H164="PM",Ouverture_lignes_validées!H164=""),"",IF(Ouverture_lignes_validées!H164=1,INDEX(COEE_CADLIGNE_TR!$A$16:$C$27,MATCH(Tableau4[[#This Row],[Mois]],COEE_CADLIGNE_TR!$A$16:$A$27,0),2)*COEE_CADLIGNE_TR!$G$2*INDEX(COEE_CADLIGNE_TR!$L$3:$R$9,MATCH(WEEKDAY($A164,1),COEE_CADLIGNE_TR!$M$3:$M$9,0),6)*INDEX(COEE_CADLIGNE_TR!$A$1:$D$13,MATCH(MONTH($A164),COEE_CADLIGNE_TR!$A$1:$A$13,0),2)))</f>
        <v/>
      </c>
      <c r="I164" s="28">
        <f>IF(OR(Ouverture_lignes_validées!I164="F",Ouverture_lignes_validées!I164="PM",Ouverture_lignes_validées!I164=""),"",IF(Ouverture_lignes_validées!I164=1,INDEX(COEE_CADLIGNE_TR!$A$16:$C$27,MATCH(Tableau4[[#This Row],[Mois]],COEE_CADLIGNE_TR!$A$16:$A$27,0),2)*COEE_CADLIGNE_TR!$G$2*INDEX(COEE_CADLIGNE_TR!$L$3:$R$9,MATCH(WEEKDAY($A164,1),COEE_CADLIGNE_TR!$M$3:$M$9,0),7)*INDEX(COEE_CADLIGNE_TR!$A$1:$D$13,MATCH(MONTH($A164),COEE_CADLIGNE_TR!$A$1:$A$13,0),2)))</f>
        <v>5935.6</v>
      </c>
      <c r="J164" s="28" t="str">
        <f>IF(OR(Ouverture_lignes_validées!J164="F",Ouverture_lignes_validées!J164="PM",Ouverture_lignes_validées!J164=""),"",IF(Ouverture_lignes_validées!J164=1,IF(ISEVEN(Capa_lignes!$C164)="VRAI",INDEX(COEE_CADLIGNE_TR!$A$16:$C$27,MATCH(Tableau4[[#This Row],[Mois]],COEE_CADLIGNE_TR!$A$16:$A$27,0),2)*COEE_CADLIGNE_TR!$H$2*INDEX(COEE_CADLIGNE_TR!$L$3:$R$9,MATCH(WEEKDAY($A164,1),COEE_CADLIGNE_TR!$M$3:$M$9,0),4)*INDEX(COEE_CADLIGNE_TR!$A$1:$D$13,MATCH(MONTH($A164),COEE_CADLIGNE_TR!$A$1:$A$13,0),3),INDEX(COEE_CADLIGNE_TR!$A$16:$C$27,MATCH(Tableau4[[#This Row],[Mois]],COEE_CADLIGNE_TR!$A$16:$A$27,0),2)*COEE_CADLIGNE_TR!$H$2*INDEX(COEE_CADLIGNE_TR!$L$3:$R$9,MATCH(WEEKDAY($A164,1),COEE_CADLIGNE_TR!$M$3:$M$9,0),3)*INDEX(COEE_CADLIGNE_TR!$A$1:$D$13,MATCH(MONTH($A164),COEE_CADLIGNE_TR!$A$1:$A$13,0),3))))</f>
        <v/>
      </c>
      <c r="K164" s="28" t="str">
        <f>IF(OR(Ouverture_lignes_validées!K164="F",Ouverture_lignes_validées!K164="PM",Ouverture_lignes_validées!K164=""),"",IF(Ouverture_lignes_validées!K164=1,IF(ISEVEN(Capa_lignes!$C164)="VRAI",INDEX(COEE_CADLIGNE_TR!$A$16:$C$27,MATCH(Tableau4[[#This Row],[Mois]],COEE_CADLIGNE_TR!$A$16:$A$27,0),2)*COEE_CADLIGNE_TR!$H$2*INDEX(COEE_CADLIGNE_TR!$L$3:$R$9,MATCH(WEEKDAY($A164,1),COEE_CADLIGNE_TR!$M$3:$M$9,0),3)*INDEX(COEE_CADLIGNE_TR!$A$1:$D$13,MATCH(MONTH($A164),COEE_CADLIGNE_TR!$A$1:$A$13,0),3),INDEX(COEE_CADLIGNE_TR!$A$16:$C$27,MATCH(Tableau4[[#This Row],[Mois]],COEE_CADLIGNE_TR!$A$16:$A$27,0),2)*COEE_CADLIGNE_TR!$H$2*INDEX(COEE_CADLIGNE_TR!$L$3:$R$9,MATCH(WEEKDAY($A164,1),COEE_CADLIGNE_TR!$M$3:$M$9,0),4)*INDEX(COEE_CADLIGNE_TR!$A$1:$D$13,MATCH(MONTH($A164),COEE_CADLIGNE_TR!$A$1:$A$13,0),3))))</f>
        <v/>
      </c>
      <c r="L164" s="28" t="str">
        <f>IF(OR(Ouverture_lignes_validées!L164="F",Ouverture_lignes_validées!L164="PM",Ouverture_lignes_validées!L164=""),"",IF(Ouverture_lignes_validées!L164=1,INDEX(COEE_CADLIGNE_TR!$A$16:$C$27,MATCH(Tableau4[[#This Row],[Mois]],COEE_CADLIGNE_TR!$A$16:$A$27,0),2)*COEE_CADLIGNE_TR!$H$2*INDEX(COEE_CADLIGNE_TR!$L$3:$R$9,MATCH(WEEKDAY($A164,1),COEE_CADLIGNE_TR!$M$3:$M$9,0),5)*INDEX(COEE_CADLIGNE_TR!$A$1:$D$13,MATCH(MONTH($A164),COEE_CADLIGNE_TR!$A$1:$A$13,0),3)))</f>
        <v/>
      </c>
      <c r="M164" s="28" t="str">
        <f>IF(OR(Ouverture_lignes_validées!M164="F",Ouverture_lignes_validées!M164="PM",Ouverture_lignes_validées!M164=""),"",IF(Ouverture_lignes_validées!M164=1,INDEX(COEE_CADLIGNE_TR!$A$16:$C$27,MATCH(Tableau4[[#This Row],[Mois]],COEE_CADLIGNE_TR!$A$16:$A$27,0),2)*COEE_CADLIGNE_TR!$H$2*INDEX(COEE_CADLIGNE_TR!$L$3:$R$9,MATCH(WEEKDAY($A164,1),COEE_CADLIGNE_TR!$M$3:$M$9,0),6)*INDEX(COEE_CADLIGNE_TR!$A$1:$D$13,MATCH(MONTH($A164),COEE_CADLIGNE_TR!$A$1:$A$13,0),3)))</f>
        <v/>
      </c>
      <c r="N164" s="28" t="str">
        <f>IF(OR(Ouverture_lignes_validées!N164="F",Ouverture_lignes_validées!N164="PM",Ouverture_lignes_validées!N164=""),"",IF(Ouverture_lignes_validées!N164=1,INDEX(COEE_CADLIGNE_TR!$A$16:$C$27,MATCH(Tableau4[[#This Row],[Mois]],COEE_CADLIGNE_TR!$A$16:$A$27,0),2)*COEE_CADLIGNE_TR!$H$2*INDEX(COEE_CADLIGNE_TR!$L$3:$R$9,MATCH(WEEKDAY($A164,1),COEE_CADLIGNE_TR!$M$3:$M$9,0),7)*INDEX(COEE_CADLIGNE_TR!$A$1:$D$13,MATCH(MONTH($A164),COEE_CADLIGNE_TR!$A$1:$A$13,0),3)))</f>
        <v/>
      </c>
      <c r="O164" s="28" t="str">
        <f>IF(OR(Ouverture_lignes_validées!O164="F",Ouverture_lignes_validées!O164="PM",Ouverture_lignes_validées!O164=""),"",IF(Ouverture_lignes_validées!O164=1,IF(ISEVEN(Capa_lignes!$C164)="VRAI",INDEX(COEE_CADLIGNE_TR!$A$16:$C$27,MATCH(Tableau4[[#This Row],[Mois]],COEE_CADLIGNE_TR!$A$16:$A$27,0),2)*COEE_CADLIGNE_TR!$I$2*INDEX(COEE_CADLIGNE_TR!$L$3:$R$9,MATCH(WEEKDAY($A164,1),COEE_CADLIGNE_TR!$M$3:$M$9,0),4)*INDEX(COEE_CADLIGNE_TR!$A$1:$D$13,MATCH(MONTH($A164),COEE_CADLIGNE_TR!$A$1:$A$13,0),4),INDEX(COEE_CADLIGNE_TR!$A$16:$C$27,MATCH(Tableau4[[#This Row],[Mois]],COEE_CADLIGNE_TR!$A$16:$A$27,0),2)*COEE_CADLIGNE_TR!$I$2*INDEX(COEE_CADLIGNE_TR!$L$3:$R$9,MATCH(WEEKDAY($A164,1),COEE_CADLIGNE_TR!$M$3:$M$9,0),3)*INDEX(COEE_CADLIGNE_TR!$A$1:$D$13,MATCH(MONTH($A164),COEE_CADLIGNE_TR!$A$1:$A$13,0),4))))</f>
        <v/>
      </c>
      <c r="P164" s="28" t="str">
        <f>IF(OR(Ouverture_lignes_validées!P164="F",Ouverture_lignes_validées!P164="PM",Ouverture_lignes_validées!P164=""),"",IF(Ouverture_lignes_validées!P164=1,IF(ISEVEN(Capa_lignes!$C164)="VRAI",INDEX(COEE_CADLIGNE_TR!$A$16:$C$27,MATCH(Tableau4[[#This Row],[Mois]],COEE_CADLIGNE_TR!$A$16:$A$27,0),2)*COEE_CADLIGNE_TR!$I$2*INDEX(COEE_CADLIGNE_TR!$L$3:$R$9,MATCH(WEEKDAY($A164,1),COEE_CADLIGNE_TR!$M$3:$M$9,0),3)*INDEX(COEE_CADLIGNE_TR!$A$1:$D$13,MATCH(MONTH($A164),COEE_CADLIGNE_TR!$A$1:$A$13,0),4),INDEX(COEE_CADLIGNE_TR!$A$16:$C$27,MATCH(Tableau4[[#This Row],[Mois]],COEE_CADLIGNE_TR!$A$16:$A$27,0),2)*COEE_CADLIGNE_TR!$I$2*INDEX(COEE_CADLIGNE_TR!$L$3:$R$9,MATCH(WEEKDAY($A164,1),COEE_CADLIGNE_TR!$M$3:$M$9,0),4)*INDEX(COEE_CADLIGNE_TR!$A$1:$D$13,MATCH(MONTH($A164),COEE_CADLIGNE_TR!$A$1:$A$13,0),4))))</f>
        <v/>
      </c>
      <c r="Q164" s="28" t="str">
        <f>IF(OR(Ouverture_lignes_validées!Q164="F",Ouverture_lignes_validées!Q164="PM",Ouverture_lignes_validées!Q164=""),"",IF(Ouverture_lignes_validées!Q164=1,INDEX(COEE_CADLIGNE_TR!$A$16:$C$27,MATCH(Tableau4[[#This Row],[Mois]],COEE_CADLIGNE_TR!$A$16:$A$27,0),2)*COEE_CADLIGNE_TR!$I$2*INDEX(COEE_CADLIGNE_TR!$L$3:$R$9,MATCH(WEEKDAY($A164,1),COEE_CADLIGNE_TR!$M$3:$M$9,0),5)*INDEX(COEE_CADLIGNE_TR!$A$1:$D$13,MATCH(MONTH($A164),COEE_CADLIGNE_TR!$A$1:$A$13,0),4)))</f>
        <v/>
      </c>
      <c r="R164" s="28">
        <f>IF(OR(Ouverture_lignes_validées!R164="F",Ouverture_lignes_validées!R164="PM",Ouverture_lignes_validées!R164=""),"",IF(Ouverture_lignes_validées!R164=1,INDEX(COEE_CADLIGNE_TR!$A$16:$C$27,MATCH(Tableau4[[#This Row],[Mois]],COEE_CADLIGNE_TR!$A$16:$A$27,0),2)*COEE_CADLIGNE_TR!$I$2*INDEX(COEE_CADLIGNE_TR!$L$3:$R$9,MATCH(WEEKDAY($A164,1),COEE_CADLIGNE_TR!$M$3:$M$9,0),6)*INDEX(COEE_CADLIGNE_TR!$A$1:$D$13,MATCH(MONTH($A164),COEE_CADLIGNE_TR!$A$1:$A$13,0),4)))</f>
        <v>7630.875</v>
      </c>
      <c r="S164" s="28">
        <f>IF(OR(Ouverture_lignes_validées!S164="F",Ouverture_lignes_validées!S164="PM",Ouverture_lignes_validées!S164=""),"",IF(Ouverture_lignes_validées!S164=1,INDEX(COEE_CADLIGNE_TR!$A$16:$C$27,MATCH(Tableau4[[#This Row],[Mois]],COEE_CADLIGNE_TR!$A$16:$A$27,0),2)*COEE_CADLIGNE_TR!$I$2*INDEX(COEE_CADLIGNE_TR!$L$3:$R$9,MATCH(WEEKDAY($A164,1),COEE_CADLIGNE_TR!$M$3:$M$9,0),7)*INDEX(COEE_CADLIGNE_TR!$A$1:$D$13,MATCH(MONTH($A164),COEE_CADLIGNE_TR!$A$1:$A$13,0),4)))</f>
        <v>7739.8874999999998</v>
      </c>
      <c r="T164" s="28" t="str">
        <f>IF(OR(Ouverture_lignes_validées!T164="F",Ouverture_lignes_validées!T164="PM",Ouverture_lignes_validées!T164=""),"",IF(Ouverture_lignes_validées!T164=1,IF(ISEVEN(Capa_lignes!$C164)="VRAI",INDEX(COEE_CADLIGNE_TR!$A$16:$C$27,MATCH(Tableau4[[#This Row],[Mois]],COEE_CADLIGNE_TR!$A$16:$A$27,0),2)*COEE_CADLIGNE_TR!$J$2*INDEX(COEE_CADLIGNE_TR!$L$3:$R$9,MATCH(WEEKDAY($A164,1),COEE_CADLIGNE_TR!$M$3:$M$9,0),3)*INDEX(COEE_CADLIGNE_TR!$A$1:$E$13,MATCH(MONTH($A164),COEE_CADLIGNE_TR!$A$1:$A$13,0),5),INDEX(COEE_CADLIGNE_TR!$A$16:$C$27,MATCH(Tableau4[[#This Row],[Mois]],COEE_CADLIGNE_TR!$A$16:$A$27,0),2)*COEE_CADLIGNE_TR!$J$2*INDEX(COEE_CADLIGNE_TR!$L$3:$R$9,MATCH(WEEKDAY($A164,1),COEE_CADLIGNE_TR!$M$3:$M$9,0),4)*INDEX(COEE_CADLIGNE_TR!$A$1:$E$13,MATCH(MONTH($A164),COEE_CADLIGNE_TR!$A$1:$A$13,0),5))))</f>
        <v/>
      </c>
    </row>
    <row r="165" spans="1:20" x14ac:dyDescent="0.35">
      <c r="A165" s="4">
        <v>45088</v>
      </c>
      <c r="B165" s="1">
        <v>2023</v>
      </c>
      <c r="C165" s="1">
        <v>23</v>
      </c>
      <c r="D165" s="1">
        <f>MONTH(Tableau4[[#This Row],[Date ]])</f>
        <v>6</v>
      </c>
      <c r="E165" s="28" t="str">
        <f>IF(OR(Ouverture_lignes_validées!E165="F",Ouverture_lignes_validées!E165="PM",Ouverture_lignes_validées!E165=""),"",
IF(Ouverture_lignes_validées!E165=1,
IF(ISEVEN(Capa_lignes!$C165)="VRAI",
INDEX(COEE_CADLIGNE_TR!$A$16:$C$27,MATCH(Tableau4[[#This Row],[Mois]],COEE_CADLIGNE_TR!$A$16:$A$27,0),2)*COEE_CADLIGNE_TR!$G$2*INDEX(COEE_CADLIGNE_TR!$L$3:$R$9,MATCH(WEEKDAY($A165,1),COEE_CADLIGNE_TR!$M$3:$M$9,0),4)*INDEX(COEE_CADLIGNE_TR!$A$1:$D$13,MATCH(MONTH($A165),COEE_CADLIGNE_TR!$A$1:$A$13,0),2)*INDEX(COEE_CADLIGNE_TR!$A$1:$D$13,MATCH(MONTH($A165),COEE_CADLIGNE_TR!$A$1:$A$13,0),2),
INDEX(COEE_CADLIGNE_TR!$A$16:$C$27,MATCH(Tableau4[[#This Row],[Mois]],COEE_CADLIGNE_TR!$A$16:$A$27,0),2)*COEE_CADLIGNE_TR!$G$2*INDEX(COEE_CADLIGNE_TR!$L$3:$R$9,MATCH(WEEKDAY($A165,1),COEE_CADLIGNE_TR!$M$3:$M$9,0),3)*INDEX(COEE_CADLIGNE_TR!$A$1:$D$13,MATCH(MONTH($A165),COEE_CADLIGNE_TR!$A$1:$A$13,0),2)*INDEX(COEE_CADLIGNE_TR!$A$1:$D$13,MATCH(MONTH($A165),COEE_CADLIGNE_TR!$A$1:$A$13,0),2))))</f>
        <v/>
      </c>
      <c r="F165" s="28" t="str">
        <f>IF(OR(Ouverture_lignes_validées!F165="F",Ouverture_lignes_validées!F165="PM",Ouverture_lignes_validées!F165=""),"",IF(Ouverture_lignes_validées!F165=1,IF(ISEVEN(Capa_lignes!$C165)="VRAI",INDEX(COEE_CADLIGNE_TR!$A$16:$C$27,MATCH(Tableau4[[#This Row],[Mois]],COEE_CADLIGNE_TR!$A$16:$A$27,0),2)*COEE_CADLIGNE_TR!$G$2*INDEX(COEE_CADLIGNE_TR!$L$3:$R$9,MATCH(WEEKDAY($A165,1),COEE_CADLIGNE_TR!$M$3:$M$9,0),3)*INDEX(COEE_CADLIGNE_TR!$A$1:$D$13,MATCH(MONTH($A165),COEE_CADLIGNE_TR!$A$1:$A$13,0),2),COEE_CADLIGNE_TR!$G$2*INDEX(COEE_CADLIGNE_TR!$L$3:$R$9,MATCH(WEEKDAY($A165,1),COEE_CADLIGNE_TR!$M$3:$M$9,0),4)*INDEX(COEE_CADLIGNE_TR!$A$1:$D$13,MATCH(MONTH($A165),COEE_CADLIGNE_TR!$A$1:$A$13,0),2))))</f>
        <v/>
      </c>
      <c r="G165" s="28" t="str">
        <f>IF(OR(Ouverture_lignes_validées!G165="F",Ouverture_lignes_validées!G165="PM",Ouverture_lignes_validées!G165=""),"",IF(Ouverture_lignes_validées!G165=1,INDEX(COEE_CADLIGNE_TR!$A$16:$C$27,MATCH(Tableau4[[#This Row],[Mois]],COEE_CADLIGNE_TR!$A$16:$A$27,0),2)*COEE_CADLIGNE_TR!$G$2*INDEX(COEE_CADLIGNE_TR!$L$3:$R$9,MATCH(WEEKDAY($A165,1),COEE_CADLIGNE_TR!$M$3:$M$9,0),5)*INDEX(COEE_CADLIGNE_TR!$A$1:$D$13,MATCH(MONTH($A165),COEE_CADLIGNE_TR!$A$1:$A$13,0),2)))</f>
        <v/>
      </c>
      <c r="H165" s="28" t="str">
        <f>IF(OR(Ouverture_lignes_validées!H165="F",Ouverture_lignes_validées!H165="PM",Ouverture_lignes_validées!H165=""),"",IF(Ouverture_lignes_validées!H165=1,INDEX(COEE_CADLIGNE_TR!$A$16:$C$27,MATCH(Tableau4[[#This Row],[Mois]],COEE_CADLIGNE_TR!$A$16:$A$27,0),2)*COEE_CADLIGNE_TR!$G$2*INDEX(COEE_CADLIGNE_TR!$L$3:$R$9,MATCH(WEEKDAY($A165,1),COEE_CADLIGNE_TR!$M$3:$M$9,0),6)*INDEX(COEE_CADLIGNE_TR!$A$1:$D$13,MATCH(MONTH($A165),COEE_CADLIGNE_TR!$A$1:$A$13,0),2)))</f>
        <v/>
      </c>
      <c r="I165" s="28">
        <f>IF(OR(Ouverture_lignes_validées!I165="F",Ouverture_lignes_validées!I165="PM",Ouverture_lignes_validées!I165=""),"",IF(Ouverture_lignes_validées!I165=1,INDEX(COEE_CADLIGNE_TR!$A$16:$C$27,MATCH(Tableau4[[#This Row],[Mois]],COEE_CADLIGNE_TR!$A$16:$A$27,0),2)*COEE_CADLIGNE_TR!$G$2*INDEX(COEE_CADLIGNE_TR!$L$3:$R$9,MATCH(WEEKDAY($A165,1),COEE_CADLIGNE_TR!$M$3:$M$9,0),7)*INDEX(COEE_CADLIGNE_TR!$A$1:$D$13,MATCH(MONTH($A165),COEE_CADLIGNE_TR!$A$1:$A$13,0),2)))</f>
        <v>5935.6</v>
      </c>
      <c r="J165" s="28" t="str">
        <f>IF(OR(Ouverture_lignes_validées!J165="F",Ouverture_lignes_validées!J165="PM",Ouverture_lignes_validées!J165=""),"",IF(Ouverture_lignes_validées!J165=1,IF(ISEVEN(Capa_lignes!$C165)="VRAI",INDEX(COEE_CADLIGNE_TR!$A$16:$C$27,MATCH(Tableau4[[#This Row],[Mois]],COEE_CADLIGNE_TR!$A$16:$A$27,0),2)*COEE_CADLIGNE_TR!$H$2*INDEX(COEE_CADLIGNE_TR!$L$3:$R$9,MATCH(WEEKDAY($A165,1),COEE_CADLIGNE_TR!$M$3:$M$9,0),4)*INDEX(COEE_CADLIGNE_TR!$A$1:$D$13,MATCH(MONTH($A165),COEE_CADLIGNE_TR!$A$1:$A$13,0),3),INDEX(COEE_CADLIGNE_TR!$A$16:$C$27,MATCH(Tableau4[[#This Row],[Mois]],COEE_CADLIGNE_TR!$A$16:$A$27,0),2)*COEE_CADLIGNE_TR!$H$2*INDEX(COEE_CADLIGNE_TR!$L$3:$R$9,MATCH(WEEKDAY($A165,1),COEE_CADLIGNE_TR!$M$3:$M$9,0),3)*INDEX(COEE_CADLIGNE_TR!$A$1:$D$13,MATCH(MONTH($A165),COEE_CADLIGNE_TR!$A$1:$A$13,0),3))))</f>
        <v/>
      </c>
      <c r="K165" s="28" t="str">
        <f>IF(OR(Ouverture_lignes_validées!K165="F",Ouverture_lignes_validées!K165="PM",Ouverture_lignes_validées!K165=""),"",IF(Ouverture_lignes_validées!K165=1,IF(ISEVEN(Capa_lignes!$C165)="VRAI",INDEX(COEE_CADLIGNE_TR!$A$16:$C$27,MATCH(Tableau4[[#This Row],[Mois]],COEE_CADLIGNE_TR!$A$16:$A$27,0),2)*COEE_CADLIGNE_TR!$H$2*INDEX(COEE_CADLIGNE_TR!$L$3:$R$9,MATCH(WEEKDAY($A165,1),COEE_CADLIGNE_TR!$M$3:$M$9,0),3)*INDEX(COEE_CADLIGNE_TR!$A$1:$D$13,MATCH(MONTH($A165),COEE_CADLIGNE_TR!$A$1:$A$13,0),3),INDEX(COEE_CADLIGNE_TR!$A$16:$C$27,MATCH(Tableau4[[#This Row],[Mois]],COEE_CADLIGNE_TR!$A$16:$A$27,0),2)*COEE_CADLIGNE_TR!$H$2*INDEX(COEE_CADLIGNE_TR!$L$3:$R$9,MATCH(WEEKDAY($A165,1),COEE_CADLIGNE_TR!$M$3:$M$9,0),4)*INDEX(COEE_CADLIGNE_TR!$A$1:$D$13,MATCH(MONTH($A165),COEE_CADLIGNE_TR!$A$1:$A$13,0),3))))</f>
        <v/>
      </c>
      <c r="L165" s="28" t="str">
        <f>IF(OR(Ouverture_lignes_validées!L165="F",Ouverture_lignes_validées!L165="PM",Ouverture_lignes_validées!L165=""),"",IF(Ouverture_lignes_validées!L165=1,INDEX(COEE_CADLIGNE_TR!$A$16:$C$27,MATCH(Tableau4[[#This Row],[Mois]],COEE_CADLIGNE_TR!$A$16:$A$27,0),2)*COEE_CADLIGNE_TR!$H$2*INDEX(COEE_CADLIGNE_TR!$L$3:$R$9,MATCH(WEEKDAY($A165,1),COEE_CADLIGNE_TR!$M$3:$M$9,0),5)*INDEX(COEE_CADLIGNE_TR!$A$1:$D$13,MATCH(MONTH($A165),COEE_CADLIGNE_TR!$A$1:$A$13,0),3)))</f>
        <v/>
      </c>
      <c r="M165" s="28" t="str">
        <f>IF(OR(Ouverture_lignes_validées!M165="F",Ouverture_lignes_validées!M165="PM",Ouverture_lignes_validées!M165=""),"",IF(Ouverture_lignes_validées!M165=1,INDEX(COEE_CADLIGNE_TR!$A$16:$C$27,MATCH(Tableau4[[#This Row],[Mois]],COEE_CADLIGNE_TR!$A$16:$A$27,0),2)*COEE_CADLIGNE_TR!$H$2*INDEX(COEE_CADLIGNE_TR!$L$3:$R$9,MATCH(WEEKDAY($A165,1),COEE_CADLIGNE_TR!$M$3:$M$9,0),6)*INDEX(COEE_CADLIGNE_TR!$A$1:$D$13,MATCH(MONTH($A165),COEE_CADLIGNE_TR!$A$1:$A$13,0),3)))</f>
        <v/>
      </c>
      <c r="N165" s="28" t="str">
        <f>IF(OR(Ouverture_lignes_validées!N165="F",Ouverture_lignes_validées!N165="PM",Ouverture_lignes_validées!N165=""),"",IF(Ouverture_lignes_validées!N165=1,INDEX(COEE_CADLIGNE_TR!$A$16:$C$27,MATCH(Tableau4[[#This Row],[Mois]],COEE_CADLIGNE_TR!$A$16:$A$27,0),2)*COEE_CADLIGNE_TR!$H$2*INDEX(COEE_CADLIGNE_TR!$L$3:$R$9,MATCH(WEEKDAY($A165,1),COEE_CADLIGNE_TR!$M$3:$M$9,0),7)*INDEX(COEE_CADLIGNE_TR!$A$1:$D$13,MATCH(MONTH($A165),COEE_CADLIGNE_TR!$A$1:$A$13,0),3)))</f>
        <v/>
      </c>
      <c r="O165" s="28" t="str">
        <f>IF(OR(Ouverture_lignes_validées!O165="F",Ouverture_lignes_validées!O165="PM",Ouverture_lignes_validées!O165=""),"",IF(Ouverture_lignes_validées!O165=1,IF(ISEVEN(Capa_lignes!$C165)="VRAI",INDEX(COEE_CADLIGNE_TR!$A$16:$C$27,MATCH(Tableau4[[#This Row],[Mois]],COEE_CADLIGNE_TR!$A$16:$A$27,0),2)*COEE_CADLIGNE_TR!$I$2*INDEX(COEE_CADLIGNE_TR!$L$3:$R$9,MATCH(WEEKDAY($A165,1),COEE_CADLIGNE_TR!$M$3:$M$9,0),4)*INDEX(COEE_CADLIGNE_TR!$A$1:$D$13,MATCH(MONTH($A165),COEE_CADLIGNE_TR!$A$1:$A$13,0),4),INDEX(COEE_CADLIGNE_TR!$A$16:$C$27,MATCH(Tableau4[[#This Row],[Mois]],COEE_CADLIGNE_TR!$A$16:$A$27,0),2)*COEE_CADLIGNE_TR!$I$2*INDEX(COEE_CADLIGNE_TR!$L$3:$R$9,MATCH(WEEKDAY($A165,1),COEE_CADLIGNE_TR!$M$3:$M$9,0),3)*INDEX(COEE_CADLIGNE_TR!$A$1:$D$13,MATCH(MONTH($A165),COEE_CADLIGNE_TR!$A$1:$A$13,0),4))))</f>
        <v/>
      </c>
      <c r="P165" s="28" t="str">
        <f>IF(OR(Ouverture_lignes_validées!P165="F",Ouverture_lignes_validées!P165="PM",Ouverture_lignes_validées!P165=""),"",IF(Ouverture_lignes_validées!P165=1,IF(ISEVEN(Capa_lignes!$C165)="VRAI",INDEX(COEE_CADLIGNE_TR!$A$16:$C$27,MATCH(Tableau4[[#This Row],[Mois]],COEE_CADLIGNE_TR!$A$16:$A$27,0),2)*COEE_CADLIGNE_TR!$I$2*INDEX(COEE_CADLIGNE_TR!$L$3:$R$9,MATCH(WEEKDAY($A165,1),COEE_CADLIGNE_TR!$M$3:$M$9,0),3)*INDEX(COEE_CADLIGNE_TR!$A$1:$D$13,MATCH(MONTH($A165),COEE_CADLIGNE_TR!$A$1:$A$13,0),4),INDEX(COEE_CADLIGNE_TR!$A$16:$C$27,MATCH(Tableau4[[#This Row],[Mois]],COEE_CADLIGNE_TR!$A$16:$A$27,0),2)*COEE_CADLIGNE_TR!$I$2*INDEX(COEE_CADLIGNE_TR!$L$3:$R$9,MATCH(WEEKDAY($A165,1),COEE_CADLIGNE_TR!$M$3:$M$9,0),4)*INDEX(COEE_CADLIGNE_TR!$A$1:$D$13,MATCH(MONTH($A165),COEE_CADLIGNE_TR!$A$1:$A$13,0),4))))</f>
        <v/>
      </c>
      <c r="Q165" s="28" t="str">
        <f>IF(OR(Ouverture_lignes_validées!Q165="F",Ouverture_lignes_validées!Q165="PM",Ouverture_lignes_validées!Q165=""),"",IF(Ouverture_lignes_validées!Q165=1,INDEX(COEE_CADLIGNE_TR!$A$16:$C$27,MATCH(Tableau4[[#This Row],[Mois]],COEE_CADLIGNE_TR!$A$16:$A$27,0),2)*COEE_CADLIGNE_TR!$I$2*INDEX(COEE_CADLIGNE_TR!$L$3:$R$9,MATCH(WEEKDAY($A165,1),COEE_CADLIGNE_TR!$M$3:$M$9,0),5)*INDEX(COEE_CADLIGNE_TR!$A$1:$D$13,MATCH(MONTH($A165),COEE_CADLIGNE_TR!$A$1:$A$13,0),4)))</f>
        <v/>
      </c>
      <c r="R165" s="28">
        <f>IF(OR(Ouverture_lignes_validées!R165="F",Ouverture_lignes_validées!R165="PM",Ouverture_lignes_validées!R165=""),"",IF(Ouverture_lignes_validées!R165=1,INDEX(COEE_CADLIGNE_TR!$A$16:$C$27,MATCH(Tableau4[[#This Row],[Mois]],COEE_CADLIGNE_TR!$A$16:$A$27,0),2)*COEE_CADLIGNE_TR!$I$2*INDEX(COEE_CADLIGNE_TR!$L$3:$R$9,MATCH(WEEKDAY($A165,1),COEE_CADLIGNE_TR!$M$3:$M$9,0),6)*INDEX(COEE_CADLIGNE_TR!$A$1:$D$13,MATCH(MONTH($A165),COEE_CADLIGNE_TR!$A$1:$A$13,0),4)))</f>
        <v>7630.875</v>
      </c>
      <c r="S165" s="28">
        <f>IF(OR(Ouverture_lignes_validées!S165="F",Ouverture_lignes_validées!S165="PM",Ouverture_lignes_validées!S165=""),"",IF(Ouverture_lignes_validées!S165=1,INDEX(COEE_CADLIGNE_TR!$A$16:$C$27,MATCH(Tableau4[[#This Row],[Mois]],COEE_CADLIGNE_TR!$A$16:$A$27,0),2)*COEE_CADLIGNE_TR!$I$2*INDEX(COEE_CADLIGNE_TR!$L$3:$R$9,MATCH(WEEKDAY($A165,1),COEE_CADLIGNE_TR!$M$3:$M$9,0),7)*INDEX(COEE_CADLIGNE_TR!$A$1:$D$13,MATCH(MONTH($A165),COEE_CADLIGNE_TR!$A$1:$A$13,0),4)))</f>
        <v>7739.8874999999998</v>
      </c>
      <c r="T165" s="28" t="str">
        <f>IF(OR(Ouverture_lignes_validées!T165="F",Ouverture_lignes_validées!T165="PM",Ouverture_lignes_validées!T165=""),"",IF(Ouverture_lignes_validées!T165=1,IF(ISEVEN(Capa_lignes!$C165)="VRAI",INDEX(COEE_CADLIGNE_TR!$A$16:$C$27,MATCH(Tableau4[[#This Row],[Mois]],COEE_CADLIGNE_TR!$A$16:$A$27,0),2)*COEE_CADLIGNE_TR!$J$2*INDEX(COEE_CADLIGNE_TR!$L$3:$R$9,MATCH(WEEKDAY($A165,1),COEE_CADLIGNE_TR!$M$3:$M$9,0),3)*INDEX(COEE_CADLIGNE_TR!$A$1:$E$13,MATCH(MONTH($A165),COEE_CADLIGNE_TR!$A$1:$A$13,0),5),INDEX(COEE_CADLIGNE_TR!$A$16:$C$27,MATCH(Tableau4[[#This Row],[Mois]],COEE_CADLIGNE_TR!$A$16:$A$27,0),2)*COEE_CADLIGNE_TR!$J$2*INDEX(COEE_CADLIGNE_TR!$L$3:$R$9,MATCH(WEEKDAY($A165,1),COEE_CADLIGNE_TR!$M$3:$M$9,0),4)*INDEX(COEE_CADLIGNE_TR!$A$1:$E$13,MATCH(MONTH($A165),COEE_CADLIGNE_TR!$A$1:$A$13,0),5))))</f>
        <v/>
      </c>
    </row>
    <row r="166" spans="1:20" x14ac:dyDescent="0.35">
      <c r="A166" s="4">
        <v>45089</v>
      </c>
      <c r="B166" s="1">
        <v>2023</v>
      </c>
      <c r="C166" s="1">
        <v>24</v>
      </c>
      <c r="D166" s="1">
        <f>MONTH(Tableau4[[#This Row],[Date ]])</f>
        <v>6</v>
      </c>
      <c r="E166" s="28">
        <f>IF(OR(Ouverture_lignes_validées!E166="F",Ouverture_lignes_validées!E166="PM",Ouverture_lignes_validées!E166=""),"",
IF(Ouverture_lignes_validées!E166=1,
IF(ISEVEN(Capa_lignes!$C166)="VRAI",
INDEX(COEE_CADLIGNE_TR!$A$16:$C$27,MATCH(Tableau4[[#This Row],[Mois]],COEE_CADLIGNE_TR!$A$16:$A$27,0),2)*COEE_CADLIGNE_TR!$G$2*INDEX(COEE_CADLIGNE_TR!$L$3:$R$9,MATCH(WEEKDAY($A166,1),COEE_CADLIGNE_TR!$M$3:$M$9,0),4)*INDEX(COEE_CADLIGNE_TR!$A$1:$D$13,MATCH(MONTH($A166),COEE_CADLIGNE_TR!$A$1:$A$13,0),2)*INDEX(COEE_CADLIGNE_TR!$A$1:$D$13,MATCH(MONTH($A166),COEE_CADLIGNE_TR!$A$1:$A$13,0),2),
INDEX(COEE_CADLIGNE_TR!$A$16:$C$27,MATCH(Tableau4[[#This Row],[Mois]],COEE_CADLIGNE_TR!$A$16:$A$27,0),2)*COEE_CADLIGNE_TR!$G$2*INDEX(COEE_CADLIGNE_TR!$L$3:$R$9,MATCH(WEEKDAY($A166,1),COEE_CADLIGNE_TR!$M$3:$M$9,0),3)*INDEX(COEE_CADLIGNE_TR!$A$1:$D$13,MATCH(MONTH($A166),COEE_CADLIGNE_TR!$A$1:$A$13,0),2)*INDEX(COEE_CADLIGNE_TR!$A$1:$D$13,MATCH(MONTH($A166),COEE_CADLIGNE_TR!$A$1:$A$13,0),2))))</f>
        <v>1618.4960000000001</v>
      </c>
      <c r="F166" s="28">
        <f>IF(OR(Ouverture_lignes_validées!F166="F",Ouverture_lignes_validées!F166="PM",Ouverture_lignes_validées!F166=""),"",IF(Ouverture_lignes_validées!F166=1,IF(ISEVEN(Capa_lignes!$C166)="VRAI",INDEX(COEE_CADLIGNE_TR!$A$16:$C$27,MATCH(Tableau4[[#This Row],[Mois]],COEE_CADLIGNE_TR!$A$16:$A$27,0),2)*COEE_CADLIGNE_TR!$G$2*INDEX(COEE_CADLIGNE_TR!$L$3:$R$9,MATCH(WEEKDAY($A166,1),COEE_CADLIGNE_TR!$M$3:$M$9,0),3)*INDEX(COEE_CADLIGNE_TR!$A$1:$D$13,MATCH(MONTH($A166),COEE_CADLIGNE_TR!$A$1:$A$13,0),2),COEE_CADLIGNE_TR!$G$2*INDEX(COEE_CADLIGNE_TR!$L$3:$R$9,MATCH(WEEKDAY($A166,1),COEE_CADLIGNE_TR!$M$3:$M$9,0),4)*INDEX(COEE_CADLIGNE_TR!$A$1:$D$13,MATCH(MONTH($A166),COEE_CADLIGNE_TR!$A$1:$A$13,0),2))))</f>
        <v>3960</v>
      </c>
      <c r="G166" s="28" t="str">
        <f>IF(OR(Ouverture_lignes_validées!G166="F",Ouverture_lignes_validées!G166="PM",Ouverture_lignes_validées!G166=""),"",IF(Ouverture_lignes_validées!G166=1,INDEX(COEE_CADLIGNE_TR!$A$16:$C$27,MATCH(Tableau4[[#This Row],[Mois]],COEE_CADLIGNE_TR!$A$16:$A$27,0),2)*COEE_CADLIGNE_TR!$G$2*INDEX(COEE_CADLIGNE_TR!$L$3:$R$9,MATCH(WEEKDAY($A166,1),COEE_CADLIGNE_TR!$M$3:$M$9,0),5)*INDEX(COEE_CADLIGNE_TR!$A$1:$D$13,MATCH(MONTH($A166),COEE_CADLIGNE_TR!$A$1:$A$13,0),2)))</f>
        <v/>
      </c>
      <c r="H166" s="28" t="str">
        <f>IF(OR(Ouverture_lignes_validées!H166="F",Ouverture_lignes_validées!H166="PM",Ouverture_lignes_validées!H166=""),"",IF(Ouverture_lignes_validées!H166=1,INDEX(COEE_CADLIGNE_TR!$A$16:$C$27,MATCH(Tableau4[[#This Row],[Mois]],COEE_CADLIGNE_TR!$A$16:$A$27,0),2)*COEE_CADLIGNE_TR!$G$2*INDEX(COEE_CADLIGNE_TR!$L$3:$R$9,MATCH(WEEKDAY($A166,1),COEE_CADLIGNE_TR!$M$3:$M$9,0),6)*INDEX(COEE_CADLIGNE_TR!$A$1:$D$13,MATCH(MONTH($A166),COEE_CADLIGNE_TR!$A$1:$A$13,0),2)))</f>
        <v/>
      </c>
      <c r="I166" s="28" t="str">
        <f>IF(OR(Ouverture_lignes_validées!I166="F",Ouverture_lignes_validées!I166="PM",Ouverture_lignes_validées!I166=""),"",IF(Ouverture_lignes_validées!I166=1,INDEX(COEE_CADLIGNE_TR!$A$16:$C$27,MATCH(Tableau4[[#This Row],[Mois]],COEE_CADLIGNE_TR!$A$16:$A$27,0),2)*COEE_CADLIGNE_TR!$G$2*INDEX(COEE_CADLIGNE_TR!$L$3:$R$9,MATCH(WEEKDAY($A166,1),COEE_CADLIGNE_TR!$M$3:$M$9,0),7)*INDEX(COEE_CADLIGNE_TR!$A$1:$D$13,MATCH(MONTH($A166),COEE_CADLIGNE_TR!$A$1:$A$13,0),2)))</f>
        <v/>
      </c>
      <c r="J166" s="28" t="str">
        <f>IF(OR(Ouverture_lignes_validées!J166="F",Ouverture_lignes_validées!J166="PM",Ouverture_lignes_validées!J166=""),"",IF(Ouverture_lignes_validées!J166=1,IF(ISEVEN(Capa_lignes!$C166)="VRAI",INDEX(COEE_CADLIGNE_TR!$A$16:$C$27,MATCH(Tableau4[[#This Row],[Mois]],COEE_CADLIGNE_TR!$A$16:$A$27,0),2)*COEE_CADLIGNE_TR!$H$2*INDEX(COEE_CADLIGNE_TR!$L$3:$R$9,MATCH(WEEKDAY($A166,1),COEE_CADLIGNE_TR!$M$3:$M$9,0),4)*INDEX(COEE_CADLIGNE_TR!$A$1:$D$13,MATCH(MONTH($A166),COEE_CADLIGNE_TR!$A$1:$A$13,0),3),INDEX(COEE_CADLIGNE_TR!$A$16:$C$27,MATCH(Tableau4[[#This Row],[Mois]],COEE_CADLIGNE_TR!$A$16:$A$27,0),2)*COEE_CADLIGNE_TR!$H$2*INDEX(COEE_CADLIGNE_TR!$L$3:$R$9,MATCH(WEEKDAY($A166,1),COEE_CADLIGNE_TR!$M$3:$M$9,0),3)*INDEX(COEE_CADLIGNE_TR!$A$1:$D$13,MATCH(MONTH($A166),COEE_CADLIGNE_TR!$A$1:$A$13,0),3))))</f>
        <v/>
      </c>
      <c r="K166" s="28" t="str">
        <f>IF(OR(Ouverture_lignes_validées!K166="F",Ouverture_lignes_validées!K166="PM",Ouverture_lignes_validées!K166=""),"",IF(Ouverture_lignes_validées!K166=1,IF(ISEVEN(Capa_lignes!$C166)="VRAI",INDEX(COEE_CADLIGNE_TR!$A$16:$C$27,MATCH(Tableau4[[#This Row],[Mois]],COEE_CADLIGNE_TR!$A$16:$A$27,0),2)*COEE_CADLIGNE_TR!$H$2*INDEX(COEE_CADLIGNE_TR!$L$3:$R$9,MATCH(WEEKDAY($A166,1),COEE_CADLIGNE_TR!$M$3:$M$9,0),3)*INDEX(COEE_CADLIGNE_TR!$A$1:$D$13,MATCH(MONTH($A166),COEE_CADLIGNE_TR!$A$1:$A$13,0),3),INDEX(COEE_CADLIGNE_TR!$A$16:$C$27,MATCH(Tableau4[[#This Row],[Mois]],COEE_CADLIGNE_TR!$A$16:$A$27,0),2)*COEE_CADLIGNE_TR!$H$2*INDEX(COEE_CADLIGNE_TR!$L$3:$R$9,MATCH(WEEKDAY($A166,1),COEE_CADLIGNE_TR!$M$3:$M$9,0),4)*INDEX(COEE_CADLIGNE_TR!$A$1:$D$13,MATCH(MONTH($A166),COEE_CADLIGNE_TR!$A$1:$A$13,0),3))))</f>
        <v/>
      </c>
      <c r="L166" s="28" t="str">
        <f>IF(OR(Ouverture_lignes_validées!L166="F",Ouverture_lignes_validées!L166="PM",Ouverture_lignes_validées!L166=""),"",IF(Ouverture_lignes_validées!L166=1,INDEX(COEE_CADLIGNE_TR!$A$16:$C$27,MATCH(Tableau4[[#This Row],[Mois]],COEE_CADLIGNE_TR!$A$16:$A$27,0),2)*COEE_CADLIGNE_TR!$H$2*INDEX(COEE_CADLIGNE_TR!$L$3:$R$9,MATCH(WEEKDAY($A166,1),COEE_CADLIGNE_TR!$M$3:$M$9,0),5)*INDEX(COEE_CADLIGNE_TR!$A$1:$D$13,MATCH(MONTH($A166),COEE_CADLIGNE_TR!$A$1:$A$13,0),3)))</f>
        <v/>
      </c>
      <c r="M166" s="28" t="str">
        <f>IF(OR(Ouverture_lignes_validées!M166="F",Ouverture_lignes_validées!M166="PM",Ouverture_lignes_validées!M166=""),"",IF(Ouverture_lignes_validées!M166=1,INDEX(COEE_CADLIGNE_TR!$A$16:$C$27,MATCH(Tableau4[[#This Row],[Mois]],COEE_CADLIGNE_TR!$A$16:$A$27,0),2)*COEE_CADLIGNE_TR!$H$2*INDEX(COEE_CADLIGNE_TR!$L$3:$R$9,MATCH(WEEKDAY($A166,1),COEE_CADLIGNE_TR!$M$3:$M$9,0),6)*INDEX(COEE_CADLIGNE_TR!$A$1:$D$13,MATCH(MONTH($A166),COEE_CADLIGNE_TR!$A$1:$A$13,0),3)))</f>
        <v/>
      </c>
      <c r="N166" s="28" t="str">
        <f>IF(OR(Ouverture_lignes_validées!N166="F",Ouverture_lignes_validées!N166="PM",Ouverture_lignes_validées!N166=""),"",IF(Ouverture_lignes_validées!N166=1,INDEX(COEE_CADLIGNE_TR!$A$16:$C$27,MATCH(Tableau4[[#This Row],[Mois]],COEE_CADLIGNE_TR!$A$16:$A$27,0),2)*COEE_CADLIGNE_TR!$H$2*INDEX(COEE_CADLIGNE_TR!$L$3:$R$9,MATCH(WEEKDAY($A166,1),COEE_CADLIGNE_TR!$M$3:$M$9,0),7)*INDEX(COEE_CADLIGNE_TR!$A$1:$D$13,MATCH(MONTH($A166),COEE_CADLIGNE_TR!$A$1:$A$13,0),3)))</f>
        <v/>
      </c>
      <c r="O166" s="28">
        <f>IF(OR(Ouverture_lignes_validées!O166="F",Ouverture_lignes_validées!O166="PM",Ouverture_lignes_validées!O166=""),"",IF(Ouverture_lignes_validées!O166=1,IF(ISEVEN(Capa_lignes!$C166)="VRAI",INDEX(COEE_CADLIGNE_TR!$A$16:$C$27,MATCH(Tableau4[[#This Row],[Mois]],COEE_CADLIGNE_TR!$A$16:$A$27,0),2)*COEE_CADLIGNE_TR!$I$2*INDEX(COEE_CADLIGNE_TR!$L$3:$R$9,MATCH(WEEKDAY($A166,1),COEE_CADLIGNE_TR!$M$3:$M$9,0),4)*INDEX(COEE_CADLIGNE_TR!$A$1:$D$13,MATCH(MONTH($A166),COEE_CADLIGNE_TR!$A$1:$A$13,0),4),INDEX(COEE_CADLIGNE_TR!$A$16:$C$27,MATCH(Tableau4[[#This Row],[Mois]],COEE_CADLIGNE_TR!$A$16:$A$27,0),2)*COEE_CADLIGNE_TR!$I$2*INDEX(COEE_CADLIGNE_TR!$L$3:$R$9,MATCH(WEEKDAY($A166,1),COEE_CADLIGNE_TR!$M$3:$M$9,0),3)*INDEX(COEE_CADLIGNE_TR!$A$1:$D$13,MATCH(MONTH($A166),COEE_CADLIGNE_TR!$A$1:$A$13,0),4))))</f>
        <v>4796.55</v>
      </c>
      <c r="P166" s="28">
        <f>IF(OR(Ouverture_lignes_validées!P166="F",Ouverture_lignes_validées!P166="PM",Ouverture_lignes_validées!P166=""),"",IF(Ouverture_lignes_validées!P166=1,IF(ISEVEN(Capa_lignes!$C166)="VRAI",INDEX(COEE_CADLIGNE_TR!$A$16:$C$27,MATCH(Tableau4[[#This Row],[Mois]],COEE_CADLIGNE_TR!$A$16:$A$27,0),2)*COEE_CADLIGNE_TR!$I$2*INDEX(COEE_CADLIGNE_TR!$L$3:$R$9,MATCH(WEEKDAY($A166,1),COEE_CADLIGNE_TR!$M$3:$M$9,0),3)*INDEX(COEE_CADLIGNE_TR!$A$1:$D$13,MATCH(MONTH($A166),COEE_CADLIGNE_TR!$A$1:$A$13,0),4),INDEX(COEE_CADLIGNE_TR!$A$16:$C$27,MATCH(Tableau4[[#This Row],[Mois]],COEE_CADLIGNE_TR!$A$16:$A$27,0),2)*COEE_CADLIGNE_TR!$I$2*INDEX(COEE_CADLIGNE_TR!$L$3:$R$9,MATCH(WEEKDAY($A166,1),COEE_CADLIGNE_TR!$M$3:$M$9,0),4)*INDEX(COEE_CADLIGNE_TR!$A$1:$D$13,MATCH(MONTH($A166),COEE_CADLIGNE_TR!$A$1:$A$13,0),4))))</f>
        <v>4905.5625</v>
      </c>
      <c r="Q166" s="28">
        <f>IF(OR(Ouverture_lignes_validées!Q166="F",Ouverture_lignes_validées!Q166="PM",Ouverture_lignes_validées!Q166=""),"",IF(Ouverture_lignes_validées!Q166=1,INDEX(COEE_CADLIGNE_TR!$A$16:$C$27,MATCH(Tableau4[[#This Row],[Mois]],COEE_CADLIGNE_TR!$A$16:$A$27,0),2)*COEE_CADLIGNE_TR!$I$2*INDEX(COEE_CADLIGNE_TR!$L$3:$R$9,MATCH(WEEKDAY($A166,1),COEE_CADLIGNE_TR!$M$3:$M$9,0),5)*INDEX(COEE_CADLIGNE_TR!$A$1:$D$13,MATCH(MONTH($A166),COEE_CADLIGNE_TR!$A$1:$A$13,0),4)))</f>
        <v>5995.6875</v>
      </c>
      <c r="R166" s="28" t="str">
        <f>IF(OR(Ouverture_lignes_validées!R166="F",Ouverture_lignes_validées!R166="PM",Ouverture_lignes_validées!R166=""),"",IF(Ouverture_lignes_validées!R166=1,INDEX(COEE_CADLIGNE_TR!$A$16:$C$27,MATCH(Tableau4[[#This Row],[Mois]],COEE_CADLIGNE_TR!$A$16:$A$27,0),2)*COEE_CADLIGNE_TR!$I$2*INDEX(COEE_CADLIGNE_TR!$L$3:$R$9,MATCH(WEEKDAY($A166,1),COEE_CADLIGNE_TR!$M$3:$M$9,0),6)*INDEX(COEE_CADLIGNE_TR!$A$1:$D$13,MATCH(MONTH($A166),COEE_CADLIGNE_TR!$A$1:$A$13,0),4)))</f>
        <v/>
      </c>
      <c r="S166" s="28" t="str">
        <f>IF(OR(Ouverture_lignes_validées!S166="F",Ouverture_lignes_validées!S166="PM",Ouverture_lignes_validées!S166=""),"",IF(Ouverture_lignes_validées!S166=1,INDEX(COEE_CADLIGNE_TR!$A$16:$C$27,MATCH(Tableau4[[#This Row],[Mois]],COEE_CADLIGNE_TR!$A$16:$A$27,0),2)*COEE_CADLIGNE_TR!$I$2*INDEX(COEE_CADLIGNE_TR!$L$3:$R$9,MATCH(WEEKDAY($A166,1),COEE_CADLIGNE_TR!$M$3:$M$9,0),7)*INDEX(COEE_CADLIGNE_TR!$A$1:$D$13,MATCH(MONTH($A166),COEE_CADLIGNE_TR!$A$1:$A$13,0),4)))</f>
        <v/>
      </c>
      <c r="T166" s="28">
        <f>IF(OR(Ouverture_lignes_validées!T166="F",Ouverture_lignes_validées!T166="PM",Ouverture_lignes_validées!T166=""),"",IF(Ouverture_lignes_validées!T166=1,IF(ISEVEN(Capa_lignes!$C166)="VRAI",INDEX(COEE_CADLIGNE_TR!$A$16:$C$27,MATCH(Tableau4[[#This Row],[Mois]],COEE_CADLIGNE_TR!$A$16:$A$27,0),2)*COEE_CADLIGNE_TR!$J$2*INDEX(COEE_CADLIGNE_TR!$L$3:$R$9,MATCH(WEEKDAY($A166,1),COEE_CADLIGNE_TR!$M$3:$M$9,0),3)*INDEX(COEE_CADLIGNE_TR!$A$1:$E$13,MATCH(MONTH($A166),COEE_CADLIGNE_TR!$A$1:$A$13,0),5),INDEX(COEE_CADLIGNE_TR!$A$16:$C$27,MATCH(Tableau4[[#This Row],[Mois]],COEE_CADLIGNE_TR!$A$16:$A$27,0),2)*COEE_CADLIGNE_TR!$J$2*INDEX(COEE_CADLIGNE_TR!$L$3:$R$9,MATCH(WEEKDAY($A166,1),COEE_CADLIGNE_TR!$M$3:$M$9,0),4)*INDEX(COEE_CADLIGNE_TR!$A$1:$E$13,MATCH(MONTH($A166),COEE_CADLIGNE_TR!$A$1:$A$13,0),5))))</f>
        <v>1601.8735362997659</v>
      </c>
    </row>
    <row r="167" spans="1:20" x14ac:dyDescent="0.35">
      <c r="A167" s="4">
        <v>45090</v>
      </c>
      <c r="B167" s="1">
        <v>2023</v>
      </c>
      <c r="C167" s="1">
        <v>24</v>
      </c>
      <c r="D167" s="1">
        <f>MONTH(Tableau4[[#This Row],[Date ]])</f>
        <v>6</v>
      </c>
      <c r="E167" s="28">
        <f>IF(OR(Ouverture_lignes_validées!E167="F",Ouverture_lignes_validées!E167="PM",Ouverture_lignes_validées!E167=""),"",
IF(Ouverture_lignes_validées!E167=1,
IF(ISEVEN(Capa_lignes!$C167)="VRAI",
INDEX(COEE_CADLIGNE_TR!$A$16:$C$27,MATCH(Tableau4[[#This Row],[Mois]],COEE_CADLIGNE_TR!$A$16:$A$27,0),2)*COEE_CADLIGNE_TR!$G$2*INDEX(COEE_CADLIGNE_TR!$L$3:$R$9,MATCH(WEEKDAY($A167,1),COEE_CADLIGNE_TR!$M$3:$M$9,0),4)*INDEX(COEE_CADLIGNE_TR!$A$1:$D$13,MATCH(MONTH($A167),COEE_CADLIGNE_TR!$A$1:$A$13,0),2)*INDEX(COEE_CADLIGNE_TR!$A$1:$D$13,MATCH(MONTH($A167),COEE_CADLIGNE_TR!$A$1:$A$13,0),2),
INDEX(COEE_CADLIGNE_TR!$A$16:$C$27,MATCH(Tableau4[[#This Row],[Mois]],COEE_CADLIGNE_TR!$A$16:$A$27,0),2)*COEE_CADLIGNE_TR!$G$2*INDEX(COEE_CADLIGNE_TR!$L$3:$R$9,MATCH(WEEKDAY($A167,1),COEE_CADLIGNE_TR!$M$3:$M$9,0),3)*INDEX(COEE_CADLIGNE_TR!$A$1:$D$13,MATCH(MONTH($A167),COEE_CADLIGNE_TR!$A$1:$A$13,0),2)*INDEX(COEE_CADLIGNE_TR!$A$1:$D$13,MATCH(MONTH($A167),COEE_CADLIGNE_TR!$A$1:$A$13,0),2))))</f>
        <v>1618.4960000000001</v>
      </c>
      <c r="F167" s="28">
        <f>IF(OR(Ouverture_lignes_validées!F167="F",Ouverture_lignes_validées!F167="PM",Ouverture_lignes_validées!F167=""),"",IF(Ouverture_lignes_validées!F167=1,IF(ISEVEN(Capa_lignes!$C167)="VRAI",INDEX(COEE_CADLIGNE_TR!$A$16:$C$27,MATCH(Tableau4[[#This Row],[Mois]],COEE_CADLIGNE_TR!$A$16:$A$27,0),2)*COEE_CADLIGNE_TR!$G$2*INDEX(COEE_CADLIGNE_TR!$L$3:$R$9,MATCH(WEEKDAY($A167,1),COEE_CADLIGNE_TR!$M$3:$M$9,0),3)*INDEX(COEE_CADLIGNE_TR!$A$1:$D$13,MATCH(MONTH($A167),COEE_CADLIGNE_TR!$A$1:$A$13,0),2),COEE_CADLIGNE_TR!$G$2*INDEX(COEE_CADLIGNE_TR!$L$3:$R$9,MATCH(WEEKDAY($A167,1),COEE_CADLIGNE_TR!$M$3:$M$9,0),4)*INDEX(COEE_CADLIGNE_TR!$A$1:$D$13,MATCH(MONTH($A167),COEE_CADLIGNE_TR!$A$1:$A$13,0),2))))</f>
        <v>3960</v>
      </c>
      <c r="G167" s="28" t="str">
        <f>IF(OR(Ouverture_lignes_validées!G167="F",Ouverture_lignes_validées!G167="PM",Ouverture_lignes_validées!G167=""),"",IF(Ouverture_lignes_validées!G167=1,INDEX(COEE_CADLIGNE_TR!$A$16:$C$27,MATCH(Tableau4[[#This Row],[Mois]],COEE_CADLIGNE_TR!$A$16:$A$27,0),2)*COEE_CADLIGNE_TR!$G$2*INDEX(COEE_CADLIGNE_TR!$L$3:$R$9,MATCH(WEEKDAY($A167,1),COEE_CADLIGNE_TR!$M$3:$M$9,0),5)*INDEX(COEE_CADLIGNE_TR!$A$1:$D$13,MATCH(MONTH($A167),COEE_CADLIGNE_TR!$A$1:$A$13,0),2)))</f>
        <v/>
      </c>
      <c r="H167" s="28" t="str">
        <f>IF(OR(Ouverture_lignes_validées!H167="F",Ouverture_lignes_validées!H167="PM",Ouverture_lignes_validées!H167=""),"",IF(Ouverture_lignes_validées!H167=1,INDEX(COEE_CADLIGNE_TR!$A$16:$C$27,MATCH(Tableau4[[#This Row],[Mois]],COEE_CADLIGNE_TR!$A$16:$A$27,0),2)*COEE_CADLIGNE_TR!$G$2*INDEX(COEE_CADLIGNE_TR!$L$3:$R$9,MATCH(WEEKDAY($A167,1),COEE_CADLIGNE_TR!$M$3:$M$9,0),6)*INDEX(COEE_CADLIGNE_TR!$A$1:$D$13,MATCH(MONTH($A167),COEE_CADLIGNE_TR!$A$1:$A$13,0),2)))</f>
        <v/>
      </c>
      <c r="I167" s="28" t="str">
        <f>IF(OR(Ouverture_lignes_validées!I167="F",Ouverture_lignes_validées!I167="PM",Ouverture_lignes_validées!I167=""),"",IF(Ouverture_lignes_validées!I167=1,INDEX(COEE_CADLIGNE_TR!$A$16:$C$27,MATCH(Tableau4[[#This Row],[Mois]],COEE_CADLIGNE_TR!$A$16:$A$27,0),2)*COEE_CADLIGNE_TR!$G$2*INDEX(COEE_CADLIGNE_TR!$L$3:$R$9,MATCH(WEEKDAY($A167,1),COEE_CADLIGNE_TR!$M$3:$M$9,0),7)*INDEX(COEE_CADLIGNE_TR!$A$1:$D$13,MATCH(MONTH($A167),COEE_CADLIGNE_TR!$A$1:$A$13,0),2)))</f>
        <v/>
      </c>
      <c r="J167" s="28" t="str">
        <f>IF(OR(Ouverture_lignes_validées!J167="F",Ouverture_lignes_validées!J167="PM",Ouverture_lignes_validées!J167=""),"",IF(Ouverture_lignes_validées!J167=1,IF(ISEVEN(Capa_lignes!$C167)="VRAI",INDEX(COEE_CADLIGNE_TR!$A$16:$C$27,MATCH(Tableau4[[#This Row],[Mois]],COEE_CADLIGNE_TR!$A$16:$A$27,0),2)*COEE_CADLIGNE_TR!$H$2*INDEX(COEE_CADLIGNE_TR!$L$3:$R$9,MATCH(WEEKDAY($A167,1),COEE_CADLIGNE_TR!$M$3:$M$9,0),4)*INDEX(COEE_CADLIGNE_TR!$A$1:$D$13,MATCH(MONTH($A167),COEE_CADLIGNE_TR!$A$1:$A$13,0),3),INDEX(COEE_CADLIGNE_TR!$A$16:$C$27,MATCH(Tableau4[[#This Row],[Mois]],COEE_CADLIGNE_TR!$A$16:$A$27,0),2)*COEE_CADLIGNE_TR!$H$2*INDEX(COEE_CADLIGNE_TR!$L$3:$R$9,MATCH(WEEKDAY($A167,1),COEE_CADLIGNE_TR!$M$3:$M$9,0),3)*INDEX(COEE_CADLIGNE_TR!$A$1:$D$13,MATCH(MONTH($A167),COEE_CADLIGNE_TR!$A$1:$A$13,0),3))))</f>
        <v/>
      </c>
      <c r="K167" s="28" t="str">
        <f>IF(OR(Ouverture_lignes_validées!K167="F",Ouverture_lignes_validées!K167="PM",Ouverture_lignes_validées!K167=""),"",IF(Ouverture_lignes_validées!K167=1,IF(ISEVEN(Capa_lignes!$C167)="VRAI",INDEX(COEE_CADLIGNE_TR!$A$16:$C$27,MATCH(Tableau4[[#This Row],[Mois]],COEE_CADLIGNE_TR!$A$16:$A$27,0),2)*COEE_CADLIGNE_TR!$H$2*INDEX(COEE_CADLIGNE_TR!$L$3:$R$9,MATCH(WEEKDAY($A167,1),COEE_CADLIGNE_TR!$M$3:$M$9,0),3)*INDEX(COEE_CADLIGNE_TR!$A$1:$D$13,MATCH(MONTH($A167),COEE_CADLIGNE_TR!$A$1:$A$13,0),3),INDEX(COEE_CADLIGNE_TR!$A$16:$C$27,MATCH(Tableau4[[#This Row],[Mois]],COEE_CADLIGNE_TR!$A$16:$A$27,0),2)*COEE_CADLIGNE_TR!$H$2*INDEX(COEE_CADLIGNE_TR!$L$3:$R$9,MATCH(WEEKDAY($A167,1),COEE_CADLIGNE_TR!$M$3:$M$9,0),4)*INDEX(COEE_CADLIGNE_TR!$A$1:$D$13,MATCH(MONTH($A167),COEE_CADLIGNE_TR!$A$1:$A$13,0),3))))</f>
        <v/>
      </c>
      <c r="L167" s="28" t="str">
        <f>IF(OR(Ouverture_lignes_validées!L167="F",Ouverture_lignes_validées!L167="PM",Ouverture_lignes_validées!L167=""),"",IF(Ouverture_lignes_validées!L167=1,INDEX(COEE_CADLIGNE_TR!$A$16:$C$27,MATCH(Tableau4[[#This Row],[Mois]],COEE_CADLIGNE_TR!$A$16:$A$27,0),2)*COEE_CADLIGNE_TR!$H$2*INDEX(COEE_CADLIGNE_TR!$L$3:$R$9,MATCH(WEEKDAY($A167,1),COEE_CADLIGNE_TR!$M$3:$M$9,0),5)*INDEX(COEE_CADLIGNE_TR!$A$1:$D$13,MATCH(MONTH($A167),COEE_CADLIGNE_TR!$A$1:$A$13,0),3)))</f>
        <v/>
      </c>
      <c r="M167" s="28" t="str">
        <f>IF(OR(Ouverture_lignes_validées!M167="F",Ouverture_lignes_validées!M167="PM",Ouverture_lignes_validées!M167=""),"",IF(Ouverture_lignes_validées!M167=1,INDEX(COEE_CADLIGNE_TR!$A$16:$C$27,MATCH(Tableau4[[#This Row],[Mois]],COEE_CADLIGNE_TR!$A$16:$A$27,0),2)*COEE_CADLIGNE_TR!$H$2*INDEX(COEE_CADLIGNE_TR!$L$3:$R$9,MATCH(WEEKDAY($A167,1),COEE_CADLIGNE_TR!$M$3:$M$9,0),6)*INDEX(COEE_CADLIGNE_TR!$A$1:$D$13,MATCH(MONTH($A167),COEE_CADLIGNE_TR!$A$1:$A$13,0),3)))</f>
        <v/>
      </c>
      <c r="N167" s="28" t="str">
        <f>IF(OR(Ouverture_lignes_validées!N167="F",Ouverture_lignes_validées!N167="PM",Ouverture_lignes_validées!N167=""),"",IF(Ouverture_lignes_validées!N167=1,INDEX(COEE_CADLIGNE_TR!$A$16:$C$27,MATCH(Tableau4[[#This Row],[Mois]],COEE_CADLIGNE_TR!$A$16:$A$27,0),2)*COEE_CADLIGNE_TR!$H$2*INDEX(COEE_CADLIGNE_TR!$L$3:$R$9,MATCH(WEEKDAY($A167,1),COEE_CADLIGNE_TR!$M$3:$M$9,0),7)*INDEX(COEE_CADLIGNE_TR!$A$1:$D$13,MATCH(MONTH($A167),COEE_CADLIGNE_TR!$A$1:$A$13,0),3)))</f>
        <v/>
      </c>
      <c r="O167" s="28">
        <f>IF(OR(Ouverture_lignes_validées!O167="F",Ouverture_lignes_validées!O167="PM",Ouverture_lignes_validées!O167=""),"",IF(Ouverture_lignes_validées!O167=1,IF(ISEVEN(Capa_lignes!$C167)="VRAI",INDEX(COEE_CADLIGNE_TR!$A$16:$C$27,MATCH(Tableau4[[#This Row],[Mois]],COEE_CADLIGNE_TR!$A$16:$A$27,0),2)*COEE_CADLIGNE_TR!$I$2*INDEX(COEE_CADLIGNE_TR!$L$3:$R$9,MATCH(WEEKDAY($A167,1),COEE_CADLIGNE_TR!$M$3:$M$9,0),4)*INDEX(COEE_CADLIGNE_TR!$A$1:$D$13,MATCH(MONTH($A167),COEE_CADLIGNE_TR!$A$1:$A$13,0),4),INDEX(COEE_CADLIGNE_TR!$A$16:$C$27,MATCH(Tableau4[[#This Row],[Mois]],COEE_CADLIGNE_TR!$A$16:$A$27,0),2)*COEE_CADLIGNE_TR!$I$2*INDEX(COEE_CADLIGNE_TR!$L$3:$R$9,MATCH(WEEKDAY($A167,1),COEE_CADLIGNE_TR!$M$3:$M$9,0),3)*INDEX(COEE_CADLIGNE_TR!$A$1:$D$13,MATCH(MONTH($A167),COEE_CADLIGNE_TR!$A$1:$A$13,0),4))))</f>
        <v>4796.55</v>
      </c>
      <c r="P167" s="28">
        <f>IF(OR(Ouverture_lignes_validées!P167="F",Ouverture_lignes_validées!P167="PM",Ouverture_lignes_validées!P167=""),"",IF(Ouverture_lignes_validées!P167=1,IF(ISEVEN(Capa_lignes!$C167)="VRAI",INDEX(COEE_CADLIGNE_TR!$A$16:$C$27,MATCH(Tableau4[[#This Row],[Mois]],COEE_CADLIGNE_TR!$A$16:$A$27,0),2)*COEE_CADLIGNE_TR!$I$2*INDEX(COEE_CADLIGNE_TR!$L$3:$R$9,MATCH(WEEKDAY($A167,1),COEE_CADLIGNE_TR!$M$3:$M$9,0),3)*INDEX(COEE_CADLIGNE_TR!$A$1:$D$13,MATCH(MONTH($A167),COEE_CADLIGNE_TR!$A$1:$A$13,0),4),INDEX(COEE_CADLIGNE_TR!$A$16:$C$27,MATCH(Tableau4[[#This Row],[Mois]],COEE_CADLIGNE_TR!$A$16:$A$27,0),2)*COEE_CADLIGNE_TR!$I$2*INDEX(COEE_CADLIGNE_TR!$L$3:$R$9,MATCH(WEEKDAY($A167,1),COEE_CADLIGNE_TR!$M$3:$M$9,0),4)*INDEX(COEE_CADLIGNE_TR!$A$1:$D$13,MATCH(MONTH($A167),COEE_CADLIGNE_TR!$A$1:$A$13,0),4))))</f>
        <v>4905.5625</v>
      </c>
      <c r="Q167" s="28">
        <f>IF(OR(Ouverture_lignes_validées!Q167="F",Ouverture_lignes_validées!Q167="PM",Ouverture_lignes_validées!Q167=""),"",IF(Ouverture_lignes_validées!Q167=1,INDEX(COEE_CADLIGNE_TR!$A$16:$C$27,MATCH(Tableau4[[#This Row],[Mois]],COEE_CADLIGNE_TR!$A$16:$A$27,0),2)*COEE_CADLIGNE_TR!$I$2*INDEX(COEE_CADLIGNE_TR!$L$3:$R$9,MATCH(WEEKDAY($A167,1),COEE_CADLIGNE_TR!$M$3:$M$9,0),5)*INDEX(COEE_CADLIGNE_TR!$A$1:$D$13,MATCH(MONTH($A167),COEE_CADLIGNE_TR!$A$1:$A$13,0),4)))</f>
        <v>5995.6875</v>
      </c>
      <c r="R167" s="28" t="str">
        <f>IF(OR(Ouverture_lignes_validées!R167="F",Ouverture_lignes_validées!R167="PM",Ouverture_lignes_validées!R167=""),"",IF(Ouverture_lignes_validées!R167=1,INDEX(COEE_CADLIGNE_TR!$A$16:$C$27,MATCH(Tableau4[[#This Row],[Mois]],COEE_CADLIGNE_TR!$A$16:$A$27,0),2)*COEE_CADLIGNE_TR!$I$2*INDEX(COEE_CADLIGNE_TR!$L$3:$R$9,MATCH(WEEKDAY($A167,1),COEE_CADLIGNE_TR!$M$3:$M$9,0),6)*INDEX(COEE_CADLIGNE_TR!$A$1:$D$13,MATCH(MONTH($A167),COEE_CADLIGNE_TR!$A$1:$A$13,0),4)))</f>
        <v/>
      </c>
      <c r="S167" s="28" t="str">
        <f>IF(OR(Ouverture_lignes_validées!S167="F",Ouverture_lignes_validées!S167="PM",Ouverture_lignes_validées!S167=""),"",IF(Ouverture_lignes_validées!S167=1,INDEX(COEE_CADLIGNE_TR!$A$16:$C$27,MATCH(Tableau4[[#This Row],[Mois]],COEE_CADLIGNE_TR!$A$16:$A$27,0),2)*COEE_CADLIGNE_TR!$I$2*INDEX(COEE_CADLIGNE_TR!$L$3:$R$9,MATCH(WEEKDAY($A167,1),COEE_CADLIGNE_TR!$M$3:$M$9,0),7)*INDEX(COEE_CADLIGNE_TR!$A$1:$D$13,MATCH(MONTH($A167),COEE_CADLIGNE_TR!$A$1:$A$13,0),4)))</f>
        <v/>
      </c>
      <c r="T167" s="28">
        <f>IF(OR(Ouverture_lignes_validées!T167="F",Ouverture_lignes_validées!T167="PM",Ouverture_lignes_validées!T167=""),"",IF(Ouverture_lignes_validées!T167=1,IF(ISEVEN(Capa_lignes!$C167)="VRAI",INDEX(COEE_CADLIGNE_TR!$A$16:$C$27,MATCH(Tableau4[[#This Row],[Mois]],COEE_CADLIGNE_TR!$A$16:$A$27,0),2)*COEE_CADLIGNE_TR!$J$2*INDEX(COEE_CADLIGNE_TR!$L$3:$R$9,MATCH(WEEKDAY($A167,1),COEE_CADLIGNE_TR!$M$3:$M$9,0),3)*INDEX(COEE_CADLIGNE_TR!$A$1:$E$13,MATCH(MONTH($A167),COEE_CADLIGNE_TR!$A$1:$A$13,0),5),INDEX(COEE_CADLIGNE_TR!$A$16:$C$27,MATCH(Tableau4[[#This Row],[Mois]],COEE_CADLIGNE_TR!$A$16:$A$27,0),2)*COEE_CADLIGNE_TR!$J$2*INDEX(COEE_CADLIGNE_TR!$L$3:$R$9,MATCH(WEEKDAY($A167,1),COEE_CADLIGNE_TR!$M$3:$M$9,0),4)*INDEX(COEE_CADLIGNE_TR!$A$1:$E$13,MATCH(MONTH($A167),COEE_CADLIGNE_TR!$A$1:$A$13,0),5))))</f>
        <v>1601.8735362997659</v>
      </c>
    </row>
    <row r="168" spans="1:20" x14ac:dyDescent="0.35">
      <c r="A168" s="4">
        <v>45091</v>
      </c>
      <c r="B168" s="1">
        <v>2023</v>
      </c>
      <c r="C168" s="1">
        <v>24</v>
      </c>
      <c r="D168" s="1">
        <f>MONTH(Tableau4[[#This Row],[Date ]])</f>
        <v>6</v>
      </c>
      <c r="E168" s="28">
        <f>IF(OR(Ouverture_lignes_validées!E168="F",Ouverture_lignes_validées!E168="PM",Ouverture_lignes_validées!E168=""),"",
IF(Ouverture_lignes_validées!E168=1,
IF(ISEVEN(Capa_lignes!$C168)="VRAI",
INDEX(COEE_CADLIGNE_TR!$A$16:$C$27,MATCH(Tableau4[[#This Row],[Mois]],COEE_CADLIGNE_TR!$A$16:$A$27,0),2)*COEE_CADLIGNE_TR!$G$2*INDEX(COEE_CADLIGNE_TR!$L$3:$R$9,MATCH(WEEKDAY($A168,1),COEE_CADLIGNE_TR!$M$3:$M$9,0),4)*INDEX(COEE_CADLIGNE_TR!$A$1:$D$13,MATCH(MONTH($A168),COEE_CADLIGNE_TR!$A$1:$A$13,0),2)*INDEX(COEE_CADLIGNE_TR!$A$1:$D$13,MATCH(MONTH($A168),COEE_CADLIGNE_TR!$A$1:$A$13,0),2),
INDEX(COEE_CADLIGNE_TR!$A$16:$C$27,MATCH(Tableau4[[#This Row],[Mois]],COEE_CADLIGNE_TR!$A$16:$A$27,0),2)*COEE_CADLIGNE_TR!$G$2*INDEX(COEE_CADLIGNE_TR!$L$3:$R$9,MATCH(WEEKDAY($A168,1),COEE_CADLIGNE_TR!$M$3:$M$9,0),3)*INDEX(COEE_CADLIGNE_TR!$A$1:$D$13,MATCH(MONTH($A168),COEE_CADLIGNE_TR!$A$1:$A$13,0),2)*INDEX(COEE_CADLIGNE_TR!$A$1:$D$13,MATCH(MONTH($A168),COEE_CADLIGNE_TR!$A$1:$A$13,0),2))))</f>
        <v>1618.4960000000001</v>
      </c>
      <c r="F168" s="28">
        <f>IF(OR(Ouverture_lignes_validées!F168="F",Ouverture_lignes_validées!F168="PM",Ouverture_lignes_validées!F168=""),"",IF(Ouverture_lignes_validées!F168=1,IF(ISEVEN(Capa_lignes!$C168)="VRAI",INDEX(COEE_CADLIGNE_TR!$A$16:$C$27,MATCH(Tableau4[[#This Row],[Mois]],COEE_CADLIGNE_TR!$A$16:$A$27,0),2)*COEE_CADLIGNE_TR!$G$2*INDEX(COEE_CADLIGNE_TR!$L$3:$R$9,MATCH(WEEKDAY($A168,1),COEE_CADLIGNE_TR!$M$3:$M$9,0),3)*INDEX(COEE_CADLIGNE_TR!$A$1:$D$13,MATCH(MONTH($A168),COEE_CADLIGNE_TR!$A$1:$A$13,0),2),COEE_CADLIGNE_TR!$G$2*INDEX(COEE_CADLIGNE_TR!$L$3:$R$9,MATCH(WEEKDAY($A168,1),COEE_CADLIGNE_TR!$M$3:$M$9,0),4)*INDEX(COEE_CADLIGNE_TR!$A$1:$D$13,MATCH(MONTH($A168),COEE_CADLIGNE_TR!$A$1:$A$13,0),2))))</f>
        <v>3960</v>
      </c>
      <c r="G168" s="28" t="str">
        <f>IF(OR(Ouverture_lignes_validées!G168="F",Ouverture_lignes_validées!G168="PM",Ouverture_lignes_validées!G168=""),"",IF(Ouverture_lignes_validées!G168=1,INDEX(COEE_CADLIGNE_TR!$A$16:$C$27,MATCH(Tableau4[[#This Row],[Mois]],COEE_CADLIGNE_TR!$A$16:$A$27,0),2)*COEE_CADLIGNE_TR!$G$2*INDEX(COEE_CADLIGNE_TR!$L$3:$R$9,MATCH(WEEKDAY($A168,1),COEE_CADLIGNE_TR!$M$3:$M$9,0),5)*INDEX(COEE_CADLIGNE_TR!$A$1:$D$13,MATCH(MONTH($A168),COEE_CADLIGNE_TR!$A$1:$A$13,0),2)))</f>
        <v/>
      </c>
      <c r="H168" s="28" t="str">
        <f>IF(OR(Ouverture_lignes_validées!H168="F",Ouverture_lignes_validées!H168="PM",Ouverture_lignes_validées!H168=""),"",IF(Ouverture_lignes_validées!H168=1,INDEX(COEE_CADLIGNE_TR!$A$16:$C$27,MATCH(Tableau4[[#This Row],[Mois]],COEE_CADLIGNE_TR!$A$16:$A$27,0),2)*COEE_CADLIGNE_TR!$G$2*INDEX(COEE_CADLIGNE_TR!$L$3:$R$9,MATCH(WEEKDAY($A168,1),COEE_CADLIGNE_TR!$M$3:$M$9,0),6)*INDEX(COEE_CADLIGNE_TR!$A$1:$D$13,MATCH(MONTH($A168),COEE_CADLIGNE_TR!$A$1:$A$13,0),2)))</f>
        <v/>
      </c>
      <c r="I168" s="28" t="str">
        <f>IF(OR(Ouverture_lignes_validées!I168="F",Ouverture_lignes_validées!I168="PM",Ouverture_lignes_validées!I168=""),"",IF(Ouverture_lignes_validées!I168=1,INDEX(COEE_CADLIGNE_TR!$A$16:$C$27,MATCH(Tableau4[[#This Row],[Mois]],COEE_CADLIGNE_TR!$A$16:$A$27,0),2)*COEE_CADLIGNE_TR!$G$2*INDEX(COEE_CADLIGNE_TR!$L$3:$R$9,MATCH(WEEKDAY($A168,1),COEE_CADLIGNE_TR!$M$3:$M$9,0),7)*INDEX(COEE_CADLIGNE_TR!$A$1:$D$13,MATCH(MONTH($A168),COEE_CADLIGNE_TR!$A$1:$A$13,0),2)))</f>
        <v/>
      </c>
      <c r="J168" s="28" t="str">
        <f>IF(OR(Ouverture_lignes_validées!J168="F",Ouverture_lignes_validées!J168="PM",Ouverture_lignes_validées!J168=""),"",IF(Ouverture_lignes_validées!J168=1,IF(ISEVEN(Capa_lignes!$C168)="VRAI",INDEX(COEE_CADLIGNE_TR!$A$16:$C$27,MATCH(Tableau4[[#This Row],[Mois]],COEE_CADLIGNE_TR!$A$16:$A$27,0),2)*COEE_CADLIGNE_TR!$H$2*INDEX(COEE_CADLIGNE_TR!$L$3:$R$9,MATCH(WEEKDAY($A168,1),COEE_CADLIGNE_TR!$M$3:$M$9,0),4)*INDEX(COEE_CADLIGNE_TR!$A$1:$D$13,MATCH(MONTH($A168),COEE_CADLIGNE_TR!$A$1:$A$13,0),3),INDEX(COEE_CADLIGNE_TR!$A$16:$C$27,MATCH(Tableau4[[#This Row],[Mois]],COEE_CADLIGNE_TR!$A$16:$A$27,0),2)*COEE_CADLIGNE_TR!$H$2*INDEX(COEE_CADLIGNE_TR!$L$3:$R$9,MATCH(WEEKDAY($A168,1),COEE_CADLIGNE_TR!$M$3:$M$9,0),3)*INDEX(COEE_CADLIGNE_TR!$A$1:$D$13,MATCH(MONTH($A168),COEE_CADLIGNE_TR!$A$1:$A$13,0),3))))</f>
        <v/>
      </c>
      <c r="K168" s="28" t="str">
        <f>IF(OR(Ouverture_lignes_validées!K168="F",Ouverture_lignes_validées!K168="PM",Ouverture_lignes_validées!K168=""),"",IF(Ouverture_lignes_validées!K168=1,IF(ISEVEN(Capa_lignes!$C168)="VRAI",INDEX(COEE_CADLIGNE_TR!$A$16:$C$27,MATCH(Tableau4[[#This Row],[Mois]],COEE_CADLIGNE_TR!$A$16:$A$27,0),2)*COEE_CADLIGNE_TR!$H$2*INDEX(COEE_CADLIGNE_TR!$L$3:$R$9,MATCH(WEEKDAY($A168,1),COEE_CADLIGNE_TR!$M$3:$M$9,0),3)*INDEX(COEE_CADLIGNE_TR!$A$1:$D$13,MATCH(MONTH($A168),COEE_CADLIGNE_TR!$A$1:$A$13,0),3),INDEX(COEE_CADLIGNE_TR!$A$16:$C$27,MATCH(Tableau4[[#This Row],[Mois]],COEE_CADLIGNE_TR!$A$16:$A$27,0),2)*COEE_CADLIGNE_TR!$H$2*INDEX(COEE_CADLIGNE_TR!$L$3:$R$9,MATCH(WEEKDAY($A168,1),COEE_CADLIGNE_TR!$M$3:$M$9,0),4)*INDEX(COEE_CADLIGNE_TR!$A$1:$D$13,MATCH(MONTH($A168),COEE_CADLIGNE_TR!$A$1:$A$13,0),3))))</f>
        <v/>
      </c>
      <c r="L168" s="28" t="str">
        <f>IF(OR(Ouverture_lignes_validées!L168="F",Ouverture_lignes_validées!L168="PM",Ouverture_lignes_validées!L168=""),"",IF(Ouverture_lignes_validées!L168=1,INDEX(COEE_CADLIGNE_TR!$A$16:$C$27,MATCH(Tableau4[[#This Row],[Mois]],COEE_CADLIGNE_TR!$A$16:$A$27,0),2)*COEE_CADLIGNE_TR!$H$2*INDEX(COEE_CADLIGNE_TR!$L$3:$R$9,MATCH(WEEKDAY($A168,1),COEE_CADLIGNE_TR!$M$3:$M$9,0),5)*INDEX(COEE_CADLIGNE_TR!$A$1:$D$13,MATCH(MONTH($A168),COEE_CADLIGNE_TR!$A$1:$A$13,0),3)))</f>
        <v/>
      </c>
      <c r="M168" s="28" t="str">
        <f>IF(OR(Ouverture_lignes_validées!M168="F",Ouverture_lignes_validées!M168="PM",Ouverture_lignes_validées!M168=""),"",IF(Ouverture_lignes_validées!M168=1,INDEX(COEE_CADLIGNE_TR!$A$16:$C$27,MATCH(Tableau4[[#This Row],[Mois]],COEE_CADLIGNE_TR!$A$16:$A$27,0),2)*COEE_CADLIGNE_TR!$H$2*INDEX(COEE_CADLIGNE_TR!$L$3:$R$9,MATCH(WEEKDAY($A168,1),COEE_CADLIGNE_TR!$M$3:$M$9,0),6)*INDEX(COEE_CADLIGNE_TR!$A$1:$D$13,MATCH(MONTH($A168),COEE_CADLIGNE_TR!$A$1:$A$13,0),3)))</f>
        <v/>
      </c>
      <c r="N168" s="28" t="str">
        <f>IF(OR(Ouverture_lignes_validées!N168="F",Ouverture_lignes_validées!N168="PM",Ouverture_lignes_validées!N168=""),"",IF(Ouverture_lignes_validées!N168=1,INDEX(COEE_CADLIGNE_TR!$A$16:$C$27,MATCH(Tableau4[[#This Row],[Mois]],COEE_CADLIGNE_TR!$A$16:$A$27,0),2)*COEE_CADLIGNE_TR!$H$2*INDEX(COEE_CADLIGNE_TR!$L$3:$R$9,MATCH(WEEKDAY($A168,1),COEE_CADLIGNE_TR!$M$3:$M$9,0),7)*INDEX(COEE_CADLIGNE_TR!$A$1:$D$13,MATCH(MONTH($A168),COEE_CADLIGNE_TR!$A$1:$A$13,0),3)))</f>
        <v/>
      </c>
      <c r="O168" s="28">
        <f>IF(OR(Ouverture_lignes_validées!O168="F",Ouverture_lignes_validées!O168="PM",Ouverture_lignes_validées!O168=""),"",IF(Ouverture_lignes_validées!O168=1,IF(ISEVEN(Capa_lignes!$C168)="VRAI",INDEX(COEE_CADLIGNE_TR!$A$16:$C$27,MATCH(Tableau4[[#This Row],[Mois]],COEE_CADLIGNE_TR!$A$16:$A$27,0),2)*COEE_CADLIGNE_TR!$I$2*INDEX(COEE_CADLIGNE_TR!$L$3:$R$9,MATCH(WEEKDAY($A168,1),COEE_CADLIGNE_TR!$M$3:$M$9,0),4)*INDEX(COEE_CADLIGNE_TR!$A$1:$D$13,MATCH(MONTH($A168),COEE_CADLIGNE_TR!$A$1:$A$13,0),4),INDEX(COEE_CADLIGNE_TR!$A$16:$C$27,MATCH(Tableau4[[#This Row],[Mois]],COEE_CADLIGNE_TR!$A$16:$A$27,0),2)*COEE_CADLIGNE_TR!$I$2*INDEX(COEE_CADLIGNE_TR!$L$3:$R$9,MATCH(WEEKDAY($A168,1),COEE_CADLIGNE_TR!$M$3:$M$9,0),3)*INDEX(COEE_CADLIGNE_TR!$A$1:$D$13,MATCH(MONTH($A168),COEE_CADLIGNE_TR!$A$1:$A$13,0),4))))</f>
        <v>4796.55</v>
      </c>
      <c r="P168" s="28">
        <f>IF(OR(Ouverture_lignes_validées!P168="F",Ouverture_lignes_validées!P168="PM",Ouverture_lignes_validées!P168=""),"",IF(Ouverture_lignes_validées!P168=1,IF(ISEVEN(Capa_lignes!$C168)="VRAI",INDEX(COEE_CADLIGNE_TR!$A$16:$C$27,MATCH(Tableau4[[#This Row],[Mois]],COEE_CADLIGNE_TR!$A$16:$A$27,0),2)*COEE_CADLIGNE_TR!$I$2*INDEX(COEE_CADLIGNE_TR!$L$3:$R$9,MATCH(WEEKDAY($A168,1),COEE_CADLIGNE_TR!$M$3:$M$9,0),3)*INDEX(COEE_CADLIGNE_TR!$A$1:$D$13,MATCH(MONTH($A168),COEE_CADLIGNE_TR!$A$1:$A$13,0),4),INDEX(COEE_CADLIGNE_TR!$A$16:$C$27,MATCH(Tableau4[[#This Row],[Mois]],COEE_CADLIGNE_TR!$A$16:$A$27,0),2)*COEE_CADLIGNE_TR!$I$2*INDEX(COEE_CADLIGNE_TR!$L$3:$R$9,MATCH(WEEKDAY($A168,1),COEE_CADLIGNE_TR!$M$3:$M$9,0),4)*INDEX(COEE_CADLIGNE_TR!$A$1:$D$13,MATCH(MONTH($A168),COEE_CADLIGNE_TR!$A$1:$A$13,0),4))))</f>
        <v>4905.5625</v>
      </c>
      <c r="Q168" s="28">
        <f>IF(OR(Ouverture_lignes_validées!Q168="F",Ouverture_lignes_validées!Q168="PM",Ouverture_lignes_validées!Q168=""),"",IF(Ouverture_lignes_validées!Q168=1,INDEX(COEE_CADLIGNE_TR!$A$16:$C$27,MATCH(Tableau4[[#This Row],[Mois]],COEE_CADLIGNE_TR!$A$16:$A$27,0),2)*COEE_CADLIGNE_TR!$I$2*INDEX(COEE_CADLIGNE_TR!$L$3:$R$9,MATCH(WEEKDAY($A168,1),COEE_CADLIGNE_TR!$M$3:$M$9,0),5)*INDEX(COEE_CADLIGNE_TR!$A$1:$D$13,MATCH(MONTH($A168),COEE_CADLIGNE_TR!$A$1:$A$13,0),4)))</f>
        <v>5995.6875</v>
      </c>
      <c r="R168" s="28" t="str">
        <f>IF(OR(Ouverture_lignes_validées!R168="F",Ouverture_lignes_validées!R168="PM",Ouverture_lignes_validées!R168=""),"",IF(Ouverture_lignes_validées!R168=1,INDEX(COEE_CADLIGNE_TR!$A$16:$C$27,MATCH(Tableau4[[#This Row],[Mois]],COEE_CADLIGNE_TR!$A$16:$A$27,0),2)*COEE_CADLIGNE_TR!$I$2*INDEX(COEE_CADLIGNE_TR!$L$3:$R$9,MATCH(WEEKDAY($A168,1),COEE_CADLIGNE_TR!$M$3:$M$9,0),6)*INDEX(COEE_CADLIGNE_TR!$A$1:$D$13,MATCH(MONTH($A168),COEE_CADLIGNE_TR!$A$1:$A$13,0),4)))</f>
        <v/>
      </c>
      <c r="S168" s="28" t="str">
        <f>IF(OR(Ouverture_lignes_validées!S168="F",Ouverture_lignes_validées!S168="PM",Ouverture_lignes_validées!S168=""),"",IF(Ouverture_lignes_validées!S168=1,INDEX(COEE_CADLIGNE_TR!$A$16:$C$27,MATCH(Tableau4[[#This Row],[Mois]],COEE_CADLIGNE_TR!$A$16:$A$27,0),2)*COEE_CADLIGNE_TR!$I$2*INDEX(COEE_CADLIGNE_TR!$L$3:$R$9,MATCH(WEEKDAY($A168,1),COEE_CADLIGNE_TR!$M$3:$M$9,0),7)*INDEX(COEE_CADLIGNE_TR!$A$1:$D$13,MATCH(MONTH($A168),COEE_CADLIGNE_TR!$A$1:$A$13,0),4)))</f>
        <v/>
      </c>
      <c r="T168" s="28">
        <f>IF(OR(Ouverture_lignes_validées!T168="F",Ouverture_lignes_validées!T168="PM",Ouverture_lignes_validées!T168=""),"",IF(Ouverture_lignes_validées!T168=1,IF(ISEVEN(Capa_lignes!$C168)="VRAI",INDEX(COEE_CADLIGNE_TR!$A$16:$C$27,MATCH(Tableau4[[#This Row],[Mois]],COEE_CADLIGNE_TR!$A$16:$A$27,0),2)*COEE_CADLIGNE_TR!$J$2*INDEX(COEE_CADLIGNE_TR!$L$3:$R$9,MATCH(WEEKDAY($A168,1),COEE_CADLIGNE_TR!$M$3:$M$9,0),3)*INDEX(COEE_CADLIGNE_TR!$A$1:$E$13,MATCH(MONTH($A168),COEE_CADLIGNE_TR!$A$1:$A$13,0),5),INDEX(COEE_CADLIGNE_TR!$A$16:$C$27,MATCH(Tableau4[[#This Row],[Mois]],COEE_CADLIGNE_TR!$A$16:$A$27,0),2)*COEE_CADLIGNE_TR!$J$2*INDEX(COEE_CADLIGNE_TR!$L$3:$R$9,MATCH(WEEKDAY($A168,1),COEE_CADLIGNE_TR!$M$3:$M$9,0),4)*INDEX(COEE_CADLIGNE_TR!$A$1:$E$13,MATCH(MONTH($A168),COEE_CADLIGNE_TR!$A$1:$A$13,0),5))))</f>
        <v>1601.8735362997659</v>
      </c>
    </row>
    <row r="169" spans="1:20" x14ac:dyDescent="0.35">
      <c r="A169" s="4">
        <v>45092</v>
      </c>
      <c r="B169" s="1">
        <v>2023</v>
      </c>
      <c r="C169" s="1">
        <v>24</v>
      </c>
      <c r="D169" s="1">
        <f>MONTH(Tableau4[[#This Row],[Date ]])</f>
        <v>6</v>
      </c>
      <c r="E169" s="28">
        <f>IF(OR(Ouverture_lignes_validées!E169="F",Ouverture_lignes_validées!E169="PM",Ouverture_lignes_validées!E169=""),"",
IF(Ouverture_lignes_validées!E169=1,
IF(ISEVEN(Capa_lignes!$C169)="VRAI",
INDEX(COEE_CADLIGNE_TR!$A$16:$C$27,MATCH(Tableau4[[#This Row],[Mois]],COEE_CADLIGNE_TR!$A$16:$A$27,0),2)*COEE_CADLIGNE_TR!$G$2*INDEX(COEE_CADLIGNE_TR!$L$3:$R$9,MATCH(WEEKDAY($A169,1),COEE_CADLIGNE_TR!$M$3:$M$9,0),4)*INDEX(COEE_CADLIGNE_TR!$A$1:$D$13,MATCH(MONTH($A169),COEE_CADLIGNE_TR!$A$1:$A$13,0),2)*INDEX(COEE_CADLIGNE_TR!$A$1:$D$13,MATCH(MONTH($A169),COEE_CADLIGNE_TR!$A$1:$A$13,0),2),
INDEX(COEE_CADLIGNE_TR!$A$16:$C$27,MATCH(Tableau4[[#This Row],[Mois]],COEE_CADLIGNE_TR!$A$16:$A$27,0),2)*COEE_CADLIGNE_TR!$G$2*INDEX(COEE_CADLIGNE_TR!$L$3:$R$9,MATCH(WEEKDAY($A169,1),COEE_CADLIGNE_TR!$M$3:$M$9,0),3)*INDEX(COEE_CADLIGNE_TR!$A$1:$D$13,MATCH(MONTH($A169),COEE_CADLIGNE_TR!$A$1:$A$13,0),2)*INDEX(COEE_CADLIGNE_TR!$A$1:$D$13,MATCH(MONTH($A169),COEE_CADLIGNE_TR!$A$1:$A$13,0),2))))</f>
        <v>1618.4960000000001</v>
      </c>
      <c r="F169" s="28">
        <f>IF(OR(Ouverture_lignes_validées!F169="F",Ouverture_lignes_validées!F169="PM",Ouverture_lignes_validées!F169=""),"",IF(Ouverture_lignes_validées!F169=1,IF(ISEVEN(Capa_lignes!$C169)="VRAI",INDEX(COEE_CADLIGNE_TR!$A$16:$C$27,MATCH(Tableau4[[#This Row],[Mois]],COEE_CADLIGNE_TR!$A$16:$A$27,0),2)*COEE_CADLIGNE_TR!$G$2*INDEX(COEE_CADLIGNE_TR!$L$3:$R$9,MATCH(WEEKDAY($A169,1),COEE_CADLIGNE_TR!$M$3:$M$9,0),3)*INDEX(COEE_CADLIGNE_TR!$A$1:$D$13,MATCH(MONTH($A169),COEE_CADLIGNE_TR!$A$1:$A$13,0),2),COEE_CADLIGNE_TR!$G$2*INDEX(COEE_CADLIGNE_TR!$L$3:$R$9,MATCH(WEEKDAY($A169,1),COEE_CADLIGNE_TR!$M$3:$M$9,0),4)*INDEX(COEE_CADLIGNE_TR!$A$1:$D$13,MATCH(MONTH($A169),COEE_CADLIGNE_TR!$A$1:$A$13,0),2))))</f>
        <v>3960</v>
      </c>
      <c r="G169" s="28" t="str">
        <f>IF(OR(Ouverture_lignes_validées!G169="F",Ouverture_lignes_validées!G169="PM",Ouverture_lignes_validées!G169=""),"",IF(Ouverture_lignes_validées!G169=1,INDEX(COEE_CADLIGNE_TR!$A$16:$C$27,MATCH(Tableau4[[#This Row],[Mois]],COEE_CADLIGNE_TR!$A$16:$A$27,0),2)*COEE_CADLIGNE_TR!$G$2*INDEX(COEE_CADLIGNE_TR!$L$3:$R$9,MATCH(WEEKDAY($A169,1),COEE_CADLIGNE_TR!$M$3:$M$9,0),5)*INDEX(COEE_CADLIGNE_TR!$A$1:$D$13,MATCH(MONTH($A169),COEE_CADLIGNE_TR!$A$1:$A$13,0),2)))</f>
        <v/>
      </c>
      <c r="H169" s="28" t="str">
        <f>IF(OR(Ouverture_lignes_validées!H169="F",Ouverture_lignes_validées!H169="PM",Ouverture_lignes_validées!H169=""),"",IF(Ouverture_lignes_validées!H169=1,INDEX(COEE_CADLIGNE_TR!$A$16:$C$27,MATCH(Tableau4[[#This Row],[Mois]],COEE_CADLIGNE_TR!$A$16:$A$27,0),2)*COEE_CADLIGNE_TR!$G$2*INDEX(COEE_CADLIGNE_TR!$L$3:$R$9,MATCH(WEEKDAY($A169,1),COEE_CADLIGNE_TR!$M$3:$M$9,0),6)*INDEX(COEE_CADLIGNE_TR!$A$1:$D$13,MATCH(MONTH($A169),COEE_CADLIGNE_TR!$A$1:$A$13,0),2)))</f>
        <v/>
      </c>
      <c r="I169" s="28" t="str">
        <f>IF(OR(Ouverture_lignes_validées!I169="F",Ouverture_lignes_validées!I169="PM",Ouverture_lignes_validées!I169=""),"",IF(Ouverture_lignes_validées!I169=1,INDEX(COEE_CADLIGNE_TR!$A$16:$C$27,MATCH(Tableau4[[#This Row],[Mois]],COEE_CADLIGNE_TR!$A$16:$A$27,0),2)*COEE_CADLIGNE_TR!$G$2*INDEX(COEE_CADLIGNE_TR!$L$3:$R$9,MATCH(WEEKDAY($A169,1),COEE_CADLIGNE_TR!$M$3:$M$9,0),7)*INDEX(COEE_CADLIGNE_TR!$A$1:$D$13,MATCH(MONTH($A169),COEE_CADLIGNE_TR!$A$1:$A$13,0),2)))</f>
        <v/>
      </c>
      <c r="J169" s="28" t="str">
        <f>IF(OR(Ouverture_lignes_validées!J169="F",Ouverture_lignes_validées!J169="PM",Ouverture_lignes_validées!J169=""),"",IF(Ouverture_lignes_validées!J169=1,IF(ISEVEN(Capa_lignes!$C169)="VRAI",INDEX(COEE_CADLIGNE_TR!$A$16:$C$27,MATCH(Tableau4[[#This Row],[Mois]],COEE_CADLIGNE_TR!$A$16:$A$27,0),2)*COEE_CADLIGNE_TR!$H$2*INDEX(COEE_CADLIGNE_TR!$L$3:$R$9,MATCH(WEEKDAY($A169,1),COEE_CADLIGNE_TR!$M$3:$M$9,0),4)*INDEX(COEE_CADLIGNE_TR!$A$1:$D$13,MATCH(MONTH($A169),COEE_CADLIGNE_TR!$A$1:$A$13,0),3),INDEX(COEE_CADLIGNE_TR!$A$16:$C$27,MATCH(Tableau4[[#This Row],[Mois]],COEE_CADLIGNE_TR!$A$16:$A$27,0),2)*COEE_CADLIGNE_TR!$H$2*INDEX(COEE_CADLIGNE_TR!$L$3:$R$9,MATCH(WEEKDAY($A169,1),COEE_CADLIGNE_TR!$M$3:$M$9,0),3)*INDEX(COEE_CADLIGNE_TR!$A$1:$D$13,MATCH(MONTH($A169),COEE_CADLIGNE_TR!$A$1:$A$13,0),3))))</f>
        <v/>
      </c>
      <c r="K169" s="28" t="str">
        <f>IF(OR(Ouverture_lignes_validées!K169="F",Ouverture_lignes_validées!K169="PM",Ouverture_lignes_validées!K169=""),"",IF(Ouverture_lignes_validées!K169=1,IF(ISEVEN(Capa_lignes!$C169)="VRAI",INDEX(COEE_CADLIGNE_TR!$A$16:$C$27,MATCH(Tableau4[[#This Row],[Mois]],COEE_CADLIGNE_TR!$A$16:$A$27,0),2)*COEE_CADLIGNE_TR!$H$2*INDEX(COEE_CADLIGNE_TR!$L$3:$R$9,MATCH(WEEKDAY($A169,1),COEE_CADLIGNE_TR!$M$3:$M$9,0),3)*INDEX(COEE_CADLIGNE_TR!$A$1:$D$13,MATCH(MONTH($A169),COEE_CADLIGNE_TR!$A$1:$A$13,0),3),INDEX(COEE_CADLIGNE_TR!$A$16:$C$27,MATCH(Tableau4[[#This Row],[Mois]],COEE_CADLIGNE_TR!$A$16:$A$27,0),2)*COEE_CADLIGNE_TR!$H$2*INDEX(COEE_CADLIGNE_TR!$L$3:$R$9,MATCH(WEEKDAY($A169,1),COEE_CADLIGNE_TR!$M$3:$M$9,0),4)*INDEX(COEE_CADLIGNE_TR!$A$1:$D$13,MATCH(MONTH($A169),COEE_CADLIGNE_TR!$A$1:$A$13,0),3))))</f>
        <v/>
      </c>
      <c r="L169" s="28" t="str">
        <f>IF(OR(Ouverture_lignes_validées!L169="F",Ouverture_lignes_validées!L169="PM",Ouverture_lignes_validées!L169=""),"",IF(Ouverture_lignes_validées!L169=1,INDEX(COEE_CADLIGNE_TR!$A$16:$C$27,MATCH(Tableau4[[#This Row],[Mois]],COEE_CADLIGNE_TR!$A$16:$A$27,0),2)*COEE_CADLIGNE_TR!$H$2*INDEX(COEE_CADLIGNE_TR!$L$3:$R$9,MATCH(WEEKDAY($A169,1),COEE_CADLIGNE_TR!$M$3:$M$9,0),5)*INDEX(COEE_CADLIGNE_TR!$A$1:$D$13,MATCH(MONTH($A169),COEE_CADLIGNE_TR!$A$1:$A$13,0),3)))</f>
        <v/>
      </c>
      <c r="M169" s="28" t="str">
        <f>IF(OR(Ouverture_lignes_validées!M169="F",Ouverture_lignes_validées!M169="PM",Ouverture_lignes_validées!M169=""),"",IF(Ouverture_lignes_validées!M169=1,INDEX(COEE_CADLIGNE_TR!$A$16:$C$27,MATCH(Tableau4[[#This Row],[Mois]],COEE_CADLIGNE_TR!$A$16:$A$27,0),2)*COEE_CADLIGNE_TR!$H$2*INDEX(COEE_CADLIGNE_TR!$L$3:$R$9,MATCH(WEEKDAY($A169,1),COEE_CADLIGNE_TR!$M$3:$M$9,0),6)*INDEX(COEE_CADLIGNE_TR!$A$1:$D$13,MATCH(MONTH($A169),COEE_CADLIGNE_TR!$A$1:$A$13,0),3)))</f>
        <v/>
      </c>
      <c r="N169" s="28" t="str">
        <f>IF(OR(Ouverture_lignes_validées!N169="F",Ouverture_lignes_validées!N169="PM",Ouverture_lignes_validées!N169=""),"",IF(Ouverture_lignes_validées!N169=1,INDEX(COEE_CADLIGNE_TR!$A$16:$C$27,MATCH(Tableau4[[#This Row],[Mois]],COEE_CADLIGNE_TR!$A$16:$A$27,0),2)*COEE_CADLIGNE_TR!$H$2*INDEX(COEE_CADLIGNE_TR!$L$3:$R$9,MATCH(WEEKDAY($A169,1),COEE_CADLIGNE_TR!$M$3:$M$9,0),7)*INDEX(COEE_CADLIGNE_TR!$A$1:$D$13,MATCH(MONTH($A169),COEE_CADLIGNE_TR!$A$1:$A$13,0),3)))</f>
        <v/>
      </c>
      <c r="O169" s="28">
        <f>IF(OR(Ouverture_lignes_validées!O169="F",Ouverture_lignes_validées!O169="PM",Ouverture_lignes_validées!O169=""),"",IF(Ouverture_lignes_validées!O169=1,IF(ISEVEN(Capa_lignes!$C169)="VRAI",INDEX(COEE_CADLIGNE_TR!$A$16:$C$27,MATCH(Tableau4[[#This Row],[Mois]],COEE_CADLIGNE_TR!$A$16:$A$27,0),2)*COEE_CADLIGNE_TR!$I$2*INDEX(COEE_CADLIGNE_TR!$L$3:$R$9,MATCH(WEEKDAY($A169,1),COEE_CADLIGNE_TR!$M$3:$M$9,0),4)*INDEX(COEE_CADLIGNE_TR!$A$1:$D$13,MATCH(MONTH($A169),COEE_CADLIGNE_TR!$A$1:$A$13,0),4),INDEX(COEE_CADLIGNE_TR!$A$16:$C$27,MATCH(Tableau4[[#This Row],[Mois]],COEE_CADLIGNE_TR!$A$16:$A$27,0),2)*COEE_CADLIGNE_TR!$I$2*INDEX(COEE_CADLIGNE_TR!$L$3:$R$9,MATCH(WEEKDAY($A169,1),COEE_CADLIGNE_TR!$M$3:$M$9,0),3)*INDEX(COEE_CADLIGNE_TR!$A$1:$D$13,MATCH(MONTH($A169),COEE_CADLIGNE_TR!$A$1:$A$13,0),4))))</f>
        <v>4796.55</v>
      </c>
      <c r="P169" s="28">
        <f>IF(OR(Ouverture_lignes_validées!P169="F",Ouverture_lignes_validées!P169="PM",Ouverture_lignes_validées!P169=""),"",IF(Ouverture_lignes_validées!P169=1,IF(ISEVEN(Capa_lignes!$C169)="VRAI",INDEX(COEE_CADLIGNE_TR!$A$16:$C$27,MATCH(Tableau4[[#This Row],[Mois]],COEE_CADLIGNE_TR!$A$16:$A$27,0),2)*COEE_CADLIGNE_TR!$I$2*INDEX(COEE_CADLIGNE_TR!$L$3:$R$9,MATCH(WEEKDAY($A169,1),COEE_CADLIGNE_TR!$M$3:$M$9,0),3)*INDEX(COEE_CADLIGNE_TR!$A$1:$D$13,MATCH(MONTH($A169),COEE_CADLIGNE_TR!$A$1:$A$13,0),4),INDEX(COEE_CADLIGNE_TR!$A$16:$C$27,MATCH(Tableau4[[#This Row],[Mois]],COEE_CADLIGNE_TR!$A$16:$A$27,0),2)*COEE_CADLIGNE_TR!$I$2*INDEX(COEE_CADLIGNE_TR!$L$3:$R$9,MATCH(WEEKDAY($A169,1),COEE_CADLIGNE_TR!$M$3:$M$9,0),4)*INDEX(COEE_CADLIGNE_TR!$A$1:$D$13,MATCH(MONTH($A169),COEE_CADLIGNE_TR!$A$1:$A$13,0),4))))</f>
        <v>4905.5625</v>
      </c>
      <c r="Q169" s="28">
        <f>IF(OR(Ouverture_lignes_validées!Q169="F",Ouverture_lignes_validées!Q169="PM",Ouverture_lignes_validées!Q169=""),"",IF(Ouverture_lignes_validées!Q169=1,INDEX(COEE_CADLIGNE_TR!$A$16:$C$27,MATCH(Tableau4[[#This Row],[Mois]],COEE_CADLIGNE_TR!$A$16:$A$27,0),2)*COEE_CADLIGNE_TR!$I$2*INDEX(COEE_CADLIGNE_TR!$L$3:$R$9,MATCH(WEEKDAY($A169,1),COEE_CADLIGNE_TR!$M$3:$M$9,0),5)*INDEX(COEE_CADLIGNE_TR!$A$1:$D$13,MATCH(MONTH($A169),COEE_CADLIGNE_TR!$A$1:$A$13,0),4)))</f>
        <v>5995.6875</v>
      </c>
      <c r="R169" s="28" t="str">
        <f>IF(OR(Ouverture_lignes_validées!R169="F",Ouverture_lignes_validées!R169="PM",Ouverture_lignes_validées!R169=""),"",IF(Ouverture_lignes_validées!R169=1,INDEX(COEE_CADLIGNE_TR!$A$16:$C$27,MATCH(Tableau4[[#This Row],[Mois]],COEE_CADLIGNE_TR!$A$16:$A$27,0),2)*COEE_CADLIGNE_TR!$I$2*INDEX(COEE_CADLIGNE_TR!$L$3:$R$9,MATCH(WEEKDAY($A169,1),COEE_CADLIGNE_TR!$M$3:$M$9,0),6)*INDEX(COEE_CADLIGNE_TR!$A$1:$D$13,MATCH(MONTH($A169),COEE_CADLIGNE_TR!$A$1:$A$13,0),4)))</f>
        <v/>
      </c>
      <c r="S169" s="28" t="str">
        <f>IF(OR(Ouverture_lignes_validées!S169="F",Ouverture_lignes_validées!S169="PM",Ouverture_lignes_validées!S169=""),"",IF(Ouverture_lignes_validées!S169=1,INDEX(COEE_CADLIGNE_TR!$A$16:$C$27,MATCH(Tableau4[[#This Row],[Mois]],COEE_CADLIGNE_TR!$A$16:$A$27,0),2)*COEE_CADLIGNE_TR!$I$2*INDEX(COEE_CADLIGNE_TR!$L$3:$R$9,MATCH(WEEKDAY($A169,1),COEE_CADLIGNE_TR!$M$3:$M$9,0),7)*INDEX(COEE_CADLIGNE_TR!$A$1:$D$13,MATCH(MONTH($A169),COEE_CADLIGNE_TR!$A$1:$A$13,0),4)))</f>
        <v/>
      </c>
      <c r="T169" s="28">
        <f>IF(OR(Ouverture_lignes_validées!T169="F",Ouverture_lignes_validées!T169="PM",Ouverture_lignes_validées!T169=""),"",IF(Ouverture_lignes_validées!T169=1,IF(ISEVEN(Capa_lignes!$C169)="VRAI",INDEX(COEE_CADLIGNE_TR!$A$16:$C$27,MATCH(Tableau4[[#This Row],[Mois]],COEE_CADLIGNE_TR!$A$16:$A$27,0),2)*COEE_CADLIGNE_TR!$J$2*INDEX(COEE_CADLIGNE_TR!$L$3:$R$9,MATCH(WEEKDAY($A169,1),COEE_CADLIGNE_TR!$M$3:$M$9,0),3)*INDEX(COEE_CADLIGNE_TR!$A$1:$E$13,MATCH(MONTH($A169),COEE_CADLIGNE_TR!$A$1:$A$13,0),5),INDEX(COEE_CADLIGNE_TR!$A$16:$C$27,MATCH(Tableau4[[#This Row],[Mois]],COEE_CADLIGNE_TR!$A$16:$A$27,0),2)*COEE_CADLIGNE_TR!$J$2*INDEX(COEE_CADLIGNE_TR!$L$3:$R$9,MATCH(WEEKDAY($A169,1),COEE_CADLIGNE_TR!$M$3:$M$9,0),4)*INDEX(COEE_CADLIGNE_TR!$A$1:$E$13,MATCH(MONTH($A169),COEE_CADLIGNE_TR!$A$1:$A$13,0),5))))</f>
        <v>1601.8735362997659</v>
      </c>
    </row>
    <row r="170" spans="1:20" x14ac:dyDescent="0.35">
      <c r="A170" s="4">
        <v>45093</v>
      </c>
      <c r="B170" s="1">
        <v>2023</v>
      </c>
      <c r="C170" s="1">
        <v>24</v>
      </c>
      <c r="D170" s="1">
        <f>MONTH(Tableau4[[#This Row],[Date ]])</f>
        <v>6</v>
      </c>
      <c r="E170" s="28">
        <f>IF(OR(Ouverture_lignes_validées!E170="F",Ouverture_lignes_validées!E170="PM",Ouverture_lignes_validées!E170=""),"",
IF(Ouverture_lignes_validées!E170=1,
IF(ISEVEN(Capa_lignes!$C170)="VRAI",
INDEX(COEE_CADLIGNE_TR!$A$16:$C$27,MATCH(Tableau4[[#This Row],[Mois]],COEE_CADLIGNE_TR!$A$16:$A$27,0),2)*COEE_CADLIGNE_TR!$G$2*INDEX(COEE_CADLIGNE_TR!$L$3:$R$9,MATCH(WEEKDAY($A170,1),COEE_CADLIGNE_TR!$M$3:$M$9,0),4)*INDEX(COEE_CADLIGNE_TR!$A$1:$D$13,MATCH(MONTH($A170),COEE_CADLIGNE_TR!$A$1:$A$13,0),2)*INDEX(COEE_CADLIGNE_TR!$A$1:$D$13,MATCH(MONTH($A170),COEE_CADLIGNE_TR!$A$1:$A$13,0),2),
INDEX(COEE_CADLIGNE_TR!$A$16:$C$27,MATCH(Tableau4[[#This Row],[Mois]],COEE_CADLIGNE_TR!$A$16:$A$27,0),2)*COEE_CADLIGNE_TR!$G$2*INDEX(COEE_CADLIGNE_TR!$L$3:$R$9,MATCH(WEEKDAY($A170,1),COEE_CADLIGNE_TR!$M$3:$M$9,0),3)*INDEX(COEE_CADLIGNE_TR!$A$1:$D$13,MATCH(MONTH($A170),COEE_CADLIGNE_TR!$A$1:$A$13,0),2)*INDEX(COEE_CADLIGNE_TR!$A$1:$D$13,MATCH(MONTH($A170),COEE_CADLIGNE_TR!$A$1:$A$13,0),2))))</f>
        <v>1618.4960000000001</v>
      </c>
      <c r="F170" s="28">
        <f>IF(OR(Ouverture_lignes_validées!F170="F",Ouverture_lignes_validées!F170="PM",Ouverture_lignes_validées!F170=""),"",IF(Ouverture_lignes_validées!F170=1,IF(ISEVEN(Capa_lignes!$C170)="VRAI",INDEX(COEE_CADLIGNE_TR!$A$16:$C$27,MATCH(Tableau4[[#This Row],[Mois]],COEE_CADLIGNE_TR!$A$16:$A$27,0),2)*COEE_CADLIGNE_TR!$G$2*INDEX(COEE_CADLIGNE_TR!$L$3:$R$9,MATCH(WEEKDAY($A170,1),COEE_CADLIGNE_TR!$M$3:$M$9,0),3)*INDEX(COEE_CADLIGNE_TR!$A$1:$D$13,MATCH(MONTH($A170),COEE_CADLIGNE_TR!$A$1:$A$13,0),2),COEE_CADLIGNE_TR!$G$2*INDEX(COEE_CADLIGNE_TR!$L$3:$R$9,MATCH(WEEKDAY($A170,1),COEE_CADLIGNE_TR!$M$3:$M$9,0),4)*INDEX(COEE_CADLIGNE_TR!$A$1:$D$13,MATCH(MONTH($A170),COEE_CADLIGNE_TR!$A$1:$A$13,0),2))))</f>
        <v>2376</v>
      </c>
      <c r="G170" s="28" t="str">
        <f>IF(OR(Ouverture_lignes_validées!G170="F",Ouverture_lignes_validées!G170="PM",Ouverture_lignes_validées!G170=""),"",IF(Ouverture_lignes_validées!G170=1,INDEX(COEE_CADLIGNE_TR!$A$16:$C$27,MATCH(Tableau4[[#This Row],[Mois]],COEE_CADLIGNE_TR!$A$16:$A$27,0),2)*COEE_CADLIGNE_TR!$G$2*INDEX(COEE_CADLIGNE_TR!$L$3:$R$9,MATCH(WEEKDAY($A170,1),COEE_CADLIGNE_TR!$M$3:$M$9,0),5)*INDEX(COEE_CADLIGNE_TR!$A$1:$D$13,MATCH(MONTH($A170),COEE_CADLIGNE_TR!$A$1:$A$13,0),2)))</f>
        <v/>
      </c>
      <c r="H170" s="28" t="str">
        <f>IF(OR(Ouverture_lignes_validées!H170="F",Ouverture_lignes_validées!H170="PM",Ouverture_lignes_validées!H170=""),"",IF(Ouverture_lignes_validées!H170=1,INDEX(COEE_CADLIGNE_TR!$A$16:$C$27,MATCH(Tableau4[[#This Row],[Mois]],COEE_CADLIGNE_TR!$A$16:$A$27,0),2)*COEE_CADLIGNE_TR!$G$2*INDEX(COEE_CADLIGNE_TR!$L$3:$R$9,MATCH(WEEKDAY($A170,1),COEE_CADLIGNE_TR!$M$3:$M$9,0),6)*INDEX(COEE_CADLIGNE_TR!$A$1:$D$13,MATCH(MONTH($A170),COEE_CADLIGNE_TR!$A$1:$A$13,0),2)))</f>
        <v/>
      </c>
      <c r="I170" s="28" t="str">
        <f>IF(OR(Ouverture_lignes_validées!I170="F",Ouverture_lignes_validées!I170="PM",Ouverture_lignes_validées!I170=""),"",IF(Ouverture_lignes_validées!I170=1,INDEX(COEE_CADLIGNE_TR!$A$16:$C$27,MATCH(Tableau4[[#This Row],[Mois]],COEE_CADLIGNE_TR!$A$16:$A$27,0),2)*COEE_CADLIGNE_TR!$G$2*INDEX(COEE_CADLIGNE_TR!$L$3:$R$9,MATCH(WEEKDAY($A170,1),COEE_CADLIGNE_TR!$M$3:$M$9,0),7)*INDEX(COEE_CADLIGNE_TR!$A$1:$D$13,MATCH(MONTH($A170),COEE_CADLIGNE_TR!$A$1:$A$13,0),2)))</f>
        <v/>
      </c>
      <c r="J170" s="28" t="str">
        <f>IF(OR(Ouverture_lignes_validées!J170="F",Ouverture_lignes_validées!J170="PM",Ouverture_lignes_validées!J170=""),"",IF(Ouverture_lignes_validées!J170=1,IF(ISEVEN(Capa_lignes!$C170)="VRAI",INDEX(COEE_CADLIGNE_TR!$A$16:$C$27,MATCH(Tableau4[[#This Row],[Mois]],COEE_CADLIGNE_TR!$A$16:$A$27,0),2)*COEE_CADLIGNE_TR!$H$2*INDEX(COEE_CADLIGNE_TR!$L$3:$R$9,MATCH(WEEKDAY($A170,1),COEE_CADLIGNE_TR!$M$3:$M$9,0),4)*INDEX(COEE_CADLIGNE_TR!$A$1:$D$13,MATCH(MONTH($A170),COEE_CADLIGNE_TR!$A$1:$A$13,0),3),INDEX(COEE_CADLIGNE_TR!$A$16:$C$27,MATCH(Tableau4[[#This Row],[Mois]],COEE_CADLIGNE_TR!$A$16:$A$27,0),2)*COEE_CADLIGNE_TR!$H$2*INDEX(COEE_CADLIGNE_TR!$L$3:$R$9,MATCH(WEEKDAY($A170,1),COEE_CADLIGNE_TR!$M$3:$M$9,0),3)*INDEX(COEE_CADLIGNE_TR!$A$1:$D$13,MATCH(MONTH($A170),COEE_CADLIGNE_TR!$A$1:$A$13,0),3))))</f>
        <v/>
      </c>
      <c r="K170" s="28" t="str">
        <f>IF(OR(Ouverture_lignes_validées!K170="F",Ouverture_lignes_validées!K170="PM",Ouverture_lignes_validées!K170=""),"",IF(Ouverture_lignes_validées!K170=1,IF(ISEVEN(Capa_lignes!$C170)="VRAI",INDEX(COEE_CADLIGNE_TR!$A$16:$C$27,MATCH(Tableau4[[#This Row],[Mois]],COEE_CADLIGNE_TR!$A$16:$A$27,0),2)*COEE_CADLIGNE_TR!$H$2*INDEX(COEE_CADLIGNE_TR!$L$3:$R$9,MATCH(WEEKDAY($A170,1),COEE_CADLIGNE_TR!$M$3:$M$9,0),3)*INDEX(COEE_CADLIGNE_TR!$A$1:$D$13,MATCH(MONTH($A170),COEE_CADLIGNE_TR!$A$1:$A$13,0),3),INDEX(COEE_CADLIGNE_TR!$A$16:$C$27,MATCH(Tableau4[[#This Row],[Mois]],COEE_CADLIGNE_TR!$A$16:$A$27,0),2)*COEE_CADLIGNE_TR!$H$2*INDEX(COEE_CADLIGNE_TR!$L$3:$R$9,MATCH(WEEKDAY($A170,1),COEE_CADLIGNE_TR!$M$3:$M$9,0),4)*INDEX(COEE_CADLIGNE_TR!$A$1:$D$13,MATCH(MONTH($A170),COEE_CADLIGNE_TR!$A$1:$A$13,0),3))))</f>
        <v/>
      </c>
      <c r="L170" s="28" t="str">
        <f>IF(OR(Ouverture_lignes_validées!L170="F",Ouverture_lignes_validées!L170="PM",Ouverture_lignes_validées!L170=""),"",IF(Ouverture_lignes_validées!L170=1,INDEX(COEE_CADLIGNE_TR!$A$16:$C$27,MATCH(Tableau4[[#This Row],[Mois]],COEE_CADLIGNE_TR!$A$16:$A$27,0),2)*COEE_CADLIGNE_TR!$H$2*INDEX(COEE_CADLIGNE_TR!$L$3:$R$9,MATCH(WEEKDAY($A170,1),COEE_CADLIGNE_TR!$M$3:$M$9,0),5)*INDEX(COEE_CADLIGNE_TR!$A$1:$D$13,MATCH(MONTH($A170),COEE_CADLIGNE_TR!$A$1:$A$13,0),3)))</f>
        <v/>
      </c>
      <c r="M170" s="28" t="str">
        <f>IF(OR(Ouverture_lignes_validées!M170="F",Ouverture_lignes_validées!M170="PM",Ouverture_lignes_validées!M170=""),"",IF(Ouverture_lignes_validées!M170=1,INDEX(COEE_CADLIGNE_TR!$A$16:$C$27,MATCH(Tableau4[[#This Row],[Mois]],COEE_CADLIGNE_TR!$A$16:$A$27,0),2)*COEE_CADLIGNE_TR!$H$2*INDEX(COEE_CADLIGNE_TR!$L$3:$R$9,MATCH(WEEKDAY($A170,1),COEE_CADLIGNE_TR!$M$3:$M$9,0),6)*INDEX(COEE_CADLIGNE_TR!$A$1:$D$13,MATCH(MONTH($A170),COEE_CADLIGNE_TR!$A$1:$A$13,0),3)))</f>
        <v/>
      </c>
      <c r="N170" s="28" t="str">
        <f>IF(OR(Ouverture_lignes_validées!N170="F",Ouverture_lignes_validées!N170="PM",Ouverture_lignes_validées!N170=""),"",IF(Ouverture_lignes_validées!N170=1,INDEX(COEE_CADLIGNE_TR!$A$16:$C$27,MATCH(Tableau4[[#This Row],[Mois]],COEE_CADLIGNE_TR!$A$16:$A$27,0),2)*COEE_CADLIGNE_TR!$H$2*INDEX(COEE_CADLIGNE_TR!$L$3:$R$9,MATCH(WEEKDAY($A170,1),COEE_CADLIGNE_TR!$M$3:$M$9,0),7)*INDEX(COEE_CADLIGNE_TR!$A$1:$D$13,MATCH(MONTH($A170),COEE_CADLIGNE_TR!$A$1:$A$13,0),3)))</f>
        <v/>
      </c>
      <c r="O170" s="28">
        <f>IF(OR(Ouverture_lignes_validées!O170="F",Ouverture_lignes_validées!O170="PM",Ouverture_lignes_validées!O170=""),"",IF(Ouverture_lignes_validées!O170=1,IF(ISEVEN(Capa_lignes!$C170)="VRAI",INDEX(COEE_CADLIGNE_TR!$A$16:$C$27,MATCH(Tableau4[[#This Row],[Mois]],COEE_CADLIGNE_TR!$A$16:$A$27,0),2)*COEE_CADLIGNE_TR!$I$2*INDEX(COEE_CADLIGNE_TR!$L$3:$R$9,MATCH(WEEKDAY($A170,1),COEE_CADLIGNE_TR!$M$3:$M$9,0),4)*INDEX(COEE_CADLIGNE_TR!$A$1:$D$13,MATCH(MONTH($A170),COEE_CADLIGNE_TR!$A$1:$A$13,0),4),INDEX(COEE_CADLIGNE_TR!$A$16:$C$27,MATCH(Tableau4[[#This Row],[Mois]],COEE_CADLIGNE_TR!$A$16:$A$27,0),2)*COEE_CADLIGNE_TR!$I$2*INDEX(COEE_CADLIGNE_TR!$L$3:$R$9,MATCH(WEEKDAY($A170,1),COEE_CADLIGNE_TR!$M$3:$M$9,0),3)*INDEX(COEE_CADLIGNE_TR!$A$1:$D$13,MATCH(MONTH($A170),COEE_CADLIGNE_TR!$A$1:$A$13,0),4))))</f>
        <v>4796.55</v>
      </c>
      <c r="P170" s="28">
        <f>IF(OR(Ouverture_lignes_validées!P170="F",Ouverture_lignes_validées!P170="PM",Ouverture_lignes_validées!P170=""),"",IF(Ouverture_lignes_validées!P170=1,IF(ISEVEN(Capa_lignes!$C170)="VRAI",INDEX(COEE_CADLIGNE_TR!$A$16:$C$27,MATCH(Tableau4[[#This Row],[Mois]],COEE_CADLIGNE_TR!$A$16:$A$27,0),2)*COEE_CADLIGNE_TR!$I$2*INDEX(COEE_CADLIGNE_TR!$L$3:$R$9,MATCH(WEEKDAY($A170,1),COEE_CADLIGNE_TR!$M$3:$M$9,0),3)*INDEX(COEE_CADLIGNE_TR!$A$1:$D$13,MATCH(MONTH($A170),COEE_CADLIGNE_TR!$A$1:$A$13,0),4),INDEX(COEE_CADLIGNE_TR!$A$16:$C$27,MATCH(Tableau4[[#This Row],[Mois]],COEE_CADLIGNE_TR!$A$16:$A$27,0),2)*COEE_CADLIGNE_TR!$I$2*INDEX(COEE_CADLIGNE_TR!$L$3:$R$9,MATCH(WEEKDAY($A170,1),COEE_CADLIGNE_TR!$M$3:$M$9,0),4)*INDEX(COEE_CADLIGNE_TR!$A$1:$D$13,MATCH(MONTH($A170),COEE_CADLIGNE_TR!$A$1:$A$13,0),4))))</f>
        <v>2943.3375000000001</v>
      </c>
      <c r="Q170" s="28" t="str">
        <f>IF(OR(Ouverture_lignes_validées!Q170="F",Ouverture_lignes_validées!Q170="PM",Ouverture_lignes_validées!Q170=""),"",IF(Ouverture_lignes_validées!Q170=1,INDEX(COEE_CADLIGNE_TR!$A$16:$C$27,MATCH(Tableau4[[#This Row],[Mois]],COEE_CADLIGNE_TR!$A$16:$A$27,0),2)*COEE_CADLIGNE_TR!$I$2*INDEX(COEE_CADLIGNE_TR!$L$3:$R$9,MATCH(WEEKDAY($A170,1),COEE_CADLIGNE_TR!$M$3:$M$9,0),5)*INDEX(COEE_CADLIGNE_TR!$A$1:$D$13,MATCH(MONTH($A170),COEE_CADLIGNE_TR!$A$1:$A$13,0),4)))</f>
        <v/>
      </c>
      <c r="R170" s="28">
        <f>IF(OR(Ouverture_lignes_validées!R170="F",Ouverture_lignes_validées!R170="PM",Ouverture_lignes_validées!R170=""),"",IF(Ouverture_lignes_validées!R170=1,INDEX(COEE_CADLIGNE_TR!$A$16:$C$27,MATCH(Tableau4[[#This Row],[Mois]],COEE_CADLIGNE_TR!$A$16:$A$27,0),2)*COEE_CADLIGNE_TR!$I$2*INDEX(COEE_CADLIGNE_TR!$L$3:$R$9,MATCH(WEEKDAY($A170,1),COEE_CADLIGNE_TR!$M$3:$M$9,0),6)*INDEX(COEE_CADLIGNE_TR!$A$1:$D$13,MATCH(MONTH($A170),COEE_CADLIGNE_TR!$A$1:$A$13,0),4)))</f>
        <v>7194.8249999999998</v>
      </c>
      <c r="S170" s="28" t="str">
        <f>IF(OR(Ouverture_lignes_validées!S170="F",Ouverture_lignes_validées!S170="PM",Ouverture_lignes_validées!S170=""),"",IF(Ouverture_lignes_validées!S170=1,INDEX(COEE_CADLIGNE_TR!$A$16:$C$27,MATCH(Tableau4[[#This Row],[Mois]],COEE_CADLIGNE_TR!$A$16:$A$27,0),2)*COEE_CADLIGNE_TR!$I$2*INDEX(COEE_CADLIGNE_TR!$L$3:$R$9,MATCH(WEEKDAY($A170,1),COEE_CADLIGNE_TR!$M$3:$M$9,0),7)*INDEX(COEE_CADLIGNE_TR!$A$1:$D$13,MATCH(MONTH($A170),COEE_CADLIGNE_TR!$A$1:$A$13,0),4)))</f>
        <v/>
      </c>
      <c r="T170" s="28">
        <f>IF(OR(Ouverture_lignes_validées!T170="F",Ouverture_lignes_validées!T170="PM",Ouverture_lignes_validées!T170=""),"",IF(Ouverture_lignes_validées!T170=1,IF(ISEVEN(Capa_lignes!$C170)="VRAI",INDEX(COEE_CADLIGNE_TR!$A$16:$C$27,MATCH(Tableau4[[#This Row],[Mois]],COEE_CADLIGNE_TR!$A$16:$A$27,0),2)*COEE_CADLIGNE_TR!$J$2*INDEX(COEE_CADLIGNE_TR!$L$3:$R$9,MATCH(WEEKDAY($A170,1),COEE_CADLIGNE_TR!$M$3:$M$9,0),3)*INDEX(COEE_CADLIGNE_TR!$A$1:$E$13,MATCH(MONTH($A170),COEE_CADLIGNE_TR!$A$1:$A$13,0),5),INDEX(COEE_CADLIGNE_TR!$A$16:$C$27,MATCH(Tableau4[[#This Row],[Mois]],COEE_CADLIGNE_TR!$A$16:$A$27,0),2)*COEE_CADLIGNE_TR!$J$2*INDEX(COEE_CADLIGNE_TR!$L$3:$R$9,MATCH(WEEKDAY($A170,1),COEE_CADLIGNE_TR!$M$3:$M$9,0),4)*INDEX(COEE_CADLIGNE_TR!$A$1:$E$13,MATCH(MONTH($A170),COEE_CADLIGNE_TR!$A$1:$A$13,0),5))))</f>
        <v>961.12412177985948</v>
      </c>
    </row>
    <row r="171" spans="1:20" x14ac:dyDescent="0.35">
      <c r="A171" s="4">
        <v>45094</v>
      </c>
      <c r="B171" s="1">
        <v>2023</v>
      </c>
      <c r="C171" s="1">
        <v>24</v>
      </c>
      <c r="D171" s="1">
        <f>MONTH(Tableau4[[#This Row],[Date ]])</f>
        <v>6</v>
      </c>
      <c r="E171" s="28" t="str">
        <f>IF(OR(Ouverture_lignes_validées!E171="F",Ouverture_lignes_validées!E171="PM",Ouverture_lignes_validées!E171=""),"",
IF(Ouverture_lignes_validées!E171=1,
IF(ISEVEN(Capa_lignes!$C171)="VRAI",
INDEX(COEE_CADLIGNE_TR!$A$16:$C$27,MATCH(Tableau4[[#This Row],[Mois]],COEE_CADLIGNE_TR!$A$16:$A$27,0),2)*COEE_CADLIGNE_TR!$G$2*INDEX(COEE_CADLIGNE_TR!$L$3:$R$9,MATCH(WEEKDAY($A171,1),COEE_CADLIGNE_TR!$M$3:$M$9,0),4)*INDEX(COEE_CADLIGNE_TR!$A$1:$D$13,MATCH(MONTH($A171),COEE_CADLIGNE_TR!$A$1:$A$13,0),2)*INDEX(COEE_CADLIGNE_TR!$A$1:$D$13,MATCH(MONTH($A171),COEE_CADLIGNE_TR!$A$1:$A$13,0),2),
INDEX(COEE_CADLIGNE_TR!$A$16:$C$27,MATCH(Tableau4[[#This Row],[Mois]],COEE_CADLIGNE_TR!$A$16:$A$27,0),2)*COEE_CADLIGNE_TR!$G$2*INDEX(COEE_CADLIGNE_TR!$L$3:$R$9,MATCH(WEEKDAY($A171,1),COEE_CADLIGNE_TR!$M$3:$M$9,0),3)*INDEX(COEE_CADLIGNE_TR!$A$1:$D$13,MATCH(MONTH($A171),COEE_CADLIGNE_TR!$A$1:$A$13,0),2)*INDEX(COEE_CADLIGNE_TR!$A$1:$D$13,MATCH(MONTH($A171),COEE_CADLIGNE_TR!$A$1:$A$13,0),2))))</f>
        <v/>
      </c>
      <c r="F171" s="28" t="str">
        <f>IF(OR(Ouverture_lignes_validées!F171="F",Ouverture_lignes_validées!F171="PM",Ouverture_lignes_validées!F171=""),"",IF(Ouverture_lignes_validées!F171=1,IF(ISEVEN(Capa_lignes!$C171)="VRAI",INDEX(COEE_CADLIGNE_TR!$A$16:$C$27,MATCH(Tableau4[[#This Row],[Mois]],COEE_CADLIGNE_TR!$A$16:$A$27,0),2)*COEE_CADLIGNE_TR!$G$2*INDEX(COEE_CADLIGNE_TR!$L$3:$R$9,MATCH(WEEKDAY($A171,1),COEE_CADLIGNE_TR!$M$3:$M$9,0),3)*INDEX(COEE_CADLIGNE_TR!$A$1:$D$13,MATCH(MONTH($A171),COEE_CADLIGNE_TR!$A$1:$A$13,0),2),COEE_CADLIGNE_TR!$G$2*INDEX(COEE_CADLIGNE_TR!$L$3:$R$9,MATCH(WEEKDAY($A171,1),COEE_CADLIGNE_TR!$M$3:$M$9,0),4)*INDEX(COEE_CADLIGNE_TR!$A$1:$D$13,MATCH(MONTH($A171),COEE_CADLIGNE_TR!$A$1:$A$13,0),2))))</f>
        <v/>
      </c>
      <c r="G171" s="28" t="str">
        <f>IF(OR(Ouverture_lignes_validées!G171="F",Ouverture_lignes_validées!G171="PM",Ouverture_lignes_validées!G171=""),"",IF(Ouverture_lignes_validées!G171=1,INDEX(COEE_CADLIGNE_TR!$A$16:$C$27,MATCH(Tableau4[[#This Row],[Mois]],COEE_CADLIGNE_TR!$A$16:$A$27,0),2)*COEE_CADLIGNE_TR!$G$2*INDEX(COEE_CADLIGNE_TR!$L$3:$R$9,MATCH(WEEKDAY($A171,1),COEE_CADLIGNE_TR!$M$3:$M$9,0),5)*INDEX(COEE_CADLIGNE_TR!$A$1:$D$13,MATCH(MONTH($A171),COEE_CADLIGNE_TR!$A$1:$A$13,0),2)))</f>
        <v/>
      </c>
      <c r="H171" s="28" t="str">
        <f>IF(OR(Ouverture_lignes_validées!H171="F",Ouverture_lignes_validées!H171="PM",Ouverture_lignes_validées!H171=""),"",IF(Ouverture_lignes_validées!H171=1,INDEX(COEE_CADLIGNE_TR!$A$16:$C$27,MATCH(Tableau4[[#This Row],[Mois]],COEE_CADLIGNE_TR!$A$16:$A$27,0),2)*COEE_CADLIGNE_TR!$G$2*INDEX(COEE_CADLIGNE_TR!$L$3:$R$9,MATCH(WEEKDAY($A171,1),COEE_CADLIGNE_TR!$M$3:$M$9,0),6)*INDEX(COEE_CADLIGNE_TR!$A$1:$D$13,MATCH(MONTH($A171),COEE_CADLIGNE_TR!$A$1:$A$13,0),2)))</f>
        <v/>
      </c>
      <c r="I171" s="28">
        <f>IF(OR(Ouverture_lignes_validées!I171="F",Ouverture_lignes_validées!I171="PM",Ouverture_lignes_validées!I171=""),"",IF(Ouverture_lignes_validées!I171=1,INDEX(COEE_CADLIGNE_TR!$A$16:$C$27,MATCH(Tableau4[[#This Row],[Mois]],COEE_CADLIGNE_TR!$A$16:$A$27,0),2)*COEE_CADLIGNE_TR!$G$2*INDEX(COEE_CADLIGNE_TR!$L$3:$R$9,MATCH(WEEKDAY($A171,1),COEE_CADLIGNE_TR!$M$3:$M$9,0),7)*INDEX(COEE_CADLIGNE_TR!$A$1:$D$13,MATCH(MONTH($A171),COEE_CADLIGNE_TR!$A$1:$A$13,0),2)))</f>
        <v>5935.6</v>
      </c>
      <c r="J171" s="28" t="str">
        <f>IF(OR(Ouverture_lignes_validées!J171="F",Ouverture_lignes_validées!J171="PM",Ouverture_lignes_validées!J171=""),"",IF(Ouverture_lignes_validées!J171=1,IF(ISEVEN(Capa_lignes!$C171)="VRAI",INDEX(COEE_CADLIGNE_TR!$A$16:$C$27,MATCH(Tableau4[[#This Row],[Mois]],COEE_CADLIGNE_TR!$A$16:$A$27,0),2)*COEE_CADLIGNE_TR!$H$2*INDEX(COEE_CADLIGNE_TR!$L$3:$R$9,MATCH(WEEKDAY($A171,1),COEE_CADLIGNE_TR!$M$3:$M$9,0),4)*INDEX(COEE_CADLIGNE_TR!$A$1:$D$13,MATCH(MONTH($A171),COEE_CADLIGNE_TR!$A$1:$A$13,0),3),INDEX(COEE_CADLIGNE_TR!$A$16:$C$27,MATCH(Tableau4[[#This Row],[Mois]],COEE_CADLIGNE_TR!$A$16:$A$27,0),2)*COEE_CADLIGNE_TR!$H$2*INDEX(COEE_CADLIGNE_TR!$L$3:$R$9,MATCH(WEEKDAY($A171,1),COEE_CADLIGNE_TR!$M$3:$M$9,0),3)*INDEX(COEE_CADLIGNE_TR!$A$1:$D$13,MATCH(MONTH($A171),COEE_CADLIGNE_TR!$A$1:$A$13,0),3))))</f>
        <v/>
      </c>
      <c r="K171" s="28" t="str">
        <f>IF(OR(Ouverture_lignes_validées!K171="F",Ouverture_lignes_validées!K171="PM",Ouverture_lignes_validées!K171=""),"",IF(Ouverture_lignes_validées!K171=1,IF(ISEVEN(Capa_lignes!$C171)="VRAI",INDEX(COEE_CADLIGNE_TR!$A$16:$C$27,MATCH(Tableau4[[#This Row],[Mois]],COEE_CADLIGNE_TR!$A$16:$A$27,0),2)*COEE_CADLIGNE_TR!$H$2*INDEX(COEE_CADLIGNE_TR!$L$3:$R$9,MATCH(WEEKDAY($A171,1),COEE_CADLIGNE_TR!$M$3:$M$9,0),3)*INDEX(COEE_CADLIGNE_TR!$A$1:$D$13,MATCH(MONTH($A171),COEE_CADLIGNE_TR!$A$1:$A$13,0),3),INDEX(COEE_CADLIGNE_TR!$A$16:$C$27,MATCH(Tableau4[[#This Row],[Mois]],COEE_CADLIGNE_TR!$A$16:$A$27,0),2)*COEE_CADLIGNE_TR!$H$2*INDEX(COEE_CADLIGNE_TR!$L$3:$R$9,MATCH(WEEKDAY($A171,1),COEE_CADLIGNE_TR!$M$3:$M$9,0),4)*INDEX(COEE_CADLIGNE_TR!$A$1:$D$13,MATCH(MONTH($A171),COEE_CADLIGNE_TR!$A$1:$A$13,0),3))))</f>
        <v/>
      </c>
      <c r="L171" s="28" t="str">
        <f>IF(OR(Ouverture_lignes_validées!L171="F",Ouverture_lignes_validées!L171="PM",Ouverture_lignes_validées!L171=""),"",IF(Ouverture_lignes_validées!L171=1,INDEX(COEE_CADLIGNE_TR!$A$16:$C$27,MATCH(Tableau4[[#This Row],[Mois]],COEE_CADLIGNE_TR!$A$16:$A$27,0),2)*COEE_CADLIGNE_TR!$H$2*INDEX(COEE_CADLIGNE_TR!$L$3:$R$9,MATCH(WEEKDAY($A171,1),COEE_CADLIGNE_TR!$M$3:$M$9,0),5)*INDEX(COEE_CADLIGNE_TR!$A$1:$D$13,MATCH(MONTH($A171),COEE_CADLIGNE_TR!$A$1:$A$13,0),3)))</f>
        <v/>
      </c>
      <c r="M171" s="28" t="str">
        <f>IF(OR(Ouverture_lignes_validées!M171="F",Ouverture_lignes_validées!M171="PM",Ouverture_lignes_validées!M171=""),"",IF(Ouverture_lignes_validées!M171=1,INDEX(COEE_CADLIGNE_TR!$A$16:$C$27,MATCH(Tableau4[[#This Row],[Mois]],COEE_CADLIGNE_TR!$A$16:$A$27,0),2)*COEE_CADLIGNE_TR!$H$2*INDEX(COEE_CADLIGNE_TR!$L$3:$R$9,MATCH(WEEKDAY($A171,1),COEE_CADLIGNE_TR!$M$3:$M$9,0),6)*INDEX(COEE_CADLIGNE_TR!$A$1:$D$13,MATCH(MONTH($A171),COEE_CADLIGNE_TR!$A$1:$A$13,0),3)))</f>
        <v/>
      </c>
      <c r="N171" s="28" t="str">
        <f>IF(OR(Ouverture_lignes_validées!N171="F",Ouverture_lignes_validées!N171="PM",Ouverture_lignes_validées!N171=""),"",IF(Ouverture_lignes_validées!N171=1,INDEX(COEE_CADLIGNE_TR!$A$16:$C$27,MATCH(Tableau4[[#This Row],[Mois]],COEE_CADLIGNE_TR!$A$16:$A$27,0),2)*COEE_CADLIGNE_TR!$H$2*INDEX(COEE_CADLIGNE_TR!$L$3:$R$9,MATCH(WEEKDAY($A171,1),COEE_CADLIGNE_TR!$M$3:$M$9,0),7)*INDEX(COEE_CADLIGNE_TR!$A$1:$D$13,MATCH(MONTH($A171),COEE_CADLIGNE_TR!$A$1:$A$13,0),3)))</f>
        <v/>
      </c>
      <c r="O171" s="28" t="str">
        <f>IF(OR(Ouverture_lignes_validées!O171="F",Ouverture_lignes_validées!O171="PM",Ouverture_lignes_validées!O171=""),"",IF(Ouverture_lignes_validées!O171=1,IF(ISEVEN(Capa_lignes!$C171)="VRAI",INDEX(COEE_CADLIGNE_TR!$A$16:$C$27,MATCH(Tableau4[[#This Row],[Mois]],COEE_CADLIGNE_TR!$A$16:$A$27,0),2)*COEE_CADLIGNE_TR!$I$2*INDEX(COEE_CADLIGNE_TR!$L$3:$R$9,MATCH(WEEKDAY($A171,1),COEE_CADLIGNE_TR!$M$3:$M$9,0),4)*INDEX(COEE_CADLIGNE_TR!$A$1:$D$13,MATCH(MONTH($A171),COEE_CADLIGNE_TR!$A$1:$A$13,0),4),INDEX(COEE_CADLIGNE_TR!$A$16:$C$27,MATCH(Tableau4[[#This Row],[Mois]],COEE_CADLIGNE_TR!$A$16:$A$27,0),2)*COEE_CADLIGNE_TR!$I$2*INDEX(COEE_CADLIGNE_TR!$L$3:$R$9,MATCH(WEEKDAY($A171,1),COEE_CADLIGNE_TR!$M$3:$M$9,0),3)*INDEX(COEE_CADLIGNE_TR!$A$1:$D$13,MATCH(MONTH($A171),COEE_CADLIGNE_TR!$A$1:$A$13,0),4))))</f>
        <v/>
      </c>
      <c r="P171" s="28" t="str">
        <f>IF(OR(Ouverture_lignes_validées!P171="F",Ouverture_lignes_validées!P171="PM",Ouverture_lignes_validées!P171=""),"",IF(Ouverture_lignes_validées!P171=1,IF(ISEVEN(Capa_lignes!$C171)="VRAI",INDEX(COEE_CADLIGNE_TR!$A$16:$C$27,MATCH(Tableau4[[#This Row],[Mois]],COEE_CADLIGNE_TR!$A$16:$A$27,0),2)*COEE_CADLIGNE_TR!$I$2*INDEX(COEE_CADLIGNE_TR!$L$3:$R$9,MATCH(WEEKDAY($A171,1),COEE_CADLIGNE_TR!$M$3:$M$9,0),3)*INDEX(COEE_CADLIGNE_TR!$A$1:$D$13,MATCH(MONTH($A171),COEE_CADLIGNE_TR!$A$1:$A$13,0),4),INDEX(COEE_CADLIGNE_TR!$A$16:$C$27,MATCH(Tableau4[[#This Row],[Mois]],COEE_CADLIGNE_TR!$A$16:$A$27,0),2)*COEE_CADLIGNE_TR!$I$2*INDEX(COEE_CADLIGNE_TR!$L$3:$R$9,MATCH(WEEKDAY($A171,1),COEE_CADLIGNE_TR!$M$3:$M$9,0),4)*INDEX(COEE_CADLIGNE_TR!$A$1:$D$13,MATCH(MONTH($A171),COEE_CADLIGNE_TR!$A$1:$A$13,0),4))))</f>
        <v/>
      </c>
      <c r="Q171" s="28" t="str">
        <f>IF(OR(Ouverture_lignes_validées!Q171="F",Ouverture_lignes_validées!Q171="PM",Ouverture_lignes_validées!Q171=""),"",IF(Ouverture_lignes_validées!Q171=1,INDEX(COEE_CADLIGNE_TR!$A$16:$C$27,MATCH(Tableau4[[#This Row],[Mois]],COEE_CADLIGNE_TR!$A$16:$A$27,0),2)*COEE_CADLIGNE_TR!$I$2*INDEX(COEE_CADLIGNE_TR!$L$3:$R$9,MATCH(WEEKDAY($A171,1),COEE_CADLIGNE_TR!$M$3:$M$9,0),5)*INDEX(COEE_CADLIGNE_TR!$A$1:$D$13,MATCH(MONTH($A171),COEE_CADLIGNE_TR!$A$1:$A$13,0),4)))</f>
        <v/>
      </c>
      <c r="R171" s="28">
        <f>IF(OR(Ouverture_lignes_validées!R171="F",Ouverture_lignes_validées!R171="PM",Ouverture_lignes_validées!R171=""),"",IF(Ouverture_lignes_validées!R171=1,INDEX(COEE_CADLIGNE_TR!$A$16:$C$27,MATCH(Tableau4[[#This Row],[Mois]],COEE_CADLIGNE_TR!$A$16:$A$27,0),2)*COEE_CADLIGNE_TR!$I$2*INDEX(COEE_CADLIGNE_TR!$L$3:$R$9,MATCH(WEEKDAY($A171,1),COEE_CADLIGNE_TR!$M$3:$M$9,0),6)*INDEX(COEE_CADLIGNE_TR!$A$1:$D$13,MATCH(MONTH($A171),COEE_CADLIGNE_TR!$A$1:$A$13,0),4)))</f>
        <v>7630.875</v>
      </c>
      <c r="S171" s="28">
        <f>IF(OR(Ouverture_lignes_validées!S171="F",Ouverture_lignes_validées!S171="PM",Ouverture_lignes_validées!S171=""),"",IF(Ouverture_lignes_validées!S171=1,INDEX(COEE_CADLIGNE_TR!$A$16:$C$27,MATCH(Tableau4[[#This Row],[Mois]],COEE_CADLIGNE_TR!$A$16:$A$27,0),2)*COEE_CADLIGNE_TR!$I$2*INDEX(COEE_CADLIGNE_TR!$L$3:$R$9,MATCH(WEEKDAY($A171,1),COEE_CADLIGNE_TR!$M$3:$M$9,0),7)*INDEX(COEE_CADLIGNE_TR!$A$1:$D$13,MATCH(MONTH($A171),COEE_CADLIGNE_TR!$A$1:$A$13,0),4)))</f>
        <v>7739.8874999999998</v>
      </c>
      <c r="T171" s="28" t="str">
        <f>IF(OR(Ouverture_lignes_validées!T171="F",Ouverture_lignes_validées!T171="PM",Ouverture_lignes_validées!T171=""),"",IF(Ouverture_lignes_validées!T171=1,IF(ISEVEN(Capa_lignes!$C171)="VRAI",INDEX(COEE_CADLIGNE_TR!$A$16:$C$27,MATCH(Tableau4[[#This Row],[Mois]],COEE_CADLIGNE_TR!$A$16:$A$27,0),2)*COEE_CADLIGNE_TR!$J$2*INDEX(COEE_CADLIGNE_TR!$L$3:$R$9,MATCH(WEEKDAY($A171,1),COEE_CADLIGNE_TR!$M$3:$M$9,0),3)*INDEX(COEE_CADLIGNE_TR!$A$1:$E$13,MATCH(MONTH($A171),COEE_CADLIGNE_TR!$A$1:$A$13,0),5),INDEX(COEE_CADLIGNE_TR!$A$16:$C$27,MATCH(Tableau4[[#This Row],[Mois]],COEE_CADLIGNE_TR!$A$16:$A$27,0),2)*COEE_CADLIGNE_TR!$J$2*INDEX(COEE_CADLIGNE_TR!$L$3:$R$9,MATCH(WEEKDAY($A171,1),COEE_CADLIGNE_TR!$M$3:$M$9,0),4)*INDEX(COEE_CADLIGNE_TR!$A$1:$E$13,MATCH(MONTH($A171),COEE_CADLIGNE_TR!$A$1:$A$13,0),5))))</f>
        <v/>
      </c>
    </row>
    <row r="172" spans="1:20" x14ac:dyDescent="0.35">
      <c r="A172" s="4">
        <v>45095</v>
      </c>
      <c r="B172" s="1">
        <v>2023</v>
      </c>
      <c r="C172" s="1">
        <v>24</v>
      </c>
      <c r="D172" s="1">
        <f>MONTH(Tableau4[[#This Row],[Date ]])</f>
        <v>6</v>
      </c>
      <c r="E172" s="28" t="str">
        <f>IF(OR(Ouverture_lignes_validées!E172="F",Ouverture_lignes_validées!E172="PM",Ouverture_lignes_validées!E172=""),"",
IF(Ouverture_lignes_validées!E172=1,
IF(ISEVEN(Capa_lignes!$C172)="VRAI",
INDEX(COEE_CADLIGNE_TR!$A$16:$C$27,MATCH(Tableau4[[#This Row],[Mois]],COEE_CADLIGNE_TR!$A$16:$A$27,0),2)*COEE_CADLIGNE_TR!$G$2*INDEX(COEE_CADLIGNE_TR!$L$3:$R$9,MATCH(WEEKDAY($A172,1),COEE_CADLIGNE_TR!$M$3:$M$9,0),4)*INDEX(COEE_CADLIGNE_TR!$A$1:$D$13,MATCH(MONTH($A172),COEE_CADLIGNE_TR!$A$1:$A$13,0),2)*INDEX(COEE_CADLIGNE_TR!$A$1:$D$13,MATCH(MONTH($A172),COEE_CADLIGNE_TR!$A$1:$A$13,0),2),
INDEX(COEE_CADLIGNE_TR!$A$16:$C$27,MATCH(Tableau4[[#This Row],[Mois]],COEE_CADLIGNE_TR!$A$16:$A$27,0),2)*COEE_CADLIGNE_TR!$G$2*INDEX(COEE_CADLIGNE_TR!$L$3:$R$9,MATCH(WEEKDAY($A172,1),COEE_CADLIGNE_TR!$M$3:$M$9,0),3)*INDEX(COEE_CADLIGNE_TR!$A$1:$D$13,MATCH(MONTH($A172),COEE_CADLIGNE_TR!$A$1:$A$13,0),2)*INDEX(COEE_CADLIGNE_TR!$A$1:$D$13,MATCH(MONTH($A172),COEE_CADLIGNE_TR!$A$1:$A$13,0),2))))</f>
        <v/>
      </c>
      <c r="F172" s="28" t="str">
        <f>IF(OR(Ouverture_lignes_validées!F172="F",Ouverture_lignes_validées!F172="PM",Ouverture_lignes_validées!F172=""),"",IF(Ouverture_lignes_validées!F172=1,IF(ISEVEN(Capa_lignes!$C172)="VRAI",INDEX(COEE_CADLIGNE_TR!$A$16:$C$27,MATCH(Tableau4[[#This Row],[Mois]],COEE_CADLIGNE_TR!$A$16:$A$27,0),2)*COEE_CADLIGNE_TR!$G$2*INDEX(COEE_CADLIGNE_TR!$L$3:$R$9,MATCH(WEEKDAY($A172,1),COEE_CADLIGNE_TR!$M$3:$M$9,0),3)*INDEX(COEE_CADLIGNE_TR!$A$1:$D$13,MATCH(MONTH($A172),COEE_CADLIGNE_TR!$A$1:$A$13,0),2),COEE_CADLIGNE_TR!$G$2*INDEX(COEE_CADLIGNE_TR!$L$3:$R$9,MATCH(WEEKDAY($A172,1),COEE_CADLIGNE_TR!$M$3:$M$9,0),4)*INDEX(COEE_CADLIGNE_TR!$A$1:$D$13,MATCH(MONTH($A172),COEE_CADLIGNE_TR!$A$1:$A$13,0),2))))</f>
        <v/>
      </c>
      <c r="G172" s="28" t="str">
        <f>IF(OR(Ouverture_lignes_validées!G172="F",Ouverture_lignes_validées!G172="PM",Ouverture_lignes_validées!G172=""),"",IF(Ouverture_lignes_validées!G172=1,INDEX(COEE_CADLIGNE_TR!$A$16:$C$27,MATCH(Tableau4[[#This Row],[Mois]],COEE_CADLIGNE_TR!$A$16:$A$27,0),2)*COEE_CADLIGNE_TR!$G$2*INDEX(COEE_CADLIGNE_TR!$L$3:$R$9,MATCH(WEEKDAY($A172,1),COEE_CADLIGNE_TR!$M$3:$M$9,0),5)*INDEX(COEE_CADLIGNE_TR!$A$1:$D$13,MATCH(MONTH($A172),COEE_CADLIGNE_TR!$A$1:$A$13,0),2)))</f>
        <v/>
      </c>
      <c r="H172" s="28" t="str">
        <f>IF(OR(Ouverture_lignes_validées!H172="F",Ouverture_lignes_validées!H172="PM",Ouverture_lignes_validées!H172=""),"",IF(Ouverture_lignes_validées!H172=1,INDEX(COEE_CADLIGNE_TR!$A$16:$C$27,MATCH(Tableau4[[#This Row],[Mois]],COEE_CADLIGNE_TR!$A$16:$A$27,0),2)*COEE_CADLIGNE_TR!$G$2*INDEX(COEE_CADLIGNE_TR!$L$3:$R$9,MATCH(WEEKDAY($A172,1),COEE_CADLIGNE_TR!$M$3:$M$9,0),6)*INDEX(COEE_CADLIGNE_TR!$A$1:$D$13,MATCH(MONTH($A172),COEE_CADLIGNE_TR!$A$1:$A$13,0),2)))</f>
        <v/>
      </c>
      <c r="I172" s="28">
        <f>IF(OR(Ouverture_lignes_validées!I172="F",Ouverture_lignes_validées!I172="PM",Ouverture_lignes_validées!I172=""),"",IF(Ouverture_lignes_validées!I172=1,INDEX(COEE_CADLIGNE_TR!$A$16:$C$27,MATCH(Tableau4[[#This Row],[Mois]],COEE_CADLIGNE_TR!$A$16:$A$27,0),2)*COEE_CADLIGNE_TR!$G$2*INDEX(COEE_CADLIGNE_TR!$L$3:$R$9,MATCH(WEEKDAY($A172,1),COEE_CADLIGNE_TR!$M$3:$M$9,0),7)*INDEX(COEE_CADLIGNE_TR!$A$1:$D$13,MATCH(MONTH($A172),COEE_CADLIGNE_TR!$A$1:$A$13,0),2)))</f>
        <v>5935.6</v>
      </c>
      <c r="J172" s="28" t="str">
        <f>IF(OR(Ouverture_lignes_validées!J172="F",Ouverture_lignes_validées!J172="PM",Ouverture_lignes_validées!J172=""),"",IF(Ouverture_lignes_validées!J172=1,IF(ISEVEN(Capa_lignes!$C172)="VRAI",INDEX(COEE_CADLIGNE_TR!$A$16:$C$27,MATCH(Tableau4[[#This Row],[Mois]],COEE_CADLIGNE_TR!$A$16:$A$27,0),2)*COEE_CADLIGNE_TR!$H$2*INDEX(COEE_CADLIGNE_TR!$L$3:$R$9,MATCH(WEEKDAY($A172,1),COEE_CADLIGNE_TR!$M$3:$M$9,0),4)*INDEX(COEE_CADLIGNE_TR!$A$1:$D$13,MATCH(MONTH($A172),COEE_CADLIGNE_TR!$A$1:$A$13,0),3),INDEX(COEE_CADLIGNE_TR!$A$16:$C$27,MATCH(Tableau4[[#This Row],[Mois]],COEE_CADLIGNE_TR!$A$16:$A$27,0),2)*COEE_CADLIGNE_TR!$H$2*INDEX(COEE_CADLIGNE_TR!$L$3:$R$9,MATCH(WEEKDAY($A172,1),COEE_CADLIGNE_TR!$M$3:$M$9,0),3)*INDEX(COEE_CADLIGNE_TR!$A$1:$D$13,MATCH(MONTH($A172),COEE_CADLIGNE_TR!$A$1:$A$13,0),3))))</f>
        <v/>
      </c>
      <c r="K172" s="28" t="str">
        <f>IF(OR(Ouverture_lignes_validées!K172="F",Ouverture_lignes_validées!K172="PM",Ouverture_lignes_validées!K172=""),"",IF(Ouverture_lignes_validées!K172=1,IF(ISEVEN(Capa_lignes!$C172)="VRAI",INDEX(COEE_CADLIGNE_TR!$A$16:$C$27,MATCH(Tableau4[[#This Row],[Mois]],COEE_CADLIGNE_TR!$A$16:$A$27,0),2)*COEE_CADLIGNE_TR!$H$2*INDEX(COEE_CADLIGNE_TR!$L$3:$R$9,MATCH(WEEKDAY($A172,1),COEE_CADLIGNE_TR!$M$3:$M$9,0),3)*INDEX(COEE_CADLIGNE_TR!$A$1:$D$13,MATCH(MONTH($A172),COEE_CADLIGNE_TR!$A$1:$A$13,0),3),INDEX(COEE_CADLIGNE_TR!$A$16:$C$27,MATCH(Tableau4[[#This Row],[Mois]],COEE_CADLIGNE_TR!$A$16:$A$27,0),2)*COEE_CADLIGNE_TR!$H$2*INDEX(COEE_CADLIGNE_TR!$L$3:$R$9,MATCH(WEEKDAY($A172,1),COEE_CADLIGNE_TR!$M$3:$M$9,0),4)*INDEX(COEE_CADLIGNE_TR!$A$1:$D$13,MATCH(MONTH($A172),COEE_CADLIGNE_TR!$A$1:$A$13,0),3))))</f>
        <v/>
      </c>
      <c r="L172" s="28" t="str">
        <f>IF(OR(Ouverture_lignes_validées!L172="F",Ouverture_lignes_validées!L172="PM",Ouverture_lignes_validées!L172=""),"",IF(Ouverture_lignes_validées!L172=1,INDEX(COEE_CADLIGNE_TR!$A$16:$C$27,MATCH(Tableau4[[#This Row],[Mois]],COEE_CADLIGNE_TR!$A$16:$A$27,0),2)*COEE_CADLIGNE_TR!$H$2*INDEX(COEE_CADLIGNE_TR!$L$3:$R$9,MATCH(WEEKDAY($A172,1),COEE_CADLIGNE_TR!$M$3:$M$9,0),5)*INDEX(COEE_CADLIGNE_TR!$A$1:$D$13,MATCH(MONTH($A172),COEE_CADLIGNE_TR!$A$1:$A$13,0),3)))</f>
        <v/>
      </c>
      <c r="M172" s="28" t="str">
        <f>IF(OR(Ouverture_lignes_validées!M172="F",Ouverture_lignes_validées!M172="PM",Ouverture_lignes_validées!M172=""),"",IF(Ouverture_lignes_validées!M172=1,INDEX(COEE_CADLIGNE_TR!$A$16:$C$27,MATCH(Tableau4[[#This Row],[Mois]],COEE_CADLIGNE_TR!$A$16:$A$27,0),2)*COEE_CADLIGNE_TR!$H$2*INDEX(COEE_CADLIGNE_TR!$L$3:$R$9,MATCH(WEEKDAY($A172,1),COEE_CADLIGNE_TR!$M$3:$M$9,0),6)*INDEX(COEE_CADLIGNE_TR!$A$1:$D$13,MATCH(MONTH($A172),COEE_CADLIGNE_TR!$A$1:$A$13,0),3)))</f>
        <v/>
      </c>
      <c r="N172" s="28" t="str">
        <f>IF(OR(Ouverture_lignes_validées!N172="F",Ouverture_lignes_validées!N172="PM",Ouverture_lignes_validées!N172=""),"",IF(Ouverture_lignes_validées!N172=1,INDEX(COEE_CADLIGNE_TR!$A$16:$C$27,MATCH(Tableau4[[#This Row],[Mois]],COEE_CADLIGNE_TR!$A$16:$A$27,0),2)*COEE_CADLIGNE_TR!$H$2*INDEX(COEE_CADLIGNE_TR!$L$3:$R$9,MATCH(WEEKDAY($A172,1),COEE_CADLIGNE_TR!$M$3:$M$9,0),7)*INDEX(COEE_CADLIGNE_TR!$A$1:$D$13,MATCH(MONTH($A172),COEE_CADLIGNE_TR!$A$1:$A$13,0),3)))</f>
        <v/>
      </c>
      <c r="O172" s="28" t="str">
        <f>IF(OR(Ouverture_lignes_validées!O172="F",Ouverture_lignes_validées!O172="PM",Ouverture_lignes_validées!O172=""),"",IF(Ouverture_lignes_validées!O172=1,IF(ISEVEN(Capa_lignes!$C172)="VRAI",INDEX(COEE_CADLIGNE_TR!$A$16:$C$27,MATCH(Tableau4[[#This Row],[Mois]],COEE_CADLIGNE_TR!$A$16:$A$27,0),2)*COEE_CADLIGNE_TR!$I$2*INDEX(COEE_CADLIGNE_TR!$L$3:$R$9,MATCH(WEEKDAY($A172,1),COEE_CADLIGNE_TR!$M$3:$M$9,0),4)*INDEX(COEE_CADLIGNE_TR!$A$1:$D$13,MATCH(MONTH($A172),COEE_CADLIGNE_TR!$A$1:$A$13,0),4),INDEX(COEE_CADLIGNE_TR!$A$16:$C$27,MATCH(Tableau4[[#This Row],[Mois]],COEE_CADLIGNE_TR!$A$16:$A$27,0),2)*COEE_CADLIGNE_TR!$I$2*INDEX(COEE_CADLIGNE_TR!$L$3:$R$9,MATCH(WEEKDAY($A172,1),COEE_CADLIGNE_TR!$M$3:$M$9,0),3)*INDEX(COEE_CADLIGNE_TR!$A$1:$D$13,MATCH(MONTH($A172),COEE_CADLIGNE_TR!$A$1:$A$13,0),4))))</f>
        <v/>
      </c>
      <c r="P172" s="28" t="str">
        <f>IF(OR(Ouverture_lignes_validées!P172="F",Ouverture_lignes_validées!P172="PM",Ouverture_lignes_validées!P172=""),"",IF(Ouverture_lignes_validées!P172=1,IF(ISEVEN(Capa_lignes!$C172)="VRAI",INDEX(COEE_CADLIGNE_TR!$A$16:$C$27,MATCH(Tableau4[[#This Row],[Mois]],COEE_CADLIGNE_TR!$A$16:$A$27,0),2)*COEE_CADLIGNE_TR!$I$2*INDEX(COEE_CADLIGNE_TR!$L$3:$R$9,MATCH(WEEKDAY($A172,1),COEE_CADLIGNE_TR!$M$3:$M$9,0),3)*INDEX(COEE_CADLIGNE_TR!$A$1:$D$13,MATCH(MONTH($A172),COEE_CADLIGNE_TR!$A$1:$A$13,0),4),INDEX(COEE_CADLIGNE_TR!$A$16:$C$27,MATCH(Tableau4[[#This Row],[Mois]],COEE_CADLIGNE_TR!$A$16:$A$27,0),2)*COEE_CADLIGNE_TR!$I$2*INDEX(COEE_CADLIGNE_TR!$L$3:$R$9,MATCH(WEEKDAY($A172,1),COEE_CADLIGNE_TR!$M$3:$M$9,0),4)*INDEX(COEE_CADLIGNE_TR!$A$1:$D$13,MATCH(MONTH($A172),COEE_CADLIGNE_TR!$A$1:$A$13,0),4))))</f>
        <v/>
      </c>
      <c r="Q172" s="28" t="str">
        <f>IF(OR(Ouverture_lignes_validées!Q172="F",Ouverture_lignes_validées!Q172="PM",Ouverture_lignes_validées!Q172=""),"",IF(Ouverture_lignes_validées!Q172=1,INDEX(COEE_CADLIGNE_TR!$A$16:$C$27,MATCH(Tableau4[[#This Row],[Mois]],COEE_CADLIGNE_TR!$A$16:$A$27,0),2)*COEE_CADLIGNE_TR!$I$2*INDEX(COEE_CADLIGNE_TR!$L$3:$R$9,MATCH(WEEKDAY($A172,1),COEE_CADLIGNE_TR!$M$3:$M$9,0),5)*INDEX(COEE_CADLIGNE_TR!$A$1:$D$13,MATCH(MONTH($A172),COEE_CADLIGNE_TR!$A$1:$A$13,0),4)))</f>
        <v/>
      </c>
      <c r="R172" s="28">
        <f>IF(OR(Ouverture_lignes_validées!R172="F",Ouverture_lignes_validées!R172="PM",Ouverture_lignes_validées!R172=""),"",IF(Ouverture_lignes_validées!R172=1,INDEX(COEE_CADLIGNE_TR!$A$16:$C$27,MATCH(Tableau4[[#This Row],[Mois]],COEE_CADLIGNE_TR!$A$16:$A$27,0),2)*COEE_CADLIGNE_TR!$I$2*INDEX(COEE_CADLIGNE_TR!$L$3:$R$9,MATCH(WEEKDAY($A172,1),COEE_CADLIGNE_TR!$M$3:$M$9,0),6)*INDEX(COEE_CADLIGNE_TR!$A$1:$D$13,MATCH(MONTH($A172),COEE_CADLIGNE_TR!$A$1:$A$13,0),4)))</f>
        <v>7630.875</v>
      </c>
      <c r="S172" s="28">
        <f>IF(OR(Ouverture_lignes_validées!S172="F",Ouverture_lignes_validées!S172="PM",Ouverture_lignes_validées!S172=""),"",IF(Ouverture_lignes_validées!S172=1,INDEX(COEE_CADLIGNE_TR!$A$16:$C$27,MATCH(Tableau4[[#This Row],[Mois]],COEE_CADLIGNE_TR!$A$16:$A$27,0),2)*COEE_CADLIGNE_TR!$I$2*INDEX(COEE_CADLIGNE_TR!$L$3:$R$9,MATCH(WEEKDAY($A172,1),COEE_CADLIGNE_TR!$M$3:$M$9,0),7)*INDEX(COEE_CADLIGNE_TR!$A$1:$D$13,MATCH(MONTH($A172),COEE_CADLIGNE_TR!$A$1:$A$13,0),4)))</f>
        <v>7739.8874999999998</v>
      </c>
      <c r="T172" s="28" t="str">
        <f>IF(OR(Ouverture_lignes_validées!T172="F",Ouverture_lignes_validées!T172="PM",Ouverture_lignes_validées!T172=""),"",IF(Ouverture_lignes_validées!T172=1,IF(ISEVEN(Capa_lignes!$C172)="VRAI",INDEX(COEE_CADLIGNE_TR!$A$16:$C$27,MATCH(Tableau4[[#This Row],[Mois]],COEE_CADLIGNE_TR!$A$16:$A$27,0),2)*COEE_CADLIGNE_TR!$J$2*INDEX(COEE_CADLIGNE_TR!$L$3:$R$9,MATCH(WEEKDAY($A172,1),COEE_CADLIGNE_TR!$M$3:$M$9,0),3)*INDEX(COEE_CADLIGNE_TR!$A$1:$E$13,MATCH(MONTH($A172),COEE_CADLIGNE_TR!$A$1:$A$13,0),5),INDEX(COEE_CADLIGNE_TR!$A$16:$C$27,MATCH(Tableau4[[#This Row],[Mois]],COEE_CADLIGNE_TR!$A$16:$A$27,0),2)*COEE_CADLIGNE_TR!$J$2*INDEX(COEE_CADLIGNE_TR!$L$3:$R$9,MATCH(WEEKDAY($A172,1),COEE_CADLIGNE_TR!$M$3:$M$9,0),4)*INDEX(COEE_CADLIGNE_TR!$A$1:$E$13,MATCH(MONTH($A172),COEE_CADLIGNE_TR!$A$1:$A$13,0),5))))</f>
        <v/>
      </c>
    </row>
    <row r="173" spans="1:20" x14ac:dyDescent="0.35">
      <c r="A173" s="4">
        <v>45096</v>
      </c>
      <c r="B173" s="1">
        <v>2023</v>
      </c>
      <c r="C173" s="1">
        <v>25</v>
      </c>
      <c r="D173" s="1">
        <f>MONTH(Tableau4[[#This Row],[Date ]])</f>
        <v>6</v>
      </c>
      <c r="E173" s="28">
        <f>IF(OR(Ouverture_lignes_validées!E173="F",Ouverture_lignes_validées!E173="PM",Ouverture_lignes_validées!E173=""),"",
IF(Ouverture_lignes_validées!E173=1,
IF(ISEVEN(Capa_lignes!$C173)="VRAI",
INDEX(COEE_CADLIGNE_TR!$A$16:$C$27,MATCH(Tableau4[[#This Row],[Mois]],COEE_CADLIGNE_TR!$A$16:$A$27,0),2)*COEE_CADLIGNE_TR!$G$2*INDEX(COEE_CADLIGNE_TR!$L$3:$R$9,MATCH(WEEKDAY($A173,1),COEE_CADLIGNE_TR!$M$3:$M$9,0),4)*INDEX(COEE_CADLIGNE_TR!$A$1:$D$13,MATCH(MONTH($A173),COEE_CADLIGNE_TR!$A$1:$A$13,0),2)*INDEX(COEE_CADLIGNE_TR!$A$1:$D$13,MATCH(MONTH($A173),COEE_CADLIGNE_TR!$A$1:$A$13,0),2),
INDEX(COEE_CADLIGNE_TR!$A$16:$C$27,MATCH(Tableau4[[#This Row],[Mois]],COEE_CADLIGNE_TR!$A$16:$A$27,0),2)*COEE_CADLIGNE_TR!$G$2*INDEX(COEE_CADLIGNE_TR!$L$3:$R$9,MATCH(WEEKDAY($A173,1),COEE_CADLIGNE_TR!$M$3:$M$9,0),3)*INDEX(COEE_CADLIGNE_TR!$A$1:$D$13,MATCH(MONTH($A173),COEE_CADLIGNE_TR!$A$1:$A$13,0),2)*INDEX(COEE_CADLIGNE_TR!$A$1:$D$13,MATCH(MONTH($A173),COEE_CADLIGNE_TR!$A$1:$A$13,0),2))))</f>
        <v>1618.4960000000001</v>
      </c>
      <c r="F173" s="28">
        <f>IF(OR(Ouverture_lignes_validées!F173="F",Ouverture_lignes_validées!F173="PM",Ouverture_lignes_validées!F173=""),"",IF(Ouverture_lignes_validées!F173=1,IF(ISEVEN(Capa_lignes!$C173)="VRAI",INDEX(COEE_CADLIGNE_TR!$A$16:$C$27,MATCH(Tableau4[[#This Row],[Mois]],COEE_CADLIGNE_TR!$A$16:$A$27,0),2)*COEE_CADLIGNE_TR!$G$2*INDEX(COEE_CADLIGNE_TR!$L$3:$R$9,MATCH(WEEKDAY($A173,1),COEE_CADLIGNE_TR!$M$3:$M$9,0),3)*INDEX(COEE_CADLIGNE_TR!$A$1:$D$13,MATCH(MONTH($A173),COEE_CADLIGNE_TR!$A$1:$A$13,0),2),COEE_CADLIGNE_TR!$G$2*INDEX(COEE_CADLIGNE_TR!$L$3:$R$9,MATCH(WEEKDAY($A173,1),COEE_CADLIGNE_TR!$M$3:$M$9,0),4)*INDEX(COEE_CADLIGNE_TR!$A$1:$D$13,MATCH(MONTH($A173),COEE_CADLIGNE_TR!$A$1:$A$13,0),2))))</f>
        <v>3960</v>
      </c>
      <c r="G173" s="28" t="str">
        <f>IF(OR(Ouverture_lignes_validées!G173="F",Ouverture_lignes_validées!G173="PM",Ouverture_lignes_validées!G173=""),"",IF(Ouverture_lignes_validées!G173=1,INDEX(COEE_CADLIGNE_TR!$A$16:$C$27,MATCH(Tableau4[[#This Row],[Mois]],COEE_CADLIGNE_TR!$A$16:$A$27,0),2)*COEE_CADLIGNE_TR!$G$2*INDEX(COEE_CADLIGNE_TR!$L$3:$R$9,MATCH(WEEKDAY($A173,1),COEE_CADLIGNE_TR!$M$3:$M$9,0),5)*INDEX(COEE_CADLIGNE_TR!$A$1:$D$13,MATCH(MONTH($A173),COEE_CADLIGNE_TR!$A$1:$A$13,0),2)))</f>
        <v/>
      </c>
      <c r="H173" s="28" t="str">
        <f>IF(OR(Ouverture_lignes_validées!H173="F",Ouverture_lignes_validées!H173="PM",Ouverture_lignes_validées!H173=""),"",IF(Ouverture_lignes_validées!H173=1,INDEX(COEE_CADLIGNE_TR!$A$16:$C$27,MATCH(Tableau4[[#This Row],[Mois]],COEE_CADLIGNE_TR!$A$16:$A$27,0),2)*COEE_CADLIGNE_TR!$G$2*INDEX(COEE_CADLIGNE_TR!$L$3:$R$9,MATCH(WEEKDAY($A173,1),COEE_CADLIGNE_TR!$M$3:$M$9,0),6)*INDEX(COEE_CADLIGNE_TR!$A$1:$D$13,MATCH(MONTH($A173),COEE_CADLIGNE_TR!$A$1:$A$13,0),2)))</f>
        <v/>
      </c>
      <c r="I173" s="28" t="str">
        <f>IF(OR(Ouverture_lignes_validées!I173="F",Ouverture_lignes_validées!I173="PM",Ouverture_lignes_validées!I173=""),"",IF(Ouverture_lignes_validées!I173=1,INDEX(COEE_CADLIGNE_TR!$A$16:$C$27,MATCH(Tableau4[[#This Row],[Mois]],COEE_CADLIGNE_TR!$A$16:$A$27,0),2)*COEE_CADLIGNE_TR!$G$2*INDEX(COEE_CADLIGNE_TR!$L$3:$R$9,MATCH(WEEKDAY($A173,1),COEE_CADLIGNE_TR!$M$3:$M$9,0),7)*INDEX(COEE_CADLIGNE_TR!$A$1:$D$13,MATCH(MONTH($A173),COEE_CADLIGNE_TR!$A$1:$A$13,0),2)))</f>
        <v/>
      </c>
      <c r="J173" s="28" t="str">
        <f>IF(OR(Ouverture_lignes_validées!J173="F",Ouverture_lignes_validées!J173="PM",Ouverture_lignes_validées!J173=""),"",IF(Ouverture_lignes_validées!J173=1,IF(ISEVEN(Capa_lignes!$C173)="VRAI",INDEX(COEE_CADLIGNE_TR!$A$16:$C$27,MATCH(Tableau4[[#This Row],[Mois]],COEE_CADLIGNE_TR!$A$16:$A$27,0),2)*COEE_CADLIGNE_TR!$H$2*INDEX(COEE_CADLIGNE_TR!$L$3:$R$9,MATCH(WEEKDAY($A173,1),COEE_CADLIGNE_TR!$M$3:$M$9,0),4)*INDEX(COEE_CADLIGNE_TR!$A$1:$D$13,MATCH(MONTH($A173),COEE_CADLIGNE_TR!$A$1:$A$13,0),3),INDEX(COEE_CADLIGNE_TR!$A$16:$C$27,MATCH(Tableau4[[#This Row],[Mois]],COEE_CADLIGNE_TR!$A$16:$A$27,0),2)*COEE_CADLIGNE_TR!$H$2*INDEX(COEE_CADLIGNE_TR!$L$3:$R$9,MATCH(WEEKDAY($A173,1),COEE_CADLIGNE_TR!$M$3:$M$9,0),3)*INDEX(COEE_CADLIGNE_TR!$A$1:$D$13,MATCH(MONTH($A173),COEE_CADLIGNE_TR!$A$1:$A$13,0),3))))</f>
        <v/>
      </c>
      <c r="K173" s="28" t="str">
        <f>IF(OR(Ouverture_lignes_validées!K173="F",Ouverture_lignes_validées!K173="PM",Ouverture_lignes_validées!K173=""),"",IF(Ouverture_lignes_validées!K173=1,IF(ISEVEN(Capa_lignes!$C173)="VRAI",INDEX(COEE_CADLIGNE_TR!$A$16:$C$27,MATCH(Tableau4[[#This Row],[Mois]],COEE_CADLIGNE_TR!$A$16:$A$27,0),2)*COEE_CADLIGNE_TR!$H$2*INDEX(COEE_CADLIGNE_TR!$L$3:$R$9,MATCH(WEEKDAY($A173,1),COEE_CADLIGNE_TR!$M$3:$M$9,0),3)*INDEX(COEE_CADLIGNE_TR!$A$1:$D$13,MATCH(MONTH($A173),COEE_CADLIGNE_TR!$A$1:$A$13,0),3),INDEX(COEE_CADLIGNE_TR!$A$16:$C$27,MATCH(Tableau4[[#This Row],[Mois]],COEE_CADLIGNE_TR!$A$16:$A$27,0),2)*COEE_CADLIGNE_TR!$H$2*INDEX(COEE_CADLIGNE_TR!$L$3:$R$9,MATCH(WEEKDAY($A173,1),COEE_CADLIGNE_TR!$M$3:$M$9,0),4)*INDEX(COEE_CADLIGNE_TR!$A$1:$D$13,MATCH(MONTH($A173),COEE_CADLIGNE_TR!$A$1:$A$13,0),3))))</f>
        <v/>
      </c>
      <c r="L173" s="28" t="str">
        <f>IF(OR(Ouverture_lignes_validées!L173="F",Ouverture_lignes_validées!L173="PM",Ouverture_lignes_validées!L173=""),"",IF(Ouverture_lignes_validées!L173=1,INDEX(COEE_CADLIGNE_TR!$A$16:$C$27,MATCH(Tableau4[[#This Row],[Mois]],COEE_CADLIGNE_TR!$A$16:$A$27,0),2)*COEE_CADLIGNE_TR!$H$2*INDEX(COEE_CADLIGNE_TR!$L$3:$R$9,MATCH(WEEKDAY($A173,1),COEE_CADLIGNE_TR!$M$3:$M$9,0),5)*INDEX(COEE_CADLIGNE_TR!$A$1:$D$13,MATCH(MONTH($A173),COEE_CADLIGNE_TR!$A$1:$A$13,0),3)))</f>
        <v/>
      </c>
      <c r="M173" s="28" t="str">
        <f>IF(OR(Ouverture_lignes_validées!M173="F",Ouverture_lignes_validées!M173="PM",Ouverture_lignes_validées!M173=""),"",IF(Ouverture_lignes_validées!M173=1,INDEX(COEE_CADLIGNE_TR!$A$16:$C$27,MATCH(Tableau4[[#This Row],[Mois]],COEE_CADLIGNE_TR!$A$16:$A$27,0),2)*COEE_CADLIGNE_TR!$H$2*INDEX(COEE_CADLIGNE_TR!$L$3:$R$9,MATCH(WEEKDAY($A173,1),COEE_CADLIGNE_TR!$M$3:$M$9,0),6)*INDEX(COEE_CADLIGNE_TR!$A$1:$D$13,MATCH(MONTH($A173),COEE_CADLIGNE_TR!$A$1:$A$13,0),3)))</f>
        <v/>
      </c>
      <c r="N173" s="28" t="str">
        <f>IF(OR(Ouverture_lignes_validées!N173="F",Ouverture_lignes_validées!N173="PM",Ouverture_lignes_validées!N173=""),"",IF(Ouverture_lignes_validées!N173=1,INDEX(COEE_CADLIGNE_TR!$A$16:$C$27,MATCH(Tableau4[[#This Row],[Mois]],COEE_CADLIGNE_TR!$A$16:$A$27,0),2)*COEE_CADLIGNE_TR!$H$2*INDEX(COEE_CADLIGNE_TR!$L$3:$R$9,MATCH(WEEKDAY($A173,1),COEE_CADLIGNE_TR!$M$3:$M$9,0),7)*INDEX(COEE_CADLIGNE_TR!$A$1:$D$13,MATCH(MONTH($A173),COEE_CADLIGNE_TR!$A$1:$A$13,0),3)))</f>
        <v/>
      </c>
      <c r="O173" s="28">
        <f>IF(OR(Ouverture_lignes_validées!O173="F",Ouverture_lignes_validées!O173="PM",Ouverture_lignes_validées!O173=""),"",IF(Ouverture_lignes_validées!O173=1,IF(ISEVEN(Capa_lignes!$C173)="VRAI",INDEX(COEE_CADLIGNE_TR!$A$16:$C$27,MATCH(Tableau4[[#This Row],[Mois]],COEE_CADLIGNE_TR!$A$16:$A$27,0),2)*COEE_CADLIGNE_TR!$I$2*INDEX(COEE_CADLIGNE_TR!$L$3:$R$9,MATCH(WEEKDAY($A173,1),COEE_CADLIGNE_TR!$M$3:$M$9,0),4)*INDEX(COEE_CADLIGNE_TR!$A$1:$D$13,MATCH(MONTH($A173),COEE_CADLIGNE_TR!$A$1:$A$13,0),4),INDEX(COEE_CADLIGNE_TR!$A$16:$C$27,MATCH(Tableau4[[#This Row],[Mois]],COEE_CADLIGNE_TR!$A$16:$A$27,0),2)*COEE_CADLIGNE_TR!$I$2*INDEX(COEE_CADLIGNE_TR!$L$3:$R$9,MATCH(WEEKDAY($A173,1),COEE_CADLIGNE_TR!$M$3:$M$9,0),3)*INDEX(COEE_CADLIGNE_TR!$A$1:$D$13,MATCH(MONTH($A173),COEE_CADLIGNE_TR!$A$1:$A$13,0),4))))</f>
        <v>4796.55</v>
      </c>
      <c r="P173" s="28">
        <f>IF(OR(Ouverture_lignes_validées!P173="F",Ouverture_lignes_validées!P173="PM",Ouverture_lignes_validées!P173=""),"",IF(Ouverture_lignes_validées!P173=1,IF(ISEVEN(Capa_lignes!$C173)="VRAI",INDEX(COEE_CADLIGNE_TR!$A$16:$C$27,MATCH(Tableau4[[#This Row],[Mois]],COEE_CADLIGNE_TR!$A$16:$A$27,0),2)*COEE_CADLIGNE_TR!$I$2*INDEX(COEE_CADLIGNE_TR!$L$3:$R$9,MATCH(WEEKDAY($A173,1),COEE_CADLIGNE_TR!$M$3:$M$9,0),3)*INDEX(COEE_CADLIGNE_TR!$A$1:$D$13,MATCH(MONTH($A173),COEE_CADLIGNE_TR!$A$1:$A$13,0),4),INDEX(COEE_CADLIGNE_TR!$A$16:$C$27,MATCH(Tableau4[[#This Row],[Mois]],COEE_CADLIGNE_TR!$A$16:$A$27,0),2)*COEE_CADLIGNE_TR!$I$2*INDEX(COEE_CADLIGNE_TR!$L$3:$R$9,MATCH(WEEKDAY($A173,1),COEE_CADLIGNE_TR!$M$3:$M$9,0),4)*INDEX(COEE_CADLIGNE_TR!$A$1:$D$13,MATCH(MONTH($A173),COEE_CADLIGNE_TR!$A$1:$A$13,0),4))))</f>
        <v>4905.5625</v>
      </c>
      <c r="Q173" s="28">
        <f>IF(OR(Ouverture_lignes_validées!Q173="F",Ouverture_lignes_validées!Q173="PM",Ouverture_lignes_validées!Q173=""),"",IF(Ouverture_lignes_validées!Q173=1,INDEX(COEE_CADLIGNE_TR!$A$16:$C$27,MATCH(Tableau4[[#This Row],[Mois]],COEE_CADLIGNE_TR!$A$16:$A$27,0),2)*COEE_CADLIGNE_TR!$I$2*INDEX(COEE_CADLIGNE_TR!$L$3:$R$9,MATCH(WEEKDAY($A173,1),COEE_CADLIGNE_TR!$M$3:$M$9,0),5)*INDEX(COEE_CADLIGNE_TR!$A$1:$D$13,MATCH(MONTH($A173),COEE_CADLIGNE_TR!$A$1:$A$13,0),4)))</f>
        <v>5995.6875</v>
      </c>
      <c r="R173" s="28" t="str">
        <f>IF(OR(Ouverture_lignes_validées!R173="F",Ouverture_lignes_validées!R173="PM",Ouverture_lignes_validées!R173=""),"",IF(Ouverture_lignes_validées!R173=1,INDEX(COEE_CADLIGNE_TR!$A$16:$C$27,MATCH(Tableau4[[#This Row],[Mois]],COEE_CADLIGNE_TR!$A$16:$A$27,0),2)*COEE_CADLIGNE_TR!$I$2*INDEX(COEE_CADLIGNE_TR!$L$3:$R$9,MATCH(WEEKDAY($A173,1),COEE_CADLIGNE_TR!$M$3:$M$9,0),6)*INDEX(COEE_CADLIGNE_TR!$A$1:$D$13,MATCH(MONTH($A173),COEE_CADLIGNE_TR!$A$1:$A$13,0),4)))</f>
        <v/>
      </c>
      <c r="S173" s="28" t="str">
        <f>IF(OR(Ouverture_lignes_validées!S173="F",Ouverture_lignes_validées!S173="PM",Ouverture_lignes_validées!S173=""),"",IF(Ouverture_lignes_validées!S173=1,INDEX(COEE_CADLIGNE_TR!$A$16:$C$27,MATCH(Tableau4[[#This Row],[Mois]],COEE_CADLIGNE_TR!$A$16:$A$27,0),2)*COEE_CADLIGNE_TR!$I$2*INDEX(COEE_CADLIGNE_TR!$L$3:$R$9,MATCH(WEEKDAY($A173,1),COEE_CADLIGNE_TR!$M$3:$M$9,0),7)*INDEX(COEE_CADLIGNE_TR!$A$1:$D$13,MATCH(MONTH($A173),COEE_CADLIGNE_TR!$A$1:$A$13,0),4)))</f>
        <v/>
      </c>
      <c r="T173" s="28">
        <f>IF(OR(Ouverture_lignes_validées!T173="F",Ouverture_lignes_validées!T173="PM",Ouverture_lignes_validées!T173=""),"",IF(Ouverture_lignes_validées!T173=1,IF(ISEVEN(Capa_lignes!$C173)="VRAI",INDEX(COEE_CADLIGNE_TR!$A$16:$C$27,MATCH(Tableau4[[#This Row],[Mois]],COEE_CADLIGNE_TR!$A$16:$A$27,0),2)*COEE_CADLIGNE_TR!$J$2*INDEX(COEE_CADLIGNE_TR!$L$3:$R$9,MATCH(WEEKDAY($A173,1),COEE_CADLIGNE_TR!$M$3:$M$9,0),3)*INDEX(COEE_CADLIGNE_TR!$A$1:$E$13,MATCH(MONTH($A173),COEE_CADLIGNE_TR!$A$1:$A$13,0),5),INDEX(COEE_CADLIGNE_TR!$A$16:$C$27,MATCH(Tableau4[[#This Row],[Mois]],COEE_CADLIGNE_TR!$A$16:$A$27,0),2)*COEE_CADLIGNE_TR!$J$2*INDEX(COEE_CADLIGNE_TR!$L$3:$R$9,MATCH(WEEKDAY($A173,1),COEE_CADLIGNE_TR!$M$3:$M$9,0),4)*INDEX(COEE_CADLIGNE_TR!$A$1:$E$13,MATCH(MONTH($A173),COEE_CADLIGNE_TR!$A$1:$A$13,0),5))))</f>
        <v>1601.8735362997659</v>
      </c>
    </row>
    <row r="174" spans="1:20" x14ac:dyDescent="0.35">
      <c r="A174" s="4">
        <v>45097</v>
      </c>
      <c r="B174" s="1">
        <v>2023</v>
      </c>
      <c r="C174" s="1">
        <v>25</v>
      </c>
      <c r="D174" s="1">
        <f>MONTH(Tableau4[[#This Row],[Date ]])</f>
        <v>6</v>
      </c>
      <c r="E174" s="28">
        <f>IF(OR(Ouverture_lignes_validées!E174="F",Ouverture_lignes_validées!E174="PM",Ouverture_lignes_validées!E174=""),"",
IF(Ouverture_lignes_validées!E174=1,
IF(ISEVEN(Capa_lignes!$C174)="VRAI",
INDEX(COEE_CADLIGNE_TR!$A$16:$C$27,MATCH(Tableau4[[#This Row],[Mois]],COEE_CADLIGNE_TR!$A$16:$A$27,0),2)*COEE_CADLIGNE_TR!$G$2*INDEX(COEE_CADLIGNE_TR!$L$3:$R$9,MATCH(WEEKDAY($A174,1),COEE_CADLIGNE_TR!$M$3:$M$9,0),4)*INDEX(COEE_CADLIGNE_TR!$A$1:$D$13,MATCH(MONTH($A174),COEE_CADLIGNE_TR!$A$1:$A$13,0),2)*INDEX(COEE_CADLIGNE_TR!$A$1:$D$13,MATCH(MONTH($A174),COEE_CADLIGNE_TR!$A$1:$A$13,0),2),
INDEX(COEE_CADLIGNE_TR!$A$16:$C$27,MATCH(Tableau4[[#This Row],[Mois]],COEE_CADLIGNE_TR!$A$16:$A$27,0),2)*COEE_CADLIGNE_TR!$G$2*INDEX(COEE_CADLIGNE_TR!$L$3:$R$9,MATCH(WEEKDAY($A174,1),COEE_CADLIGNE_TR!$M$3:$M$9,0),3)*INDEX(COEE_CADLIGNE_TR!$A$1:$D$13,MATCH(MONTH($A174),COEE_CADLIGNE_TR!$A$1:$A$13,0),2)*INDEX(COEE_CADLIGNE_TR!$A$1:$D$13,MATCH(MONTH($A174),COEE_CADLIGNE_TR!$A$1:$A$13,0),2))))</f>
        <v>1618.4960000000001</v>
      </c>
      <c r="F174" s="28">
        <f>IF(OR(Ouverture_lignes_validées!F174="F",Ouverture_lignes_validées!F174="PM",Ouverture_lignes_validées!F174=""),"",IF(Ouverture_lignes_validées!F174=1,IF(ISEVEN(Capa_lignes!$C174)="VRAI",INDEX(COEE_CADLIGNE_TR!$A$16:$C$27,MATCH(Tableau4[[#This Row],[Mois]],COEE_CADLIGNE_TR!$A$16:$A$27,0),2)*COEE_CADLIGNE_TR!$G$2*INDEX(COEE_CADLIGNE_TR!$L$3:$R$9,MATCH(WEEKDAY($A174,1),COEE_CADLIGNE_TR!$M$3:$M$9,0),3)*INDEX(COEE_CADLIGNE_TR!$A$1:$D$13,MATCH(MONTH($A174),COEE_CADLIGNE_TR!$A$1:$A$13,0),2),COEE_CADLIGNE_TR!$G$2*INDEX(COEE_CADLIGNE_TR!$L$3:$R$9,MATCH(WEEKDAY($A174,1),COEE_CADLIGNE_TR!$M$3:$M$9,0),4)*INDEX(COEE_CADLIGNE_TR!$A$1:$D$13,MATCH(MONTH($A174),COEE_CADLIGNE_TR!$A$1:$A$13,0),2))))</f>
        <v>3960</v>
      </c>
      <c r="G174" s="28" t="str">
        <f>IF(OR(Ouverture_lignes_validées!G174="F",Ouverture_lignes_validées!G174="PM",Ouverture_lignes_validées!G174=""),"",IF(Ouverture_lignes_validées!G174=1,INDEX(COEE_CADLIGNE_TR!$A$16:$C$27,MATCH(Tableau4[[#This Row],[Mois]],COEE_CADLIGNE_TR!$A$16:$A$27,0),2)*COEE_CADLIGNE_TR!$G$2*INDEX(COEE_CADLIGNE_TR!$L$3:$R$9,MATCH(WEEKDAY($A174,1),COEE_CADLIGNE_TR!$M$3:$M$9,0),5)*INDEX(COEE_CADLIGNE_TR!$A$1:$D$13,MATCH(MONTH($A174),COEE_CADLIGNE_TR!$A$1:$A$13,0),2)))</f>
        <v/>
      </c>
      <c r="H174" s="28" t="str">
        <f>IF(OR(Ouverture_lignes_validées!H174="F",Ouverture_lignes_validées!H174="PM",Ouverture_lignes_validées!H174=""),"",IF(Ouverture_lignes_validées!H174=1,INDEX(COEE_CADLIGNE_TR!$A$16:$C$27,MATCH(Tableau4[[#This Row],[Mois]],COEE_CADLIGNE_TR!$A$16:$A$27,0),2)*COEE_CADLIGNE_TR!$G$2*INDEX(COEE_CADLIGNE_TR!$L$3:$R$9,MATCH(WEEKDAY($A174,1),COEE_CADLIGNE_TR!$M$3:$M$9,0),6)*INDEX(COEE_CADLIGNE_TR!$A$1:$D$13,MATCH(MONTH($A174),COEE_CADLIGNE_TR!$A$1:$A$13,0),2)))</f>
        <v/>
      </c>
      <c r="I174" s="28" t="str">
        <f>IF(OR(Ouverture_lignes_validées!I174="F",Ouverture_lignes_validées!I174="PM",Ouverture_lignes_validées!I174=""),"",IF(Ouverture_lignes_validées!I174=1,INDEX(COEE_CADLIGNE_TR!$A$16:$C$27,MATCH(Tableau4[[#This Row],[Mois]],COEE_CADLIGNE_TR!$A$16:$A$27,0),2)*COEE_CADLIGNE_TR!$G$2*INDEX(COEE_CADLIGNE_TR!$L$3:$R$9,MATCH(WEEKDAY($A174,1),COEE_CADLIGNE_TR!$M$3:$M$9,0),7)*INDEX(COEE_CADLIGNE_TR!$A$1:$D$13,MATCH(MONTH($A174),COEE_CADLIGNE_TR!$A$1:$A$13,0),2)))</f>
        <v/>
      </c>
      <c r="J174" s="28" t="str">
        <f>IF(OR(Ouverture_lignes_validées!J174="F",Ouverture_lignes_validées!J174="PM",Ouverture_lignes_validées!J174=""),"",IF(Ouverture_lignes_validées!J174=1,IF(ISEVEN(Capa_lignes!$C174)="VRAI",INDEX(COEE_CADLIGNE_TR!$A$16:$C$27,MATCH(Tableau4[[#This Row],[Mois]],COEE_CADLIGNE_TR!$A$16:$A$27,0),2)*COEE_CADLIGNE_TR!$H$2*INDEX(COEE_CADLIGNE_TR!$L$3:$R$9,MATCH(WEEKDAY($A174,1),COEE_CADLIGNE_TR!$M$3:$M$9,0),4)*INDEX(COEE_CADLIGNE_TR!$A$1:$D$13,MATCH(MONTH($A174),COEE_CADLIGNE_TR!$A$1:$A$13,0),3),INDEX(COEE_CADLIGNE_TR!$A$16:$C$27,MATCH(Tableau4[[#This Row],[Mois]],COEE_CADLIGNE_TR!$A$16:$A$27,0),2)*COEE_CADLIGNE_TR!$H$2*INDEX(COEE_CADLIGNE_TR!$L$3:$R$9,MATCH(WEEKDAY($A174,1),COEE_CADLIGNE_TR!$M$3:$M$9,0),3)*INDEX(COEE_CADLIGNE_TR!$A$1:$D$13,MATCH(MONTH($A174),COEE_CADLIGNE_TR!$A$1:$A$13,0),3))))</f>
        <v/>
      </c>
      <c r="K174" s="28" t="str">
        <f>IF(OR(Ouverture_lignes_validées!K174="F",Ouverture_lignes_validées!K174="PM",Ouverture_lignes_validées!K174=""),"",IF(Ouverture_lignes_validées!K174=1,IF(ISEVEN(Capa_lignes!$C174)="VRAI",INDEX(COEE_CADLIGNE_TR!$A$16:$C$27,MATCH(Tableau4[[#This Row],[Mois]],COEE_CADLIGNE_TR!$A$16:$A$27,0),2)*COEE_CADLIGNE_TR!$H$2*INDEX(COEE_CADLIGNE_TR!$L$3:$R$9,MATCH(WEEKDAY($A174,1),COEE_CADLIGNE_TR!$M$3:$M$9,0),3)*INDEX(COEE_CADLIGNE_TR!$A$1:$D$13,MATCH(MONTH($A174),COEE_CADLIGNE_TR!$A$1:$A$13,0),3),INDEX(COEE_CADLIGNE_TR!$A$16:$C$27,MATCH(Tableau4[[#This Row],[Mois]],COEE_CADLIGNE_TR!$A$16:$A$27,0),2)*COEE_CADLIGNE_TR!$H$2*INDEX(COEE_CADLIGNE_TR!$L$3:$R$9,MATCH(WEEKDAY($A174,1),COEE_CADLIGNE_TR!$M$3:$M$9,0),4)*INDEX(COEE_CADLIGNE_TR!$A$1:$D$13,MATCH(MONTH($A174),COEE_CADLIGNE_TR!$A$1:$A$13,0),3))))</f>
        <v/>
      </c>
      <c r="L174" s="28" t="str">
        <f>IF(OR(Ouverture_lignes_validées!L174="F",Ouverture_lignes_validées!L174="PM",Ouverture_lignes_validées!L174=""),"",IF(Ouverture_lignes_validées!L174=1,INDEX(COEE_CADLIGNE_TR!$A$16:$C$27,MATCH(Tableau4[[#This Row],[Mois]],COEE_CADLIGNE_TR!$A$16:$A$27,0),2)*COEE_CADLIGNE_TR!$H$2*INDEX(COEE_CADLIGNE_TR!$L$3:$R$9,MATCH(WEEKDAY($A174,1),COEE_CADLIGNE_TR!$M$3:$M$9,0),5)*INDEX(COEE_CADLIGNE_TR!$A$1:$D$13,MATCH(MONTH($A174),COEE_CADLIGNE_TR!$A$1:$A$13,0),3)))</f>
        <v/>
      </c>
      <c r="M174" s="28" t="str">
        <f>IF(OR(Ouverture_lignes_validées!M174="F",Ouverture_lignes_validées!M174="PM",Ouverture_lignes_validées!M174=""),"",IF(Ouverture_lignes_validées!M174=1,INDEX(COEE_CADLIGNE_TR!$A$16:$C$27,MATCH(Tableau4[[#This Row],[Mois]],COEE_CADLIGNE_TR!$A$16:$A$27,0),2)*COEE_CADLIGNE_TR!$H$2*INDEX(COEE_CADLIGNE_TR!$L$3:$R$9,MATCH(WEEKDAY($A174,1),COEE_CADLIGNE_TR!$M$3:$M$9,0),6)*INDEX(COEE_CADLIGNE_TR!$A$1:$D$13,MATCH(MONTH($A174),COEE_CADLIGNE_TR!$A$1:$A$13,0),3)))</f>
        <v/>
      </c>
      <c r="N174" s="28" t="str">
        <f>IF(OR(Ouverture_lignes_validées!N174="F",Ouverture_lignes_validées!N174="PM",Ouverture_lignes_validées!N174=""),"",IF(Ouverture_lignes_validées!N174=1,INDEX(COEE_CADLIGNE_TR!$A$16:$C$27,MATCH(Tableau4[[#This Row],[Mois]],COEE_CADLIGNE_TR!$A$16:$A$27,0),2)*COEE_CADLIGNE_TR!$H$2*INDEX(COEE_CADLIGNE_TR!$L$3:$R$9,MATCH(WEEKDAY($A174,1),COEE_CADLIGNE_TR!$M$3:$M$9,0),7)*INDEX(COEE_CADLIGNE_TR!$A$1:$D$13,MATCH(MONTH($A174),COEE_CADLIGNE_TR!$A$1:$A$13,0),3)))</f>
        <v/>
      </c>
      <c r="O174" s="28">
        <f>IF(OR(Ouverture_lignes_validées!O174="F",Ouverture_lignes_validées!O174="PM",Ouverture_lignes_validées!O174=""),"",IF(Ouverture_lignes_validées!O174=1,IF(ISEVEN(Capa_lignes!$C174)="VRAI",INDEX(COEE_CADLIGNE_TR!$A$16:$C$27,MATCH(Tableau4[[#This Row],[Mois]],COEE_CADLIGNE_TR!$A$16:$A$27,0),2)*COEE_CADLIGNE_TR!$I$2*INDEX(COEE_CADLIGNE_TR!$L$3:$R$9,MATCH(WEEKDAY($A174,1),COEE_CADLIGNE_TR!$M$3:$M$9,0),4)*INDEX(COEE_CADLIGNE_TR!$A$1:$D$13,MATCH(MONTH($A174),COEE_CADLIGNE_TR!$A$1:$A$13,0),4),INDEX(COEE_CADLIGNE_TR!$A$16:$C$27,MATCH(Tableau4[[#This Row],[Mois]],COEE_CADLIGNE_TR!$A$16:$A$27,0),2)*COEE_CADLIGNE_TR!$I$2*INDEX(COEE_CADLIGNE_TR!$L$3:$R$9,MATCH(WEEKDAY($A174,1),COEE_CADLIGNE_TR!$M$3:$M$9,0),3)*INDEX(COEE_CADLIGNE_TR!$A$1:$D$13,MATCH(MONTH($A174),COEE_CADLIGNE_TR!$A$1:$A$13,0),4))))</f>
        <v>4796.55</v>
      </c>
      <c r="P174" s="28">
        <f>IF(OR(Ouverture_lignes_validées!P174="F",Ouverture_lignes_validées!P174="PM",Ouverture_lignes_validées!P174=""),"",IF(Ouverture_lignes_validées!P174=1,IF(ISEVEN(Capa_lignes!$C174)="VRAI",INDEX(COEE_CADLIGNE_TR!$A$16:$C$27,MATCH(Tableau4[[#This Row],[Mois]],COEE_CADLIGNE_TR!$A$16:$A$27,0),2)*COEE_CADLIGNE_TR!$I$2*INDEX(COEE_CADLIGNE_TR!$L$3:$R$9,MATCH(WEEKDAY($A174,1),COEE_CADLIGNE_TR!$M$3:$M$9,0),3)*INDEX(COEE_CADLIGNE_TR!$A$1:$D$13,MATCH(MONTH($A174),COEE_CADLIGNE_TR!$A$1:$A$13,0),4),INDEX(COEE_CADLIGNE_TR!$A$16:$C$27,MATCH(Tableau4[[#This Row],[Mois]],COEE_CADLIGNE_TR!$A$16:$A$27,0),2)*COEE_CADLIGNE_TR!$I$2*INDEX(COEE_CADLIGNE_TR!$L$3:$R$9,MATCH(WEEKDAY($A174,1),COEE_CADLIGNE_TR!$M$3:$M$9,0),4)*INDEX(COEE_CADLIGNE_TR!$A$1:$D$13,MATCH(MONTH($A174),COEE_CADLIGNE_TR!$A$1:$A$13,0),4))))</f>
        <v>4905.5625</v>
      </c>
      <c r="Q174" s="28">
        <f>IF(OR(Ouverture_lignes_validées!Q174="F",Ouverture_lignes_validées!Q174="PM",Ouverture_lignes_validées!Q174=""),"",IF(Ouverture_lignes_validées!Q174=1,INDEX(COEE_CADLIGNE_TR!$A$16:$C$27,MATCH(Tableau4[[#This Row],[Mois]],COEE_CADLIGNE_TR!$A$16:$A$27,0),2)*COEE_CADLIGNE_TR!$I$2*INDEX(COEE_CADLIGNE_TR!$L$3:$R$9,MATCH(WEEKDAY($A174,1),COEE_CADLIGNE_TR!$M$3:$M$9,0),5)*INDEX(COEE_CADLIGNE_TR!$A$1:$D$13,MATCH(MONTH($A174),COEE_CADLIGNE_TR!$A$1:$A$13,0),4)))</f>
        <v>5995.6875</v>
      </c>
      <c r="R174" s="28" t="str">
        <f>IF(OR(Ouverture_lignes_validées!R174="F",Ouverture_lignes_validées!R174="PM",Ouverture_lignes_validées!R174=""),"",IF(Ouverture_lignes_validées!R174=1,INDEX(COEE_CADLIGNE_TR!$A$16:$C$27,MATCH(Tableau4[[#This Row],[Mois]],COEE_CADLIGNE_TR!$A$16:$A$27,0),2)*COEE_CADLIGNE_TR!$I$2*INDEX(COEE_CADLIGNE_TR!$L$3:$R$9,MATCH(WEEKDAY($A174,1),COEE_CADLIGNE_TR!$M$3:$M$9,0),6)*INDEX(COEE_CADLIGNE_TR!$A$1:$D$13,MATCH(MONTH($A174),COEE_CADLIGNE_TR!$A$1:$A$13,0),4)))</f>
        <v/>
      </c>
      <c r="S174" s="28" t="str">
        <f>IF(OR(Ouverture_lignes_validées!S174="F",Ouverture_lignes_validées!S174="PM",Ouverture_lignes_validées!S174=""),"",IF(Ouverture_lignes_validées!S174=1,INDEX(COEE_CADLIGNE_TR!$A$16:$C$27,MATCH(Tableau4[[#This Row],[Mois]],COEE_CADLIGNE_TR!$A$16:$A$27,0),2)*COEE_CADLIGNE_TR!$I$2*INDEX(COEE_CADLIGNE_TR!$L$3:$R$9,MATCH(WEEKDAY($A174,1),COEE_CADLIGNE_TR!$M$3:$M$9,0),7)*INDEX(COEE_CADLIGNE_TR!$A$1:$D$13,MATCH(MONTH($A174),COEE_CADLIGNE_TR!$A$1:$A$13,0),4)))</f>
        <v/>
      </c>
      <c r="T174" s="28">
        <f>IF(OR(Ouverture_lignes_validées!T174="F",Ouverture_lignes_validées!T174="PM",Ouverture_lignes_validées!T174=""),"",IF(Ouverture_lignes_validées!T174=1,IF(ISEVEN(Capa_lignes!$C174)="VRAI",INDEX(COEE_CADLIGNE_TR!$A$16:$C$27,MATCH(Tableau4[[#This Row],[Mois]],COEE_CADLIGNE_TR!$A$16:$A$27,0),2)*COEE_CADLIGNE_TR!$J$2*INDEX(COEE_CADLIGNE_TR!$L$3:$R$9,MATCH(WEEKDAY($A174,1),COEE_CADLIGNE_TR!$M$3:$M$9,0),3)*INDEX(COEE_CADLIGNE_TR!$A$1:$E$13,MATCH(MONTH($A174),COEE_CADLIGNE_TR!$A$1:$A$13,0),5),INDEX(COEE_CADLIGNE_TR!$A$16:$C$27,MATCH(Tableau4[[#This Row],[Mois]],COEE_CADLIGNE_TR!$A$16:$A$27,0),2)*COEE_CADLIGNE_TR!$J$2*INDEX(COEE_CADLIGNE_TR!$L$3:$R$9,MATCH(WEEKDAY($A174,1),COEE_CADLIGNE_TR!$M$3:$M$9,0),4)*INDEX(COEE_CADLIGNE_TR!$A$1:$E$13,MATCH(MONTH($A174),COEE_CADLIGNE_TR!$A$1:$A$13,0),5))))</f>
        <v>1601.8735362997659</v>
      </c>
    </row>
    <row r="175" spans="1:20" x14ac:dyDescent="0.35">
      <c r="A175" s="4">
        <v>45098</v>
      </c>
      <c r="B175" s="1">
        <v>2023</v>
      </c>
      <c r="C175" s="1">
        <v>25</v>
      </c>
      <c r="D175" s="1">
        <f>MONTH(Tableau4[[#This Row],[Date ]])</f>
        <v>6</v>
      </c>
      <c r="E175" s="28">
        <f>IF(OR(Ouverture_lignes_validées!E175="F",Ouverture_lignes_validées!E175="PM",Ouverture_lignes_validées!E175=""),"",
IF(Ouverture_lignes_validées!E175=1,
IF(ISEVEN(Capa_lignes!$C175)="VRAI",
INDEX(COEE_CADLIGNE_TR!$A$16:$C$27,MATCH(Tableau4[[#This Row],[Mois]],COEE_CADLIGNE_TR!$A$16:$A$27,0),2)*COEE_CADLIGNE_TR!$G$2*INDEX(COEE_CADLIGNE_TR!$L$3:$R$9,MATCH(WEEKDAY($A175,1),COEE_CADLIGNE_TR!$M$3:$M$9,0),4)*INDEX(COEE_CADLIGNE_TR!$A$1:$D$13,MATCH(MONTH($A175),COEE_CADLIGNE_TR!$A$1:$A$13,0),2)*INDEX(COEE_CADLIGNE_TR!$A$1:$D$13,MATCH(MONTH($A175),COEE_CADLIGNE_TR!$A$1:$A$13,0),2),
INDEX(COEE_CADLIGNE_TR!$A$16:$C$27,MATCH(Tableau4[[#This Row],[Mois]],COEE_CADLIGNE_TR!$A$16:$A$27,0),2)*COEE_CADLIGNE_TR!$G$2*INDEX(COEE_CADLIGNE_TR!$L$3:$R$9,MATCH(WEEKDAY($A175,1),COEE_CADLIGNE_TR!$M$3:$M$9,0),3)*INDEX(COEE_CADLIGNE_TR!$A$1:$D$13,MATCH(MONTH($A175),COEE_CADLIGNE_TR!$A$1:$A$13,0),2)*INDEX(COEE_CADLIGNE_TR!$A$1:$D$13,MATCH(MONTH($A175),COEE_CADLIGNE_TR!$A$1:$A$13,0),2))))</f>
        <v>1618.4960000000001</v>
      </c>
      <c r="F175" s="28">
        <f>IF(OR(Ouverture_lignes_validées!F175="F",Ouverture_lignes_validées!F175="PM",Ouverture_lignes_validées!F175=""),"",IF(Ouverture_lignes_validées!F175=1,IF(ISEVEN(Capa_lignes!$C175)="VRAI",INDEX(COEE_CADLIGNE_TR!$A$16:$C$27,MATCH(Tableau4[[#This Row],[Mois]],COEE_CADLIGNE_TR!$A$16:$A$27,0),2)*COEE_CADLIGNE_TR!$G$2*INDEX(COEE_CADLIGNE_TR!$L$3:$R$9,MATCH(WEEKDAY($A175,1),COEE_CADLIGNE_TR!$M$3:$M$9,0),3)*INDEX(COEE_CADLIGNE_TR!$A$1:$D$13,MATCH(MONTH($A175),COEE_CADLIGNE_TR!$A$1:$A$13,0),2),COEE_CADLIGNE_TR!$G$2*INDEX(COEE_CADLIGNE_TR!$L$3:$R$9,MATCH(WEEKDAY($A175,1),COEE_CADLIGNE_TR!$M$3:$M$9,0),4)*INDEX(COEE_CADLIGNE_TR!$A$1:$D$13,MATCH(MONTH($A175),COEE_CADLIGNE_TR!$A$1:$A$13,0),2))))</f>
        <v>3960</v>
      </c>
      <c r="G175" s="28" t="str">
        <f>IF(OR(Ouverture_lignes_validées!G175="F",Ouverture_lignes_validées!G175="PM",Ouverture_lignes_validées!G175=""),"",IF(Ouverture_lignes_validées!G175=1,INDEX(COEE_CADLIGNE_TR!$A$16:$C$27,MATCH(Tableau4[[#This Row],[Mois]],COEE_CADLIGNE_TR!$A$16:$A$27,0),2)*COEE_CADLIGNE_TR!$G$2*INDEX(COEE_CADLIGNE_TR!$L$3:$R$9,MATCH(WEEKDAY($A175,1),COEE_CADLIGNE_TR!$M$3:$M$9,0),5)*INDEX(COEE_CADLIGNE_TR!$A$1:$D$13,MATCH(MONTH($A175),COEE_CADLIGNE_TR!$A$1:$A$13,0),2)))</f>
        <v/>
      </c>
      <c r="H175" s="28" t="str">
        <f>IF(OR(Ouverture_lignes_validées!H175="F",Ouverture_lignes_validées!H175="PM",Ouverture_lignes_validées!H175=""),"",IF(Ouverture_lignes_validées!H175=1,INDEX(COEE_CADLIGNE_TR!$A$16:$C$27,MATCH(Tableau4[[#This Row],[Mois]],COEE_CADLIGNE_TR!$A$16:$A$27,0),2)*COEE_CADLIGNE_TR!$G$2*INDEX(COEE_CADLIGNE_TR!$L$3:$R$9,MATCH(WEEKDAY($A175,1),COEE_CADLIGNE_TR!$M$3:$M$9,0),6)*INDEX(COEE_CADLIGNE_TR!$A$1:$D$13,MATCH(MONTH($A175),COEE_CADLIGNE_TR!$A$1:$A$13,0),2)))</f>
        <v/>
      </c>
      <c r="I175" s="28" t="str">
        <f>IF(OR(Ouverture_lignes_validées!I175="F",Ouverture_lignes_validées!I175="PM",Ouverture_lignes_validées!I175=""),"",IF(Ouverture_lignes_validées!I175=1,INDEX(COEE_CADLIGNE_TR!$A$16:$C$27,MATCH(Tableau4[[#This Row],[Mois]],COEE_CADLIGNE_TR!$A$16:$A$27,0),2)*COEE_CADLIGNE_TR!$G$2*INDEX(COEE_CADLIGNE_TR!$L$3:$R$9,MATCH(WEEKDAY($A175,1),COEE_CADLIGNE_TR!$M$3:$M$9,0),7)*INDEX(COEE_CADLIGNE_TR!$A$1:$D$13,MATCH(MONTH($A175),COEE_CADLIGNE_TR!$A$1:$A$13,0),2)))</f>
        <v/>
      </c>
      <c r="J175" s="28" t="str">
        <f>IF(OR(Ouverture_lignes_validées!J175="F",Ouverture_lignes_validées!J175="PM",Ouverture_lignes_validées!J175=""),"",IF(Ouverture_lignes_validées!J175=1,IF(ISEVEN(Capa_lignes!$C175)="VRAI",INDEX(COEE_CADLIGNE_TR!$A$16:$C$27,MATCH(Tableau4[[#This Row],[Mois]],COEE_CADLIGNE_TR!$A$16:$A$27,0),2)*COEE_CADLIGNE_TR!$H$2*INDEX(COEE_CADLIGNE_TR!$L$3:$R$9,MATCH(WEEKDAY($A175,1),COEE_CADLIGNE_TR!$M$3:$M$9,0),4)*INDEX(COEE_CADLIGNE_TR!$A$1:$D$13,MATCH(MONTH($A175),COEE_CADLIGNE_TR!$A$1:$A$13,0),3),INDEX(COEE_CADLIGNE_TR!$A$16:$C$27,MATCH(Tableau4[[#This Row],[Mois]],COEE_CADLIGNE_TR!$A$16:$A$27,0),2)*COEE_CADLIGNE_TR!$H$2*INDEX(COEE_CADLIGNE_TR!$L$3:$R$9,MATCH(WEEKDAY($A175,1),COEE_CADLIGNE_TR!$M$3:$M$9,0),3)*INDEX(COEE_CADLIGNE_TR!$A$1:$D$13,MATCH(MONTH($A175),COEE_CADLIGNE_TR!$A$1:$A$13,0),3))))</f>
        <v/>
      </c>
      <c r="K175" s="28" t="str">
        <f>IF(OR(Ouverture_lignes_validées!K175="F",Ouverture_lignes_validées!K175="PM",Ouverture_lignes_validées!K175=""),"",IF(Ouverture_lignes_validées!K175=1,IF(ISEVEN(Capa_lignes!$C175)="VRAI",INDEX(COEE_CADLIGNE_TR!$A$16:$C$27,MATCH(Tableau4[[#This Row],[Mois]],COEE_CADLIGNE_TR!$A$16:$A$27,0),2)*COEE_CADLIGNE_TR!$H$2*INDEX(COEE_CADLIGNE_TR!$L$3:$R$9,MATCH(WEEKDAY($A175,1),COEE_CADLIGNE_TR!$M$3:$M$9,0),3)*INDEX(COEE_CADLIGNE_TR!$A$1:$D$13,MATCH(MONTH($A175),COEE_CADLIGNE_TR!$A$1:$A$13,0),3),INDEX(COEE_CADLIGNE_TR!$A$16:$C$27,MATCH(Tableau4[[#This Row],[Mois]],COEE_CADLIGNE_TR!$A$16:$A$27,0),2)*COEE_CADLIGNE_TR!$H$2*INDEX(COEE_CADLIGNE_TR!$L$3:$R$9,MATCH(WEEKDAY($A175,1),COEE_CADLIGNE_TR!$M$3:$M$9,0),4)*INDEX(COEE_CADLIGNE_TR!$A$1:$D$13,MATCH(MONTH($A175),COEE_CADLIGNE_TR!$A$1:$A$13,0),3))))</f>
        <v/>
      </c>
      <c r="L175" s="28" t="str">
        <f>IF(OR(Ouverture_lignes_validées!L175="F",Ouverture_lignes_validées!L175="PM",Ouverture_lignes_validées!L175=""),"",IF(Ouverture_lignes_validées!L175=1,INDEX(COEE_CADLIGNE_TR!$A$16:$C$27,MATCH(Tableau4[[#This Row],[Mois]],COEE_CADLIGNE_TR!$A$16:$A$27,0),2)*COEE_CADLIGNE_TR!$H$2*INDEX(COEE_CADLIGNE_TR!$L$3:$R$9,MATCH(WEEKDAY($A175,1),COEE_CADLIGNE_TR!$M$3:$M$9,0),5)*INDEX(COEE_CADLIGNE_TR!$A$1:$D$13,MATCH(MONTH($A175),COEE_CADLIGNE_TR!$A$1:$A$13,0),3)))</f>
        <v/>
      </c>
      <c r="M175" s="28" t="str">
        <f>IF(OR(Ouverture_lignes_validées!M175="F",Ouverture_lignes_validées!M175="PM",Ouverture_lignes_validées!M175=""),"",IF(Ouverture_lignes_validées!M175=1,INDEX(COEE_CADLIGNE_TR!$A$16:$C$27,MATCH(Tableau4[[#This Row],[Mois]],COEE_CADLIGNE_TR!$A$16:$A$27,0),2)*COEE_CADLIGNE_TR!$H$2*INDEX(COEE_CADLIGNE_TR!$L$3:$R$9,MATCH(WEEKDAY($A175,1),COEE_CADLIGNE_TR!$M$3:$M$9,0),6)*INDEX(COEE_CADLIGNE_TR!$A$1:$D$13,MATCH(MONTH($A175),COEE_CADLIGNE_TR!$A$1:$A$13,0),3)))</f>
        <v/>
      </c>
      <c r="N175" s="28" t="str">
        <f>IF(OR(Ouverture_lignes_validées!N175="F",Ouverture_lignes_validées!N175="PM",Ouverture_lignes_validées!N175=""),"",IF(Ouverture_lignes_validées!N175=1,INDEX(COEE_CADLIGNE_TR!$A$16:$C$27,MATCH(Tableau4[[#This Row],[Mois]],COEE_CADLIGNE_TR!$A$16:$A$27,0),2)*COEE_CADLIGNE_TR!$H$2*INDEX(COEE_CADLIGNE_TR!$L$3:$R$9,MATCH(WEEKDAY($A175,1),COEE_CADLIGNE_TR!$M$3:$M$9,0),7)*INDEX(COEE_CADLIGNE_TR!$A$1:$D$13,MATCH(MONTH($A175),COEE_CADLIGNE_TR!$A$1:$A$13,0),3)))</f>
        <v/>
      </c>
      <c r="O175" s="28">
        <f>IF(OR(Ouverture_lignes_validées!O175="F",Ouverture_lignes_validées!O175="PM",Ouverture_lignes_validées!O175=""),"",IF(Ouverture_lignes_validées!O175=1,IF(ISEVEN(Capa_lignes!$C175)="VRAI",INDEX(COEE_CADLIGNE_TR!$A$16:$C$27,MATCH(Tableau4[[#This Row],[Mois]],COEE_CADLIGNE_TR!$A$16:$A$27,0),2)*COEE_CADLIGNE_TR!$I$2*INDEX(COEE_CADLIGNE_TR!$L$3:$R$9,MATCH(WEEKDAY($A175,1),COEE_CADLIGNE_TR!$M$3:$M$9,0),4)*INDEX(COEE_CADLIGNE_TR!$A$1:$D$13,MATCH(MONTH($A175),COEE_CADLIGNE_TR!$A$1:$A$13,0),4),INDEX(COEE_CADLIGNE_TR!$A$16:$C$27,MATCH(Tableau4[[#This Row],[Mois]],COEE_CADLIGNE_TR!$A$16:$A$27,0),2)*COEE_CADLIGNE_TR!$I$2*INDEX(COEE_CADLIGNE_TR!$L$3:$R$9,MATCH(WEEKDAY($A175,1),COEE_CADLIGNE_TR!$M$3:$M$9,0),3)*INDEX(COEE_CADLIGNE_TR!$A$1:$D$13,MATCH(MONTH($A175),COEE_CADLIGNE_TR!$A$1:$A$13,0),4))))</f>
        <v>4796.55</v>
      </c>
      <c r="P175" s="28">
        <f>IF(OR(Ouverture_lignes_validées!P175="F",Ouverture_lignes_validées!P175="PM",Ouverture_lignes_validées!P175=""),"",IF(Ouverture_lignes_validées!P175=1,IF(ISEVEN(Capa_lignes!$C175)="VRAI",INDEX(COEE_CADLIGNE_TR!$A$16:$C$27,MATCH(Tableau4[[#This Row],[Mois]],COEE_CADLIGNE_TR!$A$16:$A$27,0),2)*COEE_CADLIGNE_TR!$I$2*INDEX(COEE_CADLIGNE_TR!$L$3:$R$9,MATCH(WEEKDAY($A175,1),COEE_CADLIGNE_TR!$M$3:$M$9,0),3)*INDEX(COEE_CADLIGNE_TR!$A$1:$D$13,MATCH(MONTH($A175),COEE_CADLIGNE_TR!$A$1:$A$13,0),4),INDEX(COEE_CADLIGNE_TR!$A$16:$C$27,MATCH(Tableau4[[#This Row],[Mois]],COEE_CADLIGNE_TR!$A$16:$A$27,0),2)*COEE_CADLIGNE_TR!$I$2*INDEX(COEE_CADLIGNE_TR!$L$3:$R$9,MATCH(WEEKDAY($A175,1),COEE_CADLIGNE_TR!$M$3:$M$9,0),4)*INDEX(COEE_CADLIGNE_TR!$A$1:$D$13,MATCH(MONTH($A175),COEE_CADLIGNE_TR!$A$1:$A$13,0),4))))</f>
        <v>4905.5625</v>
      </c>
      <c r="Q175" s="28">
        <f>IF(OR(Ouverture_lignes_validées!Q175="F",Ouverture_lignes_validées!Q175="PM",Ouverture_lignes_validées!Q175=""),"",IF(Ouverture_lignes_validées!Q175=1,INDEX(COEE_CADLIGNE_TR!$A$16:$C$27,MATCH(Tableau4[[#This Row],[Mois]],COEE_CADLIGNE_TR!$A$16:$A$27,0),2)*COEE_CADLIGNE_TR!$I$2*INDEX(COEE_CADLIGNE_TR!$L$3:$R$9,MATCH(WEEKDAY($A175,1),COEE_CADLIGNE_TR!$M$3:$M$9,0),5)*INDEX(COEE_CADLIGNE_TR!$A$1:$D$13,MATCH(MONTH($A175),COEE_CADLIGNE_TR!$A$1:$A$13,0),4)))</f>
        <v>5995.6875</v>
      </c>
      <c r="R175" s="28" t="str">
        <f>IF(OR(Ouverture_lignes_validées!R175="F",Ouverture_lignes_validées!R175="PM",Ouverture_lignes_validées!R175=""),"",IF(Ouverture_lignes_validées!R175=1,INDEX(COEE_CADLIGNE_TR!$A$16:$C$27,MATCH(Tableau4[[#This Row],[Mois]],COEE_CADLIGNE_TR!$A$16:$A$27,0),2)*COEE_CADLIGNE_TR!$I$2*INDEX(COEE_CADLIGNE_TR!$L$3:$R$9,MATCH(WEEKDAY($A175,1),COEE_CADLIGNE_TR!$M$3:$M$9,0),6)*INDEX(COEE_CADLIGNE_TR!$A$1:$D$13,MATCH(MONTH($A175),COEE_CADLIGNE_TR!$A$1:$A$13,0),4)))</f>
        <v/>
      </c>
      <c r="S175" s="28" t="str">
        <f>IF(OR(Ouverture_lignes_validées!S175="F",Ouverture_lignes_validées!S175="PM",Ouverture_lignes_validées!S175=""),"",IF(Ouverture_lignes_validées!S175=1,INDEX(COEE_CADLIGNE_TR!$A$16:$C$27,MATCH(Tableau4[[#This Row],[Mois]],COEE_CADLIGNE_TR!$A$16:$A$27,0),2)*COEE_CADLIGNE_TR!$I$2*INDEX(COEE_CADLIGNE_TR!$L$3:$R$9,MATCH(WEEKDAY($A175,1),COEE_CADLIGNE_TR!$M$3:$M$9,0),7)*INDEX(COEE_CADLIGNE_TR!$A$1:$D$13,MATCH(MONTH($A175),COEE_CADLIGNE_TR!$A$1:$A$13,0),4)))</f>
        <v/>
      </c>
      <c r="T175" s="28">
        <f>IF(OR(Ouverture_lignes_validées!T175="F",Ouverture_lignes_validées!T175="PM",Ouverture_lignes_validées!T175=""),"",IF(Ouverture_lignes_validées!T175=1,IF(ISEVEN(Capa_lignes!$C175)="VRAI",INDEX(COEE_CADLIGNE_TR!$A$16:$C$27,MATCH(Tableau4[[#This Row],[Mois]],COEE_CADLIGNE_TR!$A$16:$A$27,0),2)*COEE_CADLIGNE_TR!$J$2*INDEX(COEE_CADLIGNE_TR!$L$3:$R$9,MATCH(WEEKDAY($A175,1),COEE_CADLIGNE_TR!$M$3:$M$9,0),3)*INDEX(COEE_CADLIGNE_TR!$A$1:$E$13,MATCH(MONTH($A175),COEE_CADLIGNE_TR!$A$1:$A$13,0),5),INDEX(COEE_CADLIGNE_TR!$A$16:$C$27,MATCH(Tableau4[[#This Row],[Mois]],COEE_CADLIGNE_TR!$A$16:$A$27,0),2)*COEE_CADLIGNE_TR!$J$2*INDEX(COEE_CADLIGNE_TR!$L$3:$R$9,MATCH(WEEKDAY($A175,1),COEE_CADLIGNE_TR!$M$3:$M$9,0),4)*INDEX(COEE_CADLIGNE_TR!$A$1:$E$13,MATCH(MONTH($A175),COEE_CADLIGNE_TR!$A$1:$A$13,0),5))))</f>
        <v>1601.8735362997659</v>
      </c>
    </row>
    <row r="176" spans="1:20" x14ac:dyDescent="0.35">
      <c r="A176" s="4">
        <v>45099</v>
      </c>
      <c r="B176" s="1">
        <v>2023</v>
      </c>
      <c r="C176" s="1">
        <v>25</v>
      </c>
      <c r="D176" s="1">
        <f>MONTH(Tableau4[[#This Row],[Date ]])</f>
        <v>6</v>
      </c>
      <c r="E176" s="28">
        <f>IF(OR(Ouverture_lignes_validées!E176="F",Ouverture_lignes_validées!E176="PM",Ouverture_lignes_validées!E176=""),"",
IF(Ouverture_lignes_validées!E176=1,
IF(ISEVEN(Capa_lignes!$C176)="VRAI",
INDEX(COEE_CADLIGNE_TR!$A$16:$C$27,MATCH(Tableau4[[#This Row],[Mois]],COEE_CADLIGNE_TR!$A$16:$A$27,0),2)*COEE_CADLIGNE_TR!$G$2*INDEX(COEE_CADLIGNE_TR!$L$3:$R$9,MATCH(WEEKDAY($A176,1),COEE_CADLIGNE_TR!$M$3:$M$9,0),4)*INDEX(COEE_CADLIGNE_TR!$A$1:$D$13,MATCH(MONTH($A176),COEE_CADLIGNE_TR!$A$1:$A$13,0),2)*INDEX(COEE_CADLIGNE_TR!$A$1:$D$13,MATCH(MONTH($A176),COEE_CADLIGNE_TR!$A$1:$A$13,0),2),
INDEX(COEE_CADLIGNE_TR!$A$16:$C$27,MATCH(Tableau4[[#This Row],[Mois]],COEE_CADLIGNE_TR!$A$16:$A$27,0),2)*COEE_CADLIGNE_TR!$G$2*INDEX(COEE_CADLIGNE_TR!$L$3:$R$9,MATCH(WEEKDAY($A176,1),COEE_CADLIGNE_TR!$M$3:$M$9,0),3)*INDEX(COEE_CADLIGNE_TR!$A$1:$D$13,MATCH(MONTH($A176),COEE_CADLIGNE_TR!$A$1:$A$13,0),2)*INDEX(COEE_CADLIGNE_TR!$A$1:$D$13,MATCH(MONTH($A176),COEE_CADLIGNE_TR!$A$1:$A$13,0),2))))</f>
        <v>1618.4960000000001</v>
      </c>
      <c r="F176" s="28">
        <f>IF(OR(Ouverture_lignes_validées!F176="F",Ouverture_lignes_validées!F176="PM",Ouverture_lignes_validées!F176=""),"",IF(Ouverture_lignes_validées!F176=1,IF(ISEVEN(Capa_lignes!$C176)="VRAI",INDEX(COEE_CADLIGNE_TR!$A$16:$C$27,MATCH(Tableau4[[#This Row],[Mois]],COEE_CADLIGNE_TR!$A$16:$A$27,0),2)*COEE_CADLIGNE_TR!$G$2*INDEX(COEE_CADLIGNE_TR!$L$3:$R$9,MATCH(WEEKDAY($A176,1),COEE_CADLIGNE_TR!$M$3:$M$9,0),3)*INDEX(COEE_CADLIGNE_TR!$A$1:$D$13,MATCH(MONTH($A176),COEE_CADLIGNE_TR!$A$1:$A$13,0),2),COEE_CADLIGNE_TR!$G$2*INDEX(COEE_CADLIGNE_TR!$L$3:$R$9,MATCH(WEEKDAY($A176,1),COEE_CADLIGNE_TR!$M$3:$M$9,0),4)*INDEX(COEE_CADLIGNE_TR!$A$1:$D$13,MATCH(MONTH($A176),COEE_CADLIGNE_TR!$A$1:$A$13,0),2))))</f>
        <v>3960</v>
      </c>
      <c r="G176" s="28" t="str">
        <f>IF(OR(Ouverture_lignes_validées!G176="F",Ouverture_lignes_validées!G176="PM",Ouverture_lignes_validées!G176=""),"",IF(Ouverture_lignes_validées!G176=1,INDEX(COEE_CADLIGNE_TR!$A$16:$C$27,MATCH(Tableau4[[#This Row],[Mois]],COEE_CADLIGNE_TR!$A$16:$A$27,0),2)*COEE_CADLIGNE_TR!$G$2*INDEX(COEE_CADLIGNE_TR!$L$3:$R$9,MATCH(WEEKDAY($A176,1),COEE_CADLIGNE_TR!$M$3:$M$9,0),5)*INDEX(COEE_CADLIGNE_TR!$A$1:$D$13,MATCH(MONTH($A176),COEE_CADLIGNE_TR!$A$1:$A$13,0),2)))</f>
        <v/>
      </c>
      <c r="H176" s="28" t="str">
        <f>IF(OR(Ouverture_lignes_validées!H176="F",Ouverture_lignes_validées!H176="PM",Ouverture_lignes_validées!H176=""),"",IF(Ouverture_lignes_validées!H176=1,INDEX(COEE_CADLIGNE_TR!$A$16:$C$27,MATCH(Tableau4[[#This Row],[Mois]],COEE_CADLIGNE_TR!$A$16:$A$27,0),2)*COEE_CADLIGNE_TR!$G$2*INDEX(COEE_CADLIGNE_TR!$L$3:$R$9,MATCH(WEEKDAY($A176,1),COEE_CADLIGNE_TR!$M$3:$M$9,0),6)*INDEX(COEE_CADLIGNE_TR!$A$1:$D$13,MATCH(MONTH($A176),COEE_CADLIGNE_TR!$A$1:$A$13,0),2)))</f>
        <v/>
      </c>
      <c r="I176" s="28" t="str">
        <f>IF(OR(Ouverture_lignes_validées!I176="F",Ouverture_lignes_validées!I176="PM",Ouverture_lignes_validées!I176=""),"",IF(Ouverture_lignes_validées!I176=1,INDEX(COEE_CADLIGNE_TR!$A$16:$C$27,MATCH(Tableau4[[#This Row],[Mois]],COEE_CADLIGNE_TR!$A$16:$A$27,0),2)*COEE_CADLIGNE_TR!$G$2*INDEX(COEE_CADLIGNE_TR!$L$3:$R$9,MATCH(WEEKDAY($A176,1),COEE_CADLIGNE_TR!$M$3:$M$9,0),7)*INDEX(COEE_CADLIGNE_TR!$A$1:$D$13,MATCH(MONTH($A176),COEE_CADLIGNE_TR!$A$1:$A$13,0),2)))</f>
        <v/>
      </c>
      <c r="J176" s="28" t="str">
        <f>IF(OR(Ouverture_lignes_validées!J176="F",Ouverture_lignes_validées!J176="PM",Ouverture_lignes_validées!J176=""),"",IF(Ouverture_lignes_validées!J176=1,IF(ISEVEN(Capa_lignes!$C176)="VRAI",INDEX(COEE_CADLIGNE_TR!$A$16:$C$27,MATCH(Tableau4[[#This Row],[Mois]],COEE_CADLIGNE_TR!$A$16:$A$27,0),2)*COEE_CADLIGNE_TR!$H$2*INDEX(COEE_CADLIGNE_TR!$L$3:$R$9,MATCH(WEEKDAY($A176,1),COEE_CADLIGNE_TR!$M$3:$M$9,0),4)*INDEX(COEE_CADLIGNE_TR!$A$1:$D$13,MATCH(MONTH($A176),COEE_CADLIGNE_TR!$A$1:$A$13,0),3),INDEX(COEE_CADLIGNE_TR!$A$16:$C$27,MATCH(Tableau4[[#This Row],[Mois]],COEE_CADLIGNE_TR!$A$16:$A$27,0),2)*COEE_CADLIGNE_TR!$H$2*INDEX(COEE_CADLIGNE_TR!$L$3:$R$9,MATCH(WEEKDAY($A176,1),COEE_CADLIGNE_TR!$M$3:$M$9,0),3)*INDEX(COEE_CADLIGNE_TR!$A$1:$D$13,MATCH(MONTH($A176),COEE_CADLIGNE_TR!$A$1:$A$13,0),3))))</f>
        <v/>
      </c>
      <c r="K176" s="28" t="str">
        <f>IF(OR(Ouverture_lignes_validées!K176="F",Ouverture_lignes_validées!K176="PM",Ouverture_lignes_validées!K176=""),"",IF(Ouverture_lignes_validées!K176=1,IF(ISEVEN(Capa_lignes!$C176)="VRAI",INDEX(COEE_CADLIGNE_TR!$A$16:$C$27,MATCH(Tableau4[[#This Row],[Mois]],COEE_CADLIGNE_TR!$A$16:$A$27,0),2)*COEE_CADLIGNE_TR!$H$2*INDEX(COEE_CADLIGNE_TR!$L$3:$R$9,MATCH(WEEKDAY($A176,1),COEE_CADLIGNE_TR!$M$3:$M$9,0),3)*INDEX(COEE_CADLIGNE_TR!$A$1:$D$13,MATCH(MONTH($A176),COEE_CADLIGNE_TR!$A$1:$A$13,0),3),INDEX(COEE_CADLIGNE_TR!$A$16:$C$27,MATCH(Tableau4[[#This Row],[Mois]],COEE_CADLIGNE_TR!$A$16:$A$27,0),2)*COEE_CADLIGNE_TR!$H$2*INDEX(COEE_CADLIGNE_TR!$L$3:$R$9,MATCH(WEEKDAY($A176,1),COEE_CADLIGNE_TR!$M$3:$M$9,0),4)*INDEX(COEE_CADLIGNE_TR!$A$1:$D$13,MATCH(MONTH($A176),COEE_CADLIGNE_TR!$A$1:$A$13,0),3))))</f>
        <v/>
      </c>
      <c r="L176" s="28" t="str">
        <f>IF(OR(Ouverture_lignes_validées!L176="F",Ouverture_lignes_validées!L176="PM",Ouverture_lignes_validées!L176=""),"",IF(Ouverture_lignes_validées!L176=1,INDEX(COEE_CADLIGNE_TR!$A$16:$C$27,MATCH(Tableau4[[#This Row],[Mois]],COEE_CADLIGNE_TR!$A$16:$A$27,0),2)*COEE_CADLIGNE_TR!$H$2*INDEX(COEE_CADLIGNE_TR!$L$3:$R$9,MATCH(WEEKDAY($A176,1),COEE_CADLIGNE_TR!$M$3:$M$9,0),5)*INDEX(COEE_CADLIGNE_TR!$A$1:$D$13,MATCH(MONTH($A176),COEE_CADLIGNE_TR!$A$1:$A$13,0),3)))</f>
        <v/>
      </c>
      <c r="M176" s="28" t="str">
        <f>IF(OR(Ouverture_lignes_validées!M176="F",Ouverture_lignes_validées!M176="PM",Ouverture_lignes_validées!M176=""),"",IF(Ouverture_lignes_validées!M176=1,INDEX(COEE_CADLIGNE_TR!$A$16:$C$27,MATCH(Tableau4[[#This Row],[Mois]],COEE_CADLIGNE_TR!$A$16:$A$27,0),2)*COEE_CADLIGNE_TR!$H$2*INDEX(COEE_CADLIGNE_TR!$L$3:$R$9,MATCH(WEEKDAY($A176,1),COEE_CADLIGNE_TR!$M$3:$M$9,0),6)*INDEX(COEE_CADLIGNE_TR!$A$1:$D$13,MATCH(MONTH($A176),COEE_CADLIGNE_TR!$A$1:$A$13,0),3)))</f>
        <v/>
      </c>
      <c r="N176" s="28" t="str">
        <f>IF(OR(Ouverture_lignes_validées!N176="F",Ouverture_lignes_validées!N176="PM",Ouverture_lignes_validées!N176=""),"",IF(Ouverture_lignes_validées!N176=1,INDEX(COEE_CADLIGNE_TR!$A$16:$C$27,MATCH(Tableau4[[#This Row],[Mois]],COEE_CADLIGNE_TR!$A$16:$A$27,0),2)*COEE_CADLIGNE_TR!$H$2*INDEX(COEE_CADLIGNE_TR!$L$3:$R$9,MATCH(WEEKDAY($A176,1),COEE_CADLIGNE_TR!$M$3:$M$9,0),7)*INDEX(COEE_CADLIGNE_TR!$A$1:$D$13,MATCH(MONTH($A176),COEE_CADLIGNE_TR!$A$1:$A$13,0),3)))</f>
        <v/>
      </c>
      <c r="O176" s="28">
        <f>IF(OR(Ouverture_lignes_validées!O176="F",Ouverture_lignes_validées!O176="PM",Ouverture_lignes_validées!O176=""),"",IF(Ouverture_lignes_validées!O176=1,IF(ISEVEN(Capa_lignes!$C176)="VRAI",INDEX(COEE_CADLIGNE_TR!$A$16:$C$27,MATCH(Tableau4[[#This Row],[Mois]],COEE_CADLIGNE_TR!$A$16:$A$27,0),2)*COEE_CADLIGNE_TR!$I$2*INDEX(COEE_CADLIGNE_TR!$L$3:$R$9,MATCH(WEEKDAY($A176,1),COEE_CADLIGNE_TR!$M$3:$M$9,0),4)*INDEX(COEE_CADLIGNE_TR!$A$1:$D$13,MATCH(MONTH($A176),COEE_CADLIGNE_TR!$A$1:$A$13,0),4),INDEX(COEE_CADLIGNE_TR!$A$16:$C$27,MATCH(Tableau4[[#This Row],[Mois]],COEE_CADLIGNE_TR!$A$16:$A$27,0),2)*COEE_CADLIGNE_TR!$I$2*INDEX(COEE_CADLIGNE_TR!$L$3:$R$9,MATCH(WEEKDAY($A176,1),COEE_CADLIGNE_TR!$M$3:$M$9,0),3)*INDEX(COEE_CADLIGNE_TR!$A$1:$D$13,MATCH(MONTH($A176),COEE_CADLIGNE_TR!$A$1:$A$13,0),4))))</f>
        <v>4796.55</v>
      </c>
      <c r="P176" s="28">
        <f>IF(OR(Ouverture_lignes_validées!P176="F",Ouverture_lignes_validées!P176="PM",Ouverture_lignes_validées!P176=""),"",IF(Ouverture_lignes_validées!P176=1,IF(ISEVEN(Capa_lignes!$C176)="VRAI",INDEX(COEE_CADLIGNE_TR!$A$16:$C$27,MATCH(Tableau4[[#This Row],[Mois]],COEE_CADLIGNE_TR!$A$16:$A$27,0),2)*COEE_CADLIGNE_TR!$I$2*INDEX(COEE_CADLIGNE_TR!$L$3:$R$9,MATCH(WEEKDAY($A176,1),COEE_CADLIGNE_TR!$M$3:$M$9,0),3)*INDEX(COEE_CADLIGNE_TR!$A$1:$D$13,MATCH(MONTH($A176),COEE_CADLIGNE_TR!$A$1:$A$13,0),4),INDEX(COEE_CADLIGNE_TR!$A$16:$C$27,MATCH(Tableau4[[#This Row],[Mois]],COEE_CADLIGNE_TR!$A$16:$A$27,0),2)*COEE_CADLIGNE_TR!$I$2*INDEX(COEE_CADLIGNE_TR!$L$3:$R$9,MATCH(WEEKDAY($A176,1),COEE_CADLIGNE_TR!$M$3:$M$9,0),4)*INDEX(COEE_CADLIGNE_TR!$A$1:$D$13,MATCH(MONTH($A176),COEE_CADLIGNE_TR!$A$1:$A$13,0),4))))</f>
        <v>4905.5625</v>
      </c>
      <c r="Q176" s="28">
        <f>IF(OR(Ouverture_lignes_validées!Q176="F",Ouverture_lignes_validées!Q176="PM",Ouverture_lignes_validées!Q176=""),"",IF(Ouverture_lignes_validées!Q176=1,INDEX(COEE_CADLIGNE_TR!$A$16:$C$27,MATCH(Tableau4[[#This Row],[Mois]],COEE_CADLIGNE_TR!$A$16:$A$27,0),2)*COEE_CADLIGNE_TR!$I$2*INDEX(COEE_CADLIGNE_TR!$L$3:$R$9,MATCH(WEEKDAY($A176,1),COEE_CADLIGNE_TR!$M$3:$M$9,0),5)*INDEX(COEE_CADLIGNE_TR!$A$1:$D$13,MATCH(MONTH($A176),COEE_CADLIGNE_TR!$A$1:$A$13,0),4)))</f>
        <v>5995.6875</v>
      </c>
      <c r="R176" s="28" t="str">
        <f>IF(OR(Ouverture_lignes_validées!R176="F",Ouverture_lignes_validées!R176="PM",Ouverture_lignes_validées!R176=""),"",IF(Ouverture_lignes_validées!R176=1,INDEX(COEE_CADLIGNE_TR!$A$16:$C$27,MATCH(Tableau4[[#This Row],[Mois]],COEE_CADLIGNE_TR!$A$16:$A$27,0),2)*COEE_CADLIGNE_TR!$I$2*INDEX(COEE_CADLIGNE_TR!$L$3:$R$9,MATCH(WEEKDAY($A176,1),COEE_CADLIGNE_TR!$M$3:$M$9,0),6)*INDEX(COEE_CADLIGNE_TR!$A$1:$D$13,MATCH(MONTH($A176),COEE_CADLIGNE_TR!$A$1:$A$13,0),4)))</f>
        <v/>
      </c>
      <c r="S176" s="28" t="str">
        <f>IF(OR(Ouverture_lignes_validées!S176="F",Ouverture_lignes_validées!S176="PM",Ouverture_lignes_validées!S176=""),"",IF(Ouverture_lignes_validées!S176=1,INDEX(COEE_CADLIGNE_TR!$A$16:$C$27,MATCH(Tableau4[[#This Row],[Mois]],COEE_CADLIGNE_TR!$A$16:$A$27,0),2)*COEE_CADLIGNE_TR!$I$2*INDEX(COEE_CADLIGNE_TR!$L$3:$R$9,MATCH(WEEKDAY($A176,1),COEE_CADLIGNE_TR!$M$3:$M$9,0),7)*INDEX(COEE_CADLIGNE_TR!$A$1:$D$13,MATCH(MONTH($A176),COEE_CADLIGNE_TR!$A$1:$A$13,0),4)))</f>
        <v/>
      </c>
      <c r="T176" s="28">
        <f>IF(OR(Ouverture_lignes_validées!T176="F",Ouverture_lignes_validées!T176="PM",Ouverture_lignes_validées!T176=""),"",IF(Ouverture_lignes_validées!T176=1,IF(ISEVEN(Capa_lignes!$C176)="VRAI",INDEX(COEE_CADLIGNE_TR!$A$16:$C$27,MATCH(Tableau4[[#This Row],[Mois]],COEE_CADLIGNE_TR!$A$16:$A$27,0),2)*COEE_CADLIGNE_TR!$J$2*INDEX(COEE_CADLIGNE_TR!$L$3:$R$9,MATCH(WEEKDAY($A176,1),COEE_CADLIGNE_TR!$M$3:$M$9,0),3)*INDEX(COEE_CADLIGNE_TR!$A$1:$E$13,MATCH(MONTH($A176),COEE_CADLIGNE_TR!$A$1:$A$13,0),5),INDEX(COEE_CADLIGNE_TR!$A$16:$C$27,MATCH(Tableau4[[#This Row],[Mois]],COEE_CADLIGNE_TR!$A$16:$A$27,0),2)*COEE_CADLIGNE_TR!$J$2*INDEX(COEE_CADLIGNE_TR!$L$3:$R$9,MATCH(WEEKDAY($A176,1),COEE_CADLIGNE_TR!$M$3:$M$9,0),4)*INDEX(COEE_CADLIGNE_TR!$A$1:$E$13,MATCH(MONTH($A176),COEE_CADLIGNE_TR!$A$1:$A$13,0),5))))</f>
        <v>1601.8735362997659</v>
      </c>
    </row>
    <row r="177" spans="1:20" x14ac:dyDescent="0.35">
      <c r="A177" s="4">
        <v>45100</v>
      </c>
      <c r="B177" s="1">
        <v>2023</v>
      </c>
      <c r="C177" s="1">
        <v>25</v>
      </c>
      <c r="D177" s="1">
        <f>MONTH(Tableau4[[#This Row],[Date ]])</f>
        <v>6</v>
      </c>
      <c r="E177" s="28">
        <f>IF(OR(Ouverture_lignes_validées!E177="F",Ouverture_lignes_validées!E177="PM",Ouverture_lignes_validées!E177=""),"",
IF(Ouverture_lignes_validées!E177=1,
IF(ISEVEN(Capa_lignes!$C177)="VRAI",
INDEX(COEE_CADLIGNE_TR!$A$16:$C$27,MATCH(Tableau4[[#This Row],[Mois]],COEE_CADLIGNE_TR!$A$16:$A$27,0),2)*COEE_CADLIGNE_TR!$G$2*INDEX(COEE_CADLIGNE_TR!$L$3:$R$9,MATCH(WEEKDAY($A177,1),COEE_CADLIGNE_TR!$M$3:$M$9,0),4)*INDEX(COEE_CADLIGNE_TR!$A$1:$D$13,MATCH(MONTH($A177),COEE_CADLIGNE_TR!$A$1:$A$13,0),2)*INDEX(COEE_CADLIGNE_TR!$A$1:$D$13,MATCH(MONTH($A177),COEE_CADLIGNE_TR!$A$1:$A$13,0),2),
INDEX(COEE_CADLIGNE_TR!$A$16:$C$27,MATCH(Tableau4[[#This Row],[Mois]],COEE_CADLIGNE_TR!$A$16:$A$27,0),2)*COEE_CADLIGNE_TR!$G$2*INDEX(COEE_CADLIGNE_TR!$L$3:$R$9,MATCH(WEEKDAY($A177,1),COEE_CADLIGNE_TR!$M$3:$M$9,0),3)*INDEX(COEE_CADLIGNE_TR!$A$1:$D$13,MATCH(MONTH($A177),COEE_CADLIGNE_TR!$A$1:$A$13,0),2)*INDEX(COEE_CADLIGNE_TR!$A$1:$D$13,MATCH(MONTH($A177),COEE_CADLIGNE_TR!$A$1:$A$13,0),2))))</f>
        <v>1618.4960000000001</v>
      </c>
      <c r="F177" s="28">
        <f>IF(OR(Ouverture_lignes_validées!F177="F",Ouverture_lignes_validées!F177="PM",Ouverture_lignes_validées!F177=""),"",IF(Ouverture_lignes_validées!F177=1,IF(ISEVEN(Capa_lignes!$C177)="VRAI",INDEX(COEE_CADLIGNE_TR!$A$16:$C$27,MATCH(Tableau4[[#This Row],[Mois]],COEE_CADLIGNE_TR!$A$16:$A$27,0),2)*COEE_CADLIGNE_TR!$G$2*INDEX(COEE_CADLIGNE_TR!$L$3:$R$9,MATCH(WEEKDAY($A177,1),COEE_CADLIGNE_TR!$M$3:$M$9,0),3)*INDEX(COEE_CADLIGNE_TR!$A$1:$D$13,MATCH(MONTH($A177),COEE_CADLIGNE_TR!$A$1:$A$13,0),2),COEE_CADLIGNE_TR!$G$2*INDEX(COEE_CADLIGNE_TR!$L$3:$R$9,MATCH(WEEKDAY($A177,1),COEE_CADLIGNE_TR!$M$3:$M$9,0),4)*INDEX(COEE_CADLIGNE_TR!$A$1:$D$13,MATCH(MONTH($A177),COEE_CADLIGNE_TR!$A$1:$A$13,0),2))))</f>
        <v>2376</v>
      </c>
      <c r="G177" s="28" t="str">
        <f>IF(OR(Ouverture_lignes_validées!G177="F",Ouverture_lignes_validées!G177="PM",Ouverture_lignes_validées!G177=""),"",IF(Ouverture_lignes_validées!G177=1,INDEX(COEE_CADLIGNE_TR!$A$16:$C$27,MATCH(Tableau4[[#This Row],[Mois]],COEE_CADLIGNE_TR!$A$16:$A$27,0),2)*COEE_CADLIGNE_TR!$G$2*INDEX(COEE_CADLIGNE_TR!$L$3:$R$9,MATCH(WEEKDAY($A177,1),COEE_CADLIGNE_TR!$M$3:$M$9,0),5)*INDEX(COEE_CADLIGNE_TR!$A$1:$D$13,MATCH(MONTH($A177),COEE_CADLIGNE_TR!$A$1:$A$13,0),2)))</f>
        <v/>
      </c>
      <c r="H177" s="28" t="str">
        <f>IF(OR(Ouverture_lignes_validées!H177="F",Ouverture_lignes_validées!H177="PM",Ouverture_lignes_validées!H177=""),"",IF(Ouverture_lignes_validées!H177=1,INDEX(COEE_CADLIGNE_TR!$A$16:$C$27,MATCH(Tableau4[[#This Row],[Mois]],COEE_CADLIGNE_TR!$A$16:$A$27,0),2)*COEE_CADLIGNE_TR!$G$2*INDEX(COEE_CADLIGNE_TR!$L$3:$R$9,MATCH(WEEKDAY($A177,1),COEE_CADLIGNE_TR!$M$3:$M$9,0),6)*INDEX(COEE_CADLIGNE_TR!$A$1:$D$13,MATCH(MONTH($A177),COEE_CADLIGNE_TR!$A$1:$A$13,0),2)))</f>
        <v/>
      </c>
      <c r="I177" s="28" t="str">
        <f>IF(OR(Ouverture_lignes_validées!I177="F",Ouverture_lignes_validées!I177="PM",Ouverture_lignes_validées!I177=""),"",IF(Ouverture_lignes_validées!I177=1,INDEX(COEE_CADLIGNE_TR!$A$16:$C$27,MATCH(Tableau4[[#This Row],[Mois]],COEE_CADLIGNE_TR!$A$16:$A$27,0),2)*COEE_CADLIGNE_TR!$G$2*INDEX(COEE_CADLIGNE_TR!$L$3:$R$9,MATCH(WEEKDAY($A177,1),COEE_CADLIGNE_TR!$M$3:$M$9,0),7)*INDEX(COEE_CADLIGNE_TR!$A$1:$D$13,MATCH(MONTH($A177),COEE_CADLIGNE_TR!$A$1:$A$13,0),2)))</f>
        <v/>
      </c>
      <c r="J177" s="28" t="str">
        <f>IF(OR(Ouverture_lignes_validées!J177="F",Ouverture_lignes_validées!J177="PM",Ouverture_lignes_validées!J177=""),"",IF(Ouverture_lignes_validées!J177=1,IF(ISEVEN(Capa_lignes!$C177)="VRAI",INDEX(COEE_CADLIGNE_TR!$A$16:$C$27,MATCH(Tableau4[[#This Row],[Mois]],COEE_CADLIGNE_TR!$A$16:$A$27,0),2)*COEE_CADLIGNE_TR!$H$2*INDEX(COEE_CADLIGNE_TR!$L$3:$R$9,MATCH(WEEKDAY($A177,1),COEE_CADLIGNE_TR!$M$3:$M$9,0),4)*INDEX(COEE_CADLIGNE_TR!$A$1:$D$13,MATCH(MONTH($A177),COEE_CADLIGNE_TR!$A$1:$A$13,0),3),INDEX(COEE_CADLIGNE_TR!$A$16:$C$27,MATCH(Tableau4[[#This Row],[Mois]],COEE_CADLIGNE_TR!$A$16:$A$27,0),2)*COEE_CADLIGNE_TR!$H$2*INDEX(COEE_CADLIGNE_TR!$L$3:$R$9,MATCH(WEEKDAY($A177,1),COEE_CADLIGNE_TR!$M$3:$M$9,0),3)*INDEX(COEE_CADLIGNE_TR!$A$1:$D$13,MATCH(MONTH($A177),COEE_CADLIGNE_TR!$A$1:$A$13,0),3))))</f>
        <v/>
      </c>
      <c r="K177" s="28" t="str">
        <f>IF(OR(Ouverture_lignes_validées!K177="F",Ouverture_lignes_validées!K177="PM",Ouverture_lignes_validées!K177=""),"",IF(Ouverture_lignes_validées!K177=1,IF(ISEVEN(Capa_lignes!$C177)="VRAI",INDEX(COEE_CADLIGNE_TR!$A$16:$C$27,MATCH(Tableau4[[#This Row],[Mois]],COEE_CADLIGNE_TR!$A$16:$A$27,0),2)*COEE_CADLIGNE_TR!$H$2*INDEX(COEE_CADLIGNE_TR!$L$3:$R$9,MATCH(WEEKDAY($A177,1),COEE_CADLIGNE_TR!$M$3:$M$9,0),3)*INDEX(COEE_CADLIGNE_TR!$A$1:$D$13,MATCH(MONTH($A177),COEE_CADLIGNE_TR!$A$1:$A$13,0),3),INDEX(COEE_CADLIGNE_TR!$A$16:$C$27,MATCH(Tableau4[[#This Row],[Mois]],COEE_CADLIGNE_TR!$A$16:$A$27,0),2)*COEE_CADLIGNE_TR!$H$2*INDEX(COEE_CADLIGNE_TR!$L$3:$R$9,MATCH(WEEKDAY($A177,1),COEE_CADLIGNE_TR!$M$3:$M$9,0),4)*INDEX(COEE_CADLIGNE_TR!$A$1:$D$13,MATCH(MONTH($A177),COEE_CADLIGNE_TR!$A$1:$A$13,0),3))))</f>
        <v/>
      </c>
      <c r="L177" s="28" t="str">
        <f>IF(OR(Ouverture_lignes_validées!L177="F",Ouverture_lignes_validées!L177="PM",Ouverture_lignes_validées!L177=""),"",IF(Ouverture_lignes_validées!L177=1,INDEX(COEE_CADLIGNE_TR!$A$16:$C$27,MATCH(Tableau4[[#This Row],[Mois]],COEE_CADLIGNE_TR!$A$16:$A$27,0),2)*COEE_CADLIGNE_TR!$H$2*INDEX(COEE_CADLIGNE_TR!$L$3:$R$9,MATCH(WEEKDAY($A177,1),COEE_CADLIGNE_TR!$M$3:$M$9,0),5)*INDEX(COEE_CADLIGNE_TR!$A$1:$D$13,MATCH(MONTH($A177),COEE_CADLIGNE_TR!$A$1:$A$13,0),3)))</f>
        <v/>
      </c>
      <c r="M177" s="28" t="str">
        <f>IF(OR(Ouverture_lignes_validées!M177="F",Ouverture_lignes_validées!M177="PM",Ouverture_lignes_validées!M177=""),"",IF(Ouverture_lignes_validées!M177=1,INDEX(COEE_CADLIGNE_TR!$A$16:$C$27,MATCH(Tableau4[[#This Row],[Mois]],COEE_CADLIGNE_TR!$A$16:$A$27,0),2)*COEE_CADLIGNE_TR!$H$2*INDEX(COEE_CADLIGNE_TR!$L$3:$R$9,MATCH(WEEKDAY($A177,1),COEE_CADLIGNE_TR!$M$3:$M$9,0),6)*INDEX(COEE_CADLIGNE_TR!$A$1:$D$13,MATCH(MONTH($A177),COEE_CADLIGNE_TR!$A$1:$A$13,0),3)))</f>
        <v/>
      </c>
      <c r="N177" s="28" t="str">
        <f>IF(OR(Ouverture_lignes_validées!N177="F",Ouverture_lignes_validées!N177="PM",Ouverture_lignes_validées!N177=""),"",IF(Ouverture_lignes_validées!N177=1,INDEX(COEE_CADLIGNE_TR!$A$16:$C$27,MATCH(Tableau4[[#This Row],[Mois]],COEE_CADLIGNE_TR!$A$16:$A$27,0),2)*COEE_CADLIGNE_TR!$H$2*INDEX(COEE_CADLIGNE_TR!$L$3:$R$9,MATCH(WEEKDAY($A177,1),COEE_CADLIGNE_TR!$M$3:$M$9,0),7)*INDEX(COEE_CADLIGNE_TR!$A$1:$D$13,MATCH(MONTH($A177),COEE_CADLIGNE_TR!$A$1:$A$13,0),3)))</f>
        <v/>
      </c>
      <c r="O177" s="28">
        <f>IF(OR(Ouverture_lignes_validées!O177="F",Ouverture_lignes_validées!O177="PM",Ouverture_lignes_validées!O177=""),"",IF(Ouverture_lignes_validées!O177=1,IF(ISEVEN(Capa_lignes!$C177)="VRAI",INDEX(COEE_CADLIGNE_TR!$A$16:$C$27,MATCH(Tableau4[[#This Row],[Mois]],COEE_CADLIGNE_TR!$A$16:$A$27,0),2)*COEE_CADLIGNE_TR!$I$2*INDEX(COEE_CADLIGNE_TR!$L$3:$R$9,MATCH(WEEKDAY($A177,1),COEE_CADLIGNE_TR!$M$3:$M$9,0),4)*INDEX(COEE_CADLIGNE_TR!$A$1:$D$13,MATCH(MONTH($A177),COEE_CADLIGNE_TR!$A$1:$A$13,0),4),INDEX(COEE_CADLIGNE_TR!$A$16:$C$27,MATCH(Tableau4[[#This Row],[Mois]],COEE_CADLIGNE_TR!$A$16:$A$27,0),2)*COEE_CADLIGNE_TR!$I$2*INDEX(COEE_CADLIGNE_TR!$L$3:$R$9,MATCH(WEEKDAY($A177,1),COEE_CADLIGNE_TR!$M$3:$M$9,0),3)*INDEX(COEE_CADLIGNE_TR!$A$1:$D$13,MATCH(MONTH($A177),COEE_CADLIGNE_TR!$A$1:$A$13,0),4))))</f>
        <v>4796.55</v>
      </c>
      <c r="P177" s="28">
        <f>IF(OR(Ouverture_lignes_validées!P177="F",Ouverture_lignes_validées!P177="PM",Ouverture_lignes_validées!P177=""),"",IF(Ouverture_lignes_validées!P177=1,IF(ISEVEN(Capa_lignes!$C177)="VRAI",INDEX(COEE_CADLIGNE_TR!$A$16:$C$27,MATCH(Tableau4[[#This Row],[Mois]],COEE_CADLIGNE_TR!$A$16:$A$27,0),2)*COEE_CADLIGNE_TR!$I$2*INDEX(COEE_CADLIGNE_TR!$L$3:$R$9,MATCH(WEEKDAY($A177,1),COEE_CADLIGNE_TR!$M$3:$M$9,0),3)*INDEX(COEE_CADLIGNE_TR!$A$1:$D$13,MATCH(MONTH($A177),COEE_CADLIGNE_TR!$A$1:$A$13,0),4),INDEX(COEE_CADLIGNE_TR!$A$16:$C$27,MATCH(Tableau4[[#This Row],[Mois]],COEE_CADLIGNE_TR!$A$16:$A$27,0),2)*COEE_CADLIGNE_TR!$I$2*INDEX(COEE_CADLIGNE_TR!$L$3:$R$9,MATCH(WEEKDAY($A177,1),COEE_CADLIGNE_TR!$M$3:$M$9,0),4)*INDEX(COEE_CADLIGNE_TR!$A$1:$D$13,MATCH(MONTH($A177),COEE_CADLIGNE_TR!$A$1:$A$13,0),4))))</f>
        <v>2943.3375000000001</v>
      </c>
      <c r="Q177" s="28" t="str">
        <f>IF(OR(Ouverture_lignes_validées!Q177="F",Ouverture_lignes_validées!Q177="PM",Ouverture_lignes_validées!Q177=""),"",IF(Ouverture_lignes_validées!Q177=1,INDEX(COEE_CADLIGNE_TR!$A$16:$C$27,MATCH(Tableau4[[#This Row],[Mois]],COEE_CADLIGNE_TR!$A$16:$A$27,0),2)*COEE_CADLIGNE_TR!$I$2*INDEX(COEE_CADLIGNE_TR!$L$3:$R$9,MATCH(WEEKDAY($A177,1),COEE_CADLIGNE_TR!$M$3:$M$9,0),5)*INDEX(COEE_CADLIGNE_TR!$A$1:$D$13,MATCH(MONTH($A177),COEE_CADLIGNE_TR!$A$1:$A$13,0),4)))</f>
        <v/>
      </c>
      <c r="R177" s="28">
        <f>IF(OR(Ouverture_lignes_validées!R177="F",Ouverture_lignes_validées!R177="PM",Ouverture_lignes_validées!R177=""),"",IF(Ouverture_lignes_validées!R177=1,INDEX(COEE_CADLIGNE_TR!$A$16:$C$27,MATCH(Tableau4[[#This Row],[Mois]],COEE_CADLIGNE_TR!$A$16:$A$27,0),2)*COEE_CADLIGNE_TR!$I$2*INDEX(COEE_CADLIGNE_TR!$L$3:$R$9,MATCH(WEEKDAY($A177,1),COEE_CADLIGNE_TR!$M$3:$M$9,0),6)*INDEX(COEE_CADLIGNE_TR!$A$1:$D$13,MATCH(MONTH($A177),COEE_CADLIGNE_TR!$A$1:$A$13,0),4)))</f>
        <v>7194.8249999999998</v>
      </c>
      <c r="S177" s="28" t="str">
        <f>IF(OR(Ouverture_lignes_validées!S177="F",Ouverture_lignes_validées!S177="PM",Ouverture_lignes_validées!S177=""),"",IF(Ouverture_lignes_validées!S177=1,INDEX(COEE_CADLIGNE_TR!$A$16:$C$27,MATCH(Tableau4[[#This Row],[Mois]],COEE_CADLIGNE_TR!$A$16:$A$27,0),2)*COEE_CADLIGNE_TR!$I$2*INDEX(COEE_CADLIGNE_TR!$L$3:$R$9,MATCH(WEEKDAY($A177,1),COEE_CADLIGNE_TR!$M$3:$M$9,0),7)*INDEX(COEE_CADLIGNE_TR!$A$1:$D$13,MATCH(MONTH($A177),COEE_CADLIGNE_TR!$A$1:$A$13,0),4)))</f>
        <v/>
      </c>
      <c r="T177" s="28">
        <f>IF(OR(Ouverture_lignes_validées!T177="F",Ouverture_lignes_validées!T177="PM",Ouverture_lignes_validées!T177=""),"",IF(Ouverture_lignes_validées!T177=1,IF(ISEVEN(Capa_lignes!$C177)="VRAI",INDEX(COEE_CADLIGNE_TR!$A$16:$C$27,MATCH(Tableau4[[#This Row],[Mois]],COEE_CADLIGNE_TR!$A$16:$A$27,0),2)*COEE_CADLIGNE_TR!$J$2*INDEX(COEE_CADLIGNE_TR!$L$3:$R$9,MATCH(WEEKDAY($A177,1),COEE_CADLIGNE_TR!$M$3:$M$9,0),3)*INDEX(COEE_CADLIGNE_TR!$A$1:$E$13,MATCH(MONTH($A177),COEE_CADLIGNE_TR!$A$1:$A$13,0),5),INDEX(COEE_CADLIGNE_TR!$A$16:$C$27,MATCH(Tableau4[[#This Row],[Mois]],COEE_CADLIGNE_TR!$A$16:$A$27,0),2)*COEE_CADLIGNE_TR!$J$2*INDEX(COEE_CADLIGNE_TR!$L$3:$R$9,MATCH(WEEKDAY($A177,1),COEE_CADLIGNE_TR!$M$3:$M$9,0),4)*INDEX(COEE_CADLIGNE_TR!$A$1:$E$13,MATCH(MONTH($A177),COEE_CADLIGNE_TR!$A$1:$A$13,0),5))))</f>
        <v>961.12412177985948</v>
      </c>
    </row>
    <row r="178" spans="1:20" x14ac:dyDescent="0.35">
      <c r="A178" s="4">
        <v>45101</v>
      </c>
      <c r="B178" s="1">
        <v>2023</v>
      </c>
      <c r="C178" s="1">
        <v>25</v>
      </c>
      <c r="D178" s="1">
        <f>MONTH(Tableau4[[#This Row],[Date ]])</f>
        <v>6</v>
      </c>
      <c r="E178" s="28" t="str">
        <f>IF(OR(Ouverture_lignes_validées!E178="F",Ouverture_lignes_validées!E178="PM",Ouverture_lignes_validées!E178=""),"",
IF(Ouverture_lignes_validées!E178=1,
IF(ISEVEN(Capa_lignes!$C178)="VRAI",
INDEX(COEE_CADLIGNE_TR!$A$16:$C$27,MATCH(Tableau4[[#This Row],[Mois]],COEE_CADLIGNE_TR!$A$16:$A$27,0),2)*COEE_CADLIGNE_TR!$G$2*INDEX(COEE_CADLIGNE_TR!$L$3:$R$9,MATCH(WEEKDAY($A178,1),COEE_CADLIGNE_TR!$M$3:$M$9,0),4)*INDEX(COEE_CADLIGNE_TR!$A$1:$D$13,MATCH(MONTH($A178),COEE_CADLIGNE_TR!$A$1:$A$13,0),2)*INDEX(COEE_CADLIGNE_TR!$A$1:$D$13,MATCH(MONTH($A178),COEE_CADLIGNE_TR!$A$1:$A$13,0),2),
INDEX(COEE_CADLIGNE_TR!$A$16:$C$27,MATCH(Tableau4[[#This Row],[Mois]],COEE_CADLIGNE_TR!$A$16:$A$27,0),2)*COEE_CADLIGNE_TR!$G$2*INDEX(COEE_CADLIGNE_TR!$L$3:$R$9,MATCH(WEEKDAY($A178,1),COEE_CADLIGNE_TR!$M$3:$M$9,0),3)*INDEX(COEE_CADLIGNE_TR!$A$1:$D$13,MATCH(MONTH($A178),COEE_CADLIGNE_TR!$A$1:$A$13,0),2)*INDEX(COEE_CADLIGNE_TR!$A$1:$D$13,MATCH(MONTH($A178),COEE_CADLIGNE_TR!$A$1:$A$13,0),2))))</f>
        <v/>
      </c>
      <c r="F178" s="28" t="str">
        <f>IF(OR(Ouverture_lignes_validées!F178="F",Ouverture_lignes_validées!F178="PM",Ouverture_lignes_validées!F178=""),"",IF(Ouverture_lignes_validées!F178=1,IF(ISEVEN(Capa_lignes!$C178)="VRAI",INDEX(COEE_CADLIGNE_TR!$A$16:$C$27,MATCH(Tableau4[[#This Row],[Mois]],COEE_CADLIGNE_TR!$A$16:$A$27,0),2)*COEE_CADLIGNE_TR!$G$2*INDEX(COEE_CADLIGNE_TR!$L$3:$R$9,MATCH(WEEKDAY($A178,1),COEE_CADLIGNE_TR!$M$3:$M$9,0),3)*INDEX(COEE_CADLIGNE_TR!$A$1:$D$13,MATCH(MONTH($A178),COEE_CADLIGNE_TR!$A$1:$A$13,0),2),COEE_CADLIGNE_TR!$G$2*INDEX(COEE_CADLIGNE_TR!$L$3:$R$9,MATCH(WEEKDAY($A178,1),COEE_CADLIGNE_TR!$M$3:$M$9,0),4)*INDEX(COEE_CADLIGNE_TR!$A$1:$D$13,MATCH(MONTH($A178),COEE_CADLIGNE_TR!$A$1:$A$13,0),2))))</f>
        <v/>
      </c>
      <c r="G178" s="28" t="str">
        <f>IF(OR(Ouverture_lignes_validées!G178="F",Ouverture_lignes_validées!G178="PM",Ouverture_lignes_validées!G178=""),"",IF(Ouverture_lignes_validées!G178=1,INDEX(COEE_CADLIGNE_TR!$A$16:$C$27,MATCH(Tableau4[[#This Row],[Mois]],COEE_CADLIGNE_TR!$A$16:$A$27,0),2)*COEE_CADLIGNE_TR!$G$2*INDEX(COEE_CADLIGNE_TR!$L$3:$R$9,MATCH(WEEKDAY($A178,1),COEE_CADLIGNE_TR!$M$3:$M$9,0),5)*INDEX(COEE_CADLIGNE_TR!$A$1:$D$13,MATCH(MONTH($A178),COEE_CADLIGNE_TR!$A$1:$A$13,0),2)))</f>
        <v/>
      </c>
      <c r="H178" s="28" t="str">
        <f>IF(OR(Ouverture_lignes_validées!H178="F",Ouverture_lignes_validées!H178="PM",Ouverture_lignes_validées!H178=""),"",IF(Ouverture_lignes_validées!H178=1,INDEX(COEE_CADLIGNE_TR!$A$16:$C$27,MATCH(Tableau4[[#This Row],[Mois]],COEE_CADLIGNE_TR!$A$16:$A$27,0),2)*COEE_CADLIGNE_TR!$G$2*INDEX(COEE_CADLIGNE_TR!$L$3:$R$9,MATCH(WEEKDAY($A178,1),COEE_CADLIGNE_TR!$M$3:$M$9,0),6)*INDEX(COEE_CADLIGNE_TR!$A$1:$D$13,MATCH(MONTH($A178),COEE_CADLIGNE_TR!$A$1:$A$13,0),2)))</f>
        <v/>
      </c>
      <c r="I178" s="28">
        <f>IF(OR(Ouverture_lignes_validées!I178="F",Ouverture_lignes_validées!I178="PM",Ouverture_lignes_validées!I178=""),"",IF(Ouverture_lignes_validées!I178=1,INDEX(COEE_CADLIGNE_TR!$A$16:$C$27,MATCH(Tableau4[[#This Row],[Mois]],COEE_CADLIGNE_TR!$A$16:$A$27,0),2)*COEE_CADLIGNE_TR!$G$2*INDEX(COEE_CADLIGNE_TR!$L$3:$R$9,MATCH(WEEKDAY($A178,1),COEE_CADLIGNE_TR!$M$3:$M$9,0),7)*INDEX(COEE_CADLIGNE_TR!$A$1:$D$13,MATCH(MONTH($A178),COEE_CADLIGNE_TR!$A$1:$A$13,0),2)))</f>
        <v>5935.6</v>
      </c>
      <c r="J178" s="28" t="str">
        <f>IF(OR(Ouverture_lignes_validées!J178="F",Ouverture_lignes_validées!J178="PM",Ouverture_lignes_validées!J178=""),"",IF(Ouverture_lignes_validées!J178=1,IF(ISEVEN(Capa_lignes!$C178)="VRAI",INDEX(COEE_CADLIGNE_TR!$A$16:$C$27,MATCH(Tableau4[[#This Row],[Mois]],COEE_CADLIGNE_TR!$A$16:$A$27,0),2)*COEE_CADLIGNE_TR!$H$2*INDEX(COEE_CADLIGNE_TR!$L$3:$R$9,MATCH(WEEKDAY($A178,1),COEE_CADLIGNE_TR!$M$3:$M$9,0),4)*INDEX(COEE_CADLIGNE_TR!$A$1:$D$13,MATCH(MONTH($A178),COEE_CADLIGNE_TR!$A$1:$A$13,0),3),INDEX(COEE_CADLIGNE_TR!$A$16:$C$27,MATCH(Tableau4[[#This Row],[Mois]],COEE_CADLIGNE_TR!$A$16:$A$27,0),2)*COEE_CADLIGNE_TR!$H$2*INDEX(COEE_CADLIGNE_TR!$L$3:$R$9,MATCH(WEEKDAY($A178,1),COEE_CADLIGNE_TR!$M$3:$M$9,0),3)*INDEX(COEE_CADLIGNE_TR!$A$1:$D$13,MATCH(MONTH($A178),COEE_CADLIGNE_TR!$A$1:$A$13,0),3))))</f>
        <v/>
      </c>
      <c r="K178" s="28" t="str">
        <f>IF(OR(Ouverture_lignes_validées!K178="F",Ouverture_lignes_validées!K178="PM",Ouverture_lignes_validées!K178=""),"",IF(Ouverture_lignes_validées!K178=1,IF(ISEVEN(Capa_lignes!$C178)="VRAI",INDEX(COEE_CADLIGNE_TR!$A$16:$C$27,MATCH(Tableau4[[#This Row],[Mois]],COEE_CADLIGNE_TR!$A$16:$A$27,0),2)*COEE_CADLIGNE_TR!$H$2*INDEX(COEE_CADLIGNE_TR!$L$3:$R$9,MATCH(WEEKDAY($A178,1),COEE_CADLIGNE_TR!$M$3:$M$9,0),3)*INDEX(COEE_CADLIGNE_TR!$A$1:$D$13,MATCH(MONTH($A178),COEE_CADLIGNE_TR!$A$1:$A$13,0),3),INDEX(COEE_CADLIGNE_TR!$A$16:$C$27,MATCH(Tableau4[[#This Row],[Mois]],COEE_CADLIGNE_TR!$A$16:$A$27,0),2)*COEE_CADLIGNE_TR!$H$2*INDEX(COEE_CADLIGNE_TR!$L$3:$R$9,MATCH(WEEKDAY($A178,1),COEE_CADLIGNE_TR!$M$3:$M$9,0),4)*INDEX(COEE_CADLIGNE_TR!$A$1:$D$13,MATCH(MONTH($A178),COEE_CADLIGNE_TR!$A$1:$A$13,0),3))))</f>
        <v/>
      </c>
      <c r="L178" s="28" t="str">
        <f>IF(OR(Ouverture_lignes_validées!L178="F",Ouverture_lignes_validées!L178="PM",Ouverture_lignes_validées!L178=""),"",IF(Ouverture_lignes_validées!L178=1,INDEX(COEE_CADLIGNE_TR!$A$16:$C$27,MATCH(Tableau4[[#This Row],[Mois]],COEE_CADLIGNE_TR!$A$16:$A$27,0),2)*COEE_CADLIGNE_TR!$H$2*INDEX(COEE_CADLIGNE_TR!$L$3:$R$9,MATCH(WEEKDAY($A178,1),COEE_CADLIGNE_TR!$M$3:$M$9,0),5)*INDEX(COEE_CADLIGNE_TR!$A$1:$D$13,MATCH(MONTH($A178),COEE_CADLIGNE_TR!$A$1:$A$13,0),3)))</f>
        <v/>
      </c>
      <c r="M178" s="28" t="str">
        <f>IF(OR(Ouverture_lignes_validées!M178="F",Ouverture_lignes_validées!M178="PM",Ouverture_lignes_validées!M178=""),"",IF(Ouverture_lignes_validées!M178=1,INDEX(COEE_CADLIGNE_TR!$A$16:$C$27,MATCH(Tableau4[[#This Row],[Mois]],COEE_CADLIGNE_TR!$A$16:$A$27,0),2)*COEE_CADLIGNE_TR!$H$2*INDEX(COEE_CADLIGNE_TR!$L$3:$R$9,MATCH(WEEKDAY($A178,1),COEE_CADLIGNE_TR!$M$3:$M$9,0),6)*INDEX(COEE_CADLIGNE_TR!$A$1:$D$13,MATCH(MONTH($A178),COEE_CADLIGNE_TR!$A$1:$A$13,0),3)))</f>
        <v/>
      </c>
      <c r="N178" s="28" t="str">
        <f>IF(OR(Ouverture_lignes_validées!N178="F",Ouverture_lignes_validées!N178="PM",Ouverture_lignes_validées!N178=""),"",IF(Ouverture_lignes_validées!N178=1,INDEX(COEE_CADLIGNE_TR!$A$16:$C$27,MATCH(Tableau4[[#This Row],[Mois]],COEE_CADLIGNE_TR!$A$16:$A$27,0),2)*COEE_CADLIGNE_TR!$H$2*INDEX(COEE_CADLIGNE_TR!$L$3:$R$9,MATCH(WEEKDAY($A178,1),COEE_CADLIGNE_TR!$M$3:$M$9,0),7)*INDEX(COEE_CADLIGNE_TR!$A$1:$D$13,MATCH(MONTH($A178),COEE_CADLIGNE_TR!$A$1:$A$13,0),3)))</f>
        <v/>
      </c>
      <c r="O178" s="28" t="str">
        <f>IF(OR(Ouverture_lignes_validées!O178="F",Ouverture_lignes_validées!O178="PM",Ouverture_lignes_validées!O178=""),"",IF(Ouverture_lignes_validées!O178=1,IF(ISEVEN(Capa_lignes!$C178)="VRAI",INDEX(COEE_CADLIGNE_TR!$A$16:$C$27,MATCH(Tableau4[[#This Row],[Mois]],COEE_CADLIGNE_TR!$A$16:$A$27,0),2)*COEE_CADLIGNE_TR!$I$2*INDEX(COEE_CADLIGNE_TR!$L$3:$R$9,MATCH(WEEKDAY($A178,1),COEE_CADLIGNE_TR!$M$3:$M$9,0),4)*INDEX(COEE_CADLIGNE_TR!$A$1:$D$13,MATCH(MONTH($A178),COEE_CADLIGNE_TR!$A$1:$A$13,0),4),INDEX(COEE_CADLIGNE_TR!$A$16:$C$27,MATCH(Tableau4[[#This Row],[Mois]],COEE_CADLIGNE_TR!$A$16:$A$27,0),2)*COEE_CADLIGNE_TR!$I$2*INDEX(COEE_CADLIGNE_TR!$L$3:$R$9,MATCH(WEEKDAY($A178,1),COEE_CADLIGNE_TR!$M$3:$M$9,0),3)*INDEX(COEE_CADLIGNE_TR!$A$1:$D$13,MATCH(MONTH($A178),COEE_CADLIGNE_TR!$A$1:$A$13,0),4))))</f>
        <v/>
      </c>
      <c r="P178" s="28" t="str">
        <f>IF(OR(Ouverture_lignes_validées!P178="F",Ouverture_lignes_validées!P178="PM",Ouverture_lignes_validées!P178=""),"",IF(Ouverture_lignes_validées!P178=1,IF(ISEVEN(Capa_lignes!$C178)="VRAI",INDEX(COEE_CADLIGNE_TR!$A$16:$C$27,MATCH(Tableau4[[#This Row],[Mois]],COEE_CADLIGNE_TR!$A$16:$A$27,0),2)*COEE_CADLIGNE_TR!$I$2*INDEX(COEE_CADLIGNE_TR!$L$3:$R$9,MATCH(WEEKDAY($A178,1),COEE_CADLIGNE_TR!$M$3:$M$9,0),3)*INDEX(COEE_CADLIGNE_TR!$A$1:$D$13,MATCH(MONTH($A178),COEE_CADLIGNE_TR!$A$1:$A$13,0),4),INDEX(COEE_CADLIGNE_TR!$A$16:$C$27,MATCH(Tableau4[[#This Row],[Mois]],COEE_CADLIGNE_TR!$A$16:$A$27,0),2)*COEE_CADLIGNE_TR!$I$2*INDEX(COEE_CADLIGNE_TR!$L$3:$R$9,MATCH(WEEKDAY($A178,1),COEE_CADLIGNE_TR!$M$3:$M$9,0),4)*INDEX(COEE_CADLIGNE_TR!$A$1:$D$13,MATCH(MONTH($A178),COEE_CADLIGNE_TR!$A$1:$A$13,0),4))))</f>
        <v/>
      </c>
      <c r="Q178" s="28" t="str">
        <f>IF(OR(Ouverture_lignes_validées!Q178="F",Ouverture_lignes_validées!Q178="PM",Ouverture_lignes_validées!Q178=""),"",IF(Ouverture_lignes_validées!Q178=1,INDEX(COEE_CADLIGNE_TR!$A$16:$C$27,MATCH(Tableau4[[#This Row],[Mois]],COEE_CADLIGNE_TR!$A$16:$A$27,0),2)*COEE_CADLIGNE_TR!$I$2*INDEX(COEE_CADLIGNE_TR!$L$3:$R$9,MATCH(WEEKDAY($A178,1),COEE_CADLIGNE_TR!$M$3:$M$9,0),5)*INDEX(COEE_CADLIGNE_TR!$A$1:$D$13,MATCH(MONTH($A178),COEE_CADLIGNE_TR!$A$1:$A$13,0),4)))</f>
        <v/>
      </c>
      <c r="R178" s="28">
        <f>IF(OR(Ouverture_lignes_validées!R178="F",Ouverture_lignes_validées!R178="PM",Ouverture_lignes_validées!R178=""),"",IF(Ouverture_lignes_validées!R178=1,INDEX(COEE_CADLIGNE_TR!$A$16:$C$27,MATCH(Tableau4[[#This Row],[Mois]],COEE_CADLIGNE_TR!$A$16:$A$27,0),2)*COEE_CADLIGNE_TR!$I$2*INDEX(COEE_CADLIGNE_TR!$L$3:$R$9,MATCH(WEEKDAY($A178,1),COEE_CADLIGNE_TR!$M$3:$M$9,0),6)*INDEX(COEE_CADLIGNE_TR!$A$1:$D$13,MATCH(MONTH($A178),COEE_CADLIGNE_TR!$A$1:$A$13,0),4)))</f>
        <v>7630.875</v>
      </c>
      <c r="S178" s="28">
        <f>IF(OR(Ouverture_lignes_validées!S178="F",Ouverture_lignes_validées!S178="PM",Ouverture_lignes_validées!S178=""),"",IF(Ouverture_lignes_validées!S178=1,INDEX(COEE_CADLIGNE_TR!$A$16:$C$27,MATCH(Tableau4[[#This Row],[Mois]],COEE_CADLIGNE_TR!$A$16:$A$27,0),2)*COEE_CADLIGNE_TR!$I$2*INDEX(COEE_CADLIGNE_TR!$L$3:$R$9,MATCH(WEEKDAY($A178,1),COEE_CADLIGNE_TR!$M$3:$M$9,0),7)*INDEX(COEE_CADLIGNE_TR!$A$1:$D$13,MATCH(MONTH($A178),COEE_CADLIGNE_TR!$A$1:$A$13,0),4)))</f>
        <v>7739.8874999999998</v>
      </c>
      <c r="T178" s="28" t="str">
        <f>IF(OR(Ouverture_lignes_validées!T178="F",Ouverture_lignes_validées!T178="PM",Ouverture_lignes_validées!T178=""),"",IF(Ouverture_lignes_validées!T178=1,IF(ISEVEN(Capa_lignes!$C178)="VRAI",INDEX(COEE_CADLIGNE_TR!$A$16:$C$27,MATCH(Tableau4[[#This Row],[Mois]],COEE_CADLIGNE_TR!$A$16:$A$27,0),2)*COEE_CADLIGNE_TR!$J$2*INDEX(COEE_CADLIGNE_TR!$L$3:$R$9,MATCH(WEEKDAY($A178,1),COEE_CADLIGNE_TR!$M$3:$M$9,0),3)*INDEX(COEE_CADLIGNE_TR!$A$1:$E$13,MATCH(MONTH($A178),COEE_CADLIGNE_TR!$A$1:$A$13,0),5),INDEX(COEE_CADLIGNE_TR!$A$16:$C$27,MATCH(Tableau4[[#This Row],[Mois]],COEE_CADLIGNE_TR!$A$16:$A$27,0),2)*COEE_CADLIGNE_TR!$J$2*INDEX(COEE_CADLIGNE_TR!$L$3:$R$9,MATCH(WEEKDAY($A178,1),COEE_CADLIGNE_TR!$M$3:$M$9,0),4)*INDEX(COEE_CADLIGNE_TR!$A$1:$E$13,MATCH(MONTH($A178),COEE_CADLIGNE_TR!$A$1:$A$13,0),5))))</f>
        <v/>
      </c>
    </row>
    <row r="179" spans="1:20" x14ac:dyDescent="0.35">
      <c r="A179" s="4">
        <v>45102</v>
      </c>
      <c r="B179" s="1">
        <v>2023</v>
      </c>
      <c r="C179" s="1">
        <v>25</v>
      </c>
      <c r="D179" s="1">
        <f>MONTH(Tableau4[[#This Row],[Date ]])</f>
        <v>6</v>
      </c>
      <c r="E179" s="28" t="str">
        <f>IF(OR(Ouverture_lignes_validées!E179="F",Ouverture_lignes_validées!E179="PM",Ouverture_lignes_validées!E179=""),"",
IF(Ouverture_lignes_validées!E179=1,
IF(ISEVEN(Capa_lignes!$C179)="VRAI",
INDEX(COEE_CADLIGNE_TR!$A$16:$C$27,MATCH(Tableau4[[#This Row],[Mois]],COEE_CADLIGNE_TR!$A$16:$A$27,0),2)*COEE_CADLIGNE_TR!$G$2*INDEX(COEE_CADLIGNE_TR!$L$3:$R$9,MATCH(WEEKDAY($A179,1),COEE_CADLIGNE_TR!$M$3:$M$9,0),4)*INDEX(COEE_CADLIGNE_TR!$A$1:$D$13,MATCH(MONTH($A179),COEE_CADLIGNE_TR!$A$1:$A$13,0),2)*INDEX(COEE_CADLIGNE_TR!$A$1:$D$13,MATCH(MONTH($A179),COEE_CADLIGNE_TR!$A$1:$A$13,0),2),
INDEX(COEE_CADLIGNE_TR!$A$16:$C$27,MATCH(Tableau4[[#This Row],[Mois]],COEE_CADLIGNE_TR!$A$16:$A$27,0),2)*COEE_CADLIGNE_TR!$G$2*INDEX(COEE_CADLIGNE_TR!$L$3:$R$9,MATCH(WEEKDAY($A179,1),COEE_CADLIGNE_TR!$M$3:$M$9,0),3)*INDEX(COEE_CADLIGNE_TR!$A$1:$D$13,MATCH(MONTH($A179),COEE_CADLIGNE_TR!$A$1:$A$13,0),2)*INDEX(COEE_CADLIGNE_TR!$A$1:$D$13,MATCH(MONTH($A179),COEE_CADLIGNE_TR!$A$1:$A$13,0),2))))</f>
        <v/>
      </c>
      <c r="F179" s="28" t="str">
        <f>IF(OR(Ouverture_lignes_validées!F179="F",Ouverture_lignes_validées!F179="PM",Ouverture_lignes_validées!F179=""),"",IF(Ouverture_lignes_validées!F179=1,IF(ISEVEN(Capa_lignes!$C179)="VRAI",INDEX(COEE_CADLIGNE_TR!$A$16:$C$27,MATCH(Tableau4[[#This Row],[Mois]],COEE_CADLIGNE_TR!$A$16:$A$27,0),2)*COEE_CADLIGNE_TR!$G$2*INDEX(COEE_CADLIGNE_TR!$L$3:$R$9,MATCH(WEEKDAY($A179,1),COEE_CADLIGNE_TR!$M$3:$M$9,0),3)*INDEX(COEE_CADLIGNE_TR!$A$1:$D$13,MATCH(MONTH($A179),COEE_CADLIGNE_TR!$A$1:$A$13,0),2),COEE_CADLIGNE_TR!$G$2*INDEX(COEE_CADLIGNE_TR!$L$3:$R$9,MATCH(WEEKDAY($A179,1),COEE_CADLIGNE_TR!$M$3:$M$9,0),4)*INDEX(COEE_CADLIGNE_TR!$A$1:$D$13,MATCH(MONTH($A179),COEE_CADLIGNE_TR!$A$1:$A$13,0),2))))</f>
        <v/>
      </c>
      <c r="G179" s="28" t="str">
        <f>IF(OR(Ouverture_lignes_validées!G179="F",Ouverture_lignes_validées!G179="PM",Ouverture_lignes_validées!G179=""),"",IF(Ouverture_lignes_validées!G179=1,INDEX(COEE_CADLIGNE_TR!$A$16:$C$27,MATCH(Tableau4[[#This Row],[Mois]],COEE_CADLIGNE_TR!$A$16:$A$27,0),2)*COEE_CADLIGNE_TR!$G$2*INDEX(COEE_CADLIGNE_TR!$L$3:$R$9,MATCH(WEEKDAY($A179,1),COEE_CADLIGNE_TR!$M$3:$M$9,0),5)*INDEX(COEE_CADLIGNE_TR!$A$1:$D$13,MATCH(MONTH($A179),COEE_CADLIGNE_TR!$A$1:$A$13,0),2)))</f>
        <v/>
      </c>
      <c r="H179" s="28" t="str">
        <f>IF(OR(Ouverture_lignes_validées!H179="F",Ouverture_lignes_validées!H179="PM",Ouverture_lignes_validées!H179=""),"",IF(Ouverture_lignes_validées!H179=1,INDEX(COEE_CADLIGNE_TR!$A$16:$C$27,MATCH(Tableau4[[#This Row],[Mois]],COEE_CADLIGNE_TR!$A$16:$A$27,0),2)*COEE_CADLIGNE_TR!$G$2*INDEX(COEE_CADLIGNE_TR!$L$3:$R$9,MATCH(WEEKDAY($A179,1),COEE_CADLIGNE_TR!$M$3:$M$9,0),6)*INDEX(COEE_CADLIGNE_TR!$A$1:$D$13,MATCH(MONTH($A179),COEE_CADLIGNE_TR!$A$1:$A$13,0),2)))</f>
        <v/>
      </c>
      <c r="I179" s="28">
        <f>IF(OR(Ouverture_lignes_validées!I179="F",Ouverture_lignes_validées!I179="PM",Ouverture_lignes_validées!I179=""),"",IF(Ouverture_lignes_validées!I179=1,INDEX(COEE_CADLIGNE_TR!$A$16:$C$27,MATCH(Tableau4[[#This Row],[Mois]],COEE_CADLIGNE_TR!$A$16:$A$27,0),2)*COEE_CADLIGNE_TR!$G$2*INDEX(COEE_CADLIGNE_TR!$L$3:$R$9,MATCH(WEEKDAY($A179,1),COEE_CADLIGNE_TR!$M$3:$M$9,0),7)*INDEX(COEE_CADLIGNE_TR!$A$1:$D$13,MATCH(MONTH($A179),COEE_CADLIGNE_TR!$A$1:$A$13,0),2)))</f>
        <v>5935.6</v>
      </c>
      <c r="J179" s="28" t="str">
        <f>IF(OR(Ouverture_lignes_validées!J179="F",Ouverture_lignes_validées!J179="PM",Ouverture_lignes_validées!J179=""),"",IF(Ouverture_lignes_validées!J179=1,IF(ISEVEN(Capa_lignes!$C179)="VRAI",INDEX(COEE_CADLIGNE_TR!$A$16:$C$27,MATCH(Tableau4[[#This Row],[Mois]],COEE_CADLIGNE_TR!$A$16:$A$27,0),2)*COEE_CADLIGNE_TR!$H$2*INDEX(COEE_CADLIGNE_TR!$L$3:$R$9,MATCH(WEEKDAY($A179,1),COEE_CADLIGNE_TR!$M$3:$M$9,0),4)*INDEX(COEE_CADLIGNE_TR!$A$1:$D$13,MATCH(MONTH($A179),COEE_CADLIGNE_TR!$A$1:$A$13,0),3),INDEX(COEE_CADLIGNE_TR!$A$16:$C$27,MATCH(Tableau4[[#This Row],[Mois]],COEE_CADLIGNE_TR!$A$16:$A$27,0),2)*COEE_CADLIGNE_TR!$H$2*INDEX(COEE_CADLIGNE_TR!$L$3:$R$9,MATCH(WEEKDAY($A179,1),COEE_CADLIGNE_TR!$M$3:$M$9,0),3)*INDEX(COEE_CADLIGNE_TR!$A$1:$D$13,MATCH(MONTH($A179),COEE_CADLIGNE_TR!$A$1:$A$13,0),3))))</f>
        <v/>
      </c>
      <c r="K179" s="28" t="str">
        <f>IF(OR(Ouverture_lignes_validées!K179="F",Ouverture_lignes_validées!K179="PM",Ouverture_lignes_validées!K179=""),"",IF(Ouverture_lignes_validées!K179=1,IF(ISEVEN(Capa_lignes!$C179)="VRAI",INDEX(COEE_CADLIGNE_TR!$A$16:$C$27,MATCH(Tableau4[[#This Row],[Mois]],COEE_CADLIGNE_TR!$A$16:$A$27,0),2)*COEE_CADLIGNE_TR!$H$2*INDEX(COEE_CADLIGNE_TR!$L$3:$R$9,MATCH(WEEKDAY($A179,1),COEE_CADLIGNE_TR!$M$3:$M$9,0),3)*INDEX(COEE_CADLIGNE_TR!$A$1:$D$13,MATCH(MONTH($A179),COEE_CADLIGNE_TR!$A$1:$A$13,0),3),INDEX(COEE_CADLIGNE_TR!$A$16:$C$27,MATCH(Tableau4[[#This Row],[Mois]],COEE_CADLIGNE_TR!$A$16:$A$27,0),2)*COEE_CADLIGNE_TR!$H$2*INDEX(COEE_CADLIGNE_TR!$L$3:$R$9,MATCH(WEEKDAY($A179,1),COEE_CADLIGNE_TR!$M$3:$M$9,0),4)*INDEX(COEE_CADLIGNE_TR!$A$1:$D$13,MATCH(MONTH($A179),COEE_CADLIGNE_TR!$A$1:$A$13,0),3))))</f>
        <v/>
      </c>
      <c r="L179" s="28" t="str">
        <f>IF(OR(Ouverture_lignes_validées!L179="F",Ouverture_lignes_validées!L179="PM",Ouverture_lignes_validées!L179=""),"",IF(Ouverture_lignes_validées!L179=1,INDEX(COEE_CADLIGNE_TR!$A$16:$C$27,MATCH(Tableau4[[#This Row],[Mois]],COEE_CADLIGNE_TR!$A$16:$A$27,0),2)*COEE_CADLIGNE_TR!$H$2*INDEX(COEE_CADLIGNE_TR!$L$3:$R$9,MATCH(WEEKDAY($A179,1),COEE_CADLIGNE_TR!$M$3:$M$9,0),5)*INDEX(COEE_CADLIGNE_TR!$A$1:$D$13,MATCH(MONTH($A179),COEE_CADLIGNE_TR!$A$1:$A$13,0),3)))</f>
        <v/>
      </c>
      <c r="M179" s="28" t="str">
        <f>IF(OR(Ouverture_lignes_validées!M179="F",Ouverture_lignes_validées!M179="PM",Ouverture_lignes_validées!M179=""),"",IF(Ouverture_lignes_validées!M179=1,INDEX(COEE_CADLIGNE_TR!$A$16:$C$27,MATCH(Tableau4[[#This Row],[Mois]],COEE_CADLIGNE_TR!$A$16:$A$27,0),2)*COEE_CADLIGNE_TR!$H$2*INDEX(COEE_CADLIGNE_TR!$L$3:$R$9,MATCH(WEEKDAY($A179,1),COEE_CADLIGNE_TR!$M$3:$M$9,0),6)*INDEX(COEE_CADLIGNE_TR!$A$1:$D$13,MATCH(MONTH($A179),COEE_CADLIGNE_TR!$A$1:$A$13,0),3)))</f>
        <v/>
      </c>
      <c r="N179" s="28" t="str">
        <f>IF(OR(Ouverture_lignes_validées!N179="F",Ouverture_lignes_validées!N179="PM",Ouverture_lignes_validées!N179=""),"",IF(Ouverture_lignes_validées!N179=1,INDEX(COEE_CADLIGNE_TR!$A$16:$C$27,MATCH(Tableau4[[#This Row],[Mois]],COEE_CADLIGNE_TR!$A$16:$A$27,0),2)*COEE_CADLIGNE_TR!$H$2*INDEX(COEE_CADLIGNE_TR!$L$3:$R$9,MATCH(WEEKDAY($A179,1),COEE_CADLIGNE_TR!$M$3:$M$9,0),7)*INDEX(COEE_CADLIGNE_TR!$A$1:$D$13,MATCH(MONTH($A179),COEE_CADLIGNE_TR!$A$1:$A$13,0),3)))</f>
        <v/>
      </c>
      <c r="O179" s="28" t="str">
        <f>IF(OR(Ouverture_lignes_validées!O179="F",Ouverture_lignes_validées!O179="PM",Ouverture_lignes_validées!O179=""),"",IF(Ouverture_lignes_validées!O179=1,IF(ISEVEN(Capa_lignes!$C179)="VRAI",INDEX(COEE_CADLIGNE_TR!$A$16:$C$27,MATCH(Tableau4[[#This Row],[Mois]],COEE_CADLIGNE_TR!$A$16:$A$27,0),2)*COEE_CADLIGNE_TR!$I$2*INDEX(COEE_CADLIGNE_TR!$L$3:$R$9,MATCH(WEEKDAY($A179,1),COEE_CADLIGNE_TR!$M$3:$M$9,0),4)*INDEX(COEE_CADLIGNE_TR!$A$1:$D$13,MATCH(MONTH($A179),COEE_CADLIGNE_TR!$A$1:$A$13,0),4),INDEX(COEE_CADLIGNE_TR!$A$16:$C$27,MATCH(Tableau4[[#This Row],[Mois]],COEE_CADLIGNE_TR!$A$16:$A$27,0),2)*COEE_CADLIGNE_TR!$I$2*INDEX(COEE_CADLIGNE_TR!$L$3:$R$9,MATCH(WEEKDAY($A179,1),COEE_CADLIGNE_TR!$M$3:$M$9,0),3)*INDEX(COEE_CADLIGNE_TR!$A$1:$D$13,MATCH(MONTH($A179),COEE_CADLIGNE_TR!$A$1:$A$13,0),4))))</f>
        <v/>
      </c>
      <c r="P179" s="28" t="str">
        <f>IF(OR(Ouverture_lignes_validées!P179="F",Ouverture_lignes_validées!P179="PM",Ouverture_lignes_validées!P179=""),"",IF(Ouverture_lignes_validées!P179=1,IF(ISEVEN(Capa_lignes!$C179)="VRAI",INDEX(COEE_CADLIGNE_TR!$A$16:$C$27,MATCH(Tableau4[[#This Row],[Mois]],COEE_CADLIGNE_TR!$A$16:$A$27,0),2)*COEE_CADLIGNE_TR!$I$2*INDEX(COEE_CADLIGNE_TR!$L$3:$R$9,MATCH(WEEKDAY($A179,1),COEE_CADLIGNE_TR!$M$3:$M$9,0),3)*INDEX(COEE_CADLIGNE_TR!$A$1:$D$13,MATCH(MONTH($A179),COEE_CADLIGNE_TR!$A$1:$A$13,0),4),INDEX(COEE_CADLIGNE_TR!$A$16:$C$27,MATCH(Tableau4[[#This Row],[Mois]],COEE_CADLIGNE_TR!$A$16:$A$27,0),2)*COEE_CADLIGNE_TR!$I$2*INDEX(COEE_CADLIGNE_TR!$L$3:$R$9,MATCH(WEEKDAY($A179,1),COEE_CADLIGNE_TR!$M$3:$M$9,0),4)*INDEX(COEE_CADLIGNE_TR!$A$1:$D$13,MATCH(MONTH($A179),COEE_CADLIGNE_TR!$A$1:$A$13,0),4))))</f>
        <v/>
      </c>
      <c r="Q179" s="28" t="str">
        <f>IF(OR(Ouverture_lignes_validées!Q179="F",Ouverture_lignes_validées!Q179="PM",Ouverture_lignes_validées!Q179=""),"",IF(Ouverture_lignes_validées!Q179=1,INDEX(COEE_CADLIGNE_TR!$A$16:$C$27,MATCH(Tableau4[[#This Row],[Mois]],COEE_CADLIGNE_TR!$A$16:$A$27,0),2)*COEE_CADLIGNE_TR!$I$2*INDEX(COEE_CADLIGNE_TR!$L$3:$R$9,MATCH(WEEKDAY($A179,1),COEE_CADLIGNE_TR!$M$3:$M$9,0),5)*INDEX(COEE_CADLIGNE_TR!$A$1:$D$13,MATCH(MONTH($A179),COEE_CADLIGNE_TR!$A$1:$A$13,0),4)))</f>
        <v/>
      </c>
      <c r="R179" s="28">
        <f>IF(OR(Ouverture_lignes_validées!R179="F",Ouverture_lignes_validées!R179="PM",Ouverture_lignes_validées!R179=""),"",IF(Ouverture_lignes_validées!R179=1,INDEX(COEE_CADLIGNE_TR!$A$16:$C$27,MATCH(Tableau4[[#This Row],[Mois]],COEE_CADLIGNE_TR!$A$16:$A$27,0),2)*COEE_CADLIGNE_TR!$I$2*INDEX(COEE_CADLIGNE_TR!$L$3:$R$9,MATCH(WEEKDAY($A179,1),COEE_CADLIGNE_TR!$M$3:$M$9,0),6)*INDEX(COEE_CADLIGNE_TR!$A$1:$D$13,MATCH(MONTH($A179),COEE_CADLIGNE_TR!$A$1:$A$13,0),4)))</f>
        <v>7630.875</v>
      </c>
      <c r="S179" s="28">
        <f>IF(OR(Ouverture_lignes_validées!S179="F",Ouverture_lignes_validées!S179="PM",Ouverture_lignes_validées!S179=""),"",IF(Ouverture_lignes_validées!S179=1,INDEX(COEE_CADLIGNE_TR!$A$16:$C$27,MATCH(Tableau4[[#This Row],[Mois]],COEE_CADLIGNE_TR!$A$16:$A$27,0),2)*COEE_CADLIGNE_TR!$I$2*INDEX(COEE_CADLIGNE_TR!$L$3:$R$9,MATCH(WEEKDAY($A179,1),COEE_CADLIGNE_TR!$M$3:$M$9,0),7)*INDEX(COEE_CADLIGNE_TR!$A$1:$D$13,MATCH(MONTH($A179),COEE_CADLIGNE_TR!$A$1:$A$13,0),4)))</f>
        <v>7739.8874999999998</v>
      </c>
      <c r="T179" s="28" t="str">
        <f>IF(OR(Ouverture_lignes_validées!T179="F",Ouverture_lignes_validées!T179="PM",Ouverture_lignes_validées!T179=""),"",IF(Ouverture_lignes_validées!T179=1,IF(ISEVEN(Capa_lignes!$C179)="VRAI",INDEX(COEE_CADLIGNE_TR!$A$16:$C$27,MATCH(Tableau4[[#This Row],[Mois]],COEE_CADLIGNE_TR!$A$16:$A$27,0),2)*COEE_CADLIGNE_TR!$J$2*INDEX(COEE_CADLIGNE_TR!$L$3:$R$9,MATCH(WEEKDAY($A179,1),COEE_CADLIGNE_TR!$M$3:$M$9,0),3)*INDEX(COEE_CADLIGNE_TR!$A$1:$E$13,MATCH(MONTH($A179),COEE_CADLIGNE_TR!$A$1:$A$13,0),5),INDEX(COEE_CADLIGNE_TR!$A$16:$C$27,MATCH(Tableau4[[#This Row],[Mois]],COEE_CADLIGNE_TR!$A$16:$A$27,0),2)*COEE_CADLIGNE_TR!$J$2*INDEX(COEE_CADLIGNE_TR!$L$3:$R$9,MATCH(WEEKDAY($A179,1),COEE_CADLIGNE_TR!$M$3:$M$9,0),4)*INDEX(COEE_CADLIGNE_TR!$A$1:$E$13,MATCH(MONTH($A179),COEE_CADLIGNE_TR!$A$1:$A$13,0),5))))</f>
        <v/>
      </c>
    </row>
    <row r="180" spans="1:20" x14ac:dyDescent="0.35">
      <c r="A180" s="4">
        <v>45103</v>
      </c>
      <c r="B180" s="1">
        <v>2023</v>
      </c>
      <c r="C180" s="1">
        <v>26</v>
      </c>
      <c r="D180" s="1">
        <f>MONTH(Tableau4[[#This Row],[Date ]])</f>
        <v>6</v>
      </c>
      <c r="E180" s="28">
        <f>IF(OR(Ouverture_lignes_validées!E180="F",Ouverture_lignes_validées!E180="PM",Ouverture_lignes_validées!E180=""),"",
IF(Ouverture_lignes_validées!E180=1,
IF(ISEVEN(Capa_lignes!$C180)="VRAI",
INDEX(COEE_CADLIGNE_TR!$A$16:$C$27,MATCH(Tableau4[[#This Row],[Mois]],COEE_CADLIGNE_TR!$A$16:$A$27,0),2)*COEE_CADLIGNE_TR!$G$2*INDEX(COEE_CADLIGNE_TR!$L$3:$R$9,MATCH(WEEKDAY($A180,1),COEE_CADLIGNE_TR!$M$3:$M$9,0),4)*INDEX(COEE_CADLIGNE_TR!$A$1:$D$13,MATCH(MONTH($A180),COEE_CADLIGNE_TR!$A$1:$A$13,0),2)*INDEX(COEE_CADLIGNE_TR!$A$1:$D$13,MATCH(MONTH($A180),COEE_CADLIGNE_TR!$A$1:$A$13,0),2),
INDEX(COEE_CADLIGNE_TR!$A$16:$C$27,MATCH(Tableau4[[#This Row],[Mois]],COEE_CADLIGNE_TR!$A$16:$A$27,0),2)*COEE_CADLIGNE_TR!$G$2*INDEX(COEE_CADLIGNE_TR!$L$3:$R$9,MATCH(WEEKDAY($A180,1),COEE_CADLIGNE_TR!$M$3:$M$9,0),3)*INDEX(COEE_CADLIGNE_TR!$A$1:$D$13,MATCH(MONTH($A180),COEE_CADLIGNE_TR!$A$1:$A$13,0),2)*INDEX(COEE_CADLIGNE_TR!$A$1:$D$13,MATCH(MONTH($A180),COEE_CADLIGNE_TR!$A$1:$A$13,0),2))))</f>
        <v>1618.4960000000001</v>
      </c>
      <c r="F180" s="28">
        <f>IF(OR(Ouverture_lignes_validées!F180="F",Ouverture_lignes_validées!F180="PM",Ouverture_lignes_validées!F180=""),"",IF(Ouverture_lignes_validées!F180=1,IF(ISEVEN(Capa_lignes!$C180)="VRAI",INDEX(COEE_CADLIGNE_TR!$A$16:$C$27,MATCH(Tableau4[[#This Row],[Mois]],COEE_CADLIGNE_TR!$A$16:$A$27,0),2)*COEE_CADLIGNE_TR!$G$2*INDEX(COEE_CADLIGNE_TR!$L$3:$R$9,MATCH(WEEKDAY($A180,1),COEE_CADLIGNE_TR!$M$3:$M$9,0),3)*INDEX(COEE_CADLIGNE_TR!$A$1:$D$13,MATCH(MONTH($A180),COEE_CADLIGNE_TR!$A$1:$A$13,0),2),COEE_CADLIGNE_TR!$G$2*INDEX(COEE_CADLIGNE_TR!$L$3:$R$9,MATCH(WEEKDAY($A180,1),COEE_CADLIGNE_TR!$M$3:$M$9,0),4)*INDEX(COEE_CADLIGNE_TR!$A$1:$D$13,MATCH(MONTH($A180),COEE_CADLIGNE_TR!$A$1:$A$13,0),2))))</f>
        <v>3960</v>
      </c>
      <c r="G180" s="28" t="str">
        <f>IF(OR(Ouverture_lignes_validées!G180="F",Ouverture_lignes_validées!G180="PM",Ouverture_lignes_validées!G180=""),"",IF(Ouverture_lignes_validées!G180=1,INDEX(COEE_CADLIGNE_TR!$A$16:$C$27,MATCH(Tableau4[[#This Row],[Mois]],COEE_CADLIGNE_TR!$A$16:$A$27,0),2)*COEE_CADLIGNE_TR!$G$2*INDEX(COEE_CADLIGNE_TR!$L$3:$R$9,MATCH(WEEKDAY($A180,1),COEE_CADLIGNE_TR!$M$3:$M$9,0),5)*INDEX(COEE_CADLIGNE_TR!$A$1:$D$13,MATCH(MONTH($A180),COEE_CADLIGNE_TR!$A$1:$A$13,0),2)))</f>
        <v/>
      </c>
      <c r="H180" s="28" t="str">
        <f>IF(OR(Ouverture_lignes_validées!H180="F",Ouverture_lignes_validées!H180="PM",Ouverture_lignes_validées!H180=""),"",IF(Ouverture_lignes_validées!H180=1,INDEX(COEE_CADLIGNE_TR!$A$16:$C$27,MATCH(Tableau4[[#This Row],[Mois]],COEE_CADLIGNE_TR!$A$16:$A$27,0),2)*COEE_CADLIGNE_TR!$G$2*INDEX(COEE_CADLIGNE_TR!$L$3:$R$9,MATCH(WEEKDAY($A180,1),COEE_CADLIGNE_TR!$M$3:$M$9,0),6)*INDEX(COEE_CADLIGNE_TR!$A$1:$D$13,MATCH(MONTH($A180),COEE_CADLIGNE_TR!$A$1:$A$13,0),2)))</f>
        <v/>
      </c>
      <c r="I180" s="28" t="str">
        <f>IF(OR(Ouverture_lignes_validées!I180="F",Ouverture_lignes_validées!I180="PM",Ouverture_lignes_validées!I180=""),"",IF(Ouverture_lignes_validées!I180=1,INDEX(COEE_CADLIGNE_TR!$A$16:$C$27,MATCH(Tableau4[[#This Row],[Mois]],COEE_CADLIGNE_TR!$A$16:$A$27,0),2)*COEE_CADLIGNE_TR!$G$2*INDEX(COEE_CADLIGNE_TR!$L$3:$R$9,MATCH(WEEKDAY($A180,1),COEE_CADLIGNE_TR!$M$3:$M$9,0),7)*INDEX(COEE_CADLIGNE_TR!$A$1:$D$13,MATCH(MONTH($A180),COEE_CADLIGNE_TR!$A$1:$A$13,0),2)))</f>
        <v/>
      </c>
      <c r="J180" s="28" t="str">
        <f>IF(OR(Ouverture_lignes_validées!J180="F",Ouverture_lignes_validées!J180="PM",Ouverture_lignes_validées!J180=""),"",IF(Ouverture_lignes_validées!J180=1,IF(ISEVEN(Capa_lignes!$C180)="VRAI",INDEX(COEE_CADLIGNE_TR!$A$16:$C$27,MATCH(Tableau4[[#This Row],[Mois]],COEE_CADLIGNE_TR!$A$16:$A$27,0),2)*COEE_CADLIGNE_TR!$H$2*INDEX(COEE_CADLIGNE_TR!$L$3:$R$9,MATCH(WEEKDAY($A180,1),COEE_CADLIGNE_TR!$M$3:$M$9,0),4)*INDEX(COEE_CADLIGNE_TR!$A$1:$D$13,MATCH(MONTH($A180),COEE_CADLIGNE_TR!$A$1:$A$13,0),3),INDEX(COEE_CADLIGNE_TR!$A$16:$C$27,MATCH(Tableau4[[#This Row],[Mois]],COEE_CADLIGNE_TR!$A$16:$A$27,0),2)*COEE_CADLIGNE_TR!$H$2*INDEX(COEE_CADLIGNE_TR!$L$3:$R$9,MATCH(WEEKDAY($A180,1),COEE_CADLIGNE_TR!$M$3:$M$9,0),3)*INDEX(COEE_CADLIGNE_TR!$A$1:$D$13,MATCH(MONTH($A180),COEE_CADLIGNE_TR!$A$1:$A$13,0),3))))</f>
        <v/>
      </c>
      <c r="K180" s="28" t="str">
        <f>IF(OR(Ouverture_lignes_validées!K180="F",Ouverture_lignes_validées!K180="PM",Ouverture_lignes_validées!K180=""),"",IF(Ouverture_lignes_validées!K180=1,IF(ISEVEN(Capa_lignes!$C180)="VRAI",INDEX(COEE_CADLIGNE_TR!$A$16:$C$27,MATCH(Tableau4[[#This Row],[Mois]],COEE_CADLIGNE_TR!$A$16:$A$27,0),2)*COEE_CADLIGNE_TR!$H$2*INDEX(COEE_CADLIGNE_TR!$L$3:$R$9,MATCH(WEEKDAY($A180,1),COEE_CADLIGNE_TR!$M$3:$M$9,0),3)*INDEX(COEE_CADLIGNE_TR!$A$1:$D$13,MATCH(MONTH($A180),COEE_CADLIGNE_TR!$A$1:$A$13,0),3),INDEX(COEE_CADLIGNE_TR!$A$16:$C$27,MATCH(Tableau4[[#This Row],[Mois]],COEE_CADLIGNE_TR!$A$16:$A$27,0),2)*COEE_CADLIGNE_TR!$H$2*INDEX(COEE_CADLIGNE_TR!$L$3:$R$9,MATCH(WEEKDAY($A180,1),COEE_CADLIGNE_TR!$M$3:$M$9,0),4)*INDEX(COEE_CADLIGNE_TR!$A$1:$D$13,MATCH(MONTH($A180),COEE_CADLIGNE_TR!$A$1:$A$13,0),3))))</f>
        <v/>
      </c>
      <c r="L180" s="28" t="str">
        <f>IF(OR(Ouverture_lignes_validées!L180="F",Ouverture_lignes_validées!L180="PM",Ouverture_lignes_validées!L180=""),"",IF(Ouverture_lignes_validées!L180=1,INDEX(COEE_CADLIGNE_TR!$A$16:$C$27,MATCH(Tableau4[[#This Row],[Mois]],COEE_CADLIGNE_TR!$A$16:$A$27,0),2)*COEE_CADLIGNE_TR!$H$2*INDEX(COEE_CADLIGNE_TR!$L$3:$R$9,MATCH(WEEKDAY($A180,1),COEE_CADLIGNE_TR!$M$3:$M$9,0),5)*INDEX(COEE_CADLIGNE_TR!$A$1:$D$13,MATCH(MONTH($A180),COEE_CADLIGNE_TR!$A$1:$A$13,0),3)))</f>
        <v/>
      </c>
      <c r="M180" s="28" t="str">
        <f>IF(OR(Ouverture_lignes_validées!M180="F",Ouverture_lignes_validées!M180="PM",Ouverture_lignes_validées!M180=""),"",IF(Ouverture_lignes_validées!M180=1,INDEX(COEE_CADLIGNE_TR!$A$16:$C$27,MATCH(Tableau4[[#This Row],[Mois]],COEE_CADLIGNE_TR!$A$16:$A$27,0),2)*COEE_CADLIGNE_TR!$H$2*INDEX(COEE_CADLIGNE_TR!$L$3:$R$9,MATCH(WEEKDAY($A180,1),COEE_CADLIGNE_TR!$M$3:$M$9,0),6)*INDEX(COEE_CADLIGNE_TR!$A$1:$D$13,MATCH(MONTH($A180),COEE_CADLIGNE_TR!$A$1:$A$13,0),3)))</f>
        <v/>
      </c>
      <c r="N180" s="28" t="str">
        <f>IF(OR(Ouverture_lignes_validées!N180="F",Ouverture_lignes_validées!N180="PM",Ouverture_lignes_validées!N180=""),"",IF(Ouverture_lignes_validées!N180=1,INDEX(COEE_CADLIGNE_TR!$A$16:$C$27,MATCH(Tableau4[[#This Row],[Mois]],COEE_CADLIGNE_TR!$A$16:$A$27,0),2)*COEE_CADLIGNE_TR!$H$2*INDEX(COEE_CADLIGNE_TR!$L$3:$R$9,MATCH(WEEKDAY($A180,1),COEE_CADLIGNE_TR!$M$3:$M$9,0),7)*INDEX(COEE_CADLIGNE_TR!$A$1:$D$13,MATCH(MONTH($A180),COEE_CADLIGNE_TR!$A$1:$A$13,0),3)))</f>
        <v/>
      </c>
      <c r="O180" s="28">
        <f>IF(OR(Ouverture_lignes_validées!O180="F",Ouverture_lignes_validées!O180="PM",Ouverture_lignes_validées!O180=""),"",IF(Ouverture_lignes_validées!O180=1,IF(ISEVEN(Capa_lignes!$C180)="VRAI",INDEX(COEE_CADLIGNE_TR!$A$16:$C$27,MATCH(Tableau4[[#This Row],[Mois]],COEE_CADLIGNE_TR!$A$16:$A$27,0),2)*COEE_CADLIGNE_TR!$I$2*INDEX(COEE_CADLIGNE_TR!$L$3:$R$9,MATCH(WEEKDAY($A180,1),COEE_CADLIGNE_TR!$M$3:$M$9,0),4)*INDEX(COEE_CADLIGNE_TR!$A$1:$D$13,MATCH(MONTH($A180),COEE_CADLIGNE_TR!$A$1:$A$13,0),4),INDEX(COEE_CADLIGNE_TR!$A$16:$C$27,MATCH(Tableau4[[#This Row],[Mois]],COEE_CADLIGNE_TR!$A$16:$A$27,0),2)*COEE_CADLIGNE_TR!$I$2*INDEX(COEE_CADLIGNE_TR!$L$3:$R$9,MATCH(WEEKDAY($A180,1),COEE_CADLIGNE_TR!$M$3:$M$9,0),3)*INDEX(COEE_CADLIGNE_TR!$A$1:$D$13,MATCH(MONTH($A180),COEE_CADLIGNE_TR!$A$1:$A$13,0),4))))</f>
        <v>4796.55</v>
      </c>
      <c r="P180" s="28">
        <f>IF(OR(Ouverture_lignes_validées!P180="F",Ouverture_lignes_validées!P180="PM",Ouverture_lignes_validées!P180=""),"",IF(Ouverture_lignes_validées!P180=1,IF(ISEVEN(Capa_lignes!$C180)="VRAI",INDEX(COEE_CADLIGNE_TR!$A$16:$C$27,MATCH(Tableau4[[#This Row],[Mois]],COEE_CADLIGNE_TR!$A$16:$A$27,0),2)*COEE_CADLIGNE_TR!$I$2*INDEX(COEE_CADLIGNE_TR!$L$3:$R$9,MATCH(WEEKDAY($A180,1),COEE_CADLIGNE_TR!$M$3:$M$9,0),3)*INDEX(COEE_CADLIGNE_TR!$A$1:$D$13,MATCH(MONTH($A180),COEE_CADLIGNE_TR!$A$1:$A$13,0),4),INDEX(COEE_CADLIGNE_TR!$A$16:$C$27,MATCH(Tableau4[[#This Row],[Mois]],COEE_CADLIGNE_TR!$A$16:$A$27,0),2)*COEE_CADLIGNE_TR!$I$2*INDEX(COEE_CADLIGNE_TR!$L$3:$R$9,MATCH(WEEKDAY($A180,1),COEE_CADLIGNE_TR!$M$3:$M$9,0),4)*INDEX(COEE_CADLIGNE_TR!$A$1:$D$13,MATCH(MONTH($A180),COEE_CADLIGNE_TR!$A$1:$A$13,0),4))))</f>
        <v>4905.5625</v>
      </c>
      <c r="Q180" s="28">
        <f>IF(OR(Ouverture_lignes_validées!Q180="F",Ouverture_lignes_validées!Q180="PM",Ouverture_lignes_validées!Q180=""),"",IF(Ouverture_lignes_validées!Q180=1,INDEX(COEE_CADLIGNE_TR!$A$16:$C$27,MATCH(Tableau4[[#This Row],[Mois]],COEE_CADLIGNE_TR!$A$16:$A$27,0),2)*COEE_CADLIGNE_TR!$I$2*INDEX(COEE_CADLIGNE_TR!$L$3:$R$9,MATCH(WEEKDAY($A180,1),COEE_CADLIGNE_TR!$M$3:$M$9,0),5)*INDEX(COEE_CADLIGNE_TR!$A$1:$D$13,MATCH(MONTH($A180),COEE_CADLIGNE_TR!$A$1:$A$13,0),4)))</f>
        <v>5995.6875</v>
      </c>
      <c r="R180" s="28" t="str">
        <f>IF(OR(Ouverture_lignes_validées!R180="F",Ouverture_lignes_validées!R180="PM",Ouverture_lignes_validées!R180=""),"",IF(Ouverture_lignes_validées!R180=1,INDEX(COEE_CADLIGNE_TR!$A$16:$C$27,MATCH(Tableau4[[#This Row],[Mois]],COEE_CADLIGNE_TR!$A$16:$A$27,0),2)*COEE_CADLIGNE_TR!$I$2*INDEX(COEE_CADLIGNE_TR!$L$3:$R$9,MATCH(WEEKDAY($A180,1),COEE_CADLIGNE_TR!$M$3:$M$9,0),6)*INDEX(COEE_CADLIGNE_TR!$A$1:$D$13,MATCH(MONTH($A180),COEE_CADLIGNE_TR!$A$1:$A$13,0),4)))</f>
        <v/>
      </c>
      <c r="S180" s="28" t="str">
        <f>IF(OR(Ouverture_lignes_validées!S180="F",Ouverture_lignes_validées!S180="PM",Ouverture_lignes_validées!S180=""),"",IF(Ouverture_lignes_validées!S180=1,INDEX(COEE_CADLIGNE_TR!$A$16:$C$27,MATCH(Tableau4[[#This Row],[Mois]],COEE_CADLIGNE_TR!$A$16:$A$27,0),2)*COEE_CADLIGNE_TR!$I$2*INDEX(COEE_CADLIGNE_TR!$L$3:$R$9,MATCH(WEEKDAY($A180,1),COEE_CADLIGNE_TR!$M$3:$M$9,0),7)*INDEX(COEE_CADLIGNE_TR!$A$1:$D$13,MATCH(MONTH($A180),COEE_CADLIGNE_TR!$A$1:$A$13,0),4)))</f>
        <v/>
      </c>
      <c r="T180" s="28">
        <f>IF(OR(Ouverture_lignes_validées!T180="F",Ouverture_lignes_validées!T180="PM",Ouverture_lignes_validées!T180=""),"",IF(Ouverture_lignes_validées!T180=1,IF(ISEVEN(Capa_lignes!$C180)="VRAI",INDEX(COEE_CADLIGNE_TR!$A$16:$C$27,MATCH(Tableau4[[#This Row],[Mois]],COEE_CADLIGNE_TR!$A$16:$A$27,0),2)*COEE_CADLIGNE_TR!$J$2*INDEX(COEE_CADLIGNE_TR!$L$3:$R$9,MATCH(WEEKDAY($A180,1),COEE_CADLIGNE_TR!$M$3:$M$9,0),3)*INDEX(COEE_CADLIGNE_TR!$A$1:$E$13,MATCH(MONTH($A180),COEE_CADLIGNE_TR!$A$1:$A$13,0),5),INDEX(COEE_CADLIGNE_TR!$A$16:$C$27,MATCH(Tableau4[[#This Row],[Mois]],COEE_CADLIGNE_TR!$A$16:$A$27,0),2)*COEE_CADLIGNE_TR!$J$2*INDEX(COEE_CADLIGNE_TR!$L$3:$R$9,MATCH(WEEKDAY($A180,1),COEE_CADLIGNE_TR!$M$3:$M$9,0),4)*INDEX(COEE_CADLIGNE_TR!$A$1:$E$13,MATCH(MONTH($A180),COEE_CADLIGNE_TR!$A$1:$A$13,0),5))))</f>
        <v>1601.8735362997659</v>
      </c>
    </row>
    <row r="181" spans="1:20" x14ac:dyDescent="0.35">
      <c r="A181" s="4">
        <v>45104</v>
      </c>
      <c r="B181" s="1">
        <v>2023</v>
      </c>
      <c r="C181" s="1">
        <v>26</v>
      </c>
      <c r="D181" s="1">
        <f>MONTH(Tableau4[[#This Row],[Date ]])</f>
        <v>6</v>
      </c>
      <c r="E181" s="28">
        <f>IF(OR(Ouverture_lignes_validées!E181="F",Ouverture_lignes_validées!E181="PM",Ouverture_lignes_validées!E181=""),"",
IF(Ouverture_lignes_validées!E181=1,
IF(ISEVEN(Capa_lignes!$C181)="VRAI",
INDEX(COEE_CADLIGNE_TR!$A$16:$C$27,MATCH(Tableau4[[#This Row],[Mois]],COEE_CADLIGNE_TR!$A$16:$A$27,0),2)*COEE_CADLIGNE_TR!$G$2*INDEX(COEE_CADLIGNE_TR!$L$3:$R$9,MATCH(WEEKDAY($A181,1),COEE_CADLIGNE_TR!$M$3:$M$9,0),4)*INDEX(COEE_CADLIGNE_TR!$A$1:$D$13,MATCH(MONTH($A181),COEE_CADLIGNE_TR!$A$1:$A$13,0),2)*INDEX(COEE_CADLIGNE_TR!$A$1:$D$13,MATCH(MONTH($A181),COEE_CADLIGNE_TR!$A$1:$A$13,0),2),
INDEX(COEE_CADLIGNE_TR!$A$16:$C$27,MATCH(Tableau4[[#This Row],[Mois]],COEE_CADLIGNE_TR!$A$16:$A$27,0),2)*COEE_CADLIGNE_TR!$G$2*INDEX(COEE_CADLIGNE_TR!$L$3:$R$9,MATCH(WEEKDAY($A181,1),COEE_CADLIGNE_TR!$M$3:$M$9,0),3)*INDEX(COEE_CADLIGNE_TR!$A$1:$D$13,MATCH(MONTH($A181),COEE_CADLIGNE_TR!$A$1:$A$13,0),2)*INDEX(COEE_CADLIGNE_TR!$A$1:$D$13,MATCH(MONTH($A181),COEE_CADLIGNE_TR!$A$1:$A$13,0),2))))</f>
        <v>1618.4960000000001</v>
      </c>
      <c r="F181" s="28">
        <f>IF(OR(Ouverture_lignes_validées!F181="F",Ouverture_lignes_validées!F181="PM",Ouverture_lignes_validées!F181=""),"",IF(Ouverture_lignes_validées!F181=1,IF(ISEVEN(Capa_lignes!$C181)="VRAI",INDEX(COEE_CADLIGNE_TR!$A$16:$C$27,MATCH(Tableau4[[#This Row],[Mois]],COEE_CADLIGNE_TR!$A$16:$A$27,0),2)*COEE_CADLIGNE_TR!$G$2*INDEX(COEE_CADLIGNE_TR!$L$3:$R$9,MATCH(WEEKDAY($A181,1),COEE_CADLIGNE_TR!$M$3:$M$9,0),3)*INDEX(COEE_CADLIGNE_TR!$A$1:$D$13,MATCH(MONTH($A181),COEE_CADLIGNE_TR!$A$1:$A$13,0),2),COEE_CADLIGNE_TR!$G$2*INDEX(COEE_CADLIGNE_TR!$L$3:$R$9,MATCH(WEEKDAY($A181,1),COEE_CADLIGNE_TR!$M$3:$M$9,0),4)*INDEX(COEE_CADLIGNE_TR!$A$1:$D$13,MATCH(MONTH($A181),COEE_CADLIGNE_TR!$A$1:$A$13,0),2))))</f>
        <v>3960</v>
      </c>
      <c r="G181" s="28" t="str">
        <f>IF(OR(Ouverture_lignes_validées!G181="F",Ouverture_lignes_validées!G181="PM",Ouverture_lignes_validées!G181=""),"",IF(Ouverture_lignes_validées!G181=1,INDEX(COEE_CADLIGNE_TR!$A$16:$C$27,MATCH(Tableau4[[#This Row],[Mois]],COEE_CADLIGNE_TR!$A$16:$A$27,0),2)*COEE_CADLIGNE_TR!$G$2*INDEX(COEE_CADLIGNE_TR!$L$3:$R$9,MATCH(WEEKDAY($A181,1),COEE_CADLIGNE_TR!$M$3:$M$9,0),5)*INDEX(COEE_CADLIGNE_TR!$A$1:$D$13,MATCH(MONTH($A181),COEE_CADLIGNE_TR!$A$1:$A$13,0),2)))</f>
        <v/>
      </c>
      <c r="H181" s="28" t="str">
        <f>IF(OR(Ouverture_lignes_validées!H181="F",Ouverture_lignes_validées!H181="PM",Ouverture_lignes_validées!H181=""),"",IF(Ouverture_lignes_validées!H181=1,INDEX(COEE_CADLIGNE_TR!$A$16:$C$27,MATCH(Tableau4[[#This Row],[Mois]],COEE_CADLIGNE_TR!$A$16:$A$27,0),2)*COEE_CADLIGNE_TR!$G$2*INDEX(COEE_CADLIGNE_TR!$L$3:$R$9,MATCH(WEEKDAY($A181,1),COEE_CADLIGNE_TR!$M$3:$M$9,0),6)*INDEX(COEE_CADLIGNE_TR!$A$1:$D$13,MATCH(MONTH($A181),COEE_CADLIGNE_TR!$A$1:$A$13,0),2)))</f>
        <v/>
      </c>
      <c r="I181" s="28" t="str">
        <f>IF(OR(Ouverture_lignes_validées!I181="F",Ouverture_lignes_validées!I181="PM",Ouverture_lignes_validées!I181=""),"",IF(Ouverture_lignes_validées!I181=1,INDEX(COEE_CADLIGNE_TR!$A$16:$C$27,MATCH(Tableau4[[#This Row],[Mois]],COEE_CADLIGNE_TR!$A$16:$A$27,0),2)*COEE_CADLIGNE_TR!$G$2*INDEX(COEE_CADLIGNE_TR!$L$3:$R$9,MATCH(WEEKDAY($A181,1),COEE_CADLIGNE_TR!$M$3:$M$9,0),7)*INDEX(COEE_CADLIGNE_TR!$A$1:$D$13,MATCH(MONTH($A181),COEE_CADLIGNE_TR!$A$1:$A$13,0),2)))</f>
        <v/>
      </c>
      <c r="J181" s="28" t="str">
        <f>IF(OR(Ouverture_lignes_validées!J181="F",Ouverture_lignes_validées!J181="PM",Ouverture_lignes_validées!J181=""),"",IF(Ouverture_lignes_validées!J181=1,IF(ISEVEN(Capa_lignes!$C181)="VRAI",INDEX(COEE_CADLIGNE_TR!$A$16:$C$27,MATCH(Tableau4[[#This Row],[Mois]],COEE_CADLIGNE_TR!$A$16:$A$27,0),2)*COEE_CADLIGNE_TR!$H$2*INDEX(COEE_CADLIGNE_TR!$L$3:$R$9,MATCH(WEEKDAY($A181,1),COEE_CADLIGNE_TR!$M$3:$M$9,0),4)*INDEX(COEE_CADLIGNE_TR!$A$1:$D$13,MATCH(MONTH($A181),COEE_CADLIGNE_TR!$A$1:$A$13,0),3),INDEX(COEE_CADLIGNE_TR!$A$16:$C$27,MATCH(Tableau4[[#This Row],[Mois]],COEE_CADLIGNE_TR!$A$16:$A$27,0),2)*COEE_CADLIGNE_TR!$H$2*INDEX(COEE_CADLIGNE_TR!$L$3:$R$9,MATCH(WEEKDAY($A181,1),COEE_CADLIGNE_TR!$M$3:$M$9,0),3)*INDEX(COEE_CADLIGNE_TR!$A$1:$D$13,MATCH(MONTH($A181),COEE_CADLIGNE_TR!$A$1:$A$13,0),3))))</f>
        <v/>
      </c>
      <c r="K181" s="28" t="str">
        <f>IF(OR(Ouverture_lignes_validées!K181="F",Ouverture_lignes_validées!K181="PM",Ouverture_lignes_validées!K181=""),"",IF(Ouverture_lignes_validées!K181=1,IF(ISEVEN(Capa_lignes!$C181)="VRAI",INDEX(COEE_CADLIGNE_TR!$A$16:$C$27,MATCH(Tableau4[[#This Row],[Mois]],COEE_CADLIGNE_TR!$A$16:$A$27,0),2)*COEE_CADLIGNE_TR!$H$2*INDEX(COEE_CADLIGNE_TR!$L$3:$R$9,MATCH(WEEKDAY($A181,1),COEE_CADLIGNE_TR!$M$3:$M$9,0),3)*INDEX(COEE_CADLIGNE_TR!$A$1:$D$13,MATCH(MONTH($A181),COEE_CADLIGNE_TR!$A$1:$A$13,0),3),INDEX(COEE_CADLIGNE_TR!$A$16:$C$27,MATCH(Tableau4[[#This Row],[Mois]],COEE_CADLIGNE_TR!$A$16:$A$27,0),2)*COEE_CADLIGNE_TR!$H$2*INDEX(COEE_CADLIGNE_TR!$L$3:$R$9,MATCH(WEEKDAY($A181,1),COEE_CADLIGNE_TR!$M$3:$M$9,0),4)*INDEX(COEE_CADLIGNE_TR!$A$1:$D$13,MATCH(MONTH($A181),COEE_CADLIGNE_TR!$A$1:$A$13,0),3))))</f>
        <v/>
      </c>
      <c r="L181" s="28" t="str">
        <f>IF(OR(Ouverture_lignes_validées!L181="F",Ouverture_lignes_validées!L181="PM",Ouverture_lignes_validées!L181=""),"",IF(Ouverture_lignes_validées!L181=1,INDEX(COEE_CADLIGNE_TR!$A$16:$C$27,MATCH(Tableau4[[#This Row],[Mois]],COEE_CADLIGNE_TR!$A$16:$A$27,0),2)*COEE_CADLIGNE_TR!$H$2*INDEX(COEE_CADLIGNE_TR!$L$3:$R$9,MATCH(WEEKDAY($A181,1),COEE_CADLIGNE_TR!$M$3:$M$9,0),5)*INDEX(COEE_CADLIGNE_TR!$A$1:$D$13,MATCH(MONTH($A181),COEE_CADLIGNE_TR!$A$1:$A$13,0),3)))</f>
        <v/>
      </c>
      <c r="M181" s="28" t="str">
        <f>IF(OR(Ouverture_lignes_validées!M181="F",Ouverture_lignes_validées!M181="PM",Ouverture_lignes_validées!M181=""),"",IF(Ouverture_lignes_validées!M181=1,INDEX(COEE_CADLIGNE_TR!$A$16:$C$27,MATCH(Tableau4[[#This Row],[Mois]],COEE_CADLIGNE_TR!$A$16:$A$27,0),2)*COEE_CADLIGNE_TR!$H$2*INDEX(COEE_CADLIGNE_TR!$L$3:$R$9,MATCH(WEEKDAY($A181,1),COEE_CADLIGNE_TR!$M$3:$M$9,0),6)*INDEX(COEE_CADLIGNE_TR!$A$1:$D$13,MATCH(MONTH($A181),COEE_CADLIGNE_TR!$A$1:$A$13,0),3)))</f>
        <v/>
      </c>
      <c r="N181" s="28" t="str">
        <f>IF(OR(Ouverture_lignes_validées!N181="F",Ouverture_lignes_validées!N181="PM",Ouverture_lignes_validées!N181=""),"",IF(Ouverture_lignes_validées!N181=1,INDEX(COEE_CADLIGNE_TR!$A$16:$C$27,MATCH(Tableau4[[#This Row],[Mois]],COEE_CADLIGNE_TR!$A$16:$A$27,0),2)*COEE_CADLIGNE_TR!$H$2*INDEX(COEE_CADLIGNE_TR!$L$3:$R$9,MATCH(WEEKDAY($A181,1),COEE_CADLIGNE_TR!$M$3:$M$9,0),7)*INDEX(COEE_CADLIGNE_TR!$A$1:$D$13,MATCH(MONTH($A181),COEE_CADLIGNE_TR!$A$1:$A$13,0),3)))</f>
        <v/>
      </c>
      <c r="O181" s="28">
        <f>IF(OR(Ouverture_lignes_validées!O181="F",Ouverture_lignes_validées!O181="PM",Ouverture_lignes_validées!O181=""),"",IF(Ouverture_lignes_validées!O181=1,IF(ISEVEN(Capa_lignes!$C181)="VRAI",INDEX(COEE_CADLIGNE_TR!$A$16:$C$27,MATCH(Tableau4[[#This Row],[Mois]],COEE_CADLIGNE_TR!$A$16:$A$27,0),2)*COEE_CADLIGNE_TR!$I$2*INDEX(COEE_CADLIGNE_TR!$L$3:$R$9,MATCH(WEEKDAY($A181,1),COEE_CADLIGNE_TR!$M$3:$M$9,0),4)*INDEX(COEE_CADLIGNE_TR!$A$1:$D$13,MATCH(MONTH($A181),COEE_CADLIGNE_TR!$A$1:$A$13,0),4),INDEX(COEE_CADLIGNE_TR!$A$16:$C$27,MATCH(Tableau4[[#This Row],[Mois]],COEE_CADLIGNE_TR!$A$16:$A$27,0),2)*COEE_CADLIGNE_TR!$I$2*INDEX(COEE_CADLIGNE_TR!$L$3:$R$9,MATCH(WEEKDAY($A181,1),COEE_CADLIGNE_TR!$M$3:$M$9,0),3)*INDEX(COEE_CADLIGNE_TR!$A$1:$D$13,MATCH(MONTH($A181),COEE_CADLIGNE_TR!$A$1:$A$13,0),4))))</f>
        <v>4796.55</v>
      </c>
      <c r="P181" s="28">
        <f>IF(OR(Ouverture_lignes_validées!P181="F",Ouverture_lignes_validées!P181="PM",Ouverture_lignes_validées!P181=""),"",IF(Ouverture_lignes_validées!P181=1,IF(ISEVEN(Capa_lignes!$C181)="VRAI",INDEX(COEE_CADLIGNE_TR!$A$16:$C$27,MATCH(Tableau4[[#This Row],[Mois]],COEE_CADLIGNE_TR!$A$16:$A$27,0),2)*COEE_CADLIGNE_TR!$I$2*INDEX(COEE_CADLIGNE_TR!$L$3:$R$9,MATCH(WEEKDAY($A181,1),COEE_CADLIGNE_TR!$M$3:$M$9,0),3)*INDEX(COEE_CADLIGNE_TR!$A$1:$D$13,MATCH(MONTH($A181),COEE_CADLIGNE_TR!$A$1:$A$13,0),4),INDEX(COEE_CADLIGNE_TR!$A$16:$C$27,MATCH(Tableau4[[#This Row],[Mois]],COEE_CADLIGNE_TR!$A$16:$A$27,0),2)*COEE_CADLIGNE_TR!$I$2*INDEX(COEE_CADLIGNE_TR!$L$3:$R$9,MATCH(WEEKDAY($A181,1),COEE_CADLIGNE_TR!$M$3:$M$9,0),4)*INDEX(COEE_CADLIGNE_TR!$A$1:$D$13,MATCH(MONTH($A181),COEE_CADLIGNE_TR!$A$1:$A$13,0),4))))</f>
        <v>4905.5625</v>
      </c>
      <c r="Q181" s="28">
        <f>IF(OR(Ouverture_lignes_validées!Q181="F",Ouverture_lignes_validées!Q181="PM",Ouverture_lignes_validées!Q181=""),"",IF(Ouverture_lignes_validées!Q181=1,INDEX(COEE_CADLIGNE_TR!$A$16:$C$27,MATCH(Tableau4[[#This Row],[Mois]],COEE_CADLIGNE_TR!$A$16:$A$27,0),2)*COEE_CADLIGNE_TR!$I$2*INDEX(COEE_CADLIGNE_TR!$L$3:$R$9,MATCH(WEEKDAY($A181,1),COEE_CADLIGNE_TR!$M$3:$M$9,0),5)*INDEX(COEE_CADLIGNE_TR!$A$1:$D$13,MATCH(MONTH($A181),COEE_CADLIGNE_TR!$A$1:$A$13,0),4)))</f>
        <v>5995.6875</v>
      </c>
      <c r="R181" s="28" t="str">
        <f>IF(OR(Ouverture_lignes_validées!R181="F",Ouverture_lignes_validées!R181="PM",Ouverture_lignes_validées!R181=""),"",IF(Ouverture_lignes_validées!R181=1,INDEX(COEE_CADLIGNE_TR!$A$16:$C$27,MATCH(Tableau4[[#This Row],[Mois]],COEE_CADLIGNE_TR!$A$16:$A$27,0),2)*COEE_CADLIGNE_TR!$I$2*INDEX(COEE_CADLIGNE_TR!$L$3:$R$9,MATCH(WEEKDAY($A181,1),COEE_CADLIGNE_TR!$M$3:$M$9,0),6)*INDEX(COEE_CADLIGNE_TR!$A$1:$D$13,MATCH(MONTH($A181),COEE_CADLIGNE_TR!$A$1:$A$13,0),4)))</f>
        <v/>
      </c>
      <c r="S181" s="28" t="str">
        <f>IF(OR(Ouverture_lignes_validées!S181="F",Ouverture_lignes_validées!S181="PM",Ouverture_lignes_validées!S181=""),"",IF(Ouverture_lignes_validées!S181=1,INDEX(COEE_CADLIGNE_TR!$A$16:$C$27,MATCH(Tableau4[[#This Row],[Mois]],COEE_CADLIGNE_TR!$A$16:$A$27,0),2)*COEE_CADLIGNE_TR!$I$2*INDEX(COEE_CADLIGNE_TR!$L$3:$R$9,MATCH(WEEKDAY($A181,1),COEE_CADLIGNE_TR!$M$3:$M$9,0),7)*INDEX(COEE_CADLIGNE_TR!$A$1:$D$13,MATCH(MONTH($A181),COEE_CADLIGNE_TR!$A$1:$A$13,0),4)))</f>
        <v/>
      </c>
      <c r="T181" s="28">
        <f>IF(OR(Ouverture_lignes_validées!T181="F",Ouverture_lignes_validées!T181="PM",Ouverture_lignes_validées!T181=""),"",IF(Ouverture_lignes_validées!T181=1,IF(ISEVEN(Capa_lignes!$C181)="VRAI",INDEX(COEE_CADLIGNE_TR!$A$16:$C$27,MATCH(Tableau4[[#This Row],[Mois]],COEE_CADLIGNE_TR!$A$16:$A$27,0),2)*COEE_CADLIGNE_TR!$J$2*INDEX(COEE_CADLIGNE_TR!$L$3:$R$9,MATCH(WEEKDAY($A181,1),COEE_CADLIGNE_TR!$M$3:$M$9,0),3)*INDEX(COEE_CADLIGNE_TR!$A$1:$E$13,MATCH(MONTH($A181),COEE_CADLIGNE_TR!$A$1:$A$13,0),5),INDEX(COEE_CADLIGNE_TR!$A$16:$C$27,MATCH(Tableau4[[#This Row],[Mois]],COEE_CADLIGNE_TR!$A$16:$A$27,0),2)*COEE_CADLIGNE_TR!$J$2*INDEX(COEE_CADLIGNE_TR!$L$3:$R$9,MATCH(WEEKDAY($A181,1),COEE_CADLIGNE_TR!$M$3:$M$9,0),4)*INDEX(COEE_CADLIGNE_TR!$A$1:$E$13,MATCH(MONTH($A181),COEE_CADLIGNE_TR!$A$1:$A$13,0),5))))</f>
        <v>1601.8735362997659</v>
      </c>
    </row>
    <row r="182" spans="1:20" x14ac:dyDescent="0.35">
      <c r="A182" s="4">
        <v>45105</v>
      </c>
      <c r="B182" s="1">
        <v>2023</v>
      </c>
      <c r="C182" s="1">
        <v>26</v>
      </c>
      <c r="D182" s="1">
        <f>MONTH(Tableau4[[#This Row],[Date ]])</f>
        <v>6</v>
      </c>
      <c r="E182" s="28">
        <f>IF(OR(Ouverture_lignes_validées!E182="F",Ouverture_lignes_validées!E182="PM",Ouverture_lignes_validées!E182=""),"",
IF(Ouverture_lignes_validées!E182=1,
IF(ISEVEN(Capa_lignes!$C182)="VRAI",
INDEX(COEE_CADLIGNE_TR!$A$16:$C$27,MATCH(Tableau4[[#This Row],[Mois]],COEE_CADLIGNE_TR!$A$16:$A$27,0),2)*COEE_CADLIGNE_TR!$G$2*INDEX(COEE_CADLIGNE_TR!$L$3:$R$9,MATCH(WEEKDAY($A182,1),COEE_CADLIGNE_TR!$M$3:$M$9,0),4)*INDEX(COEE_CADLIGNE_TR!$A$1:$D$13,MATCH(MONTH($A182),COEE_CADLIGNE_TR!$A$1:$A$13,0),2)*INDEX(COEE_CADLIGNE_TR!$A$1:$D$13,MATCH(MONTH($A182),COEE_CADLIGNE_TR!$A$1:$A$13,0),2),
INDEX(COEE_CADLIGNE_TR!$A$16:$C$27,MATCH(Tableau4[[#This Row],[Mois]],COEE_CADLIGNE_TR!$A$16:$A$27,0),2)*COEE_CADLIGNE_TR!$G$2*INDEX(COEE_CADLIGNE_TR!$L$3:$R$9,MATCH(WEEKDAY($A182,1),COEE_CADLIGNE_TR!$M$3:$M$9,0),3)*INDEX(COEE_CADLIGNE_TR!$A$1:$D$13,MATCH(MONTH($A182),COEE_CADLIGNE_TR!$A$1:$A$13,0),2)*INDEX(COEE_CADLIGNE_TR!$A$1:$D$13,MATCH(MONTH($A182),COEE_CADLIGNE_TR!$A$1:$A$13,0),2))))</f>
        <v>1618.4960000000001</v>
      </c>
      <c r="F182" s="28">
        <f>IF(OR(Ouverture_lignes_validées!F182="F",Ouverture_lignes_validées!F182="PM",Ouverture_lignes_validées!F182=""),"",IF(Ouverture_lignes_validées!F182=1,IF(ISEVEN(Capa_lignes!$C182)="VRAI",INDEX(COEE_CADLIGNE_TR!$A$16:$C$27,MATCH(Tableau4[[#This Row],[Mois]],COEE_CADLIGNE_TR!$A$16:$A$27,0),2)*COEE_CADLIGNE_TR!$G$2*INDEX(COEE_CADLIGNE_TR!$L$3:$R$9,MATCH(WEEKDAY($A182,1),COEE_CADLIGNE_TR!$M$3:$M$9,0),3)*INDEX(COEE_CADLIGNE_TR!$A$1:$D$13,MATCH(MONTH($A182),COEE_CADLIGNE_TR!$A$1:$A$13,0),2),COEE_CADLIGNE_TR!$G$2*INDEX(COEE_CADLIGNE_TR!$L$3:$R$9,MATCH(WEEKDAY($A182,1),COEE_CADLIGNE_TR!$M$3:$M$9,0),4)*INDEX(COEE_CADLIGNE_TR!$A$1:$D$13,MATCH(MONTH($A182),COEE_CADLIGNE_TR!$A$1:$A$13,0),2))))</f>
        <v>3960</v>
      </c>
      <c r="G182" s="28" t="str">
        <f>IF(OR(Ouverture_lignes_validées!G182="F",Ouverture_lignes_validées!G182="PM",Ouverture_lignes_validées!G182=""),"",IF(Ouverture_lignes_validées!G182=1,INDEX(COEE_CADLIGNE_TR!$A$16:$C$27,MATCH(Tableau4[[#This Row],[Mois]],COEE_CADLIGNE_TR!$A$16:$A$27,0),2)*COEE_CADLIGNE_TR!$G$2*INDEX(COEE_CADLIGNE_TR!$L$3:$R$9,MATCH(WEEKDAY($A182,1),COEE_CADLIGNE_TR!$M$3:$M$9,0),5)*INDEX(COEE_CADLIGNE_TR!$A$1:$D$13,MATCH(MONTH($A182),COEE_CADLIGNE_TR!$A$1:$A$13,0),2)))</f>
        <v/>
      </c>
      <c r="H182" s="28" t="str">
        <f>IF(OR(Ouverture_lignes_validées!H182="F",Ouverture_lignes_validées!H182="PM",Ouverture_lignes_validées!H182=""),"",IF(Ouverture_lignes_validées!H182=1,INDEX(COEE_CADLIGNE_TR!$A$16:$C$27,MATCH(Tableau4[[#This Row],[Mois]],COEE_CADLIGNE_TR!$A$16:$A$27,0),2)*COEE_CADLIGNE_TR!$G$2*INDEX(COEE_CADLIGNE_TR!$L$3:$R$9,MATCH(WEEKDAY($A182,1),COEE_CADLIGNE_TR!$M$3:$M$9,0),6)*INDEX(COEE_CADLIGNE_TR!$A$1:$D$13,MATCH(MONTH($A182),COEE_CADLIGNE_TR!$A$1:$A$13,0),2)))</f>
        <v/>
      </c>
      <c r="I182" s="28" t="str">
        <f>IF(OR(Ouverture_lignes_validées!I182="F",Ouverture_lignes_validées!I182="PM",Ouverture_lignes_validées!I182=""),"",IF(Ouverture_lignes_validées!I182=1,INDEX(COEE_CADLIGNE_TR!$A$16:$C$27,MATCH(Tableau4[[#This Row],[Mois]],COEE_CADLIGNE_TR!$A$16:$A$27,0),2)*COEE_CADLIGNE_TR!$G$2*INDEX(COEE_CADLIGNE_TR!$L$3:$R$9,MATCH(WEEKDAY($A182,1),COEE_CADLIGNE_TR!$M$3:$M$9,0),7)*INDEX(COEE_CADLIGNE_TR!$A$1:$D$13,MATCH(MONTH($A182),COEE_CADLIGNE_TR!$A$1:$A$13,0),2)))</f>
        <v/>
      </c>
      <c r="J182" s="28" t="str">
        <f>IF(OR(Ouverture_lignes_validées!J182="F",Ouverture_lignes_validées!J182="PM",Ouverture_lignes_validées!J182=""),"",IF(Ouverture_lignes_validées!J182=1,IF(ISEVEN(Capa_lignes!$C182)="VRAI",INDEX(COEE_CADLIGNE_TR!$A$16:$C$27,MATCH(Tableau4[[#This Row],[Mois]],COEE_CADLIGNE_TR!$A$16:$A$27,0),2)*COEE_CADLIGNE_TR!$H$2*INDEX(COEE_CADLIGNE_TR!$L$3:$R$9,MATCH(WEEKDAY($A182,1),COEE_CADLIGNE_TR!$M$3:$M$9,0),4)*INDEX(COEE_CADLIGNE_TR!$A$1:$D$13,MATCH(MONTH($A182),COEE_CADLIGNE_TR!$A$1:$A$13,0),3),INDEX(COEE_CADLIGNE_TR!$A$16:$C$27,MATCH(Tableau4[[#This Row],[Mois]],COEE_CADLIGNE_TR!$A$16:$A$27,0),2)*COEE_CADLIGNE_TR!$H$2*INDEX(COEE_CADLIGNE_TR!$L$3:$R$9,MATCH(WEEKDAY($A182,1),COEE_CADLIGNE_TR!$M$3:$M$9,0),3)*INDEX(COEE_CADLIGNE_TR!$A$1:$D$13,MATCH(MONTH($A182),COEE_CADLIGNE_TR!$A$1:$A$13,0),3))))</f>
        <v/>
      </c>
      <c r="K182" s="28" t="str">
        <f>IF(OR(Ouverture_lignes_validées!K182="F",Ouverture_lignes_validées!K182="PM",Ouverture_lignes_validées!K182=""),"",IF(Ouverture_lignes_validées!K182=1,IF(ISEVEN(Capa_lignes!$C182)="VRAI",INDEX(COEE_CADLIGNE_TR!$A$16:$C$27,MATCH(Tableau4[[#This Row],[Mois]],COEE_CADLIGNE_TR!$A$16:$A$27,0),2)*COEE_CADLIGNE_TR!$H$2*INDEX(COEE_CADLIGNE_TR!$L$3:$R$9,MATCH(WEEKDAY($A182,1),COEE_CADLIGNE_TR!$M$3:$M$9,0),3)*INDEX(COEE_CADLIGNE_TR!$A$1:$D$13,MATCH(MONTH($A182),COEE_CADLIGNE_TR!$A$1:$A$13,0),3),INDEX(COEE_CADLIGNE_TR!$A$16:$C$27,MATCH(Tableau4[[#This Row],[Mois]],COEE_CADLIGNE_TR!$A$16:$A$27,0),2)*COEE_CADLIGNE_TR!$H$2*INDEX(COEE_CADLIGNE_TR!$L$3:$R$9,MATCH(WEEKDAY($A182,1),COEE_CADLIGNE_TR!$M$3:$M$9,0),4)*INDEX(COEE_CADLIGNE_TR!$A$1:$D$13,MATCH(MONTH($A182),COEE_CADLIGNE_TR!$A$1:$A$13,0),3))))</f>
        <v/>
      </c>
      <c r="L182" s="28" t="str">
        <f>IF(OR(Ouverture_lignes_validées!L182="F",Ouverture_lignes_validées!L182="PM",Ouverture_lignes_validées!L182=""),"",IF(Ouverture_lignes_validées!L182=1,INDEX(COEE_CADLIGNE_TR!$A$16:$C$27,MATCH(Tableau4[[#This Row],[Mois]],COEE_CADLIGNE_TR!$A$16:$A$27,0),2)*COEE_CADLIGNE_TR!$H$2*INDEX(COEE_CADLIGNE_TR!$L$3:$R$9,MATCH(WEEKDAY($A182,1),COEE_CADLIGNE_TR!$M$3:$M$9,0),5)*INDEX(COEE_CADLIGNE_TR!$A$1:$D$13,MATCH(MONTH($A182),COEE_CADLIGNE_TR!$A$1:$A$13,0),3)))</f>
        <v/>
      </c>
      <c r="M182" s="28" t="str">
        <f>IF(OR(Ouverture_lignes_validées!M182="F",Ouverture_lignes_validées!M182="PM",Ouverture_lignes_validées!M182=""),"",IF(Ouverture_lignes_validées!M182=1,INDEX(COEE_CADLIGNE_TR!$A$16:$C$27,MATCH(Tableau4[[#This Row],[Mois]],COEE_CADLIGNE_TR!$A$16:$A$27,0),2)*COEE_CADLIGNE_TR!$H$2*INDEX(COEE_CADLIGNE_TR!$L$3:$R$9,MATCH(WEEKDAY($A182,1),COEE_CADLIGNE_TR!$M$3:$M$9,0),6)*INDEX(COEE_CADLIGNE_TR!$A$1:$D$13,MATCH(MONTH($A182),COEE_CADLIGNE_TR!$A$1:$A$13,0),3)))</f>
        <v/>
      </c>
      <c r="N182" s="28" t="str">
        <f>IF(OR(Ouverture_lignes_validées!N182="F",Ouverture_lignes_validées!N182="PM",Ouverture_lignes_validées!N182=""),"",IF(Ouverture_lignes_validées!N182=1,INDEX(COEE_CADLIGNE_TR!$A$16:$C$27,MATCH(Tableau4[[#This Row],[Mois]],COEE_CADLIGNE_TR!$A$16:$A$27,0),2)*COEE_CADLIGNE_TR!$H$2*INDEX(COEE_CADLIGNE_TR!$L$3:$R$9,MATCH(WEEKDAY($A182,1),COEE_CADLIGNE_TR!$M$3:$M$9,0),7)*INDEX(COEE_CADLIGNE_TR!$A$1:$D$13,MATCH(MONTH($A182),COEE_CADLIGNE_TR!$A$1:$A$13,0),3)))</f>
        <v/>
      </c>
      <c r="O182" s="28">
        <f>IF(OR(Ouverture_lignes_validées!O182="F",Ouverture_lignes_validées!O182="PM",Ouverture_lignes_validées!O182=""),"",IF(Ouverture_lignes_validées!O182=1,IF(ISEVEN(Capa_lignes!$C182)="VRAI",INDEX(COEE_CADLIGNE_TR!$A$16:$C$27,MATCH(Tableau4[[#This Row],[Mois]],COEE_CADLIGNE_TR!$A$16:$A$27,0),2)*COEE_CADLIGNE_TR!$I$2*INDEX(COEE_CADLIGNE_TR!$L$3:$R$9,MATCH(WEEKDAY($A182,1),COEE_CADLIGNE_TR!$M$3:$M$9,0),4)*INDEX(COEE_CADLIGNE_TR!$A$1:$D$13,MATCH(MONTH($A182),COEE_CADLIGNE_TR!$A$1:$A$13,0),4),INDEX(COEE_CADLIGNE_TR!$A$16:$C$27,MATCH(Tableau4[[#This Row],[Mois]],COEE_CADLIGNE_TR!$A$16:$A$27,0),2)*COEE_CADLIGNE_TR!$I$2*INDEX(COEE_CADLIGNE_TR!$L$3:$R$9,MATCH(WEEKDAY($A182,1),COEE_CADLIGNE_TR!$M$3:$M$9,0),3)*INDEX(COEE_CADLIGNE_TR!$A$1:$D$13,MATCH(MONTH($A182),COEE_CADLIGNE_TR!$A$1:$A$13,0),4))))</f>
        <v>4796.55</v>
      </c>
      <c r="P182" s="28">
        <f>IF(OR(Ouverture_lignes_validées!P182="F",Ouverture_lignes_validées!P182="PM",Ouverture_lignes_validées!P182=""),"",IF(Ouverture_lignes_validées!P182=1,IF(ISEVEN(Capa_lignes!$C182)="VRAI",INDEX(COEE_CADLIGNE_TR!$A$16:$C$27,MATCH(Tableau4[[#This Row],[Mois]],COEE_CADLIGNE_TR!$A$16:$A$27,0),2)*COEE_CADLIGNE_TR!$I$2*INDEX(COEE_CADLIGNE_TR!$L$3:$R$9,MATCH(WEEKDAY($A182,1),COEE_CADLIGNE_TR!$M$3:$M$9,0),3)*INDEX(COEE_CADLIGNE_TR!$A$1:$D$13,MATCH(MONTH($A182),COEE_CADLIGNE_TR!$A$1:$A$13,0),4),INDEX(COEE_CADLIGNE_TR!$A$16:$C$27,MATCH(Tableau4[[#This Row],[Mois]],COEE_CADLIGNE_TR!$A$16:$A$27,0),2)*COEE_CADLIGNE_TR!$I$2*INDEX(COEE_CADLIGNE_TR!$L$3:$R$9,MATCH(WEEKDAY($A182,1),COEE_CADLIGNE_TR!$M$3:$M$9,0),4)*INDEX(COEE_CADLIGNE_TR!$A$1:$D$13,MATCH(MONTH($A182),COEE_CADLIGNE_TR!$A$1:$A$13,0),4))))</f>
        <v>4905.5625</v>
      </c>
      <c r="Q182" s="28">
        <f>IF(OR(Ouverture_lignes_validées!Q182="F",Ouverture_lignes_validées!Q182="PM",Ouverture_lignes_validées!Q182=""),"",IF(Ouverture_lignes_validées!Q182=1,INDEX(COEE_CADLIGNE_TR!$A$16:$C$27,MATCH(Tableau4[[#This Row],[Mois]],COEE_CADLIGNE_TR!$A$16:$A$27,0),2)*COEE_CADLIGNE_TR!$I$2*INDEX(COEE_CADLIGNE_TR!$L$3:$R$9,MATCH(WEEKDAY($A182,1),COEE_CADLIGNE_TR!$M$3:$M$9,0),5)*INDEX(COEE_CADLIGNE_TR!$A$1:$D$13,MATCH(MONTH($A182),COEE_CADLIGNE_TR!$A$1:$A$13,0),4)))</f>
        <v>5995.6875</v>
      </c>
      <c r="R182" s="28" t="str">
        <f>IF(OR(Ouverture_lignes_validées!R182="F",Ouverture_lignes_validées!R182="PM",Ouverture_lignes_validées!R182=""),"",IF(Ouverture_lignes_validées!R182=1,INDEX(COEE_CADLIGNE_TR!$A$16:$C$27,MATCH(Tableau4[[#This Row],[Mois]],COEE_CADLIGNE_TR!$A$16:$A$27,0),2)*COEE_CADLIGNE_TR!$I$2*INDEX(COEE_CADLIGNE_TR!$L$3:$R$9,MATCH(WEEKDAY($A182,1),COEE_CADLIGNE_TR!$M$3:$M$9,0),6)*INDEX(COEE_CADLIGNE_TR!$A$1:$D$13,MATCH(MONTH($A182),COEE_CADLIGNE_TR!$A$1:$A$13,0),4)))</f>
        <v/>
      </c>
      <c r="S182" s="28" t="str">
        <f>IF(OR(Ouverture_lignes_validées!S182="F",Ouverture_lignes_validées!S182="PM",Ouverture_lignes_validées!S182=""),"",IF(Ouverture_lignes_validées!S182=1,INDEX(COEE_CADLIGNE_TR!$A$16:$C$27,MATCH(Tableau4[[#This Row],[Mois]],COEE_CADLIGNE_TR!$A$16:$A$27,0),2)*COEE_CADLIGNE_TR!$I$2*INDEX(COEE_CADLIGNE_TR!$L$3:$R$9,MATCH(WEEKDAY($A182,1),COEE_CADLIGNE_TR!$M$3:$M$9,0),7)*INDEX(COEE_CADLIGNE_TR!$A$1:$D$13,MATCH(MONTH($A182),COEE_CADLIGNE_TR!$A$1:$A$13,0),4)))</f>
        <v/>
      </c>
      <c r="T182" s="28">
        <f>IF(OR(Ouverture_lignes_validées!T182="F",Ouverture_lignes_validées!T182="PM",Ouverture_lignes_validées!T182=""),"",IF(Ouverture_lignes_validées!T182=1,IF(ISEVEN(Capa_lignes!$C182)="VRAI",INDEX(COEE_CADLIGNE_TR!$A$16:$C$27,MATCH(Tableau4[[#This Row],[Mois]],COEE_CADLIGNE_TR!$A$16:$A$27,0),2)*COEE_CADLIGNE_TR!$J$2*INDEX(COEE_CADLIGNE_TR!$L$3:$R$9,MATCH(WEEKDAY($A182,1),COEE_CADLIGNE_TR!$M$3:$M$9,0),3)*INDEX(COEE_CADLIGNE_TR!$A$1:$E$13,MATCH(MONTH($A182),COEE_CADLIGNE_TR!$A$1:$A$13,0),5),INDEX(COEE_CADLIGNE_TR!$A$16:$C$27,MATCH(Tableau4[[#This Row],[Mois]],COEE_CADLIGNE_TR!$A$16:$A$27,0),2)*COEE_CADLIGNE_TR!$J$2*INDEX(COEE_CADLIGNE_TR!$L$3:$R$9,MATCH(WEEKDAY($A182,1),COEE_CADLIGNE_TR!$M$3:$M$9,0),4)*INDEX(COEE_CADLIGNE_TR!$A$1:$E$13,MATCH(MONTH($A182),COEE_CADLIGNE_TR!$A$1:$A$13,0),5))))</f>
        <v>1601.8735362997659</v>
      </c>
    </row>
    <row r="183" spans="1:20" x14ac:dyDescent="0.35">
      <c r="A183" s="4">
        <v>45106</v>
      </c>
      <c r="B183" s="1">
        <v>2023</v>
      </c>
      <c r="C183" s="1">
        <v>26</v>
      </c>
      <c r="D183" s="1">
        <f>MONTH(Tableau4[[#This Row],[Date ]])</f>
        <v>6</v>
      </c>
      <c r="E183" s="28">
        <f>IF(OR(Ouverture_lignes_validées!E183="F",Ouverture_lignes_validées!E183="PM",Ouverture_lignes_validées!E183=""),"",
IF(Ouverture_lignes_validées!E183=1,
IF(ISEVEN(Capa_lignes!$C183)="VRAI",
INDEX(COEE_CADLIGNE_TR!$A$16:$C$27,MATCH(Tableau4[[#This Row],[Mois]],COEE_CADLIGNE_TR!$A$16:$A$27,0),2)*COEE_CADLIGNE_TR!$G$2*INDEX(COEE_CADLIGNE_TR!$L$3:$R$9,MATCH(WEEKDAY($A183,1),COEE_CADLIGNE_TR!$M$3:$M$9,0),4)*INDEX(COEE_CADLIGNE_TR!$A$1:$D$13,MATCH(MONTH($A183),COEE_CADLIGNE_TR!$A$1:$A$13,0),2)*INDEX(COEE_CADLIGNE_TR!$A$1:$D$13,MATCH(MONTH($A183),COEE_CADLIGNE_TR!$A$1:$A$13,0),2),
INDEX(COEE_CADLIGNE_TR!$A$16:$C$27,MATCH(Tableau4[[#This Row],[Mois]],COEE_CADLIGNE_TR!$A$16:$A$27,0),2)*COEE_CADLIGNE_TR!$G$2*INDEX(COEE_CADLIGNE_TR!$L$3:$R$9,MATCH(WEEKDAY($A183,1),COEE_CADLIGNE_TR!$M$3:$M$9,0),3)*INDEX(COEE_CADLIGNE_TR!$A$1:$D$13,MATCH(MONTH($A183),COEE_CADLIGNE_TR!$A$1:$A$13,0),2)*INDEX(COEE_CADLIGNE_TR!$A$1:$D$13,MATCH(MONTH($A183),COEE_CADLIGNE_TR!$A$1:$A$13,0),2))))</f>
        <v>1618.4960000000001</v>
      </c>
      <c r="F183" s="28">
        <f>IF(OR(Ouverture_lignes_validées!F183="F",Ouverture_lignes_validées!F183="PM",Ouverture_lignes_validées!F183=""),"",IF(Ouverture_lignes_validées!F183=1,IF(ISEVEN(Capa_lignes!$C183)="VRAI",INDEX(COEE_CADLIGNE_TR!$A$16:$C$27,MATCH(Tableau4[[#This Row],[Mois]],COEE_CADLIGNE_TR!$A$16:$A$27,0),2)*COEE_CADLIGNE_TR!$G$2*INDEX(COEE_CADLIGNE_TR!$L$3:$R$9,MATCH(WEEKDAY($A183,1),COEE_CADLIGNE_TR!$M$3:$M$9,0),3)*INDEX(COEE_CADLIGNE_TR!$A$1:$D$13,MATCH(MONTH($A183),COEE_CADLIGNE_TR!$A$1:$A$13,0),2),COEE_CADLIGNE_TR!$G$2*INDEX(COEE_CADLIGNE_TR!$L$3:$R$9,MATCH(WEEKDAY($A183,1),COEE_CADLIGNE_TR!$M$3:$M$9,0),4)*INDEX(COEE_CADLIGNE_TR!$A$1:$D$13,MATCH(MONTH($A183),COEE_CADLIGNE_TR!$A$1:$A$13,0),2))))</f>
        <v>3960</v>
      </c>
      <c r="G183" s="28" t="str">
        <f>IF(OR(Ouverture_lignes_validées!G183="F",Ouverture_lignes_validées!G183="PM",Ouverture_lignes_validées!G183=""),"",IF(Ouverture_lignes_validées!G183=1,INDEX(COEE_CADLIGNE_TR!$A$16:$C$27,MATCH(Tableau4[[#This Row],[Mois]],COEE_CADLIGNE_TR!$A$16:$A$27,0),2)*COEE_CADLIGNE_TR!$G$2*INDEX(COEE_CADLIGNE_TR!$L$3:$R$9,MATCH(WEEKDAY($A183,1),COEE_CADLIGNE_TR!$M$3:$M$9,0),5)*INDEX(COEE_CADLIGNE_TR!$A$1:$D$13,MATCH(MONTH($A183),COEE_CADLIGNE_TR!$A$1:$A$13,0),2)))</f>
        <v/>
      </c>
      <c r="H183" s="28" t="str">
        <f>IF(OR(Ouverture_lignes_validées!H183="F",Ouverture_lignes_validées!H183="PM",Ouverture_lignes_validées!H183=""),"",IF(Ouverture_lignes_validées!H183=1,INDEX(COEE_CADLIGNE_TR!$A$16:$C$27,MATCH(Tableau4[[#This Row],[Mois]],COEE_CADLIGNE_TR!$A$16:$A$27,0),2)*COEE_CADLIGNE_TR!$G$2*INDEX(COEE_CADLIGNE_TR!$L$3:$R$9,MATCH(WEEKDAY($A183,1),COEE_CADLIGNE_TR!$M$3:$M$9,0),6)*INDEX(COEE_CADLIGNE_TR!$A$1:$D$13,MATCH(MONTH($A183),COEE_CADLIGNE_TR!$A$1:$A$13,0),2)))</f>
        <v/>
      </c>
      <c r="I183" s="28" t="str">
        <f>IF(OR(Ouverture_lignes_validées!I183="F",Ouverture_lignes_validées!I183="PM",Ouverture_lignes_validées!I183=""),"",IF(Ouverture_lignes_validées!I183=1,INDEX(COEE_CADLIGNE_TR!$A$16:$C$27,MATCH(Tableau4[[#This Row],[Mois]],COEE_CADLIGNE_TR!$A$16:$A$27,0),2)*COEE_CADLIGNE_TR!$G$2*INDEX(COEE_CADLIGNE_TR!$L$3:$R$9,MATCH(WEEKDAY($A183,1),COEE_CADLIGNE_TR!$M$3:$M$9,0),7)*INDEX(COEE_CADLIGNE_TR!$A$1:$D$13,MATCH(MONTH($A183),COEE_CADLIGNE_TR!$A$1:$A$13,0),2)))</f>
        <v/>
      </c>
      <c r="J183" s="28" t="str">
        <f>IF(OR(Ouverture_lignes_validées!J183="F",Ouverture_lignes_validées!J183="PM",Ouverture_lignes_validées!J183=""),"",IF(Ouverture_lignes_validées!J183=1,IF(ISEVEN(Capa_lignes!$C183)="VRAI",INDEX(COEE_CADLIGNE_TR!$A$16:$C$27,MATCH(Tableau4[[#This Row],[Mois]],COEE_CADLIGNE_TR!$A$16:$A$27,0),2)*COEE_CADLIGNE_TR!$H$2*INDEX(COEE_CADLIGNE_TR!$L$3:$R$9,MATCH(WEEKDAY($A183,1),COEE_CADLIGNE_TR!$M$3:$M$9,0),4)*INDEX(COEE_CADLIGNE_TR!$A$1:$D$13,MATCH(MONTH($A183),COEE_CADLIGNE_TR!$A$1:$A$13,0),3),INDEX(COEE_CADLIGNE_TR!$A$16:$C$27,MATCH(Tableau4[[#This Row],[Mois]],COEE_CADLIGNE_TR!$A$16:$A$27,0),2)*COEE_CADLIGNE_TR!$H$2*INDEX(COEE_CADLIGNE_TR!$L$3:$R$9,MATCH(WEEKDAY($A183,1),COEE_CADLIGNE_TR!$M$3:$M$9,0),3)*INDEX(COEE_CADLIGNE_TR!$A$1:$D$13,MATCH(MONTH($A183),COEE_CADLIGNE_TR!$A$1:$A$13,0),3))))</f>
        <v/>
      </c>
      <c r="K183" s="28" t="str">
        <f>IF(OR(Ouverture_lignes_validées!K183="F",Ouverture_lignes_validées!K183="PM",Ouverture_lignes_validées!K183=""),"",IF(Ouverture_lignes_validées!K183=1,IF(ISEVEN(Capa_lignes!$C183)="VRAI",INDEX(COEE_CADLIGNE_TR!$A$16:$C$27,MATCH(Tableau4[[#This Row],[Mois]],COEE_CADLIGNE_TR!$A$16:$A$27,0),2)*COEE_CADLIGNE_TR!$H$2*INDEX(COEE_CADLIGNE_TR!$L$3:$R$9,MATCH(WEEKDAY($A183,1),COEE_CADLIGNE_TR!$M$3:$M$9,0),3)*INDEX(COEE_CADLIGNE_TR!$A$1:$D$13,MATCH(MONTH($A183),COEE_CADLIGNE_TR!$A$1:$A$13,0),3),INDEX(COEE_CADLIGNE_TR!$A$16:$C$27,MATCH(Tableau4[[#This Row],[Mois]],COEE_CADLIGNE_TR!$A$16:$A$27,0),2)*COEE_CADLIGNE_TR!$H$2*INDEX(COEE_CADLIGNE_TR!$L$3:$R$9,MATCH(WEEKDAY($A183,1),COEE_CADLIGNE_TR!$M$3:$M$9,0),4)*INDEX(COEE_CADLIGNE_TR!$A$1:$D$13,MATCH(MONTH($A183),COEE_CADLIGNE_TR!$A$1:$A$13,0),3))))</f>
        <v/>
      </c>
      <c r="L183" s="28" t="str">
        <f>IF(OR(Ouverture_lignes_validées!L183="F",Ouverture_lignes_validées!L183="PM",Ouverture_lignes_validées!L183=""),"",IF(Ouverture_lignes_validées!L183=1,INDEX(COEE_CADLIGNE_TR!$A$16:$C$27,MATCH(Tableau4[[#This Row],[Mois]],COEE_CADLIGNE_TR!$A$16:$A$27,0),2)*COEE_CADLIGNE_TR!$H$2*INDEX(COEE_CADLIGNE_TR!$L$3:$R$9,MATCH(WEEKDAY($A183,1),COEE_CADLIGNE_TR!$M$3:$M$9,0),5)*INDEX(COEE_CADLIGNE_TR!$A$1:$D$13,MATCH(MONTH($A183),COEE_CADLIGNE_TR!$A$1:$A$13,0),3)))</f>
        <v/>
      </c>
      <c r="M183" s="28" t="str">
        <f>IF(OR(Ouverture_lignes_validées!M183="F",Ouverture_lignes_validées!M183="PM",Ouverture_lignes_validées!M183=""),"",IF(Ouverture_lignes_validées!M183=1,INDEX(COEE_CADLIGNE_TR!$A$16:$C$27,MATCH(Tableau4[[#This Row],[Mois]],COEE_CADLIGNE_TR!$A$16:$A$27,0),2)*COEE_CADLIGNE_TR!$H$2*INDEX(COEE_CADLIGNE_TR!$L$3:$R$9,MATCH(WEEKDAY($A183,1),COEE_CADLIGNE_TR!$M$3:$M$9,0),6)*INDEX(COEE_CADLIGNE_TR!$A$1:$D$13,MATCH(MONTH($A183),COEE_CADLIGNE_TR!$A$1:$A$13,0),3)))</f>
        <v/>
      </c>
      <c r="N183" s="28" t="str">
        <f>IF(OR(Ouverture_lignes_validées!N183="F",Ouverture_lignes_validées!N183="PM",Ouverture_lignes_validées!N183=""),"",IF(Ouverture_lignes_validées!N183=1,INDEX(COEE_CADLIGNE_TR!$A$16:$C$27,MATCH(Tableau4[[#This Row],[Mois]],COEE_CADLIGNE_TR!$A$16:$A$27,0),2)*COEE_CADLIGNE_TR!$H$2*INDEX(COEE_CADLIGNE_TR!$L$3:$R$9,MATCH(WEEKDAY($A183,1),COEE_CADLIGNE_TR!$M$3:$M$9,0),7)*INDEX(COEE_CADLIGNE_TR!$A$1:$D$13,MATCH(MONTH($A183),COEE_CADLIGNE_TR!$A$1:$A$13,0),3)))</f>
        <v/>
      </c>
      <c r="O183" s="28">
        <f>IF(OR(Ouverture_lignes_validées!O183="F",Ouverture_lignes_validées!O183="PM",Ouverture_lignes_validées!O183=""),"",IF(Ouverture_lignes_validées!O183=1,IF(ISEVEN(Capa_lignes!$C183)="VRAI",INDEX(COEE_CADLIGNE_TR!$A$16:$C$27,MATCH(Tableau4[[#This Row],[Mois]],COEE_CADLIGNE_TR!$A$16:$A$27,0),2)*COEE_CADLIGNE_TR!$I$2*INDEX(COEE_CADLIGNE_TR!$L$3:$R$9,MATCH(WEEKDAY($A183,1),COEE_CADLIGNE_TR!$M$3:$M$9,0),4)*INDEX(COEE_CADLIGNE_TR!$A$1:$D$13,MATCH(MONTH($A183),COEE_CADLIGNE_TR!$A$1:$A$13,0),4),INDEX(COEE_CADLIGNE_TR!$A$16:$C$27,MATCH(Tableau4[[#This Row],[Mois]],COEE_CADLIGNE_TR!$A$16:$A$27,0),2)*COEE_CADLIGNE_TR!$I$2*INDEX(COEE_CADLIGNE_TR!$L$3:$R$9,MATCH(WEEKDAY($A183,1),COEE_CADLIGNE_TR!$M$3:$M$9,0),3)*INDEX(COEE_CADLIGNE_TR!$A$1:$D$13,MATCH(MONTH($A183),COEE_CADLIGNE_TR!$A$1:$A$13,0),4))))</f>
        <v>4796.55</v>
      </c>
      <c r="P183" s="28">
        <f>IF(OR(Ouverture_lignes_validées!P183="F",Ouverture_lignes_validées!P183="PM",Ouverture_lignes_validées!P183=""),"",IF(Ouverture_lignes_validées!P183=1,IF(ISEVEN(Capa_lignes!$C183)="VRAI",INDEX(COEE_CADLIGNE_TR!$A$16:$C$27,MATCH(Tableau4[[#This Row],[Mois]],COEE_CADLIGNE_TR!$A$16:$A$27,0),2)*COEE_CADLIGNE_TR!$I$2*INDEX(COEE_CADLIGNE_TR!$L$3:$R$9,MATCH(WEEKDAY($A183,1),COEE_CADLIGNE_TR!$M$3:$M$9,0),3)*INDEX(COEE_CADLIGNE_TR!$A$1:$D$13,MATCH(MONTH($A183),COEE_CADLIGNE_TR!$A$1:$A$13,0),4),INDEX(COEE_CADLIGNE_TR!$A$16:$C$27,MATCH(Tableau4[[#This Row],[Mois]],COEE_CADLIGNE_TR!$A$16:$A$27,0),2)*COEE_CADLIGNE_TR!$I$2*INDEX(COEE_CADLIGNE_TR!$L$3:$R$9,MATCH(WEEKDAY($A183,1),COEE_CADLIGNE_TR!$M$3:$M$9,0),4)*INDEX(COEE_CADLIGNE_TR!$A$1:$D$13,MATCH(MONTH($A183),COEE_CADLIGNE_TR!$A$1:$A$13,0),4))))</f>
        <v>4905.5625</v>
      </c>
      <c r="Q183" s="28">
        <f>IF(OR(Ouverture_lignes_validées!Q183="F",Ouverture_lignes_validées!Q183="PM",Ouverture_lignes_validées!Q183=""),"",IF(Ouverture_lignes_validées!Q183=1,INDEX(COEE_CADLIGNE_TR!$A$16:$C$27,MATCH(Tableau4[[#This Row],[Mois]],COEE_CADLIGNE_TR!$A$16:$A$27,0),2)*COEE_CADLIGNE_TR!$I$2*INDEX(COEE_CADLIGNE_TR!$L$3:$R$9,MATCH(WEEKDAY($A183,1),COEE_CADLIGNE_TR!$M$3:$M$9,0),5)*INDEX(COEE_CADLIGNE_TR!$A$1:$D$13,MATCH(MONTH($A183),COEE_CADLIGNE_TR!$A$1:$A$13,0),4)))</f>
        <v>5995.6875</v>
      </c>
      <c r="R183" s="28" t="str">
        <f>IF(OR(Ouverture_lignes_validées!R183="F",Ouverture_lignes_validées!R183="PM",Ouverture_lignes_validées!R183=""),"",IF(Ouverture_lignes_validées!R183=1,INDEX(COEE_CADLIGNE_TR!$A$16:$C$27,MATCH(Tableau4[[#This Row],[Mois]],COEE_CADLIGNE_TR!$A$16:$A$27,0),2)*COEE_CADLIGNE_TR!$I$2*INDEX(COEE_CADLIGNE_TR!$L$3:$R$9,MATCH(WEEKDAY($A183,1),COEE_CADLIGNE_TR!$M$3:$M$9,0),6)*INDEX(COEE_CADLIGNE_TR!$A$1:$D$13,MATCH(MONTH($A183),COEE_CADLIGNE_TR!$A$1:$A$13,0),4)))</f>
        <v/>
      </c>
      <c r="S183" s="28" t="str">
        <f>IF(OR(Ouverture_lignes_validées!S183="F",Ouverture_lignes_validées!S183="PM",Ouverture_lignes_validées!S183=""),"",IF(Ouverture_lignes_validées!S183=1,INDEX(COEE_CADLIGNE_TR!$A$16:$C$27,MATCH(Tableau4[[#This Row],[Mois]],COEE_CADLIGNE_TR!$A$16:$A$27,0),2)*COEE_CADLIGNE_TR!$I$2*INDEX(COEE_CADLIGNE_TR!$L$3:$R$9,MATCH(WEEKDAY($A183,1),COEE_CADLIGNE_TR!$M$3:$M$9,0),7)*INDEX(COEE_CADLIGNE_TR!$A$1:$D$13,MATCH(MONTH($A183),COEE_CADLIGNE_TR!$A$1:$A$13,0),4)))</f>
        <v/>
      </c>
      <c r="T183" s="28">
        <f>IF(OR(Ouverture_lignes_validées!T183="F",Ouverture_lignes_validées!T183="PM",Ouverture_lignes_validées!T183=""),"",IF(Ouverture_lignes_validées!T183=1,IF(ISEVEN(Capa_lignes!$C183)="VRAI",INDEX(COEE_CADLIGNE_TR!$A$16:$C$27,MATCH(Tableau4[[#This Row],[Mois]],COEE_CADLIGNE_TR!$A$16:$A$27,0),2)*COEE_CADLIGNE_TR!$J$2*INDEX(COEE_CADLIGNE_TR!$L$3:$R$9,MATCH(WEEKDAY($A183,1),COEE_CADLIGNE_TR!$M$3:$M$9,0),3)*INDEX(COEE_CADLIGNE_TR!$A$1:$E$13,MATCH(MONTH($A183),COEE_CADLIGNE_TR!$A$1:$A$13,0),5),INDEX(COEE_CADLIGNE_TR!$A$16:$C$27,MATCH(Tableau4[[#This Row],[Mois]],COEE_CADLIGNE_TR!$A$16:$A$27,0),2)*COEE_CADLIGNE_TR!$J$2*INDEX(COEE_CADLIGNE_TR!$L$3:$R$9,MATCH(WEEKDAY($A183,1),COEE_CADLIGNE_TR!$M$3:$M$9,0),4)*INDEX(COEE_CADLIGNE_TR!$A$1:$E$13,MATCH(MONTH($A183),COEE_CADLIGNE_TR!$A$1:$A$13,0),5))))</f>
        <v>1601.8735362997659</v>
      </c>
    </row>
    <row r="184" spans="1:20" x14ac:dyDescent="0.35">
      <c r="A184" s="4">
        <v>45107</v>
      </c>
      <c r="B184" s="1">
        <v>2023</v>
      </c>
      <c r="C184" s="1">
        <v>26</v>
      </c>
      <c r="D184" s="1">
        <f>MONTH(Tableau4[[#This Row],[Date ]])</f>
        <v>6</v>
      </c>
      <c r="E184" s="28">
        <f>IF(OR(Ouverture_lignes_validées!E184="F",Ouverture_lignes_validées!E184="PM",Ouverture_lignes_validées!E184=""),"",
IF(Ouverture_lignes_validées!E184=1,
IF(ISEVEN(Capa_lignes!$C184)="VRAI",
INDEX(COEE_CADLIGNE_TR!$A$16:$C$27,MATCH(Tableau4[[#This Row],[Mois]],COEE_CADLIGNE_TR!$A$16:$A$27,0),2)*COEE_CADLIGNE_TR!$G$2*INDEX(COEE_CADLIGNE_TR!$L$3:$R$9,MATCH(WEEKDAY($A184,1),COEE_CADLIGNE_TR!$M$3:$M$9,0),4)*INDEX(COEE_CADLIGNE_TR!$A$1:$D$13,MATCH(MONTH($A184),COEE_CADLIGNE_TR!$A$1:$A$13,0),2)*INDEX(COEE_CADLIGNE_TR!$A$1:$D$13,MATCH(MONTH($A184),COEE_CADLIGNE_TR!$A$1:$A$13,0),2),
INDEX(COEE_CADLIGNE_TR!$A$16:$C$27,MATCH(Tableau4[[#This Row],[Mois]],COEE_CADLIGNE_TR!$A$16:$A$27,0),2)*COEE_CADLIGNE_TR!$G$2*INDEX(COEE_CADLIGNE_TR!$L$3:$R$9,MATCH(WEEKDAY($A184,1),COEE_CADLIGNE_TR!$M$3:$M$9,0),3)*INDEX(COEE_CADLIGNE_TR!$A$1:$D$13,MATCH(MONTH($A184),COEE_CADLIGNE_TR!$A$1:$A$13,0),2)*INDEX(COEE_CADLIGNE_TR!$A$1:$D$13,MATCH(MONTH($A184),COEE_CADLIGNE_TR!$A$1:$A$13,0),2))))</f>
        <v>1618.4960000000001</v>
      </c>
      <c r="F184" s="28">
        <f>IF(OR(Ouverture_lignes_validées!F184="F",Ouverture_lignes_validées!F184="PM",Ouverture_lignes_validées!F184=""),"",IF(Ouverture_lignes_validées!F184=1,IF(ISEVEN(Capa_lignes!$C184)="VRAI",INDEX(COEE_CADLIGNE_TR!$A$16:$C$27,MATCH(Tableau4[[#This Row],[Mois]],COEE_CADLIGNE_TR!$A$16:$A$27,0),2)*COEE_CADLIGNE_TR!$G$2*INDEX(COEE_CADLIGNE_TR!$L$3:$R$9,MATCH(WEEKDAY($A184,1),COEE_CADLIGNE_TR!$M$3:$M$9,0),3)*INDEX(COEE_CADLIGNE_TR!$A$1:$D$13,MATCH(MONTH($A184),COEE_CADLIGNE_TR!$A$1:$A$13,0),2),COEE_CADLIGNE_TR!$G$2*INDEX(COEE_CADLIGNE_TR!$L$3:$R$9,MATCH(WEEKDAY($A184,1),COEE_CADLIGNE_TR!$M$3:$M$9,0),4)*INDEX(COEE_CADLIGNE_TR!$A$1:$D$13,MATCH(MONTH($A184),COEE_CADLIGNE_TR!$A$1:$A$13,0),2))))</f>
        <v>2376</v>
      </c>
      <c r="G184" s="28" t="str">
        <f>IF(OR(Ouverture_lignes_validées!G184="F",Ouverture_lignes_validées!G184="PM",Ouverture_lignes_validées!G184=""),"",IF(Ouverture_lignes_validées!G184=1,INDEX(COEE_CADLIGNE_TR!$A$16:$C$27,MATCH(Tableau4[[#This Row],[Mois]],COEE_CADLIGNE_TR!$A$16:$A$27,0),2)*COEE_CADLIGNE_TR!$G$2*INDEX(COEE_CADLIGNE_TR!$L$3:$R$9,MATCH(WEEKDAY($A184,1),COEE_CADLIGNE_TR!$M$3:$M$9,0),5)*INDEX(COEE_CADLIGNE_TR!$A$1:$D$13,MATCH(MONTH($A184),COEE_CADLIGNE_TR!$A$1:$A$13,0),2)))</f>
        <v/>
      </c>
      <c r="H184" s="28" t="str">
        <f>IF(OR(Ouverture_lignes_validées!H184="F",Ouverture_lignes_validées!H184="PM",Ouverture_lignes_validées!H184=""),"",IF(Ouverture_lignes_validées!H184=1,INDEX(COEE_CADLIGNE_TR!$A$16:$C$27,MATCH(Tableau4[[#This Row],[Mois]],COEE_CADLIGNE_TR!$A$16:$A$27,0),2)*COEE_CADLIGNE_TR!$G$2*INDEX(COEE_CADLIGNE_TR!$L$3:$R$9,MATCH(WEEKDAY($A184,1),COEE_CADLIGNE_TR!$M$3:$M$9,0),6)*INDEX(COEE_CADLIGNE_TR!$A$1:$D$13,MATCH(MONTH($A184),COEE_CADLIGNE_TR!$A$1:$A$13,0),2)))</f>
        <v/>
      </c>
      <c r="I184" s="28" t="str">
        <f>IF(OR(Ouverture_lignes_validées!I184="F",Ouverture_lignes_validées!I184="PM",Ouverture_lignes_validées!I184=""),"",IF(Ouverture_lignes_validées!I184=1,INDEX(COEE_CADLIGNE_TR!$A$16:$C$27,MATCH(Tableau4[[#This Row],[Mois]],COEE_CADLIGNE_TR!$A$16:$A$27,0),2)*COEE_CADLIGNE_TR!$G$2*INDEX(COEE_CADLIGNE_TR!$L$3:$R$9,MATCH(WEEKDAY($A184,1),COEE_CADLIGNE_TR!$M$3:$M$9,0),7)*INDEX(COEE_CADLIGNE_TR!$A$1:$D$13,MATCH(MONTH($A184),COEE_CADLIGNE_TR!$A$1:$A$13,0),2)))</f>
        <v/>
      </c>
      <c r="J184" s="28" t="str">
        <f>IF(OR(Ouverture_lignes_validées!J184="F",Ouverture_lignes_validées!J184="PM",Ouverture_lignes_validées!J184=""),"",IF(Ouverture_lignes_validées!J184=1,IF(ISEVEN(Capa_lignes!$C184)="VRAI",INDEX(COEE_CADLIGNE_TR!$A$16:$C$27,MATCH(Tableau4[[#This Row],[Mois]],COEE_CADLIGNE_TR!$A$16:$A$27,0),2)*COEE_CADLIGNE_TR!$H$2*INDEX(COEE_CADLIGNE_TR!$L$3:$R$9,MATCH(WEEKDAY($A184,1),COEE_CADLIGNE_TR!$M$3:$M$9,0),4)*INDEX(COEE_CADLIGNE_TR!$A$1:$D$13,MATCH(MONTH($A184),COEE_CADLIGNE_TR!$A$1:$A$13,0),3),INDEX(COEE_CADLIGNE_TR!$A$16:$C$27,MATCH(Tableau4[[#This Row],[Mois]],COEE_CADLIGNE_TR!$A$16:$A$27,0),2)*COEE_CADLIGNE_TR!$H$2*INDEX(COEE_CADLIGNE_TR!$L$3:$R$9,MATCH(WEEKDAY($A184,1),COEE_CADLIGNE_TR!$M$3:$M$9,0),3)*INDEX(COEE_CADLIGNE_TR!$A$1:$D$13,MATCH(MONTH($A184),COEE_CADLIGNE_TR!$A$1:$A$13,0),3))))</f>
        <v/>
      </c>
      <c r="K184" s="28" t="str">
        <f>IF(OR(Ouverture_lignes_validées!K184="F",Ouverture_lignes_validées!K184="PM",Ouverture_lignes_validées!K184=""),"",IF(Ouverture_lignes_validées!K184=1,IF(ISEVEN(Capa_lignes!$C184)="VRAI",INDEX(COEE_CADLIGNE_TR!$A$16:$C$27,MATCH(Tableau4[[#This Row],[Mois]],COEE_CADLIGNE_TR!$A$16:$A$27,0),2)*COEE_CADLIGNE_TR!$H$2*INDEX(COEE_CADLIGNE_TR!$L$3:$R$9,MATCH(WEEKDAY($A184,1),COEE_CADLIGNE_TR!$M$3:$M$9,0),3)*INDEX(COEE_CADLIGNE_TR!$A$1:$D$13,MATCH(MONTH($A184),COEE_CADLIGNE_TR!$A$1:$A$13,0),3),INDEX(COEE_CADLIGNE_TR!$A$16:$C$27,MATCH(Tableau4[[#This Row],[Mois]],COEE_CADLIGNE_TR!$A$16:$A$27,0),2)*COEE_CADLIGNE_TR!$H$2*INDEX(COEE_CADLIGNE_TR!$L$3:$R$9,MATCH(WEEKDAY($A184,1),COEE_CADLIGNE_TR!$M$3:$M$9,0),4)*INDEX(COEE_CADLIGNE_TR!$A$1:$D$13,MATCH(MONTH($A184),COEE_CADLIGNE_TR!$A$1:$A$13,0),3))))</f>
        <v/>
      </c>
      <c r="L184" s="28" t="str">
        <f>IF(OR(Ouverture_lignes_validées!L184="F",Ouverture_lignes_validées!L184="PM",Ouverture_lignes_validées!L184=""),"",IF(Ouverture_lignes_validées!L184=1,INDEX(COEE_CADLIGNE_TR!$A$16:$C$27,MATCH(Tableau4[[#This Row],[Mois]],COEE_CADLIGNE_TR!$A$16:$A$27,0),2)*COEE_CADLIGNE_TR!$H$2*INDEX(COEE_CADLIGNE_TR!$L$3:$R$9,MATCH(WEEKDAY($A184,1),COEE_CADLIGNE_TR!$M$3:$M$9,0),5)*INDEX(COEE_CADLIGNE_TR!$A$1:$D$13,MATCH(MONTH($A184),COEE_CADLIGNE_TR!$A$1:$A$13,0),3)))</f>
        <v/>
      </c>
      <c r="M184" s="28" t="str">
        <f>IF(OR(Ouverture_lignes_validées!M184="F",Ouverture_lignes_validées!M184="PM",Ouverture_lignes_validées!M184=""),"",IF(Ouverture_lignes_validées!M184=1,INDEX(COEE_CADLIGNE_TR!$A$16:$C$27,MATCH(Tableau4[[#This Row],[Mois]],COEE_CADLIGNE_TR!$A$16:$A$27,0),2)*COEE_CADLIGNE_TR!$H$2*INDEX(COEE_CADLIGNE_TR!$L$3:$R$9,MATCH(WEEKDAY($A184,1),COEE_CADLIGNE_TR!$M$3:$M$9,0),6)*INDEX(COEE_CADLIGNE_TR!$A$1:$D$13,MATCH(MONTH($A184),COEE_CADLIGNE_TR!$A$1:$A$13,0),3)))</f>
        <v/>
      </c>
      <c r="N184" s="28" t="str">
        <f>IF(OR(Ouverture_lignes_validées!N184="F",Ouverture_lignes_validées!N184="PM",Ouverture_lignes_validées!N184=""),"",IF(Ouverture_lignes_validées!N184=1,INDEX(COEE_CADLIGNE_TR!$A$16:$C$27,MATCH(Tableau4[[#This Row],[Mois]],COEE_CADLIGNE_TR!$A$16:$A$27,0),2)*COEE_CADLIGNE_TR!$H$2*INDEX(COEE_CADLIGNE_TR!$L$3:$R$9,MATCH(WEEKDAY($A184,1),COEE_CADLIGNE_TR!$M$3:$M$9,0),7)*INDEX(COEE_CADLIGNE_TR!$A$1:$D$13,MATCH(MONTH($A184),COEE_CADLIGNE_TR!$A$1:$A$13,0),3)))</f>
        <v/>
      </c>
      <c r="O184" s="28">
        <f>IF(OR(Ouverture_lignes_validées!O184="F",Ouverture_lignes_validées!O184="PM",Ouverture_lignes_validées!O184=""),"",IF(Ouverture_lignes_validées!O184=1,IF(ISEVEN(Capa_lignes!$C184)="VRAI",INDEX(COEE_CADLIGNE_TR!$A$16:$C$27,MATCH(Tableau4[[#This Row],[Mois]],COEE_CADLIGNE_TR!$A$16:$A$27,0),2)*COEE_CADLIGNE_TR!$I$2*INDEX(COEE_CADLIGNE_TR!$L$3:$R$9,MATCH(WEEKDAY($A184,1),COEE_CADLIGNE_TR!$M$3:$M$9,0),4)*INDEX(COEE_CADLIGNE_TR!$A$1:$D$13,MATCH(MONTH($A184),COEE_CADLIGNE_TR!$A$1:$A$13,0),4),INDEX(COEE_CADLIGNE_TR!$A$16:$C$27,MATCH(Tableau4[[#This Row],[Mois]],COEE_CADLIGNE_TR!$A$16:$A$27,0),2)*COEE_CADLIGNE_TR!$I$2*INDEX(COEE_CADLIGNE_TR!$L$3:$R$9,MATCH(WEEKDAY($A184,1),COEE_CADLIGNE_TR!$M$3:$M$9,0),3)*INDEX(COEE_CADLIGNE_TR!$A$1:$D$13,MATCH(MONTH($A184),COEE_CADLIGNE_TR!$A$1:$A$13,0),4))))</f>
        <v>4796.55</v>
      </c>
      <c r="P184" s="28">
        <f>IF(OR(Ouverture_lignes_validées!P184="F",Ouverture_lignes_validées!P184="PM",Ouverture_lignes_validées!P184=""),"",IF(Ouverture_lignes_validées!P184=1,IF(ISEVEN(Capa_lignes!$C184)="VRAI",INDEX(COEE_CADLIGNE_TR!$A$16:$C$27,MATCH(Tableau4[[#This Row],[Mois]],COEE_CADLIGNE_TR!$A$16:$A$27,0),2)*COEE_CADLIGNE_TR!$I$2*INDEX(COEE_CADLIGNE_TR!$L$3:$R$9,MATCH(WEEKDAY($A184,1),COEE_CADLIGNE_TR!$M$3:$M$9,0),3)*INDEX(COEE_CADLIGNE_TR!$A$1:$D$13,MATCH(MONTH($A184),COEE_CADLIGNE_TR!$A$1:$A$13,0),4),INDEX(COEE_CADLIGNE_TR!$A$16:$C$27,MATCH(Tableau4[[#This Row],[Mois]],COEE_CADLIGNE_TR!$A$16:$A$27,0),2)*COEE_CADLIGNE_TR!$I$2*INDEX(COEE_CADLIGNE_TR!$L$3:$R$9,MATCH(WEEKDAY($A184,1),COEE_CADLIGNE_TR!$M$3:$M$9,0),4)*INDEX(COEE_CADLIGNE_TR!$A$1:$D$13,MATCH(MONTH($A184),COEE_CADLIGNE_TR!$A$1:$A$13,0),4))))</f>
        <v>2943.3375000000001</v>
      </c>
      <c r="Q184" s="28" t="str">
        <f>IF(OR(Ouverture_lignes_validées!Q184="F",Ouverture_lignes_validées!Q184="PM",Ouverture_lignes_validées!Q184=""),"",IF(Ouverture_lignes_validées!Q184=1,INDEX(COEE_CADLIGNE_TR!$A$16:$C$27,MATCH(Tableau4[[#This Row],[Mois]],COEE_CADLIGNE_TR!$A$16:$A$27,0),2)*COEE_CADLIGNE_TR!$I$2*INDEX(COEE_CADLIGNE_TR!$L$3:$R$9,MATCH(WEEKDAY($A184,1),COEE_CADLIGNE_TR!$M$3:$M$9,0),5)*INDEX(COEE_CADLIGNE_TR!$A$1:$D$13,MATCH(MONTH($A184),COEE_CADLIGNE_TR!$A$1:$A$13,0),4)))</f>
        <v/>
      </c>
      <c r="R184" s="28">
        <f>IF(OR(Ouverture_lignes_validées!R184="F",Ouverture_lignes_validées!R184="PM",Ouverture_lignes_validées!R184=""),"",IF(Ouverture_lignes_validées!R184=1,INDEX(COEE_CADLIGNE_TR!$A$16:$C$27,MATCH(Tableau4[[#This Row],[Mois]],COEE_CADLIGNE_TR!$A$16:$A$27,0),2)*COEE_CADLIGNE_TR!$I$2*INDEX(COEE_CADLIGNE_TR!$L$3:$R$9,MATCH(WEEKDAY($A184,1),COEE_CADLIGNE_TR!$M$3:$M$9,0),6)*INDEX(COEE_CADLIGNE_TR!$A$1:$D$13,MATCH(MONTH($A184),COEE_CADLIGNE_TR!$A$1:$A$13,0),4)))</f>
        <v>7194.8249999999998</v>
      </c>
      <c r="S184" s="28" t="str">
        <f>IF(OR(Ouverture_lignes_validées!S184="F",Ouverture_lignes_validées!S184="PM",Ouverture_lignes_validées!S184=""),"",IF(Ouverture_lignes_validées!S184=1,INDEX(COEE_CADLIGNE_TR!$A$16:$C$27,MATCH(Tableau4[[#This Row],[Mois]],COEE_CADLIGNE_TR!$A$16:$A$27,0),2)*COEE_CADLIGNE_TR!$I$2*INDEX(COEE_CADLIGNE_TR!$L$3:$R$9,MATCH(WEEKDAY($A184,1),COEE_CADLIGNE_TR!$M$3:$M$9,0),7)*INDEX(COEE_CADLIGNE_TR!$A$1:$D$13,MATCH(MONTH($A184),COEE_CADLIGNE_TR!$A$1:$A$13,0),4)))</f>
        <v/>
      </c>
      <c r="T184" s="28">
        <f>IF(OR(Ouverture_lignes_validées!T184="F",Ouverture_lignes_validées!T184="PM",Ouverture_lignes_validées!T184=""),"",IF(Ouverture_lignes_validées!T184=1,IF(ISEVEN(Capa_lignes!$C184)="VRAI",INDEX(COEE_CADLIGNE_TR!$A$16:$C$27,MATCH(Tableau4[[#This Row],[Mois]],COEE_CADLIGNE_TR!$A$16:$A$27,0),2)*COEE_CADLIGNE_TR!$J$2*INDEX(COEE_CADLIGNE_TR!$L$3:$R$9,MATCH(WEEKDAY($A184,1),COEE_CADLIGNE_TR!$M$3:$M$9,0),3)*INDEX(COEE_CADLIGNE_TR!$A$1:$E$13,MATCH(MONTH($A184),COEE_CADLIGNE_TR!$A$1:$A$13,0),5),INDEX(COEE_CADLIGNE_TR!$A$16:$C$27,MATCH(Tableau4[[#This Row],[Mois]],COEE_CADLIGNE_TR!$A$16:$A$27,0),2)*COEE_CADLIGNE_TR!$J$2*INDEX(COEE_CADLIGNE_TR!$L$3:$R$9,MATCH(WEEKDAY($A184,1),COEE_CADLIGNE_TR!$M$3:$M$9,0),4)*INDEX(COEE_CADLIGNE_TR!$A$1:$E$13,MATCH(MONTH($A184),COEE_CADLIGNE_TR!$A$1:$A$13,0),5))))</f>
        <v>961.12412177985948</v>
      </c>
    </row>
    <row r="185" spans="1:20" x14ac:dyDescent="0.35">
      <c r="A185" s="4">
        <v>45108</v>
      </c>
      <c r="B185" s="1">
        <v>2023</v>
      </c>
      <c r="C185" s="1">
        <v>26</v>
      </c>
      <c r="D185" s="1">
        <f>MONTH(Tableau4[[#This Row],[Date ]])</f>
        <v>7</v>
      </c>
      <c r="E185" s="28" t="str">
        <f>IF(OR(Ouverture_lignes_validées!E185="F",Ouverture_lignes_validées!E185="PM",Ouverture_lignes_validées!E185=""),"",
IF(Ouverture_lignes_validées!E185=1,
IF(ISEVEN(Capa_lignes!$C185)="VRAI",
INDEX(COEE_CADLIGNE_TR!$A$16:$C$27,MATCH(Tableau4[[#This Row],[Mois]],COEE_CADLIGNE_TR!$A$16:$A$27,0),2)*COEE_CADLIGNE_TR!$G$2*INDEX(COEE_CADLIGNE_TR!$L$3:$R$9,MATCH(WEEKDAY($A185,1),COEE_CADLIGNE_TR!$M$3:$M$9,0),4)*INDEX(COEE_CADLIGNE_TR!$A$1:$D$13,MATCH(MONTH($A185),COEE_CADLIGNE_TR!$A$1:$A$13,0),2)*INDEX(COEE_CADLIGNE_TR!$A$1:$D$13,MATCH(MONTH($A185),COEE_CADLIGNE_TR!$A$1:$A$13,0),2),
INDEX(COEE_CADLIGNE_TR!$A$16:$C$27,MATCH(Tableau4[[#This Row],[Mois]],COEE_CADLIGNE_TR!$A$16:$A$27,0),2)*COEE_CADLIGNE_TR!$G$2*INDEX(COEE_CADLIGNE_TR!$L$3:$R$9,MATCH(WEEKDAY($A185,1),COEE_CADLIGNE_TR!$M$3:$M$9,0),3)*INDEX(COEE_CADLIGNE_TR!$A$1:$D$13,MATCH(MONTH($A185),COEE_CADLIGNE_TR!$A$1:$A$13,0),2)*INDEX(COEE_CADLIGNE_TR!$A$1:$D$13,MATCH(MONTH($A185),COEE_CADLIGNE_TR!$A$1:$A$13,0),2))))</f>
        <v/>
      </c>
      <c r="F185" s="28" t="str">
        <f>IF(OR(Ouverture_lignes_validées!F185="F",Ouverture_lignes_validées!F185="PM",Ouverture_lignes_validées!F185=""),"",IF(Ouverture_lignes_validées!F185=1,IF(ISEVEN(Capa_lignes!$C185)="VRAI",INDEX(COEE_CADLIGNE_TR!$A$16:$C$27,MATCH(Tableau4[[#This Row],[Mois]],COEE_CADLIGNE_TR!$A$16:$A$27,0),2)*COEE_CADLIGNE_TR!$G$2*INDEX(COEE_CADLIGNE_TR!$L$3:$R$9,MATCH(WEEKDAY($A185,1),COEE_CADLIGNE_TR!$M$3:$M$9,0),3)*INDEX(COEE_CADLIGNE_TR!$A$1:$D$13,MATCH(MONTH($A185),COEE_CADLIGNE_TR!$A$1:$A$13,0),2),COEE_CADLIGNE_TR!$G$2*INDEX(COEE_CADLIGNE_TR!$L$3:$R$9,MATCH(WEEKDAY($A185,1),COEE_CADLIGNE_TR!$M$3:$M$9,0),4)*INDEX(COEE_CADLIGNE_TR!$A$1:$D$13,MATCH(MONTH($A185),COEE_CADLIGNE_TR!$A$1:$A$13,0),2))))</f>
        <v/>
      </c>
      <c r="G185" s="28" t="str">
        <f>IF(OR(Ouverture_lignes_validées!G185="F",Ouverture_lignes_validées!G185="PM",Ouverture_lignes_validées!G185=""),"",IF(Ouverture_lignes_validées!G185=1,INDEX(COEE_CADLIGNE_TR!$A$16:$C$27,MATCH(Tableau4[[#This Row],[Mois]],COEE_CADLIGNE_TR!$A$16:$A$27,0),2)*COEE_CADLIGNE_TR!$G$2*INDEX(COEE_CADLIGNE_TR!$L$3:$R$9,MATCH(WEEKDAY($A185,1),COEE_CADLIGNE_TR!$M$3:$M$9,0),5)*INDEX(COEE_CADLIGNE_TR!$A$1:$D$13,MATCH(MONTH($A185),COEE_CADLIGNE_TR!$A$1:$A$13,0),2)))</f>
        <v/>
      </c>
      <c r="H185" s="28" t="str">
        <f>IF(OR(Ouverture_lignes_validées!H185="F",Ouverture_lignes_validées!H185="PM",Ouverture_lignes_validées!H185=""),"",IF(Ouverture_lignes_validées!H185=1,INDEX(COEE_CADLIGNE_TR!$A$16:$C$27,MATCH(Tableau4[[#This Row],[Mois]],COEE_CADLIGNE_TR!$A$16:$A$27,0),2)*COEE_CADLIGNE_TR!$G$2*INDEX(COEE_CADLIGNE_TR!$L$3:$R$9,MATCH(WEEKDAY($A185,1),COEE_CADLIGNE_TR!$M$3:$M$9,0),6)*INDEX(COEE_CADLIGNE_TR!$A$1:$D$13,MATCH(MONTH($A185),COEE_CADLIGNE_TR!$A$1:$A$13,0),2)))</f>
        <v/>
      </c>
      <c r="I185" s="28">
        <f>IF(OR(Ouverture_lignes_validées!I185="F",Ouverture_lignes_validées!I185="PM",Ouverture_lignes_validées!I185=""),"",IF(Ouverture_lignes_validées!I185=1,INDEX(COEE_CADLIGNE_TR!$A$16:$C$27,MATCH(Tableau4[[#This Row],[Mois]],COEE_CADLIGNE_TR!$A$16:$A$27,0),2)*COEE_CADLIGNE_TR!$G$2*INDEX(COEE_CADLIGNE_TR!$L$3:$R$9,MATCH(WEEKDAY($A185,1),COEE_CADLIGNE_TR!$M$3:$M$9,0),7)*INDEX(COEE_CADLIGNE_TR!$A$1:$D$13,MATCH(MONTH($A185),COEE_CADLIGNE_TR!$A$1:$A$13,0),2)))</f>
        <v>6070.5</v>
      </c>
      <c r="J185" s="28" t="str">
        <f>IF(OR(Ouverture_lignes_validées!J185="F",Ouverture_lignes_validées!J185="PM",Ouverture_lignes_validées!J185=""),"",IF(Ouverture_lignes_validées!J185=1,IF(ISEVEN(Capa_lignes!$C185)="VRAI",INDEX(COEE_CADLIGNE_TR!$A$16:$C$27,MATCH(Tableau4[[#This Row],[Mois]],COEE_CADLIGNE_TR!$A$16:$A$27,0),2)*COEE_CADLIGNE_TR!$H$2*INDEX(COEE_CADLIGNE_TR!$L$3:$R$9,MATCH(WEEKDAY($A185,1),COEE_CADLIGNE_TR!$M$3:$M$9,0),4)*INDEX(COEE_CADLIGNE_TR!$A$1:$D$13,MATCH(MONTH($A185),COEE_CADLIGNE_TR!$A$1:$A$13,0),3),INDEX(COEE_CADLIGNE_TR!$A$16:$C$27,MATCH(Tableau4[[#This Row],[Mois]],COEE_CADLIGNE_TR!$A$16:$A$27,0),2)*COEE_CADLIGNE_TR!$H$2*INDEX(COEE_CADLIGNE_TR!$L$3:$R$9,MATCH(WEEKDAY($A185,1),COEE_CADLIGNE_TR!$M$3:$M$9,0),3)*INDEX(COEE_CADLIGNE_TR!$A$1:$D$13,MATCH(MONTH($A185),COEE_CADLIGNE_TR!$A$1:$A$13,0),3))))</f>
        <v/>
      </c>
      <c r="K185" s="28" t="str">
        <f>IF(OR(Ouverture_lignes_validées!K185="F",Ouverture_lignes_validées!K185="PM",Ouverture_lignes_validées!K185=""),"",IF(Ouverture_lignes_validées!K185=1,IF(ISEVEN(Capa_lignes!$C185)="VRAI",INDEX(COEE_CADLIGNE_TR!$A$16:$C$27,MATCH(Tableau4[[#This Row],[Mois]],COEE_CADLIGNE_TR!$A$16:$A$27,0),2)*COEE_CADLIGNE_TR!$H$2*INDEX(COEE_CADLIGNE_TR!$L$3:$R$9,MATCH(WEEKDAY($A185,1),COEE_CADLIGNE_TR!$M$3:$M$9,0),3)*INDEX(COEE_CADLIGNE_TR!$A$1:$D$13,MATCH(MONTH($A185),COEE_CADLIGNE_TR!$A$1:$A$13,0),3),INDEX(COEE_CADLIGNE_TR!$A$16:$C$27,MATCH(Tableau4[[#This Row],[Mois]],COEE_CADLIGNE_TR!$A$16:$A$27,0),2)*COEE_CADLIGNE_TR!$H$2*INDEX(COEE_CADLIGNE_TR!$L$3:$R$9,MATCH(WEEKDAY($A185,1),COEE_CADLIGNE_TR!$M$3:$M$9,0),4)*INDEX(COEE_CADLIGNE_TR!$A$1:$D$13,MATCH(MONTH($A185),COEE_CADLIGNE_TR!$A$1:$A$13,0),3))))</f>
        <v/>
      </c>
      <c r="L185" s="28" t="str">
        <f>IF(OR(Ouverture_lignes_validées!L185="F",Ouverture_lignes_validées!L185="PM",Ouverture_lignes_validées!L185=""),"",IF(Ouverture_lignes_validées!L185=1,INDEX(COEE_CADLIGNE_TR!$A$16:$C$27,MATCH(Tableau4[[#This Row],[Mois]],COEE_CADLIGNE_TR!$A$16:$A$27,0),2)*COEE_CADLIGNE_TR!$H$2*INDEX(COEE_CADLIGNE_TR!$L$3:$R$9,MATCH(WEEKDAY($A185,1),COEE_CADLIGNE_TR!$M$3:$M$9,0),5)*INDEX(COEE_CADLIGNE_TR!$A$1:$D$13,MATCH(MONTH($A185),COEE_CADLIGNE_TR!$A$1:$A$13,0),3)))</f>
        <v/>
      </c>
      <c r="M185" s="28" t="str">
        <f>IF(OR(Ouverture_lignes_validées!M185="F",Ouverture_lignes_validées!M185="PM",Ouverture_lignes_validées!M185=""),"",IF(Ouverture_lignes_validées!M185=1,INDEX(COEE_CADLIGNE_TR!$A$16:$C$27,MATCH(Tableau4[[#This Row],[Mois]],COEE_CADLIGNE_TR!$A$16:$A$27,0),2)*COEE_CADLIGNE_TR!$H$2*INDEX(COEE_CADLIGNE_TR!$L$3:$R$9,MATCH(WEEKDAY($A185,1),COEE_CADLIGNE_TR!$M$3:$M$9,0),6)*INDEX(COEE_CADLIGNE_TR!$A$1:$D$13,MATCH(MONTH($A185),COEE_CADLIGNE_TR!$A$1:$A$13,0),3)))</f>
        <v/>
      </c>
      <c r="N185" s="28" t="str">
        <f>IF(OR(Ouverture_lignes_validées!N185="F",Ouverture_lignes_validées!N185="PM",Ouverture_lignes_validées!N185=""),"",IF(Ouverture_lignes_validées!N185=1,INDEX(COEE_CADLIGNE_TR!$A$16:$C$27,MATCH(Tableau4[[#This Row],[Mois]],COEE_CADLIGNE_TR!$A$16:$A$27,0),2)*COEE_CADLIGNE_TR!$H$2*INDEX(COEE_CADLIGNE_TR!$L$3:$R$9,MATCH(WEEKDAY($A185,1),COEE_CADLIGNE_TR!$M$3:$M$9,0),7)*INDEX(COEE_CADLIGNE_TR!$A$1:$D$13,MATCH(MONTH($A185),COEE_CADLIGNE_TR!$A$1:$A$13,0),3)))</f>
        <v/>
      </c>
      <c r="O185" s="28" t="str">
        <f>IF(OR(Ouverture_lignes_validées!O185="F",Ouverture_lignes_validées!O185="PM",Ouverture_lignes_validées!O185=""),"",IF(Ouverture_lignes_validées!O185=1,IF(ISEVEN(Capa_lignes!$C185)="VRAI",INDEX(COEE_CADLIGNE_TR!$A$16:$C$27,MATCH(Tableau4[[#This Row],[Mois]],COEE_CADLIGNE_TR!$A$16:$A$27,0),2)*COEE_CADLIGNE_TR!$I$2*INDEX(COEE_CADLIGNE_TR!$L$3:$R$9,MATCH(WEEKDAY($A185,1),COEE_CADLIGNE_TR!$M$3:$M$9,0),4)*INDEX(COEE_CADLIGNE_TR!$A$1:$D$13,MATCH(MONTH($A185),COEE_CADLIGNE_TR!$A$1:$A$13,0),4),INDEX(COEE_CADLIGNE_TR!$A$16:$C$27,MATCH(Tableau4[[#This Row],[Mois]],COEE_CADLIGNE_TR!$A$16:$A$27,0),2)*COEE_CADLIGNE_TR!$I$2*INDEX(COEE_CADLIGNE_TR!$L$3:$R$9,MATCH(WEEKDAY($A185,1),COEE_CADLIGNE_TR!$M$3:$M$9,0),3)*INDEX(COEE_CADLIGNE_TR!$A$1:$D$13,MATCH(MONTH($A185),COEE_CADLIGNE_TR!$A$1:$A$13,0),4))))</f>
        <v/>
      </c>
      <c r="P185" s="28" t="str">
        <f>IF(OR(Ouverture_lignes_validées!P185="F",Ouverture_lignes_validées!P185="PM",Ouverture_lignes_validées!P185=""),"",IF(Ouverture_lignes_validées!P185=1,IF(ISEVEN(Capa_lignes!$C185)="VRAI",INDEX(COEE_CADLIGNE_TR!$A$16:$C$27,MATCH(Tableau4[[#This Row],[Mois]],COEE_CADLIGNE_TR!$A$16:$A$27,0),2)*COEE_CADLIGNE_TR!$I$2*INDEX(COEE_CADLIGNE_TR!$L$3:$R$9,MATCH(WEEKDAY($A185,1),COEE_CADLIGNE_TR!$M$3:$M$9,0),3)*INDEX(COEE_CADLIGNE_TR!$A$1:$D$13,MATCH(MONTH($A185),COEE_CADLIGNE_TR!$A$1:$A$13,0),4),INDEX(COEE_CADLIGNE_TR!$A$16:$C$27,MATCH(Tableau4[[#This Row],[Mois]],COEE_CADLIGNE_TR!$A$16:$A$27,0),2)*COEE_CADLIGNE_TR!$I$2*INDEX(COEE_CADLIGNE_TR!$L$3:$R$9,MATCH(WEEKDAY($A185,1),COEE_CADLIGNE_TR!$M$3:$M$9,0),4)*INDEX(COEE_CADLIGNE_TR!$A$1:$D$13,MATCH(MONTH($A185),COEE_CADLIGNE_TR!$A$1:$A$13,0),4))))</f>
        <v/>
      </c>
      <c r="Q185" s="28" t="str">
        <f>IF(OR(Ouverture_lignes_validées!Q185="F",Ouverture_lignes_validées!Q185="PM",Ouverture_lignes_validées!Q185=""),"",IF(Ouverture_lignes_validées!Q185=1,INDEX(COEE_CADLIGNE_TR!$A$16:$C$27,MATCH(Tableau4[[#This Row],[Mois]],COEE_CADLIGNE_TR!$A$16:$A$27,0),2)*COEE_CADLIGNE_TR!$I$2*INDEX(COEE_CADLIGNE_TR!$L$3:$R$9,MATCH(WEEKDAY($A185,1),COEE_CADLIGNE_TR!$M$3:$M$9,0),5)*INDEX(COEE_CADLIGNE_TR!$A$1:$D$13,MATCH(MONTH($A185),COEE_CADLIGNE_TR!$A$1:$A$13,0),4)))</f>
        <v/>
      </c>
      <c r="R185" s="28">
        <f>IF(OR(Ouverture_lignes_validées!R185="F",Ouverture_lignes_validées!R185="PM",Ouverture_lignes_validées!R185=""),"",IF(Ouverture_lignes_validées!R185=1,INDEX(COEE_CADLIGNE_TR!$A$16:$C$27,MATCH(Tableau4[[#This Row],[Mois]],COEE_CADLIGNE_TR!$A$16:$A$27,0),2)*COEE_CADLIGNE_TR!$I$2*INDEX(COEE_CADLIGNE_TR!$L$3:$R$9,MATCH(WEEKDAY($A185,1),COEE_CADLIGNE_TR!$M$3:$M$9,0),6)*INDEX(COEE_CADLIGNE_TR!$A$1:$D$13,MATCH(MONTH($A185),COEE_CADLIGNE_TR!$A$1:$A$13,0),4)))</f>
        <v>7780.5</v>
      </c>
      <c r="S185" s="28">
        <f>IF(OR(Ouverture_lignes_validées!S185="F",Ouverture_lignes_validées!S185="PM",Ouverture_lignes_validées!S185=""),"",IF(Ouverture_lignes_validées!S185=1,INDEX(COEE_CADLIGNE_TR!$A$16:$C$27,MATCH(Tableau4[[#This Row],[Mois]],COEE_CADLIGNE_TR!$A$16:$A$27,0),2)*COEE_CADLIGNE_TR!$I$2*INDEX(COEE_CADLIGNE_TR!$L$3:$R$9,MATCH(WEEKDAY($A185,1),COEE_CADLIGNE_TR!$M$3:$M$9,0),7)*INDEX(COEE_CADLIGNE_TR!$A$1:$D$13,MATCH(MONTH($A185),COEE_CADLIGNE_TR!$A$1:$A$13,0),4)))</f>
        <v>7891.6500000000005</v>
      </c>
      <c r="T185" s="28" t="str">
        <f>IF(OR(Ouverture_lignes_validées!T185="F",Ouverture_lignes_validées!T185="PM",Ouverture_lignes_validées!T185=""),"",IF(Ouverture_lignes_validées!T185=1,IF(ISEVEN(Capa_lignes!$C185)="VRAI",INDEX(COEE_CADLIGNE_TR!$A$16:$C$27,MATCH(Tableau4[[#This Row],[Mois]],COEE_CADLIGNE_TR!$A$16:$A$27,0),2)*COEE_CADLIGNE_TR!$J$2*INDEX(COEE_CADLIGNE_TR!$L$3:$R$9,MATCH(WEEKDAY($A185,1),COEE_CADLIGNE_TR!$M$3:$M$9,0),3)*INDEX(COEE_CADLIGNE_TR!$A$1:$E$13,MATCH(MONTH($A185),COEE_CADLIGNE_TR!$A$1:$A$13,0),5),INDEX(COEE_CADLIGNE_TR!$A$16:$C$27,MATCH(Tableau4[[#This Row],[Mois]],COEE_CADLIGNE_TR!$A$16:$A$27,0),2)*COEE_CADLIGNE_TR!$J$2*INDEX(COEE_CADLIGNE_TR!$L$3:$R$9,MATCH(WEEKDAY($A185,1),COEE_CADLIGNE_TR!$M$3:$M$9,0),4)*INDEX(COEE_CADLIGNE_TR!$A$1:$E$13,MATCH(MONTH($A185),COEE_CADLIGNE_TR!$A$1:$A$13,0),5))))</f>
        <v/>
      </c>
    </row>
    <row r="186" spans="1:20" x14ac:dyDescent="0.35">
      <c r="A186" s="4">
        <v>45109</v>
      </c>
      <c r="B186" s="1">
        <v>2023</v>
      </c>
      <c r="C186" s="1">
        <v>26</v>
      </c>
      <c r="D186" s="1">
        <f>MONTH(Tableau4[[#This Row],[Date ]])</f>
        <v>7</v>
      </c>
      <c r="E186" s="28" t="str">
        <f>IF(OR(Ouverture_lignes_validées!E186="F",Ouverture_lignes_validées!E186="PM",Ouverture_lignes_validées!E186=""),"",
IF(Ouverture_lignes_validées!E186=1,
IF(ISEVEN(Capa_lignes!$C186)="VRAI",
INDEX(COEE_CADLIGNE_TR!$A$16:$C$27,MATCH(Tableau4[[#This Row],[Mois]],COEE_CADLIGNE_TR!$A$16:$A$27,0),2)*COEE_CADLIGNE_TR!$G$2*INDEX(COEE_CADLIGNE_TR!$L$3:$R$9,MATCH(WEEKDAY($A186,1),COEE_CADLIGNE_TR!$M$3:$M$9,0),4)*INDEX(COEE_CADLIGNE_TR!$A$1:$D$13,MATCH(MONTH($A186),COEE_CADLIGNE_TR!$A$1:$A$13,0),2)*INDEX(COEE_CADLIGNE_TR!$A$1:$D$13,MATCH(MONTH($A186),COEE_CADLIGNE_TR!$A$1:$A$13,0),2),
INDEX(COEE_CADLIGNE_TR!$A$16:$C$27,MATCH(Tableau4[[#This Row],[Mois]],COEE_CADLIGNE_TR!$A$16:$A$27,0),2)*COEE_CADLIGNE_TR!$G$2*INDEX(COEE_CADLIGNE_TR!$L$3:$R$9,MATCH(WEEKDAY($A186,1),COEE_CADLIGNE_TR!$M$3:$M$9,0),3)*INDEX(COEE_CADLIGNE_TR!$A$1:$D$13,MATCH(MONTH($A186),COEE_CADLIGNE_TR!$A$1:$A$13,0),2)*INDEX(COEE_CADLIGNE_TR!$A$1:$D$13,MATCH(MONTH($A186),COEE_CADLIGNE_TR!$A$1:$A$13,0),2))))</f>
        <v/>
      </c>
      <c r="F186" s="28" t="str">
        <f>IF(OR(Ouverture_lignes_validées!F186="F",Ouverture_lignes_validées!F186="PM",Ouverture_lignes_validées!F186=""),"",IF(Ouverture_lignes_validées!F186=1,IF(ISEVEN(Capa_lignes!$C186)="VRAI",INDEX(COEE_CADLIGNE_TR!$A$16:$C$27,MATCH(Tableau4[[#This Row],[Mois]],COEE_CADLIGNE_TR!$A$16:$A$27,0),2)*COEE_CADLIGNE_TR!$G$2*INDEX(COEE_CADLIGNE_TR!$L$3:$R$9,MATCH(WEEKDAY($A186,1),COEE_CADLIGNE_TR!$M$3:$M$9,0),3)*INDEX(COEE_CADLIGNE_TR!$A$1:$D$13,MATCH(MONTH($A186),COEE_CADLIGNE_TR!$A$1:$A$13,0),2),COEE_CADLIGNE_TR!$G$2*INDEX(COEE_CADLIGNE_TR!$L$3:$R$9,MATCH(WEEKDAY($A186,1),COEE_CADLIGNE_TR!$M$3:$M$9,0),4)*INDEX(COEE_CADLIGNE_TR!$A$1:$D$13,MATCH(MONTH($A186),COEE_CADLIGNE_TR!$A$1:$A$13,0),2))))</f>
        <v/>
      </c>
      <c r="G186" s="28" t="str">
        <f>IF(OR(Ouverture_lignes_validées!G186="F",Ouverture_lignes_validées!G186="PM",Ouverture_lignes_validées!G186=""),"",IF(Ouverture_lignes_validées!G186=1,INDEX(COEE_CADLIGNE_TR!$A$16:$C$27,MATCH(Tableau4[[#This Row],[Mois]],COEE_CADLIGNE_TR!$A$16:$A$27,0),2)*COEE_CADLIGNE_TR!$G$2*INDEX(COEE_CADLIGNE_TR!$L$3:$R$9,MATCH(WEEKDAY($A186,1),COEE_CADLIGNE_TR!$M$3:$M$9,0),5)*INDEX(COEE_CADLIGNE_TR!$A$1:$D$13,MATCH(MONTH($A186),COEE_CADLIGNE_TR!$A$1:$A$13,0),2)))</f>
        <v/>
      </c>
      <c r="H186" s="28" t="str">
        <f>IF(OR(Ouverture_lignes_validées!H186="F",Ouverture_lignes_validées!H186="PM",Ouverture_lignes_validées!H186=""),"",IF(Ouverture_lignes_validées!H186=1,INDEX(COEE_CADLIGNE_TR!$A$16:$C$27,MATCH(Tableau4[[#This Row],[Mois]],COEE_CADLIGNE_TR!$A$16:$A$27,0),2)*COEE_CADLIGNE_TR!$G$2*INDEX(COEE_CADLIGNE_TR!$L$3:$R$9,MATCH(WEEKDAY($A186,1),COEE_CADLIGNE_TR!$M$3:$M$9,0),6)*INDEX(COEE_CADLIGNE_TR!$A$1:$D$13,MATCH(MONTH($A186),COEE_CADLIGNE_TR!$A$1:$A$13,0),2)))</f>
        <v/>
      </c>
      <c r="I186" s="28">
        <f>IF(OR(Ouverture_lignes_validées!I186="F",Ouverture_lignes_validées!I186="PM",Ouverture_lignes_validées!I186=""),"",IF(Ouverture_lignes_validées!I186=1,INDEX(COEE_CADLIGNE_TR!$A$16:$C$27,MATCH(Tableau4[[#This Row],[Mois]],COEE_CADLIGNE_TR!$A$16:$A$27,0),2)*COEE_CADLIGNE_TR!$G$2*INDEX(COEE_CADLIGNE_TR!$L$3:$R$9,MATCH(WEEKDAY($A186,1),COEE_CADLIGNE_TR!$M$3:$M$9,0),7)*INDEX(COEE_CADLIGNE_TR!$A$1:$D$13,MATCH(MONTH($A186),COEE_CADLIGNE_TR!$A$1:$A$13,0),2)))</f>
        <v>6070.5</v>
      </c>
      <c r="J186" s="28" t="str">
        <f>IF(OR(Ouverture_lignes_validées!J186="F",Ouverture_lignes_validées!J186="PM",Ouverture_lignes_validées!J186=""),"",IF(Ouverture_lignes_validées!J186=1,IF(ISEVEN(Capa_lignes!$C186)="VRAI",INDEX(COEE_CADLIGNE_TR!$A$16:$C$27,MATCH(Tableau4[[#This Row],[Mois]],COEE_CADLIGNE_TR!$A$16:$A$27,0),2)*COEE_CADLIGNE_TR!$H$2*INDEX(COEE_CADLIGNE_TR!$L$3:$R$9,MATCH(WEEKDAY($A186,1),COEE_CADLIGNE_TR!$M$3:$M$9,0),4)*INDEX(COEE_CADLIGNE_TR!$A$1:$D$13,MATCH(MONTH($A186),COEE_CADLIGNE_TR!$A$1:$A$13,0),3),INDEX(COEE_CADLIGNE_TR!$A$16:$C$27,MATCH(Tableau4[[#This Row],[Mois]],COEE_CADLIGNE_TR!$A$16:$A$27,0),2)*COEE_CADLIGNE_TR!$H$2*INDEX(COEE_CADLIGNE_TR!$L$3:$R$9,MATCH(WEEKDAY($A186,1),COEE_CADLIGNE_TR!$M$3:$M$9,0),3)*INDEX(COEE_CADLIGNE_TR!$A$1:$D$13,MATCH(MONTH($A186),COEE_CADLIGNE_TR!$A$1:$A$13,0),3))))</f>
        <v/>
      </c>
      <c r="K186" s="28" t="str">
        <f>IF(OR(Ouverture_lignes_validées!K186="F",Ouverture_lignes_validées!K186="PM",Ouverture_lignes_validées!K186=""),"",IF(Ouverture_lignes_validées!K186=1,IF(ISEVEN(Capa_lignes!$C186)="VRAI",INDEX(COEE_CADLIGNE_TR!$A$16:$C$27,MATCH(Tableau4[[#This Row],[Mois]],COEE_CADLIGNE_TR!$A$16:$A$27,0),2)*COEE_CADLIGNE_TR!$H$2*INDEX(COEE_CADLIGNE_TR!$L$3:$R$9,MATCH(WEEKDAY($A186,1),COEE_CADLIGNE_TR!$M$3:$M$9,0),3)*INDEX(COEE_CADLIGNE_TR!$A$1:$D$13,MATCH(MONTH($A186),COEE_CADLIGNE_TR!$A$1:$A$13,0),3),INDEX(COEE_CADLIGNE_TR!$A$16:$C$27,MATCH(Tableau4[[#This Row],[Mois]],COEE_CADLIGNE_TR!$A$16:$A$27,0),2)*COEE_CADLIGNE_TR!$H$2*INDEX(COEE_CADLIGNE_TR!$L$3:$R$9,MATCH(WEEKDAY($A186,1),COEE_CADLIGNE_TR!$M$3:$M$9,0),4)*INDEX(COEE_CADLIGNE_TR!$A$1:$D$13,MATCH(MONTH($A186),COEE_CADLIGNE_TR!$A$1:$A$13,0),3))))</f>
        <v/>
      </c>
      <c r="L186" s="28" t="str">
        <f>IF(OR(Ouverture_lignes_validées!L186="F",Ouverture_lignes_validées!L186="PM",Ouverture_lignes_validées!L186=""),"",IF(Ouverture_lignes_validées!L186=1,INDEX(COEE_CADLIGNE_TR!$A$16:$C$27,MATCH(Tableau4[[#This Row],[Mois]],COEE_CADLIGNE_TR!$A$16:$A$27,0),2)*COEE_CADLIGNE_TR!$H$2*INDEX(COEE_CADLIGNE_TR!$L$3:$R$9,MATCH(WEEKDAY($A186,1),COEE_CADLIGNE_TR!$M$3:$M$9,0),5)*INDEX(COEE_CADLIGNE_TR!$A$1:$D$13,MATCH(MONTH($A186),COEE_CADLIGNE_TR!$A$1:$A$13,0),3)))</f>
        <v/>
      </c>
      <c r="M186" s="28" t="str">
        <f>IF(OR(Ouverture_lignes_validées!M186="F",Ouverture_lignes_validées!M186="PM",Ouverture_lignes_validées!M186=""),"",IF(Ouverture_lignes_validées!M186=1,INDEX(COEE_CADLIGNE_TR!$A$16:$C$27,MATCH(Tableau4[[#This Row],[Mois]],COEE_CADLIGNE_TR!$A$16:$A$27,0),2)*COEE_CADLIGNE_TR!$H$2*INDEX(COEE_CADLIGNE_TR!$L$3:$R$9,MATCH(WEEKDAY($A186,1),COEE_CADLIGNE_TR!$M$3:$M$9,0),6)*INDEX(COEE_CADLIGNE_TR!$A$1:$D$13,MATCH(MONTH($A186),COEE_CADLIGNE_TR!$A$1:$A$13,0),3)))</f>
        <v/>
      </c>
      <c r="N186" s="28" t="str">
        <f>IF(OR(Ouverture_lignes_validées!N186="F",Ouverture_lignes_validées!N186="PM",Ouverture_lignes_validées!N186=""),"",IF(Ouverture_lignes_validées!N186=1,INDEX(COEE_CADLIGNE_TR!$A$16:$C$27,MATCH(Tableau4[[#This Row],[Mois]],COEE_CADLIGNE_TR!$A$16:$A$27,0),2)*COEE_CADLIGNE_TR!$H$2*INDEX(COEE_CADLIGNE_TR!$L$3:$R$9,MATCH(WEEKDAY($A186,1),COEE_CADLIGNE_TR!$M$3:$M$9,0),7)*INDEX(COEE_CADLIGNE_TR!$A$1:$D$13,MATCH(MONTH($A186),COEE_CADLIGNE_TR!$A$1:$A$13,0),3)))</f>
        <v/>
      </c>
      <c r="O186" s="28" t="str">
        <f>IF(OR(Ouverture_lignes_validées!O186="F",Ouverture_lignes_validées!O186="PM",Ouverture_lignes_validées!O186=""),"",IF(Ouverture_lignes_validées!O186=1,IF(ISEVEN(Capa_lignes!$C186)="VRAI",INDEX(COEE_CADLIGNE_TR!$A$16:$C$27,MATCH(Tableau4[[#This Row],[Mois]],COEE_CADLIGNE_TR!$A$16:$A$27,0),2)*COEE_CADLIGNE_TR!$I$2*INDEX(COEE_CADLIGNE_TR!$L$3:$R$9,MATCH(WEEKDAY($A186,1),COEE_CADLIGNE_TR!$M$3:$M$9,0),4)*INDEX(COEE_CADLIGNE_TR!$A$1:$D$13,MATCH(MONTH($A186),COEE_CADLIGNE_TR!$A$1:$A$13,0),4),INDEX(COEE_CADLIGNE_TR!$A$16:$C$27,MATCH(Tableau4[[#This Row],[Mois]],COEE_CADLIGNE_TR!$A$16:$A$27,0),2)*COEE_CADLIGNE_TR!$I$2*INDEX(COEE_CADLIGNE_TR!$L$3:$R$9,MATCH(WEEKDAY($A186,1),COEE_CADLIGNE_TR!$M$3:$M$9,0),3)*INDEX(COEE_CADLIGNE_TR!$A$1:$D$13,MATCH(MONTH($A186),COEE_CADLIGNE_TR!$A$1:$A$13,0),4))))</f>
        <v/>
      </c>
      <c r="P186" s="28" t="str">
        <f>IF(OR(Ouverture_lignes_validées!P186="F",Ouverture_lignes_validées!P186="PM",Ouverture_lignes_validées!P186=""),"",IF(Ouverture_lignes_validées!P186=1,IF(ISEVEN(Capa_lignes!$C186)="VRAI",INDEX(COEE_CADLIGNE_TR!$A$16:$C$27,MATCH(Tableau4[[#This Row],[Mois]],COEE_CADLIGNE_TR!$A$16:$A$27,0),2)*COEE_CADLIGNE_TR!$I$2*INDEX(COEE_CADLIGNE_TR!$L$3:$R$9,MATCH(WEEKDAY($A186,1),COEE_CADLIGNE_TR!$M$3:$M$9,0),3)*INDEX(COEE_CADLIGNE_TR!$A$1:$D$13,MATCH(MONTH($A186),COEE_CADLIGNE_TR!$A$1:$A$13,0),4),INDEX(COEE_CADLIGNE_TR!$A$16:$C$27,MATCH(Tableau4[[#This Row],[Mois]],COEE_CADLIGNE_TR!$A$16:$A$27,0),2)*COEE_CADLIGNE_TR!$I$2*INDEX(COEE_CADLIGNE_TR!$L$3:$R$9,MATCH(WEEKDAY($A186,1),COEE_CADLIGNE_TR!$M$3:$M$9,0),4)*INDEX(COEE_CADLIGNE_TR!$A$1:$D$13,MATCH(MONTH($A186),COEE_CADLIGNE_TR!$A$1:$A$13,0),4))))</f>
        <v/>
      </c>
      <c r="Q186" s="28" t="str">
        <f>IF(OR(Ouverture_lignes_validées!Q186="F",Ouverture_lignes_validées!Q186="PM",Ouverture_lignes_validées!Q186=""),"",IF(Ouverture_lignes_validées!Q186=1,INDEX(COEE_CADLIGNE_TR!$A$16:$C$27,MATCH(Tableau4[[#This Row],[Mois]],COEE_CADLIGNE_TR!$A$16:$A$27,0),2)*COEE_CADLIGNE_TR!$I$2*INDEX(COEE_CADLIGNE_TR!$L$3:$R$9,MATCH(WEEKDAY($A186,1),COEE_CADLIGNE_TR!$M$3:$M$9,0),5)*INDEX(COEE_CADLIGNE_TR!$A$1:$D$13,MATCH(MONTH($A186),COEE_CADLIGNE_TR!$A$1:$A$13,0),4)))</f>
        <v/>
      </c>
      <c r="R186" s="28">
        <f>IF(OR(Ouverture_lignes_validées!R186="F",Ouverture_lignes_validées!R186="PM",Ouverture_lignes_validées!R186=""),"",IF(Ouverture_lignes_validées!R186=1,INDEX(COEE_CADLIGNE_TR!$A$16:$C$27,MATCH(Tableau4[[#This Row],[Mois]],COEE_CADLIGNE_TR!$A$16:$A$27,0),2)*COEE_CADLIGNE_TR!$I$2*INDEX(COEE_CADLIGNE_TR!$L$3:$R$9,MATCH(WEEKDAY($A186,1),COEE_CADLIGNE_TR!$M$3:$M$9,0),6)*INDEX(COEE_CADLIGNE_TR!$A$1:$D$13,MATCH(MONTH($A186),COEE_CADLIGNE_TR!$A$1:$A$13,0),4)))</f>
        <v>7780.5</v>
      </c>
      <c r="S186" s="28">
        <f>IF(OR(Ouverture_lignes_validées!S186="F",Ouverture_lignes_validées!S186="PM",Ouverture_lignes_validées!S186=""),"",IF(Ouverture_lignes_validées!S186=1,INDEX(COEE_CADLIGNE_TR!$A$16:$C$27,MATCH(Tableau4[[#This Row],[Mois]],COEE_CADLIGNE_TR!$A$16:$A$27,0),2)*COEE_CADLIGNE_TR!$I$2*INDEX(COEE_CADLIGNE_TR!$L$3:$R$9,MATCH(WEEKDAY($A186,1),COEE_CADLIGNE_TR!$M$3:$M$9,0),7)*INDEX(COEE_CADLIGNE_TR!$A$1:$D$13,MATCH(MONTH($A186),COEE_CADLIGNE_TR!$A$1:$A$13,0),4)))</f>
        <v>7891.6500000000005</v>
      </c>
      <c r="T186" s="28" t="str">
        <f>IF(OR(Ouverture_lignes_validées!T186="F",Ouverture_lignes_validées!T186="PM",Ouverture_lignes_validées!T186=""),"",IF(Ouverture_lignes_validées!T186=1,IF(ISEVEN(Capa_lignes!$C186)="VRAI",INDEX(COEE_CADLIGNE_TR!$A$16:$C$27,MATCH(Tableau4[[#This Row],[Mois]],COEE_CADLIGNE_TR!$A$16:$A$27,0),2)*COEE_CADLIGNE_TR!$J$2*INDEX(COEE_CADLIGNE_TR!$L$3:$R$9,MATCH(WEEKDAY($A186,1),COEE_CADLIGNE_TR!$M$3:$M$9,0),3)*INDEX(COEE_CADLIGNE_TR!$A$1:$E$13,MATCH(MONTH($A186),COEE_CADLIGNE_TR!$A$1:$A$13,0),5),INDEX(COEE_CADLIGNE_TR!$A$16:$C$27,MATCH(Tableau4[[#This Row],[Mois]],COEE_CADLIGNE_TR!$A$16:$A$27,0),2)*COEE_CADLIGNE_TR!$J$2*INDEX(COEE_CADLIGNE_TR!$L$3:$R$9,MATCH(WEEKDAY($A186,1),COEE_CADLIGNE_TR!$M$3:$M$9,0),4)*INDEX(COEE_CADLIGNE_TR!$A$1:$E$13,MATCH(MONTH($A186),COEE_CADLIGNE_TR!$A$1:$A$13,0),5))))</f>
        <v/>
      </c>
    </row>
    <row r="187" spans="1:20" x14ac:dyDescent="0.35">
      <c r="A187" s="4">
        <v>45110</v>
      </c>
      <c r="B187" s="1">
        <v>2023</v>
      </c>
      <c r="C187" s="1">
        <v>27</v>
      </c>
      <c r="D187" s="1">
        <f>MONTH(Tableau4[[#This Row],[Date ]])</f>
        <v>7</v>
      </c>
      <c r="E187" s="28" t="str">
        <f>IF(OR(Ouverture_lignes_validées!E187="F",Ouverture_lignes_validées!E187="PM",Ouverture_lignes_validées!E187=""),"",
IF(Ouverture_lignes_validées!E187=1,
IF(ISEVEN(Capa_lignes!$C187)="VRAI",
INDEX(COEE_CADLIGNE_TR!$A$16:$C$27,MATCH(Tableau4[[#This Row],[Mois]],COEE_CADLIGNE_TR!$A$16:$A$27,0),2)*COEE_CADLIGNE_TR!$G$2*INDEX(COEE_CADLIGNE_TR!$L$3:$R$9,MATCH(WEEKDAY($A187,1),COEE_CADLIGNE_TR!$M$3:$M$9,0),4)*INDEX(COEE_CADLIGNE_TR!$A$1:$D$13,MATCH(MONTH($A187),COEE_CADLIGNE_TR!$A$1:$A$13,0),2)*INDEX(COEE_CADLIGNE_TR!$A$1:$D$13,MATCH(MONTH($A187),COEE_CADLIGNE_TR!$A$1:$A$13,0),2),
INDEX(COEE_CADLIGNE_TR!$A$16:$C$27,MATCH(Tableau4[[#This Row],[Mois]],COEE_CADLIGNE_TR!$A$16:$A$27,0),2)*COEE_CADLIGNE_TR!$G$2*INDEX(COEE_CADLIGNE_TR!$L$3:$R$9,MATCH(WEEKDAY($A187,1),COEE_CADLIGNE_TR!$M$3:$M$9,0),3)*INDEX(COEE_CADLIGNE_TR!$A$1:$D$13,MATCH(MONTH($A187),COEE_CADLIGNE_TR!$A$1:$A$13,0),2)*INDEX(COEE_CADLIGNE_TR!$A$1:$D$13,MATCH(MONTH($A187),COEE_CADLIGNE_TR!$A$1:$A$13,0),2))))</f>
        <v/>
      </c>
      <c r="F187" s="28">
        <f>IF(OR(Ouverture_lignes_validées!F187="F",Ouverture_lignes_validées!F187="PM",Ouverture_lignes_validées!F187=""),"",IF(Ouverture_lignes_validées!F187=1,IF(ISEVEN(Capa_lignes!$C187)="VRAI",INDEX(COEE_CADLIGNE_TR!$A$16:$C$27,MATCH(Tableau4[[#This Row],[Mois]],COEE_CADLIGNE_TR!$A$16:$A$27,0),2)*COEE_CADLIGNE_TR!$G$2*INDEX(COEE_CADLIGNE_TR!$L$3:$R$9,MATCH(WEEKDAY($A187,1),COEE_CADLIGNE_TR!$M$3:$M$9,0),3)*INDEX(COEE_CADLIGNE_TR!$A$1:$D$13,MATCH(MONTH($A187),COEE_CADLIGNE_TR!$A$1:$A$13,0),2),COEE_CADLIGNE_TR!$G$2*INDEX(COEE_CADLIGNE_TR!$L$3:$R$9,MATCH(WEEKDAY($A187,1),COEE_CADLIGNE_TR!$M$3:$M$9,0),4)*INDEX(COEE_CADLIGNE_TR!$A$1:$D$13,MATCH(MONTH($A187),COEE_CADLIGNE_TR!$A$1:$A$13,0),2))))</f>
        <v>4050</v>
      </c>
      <c r="G187" s="28" t="str">
        <f>IF(OR(Ouverture_lignes_validées!G187="F",Ouverture_lignes_validées!G187="PM",Ouverture_lignes_validées!G187=""),"",IF(Ouverture_lignes_validées!G187=1,INDEX(COEE_CADLIGNE_TR!$A$16:$C$27,MATCH(Tableau4[[#This Row],[Mois]],COEE_CADLIGNE_TR!$A$16:$A$27,0),2)*COEE_CADLIGNE_TR!$G$2*INDEX(COEE_CADLIGNE_TR!$L$3:$R$9,MATCH(WEEKDAY($A187,1),COEE_CADLIGNE_TR!$M$3:$M$9,0),5)*INDEX(COEE_CADLIGNE_TR!$A$1:$D$13,MATCH(MONTH($A187),COEE_CADLIGNE_TR!$A$1:$A$13,0),2)))</f>
        <v/>
      </c>
      <c r="H187" s="28" t="str">
        <f>IF(OR(Ouverture_lignes_validées!H187="F",Ouverture_lignes_validées!H187="PM",Ouverture_lignes_validées!H187=""),"",IF(Ouverture_lignes_validées!H187=1,INDEX(COEE_CADLIGNE_TR!$A$16:$C$27,MATCH(Tableau4[[#This Row],[Mois]],COEE_CADLIGNE_TR!$A$16:$A$27,0),2)*COEE_CADLIGNE_TR!$G$2*INDEX(COEE_CADLIGNE_TR!$L$3:$R$9,MATCH(WEEKDAY($A187,1),COEE_CADLIGNE_TR!$M$3:$M$9,0),6)*INDEX(COEE_CADLIGNE_TR!$A$1:$D$13,MATCH(MONTH($A187),COEE_CADLIGNE_TR!$A$1:$A$13,0),2)))</f>
        <v/>
      </c>
      <c r="I187" s="28" t="str">
        <f>IF(OR(Ouverture_lignes_validées!I187="F",Ouverture_lignes_validées!I187="PM",Ouverture_lignes_validées!I187=""),"",IF(Ouverture_lignes_validées!I187=1,INDEX(COEE_CADLIGNE_TR!$A$16:$C$27,MATCH(Tableau4[[#This Row],[Mois]],COEE_CADLIGNE_TR!$A$16:$A$27,0),2)*COEE_CADLIGNE_TR!$G$2*INDEX(COEE_CADLIGNE_TR!$L$3:$R$9,MATCH(WEEKDAY($A187,1),COEE_CADLIGNE_TR!$M$3:$M$9,0),7)*INDEX(COEE_CADLIGNE_TR!$A$1:$D$13,MATCH(MONTH($A187),COEE_CADLIGNE_TR!$A$1:$A$13,0),2)))</f>
        <v/>
      </c>
      <c r="J187" s="28" t="str">
        <f>IF(OR(Ouverture_lignes_validées!J187="F",Ouverture_lignes_validées!J187="PM",Ouverture_lignes_validées!J187=""),"",IF(Ouverture_lignes_validées!J187=1,IF(ISEVEN(Capa_lignes!$C187)="VRAI",INDEX(COEE_CADLIGNE_TR!$A$16:$C$27,MATCH(Tableau4[[#This Row],[Mois]],COEE_CADLIGNE_TR!$A$16:$A$27,0),2)*COEE_CADLIGNE_TR!$H$2*INDEX(COEE_CADLIGNE_TR!$L$3:$R$9,MATCH(WEEKDAY($A187,1),COEE_CADLIGNE_TR!$M$3:$M$9,0),4)*INDEX(COEE_CADLIGNE_TR!$A$1:$D$13,MATCH(MONTH($A187),COEE_CADLIGNE_TR!$A$1:$A$13,0),3),INDEX(COEE_CADLIGNE_TR!$A$16:$C$27,MATCH(Tableau4[[#This Row],[Mois]],COEE_CADLIGNE_TR!$A$16:$A$27,0),2)*COEE_CADLIGNE_TR!$H$2*INDEX(COEE_CADLIGNE_TR!$L$3:$R$9,MATCH(WEEKDAY($A187,1),COEE_CADLIGNE_TR!$M$3:$M$9,0),3)*INDEX(COEE_CADLIGNE_TR!$A$1:$D$13,MATCH(MONTH($A187),COEE_CADLIGNE_TR!$A$1:$A$13,0),3))))</f>
        <v/>
      </c>
      <c r="K187" s="28" t="str">
        <f>IF(OR(Ouverture_lignes_validées!K187="F",Ouverture_lignes_validées!K187="PM",Ouverture_lignes_validées!K187=""),"",IF(Ouverture_lignes_validées!K187=1,IF(ISEVEN(Capa_lignes!$C187)="VRAI",INDEX(COEE_CADLIGNE_TR!$A$16:$C$27,MATCH(Tableau4[[#This Row],[Mois]],COEE_CADLIGNE_TR!$A$16:$A$27,0),2)*COEE_CADLIGNE_TR!$H$2*INDEX(COEE_CADLIGNE_TR!$L$3:$R$9,MATCH(WEEKDAY($A187,1),COEE_CADLIGNE_TR!$M$3:$M$9,0),3)*INDEX(COEE_CADLIGNE_TR!$A$1:$D$13,MATCH(MONTH($A187),COEE_CADLIGNE_TR!$A$1:$A$13,0),3),INDEX(COEE_CADLIGNE_TR!$A$16:$C$27,MATCH(Tableau4[[#This Row],[Mois]],COEE_CADLIGNE_TR!$A$16:$A$27,0),2)*COEE_CADLIGNE_TR!$H$2*INDEX(COEE_CADLIGNE_TR!$L$3:$R$9,MATCH(WEEKDAY($A187,1),COEE_CADLIGNE_TR!$M$3:$M$9,0),4)*INDEX(COEE_CADLIGNE_TR!$A$1:$D$13,MATCH(MONTH($A187),COEE_CADLIGNE_TR!$A$1:$A$13,0),3))))</f>
        <v/>
      </c>
      <c r="L187" s="28" t="str">
        <f>IF(OR(Ouverture_lignes_validées!L187="F",Ouverture_lignes_validées!L187="PM",Ouverture_lignes_validées!L187=""),"",IF(Ouverture_lignes_validées!L187=1,INDEX(COEE_CADLIGNE_TR!$A$16:$C$27,MATCH(Tableau4[[#This Row],[Mois]],COEE_CADLIGNE_TR!$A$16:$A$27,0),2)*COEE_CADLIGNE_TR!$H$2*INDEX(COEE_CADLIGNE_TR!$L$3:$R$9,MATCH(WEEKDAY($A187,1),COEE_CADLIGNE_TR!$M$3:$M$9,0),5)*INDEX(COEE_CADLIGNE_TR!$A$1:$D$13,MATCH(MONTH($A187),COEE_CADLIGNE_TR!$A$1:$A$13,0),3)))</f>
        <v/>
      </c>
      <c r="M187" s="28" t="str">
        <f>IF(OR(Ouverture_lignes_validées!M187="F",Ouverture_lignes_validées!M187="PM",Ouverture_lignes_validées!M187=""),"",IF(Ouverture_lignes_validées!M187=1,INDEX(COEE_CADLIGNE_TR!$A$16:$C$27,MATCH(Tableau4[[#This Row],[Mois]],COEE_CADLIGNE_TR!$A$16:$A$27,0),2)*COEE_CADLIGNE_TR!$H$2*INDEX(COEE_CADLIGNE_TR!$L$3:$R$9,MATCH(WEEKDAY($A187,1),COEE_CADLIGNE_TR!$M$3:$M$9,0),6)*INDEX(COEE_CADLIGNE_TR!$A$1:$D$13,MATCH(MONTH($A187),COEE_CADLIGNE_TR!$A$1:$A$13,0),3)))</f>
        <v/>
      </c>
      <c r="N187" s="28" t="str">
        <f>IF(OR(Ouverture_lignes_validées!N187="F",Ouverture_lignes_validées!N187="PM",Ouverture_lignes_validées!N187=""),"",IF(Ouverture_lignes_validées!N187=1,INDEX(COEE_CADLIGNE_TR!$A$16:$C$27,MATCH(Tableau4[[#This Row],[Mois]],COEE_CADLIGNE_TR!$A$16:$A$27,0),2)*COEE_CADLIGNE_TR!$H$2*INDEX(COEE_CADLIGNE_TR!$L$3:$R$9,MATCH(WEEKDAY($A187,1),COEE_CADLIGNE_TR!$M$3:$M$9,0),7)*INDEX(COEE_CADLIGNE_TR!$A$1:$D$13,MATCH(MONTH($A187),COEE_CADLIGNE_TR!$A$1:$A$13,0),3)))</f>
        <v/>
      </c>
      <c r="O187" s="28">
        <f>IF(OR(Ouverture_lignes_validées!O187="F",Ouverture_lignes_validées!O187="PM",Ouverture_lignes_validées!O187=""),"",IF(Ouverture_lignes_validées!O187=1,IF(ISEVEN(Capa_lignes!$C187)="VRAI",INDEX(COEE_CADLIGNE_TR!$A$16:$C$27,MATCH(Tableau4[[#This Row],[Mois]],COEE_CADLIGNE_TR!$A$16:$A$27,0),2)*COEE_CADLIGNE_TR!$I$2*INDEX(COEE_CADLIGNE_TR!$L$3:$R$9,MATCH(WEEKDAY($A187,1),COEE_CADLIGNE_TR!$M$3:$M$9,0),4)*INDEX(COEE_CADLIGNE_TR!$A$1:$D$13,MATCH(MONTH($A187),COEE_CADLIGNE_TR!$A$1:$A$13,0),4),INDEX(COEE_CADLIGNE_TR!$A$16:$C$27,MATCH(Tableau4[[#This Row],[Mois]],COEE_CADLIGNE_TR!$A$16:$A$27,0),2)*COEE_CADLIGNE_TR!$I$2*INDEX(COEE_CADLIGNE_TR!$L$3:$R$9,MATCH(WEEKDAY($A187,1),COEE_CADLIGNE_TR!$M$3:$M$9,0),3)*INDEX(COEE_CADLIGNE_TR!$A$1:$D$13,MATCH(MONTH($A187),COEE_CADLIGNE_TR!$A$1:$A$13,0),4))))</f>
        <v>4890.6000000000004</v>
      </c>
      <c r="P187" s="28">
        <f>IF(OR(Ouverture_lignes_validées!P187="F",Ouverture_lignes_validées!P187="PM",Ouverture_lignes_validées!P187=""),"",IF(Ouverture_lignes_validées!P187=1,IF(ISEVEN(Capa_lignes!$C187)="VRAI",INDEX(COEE_CADLIGNE_TR!$A$16:$C$27,MATCH(Tableau4[[#This Row],[Mois]],COEE_CADLIGNE_TR!$A$16:$A$27,0),2)*COEE_CADLIGNE_TR!$I$2*INDEX(COEE_CADLIGNE_TR!$L$3:$R$9,MATCH(WEEKDAY($A187,1),COEE_CADLIGNE_TR!$M$3:$M$9,0),3)*INDEX(COEE_CADLIGNE_TR!$A$1:$D$13,MATCH(MONTH($A187),COEE_CADLIGNE_TR!$A$1:$A$13,0),4),INDEX(COEE_CADLIGNE_TR!$A$16:$C$27,MATCH(Tableau4[[#This Row],[Mois]],COEE_CADLIGNE_TR!$A$16:$A$27,0),2)*COEE_CADLIGNE_TR!$I$2*INDEX(COEE_CADLIGNE_TR!$L$3:$R$9,MATCH(WEEKDAY($A187,1),COEE_CADLIGNE_TR!$M$3:$M$9,0),4)*INDEX(COEE_CADLIGNE_TR!$A$1:$D$13,MATCH(MONTH($A187),COEE_CADLIGNE_TR!$A$1:$A$13,0),4))))</f>
        <v>5001.75</v>
      </c>
      <c r="Q187" s="28">
        <f>IF(OR(Ouverture_lignes_validées!Q187="F",Ouverture_lignes_validées!Q187="PM",Ouverture_lignes_validées!Q187=""),"",IF(Ouverture_lignes_validées!Q187=1,INDEX(COEE_CADLIGNE_TR!$A$16:$C$27,MATCH(Tableau4[[#This Row],[Mois]],COEE_CADLIGNE_TR!$A$16:$A$27,0),2)*COEE_CADLIGNE_TR!$I$2*INDEX(COEE_CADLIGNE_TR!$L$3:$R$9,MATCH(WEEKDAY($A187,1),COEE_CADLIGNE_TR!$M$3:$M$9,0),5)*INDEX(COEE_CADLIGNE_TR!$A$1:$D$13,MATCH(MONTH($A187),COEE_CADLIGNE_TR!$A$1:$A$13,0),4)))</f>
        <v>6113.25</v>
      </c>
      <c r="R187" s="28" t="str">
        <f>IF(OR(Ouverture_lignes_validées!R187="F",Ouverture_lignes_validées!R187="PM",Ouverture_lignes_validées!R187=""),"",IF(Ouverture_lignes_validées!R187=1,INDEX(COEE_CADLIGNE_TR!$A$16:$C$27,MATCH(Tableau4[[#This Row],[Mois]],COEE_CADLIGNE_TR!$A$16:$A$27,0),2)*COEE_CADLIGNE_TR!$I$2*INDEX(COEE_CADLIGNE_TR!$L$3:$R$9,MATCH(WEEKDAY($A187,1),COEE_CADLIGNE_TR!$M$3:$M$9,0),6)*INDEX(COEE_CADLIGNE_TR!$A$1:$D$13,MATCH(MONTH($A187),COEE_CADLIGNE_TR!$A$1:$A$13,0),4)))</f>
        <v/>
      </c>
      <c r="S187" s="28" t="str">
        <f>IF(OR(Ouverture_lignes_validées!S187="F",Ouverture_lignes_validées!S187="PM",Ouverture_lignes_validées!S187=""),"",IF(Ouverture_lignes_validées!S187=1,INDEX(COEE_CADLIGNE_TR!$A$16:$C$27,MATCH(Tableau4[[#This Row],[Mois]],COEE_CADLIGNE_TR!$A$16:$A$27,0),2)*COEE_CADLIGNE_TR!$I$2*INDEX(COEE_CADLIGNE_TR!$L$3:$R$9,MATCH(WEEKDAY($A187,1),COEE_CADLIGNE_TR!$M$3:$M$9,0),7)*INDEX(COEE_CADLIGNE_TR!$A$1:$D$13,MATCH(MONTH($A187),COEE_CADLIGNE_TR!$A$1:$A$13,0),4)))</f>
        <v/>
      </c>
      <c r="T187" s="28">
        <f>IF(OR(Ouverture_lignes_validées!T187="F",Ouverture_lignes_validées!T187="PM",Ouverture_lignes_validées!T187=""),"",IF(Ouverture_lignes_validées!T187=1,IF(ISEVEN(Capa_lignes!$C187)="VRAI",INDEX(COEE_CADLIGNE_TR!$A$16:$C$27,MATCH(Tableau4[[#This Row],[Mois]],COEE_CADLIGNE_TR!$A$16:$A$27,0),2)*COEE_CADLIGNE_TR!$J$2*INDEX(COEE_CADLIGNE_TR!$L$3:$R$9,MATCH(WEEKDAY($A187,1),COEE_CADLIGNE_TR!$M$3:$M$9,0),3)*INDEX(COEE_CADLIGNE_TR!$A$1:$E$13,MATCH(MONTH($A187),COEE_CADLIGNE_TR!$A$1:$A$13,0),5),INDEX(COEE_CADLIGNE_TR!$A$16:$C$27,MATCH(Tableau4[[#This Row],[Mois]],COEE_CADLIGNE_TR!$A$16:$A$27,0),2)*COEE_CADLIGNE_TR!$J$2*INDEX(COEE_CADLIGNE_TR!$L$3:$R$9,MATCH(WEEKDAY($A187,1),COEE_CADLIGNE_TR!$M$3:$M$9,0),4)*INDEX(COEE_CADLIGNE_TR!$A$1:$E$13,MATCH(MONTH($A187),COEE_CADLIGNE_TR!$A$1:$A$13,0),5))))</f>
        <v>1601.8735362997659</v>
      </c>
    </row>
    <row r="188" spans="1:20" x14ac:dyDescent="0.35">
      <c r="A188" s="4">
        <v>45111</v>
      </c>
      <c r="B188" s="1">
        <v>2023</v>
      </c>
      <c r="C188" s="1">
        <v>27</v>
      </c>
      <c r="D188" s="1">
        <f>MONTH(Tableau4[[#This Row],[Date ]])</f>
        <v>7</v>
      </c>
      <c r="E188" s="28" t="str">
        <f>IF(OR(Ouverture_lignes_validées!E188="F",Ouverture_lignes_validées!E188="PM",Ouverture_lignes_validées!E188=""),"",
IF(Ouverture_lignes_validées!E188=1,
IF(ISEVEN(Capa_lignes!$C188)="VRAI",
INDEX(COEE_CADLIGNE_TR!$A$16:$C$27,MATCH(Tableau4[[#This Row],[Mois]],COEE_CADLIGNE_TR!$A$16:$A$27,0),2)*COEE_CADLIGNE_TR!$G$2*INDEX(COEE_CADLIGNE_TR!$L$3:$R$9,MATCH(WEEKDAY($A188,1),COEE_CADLIGNE_TR!$M$3:$M$9,0),4)*INDEX(COEE_CADLIGNE_TR!$A$1:$D$13,MATCH(MONTH($A188),COEE_CADLIGNE_TR!$A$1:$A$13,0),2)*INDEX(COEE_CADLIGNE_TR!$A$1:$D$13,MATCH(MONTH($A188),COEE_CADLIGNE_TR!$A$1:$A$13,0),2),
INDEX(COEE_CADLIGNE_TR!$A$16:$C$27,MATCH(Tableau4[[#This Row],[Mois]],COEE_CADLIGNE_TR!$A$16:$A$27,0),2)*COEE_CADLIGNE_TR!$G$2*INDEX(COEE_CADLIGNE_TR!$L$3:$R$9,MATCH(WEEKDAY($A188,1),COEE_CADLIGNE_TR!$M$3:$M$9,0),3)*INDEX(COEE_CADLIGNE_TR!$A$1:$D$13,MATCH(MONTH($A188),COEE_CADLIGNE_TR!$A$1:$A$13,0),2)*INDEX(COEE_CADLIGNE_TR!$A$1:$D$13,MATCH(MONTH($A188),COEE_CADLIGNE_TR!$A$1:$A$13,0),2))))</f>
        <v/>
      </c>
      <c r="F188" s="28">
        <f>IF(OR(Ouverture_lignes_validées!F188="F",Ouverture_lignes_validées!F188="PM",Ouverture_lignes_validées!F188=""),"",IF(Ouverture_lignes_validées!F188=1,IF(ISEVEN(Capa_lignes!$C188)="VRAI",INDEX(COEE_CADLIGNE_TR!$A$16:$C$27,MATCH(Tableau4[[#This Row],[Mois]],COEE_CADLIGNE_TR!$A$16:$A$27,0),2)*COEE_CADLIGNE_TR!$G$2*INDEX(COEE_CADLIGNE_TR!$L$3:$R$9,MATCH(WEEKDAY($A188,1),COEE_CADLIGNE_TR!$M$3:$M$9,0),3)*INDEX(COEE_CADLIGNE_TR!$A$1:$D$13,MATCH(MONTH($A188),COEE_CADLIGNE_TR!$A$1:$A$13,0),2),COEE_CADLIGNE_TR!$G$2*INDEX(COEE_CADLIGNE_TR!$L$3:$R$9,MATCH(WEEKDAY($A188,1),COEE_CADLIGNE_TR!$M$3:$M$9,0),4)*INDEX(COEE_CADLIGNE_TR!$A$1:$D$13,MATCH(MONTH($A188),COEE_CADLIGNE_TR!$A$1:$A$13,0),2))))</f>
        <v>4050</v>
      </c>
      <c r="G188" s="28" t="str">
        <f>IF(OR(Ouverture_lignes_validées!G188="F",Ouverture_lignes_validées!G188="PM",Ouverture_lignes_validées!G188=""),"",IF(Ouverture_lignes_validées!G188=1,INDEX(COEE_CADLIGNE_TR!$A$16:$C$27,MATCH(Tableau4[[#This Row],[Mois]],COEE_CADLIGNE_TR!$A$16:$A$27,0),2)*COEE_CADLIGNE_TR!$G$2*INDEX(COEE_CADLIGNE_TR!$L$3:$R$9,MATCH(WEEKDAY($A188,1),COEE_CADLIGNE_TR!$M$3:$M$9,0),5)*INDEX(COEE_CADLIGNE_TR!$A$1:$D$13,MATCH(MONTH($A188),COEE_CADLIGNE_TR!$A$1:$A$13,0),2)))</f>
        <v/>
      </c>
      <c r="H188" s="28" t="str">
        <f>IF(OR(Ouverture_lignes_validées!H188="F",Ouverture_lignes_validées!H188="PM",Ouverture_lignes_validées!H188=""),"",IF(Ouverture_lignes_validées!H188=1,INDEX(COEE_CADLIGNE_TR!$A$16:$C$27,MATCH(Tableau4[[#This Row],[Mois]],COEE_CADLIGNE_TR!$A$16:$A$27,0),2)*COEE_CADLIGNE_TR!$G$2*INDEX(COEE_CADLIGNE_TR!$L$3:$R$9,MATCH(WEEKDAY($A188,1),COEE_CADLIGNE_TR!$M$3:$M$9,0),6)*INDEX(COEE_CADLIGNE_TR!$A$1:$D$13,MATCH(MONTH($A188),COEE_CADLIGNE_TR!$A$1:$A$13,0),2)))</f>
        <v/>
      </c>
      <c r="I188" s="28" t="str">
        <f>IF(OR(Ouverture_lignes_validées!I188="F",Ouverture_lignes_validées!I188="PM",Ouverture_lignes_validées!I188=""),"",IF(Ouverture_lignes_validées!I188=1,INDEX(COEE_CADLIGNE_TR!$A$16:$C$27,MATCH(Tableau4[[#This Row],[Mois]],COEE_CADLIGNE_TR!$A$16:$A$27,0),2)*COEE_CADLIGNE_TR!$G$2*INDEX(COEE_CADLIGNE_TR!$L$3:$R$9,MATCH(WEEKDAY($A188,1),COEE_CADLIGNE_TR!$M$3:$M$9,0),7)*INDEX(COEE_CADLIGNE_TR!$A$1:$D$13,MATCH(MONTH($A188),COEE_CADLIGNE_TR!$A$1:$A$13,0),2)))</f>
        <v/>
      </c>
      <c r="J188" s="28" t="str">
        <f>IF(OR(Ouverture_lignes_validées!J188="F",Ouverture_lignes_validées!J188="PM",Ouverture_lignes_validées!J188=""),"",IF(Ouverture_lignes_validées!J188=1,IF(ISEVEN(Capa_lignes!$C188)="VRAI",INDEX(COEE_CADLIGNE_TR!$A$16:$C$27,MATCH(Tableau4[[#This Row],[Mois]],COEE_CADLIGNE_TR!$A$16:$A$27,0),2)*COEE_CADLIGNE_TR!$H$2*INDEX(COEE_CADLIGNE_TR!$L$3:$R$9,MATCH(WEEKDAY($A188,1),COEE_CADLIGNE_TR!$M$3:$M$9,0),4)*INDEX(COEE_CADLIGNE_TR!$A$1:$D$13,MATCH(MONTH($A188),COEE_CADLIGNE_TR!$A$1:$A$13,0),3),INDEX(COEE_CADLIGNE_TR!$A$16:$C$27,MATCH(Tableau4[[#This Row],[Mois]],COEE_CADLIGNE_TR!$A$16:$A$27,0),2)*COEE_CADLIGNE_TR!$H$2*INDEX(COEE_CADLIGNE_TR!$L$3:$R$9,MATCH(WEEKDAY($A188,1),COEE_CADLIGNE_TR!$M$3:$M$9,0),3)*INDEX(COEE_CADLIGNE_TR!$A$1:$D$13,MATCH(MONTH($A188),COEE_CADLIGNE_TR!$A$1:$A$13,0),3))))</f>
        <v/>
      </c>
      <c r="K188" s="28" t="str">
        <f>IF(OR(Ouverture_lignes_validées!K188="F",Ouverture_lignes_validées!K188="PM",Ouverture_lignes_validées!K188=""),"",IF(Ouverture_lignes_validées!K188=1,IF(ISEVEN(Capa_lignes!$C188)="VRAI",INDEX(COEE_CADLIGNE_TR!$A$16:$C$27,MATCH(Tableau4[[#This Row],[Mois]],COEE_CADLIGNE_TR!$A$16:$A$27,0),2)*COEE_CADLIGNE_TR!$H$2*INDEX(COEE_CADLIGNE_TR!$L$3:$R$9,MATCH(WEEKDAY($A188,1),COEE_CADLIGNE_TR!$M$3:$M$9,0),3)*INDEX(COEE_CADLIGNE_TR!$A$1:$D$13,MATCH(MONTH($A188),COEE_CADLIGNE_TR!$A$1:$A$13,0),3),INDEX(COEE_CADLIGNE_TR!$A$16:$C$27,MATCH(Tableau4[[#This Row],[Mois]],COEE_CADLIGNE_TR!$A$16:$A$27,0),2)*COEE_CADLIGNE_TR!$H$2*INDEX(COEE_CADLIGNE_TR!$L$3:$R$9,MATCH(WEEKDAY($A188,1),COEE_CADLIGNE_TR!$M$3:$M$9,0),4)*INDEX(COEE_CADLIGNE_TR!$A$1:$D$13,MATCH(MONTH($A188),COEE_CADLIGNE_TR!$A$1:$A$13,0),3))))</f>
        <v/>
      </c>
      <c r="L188" s="28" t="str">
        <f>IF(OR(Ouverture_lignes_validées!L188="F",Ouverture_lignes_validées!L188="PM",Ouverture_lignes_validées!L188=""),"",IF(Ouverture_lignes_validées!L188=1,INDEX(COEE_CADLIGNE_TR!$A$16:$C$27,MATCH(Tableau4[[#This Row],[Mois]],COEE_CADLIGNE_TR!$A$16:$A$27,0),2)*COEE_CADLIGNE_TR!$H$2*INDEX(COEE_CADLIGNE_TR!$L$3:$R$9,MATCH(WEEKDAY($A188,1),COEE_CADLIGNE_TR!$M$3:$M$9,0),5)*INDEX(COEE_CADLIGNE_TR!$A$1:$D$13,MATCH(MONTH($A188),COEE_CADLIGNE_TR!$A$1:$A$13,0),3)))</f>
        <v/>
      </c>
      <c r="M188" s="28" t="str">
        <f>IF(OR(Ouverture_lignes_validées!M188="F",Ouverture_lignes_validées!M188="PM",Ouverture_lignes_validées!M188=""),"",IF(Ouverture_lignes_validées!M188=1,INDEX(COEE_CADLIGNE_TR!$A$16:$C$27,MATCH(Tableau4[[#This Row],[Mois]],COEE_CADLIGNE_TR!$A$16:$A$27,0),2)*COEE_CADLIGNE_TR!$H$2*INDEX(COEE_CADLIGNE_TR!$L$3:$R$9,MATCH(WEEKDAY($A188,1),COEE_CADLIGNE_TR!$M$3:$M$9,0),6)*INDEX(COEE_CADLIGNE_TR!$A$1:$D$13,MATCH(MONTH($A188),COEE_CADLIGNE_TR!$A$1:$A$13,0),3)))</f>
        <v/>
      </c>
      <c r="N188" s="28" t="str">
        <f>IF(OR(Ouverture_lignes_validées!N188="F",Ouverture_lignes_validées!N188="PM",Ouverture_lignes_validées!N188=""),"",IF(Ouverture_lignes_validées!N188=1,INDEX(COEE_CADLIGNE_TR!$A$16:$C$27,MATCH(Tableau4[[#This Row],[Mois]],COEE_CADLIGNE_TR!$A$16:$A$27,0),2)*COEE_CADLIGNE_TR!$H$2*INDEX(COEE_CADLIGNE_TR!$L$3:$R$9,MATCH(WEEKDAY($A188,1),COEE_CADLIGNE_TR!$M$3:$M$9,0),7)*INDEX(COEE_CADLIGNE_TR!$A$1:$D$13,MATCH(MONTH($A188),COEE_CADLIGNE_TR!$A$1:$A$13,0),3)))</f>
        <v/>
      </c>
      <c r="O188" s="28">
        <f>IF(OR(Ouverture_lignes_validées!O188="F",Ouverture_lignes_validées!O188="PM",Ouverture_lignes_validées!O188=""),"",IF(Ouverture_lignes_validées!O188=1,IF(ISEVEN(Capa_lignes!$C188)="VRAI",INDEX(COEE_CADLIGNE_TR!$A$16:$C$27,MATCH(Tableau4[[#This Row],[Mois]],COEE_CADLIGNE_TR!$A$16:$A$27,0),2)*COEE_CADLIGNE_TR!$I$2*INDEX(COEE_CADLIGNE_TR!$L$3:$R$9,MATCH(WEEKDAY($A188,1),COEE_CADLIGNE_TR!$M$3:$M$9,0),4)*INDEX(COEE_CADLIGNE_TR!$A$1:$D$13,MATCH(MONTH($A188),COEE_CADLIGNE_TR!$A$1:$A$13,0),4),INDEX(COEE_CADLIGNE_TR!$A$16:$C$27,MATCH(Tableau4[[#This Row],[Mois]],COEE_CADLIGNE_TR!$A$16:$A$27,0),2)*COEE_CADLIGNE_TR!$I$2*INDEX(COEE_CADLIGNE_TR!$L$3:$R$9,MATCH(WEEKDAY($A188,1),COEE_CADLIGNE_TR!$M$3:$M$9,0),3)*INDEX(COEE_CADLIGNE_TR!$A$1:$D$13,MATCH(MONTH($A188),COEE_CADLIGNE_TR!$A$1:$A$13,0),4))))</f>
        <v>4890.6000000000004</v>
      </c>
      <c r="P188" s="28">
        <f>IF(OR(Ouverture_lignes_validées!P188="F",Ouverture_lignes_validées!P188="PM",Ouverture_lignes_validées!P188=""),"",IF(Ouverture_lignes_validées!P188=1,IF(ISEVEN(Capa_lignes!$C188)="VRAI",INDEX(COEE_CADLIGNE_TR!$A$16:$C$27,MATCH(Tableau4[[#This Row],[Mois]],COEE_CADLIGNE_TR!$A$16:$A$27,0),2)*COEE_CADLIGNE_TR!$I$2*INDEX(COEE_CADLIGNE_TR!$L$3:$R$9,MATCH(WEEKDAY($A188,1),COEE_CADLIGNE_TR!$M$3:$M$9,0),3)*INDEX(COEE_CADLIGNE_TR!$A$1:$D$13,MATCH(MONTH($A188),COEE_CADLIGNE_TR!$A$1:$A$13,0),4),INDEX(COEE_CADLIGNE_TR!$A$16:$C$27,MATCH(Tableau4[[#This Row],[Mois]],COEE_CADLIGNE_TR!$A$16:$A$27,0),2)*COEE_CADLIGNE_TR!$I$2*INDEX(COEE_CADLIGNE_TR!$L$3:$R$9,MATCH(WEEKDAY($A188,1),COEE_CADLIGNE_TR!$M$3:$M$9,0),4)*INDEX(COEE_CADLIGNE_TR!$A$1:$D$13,MATCH(MONTH($A188),COEE_CADLIGNE_TR!$A$1:$A$13,0),4))))</f>
        <v>5001.75</v>
      </c>
      <c r="Q188" s="28">
        <f>IF(OR(Ouverture_lignes_validées!Q188="F",Ouverture_lignes_validées!Q188="PM",Ouverture_lignes_validées!Q188=""),"",IF(Ouverture_lignes_validées!Q188=1,INDEX(COEE_CADLIGNE_TR!$A$16:$C$27,MATCH(Tableau4[[#This Row],[Mois]],COEE_CADLIGNE_TR!$A$16:$A$27,0),2)*COEE_CADLIGNE_TR!$I$2*INDEX(COEE_CADLIGNE_TR!$L$3:$R$9,MATCH(WEEKDAY($A188,1),COEE_CADLIGNE_TR!$M$3:$M$9,0),5)*INDEX(COEE_CADLIGNE_TR!$A$1:$D$13,MATCH(MONTH($A188),COEE_CADLIGNE_TR!$A$1:$A$13,0),4)))</f>
        <v>6113.25</v>
      </c>
      <c r="R188" s="28" t="str">
        <f>IF(OR(Ouverture_lignes_validées!R188="F",Ouverture_lignes_validées!R188="PM",Ouverture_lignes_validées!R188=""),"",IF(Ouverture_lignes_validées!R188=1,INDEX(COEE_CADLIGNE_TR!$A$16:$C$27,MATCH(Tableau4[[#This Row],[Mois]],COEE_CADLIGNE_TR!$A$16:$A$27,0),2)*COEE_CADLIGNE_TR!$I$2*INDEX(COEE_CADLIGNE_TR!$L$3:$R$9,MATCH(WEEKDAY($A188,1),COEE_CADLIGNE_TR!$M$3:$M$9,0),6)*INDEX(COEE_CADLIGNE_TR!$A$1:$D$13,MATCH(MONTH($A188),COEE_CADLIGNE_TR!$A$1:$A$13,0),4)))</f>
        <v/>
      </c>
      <c r="S188" s="28" t="str">
        <f>IF(OR(Ouverture_lignes_validées!S188="F",Ouverture_lignes_validées!S188="PM",Ouverture_lignes_validées!S188=""),"",IF(Ouverture_lignes_validées!S188=1,INDEX(COEE_CADLIGNE_TR!$A$16:$C$27,MATCH(Tableau4[[#This Row],[Mois]],COEE_CADLIGNE_TR!$A$16:$A$27,0),2)*COEE_CADLIGNE_TR!$I$2*INDEX(COEE_CADLIGNE_TR!$L$3:$R$9,MATCH(WEEKDAY($A188,1),COEE_CADLIGNE_TR!$M$3:$M$9,0),7)*INDEX(COEE_CADLIGNE_TR!$A$1:$D$13,MATCH(MONTH($A188),COEE_CADLIGNE_TR!$A$1:$A$13,0),4)))</f>
        <v/>
      </c>
      <c r="T188" s="28">
        <f>IF(OR(Ouverture_lignes_validées!T188="F",Ouverture_lignes_validées!T188="PM",Ouverture_lignes_validées!T188=""),"",IF(Ouverture_lignes_validées!T188=1,IF(ISEVEN(Capa_lignes!$C188)="VRAI",INDEX(COEE_CADLIGNE_TR!$A$16:$C$27,MATCH(Tableau4[[#This Row],[Mois]],COEE_CADLIGNE_TR!$A$16:$A$27,0),2)*COEE_CADLIGNE_TR!$J$2*INDEX(COEE_CADLIGNE_TR!$L$3:$R$9,MATCH(WEEKDAY($A188,1),COEE_CADLIGNE_TR!$M$3:$M$9,0),3)*INDEX(COEE_CADLIGNE_TR!$A$1:$E$13,MATCH(MONTH($A188),COEE_CADLIGNE_TR!$A$1:$A$13,0),5),INDEX(COEE_CADLIGNE_TR!$A$16:$C$27,MATCH(Tableau4[[#This Row],[Mois]],COEE_CADLIGNE_TR!$A$16:$A$27,0),2)*COEE_CADLIGNE_TR!$J$2*INDEX(COEE_CADLIGNE_TR!$L$3:$R$9,MATCH(WEEKDAY($A188,1),COEE_CADLIGNE_TR!$M$3:$M$9,0),4)*INDEX(COEE_CADLIGNE_TR!$A$1:$E$13,MATCH(MONTH($A188),COEE_CADLIGNE_TR!$A$1:$A$13,0),5))))</f>
        <v>1601.8735362997659</v>
      </c>
    </row>
    <row r="189" spans="1:20" x14ac:dyDescent="0.35">
      <c r="A189" s="4">
        <v>45112</v>
      </c>
      <c r="B189" s="1">
        <v>2023</v>
      </c>
      <c r="C189" s="1">
        <v>27</v>
      </c>
      <c r="D189" s="1">
        <f>MONTH(Tableau4[[#This Row],[Date ]])</f>
        <v>7</v>
      </c>
      <c r="E189" s="28" t="str">
        <f>IF(OR(Ouverture_lignes_validées!E189="F",Ouverture_lignes_validées!E189="PM",Ouverture_lignes_validées!E189=""),"",
IF(Ouverture_lignes_validées!E189=1,
IF(ISEVEN(Capa_lignes!$C189)="VRAI",
INDEX(COEE_CADLIGNE_TR!$A$16:$C$27,MATCH(Tableau4[[#This Row],[Mois]],COEE_CADLIGNE_TR!$A$16:$A$27,0),2)*COEE_CADLIGNE_TR!$G$2*INDEX(COEE_CADLIGNE_TR!$L$3:$R$9,MATCH(WEEKDAY($A189,1),COEE_CADLIGNE_TR!$M$3:$M$9,0),4)*INDEX(COEE_CADLIGNE_TR!$A$1:$D$13,MATCH(MONTH($A189),COEE_CADLIGNE_TR!$A$1:$A$13,0),2)*INDEX(COEE_CADLIGNE_TR!$A$1:$D$13,MATCH(MONTH($A189),COEE_CADLIGNE_TR!$A$1:$A$13,0),2),
INDEX(COEE_CADLIGNE_TR!$A$16:$C$27,MATCH(Tableau4[[#This Row],[Mois]],COEE_CADLIGNE_TR!$A$16:$A$27,0),2)*COEE_CADLIGNE_TR!$G$2*INDEX(COEE_CADLIGNE_TR!$L$3:$R$9,MATCH(WEEKDAY($A189,1),COEE_CADLIGNE_TR!$M$3:$M$9,0),3)*INDEX(COEE_CADLIGNE_TR!$A$1:$D$13,MATCH(MONTH($A189),COEE_CADLIGNE_TR!$A$1:$A$13,0),2)*INDEX(COEE_CADLIGNE_TR!$A$1:$D$13,MATCH(MONTH($A189),COEE_CADLIGNE_TR!$A$1:$A$13,0),2))))</f>
        <v/>
      </c>
      <c r="F189" s="28">
        <f>IF(OR(Ouverture_lignes_validées!F189="F",Ouverture_lignes_validées!F189="PM",Ouverture_lignes_validées!F189=""),"",IF(Ouverture_lignes_validées!F189=1,IF(ISEVEN(Capa_lignes!$C189)="VRAI",INDEX(COEE_CADLIGNE_TR!$A$16:$C$27,MATCH(Tableau4[[#This Row],[Mois]],COEE_CADLIGNE_TR!$A$16:$A$27,0),2)*COEE_CADLIGNE_TR!$G$2*INDEX(COEE_CADLIGNE_TR!$L$3:$R$9,MATCH(WEEKDAY($A189,1),COEE_CADLIGNE_TR!$M$3:$M$9,0),3)*INDEX(COEE_CADLIGNE_TR!$A$1:$D$13,MATCH(MONTH($A189),COEE_CADLIGNE_TR!$A$1:$A$13,0),2),COEE_CADLIGNE_TR!$G$2*INDEX(COEE_CADLIGNE_TR!$L$3:$R$9,MATCH(WEEKDAY($A189,1),COEE_CADLIGNE_TR!$M$3:$M$9,0),4)*INDEX(COEE_CADLIGNE_TR!$A$1:$D$13,MATCH(MONTH($A189),COEE_CADLIGNE_TR!$A$1:$A$13,0),2))))</f>
        <v>4050</v>
      </c>
      <c r="G189" s="28" t="str">
        <f>IF(OR(Ouverture_lignes_validées!G189="F",Ouverture_lignes_validées!G189="PM",Ouverture_lignes_validées!G189=""),"",IF(Ouverture_lignes_validées!G189=1,INDEX(COEE_CADLIGNE_TR!$A$16:$C$27,MATCH(Tableau4[[#This Row],[Mois]],COEE_CADLIGNE_TR!$A$16:$A$27,0),2)*COEE_CADLIGNE_TR!$G$2*INDEX(COEE_CADLIGNE_TR!$L$3:$R$9,MATCH(WEEKDAY($A189,1),COEE_CADLIGNE_TR!$M$3:$M$9,0),5)*INDEX(COEE_CADLIGNE_TR!$A$1:$D$13,MATCH(MONTH($A189),COEE_CADLIGNE_TR!$A$1:$A$13,0),2)))</f>
        <v/>
      </c>
      <c r="H189" s="28" t="str">
        <f>IF(OR(Ouverture_lignes_validées!H189="F",Ouverture_lignes_validées!H189="PM",Ouverture_lignes_validées!H189=""),"",IF(Ouverture_lignes_validées!H189=1,INDEX(COEE_CADLIGNE_TR!$A$16:$C$27,MATCH(Tableau4[[#This Row],[Mois]],COEE_CADLIGNE_TR!$A$16:$A$27,0),2)*COEE_CADLIGNE_TR!$G$2*INDEX(COEE_CADLIGNE_TR!$L$3:$R$9,MATCH(WEEKDAY($A189,1),COEE_CADLIGNE_TR!$M$3:$M$9,0),6)*INDEX(COEE_CADLIGNE_TR!$A$1:$D$13,MATCH(MONTH($A189),COEE_CADLIGNE_TR!$A$1:$A$13,0),2)))</f>
        <v/>
      </c>
      <c r="I189" s="28" t="str">
        <f>IF(OR(Ouverture_lignes_validées!I189="F",Ouverture_lignes_validées!I189="PM",Ouverture_lignes_validées!I189=""),"",IF(Ouverture_lignes_validées!I189=1,INDEX(COEE_CADLIGNE_TR!$A$16:$C$27,MATCH(Tableau4[[#This Row],[Mois]],COEE_CADLIGNE_TR!$A$16:$A$27,0),2)*COEE_CADLIGNE_TR!$G$2*INDEX(COEE_CADLIGNE_TR!$L$3:$R$9,MATCH(WEEKDAY($A189,1),COEE_CADLIGNE_TR!$M$3:$M$9,0),7)*INDEX(COEE_CADLIGNE_TR!$A$1:$D$13,MATCH(MONTH($A189),COEE_CADLIGNE_TR!$A$1:$A$13,0),2)))</f>
        <v/>
      </c>
      <c r="J189" s="28" t="str">
        <f>IF(OR(Ouverture_lignes_validées!J189="F",Ouverture_lignes_validées!J189="PM",Ouverture_lignes_validées!J189=""),"",IF(Ouverture_lignes_validées!J189=1,IF(ISEVEN(Capa_lignes!$C189)="VRAI",INDEX(COEE_CADLIGNE_TR!$A$16:$C$27,MATCH(Tableau4[[#This Row],[Mois]],COEE_CADLIGNE_TR!$A$16:$A$27,0),2)*COEE_CADLIGNE_TR!$H$2*INDEX(COEE_CADLIGNE_TR!$L$3:$R$9,MATCH(WEEKDAY($A189,1),COEE_CADLIGNE_TR!$M$3:$M$9,0),4)*INDEX(COEE_CADLIGNE_TR!$A$1:$D$13,MATCH(MONTH($A189),COEE_CADLIGNE_TR!$A$1:$A$13,0),3),INDEX(COEE_CADLIGNE_TR!$A$16:$C$27,MATCH(Tableau4[[#This Row],[Mois]],COEE_CADLIGNE_TR!$A$16:$A$27,0),2)*COEE_CADLIGNE_TR!$H$2*INDEX(COEE_CADLIGNE_TR!$L$3:$R$9,MATCH(WEEKDAY($A189,1),COEE_CADLIGNE_TR!$M$3:$M$9,0),3)*INDEX(COEE_CADLIGNE_TR!$A$1:$D$13,MATCH(MONTH($A189),COEE_CADLIGNE_TR!$A$1:$A$13,0),3))))</f>
        <v/>
      </c>
      <c r="K189" s="28" t="str">
        <f>IF(OR(Ouverture_lignes_validées!K189="F",Ouverture_lignes_validées!K189="PM",Ouverture_lignes_validées!K189=""),"",IF(Ouverture_lignes_validées!K189=1,IF(ISEVEN(Capa_lignes!$C189)="VRAI",INDEX(COEE_CADLIGNE_TR!$A$16:$C$27,MATCH(Tableau4[[#This Row],[Mois]],COEE_CADLIGNE_TR!$A$16:$A$27,0),2)*COEE_CADLIGNE_TR!$H$2*INDEX(COEE_CADLIGNE_TR!$L$3:$R$9,MATCH(WEEKDAY($A189,1),COEE_CADLIGNE_TR!$M$3:$M$9,0),3)*INDEX(COEE_CADLIGNE_TR!$A$1:$D$13,MATCH(MONTH($A189),COEE_CADLIGNE_TR!$A$1:$A$13,0),3),INDEX(COEE_CADLIGNE_TR!$A$16:$C$27,MATCH(Tableau4[[#This Row],[Mois]],COEE_CADLIGNE_TR!$A$16:$A$27,0),2)*COEE_CADLIGNE_TR!$H$2*INDEX(COEE_CADLIGNE_TR!$L$3:$R$9,MATCH(WEEKDAY($A189,1),COEE_CADLIGNE_TR!$M$3:$M$9,0),4)*INDEX(COEE_CADLIGNE_TR!$A$1:$D$13,MATCH(MONTH($A189),COEE_CADLIGNE_TR!$A$1:$A$13,0),3))))</f>
        <v/>
      </c>
      <c r="L189" s="28" t="str">
        <f>IF(OR(Ouverture_lignes_validées!L189="F",Ouverture_lignes_validées!L189="PM",Ouverture_lignes_validées!L189=""),"",IF(Ouverture_lignes_validées!L189=1,INDEX(COEE_CADLIGNE_TR!$A$16:$C$27,MATCH(Tableau4[[#This Row],[Mois]],COEE_CADLIGNE_TR!$A$16:$A$27,0),2)*COEE_CADLIGNE_TR!$H$2*INDEX(COEE_CADLIGNE_TR!$L$3:$R$9,MATCH(WEEKDAY($A189,1),COEE_CADLIGNE_TR!$M$3:$M$9,0),5)*INDEX(COEE_CADLIGNE_TR!$A$1:$D$13,MATCH(MONTH($A189),COEE_CADLIGNE_TR!$A$1:$A$13,0),3)))</f>
        <v/>
      </c>
      <c r="M189" s="28" t="str">
        <f>IF(OR(Ouverture_lignes_validées!M189="F",Ouverture_lignes_validées!M189="PM",Ouverture_lignes_validées!M189=""),"",IF(Ouverture_lignes_validées!M189=1,INDEX(COEE_CADLIGNE_TR!$A$16:$C$27,MATCH(Tableau4[[#This Row],[Mois]],COEE_CADLIGNE_TR!$A$16:$A$27,0),2)*COEE_CADLIGNE_TR!$H$2*INDEX(COEE_CADLIGNE_TR!$L$3:$R$9,MATCH(WEEKDAY($A189,1),COEE_CADLIGNE_TR!$M$3:$M$9,0),6)*INDEX(COEE_CADLIGNE_TR!$A$1:$D$13,MATCH(MONTH($A189),COEE_CADLIGNE_TR!$A$1:$A$13,0),3)))</f>
        <v/>
      </c>
      <c r="N189" s="28" t="str">
        <f>IF(OR(Ouverture_lignes_validées!N189="F",Ouverture_lignes_validées!N189="PM",Ouverture_lignes_validées!N189=""),"",IF(Ouverture_lignes_validées!N189=1,INDEX(COEE_CADLIGNE_TR!$A$16:$C$27,MATCH(Tableau4[[#This Row],[Mois]],COEE_CADLIGNE_TR!$A$16:$A$27,0),2)*COEE_CADLIGNE_TR!$H$2*INDEX(COEE_CADLIGNE_TR!$L$3:$R$9,MATCH(WEEKDAY($A189,1),COEE_CADLIGNE_TR!$M$3:$M$9,0),7)*INDEX(COEE_CADLIGNE_TR!$A$1:$D$13,MATCH(MONTH($A189),COEE_CADLIGNE_TR!$A$1:$A$13,0),3)))</f>
        <v/>
      </c>
      <c r="O189" s="28">
        <f>IF(OR(Ouverture_lignes_validées!O189="F",Ouverture_lignes_validées!O189="PM",Ouverture_lignes_validées!O189=""),"",IF(Ouverture_lignes_validées!O189=1,IF(ISEVEN(Capa_lignes!$C189)="VRAI",INDEX(COEE_CADLIGNE_TR!$A$16:$C$27,MATCH(Tableau4[[#This Row],[Mois]],COEE_CADLIGNE_TR!$A$16:$A$27,0),2)*COEE_CADLIGNE_TR!$I$2*INDEX(COEE_CADLIGNE_TR!$L$3:$R$9,MATCH(WEEKDAY($A189,1),COEE_CADLIGNE_TR!$M$3:$M$9,0),4)*INDEX(COEE_CADLIGNE_TR!$A$1:$D$13,MATCH(MONTH($A189),COEE_CADLIGNE_TR!$A$1:$A$13,0),4),INDEX(COEE_CADLIGNE_TR!$A$16:$C$27,MATCH(Tableau4[[#This Row],[Mois]],COEE_CADLIGNE_TR!$A$16:$A$27,0),2)*COEE_CADLIGNE_TR!$I$2*INDEX(COEE_CADLIGNE_TR!$L$3:$R$9,MATCH(WEEKDAY($A189,1),COEE_CADLIGNE_TR!$M$3:$M$9,0),3)*INDEX(COEE_CADLIGNE_TR!$A$1:$D$13,MATCH(MONTH($A189),COEE_CADLIGNE_TR!$A$1:$A$13,0),4))))</f>
        <v>4890.6000000000004</v>
      </c>
      <c r="P189" s="28">
        <f>IF(OR(Ouverture_lignes_validées!P189="F",Ouverture_lignes_validées!P189="PM",Ouverture_lignes_validées!P189=""),"",IF(Ouverture_lignes_validées!P189=1,IF(ISEVEN(Capa_lignes!$C189)="VRAI",INDEX(COEE_CADLIGNE_TR!$A$16:$C$27,MATCH(Tableau4[[#This Row],[Mois]],COEE_CADLIGNE_TR!$A$16:$A$27,0),2)*COEE_CADLIGNE_TR!$I$2*INDEX(COEE_CADLIGNE_TR!$L$3:$R$9,MATCH(WEEKDAY($A189,1),COEE_CADLIGNE_TR!$M$3:$M$9,0),3)*INDEX(COEE_CADLIGNE_TR!$A$1:$D$13,MATCH(MONTH($A189),COEE_CADLIGNE_TR!$A$1:$A$13,0),4),INDEX(COEE_CADLIGNE_TR!$A$16:$C$27,MATCH(Tableau4[[#This Row],[Mois]],COEE_CADLIGNE_TR!$A$16:$A$27,0),2)*COEE_CADLIGNE_TR!$I$2*INDEX(COEE_CADLIGNE_TR!$L$3:$R$9,MATCH(WEEKDAY($A189,1),COEE_CADLIGNE_TR!$M$3:$M$9,0),4)*INDEX(COEE_CADLIGNE_TR!$A$1:$D$13,MATCH(MONTH($A189),COEE_CADLIGNE_TR!$A$1:$A$13,0),4))))</f>
        <v>5001.75</v>
      </c>
      <c r="Q189" s="28">
        <f>IF(OR(Ouverture_lignes_validées!Q189="F",Ouverture_lignes_validées!Q189="PM",Ouverture_lignes_validées!Q189=""),"",IF(Ouverture_lignes_validées!Q189=1,INDEX(COEE_CADLIGNE_TR!$A$16:$C$27,MATCH(Tableau4[[#This Row],[Mois]],COEE_CADLIGNE_TR!$A$16:$A$27,0),2)*COEE_CADLIGNE_TR!$I$2*INDEX(COEE_CADLIGNE_TR!$L$3:$R$9,MATCH(WEEKDAY($A189,1),COEE_CADLIGNE_TR!$M$3:$M$9,0),5)*INDEX(COEE_CADLIGNE_TR!$A$1:$D$13,MATCH(MONTH($A189),COEE_CADLIGNE_TR!$A$1:$A$13,0),4)))</f>
        <v>6113.25</v>
      </c>
      <c r="R189" s="28" t="str">
        <f>IF(OR(Ouverture_lignes_validées!R189="F",Ouverture_lignes_validées!R189="PM",Ouverture_lignes_validées!R189=""),"",IF(Ouverture_lignes_validées!R189=1,INDEX(COEE_CADLIGNE_TR!$A$16:$C$27,MATCH(Tableau4[[#This Row],[Mois]],COEE_CADLIGNE_TR!$A$16:$A$27,0),2)*COEE_CADLIGNE_TR!$I$2*INDEX(COEE_CADLIGNE_TR!$L$3:$R$9,MATCH(WEEKDAY($A189,1),COEE_CADLIGNE_TR!$M$3:$M$9,0),6)*INDEX(COEE_CADLIGNE_TR!$A$1:$D$13,MATCH(MONTH($A189),COEE_CADLIGNE_TR!$A$1:$A$13,0),4)))</f>
        <v/>
      </c>
      <c r="S189" s="28" t="str">
        <f>IF(OR(Ouverture_lignes_validées!S189="F",Ouverture_lignes_validées!S189="PM",Ouverture_lignes_validées!S189=""),"",IF(Ouverture_lignes_validées!S189=1,INDEX(COEE_CADLIGNE_TR!$A$16:$C$27,MATCH(Tableau4[[#This Row],[Mois]],COEE_CADLIGNE_TR!$A$16:$A$27,0),2)*COEE_CADLIGNE_TR!$I$2*INDEX(COEE_CADLIGNE_TR!$L$3:$R$9,MATCH(WEEKDAY($A189,1),COEE_CADLIGNE_TR!$M$3:$M$9,0),7)*INDEX(COEE_CADLIGNE_TR!$A$1:$D$13,MATCH(MONTH($A189),COEE_CADLIGNE_TR!$A$1:$A$13,0),4)))</f>
        <v/>
      </c>
      <c r="T189" s="28">
        <f>IF(OR(Ouverture_lignes_validées!T189="F",Ouverture_lignes_validées!T189="PM",Ouverture_lignes_validées!T189=""),"",IF(Ouverture_lignes_validées!T189=1,IF(ISEVEN(Capa_lignes!$C189)="VRAI",INDEX(COEE_CADLIGNE_TR!$A$16:$C$27,MATCH(Tableau4[[#This Row],[Mois]],COEE_CADLIGNE_TR!$A$16:$A$27,0),2)*COEE_CADLIGNE_TR!$J$2*INDEX(COEE_CADLIGNE_TR!$L$3:$R$9,MATCH(WEEKDAY($A189,1),COEE_CADLIGNE_TR!$M$3:$M$9,0),3)*INDEX(COEE_CADLIGNE_TR!$A$1:$E$13,MATCH(MONTH($A189),COEE_CADLIGNE_TR!$A$1:$A$13,0),5),INDEX(COEE_CADLIGNE_TR!$A$16:$C$27,MATCH(Tableau4[[#This Row],[Mois]],COEE_CADLIGNE_TR!$A$16:$A$27,0),2)*COEE_CADLIGNE_TR!$J$2*INDEX(COEE_CADLIGNE_TR!$L$3:$R$9,MATCH(WEEKDAY($A189,1),COEE_CADLIGNE_TR!$M$3:$M$9,0),4)*INDEX(COEE_CADLIGNE_TR!$A$1:$E$13,MATCH(MONTH($A189),COEE_CADLIGNE_TR!$A$1:$A$13,0),5))))</f>
        <v>1601.8735362997659</v>
      </c>
    </row>
    <row r="190" spans="1:20" x14ac:dyDescent="0.35">
      <c r="A190" s="4">
        <v>45113</v>
      </c>
      <c r="B190" s="1">
        <v>2023</v>
      </c>
      <c r="C190" s="1">
        <v>27</v>
      </c>
      <c r="D190" s="1">
        <f>MONTH(Tableau4[[#This Row],[Date ]])</f>
        <v>7</v>
      </c>
      <c r="E190" s="28" t="str">
        <f>IF(OR(Ouverture_lignes_validées!E190="F",Ouverture_lignes_validées!E190="PM",Ouverture_lignes_validées!E190=""),"",
IF(Ouverture_lignes_validées!E190=1,
IF(ISEVEN(Capa_lignes!$C190)="VRAI",
INDEX(COEE_CADLIGNE_TR!$A$16:$C$27,MATCH(Tableau4[[#This Row],[Mois]],COEE_CADLIGNE_TR!$A$16:$A$27,0),2)*COEE_CADLIGNE_TR!$G$2*INDEX(COEE_CADLIGNE_TR!$L$3:$R$9,MATCH(WEEKDAY($A190,1),COEE_CADLIGNE_TR!$M$3:$M$9,0),4)*INDEX(COEE_CADLIGNE_TR!$A$1:$D$13,MATCH(MONTH($A190),COEE_CADLIGNE_TR!$A$1:$A$13,0),2)*INDEX(COEE_CADLIGNE_TR!$A$1:$D$13,MATCH(MONTH($A190),COEE_CADLIGNE_TR!$A$1:$A$13,0),2),
INDEX(COEE_CADLIGNE_TR!$A$16:$C$27,MATCH(Tableau4[[#This Row],[Mois]],COEE_CADLIGNE_TR!$A$16:$A$27,0),2)*COEE_CADLIGNE_TR!$G$2*INDEX(COEE_CADLIGNE_TR!$L$3:$R$9,MATCH(WEEKDAY($A190,1),COEE_CADLIGNE_TR!$M$3:$M$9,0),3)*INDEX(COEE_CADLIGNE_TR!$A$1:$D$13,MATCH(MONTH($A190),COEE_CADLIGNE_TR!$A$1:$A$13,0),2)*INDEX(COEE_CADLIGNE_TR!$A$1:$D$13,MATCH(MONTH($A190),COEE_CADLIGNE_TR!$A$1:$A$13,0),2))))</f>
        <v/>
      </c>
      <c r="F190" s="28">
        <f>IF(OR(Ouverture_lignes_validées!F190="F",Ouverture_lignes_validées!F190="PM",Ouverture_lignes_validées!F190=""),"",IF(Ouverture_lignes_validées!F190=1,IF(ISEVEN(Capa_lignes!$C190)="VRAI",INDEX(COEE_CADLIGNE_TR!$A$16:$C$27,MATCH(Tableau4[[#This Row],[Mois]],COEE_CADLIGNE_TR!$A$16:$A$27,0),2)*COEE_CADLIGNE_TR!$G$2*INDEX(COEE_CADLIGNE_TR!$L$3:$R$9,MATCH(WEEKDAY($A190,1),COEE_CADLIGNE_TR!$M$3:$M$9,0),3)*INDEX(COEE_CADLIGNE_TR!$A$1:$D$13,MATCH(MONTH($A190),COEE_CADLIGNE_TR!$A$1:$A$13,0),2),COEE_CADLIGNE_TR!$G$2*INDEX(COEE_CADLIGNE_TR!$L$3:$R$9,MATCH(WEEKDAY($A190,1),COEE_CADLIGNE_TR!$M$3:$M$9,0),4)*INDEX(COEE_CADLIGNE_TR!$A$1:$D$13,MATCH(MONTH($A190),COEE_CADLIGNE_TR!$A$1:$A$13,0),2))))</f>
        <v>4050</v>
      </c>
      <c r="G190" s="28" t="str">
        <f>IF(OR(Ouverture_lignes_validées!G190="F",Ouverture_lignes_validées!G190="PM",Ouverture_lignes_validées!G190=""),"",IF(Ouverture_lignes_validées!G190=1,INDEX(COEE_CADLIGNE_TR!$A$16:$C$27,MATCH(Tableau4[[#This Row],[Mois]],COEE_CADLIGNE_TR!$A$16:$A$27,0),2)*COEE_CADLIGNE_TR!$G$2*INDEX(COEE_CADLIGNE_TR!$L$3:$R$9,MATCH(WEEKDAY($A190,1),COEE_CADLIGNE_TR!$M$3:$M$9,0),5)*INDEX(COEE_CADLIGNE_TR!$A$1:$D$13,MATCH(MONTH($A190),COEE_CADLIGNE_TR!$A$1:$A$13,0),2)))</f>
        <v/>
      </c>
      <c r="H190" s="28" t="str">
        <f>IF(OR(Ouverture_lignes_validées!H190="F",Ouverture_lignes_validées!H190="PM",Ouverture_lignes_validées!H190=""),"",IF(Ouverture_lignes_validées!H190=1,INDEX(COEE_CADLIGNE_TR!$A$16:$C$27,MATCH(Tableau4[[#This Row],[Mois]],COEE_CADLIGNE_TR!$A$16:$A$27,0),2)*COEE_CADLIGNE_TR!$G$2*INDEX(COEE_CADLIGNE_TR!$L$3:$R$9,MATCH(WEEKDAY($A190,1),COEE_CADLIGNE_TR!$M$3:$M$9,0),6)*INDEX(COEE_CADLIGNE_TR!$A$1:$D$13,MATCH(MONTH($A190),COEE_CADLIGNE_TR!$A$1:$A$13,0),2)))</f>
        <v/>
      </c>
      <c r="I190" s="28" t="str">
        <f>IF(OR(Ouverture_lignes_validées!I190="F",Ouverture_lignes_validées!I190="PM",Ouverture_lignes_validées!I190=""),"",IF(Ouverture_lignes_validées!I190=1,INDEX(COEE_CADLIGNE_TR!$A$16:$C$27,MATCH(Tableau4[[#This Row],[Mois]],COEE_CADLIGNE_TR!$A$16:$A$27,0),2)*COEE_CADLIGNE_TR!$G$2*INDEX(COEE_CADLIGNE_TR!$L$3:$R$9,MATCH(WEEKDAY($A190,1),COEE_CADLIGNE_TR!$M$3:$M$9,0),7)*INDEX(COEE_CADLIGNE_TR!$A$1:$D$13,MATCH(MONTH($A190),COEE_CADLIGNE_TR!$A$1:$A$13,0),2)))</f>
        <v/>
      </c>
      <c r="J190" s="28" t="str">
        <f>IF(OR(Ouverture_lignes_validées!J190="F",Ouverture_lignes_validées!J190="PM",Ouverture_lignes_validées!J190=""),"",IF(Ouverture_lignes_validées!J190=1,IF(ISEVEN(Capa_lignes!$C190)="VRAI",INDEX(COEE_CADLIGNE_TR!$A$16:$C$27,MATCH(Tableau4[[#This Row],[Mois]],COEE_CADLIGNE_TR!$A$16:$A$27,0),2)*COEE_CADLIGNE_TR!$H$2*INDEX(COEE_CADLIGNE_TR!$L$3:$R$9,MATCH(WEEKDAY($A190,1),COEE_CADLIGNE_TR!$M$3:$M$9,0),4)*INDEX(COEE_CADLIGNE_TR!$A$1:$D$13,MATCH(MONTH($A190),COEE_CADLIGNE_TR!$A$1:$A$13,0),3),INDEX(COEE_CADLIGNE_TR!$A$16:$C$27,MATCH(Tableau4[[#This Row],[Mois]],COEE_CADLIGNE_TR!$A$16:$A$27,0),2)*COEE_CADLIGNE_TR!$H$2*INDEX(COEE_CADLIGNE_TR!$L$3:$R$9,MATCH(WEEKDAY($A190,1),COEE_CADLIGNE_TR!$M$3:$M$9,0),3)*INDEX(COEE_CADLIGNE_TR!$A$1:$D$13,MATCH(MONTH($A190),COEE_CADLIGNE_TR!$A$1:$A$13,0),3))))</f>
        <v/>
      </c>
      <c r="K190" s="28" t="str">
        <f>IF(OR(Ouverture_lignes_validées!K190="F",Ouverture_lignes_validées!K190="PM",Ouverture_lignes_validées!K190=""),"",IF(Ouverture_lignes_validées!K190=1,IF(ISEVEN(Capa_lignes!$C190)="VRAI",INDEX(COEE_CADLIGNE_TR!$A$16:$C$27,MATCH(Tableau4[[#This Row],[Mois]],COEE_CADLIGNE_TR!$A$16:$A$27,0),2)*COEE_CADLIGNE_TR!$H$2*INDEX(COEE_CADLIGNE_TR!$L$3:$R$9,MATCH(WEEKDAY($A190,1),COEE_CADLIGNE_TR!$M$3:$M$9,0),3)*INDEX(COEE_CADLIGNE_TR!$A$1:$D$13,MATCH(MONTH($A190),COEE_CADLIGNE_TR!$A$1:$A$13,0),3),INDEX(COEE_CADLIGNE_TR!$A$16:$C$27,MATCH(Tableau4[[#This Row],[Mois]],COEE_CADLIGNE_TR!$A$16:$A$27,0),2)*COEE_CADLIGNE_TR!$H$2*INDEX(COEE_CADLIGNE_TR!$L$3:$R$9,MATCH(WEEKDAY($A190,1),COEE_CADLIGNE_TR!$M$3:$M$9,0),4)*INDEX(COEE_CADLIGNE_TR!$A$1:$D$13,MATCH(MONTH($A190),COEE_CADLIGNE_TR!$A$1:$A$13,0),3))))</f>
        <v/>
      </c>
      <c r="L190" s="28" t="str">
        <f>IF(OR(Ouverture_lignes_validées!L190="F",Ouverture_lignes_validées!L190="PM",Ouverture_lignes_validées!L190=""),"",IF(Ouverture_lignes_validées!L190=1,INDEX(COEE_CADLIGNE_TR!$A$16:$C$27,MATCH(Tableau4[[#This Row],[Mois]],COEE_CADLIGNE_TR!$A$16:$A$27,0),2)*COEE_CADLIGNE_TR!$H$2*INDEX(COEE_CADLIGNE_TR!$L$3:$R$9,MATCH(WEEKDAY($A190,1),COEE_CADLIGNE_TR!$M$3:$M$9,0),5)*INDEX(COEE_CADLIGNE_TR!$A$1:$D$13,MATCH(MONTH($A190),COEE_CADLIGNE_TR!$A$1:$A$13,0),3)))</f>
        <v/>
      </c>
      <c r="M190" s="28" t="str">
        <f>IF(OR(Ouverture_lignes_validées!M190="F",Ouverture_lignes_validées!M190="PM",Ouverture_lignes_validées!M190=""),"",IF(Ouverture_lignes_validées!M190=1,INDEX(COEE_CADLIGNE_TR!$A$16:$C$27,MATCH(Tableau4[[#This Row],[Mois]],COEE_CADLIGNE_TR!$A$16:$A$27,0),2)*COEE_CADLIGNE_TR!$H$2*INDEX(COEE_CADLIGNE_TR!$L$3:$R$9,MATCH(WEEKDAY($A190,1),COEE_CADLIGNE_TR!$M$3:$M$9,0),6)*INDEX(COEE_CADLIGNE_TR!$A$1:$D$13,MATCH(MONTH($A190),COEE_CADLIGNE_TR!$A$1:$A$13,0),3)))</f>
        <v/>
      </c>
      <c r="N190" s="28" t="str">
        <f>IF(OR(Ouverture_lignes_validées!N190="F",Ouverture_lignes_validées!N190="PM",Ouverture_lignes_validées!N190=""),"",IF(Ouverture_lignes_validées!N190=1,INDEX(COEE_CADLIGNE_TR!$A$16:$C$27,MATCH(Tableau4[[#This Row],[Mois]],COEE_CADLIGNE_TR!$A$16:$A$27,0),2)*COEE_CADLIGNE_TR!$H$2*INDEX(COEE_CADLIGNE_TR!$L$3:$R$9,MATCH(WEEKDAY($A190,1),COEE_CADLIGNE_TR!$M$3:$M$9,0),7)*INDEX(COEE_CADLIGNE_TR!$A$1:$D$13,MATCH(MONTH($A190),COEE_CADLIGNE_TR!$A$1:$A$13,0),3)))</f>
        <v/>
      </c>
      <c r="O190" s="28">
        <f>IF(OR(Ouverture_lignes_validées!O190="F",Ouverture_lignes_validées!O190="PM",Ouverture_lignes_validées!O190=""),"",IF(Ouverture_lignes_validées!O190=1,IF(ISEVEN(Capa_lignes!$C190)="VRAI",INDEX(COEE_CADLIGNE_TR!$A$16:$C$27,MATCH(Tableau4[[#This Row],[Mois]],COEE_CADLIGNE_TR!$A$16:$A$27,0),2)*COEE_CADLIGNE_TR!$I$2*INDEX(COEE_CADLIGNE_TR!$L$3:$R$9,MATCH(WEEKDAY($A190,1),COEE_CADLIGNE_TR!$M$3:$M$9,0),4)*INDEX(COEE_CADLIGNE_TR!$A$1:$D$13,MATCH(MONTH($A190),COEE_CADLIGNE_TR!$A$1:$A$13,0),4),INDEX(COEE_CADLIGNE_TR!$A$16:$C$27,MATCH(Tableau4[[#This Row],[Mois]],COEE_CADLIGNE_TR!$A$16:$A$27,0),2)*COEE_CADLIGNE_TR!$I$2*INDEX(COEE_CADLIGNE_TR!$L$3:$R$9,MATCH(WEEKDAY($A190,1),COEE_CADLIGNE_TR!$M$3:$M$9,0),3)*INDEX(COEE_CADLIGNE_TR!$A$1:$D$13,MATCH(MONTH($A190),COEE_CADLIGNE_TR!$A$1:$A$13,0),4))))</f>
        <v>4890.6000000000004</v>
      </c>
      <c r="P190" s="28">
        <f>IF(OR(Ouverture_lignes_validées!P190="F",Ouverture_lignes_validées!P190="PM",Ouverture_lignes_validées!P190=""),"",IF(Ouverture_lignes_validées!P190=1,IF(ISEVEN(Capa_lignes!$C190)="VRAI",INDEX(COEE_CADLIGNE_TR!$A$16:$C$27,MATCH(Tableau4[[#This Row],[Mois]],COEE_CADLIGNE_TR!$A$16:$A$27,0),2)*COEE_CADLIGNE_TR!$I$2*INDEX(COEE_CADLIGNE_TR!$L$3:$R$9,MATCH(WEEKDAY($A190,1),COEE_CADLIGNE_TR!$M$3:$M$9,0),3)*INDEX(COEE_CADLIGNE_TR!$A$1:$D$13,MATCH(MONTH($A190),COEE_CADLIGNE_TR!$A$1:$A$13,0),4),INDEX(COEE_CADLIGNE_TR!$A$16:$C$27,MATCH(Tableau4[[#This Row],[Mois]],COEE_CADLIGNE_TR!$A$16:$A$27,0),2)*COEE_CADLIGNE_TR!$I$2*INDEX(COEE_CADLIGNE_TR!$L$3:$R$9,MATCH(WEEKDAY($A190,1),COEE_CADLIGNE_TR!$M$3:$M$9,0),4)*INDEX(COEE_CADLIGNE_TR!$A$1:$D$13,MATCH(MONTH($A190),COEE_CADLIGNE_TR!$A$1:$A$13,0),4))))</f>
        <v>5001.75</v>
      </c>
      <c r="Q190" s="28">
        <f>IF(OR(Ouverture_lignes_validées!Q190="F",Ouverture_lignes_validées!Q190="PM",Ouverture_lignes_validées!Q190=""),"",IF(Ouverture_lignes_validées!Q190=1,INDEX(COEE_CADLIGNE_TR!$A$16:$C$27,MATCH(Tableau4[[#This Row],[Mois]],COEE_CADLIGNE_TR!$A$16:$A$27,0),2)*COEE_CADLIGNE_TR!$I$2*INDEX(COEE_CADLIGNE_TR!$L$3:$R$9,MATCH(WEEKDAY($A190,1),COEE_CADLIGNE_TR!$M$3:$M$9,0),5)*INDEX(COEE_CADLIGNE_TR!$A$1:$D$13,MATCH(MONTH($A190),COEE_CADLIGNE_TR!$A$1:$A$13,0),4)))</f>
        <v>6113.25</v>
      </c>
      <c r="R190" s="28" t="str">
        <f>IF(OR(Ouverture_lignes_validées!R190="F",Ouverture_lignes_validées!R190="PM",Ouverture_lignes_validées!R190=""),"",IF(Ouverture_lignes_validées!R190=1,INDEX(COEE_CADLIGNE_TR!$A$16:$C$27,MATCH(Tableau4[[#This Row],[Mois]],COEE_CADLIGNE_TR!$A$16:$A$27,0),2)*COEE_CADLIGNE_TR!$I$2*INDEX(COEE_CADLIGNE_TR!$L$3:$R$9,MATCH(WEEKDAY($A190,1),COEE_CADLIGNE_TR!$M$3:$M$9,0),6)*INDEX(COEE_CADLIGNE_TR!$A$1:$D$13,MATCH(MONTH($A190),COEE_CADLIGNE_TR!$A$1:$A$13,0),4)))</f>
        <v/>
      </c>
      <c r="S190" s="28" t="str">
        <f>IF(OR(Ouverture_lignes_validées!S190="F",Ouverture_lignes_validées!S190="PM",Ouverture_lignes_validées!S190=""),"",IF(Ouverture_lignes_validées!S190=1,INDEX(COEE_CADLIGNE_TR!$A$16:$C$27,MATCH(Tableau4[[#This Row],[Mois]],COEE_CADLIGNE_TR!$A$16:$A$27,0),2)*COEE_CADLIGNE_TR!$I$2*INDEX(COEE_CADLIGNE_TR!$L$3:$R$9,MATCH(WEEKDAY($A190,1),COEE_CADLIGNE_TR!$M$3:$M$9,0),7)*INDEX(COEE_CADLIGNE_TR!$A$1:$D$13,MATCH(MONTH($A190),COEE_CADLIGNE_TR!$A$1:$A$13,0),4)))</f>
        <v/>
      </c>
      <c r="T190" s="28">
        <f>IF(OR(Ouverture_lignes_validées!T190="F",Ouverture_lignes_validées!T190="PM",Ouverture_lignes_validées!T190=""),"",IF(Ouverture_lignes_validées!T190=1,IF(ISEVEN(Capa_lignes!$C190)="VRAI",INDEX(COEE_CADLIGNE_TR!$A$16:$C$27,MATCH(Tableau4[[#This Row],[Mois]],COEE_CADLIGNE_TR!$A$16:$A$27,0),2)*COEE_CADLIGNE_TR!$J$2*INDEX(COEE_CADLIGNE_TR!$L$3:$R$9,MATCH(WEEKDAY($A190,1),COEE_CADLIGNE_TR!$M$3:$M$9,0),3)*INDEX(COEE_CADLIGNE_TR!$A$1:$E$13,MATCH(MONTH($A190),COEE_CADLIGNE_TR!$A$1:$A$13,0),5),INDEX(COEE_CADLIGNE_TR!$A$16:$C$27,MATCH(Tableau4[[#This Row],[Mois]],COEE_CADLIGNE_TR!$A$16:$A$27,0),2)*COEE_CADLIGNE_TR!$J$2*INDEX(COEE_CADLIGNE_TR!$L$3:$R$9,MATCH(WEEKDAY($A190,1),COEE_CADLIGNE_TR!$M$3:$M$9,0),4)*INDEX(COEE_CADLIGNE_TR!$A$1:$E$13,MATCH(MONTH($A190),COEE_CADLIGNE_TR!$A$1:$A$13,0),5))))</f>
        <v>1601.8735362997659</v>
      </c>
    </row>
    <row r="191" spans="1:20" x14ac:dyDescent="0.35">
      <c r="A191" s="4">
        <v>45114</v>
      </c>
      <c r="B191" s="1">
        <v>2023</v>
      </c>
      <c r="C191" s="1">
        <v>27</v>
      </c>
      <c r="D191" s="1">
        <f>MONTH(Tableau4[[#This Row],[Date ]])</f>
        <v>7</v>
      </c>
      <c r="E191" s="28" t="str">
        <f>IF(OR(Ouverture_lignes_validées!E191="F",Ouverture_lignes_validées!E191="PM",Ouverture_lignes_validées!E191=""),"",
IF(Ouverture_lignes_validées!E191=1,
IF(ISEVEN(Capa_lignes!$C191)="VRAI",
INDEX(COEE_CADLIGNE_TR!$A$16:$C$27,MATCH(Tableau4[[#This Row],[Mois]],COEE_CADLIGNE_TR!$A$16:$A$27,0),2)*COEE_CADLIGNE_TR!$G$2*INDEX(COEE_CADLIGNE_TR!$L$3:$R$9,MATCH(WEEKDAY($A191,1),COEE_CADLIGNE_TR!$M$3:$M$9,0),4)*INDEX(COEE_CADLIGNE_TR!$A$1:$D$13,MATCH(MONTH($A191),COEE_CADLIGNE_TR!$A$1:$A$13,0),2)*INDEX(COEE_CADLIGNE_TR!$A$1:$D$13,MATCH(MONTH($A191),COEE_CADLIGNE_TR!$A$1:$A$13,0),2),
INDEX(COEE_CADLIGNE_TR!$A$16:$C$27,MATCH(Tableau4[[#This Row],[Mois]],COEE_CADLIGNE_TR!$A$16:$A$27,0),2)*COEE_CADLIGNE_TR!$G$2*INDEX(COEE_CADLIGNE_TR!$L$3:$R$9,MATCH(WEEKDAY($A191,1),COEE_CADLIGNE_TR!$M$3:$M$9,0),3)*INDEX(COEE_CADLIGNE_TR!$A$1:$D$13,MATCH(MONTH($A191),COEE_CADLIGNE_TR!$A$1:$A$13,0),2)*INDEX(COEE_CADLIGNE_TR!$A$1:$D$13,MATCH(MONTH($A191),COEE_CADLIGNE_TR!$A$1:$A$13,0),2))))</f>
        <v/>
      </c>
      <c r="F191" s="28">
        <f>IF(OR(Ouverture_lignes_validées!F191="F",Ouverture_lignes_validées!F191="PM",Ouverture_lignes_validées!F191=""),"",IF(Ouverture_lignes_validées!F191=1,IF(ISEVEN(Capa_lignes!$C191)="VRAI",INDEX(COEE_CADLIGNE_TR!$A$16:$C$27,MATCH(Tableau4[[#This Row],[Mois]],COEE_CADLIGNE_TR!$A$16:$A$27,0),2)*COEE_CADLIGNE_TR!$G$2*INDEX(COEE_CADLIGNE_TR!$L$3:$R$9,MATCH(WEEKDAY($A191,1),COEE_CADLIGNE_TR!$M$3:$M$9,0),3)*INDEX(COEE_CADLIGNE_TR!$A$1:$D$13,MATCH(MONTH($A191),COEE_CADLIGNE_TR!$A$1:$A$13,0),2),COEE_CADLIGNE_TR!$G$2*INDEX(COEE_CADLIGNE_TR!$L$3:$R$9,MATCH(WEEKDAY($A191,1),COEE_CADLIGNE_TR!$M$3:$M$9,0),4)*INDEX(COEE_CADLIGNE_TR!$A$1:$D$13,MATCH(MONTH($A191),COEE_CADLIGNE_TR!$A$1:$A$13,0),2))))</f>
        <v>2430</v>
      </c>
      <c r="G191" s="28" t="str">
        <f>IF(OR(Ouverture_lignes_validées!G191="F",Ouverture_lignes_validées!G191="PM",Ouverture_lignes_validées!G191=""),"",IF(Ouverture_lignes_validées!G191=1,INDEX(COEE_CADLIGNE_TR!$A$16:$C$27,MATCH(Tableau4[[#This Row],[Mois]],COEE_CADLIGNE_TR!$A$16:$A$27,0),2)*COEE_CADLIGNE_TR!$G$2*INDEX(COEE_CADLIGNE_TR!$L$3:$R$9,MATCH(WEEKDAY($A191,1),COEE_CADLIGNE_TR!$M$3:$M$9,0),5)*INDEX(COEE_CADLIGNE_TR!$A$1:$D$13,MATCH(MONTH($A191),COEE_CADLIGNE_TR!$A$1:$A$13,0),2)))</f>
        <v/>
      </c>
      <c r="H191" s="28" t="str">
        <f>IF(OR(Ouverture_lignes_validées!H191="F",Ouverture_lignes_validées!H191="PM",Ouverture_lignes_validées!H191=""),"",IF(Ouverture_lignes_validées!H191=1,INDEX(COEE_CADLIGNE_TR!$A$16:$C$27,MATCH(Tableau4[[#This Row],[Mois]],COEE_CADLIGNE_TR!$A$16:$A$27,0),2)*COEE_CADLIGNE_TR!$G$2*INDEX(COEE_CADLIGNE_TR!$L$3:$R$9,MATCH(WEEKDAY($A191,1),COEE_CADLIGNE_TR!$M$3:$M$9,0),6)*INDEX(COEE_CADLIGNE_TR!$A$1:$D$13,MATCH(MONTH($A191),COEE_CADLIGNE_TR!$A$1:$A$13,0),2)))</f>
        <v/>
      </c>
      <c r="I191" s="28" t="str">
        <f>IF(OR(Ouverture_lignes_validées!I191="F",Ouverture_lignes_validées!I191="PM",Ouverture_lignes_validées!I191=""),"",IF(Ouverture_lignes_validées!I191=1,INDEX(COEE_CADLIGNE_TR!$A$16:$C$27,MATCH(Tableau4[[#This Row],[Mois]],COEE_CADLIGNE_TR!$A$16:$A$27,0),2)*COEE_CADLIGNE_TR!$G$2*INDEX(COEE_CADLIGNE_TR!$L$3:$R$9,MATCH(WEEKDAY($A191,1),COEE_CADLIGNE_TR!$M$3:$M$9,0),7)*INDEX(COEE_CADLIGNE_TR!$A$1:$D$13,MATCH(MONTH($A191),COEE_CADLIGNE_TR!$A$1:$A$13,0),2)))</f>
        <v/>
      </c>
      <c r="J191" s="28" t="str">
        <f>IF(OR(Ouverture_lignes_validées!J191="F",Ouverture_lignes_validées!J191="PM",Ouverture_lignes_validées!J191=""),"",IF(Ouverture_lignes_validées!J191=1,IF(ISEVEN(Capa_lignes!$C191)="VRAI",INDEX(COEE_CADLIGNE_TR!$A$16:$C$27,MATCH(Tableau4[[#This Row],[Mois]],COEE_CADLIGNE_TR!$A$16:$A$27,0),2)*COEE_CADLIGNE_TR!$H$2*INDEX(COEE_CADLIGNE_TR!$L$3:$R$9,MATCH(WEEKDAY($A191,1),COEE_CADLIGNE_TR!$M$3:$M$9,0),4)*INDEX(COEE_CADLIGNE_TR!$A$1:$D$13,MATCH(MONTH($A191),COEE_CADLIGNE_TR!$A$1:$A$13,0),3),INDEX(COEE_CADLIGNE_TR!$A$16:$C$27,MATCH(Tableau4[[#This Row],[Mois]],COEE_CADLIGNE_TR!$A$16:$A$27,0),2)*COEE_CADLIGNE_TR!$H$2*INDEX(COEE_CADLIGNE_TR!$L$3:$R$9,MATCH(WEEKDAY($A191,1),COEE_CADLIGNE_TR!$M$3:$M$9,0),3)*INDEX(COEE_CADLIGNE_TR!$A$1:$D$13,MATCH(MONTH($A191),COEE_CADLIGNE_TR!$A$1:$A$13,0),3))))</f>
        <v/>
      </c>
      <c r="K191" s="28" t="str">
        <f>IF(OR(Ouverture_lignes_validées!K191="F",Ouverture_lignes_validées!K191="PM",Ouverture_lignes_validées!K191=""),"",IF(Ouverture_lignes_validées!K191=1,IF(ISEVEN(Capa_lignes!$C191)="VRAI",INDEX(COEE_CADLIGNE_TR!$A$16:$C$27,MATCH(Tableau4[[#This Row],[Mois]],COEE_CADLIGNE_TR!$A$16:$A$27,0),2)*COEE_CADLIGNE_TR!$H$2*INDEX(COEE_CADLIGNE_TR!$L$3:$R$9,MATCH(WEEKDAY($A191,1),COEE_CADLIGNE_TR!$M$3:$M$9,0),3)*INDEX(COEE_CADLIGNE_TR!$A$1:$D$13,MATCH(MONTH($A191),COEE_CADLIGNE_TR!$A$1:$A$13,0),3),INDEX(COEE_CADLIGNE_TR!$A$16:$C$27,MATCH(Tableau4[[#This Row],[Mois]],COEE_CADLIGNE_TR!$A$16:$A$27,0),2)*COEE_CADLIGNE_TR!$H$2*INDEX(COEE_CADLIGNE_TR!$L$3:$R$9,MATCH(WEEKDAY($A191,1),COEE_CADLIGNE_TR!$M$3:$M$9,0),4)*INDEX(COEE_CADLIGNE_TR!$A$1:$D$13,MATCH(MONTH($A191),COEE_CADLIGNE_TR!$A$1:$A$13,0),3))))</f>
        <v/>
      </c>
      <c r="L191" s="28" t="str">
        <f>IF(OR(Ouverture_lignes_validées!L191="F",Ouverture_lignes_validées!L191="PM",Ouverture_lignes_validées!L191=""),"",IF(Ouverture_lignes_validées!L191=1,INDEX(COEE_CADLIGNE_TR!$A$16:$C$27,MATCH(Tableau4[[#This Row],[Mois]],COEE_CADLIGNE_TR!$A$16:$A$27,0),2)*COEE_CADLIGNE_TR!$H$2*INDEX(COEE_CADLIGNE_TR!$L$3:$R$9,MATCH(WEEKDAY($A191,1),COEE_CADLIGNE_TR!$M$3:$M$9,0),5)*INDEX(COEE_CADLIGNE_TR!$A$1:$D$13,MATCH(MONTH($A191),COEE_CADLIGNE_TR!$A$1:$A$13,0),3)))</f>
        <v/>
      </c>
      <c r="M191" s="28" t="str">
        <f>IF(OR(Ouverture_lignes_validées!M191="F",Ouverture_lignes_validées!M191="PM",Ouverture_lignes_validées!M191=""),"",IF(Ouverture_lignes_validées!M191=1,INDEX(COEE_CADLIGNE_TR!$A$16:$C$27,MATCH(Tableau4[[#This Row],[Mois]],COEE_CADLIGNE_TR!$A$16:$A$27,0),2)*COEE_CADLIGNE_TR!$H$2*INDEX(COEE_CADLIGNE_TR!$L$3:$R$9,MATCH(WEEKDAY($A191,1),COEE_CADLIGNE_TR!$M$3:$M$9,0),6)*INDEX(COEE_CADLIGNE_TR!$A$1:$D$13,MATCH(MONTH($A191),COEE_CADLIGNE_TR!$A$1:$A$13,0),3)))</f>
        <v/>
      </c>
      <c r="N191" s="28" t="str">
        <f>IF(OR(Ouverture_lignes_validées!N191="F",Ouverture_lignes_validées!N191="PM",Ouverture_lignes_validées!N191=""),"",IF(Ouverture_lignes_validées!N191=1,INDEX(COEE_CADLIGNE_TR!$A$16:$C$27,MATCH(Tableau4[[#This Row],[Mois]],COEE_CADLIGNE_TR!$A$16:$A$27,0),2)*COEE_CADLIGNE_TR!$H$2*INDEX(COEE_CADLIGNE_TR!$L$3:$R$9,MATCH(WEEKDAY($A191,1),COEE_CADLIGNE_TR!$M$3:$M$9,0),7)*INDEX(COEE_CADLIGNE_TR!$A$1:$D$13,MATCH(MONTH($A191),COEE_CADLIGNE_TR!$A$1:$A$13,0),3)))</f>
        <v/>
      </c>
      <c r="O191" s="28">
        <f>IF(OR(Ouverture_lignes_validées!O191="F",Ouverture_lignes_validées!O191="PM",Ouverture_lignes_validées!O191=""),"",IF(Ouverture_lignes_validées!O191=1,IF(ISEVEN(Capa_lignes!$C191)="VRAI",INDEX(COEE_CADLIGNE_TR!$A$16:$C$27,MATCH(Tableau4[[#This Row],[Mois]],COEE_CADLIGNE_TR!$A$16:$A$27,0),2)*COEE_CADLIGNE_TR!$I$2*INDEX(COEE_CADLIGNE_TR!$L$3:$R$9,MATCH(WEEKDAY($A191,1),COEE_CADLIGNE_TR!$M$3:$M$9,0),4)*INDEX(COEE_CADLIGNE_TR!$A$1:$D$13,MATCH(MONTH($A191),COEE_CADLIGNE_TR!$A$1:$A$13,0),4),INDEX(COEE_CADLIGNE_TR!$A$16:$C$27,MATCH(Tableau4[[#This Row],[Mois]],COEE_CADLIGNE_TR!$A$16:$A$27,0),2)*COEE_CADLIGNE_TR!$I$2*INDEX(COEE_CADLIGNE_TR!$L$3:$R$9,MATCH(WEEKDAY($A191,1),COEE_CADLIGNE_TR!$M$3:$M$9,0),3)*INDEX(COEE_CADLIGNE_TR!$A$1:$D$13,MATCH(MONTH($A191),COEE_CADLIGNE_TR!$A$1:$A$13,0),4))))</f>
        <v>4890.6000000000004</v>
      </c>
      <c r="P191" s="28">
        <f>IF(OR(Ouverture_lignes_validées!P191="F",Ouverture_lignes_validées!P191="PM",Ouverture_lignes_validées!P191=""),"",IF(Ouverture_lignes_validées!P191=1,IF(ISEVEN(Capa_lignes!$C191)="VRAI",INDEX(COEE_CADLIGNE_TR!$A$16:$C$27,MATCH(Tableau4[[#This Row],[Mois]],COEE_CADLIGNE_TR!$A$16:$A$27,0),2)*COEE_CADLIGNE_TR!$I$2*INDEX(COEE_CADLIGNE_TR!$L$3:$R$9,MATCH(WEEKDAY($A191,1),COEE_CADLIGNE_TR!$M$3:$M$9,0),3)*INDEX(COEE_CADLIGNE_TR!$A$1:$D$13,MATCH(MONTH($A191),COEE_CADLIGNE_TR!$A$1:$A$13,0),4),INDEX(COEE_CADLIGNE_TR!$A$16:$C$27,MATCH(Tableau4[[#This Row],[Mois]],COEE_CADLIGNE_TR!$A$16:$A$27,0),2)*COEE_CADLIGNE_TR!$I$2*INDEX(COEE_CADLIGNE_TR!$L$3:$R$9,MATCH(WEEKDAY($A191,1),COEE_CADLIGNE_TR!$M$3:$M$9,0),4)*INDEX(COEE_CADLIGNE_TR!$A$1:$D$13,MATCH(MONTH($A191),COEE_CADLIGNE_TR!$A$1:$A$13,0),4))))</f>
        <v>3001.05</v>
      </c>
      <c r="Q191" s="28" t="str">
        <f>IF(OR(Ouverture_lignes_validées!Q191="F",Ouverture_lignes_validées!Q191="PM",Ouverture_lignes_validées!Q191=""),"",IF(Ouverture_lignes_validées!Q191=1,INDEX(COEE_CADLIGNE_TR!$A$16:$C$27,MATCH(Tableau4[[#This Row],[Mois]],COEE_CADLIGNE_TR!$A$16:$A$27,0),2)*COEE_CADLIGNE_TR!$I$2*INDEX(COEE_CADLIGNE_TR!$L$3:$R$9,MATCH(WEEKDAY($A191,1),COEE_CADLIGNE_TR!$M$3:$M$9,0),5)*INDEX(COEE_CADLIGNE_TR!$A$1:$D$13,MATCH(MONTH($A191),COEE_CADLIGNE_TR!$A$1:$A$13,0),4)))</f>
        <v/>
      </c>
      <c r="R191" s="28">
        <f>IF(OR(Ouverture_lignes_validées!R191="F",Ouverture_lignes_validées!R191="PM",Ouverture_lignes_validées!R191=""),"",IF(Ouverture_lignes_validées!R191=1,INDEX(COEE_CADLIGNE_TR!$A$16:$C$27,MATCH(Tableau4[[#This Row],[Mois]],COEE_CADLIGNE_TR!$A$16:$A$27,0),2)*COEE_CADLIGNE_TR!$I$2*INDEX(COEE_CADLIGNE_TR!$L$3:$R$9,MATCH(WEEKDAY($A191,1),COEE_CADLIGNE_TR!$M$3:$M$9,0),6)*INDEX(COEE_CADLIGNE_TR!$A$1:$D$13,MATCH(MONTH($A191),COEE_CADLIGNE_TR!$A$1:$A$13,0),4)))</f>
        <v>7335.9000000000005</v>
      </c>
      <c r="S191" s="28" t="str">
        <f>IF(OR(Ouverture_lignes_validées!S191="F",Ouverture_lignes_validées!S191="PM",Ouverture_lignes_validées!S191=""),"",IF(Ouverture_lignes_validées!S191=1,INDEX(COEE_CADLIGNE_TR!$A$16:$C$27,MATCH(Tableau4[[#This Row],[Mois]],COEE_CADLIGNE_TR!$A$16:$A$27,0),2)*COEE_CADLIGNE_TR!$I$2*INDEX(COEE_CADLIGNE_TR!$L$3:$R$9,MATCH(WEEKDAY($A191,1),COEE_CADLIGNE_TR!$M$3:$M$9,0),7)*INDEX(COEE_CADLIGNE_TR!$A$1:$D$13,MATCH(MONTH($A191),COEE_CADLIGNE_TR!$A$1:$A$13,0),4)))</f>
        <v/>
      </c>
      <c r="T191" s="28">
        <f>IF(OR(Ouverture_lignes_validées!T191="F",Ouverture_lignes_validées!T191="PM",Ouverture_lignes_validées!T191=""),"",IF(Ouverture_lignes_validées!T191=1,IF(ISEVEN(Capa_lignes!$C191)="VRAI",INDEX(COEE_CADLIGNE_TR!$A$16:$C$27,MATCH(Tableau4[[#This Row],[Mois]],COEE_CADLIGNE_TR!$A$16:$A$27,0),2)*COEE_CADLIGNE_TR!$J$2*INDEX(COEE_CADLIGNE_TR!$L$3:$R$9,MATCH(WEEKDAY($A191,1),COEE_CADLIGNE_TR!$M$3:$M$9,0),3)*INDEX(COEE_CADLIGNE_TR!$A$1:$E$13,MATCH(MONTH($A191),COEE_CADLIGNE_TR!$A$1:$A$13,0),5),INDEX(COEE_CADLIGNE_TR!$A$16:$C$27,MATCH(Tableau4[[#This Row],[Mois]],COEE_CADLIGNE_TR!$A$16:$A$27,0),2)*COEE_CADLIGNE_TR!$J$2*INDEX(COEE_CADLIGNE_TR!$L$3:$R$9,MATCH(WEEKDAY($A191,1),COEE_CADLIGNE_TR!$M$3:$M$9,0),4)*INDEX(COEE_CADLIGNE_TR!$A$1:$E$13,MATCH(MONTH($A191),COEE_CADLIGNE_TR!$A$1:$A$13,0),5))))</f>
        <v>961.12412177985948</v>
      </c>
    </row>
    <row r="192" spans="1:20" x14ac:dyDescent="0.35">
      <c r="A192" s="4">
        <v>45115</v>
      </c>
      <c r="B192" s="1">
        <v>2023</v>
      </c>
      <c r="C192" s="1">
        <v>27</v>
      </c>
      <c r="D192" s="1">
        <f>MONTH(Tableau4[[#This Row],[Date ]])</f>
        <v>7</v>
      </c>
      <c r="E192" s="28" t="str">
        <f>IF(OR(Ouverture_lignes_validées!E192="F",Ouverture_lignes_validées!E192="PM",Ouverture_lignes_validées!E192=""),"",
IF(Ouverture_lignes_validées!E192=1,
IF(ISEVEN(Capa_lignes!$C192)="VRAI",
INDEX(COEE_CADLIGNE_TR!$A$16:$C$27,MATCH(Tableau4[[#This Row],[Mois]],COEE_CADLIGNE_TR!$A$16:$A$27,0),2)*COEE_CADLIGNE_TR!$G$2*INDEX(COEE_CADLIGNE_TR!$L$3:$R$9,MATCH(WEEKDAY($A192,1),COEE_CADLIGNE_TR!$M$3:$M$9,0),4)*INDEX(COEE_CADLIGNE_TR!$A$1:$D$13,MATCH(MONTH($A192),COEE_CADLIGNE_TR!$A$1:$A$13,0),2)*INDEX(COEE_CADLIGNE_TR!$A$1:$D$13,MATCH(MONTH($A192),COEE_CADLIGNE_TR!$A$1:$A$13,0),2),
INDEX(COEE_CADLIGNE_TR!$A$16:$C$27,MATCH(Tableau4[[#This Row],[Mois]],COEE_CADLIGNE_TR!$A$16:$A$27,0),2)*COEE_CADLIGNE_TR!$G$2*INDEX(COEE_CADLIGNE_TR!$L$3:$R$9,MATCH(WEEKDAY($A192,1),COEE_CADLIGNE_TR!$M$3:$M$9,0),3)*INDEX(COEE_CADLIGNE_TR!$A$1:$D$13,MATCH(MONTH($A192),COEE_CADLIGNE_TR!$A$1:$A$13,0),2)*INDEX(COEE_CADLIGNE_TR!$A$1:$D$13,MATCH(MONTH($A192),COEE_CADLIGNE_TR!$A$1:$A$13,0),2))))</f>
        <v/>
      </c>
      <c r="F192" s="28" t="str">
        <f>IF(OR(Ouverture_lignes_validées!F192="F",Ouverture_lignes_validées!F192="PM",Ouverture_lignes_validées!F192=""),"",IF(Ouverture_lignes_validées!F192=1,IF(ISEVEN(Capa_lignes!$C192)="VRAI",INDEX(COEE_CADLIGNE_TR!$A$16:$C$27,MATCH(Tableau4[[#This Row],[Mois]],COEE_CADLIGNE_TR!$A$16:$A$27,0),2)*COEE_CADLIGNE_TR!$G$2*INDEX(COEE_CADLIGNE_TR!$L$3:$R$9,MATCH(WEEKDAY($A192,1),COEE_CADLIGNE_TR!$M$3:$M$9,0),3)*INDEX(COEE_CADLIGNE_TR!$A$1:$D$13,MATCH(MONTH($A192),COEE_CADLIGNE_TR!$A$1:$A$13,0),2),COEE_CADLIGNE_TR!$G$2*INDEX(COEE_CADLIGNE_TR!$L$3:$R$9,MATCH(WEEKDAY($A192,1),COEE_CADLIGNE_TR!$M$3:$M$9,0),4)*INDEX(COEE_CADLIGNE_TR!$A$1:$D$13,MATCH(MONTH($A192),COEE_CADLIGNE_TR!$A$1:$A$13,0),2))))</f>
        <v/>
      </c>
      <c r="G192" s="28" t="str">
        <f>IF(OR(Ouverture_lignes_validées!G192="F",Ouverture_lignes_validées!G192="PM",Ouverture_lignes_validées!G192=""),"",IF(Ouverture_lignes_validées!G192=1,INDEX(COEE_CADLIGNE_TR!$A$16:$C$27,MATCH(Tableau4[[#This Row],[Mois]],COEE_CADLIGNE_TR!$A$16:$A$27,0),2)*COEE_CADLIGNE_TR!$G$2*INDEX(COEE_CADLIGNE_TR!$L$3:$R$9,MATCH(WEEKDAY($A192,1),COEE_CADLIGNE_TR!$M$3:$M$9,0),5)*INDEX(COEE_CADLIGNE_TR!$A$1:$D$13,MATCH(MONTH($A192),COEE_CADLIGNE_TR!$A$1:$A$13,0),2)))</f>
        <v/>
      </c>
      <c r="H192" s="28" t="str">
        <f>IF(OR(Ouverture_lignes_validées!H192="F",Ouverture_lignes_validées!H192="PM",Ouverture_lignes_validées!H192=""),"",IF(Ouverture_lignes_validées!H192=1,INDEX(COEE_CADLIGNE_TR!$A$16:$C$27,MATCH(Tableau4[[#This Row],[Mois]],COEE_CADLIGNE_TR!$A$16:$A$27,0),2)*COEE_CADLIGNE_TR!$G$2*INDEX(COEE_CADLIGNE_TR!$L$3:$R$9,MATCH(WEEKDAY($A192,1),COEE_CADLIGNE_TR!$M$3:$M$9,0),6)*INDEX(COEE_CADLIGNE_TR!$A$1:$D$13,MATCH(MONTH($A192),COEE_CADLIGNE_TR!$A$1:$A$13,0),2)))</f>
        <v/>
      </c>
      <c r="I192" s="28">
        <f>IF(OR(Ouverture_lignes_validées!I192="F",Ouverture_lignes_validées!I192="PM",Ouverture_lignes_validées!I192=""),"",IF(Ouverture_lignes_validées!I192=1,INDEX(COEE_CADLIGNE_TR!$A$16:$C$27,MATCH(Tableau4[[#This Row],[Mois]],COEE_CADLIGNE_TR!$A$16:$A$27,0),2)*COEE_CADLIGNE_TR!$G$2*INDEX(COEE_CADLIGNE_TR!$L$3:$R$9,MATCH(WEEKDAY($A192,1),COEE_CADLIGNE_TR!$M$3:$M$9,0),7)*INDEX(COEE_CADLIGNE_TR!$A$1:$D$13,MATCH(MONTH($A192),COEE_CADLIGNE_TR!$A$1:$A$13,0),2)))</f>
        <v>6070.5</v>
      </c>
      <c r="J192" s="28" t="str">
        <f>IF(OR(Ouverture_lignes_validées!J192="F",Ouverture_lignes_validées!J192="PM",Ouverture_lignes_validées!J192=""),"",IF(Ouverture_lignes_validées!J192=1,IF(ISEVEN(Capa_lignes!$C192)="VRAI",INDEX(COEE_CADLIGNE_TR!$A$16:$C$27,MATCH(Tableau4[[#This Row],[Mois]],COEE_CADLIGNE_TR!$A$16:$A$27,0),2)*COEE_CADLIGNE_TR!$H$2*INDEX(COEE_CADLIGNE_TR!$L$3:$R$9,MATCH(WEEKDAY($A192,1),COEE_CADLIGNE_TR!$M$3:$M$9,0),4)*INDEX(COEE_CADLIGNE_TR!$A$1:$D$13,MATCH(MONTH($A192),COEE_CADLIGNE_TR!$A$1:$A$13,0),3),INDEX(COEE_CADLIGNE_TR!$A$16:$C$27,MATCH(Tableau4[[#This Row],[Mois]],COEE_CADLIGNE_TR!$A$16:$A$27,0),2)*COEE_CADLIGNE_TR!$H$2*INDEX(COEE_CADLIGNE_TR!$L$3:$R$9,MATCH(WEEKDAY($A192,1),COEE_CADLIGNE_TR!$M$3:$M$9,0),3)*INDEX(COEE_CADLIGNE_TR!$A$1:$D$13,MATCH(MONTH($A192),COEE_CADLIGNE_TR!$A$1:$A$13,0),3))))</f>
        <v/>
      </c>
      <c r="K192" s="28" t="str">
        <f>IF(OR(Ouverture_lignes_validées!K192="F",Ouverture_lignes_validées!K192="PM",Ouverture_lignes_validées!K192=""),"",IF(Ouverture_lignes_validées!K192=1,IF(ISEVEN(Capa_lignes!$C192)="VRAI",INDEX(COEE_CADLIGNE_TR!$A$16:$C$27,MATCH(Tableau4[[#This Row],[Mois]],COEE_CADLIGNE_TR!$A$16:$A$27,0),2)*COEE_CADLIGNE_TR!$H$2*INDEX(COEE_CADLIGNE_TR!$L$3:$R$9,MATCH(WEEKDAY($A192,1),COEE_CADLIGNE_TR!$M$3:$M$9,0),3)*INDEX(COEE_CADLIGNE_TR!$A$1:$D$13,MATCH(MONTH($A192),COEE_CADLIGNE_TR!$A$1:$A$13,0),3),INDEX(COEE_CADLIGNE_TR!$A$16:$C$27,MATCH(Tableau4[[#This Row],[Mois]],COEE_CADLIGNE_TR!$A$16:$A$27,0),2)*COEE_CADLIGNE_TR!$H$2*INDEX(COEE_CADLIGNE_TR!$L$3:$R$9,MATCH(WEEKDAY($A192,1),COEE_CADLIGNE_TR!$M$3:$M$9,0),4)*INDEX(COEE_CADLIGNE_TR!$A$1:$D$13,MATCH(MONTH($A192),COEE_CADLIGNE_TR!$A$1:$A$13,0),3))))</f>
        <v/>
      </c>
      <c r="L192" s="28" t="str">
        <f>IF(OR(Ouverture_lignes_validées!L192="F",Ouverture_lignes_validées!L192="PM",Ouverture_lignes_validées!L192=""),"",IF(Ouverture_lignes_validées!L192=1,INDEX(COEE_CADLIGNE_TR!$A$16:$C$27,MATCH(Tableau4[[#This Row],[Mois]],COEE_CADLIGNE_TR!$A$16:$A$27,0),2)*COEE_CADLIGNE_TR!$H$2*INDEX(COEE_CADLIGNE_TR!$L$3:$R$9,MATCH(WEEKDAY($A192,1),COEE_CADLIGNE_TR!$M$3:$M$9,0),5)*INDEX(COEE_CADLIGNE_TR!$A$1:$D$13,MATCH(MONTH($A192),COEE_CADLIGNE_TR!$A$1:$A$13,0),3)))</f>
        <v/>
      </c>
      <c r="M192" s="28" t="str">
        <f>IF(OR(Ouverture_lignes_validées!M192="F",Ouverture_lignes_validées!M192="PM",Ouverture_lignes_validées!M192=""),"",IF(Ouverture_lignes_validées!M192=1,INDEX(COEE_CADLIGNE_TR!$A$16:$C$27,MATCH(Tableau4[[#This Row],[Mois]],COEE_CADLIGNE_TR!$A$16:$A$27,0),2)*COEE_CADLIGNE_TR!$H$2*INDEX(COEE_CADLIGNE_TR!$L$3:$R$9,MATCH(WEEKDAY($A192,1),COEE_CADLIGNE_TR!$M$3:$M$9,0),6)*INDEX(COEE_CADLIGNE_TR!$A$1:$D$13,MATCH(MONTH($A192),COEE_CADLIGNE_TR!$A$1:$A$13,0),3)))</f>
        <v/>
      </c>
      <c r="N192" s="28" t="str">
        <f>IF(OR(Ouverture_lignes_validées!N192="F",Ouverture_lignes_validées!N192="PM",Ouverture_lignes_validées!N192=""),"",IF(Ouverture_lignes_validées!N192=1,INDEX(COEE_CADLIGNE_TR!$A$16:$C$27,MATCH(Tableau4[[#This Row],[Mois]],COEE_CADLIGNE_TR!$A$16:$A$27,0),2)*COEE_CADLIGNE_TR!$H$2*INDEX(COEE_CADLIGNE_TR!$L$3:$R$9,MATCH(WEEKDAY($A192,1),COEE_CADLIGNE_TR!$M$3:$M$9,0),7)*INDEX(COEE_CADLIGNE_TR!$A$1:$D$13,MATCH(MONTH($A192),COEE_CADLIGNE_TR!$A$1:$A$13,0),3)))</f>
        <v/>
      </c>
      <c r="O192" s="28" t="str">
        <f>IF(OR(Ouverture_lignes_validées!O192="F",Ouverture_lignes_validées!O192="PM",Ouverture_lignes_validées!O192=""),"",IF(Ouverture_lignes_validées!O192=1,IF(ISEVEN(Capa_lignes!$C192)="VRAI",INDEX(COEE_CADLIGNE_TR!$A$16:$C$27,MATCH(Tableau4[[#This Row],[Mois]],COEE_CADLIGNE_TR!$A$16:$A$27,0),2)*COEE_CADLIGNE_TR!$I$2*INDEX(COEE_CADLIGNE_TR!$L$3:$R$9,MATCH(WEEKDAY($A192,1),COEE_CADLIGNE_TR!$M$3:$M$9,0),4)*INDEX(COEE_CADLIGNE_TR!$A$1:$D$13,MATCH(MONTH($A192),COEE_CADLIGNE_TR!$A$1:$A$13,0),4),INDEX(COEE_CADLIGNE_TR!$A$16:$C$27,MATCH(Tableau4[[#This Row],[Mois]],COEE_CADLIGNE_TR!$A$16:$A$27,0),2)*COEE_CADLIGNE_TR!$I$2*INDEX(COEE_CADLIGNE_TR!$L$3:$R$9,MATCH(WEEKDAY($A192,1),COEE_CADLIGNE_TR!$M$3:$M$9,0),3)*INDEX(COEE_CADLIGNE_TR!$A$1:$D$13,MATCH(MONTH($A192),COEE_CADLIGNE_TR!$A$1:$A$13,0),4))))</f>
        <v/>
      </c>
      <c r="P192" s="28" t="str">
        <f>IF(OR(Ouverture_lignes_validées!P192="F",Ouverture_lignes_validées!P192="PM",Ouverture_lignes_validées!P192=""),"",IF(Ouverture_lignes_validées!P192=1,IF(ISEVEN(Capa_lignes!$C192)="VRAI",INDEX(COEE_CADLIGNE_TR!$A$16:$C$27,MATCH(Tableau4[[#This Row],[Mois]],COEE_CADLIGNE_TR!$A$16:$A$27,0),2)*COEE_CADLIGNE_TR!$I$2*INDEX(COEE_CADLIGNE_TR!$L$3:$R$9,MATCH(WEEKDAY($A192,1),COEE_CADLIGNE_TR!$M$3:$M$9,0),3)*INDEX(COEE_CADLIGNE_TR!$A$1:$D$13,MATCH(MONTH($A192),COEE_CADLIGNE_TR!$A$1:$A$13,0),4),INDEX(COEE_CADLIGNE_TR!$A$16:$C$27,MATCH(Tableau4[[#This Row],[Mois]],COEE_CADLIGNE_TR!$A$16:$A$27,0),2)*COEE_CADLIGNE_TR!$I$2*INDEX(COEE_CADLIGNE_TR!$L$3:$R$9,MATCH(WEEKDAY($A192,1),COEE_CADLIGNE_TR!$M$3:$M$9,0),4)*INDEX(COEE_CADLIGNE_TR!$A$1:$D$13,MATCH(MONTH($A192),COEE_CADLIGNE_TR!$A$1:$A$13,0),4))))</f>
        <v/>
      </c>
      <c r="Q192" s="28" t="str">
        <f>IF(OR(Ouverture_lignes_validées!Q192="F",Ouverture_lignes_validées!Q192="PM",Ouverture_lignes_validées!Q192=""),"",IF(Ouverture_lignes_validées!Q192=1,INDEX(COEE_CADLIGNE_TR!$A$16:$C$27,MATCH(Tableau4[[#This Row],[Mois]],COEE_CADLIGNE_TR!$A$16:$A$27,0),2)*COEE_CADLIGNE_TR!$I$2*INDEX(COEE_CADLIGNE_TR!$L$3:$R$9,MATCH(WEEKDAY($A192,1),COEE_CADLIGNE_TR!$M$3:$M$9,0),5)*INDEX(COEE_CADLIGNE_TR!$A$1:$D$13,MATCH(MONTH($A192),COEE_CADLIGNE_TR!$A$1:$A$13,0),4)))</f>
        <v/>
      </c>
      <c r="R192" s="28">
        <f>IF(OR(Ouverture_lignes_validées!R192="F",Ouverture_lignes_validées!R192="PM",Ouverture_lignes_validées!R192=""),"",IF(Ouverture_lignes_validées!R192=1,INDEX(COEE_CADLIGNE_TR!$A$16:$C$27,MATCH(Tableau4[[#This Row],[Mois]],COEE_CADLIGNE_TR!$A$16:$A$27,0),2)*COEE_CADLIGNE_TR!$I$2*INDEX(COEE_CADLIGNE_TR!$L$3:$R$9,MATCH(WEEKDAY($A192,1),COEE_CADLIGNE_TR!$M$3:$M$9,0),6)*INDEX(COEE_CADLIGNE_TR!$A$1:$D$13,MATCH(MONTH($A192),COEE_CADLIGNE_TR!$A$1:$A$13,0),4)))</f>
        <v>7780.5</v>
      </c>
      <c r="S192" s="28">
        <f>IF(OR(Ouverture_lignes_validées!S192="F",Ouverture_lignes_validées!S192="PM",Ouverture_lignes_validées!S192=""),"",IF(Ouverture_lignes_validées!S192=1,INDEX(COEE_CADLIGNE_TR!$A$16:$C$27,MATCH(Tableau4[[#This Row],[Mois]],COEE_CADLIGNE_TR!$A$16:$A$27,0),2)*COEE_CADLIGNE_TR!$I$2*INDEX(COEE_CADLIGNE_TR!$L$3:$R$9,MATCH(WEEKDAY($A192,1),COEE_CADLIGNE_TR!$M$3:$M$9,0),7)*INDEX(COEE_CADLIGNE_TR!$A$1:$D$13,MATCH(MONTH($A192),COEE_CADLIGNE_TR!$A$1:$A$13,0),4)))</f>
        <v>7891.6500000000005</v>
      </c>
      <c r="T192" s="28" t="str">
        <f>IF(OR(Ouverture_lignes_validées!T192="F",Ouverture_lignes_validées!T192="PM",Ouverture_lignes_validées!T192=""),"",IF(Ouverture_lignes_validées!T192=1,IF(ISEVEN(Capa_lignes!$C192)="VRAI",INDEX(COEE_CADLIGNE_TR!$A$16:$C$27,MATCH(Tableau4[[#This Row],[Mois]],COEE_CADLIGNE_TR!$A$16:$A$27,0),2)*COEE_CADLIGNE_TR!$J$2*INDEX(COEE_CADLIGNE_TR!$L$3:$R$9,MATCH(WEEKDAY($A192,1),COEE_CADLIGNE_TR!$M$3:$M$9,0),3)*INDEX(COEE_CADLIGNE_TR!$A$1:$E$13,MATCH(MONTH($A192),COEE_CADLIGNE_TR!$A$1:$A$13,0),5),INDEX(COEE_CADLIGNE_TR!$A$16:$C$27,MATCH(Tableau4[[#This Row],[Mois]],COEE_CADLIGNE_TR!$A$16:$A$27,0),2)*COEE_CADLIGNE_TR!$J$2*INDEX(COEE_CADLIGNE_TR!$L$3:$R$9,MATCH(WEEKDAY($A192,1),COEE_CADLIGNE_TR!$M$3:$M$9,0),4)*INDEX(COEE_CADLIGNE_TR!$A$1:$E$13,MATCH(MONTH($A192),COEE_CADLIGNE_TR!$A$1:$A$13,0),5))))</f>
        <v/>
      </c>
    </row>
    <row r="193" spans="1:20" x14ac:dyDescent="0.35">
      <c r="A193" s="4">
        <v>45116</v>
      </c>
      <c r="B193" s="1">
        <v>2023</v>
      </c>
      <c r="C193" s="1">
        <v>27</v>
      </c>
      <c r="D193" s="1">
        <f>MONTH(Tableau4[[#This Row],[Date ]])</f>
        <v>7</v>
      </c>
      <c r="E193" s="28" t="str">
        <f>IF(OR(Ouverture_lignes_validées!E193="F",Ouverture_lignes_validées!E193="PM",Ouverture_lignes_validées!E193=""),"",
IF(Ouverture_lignes_validées!E193=1,
IF(ISEVEN(Capa_lignes!$C193)="VRAI",
INDEX(COEE_CADLIGNE_TR!$A$16:$C$27,MATCH(Tableau4[[#This Row],[Mois]],COEE_CADLIGNE_TR!$A$16:$A$27,0),2)*COEE_CADLIGNE_TR!$G$2*INDEX(COEE_CADLIGNE_TR!$L$3:$R$9,MATCH(WEEKDAY($A193,1),COEE_CADLIGNE_TR!$M$3:$M$9,0),4)*INDEX(COEE_CADLIGNE_TR!$A$1:$D$13,MATCH(MONTH($A193),COEE_CADLIGNE_TR!$A$1:$A$13,0),2)*INDEX(COEE_CADLIGNE_TR!$A$1:$D$13,MATCH(MONTH($A193),COEE_CADLIGNE_TR!$A$1:$A$13,0),2),
INDEX(COEE_CADLIGNE_TR!$A$16:$C$27,MATCH(Tableau4[[#This Row],[Mois]],COEE_CADLIGNE_TR!$A$16:$A$27,0),2)*COEE_CADLIGNE_TR!$G$2*INDEX(COEE_CADLIGNE_TR!$L$3:$R$9,MATCH(WEEKDAY($A193,1),COEE_CADLIGNE_TR!$M$3:$M$9,0),3)*INDEX(COEE_CADLIGNE_TR!$A$1:$D$13,MATCH(MONTH($A193),COEE_CADLIGNE_TR!$A$1:$A$13,0),2)*INDEX(COEE_CADLIGNE_TR!$A$1:$D$13,MATCH(MONTH($A193),COEE_CADLIGNE_TR!$A$1:$A$13,0),2))))</f>
        <v/>
      </c>
      <c r="F193" s="28" t="str">
        <f>IF(OR(Ouverture_lignes_validées!F193="F",Ouverture_lignes_validées!F193="PM",Ouverture_lignes_validées!F193=""),"",IF(Ouverture_lignes_validées!F193=1,IF(ISEVEN(Capa_lignes!$C193)="VRAI",INDEX(COEE_CADLIGNE_TR!$A$16:$C$27,MATCH(Tableau4[[#This Row],[Mois]],COEE_CADLIGNE_TR!$A$16:$A$27,0),2)*COEE_CADLIGNE_TR!$G$2*INDEX(COEE_CADLIGNE_TR!$L$3:$R$9,MATCH(WEEKDAY($A193,1),COEE_CADLIGNE_TR!$M$3:$M$9,0),3)*INDEX(COEE_CADLIGNE_TR!$A$1:$D$13,MATCH(MONTH($A193),COEE_CADLIGNE_TR!$A$1:$A$13,0),2),COEE_CADLIGNE_TR!$G$2*INDEX(COEE_CADLIGNE_TR!$L$3:$R$9,MATCH(WEEKDAY($A193,1),COEE_CADLIGNE_TR!$M$3:$M$9,0),4)*INDEX(COEE_CADLIGNE_TR!$A$1:$D$13,MATCH(MONTH($A193),COEE_CADLIGNE_TR!$A$1:$A$13,0),2))))</f>
        <v/>
      </c>
      <c r="G193" s="28" t="str">
        <f>IF(OR(Ouverture_lignes_validées!G193="F",Ouverture_lignes_validées!G193="PM",Ouverture_lignes_validées!G193=""),"",IF(Ouverture_lignes_validées!G193=1,INDEX(COEE_CADLIGNE_TR!$A$16:$C$27,MATCH(Tableau4[[#This Row],[Mois]],COEE_CADLIGNE_TR!$A$16:$A$27,0),2)*COEE_CADLIGNE_TR!$G$2*INDEX(COEE_CADLIGNE_TR!$L$3:$R$9,MATCH(WEEKDAY($A193,1),COEE_CADLIGNE_TR!$M$3:$M$9,0),5)*INDEX(COEE_CADLIGNE_TR!$A$1:$D$13,MATCH(MONTH($A193),COEE_CADLIGNE_TR!$A$1:$A$13,0),2)))</f>
        <v/>
      </c>
      <c r="H193" s="28" t="str">
        <f>IF(OR(Ouverture_lignes_validées!H193="F",Ouverture_lignes_validées!H193="PM",Ouverture_lignes_validées!H193=""),"",IF(Ouverture_lignes_validées!H193=1,INDEX(COEE_CADLIGNE_TR!$A$16:$C$27,MATCH(Tableau4[[#This Row],[Mois]],COEE_CADLIGNE_TR!$A$16:$A$27,0),2)*COEE_CADLIGNE_TR!$G$2*INDEX(COEE_CADLIGNE_TR!$L$3:$R$9,MATCH(WEEKDAY($A193,1),COEE_CADLIGNE_TR!$M$3:$M$9,0),6)*INDEX(COEE_CADLIGNE_TR!$A$1:$D$13,MATCH(MONTH($A193),COEE_CADLIGNE_TR!$A$1:$A$13,0),2)))</f>
        <v/>
      </c>
      <c r="I193" s="28">
        <f>IF(OR(Ouverture_lignes_validées!I193="F",Ouverture_lignes_validées!I193="PM",Ouverture_lignes_validées!I193=""),"",IF(Ouverture_lignes_validées!I193=1,INDEX(COEE_CADLIGNE_TR!$A$16:$C$27,MATCH(Tableau4[[#This Row],[Mois]],COEE_CADLIGNE_TR!$A$16:$A$27,0),2)*COEE_CADLIGNE_TR!$G$2*INDEX(COEE_CADLIGNE_TR!$L$3:$R$9,MATCH(WEEKDAY($A193,1),COEE_CADLIGNE_TR!$M$3:$M$9,0),7)*INDEX(COEE_CADLIGNE_TR!$A$1:$D$13,MATCH(MONTH($A193),COEE_CADLIGNE_TR!$A$1:$A$13,0),2)))</f>
        <v>6070.5</v>
      </c>
      <c r="J193" s="28" t="str">
        <f>IF(OR(Ouverture_lignes_validées!J193="F",Ouverture_lignes_validées!J193="PM",Ouverture_lignes_validées!J193=""),"",IF(Ouverture_lignes_validées!J193=1,IF(ISEVEN(Capa_lignes!$C193)="VRAI",INDEX(COEE_CADLIGNE_TR!$A$16:$C$27,MATCH(Tableau4[[#This Row],[Mois]],COEE_CADLIGNE_TR!$A$16:$A$27,0),2)*COEE_CADLIGNE_TR!$H$2*INDEX(COEE_CADLIGNE_TR!$L$3:$R$9,MATCH(WEEKDAY($A193,1),COEE_CADLIGNE_TR!$M$3:$M$9,0),4)*INDEX(COEE_CADLIGNE_TR!$A$1:$D$13,MATCH(MONTH($A193),COEE_CADLIGNE_TR!$A$1:$A$13,0),3),INDEX(COEE_CADLIGNE_TR!$A$16:$C$27,MATCH(Tableau4[[#This Row],[Mois]],COEE_CADLIGNE_TR!$A$16:$A$27,0),2)*COEE_CADLIGNE_TR!$H$2*INDEX(COEE_CADLIGNE_TR!$L$3:$R$9,MATCH(WEEKDAY($A193,1),COEE_CADLIGNE_TR!$M$3:$M$9,0),3)*INDEX(COEE_CADLIGNE_TR!$A$1:$D$13,MATCH(MONTH($A193),COEE_CADLIGNE_TR!$A$1:$A$13,0),3))))</f>
        <v/>
      </c>
      <c r="K193" s="28" t="str">
        <f>IF(OR(Ouverture_lignes_validées!K193="F",Ouverture_lignes_validées!K193="PM",Ouverture_lignes_validées!K193=""),"",IF(Ouverture_lignes_validées!K193=1,IF(ISEVEN(Capa_lignes!$C193)="VRAI",INDEX(COEE_CADLIGNE_TR!$A$16:$C$27,MATCH(Tableau4[[#This Row],[Mois]],COEE_CADLIGNE_TR!$A$16:$A$27,0),2)*COEE_CADLIGNE_TR!$H$2*INDEX(COEE_CADLIGNE_TR!$L$3:$R$9,MATCH(WEEKDAY($A193,1),COEE_CADLIGNE_TR!$M$3:$M$9,0),3)*INDEX(COEE_CADLIGNE_TR!$A$1:$D$13,MATCH(MONTH($A193),COEE_CADLIGNE_TR!$A$1:$A$13,0),3),INDEX(COEE_CADLIGNE_TR!$A$16:$C$27,MATCH(Tableau4[[#This Row],[Mois]],COEE_CADLIGNE_TR!$A$16:$A$27,0),2)*COEE_CADLIGNE_TR!$H$2*INDEX(COEE_CADLIGNE_TR!$L$3:$R$9,MATCH(WEEKDAY($A193,1),COEE_CADLIGNE_TR!$M$3:$M$9,0),4)*INDEX(COEE_CADLIGNE_TR!$A$1:$D$13,MATCH(MONTH($A193),COEE_CADLIGNE_TR!$A$1:$A$13,0),3))))</f>
        <v/>
      </c>
      <c r="L193" s="28" t="str">
        <f>IF(OR(Ouverture_lignes_validées!L193="F",Ouverture_lignes_validées!L193="PM",Ouverture_lignes_validées!L193=""),"",IF(Ouverture_lignes_validées!L193=1,INDEX(COEE_CADLIGNE_TR!$A$16:$C$27,MATCH(Tableau4[[#This Row],[Mois]],COEE_CADLIGNE_TR!$A$16:$A$27,0),2)*COEE_CADLIGNE_TR!$H$2*INDEX(COEE_CADLIGNE_TR!$L$3:$R$9,MATCH(WEEKDAY($A193,1),COEE_CADLIGNE_TR!$M$3:$M$9,0),5)*INDEX(COEE_CADLIGNE_TR!$A$1:$D$13,MATCH(MONTH($A193),COEE_CADLIGNE_TR!$A$1:$A$13,0),3)))</f>
        <v/>
      </c>
      <c r="M193" s="28" t="str">
        <f>IF(OR(Ouverture_lignes_validées!M193="F",Ouverture_lignes_validées!M193="PM",Ouverture_lignes_validées!M193=""),"",IF(Ouverture_lignes_validées!M193=1,INDEX(COEE_CADLIGNE_TR!$A$16:$C$27,MATCH(Tableau4[[#This Row],[Mois]],COEE_CADLIGNE_TR!$A$16:$A$27,0),2)*COEE_CADLIGNE_TR!$H$2*INDEX(COEE_CADLIGNE_TR!$L$3:$R$9,MATCH(WEEKDAY($A193,1),COEE_CADLIGNE_TR!$M$3:$M$9,0),6)*INDEX(COEE_CADLIGNE_TR!$A$1:$D$13,MATCH(MONTH($A193),COEE_CADLIGNE_TR!$A$1:$A$13,0),3)))</f>
        <v/>
      </c>
      <c r="N193" s="28" t="str">
        <f>IF(OR(Ouverture_lignes_validées!N193="F",Ouverture_lignes_validées!N193="PM",Ouverture_lignes_validées!N193=""),"",IF(Ouverture_lignes_validées!N193=1,INDEX(COEE_CADLIGNE_TR!$A$16:$C$27,MATCH(Tableau4[[#This Row],[Mois]],COEE_CADLIGNE_TR!$A$16:$A$27,0),2)*COEE_CADLIGNE_TR!$H$2*INDEX(COEE_CADLIGNE_TR!$L$3:$R$9,MATCH(WEEKDAY($A193,1),COEE_CADLIGNE_TR!$M$3:$M$9,0),7)*INDEX(COEE_CADLIGNE_TR!$A$1:$D$13,MATCH(MONTH($A193),COEE_CADLIGNE_TR!$A$1:$A$13,0),3)))</f>
        <v/>
      </c>
      <c r="O193" s="28" t="str">
        <f>IF(OR(Ouverture_lignes_validées!O193="F",Ouverture_lignes_validées!O193="PM",Ouverture_lignes_validées!O193=""),"",IF(Ouverture_lignes_validées!O193=1,IF(ISEVEN(Capa_lignes!$C193)="VRAI",INDEX(COEE_CADLIGNE_TR!$A$16:$C$27,MATCH(Tableau4[[#This Row],[Mois]],COEE_CADLIGNE_TR!$A$16:$A$27,0),2)*COEE_CADLIGNE_TR!$I$2*INDEX(COEE_CADLIGNE_TR!$L$3:$R$9,MATCH(WEEKDAY($A193,1),COEE_CADLIGNE_TR!$M$3:$M$9,0),4)*INDEX(COEE_CADLIGNE_TR!$A$1:$D$13,MATCH(MONTH($A193),COEE_CADLIGNE_TR!$A$1:$A$13,0),4),INDEX(COEE_CADLIGNE_TR!$A$16:$C$27,MATCH(Tableau4[[#This Row],[Mois]],COEE_CADLIGNE_TR!$A$16:$A$27,0),2)*COEE_CADLIGNE_TR!$I$2*INDEX(COEE_CADLIGNE_TR!$L$3:$R$9,MATCH(WEEKDAY($A193,1),COEE_CADLIGNE_TR!$M$3:$M$9,0),3)*INDEX(COEE_CADLIGNE_TR!$A$1:$D$13,MATCH(MONTH($A193),COEE_CADLIGNE_TR!$A$1:$A$13,0),4))))</f>
        <v/>
      </c>
      <c r="P193" s="28" t="str">
        <f>IF(OR(Ouverture_lignes_validées!P193="F",Ouverture_lignes_validées!P193="PM",Ouverture_lignes_validées!P193=""),"",IF(Ouverture_lignes_validées!P193=1,IF(ISEVEN(Capa_lignes!$C193)="VRAI",INDEX(COEE_CADLIGNE_TR!$A$16:$C$27,MATCH(Tableau4[[#This Row],[Mois]],COEE_CADLIGNE_TR!$A$16:$A$27,0),2)*COEE_CADLIGNE_TR!$I$2*INDEX(COEE_CADLIGNE_TR!$L$3:$R$9,MATCH(WEEKDAY($A193,1),COEE_CADLIGNE_TR!$M$3:$M$9,0),3)*INDEX(COEE_CADLIGNE_TR!$A$1:$D$13,MATCH(MONTH($A193),COEE_CADLIGNE_TR!$A$1:$A$13,0),4),INDEX(COEE_CADLIGNE_TR!$A$16:$C$27,MATCH(Tableau4[[#This Row],[Mois]],COEE_CADLIGNE_TR!$A$16:$A$27,0),2)*COEE_CADLIGNE_TR!$I$2*INDEX(COEE_CADLIGNE_TR!$L$3:$R$9,MATCH(WEEKDAY($A193,1),COEE_CADLIGNE_TR!$M$3:$M$9,0),4)*INDEX(COEE_CADLIGNE_TR!$A$1:$D$13,MATCH(MONTH($A193),COEE_CADLIGNE_TR!$A$1:$A$13,0),4))))</f>
        <v/>
      </c>
      <c r="Q193" s="28" t="str">
        <f>IF(OR(Ouverture_lignes_validées!Q193="F",Ouverture_lignes_validées!Q193="PM",Ouverture_lignes_validées!Q193=""),"",IF(Ouverture_lignes_validées!Q193=1,INDEX(COEE_CADLIGNE_TR!$A$16:$C$27,MATCH(Tableau4[[#This Row],[Mois]],COEE_CADLIGNE_TR!$A$16:$A$27,0),2)*COEE_CADLIGNE_TR!$I$2*INDEX(COEE_CADLIGNE_TR!$L$3:$R$9,MATCH(WEEKDAY($A193,1),COEE_CADLIGNE_TR!$M$3:$M$9,0),5)*INDEX(COEE_CADLIGNE_TR!$A$1:$D$13,MATCH(MONTH($A193),COEE_CADLIGNE_TR!$A$1:$A$13,0),4)))</f>
        <v/>
      </c>
      <c r="R193" s="28">
        <f>IF(OR(Ouverture_lignes_validées!R193="F",Ouverture_lignes_validées!R193="PM",Ouverture_lignes_validées!R193=""),"",IF(Ouverture_lignes_validées!R193=1,INDEX(COEE_CADLIGNE_TR!$A$16:$C$27,MATCH(Tableau4[[#This Row],[Mois]],COEE_CADLIGNE_TR!$A$16:$A$27,0),2)*COEE_CADLIGNE_TR!$I$2*INDEX(COEE_CADLIGNE_TR!$L$3:$R$9,MATCH(WEEKDAY($A193,1),COEE_CADLIGNE_TR!$M$3:$M$9,0),6)*INDEX(COEE_CADLIGNE_TR!$A$1:$D$13,MATCH(MONTH($A193),COEE_CADLIGNE_TR!$A$1:$A$13,0),4)))</f>
        <v>7780.5</v>
      </c>
      <c r="S193" s="28">
        <f>IF(OR(Ouverture_lignes_validées!S193="F",Ouverture_lignes_validées!S193="PM",Ouverture_lignes_validées!S193=""),"",IF(Ouverture_lignes_validées!S193=1,INDEX(COEE_CADLIGNE_TR!$A$16:$C$27,MATCH(Tableau4[[#This Row],[Mois]],COEE_CADLIGNE_TR!$A$16:$A$27,0),2)*COEE_CADLIGNE_TR!$I$2*INDEX(COEE_CADLIGNE_TR!$L$3:$R$9,MATCH(WEEKDAY($A193,1),COEE_CADLIGNE_TR!$M$3:$M$9,0),7)*INDEX(COEE_CADLIGNE_TR!$A$1:$D$13,MATCH(MONTH($A193),COEE_CADLIGNE_TR!$A$1:$A$13,0),4)))</f>
        <v>7891.6500000000005</v>
      </c>
      <c r="T193" s="28" t="str">
        <f>IF(OR(Ouverture_lignes_validées!T193="F",Ouverture_lignes_validées!T193="PM",Ouverture_lignes_validées!T193=""),"",IF(Ouverture_lignes_validées!T193=1,IF(ISEVEN(Capa_lignes!$C193)="VRAI",INDEX(COEE_CADLIGNE_TR!$A$16:$C$27,MATCH(Tableau4[[#This Row],[Mois]],COEE_CADLIGNE_TR!$A$16:$A$27,0),2)*COEE_CADLIGNE_TR!$J$2*INDEX(COEE_CADLIGNE_TR!$L$3:$R$9,MATCH(WEEKDAY($A193,1),COEE_CADLIGNE_TR!$M$3:$M$9,0),3)*INDEX(COEE_CADLIGNE_TR!$A$1:$E$13,MATCH(MONTH($A193),COEE_CADLIGNE_TR!$A$1:$A$13,0),5),INDEX(COEE_CADLIGNE_TR!$A$16:$C$27,MATCH(Tableau4[[#This Row],[Mois]],COEE_CADLIGNE_TR!$A$16:$A$27,0),2)*COEE_CADLIGNE_TR!$J$2*INDEX(COEE_CADLIGNE_TR!$L$3:$R$9,MATCH(WEEKDAY($A193,1),COEE_CADLIGNE_TR!$M$3:$M$9,0),4)*INDEX(COEE_CADLIGNE_TR!$A$1:$E$13,MATCH(MONTH($A193),COEE_CADLIGNE_TR!$A$1:$A$13,0),5))))</f>
        <v/>
      </c>
    </row>
    <row r="194" spans="1:20" x14ac:dyDescent="0.35">
      <c r="A194" s="4">
        <v>45117</v>
      </c>
      <c r="B194" s="1">
        <v>2023</v>
      </c>
      <c r="C194" s="1">
        <v>28</v>
      </c>
      <c r="D194" s="1">
        <f>MONTH(Tableau4[[#This Row],[Date ]])</f>
        <v>7</v>
      </c>
      <c r="E194" s="28" t="str">
        <f>IF(OR(Ouverture_lignes_validées!E194="F",Ouverture_lignes_validées!E194="PM",Ouverture_lignes_validées!E194=""),"",
IF(Ouverture_lignes_validées!E194=1,
IF(ISEVEN(Capa_lignes!$C194)="VRAI",
INDEX(COEE_CADLIGNE_TR!$A$16:$C$27,MATCH(Tableau4[[#This Row],[Mois]],COEE_CADLIGNE_TR!$A$16:$A$27,0),2)*COEE_CADLIGNE_TR!$G$2*INDEX(COEE_CADLIGNE_TR!$L$3:$R$9,MATCH(WEEKDAY($A194,1),COEE_CADLIGNE_TR!$M$3:$M$9,0),4)*INDEX(COEE_CADLIGNE_TR!$A$1:$D$13,MATCH(MONTH($A194),COEE_CADLIGNE_TR!$A$1:$A$13,0),2)*INDEX(COEE_CADLIGNE_TR!$A$1:$D$13,MATCH(MONTH($A194),COEE_CADLIGNE_TR!$A$1:$A$13,0),2),
INDEX(COEE_CADLIGNE_TR!$A$16:$C$27,MATCH(Tableau4[[#This Row],[Mois]],COEE_CADLIGNE_TR!$A$16:$A$27,0),2)*COEE_CADLIGNE_TR!$G$2*INDEX(COEE_CADLIGNE_TR!$L$3:$R$9,MATCH(WEEKDAY($A194,1),COEE_CADLIGNE_TR!$M$3:$M$9,0),3)*INDEX(COEE_CADLIGNE_TR!$A$1:$D$13,MATCH(MONTH($A194),COEE_CADLIGNE_TR!$A$1:$A$13,0),2)*INDEX(COEE_CADLIGNE_TR!$A$1:$D$13,MATCH(MONTH($A194),COEE_CADLIGNE_TR!$A$1:$A$13,0),2))))</f>
        <v/>
      </c>
      <c r="F194" s="28">
        <f>IF(OR(Ouverture_lignes_validées!F194="F",Ouverture_lignes_validées!F194="PM",Ouverture_lignes_validées!F194=""),"",IF(Ouverture_lignes_validées!F194=1,IF(ISEVEN(Capa_lignes!$C194)="VRAI",INDEX(COEE_CADLIGNE_TR!$A$16:$C$27,MATCH(Tableau4[[#This Row],[Mois]],COEE_CADLIGNE_TR!$A$16:$A$27,0),2)*COEE_CADLIGNE_TR!$G$2*INDEX(COEE_CADLIGNE_TR!$L$3:$R$9,MATCH(WEEKDAY($A194,1),COEE_CADLIGNE_TR!$M$3:$M$9,0),3)*INDEX(COEE_CADLIGNE_TR!$A$1:$D$13,MATCH(MONTH($A194),COEE_CADLIGNE_TR!$A$1:$A$13,0),2),COEE_CADLIGNE_TR!$G$2*INDEX(COEE_CADLIGNE_TR!$L$3:$R$9,MATCH(WEEKDAY($A194,1),COEE_CADLIGNE_TR!$M$3:$M$9,0),4)*INDEX(COEE_CADLIGNE_TR!$A$1:$D$13,MATCH(MONTH($A194),COEE_CADLIGNE_TR!$A$1:$A$13,0),2))))</f>
        <v>4050</v>
      </c>
      <c r="G194" s="28" t="str">
        <f>IF(OR(Ouverture_lignes_validées!G194="F",Ouverture_lignes_validées!G194="PM",Ouverture_lignes_validées!G194=""),"",IF(Ouverture_lignes_validées!G194=1,INDEX(COEE_CADLIGNE_TR!$A$16:$C$27,MATCH(Tableau4[[#This Row],[Mois]],COEE_CADLIGNE_TR!$A$16:$A$27,0),2)*COEE_CADLIGNE_TR!$G$2*INDEX(COEE_CADLIGNE_TR!$L$3:$R$9,MATCH(WEEKDAY($A194,1),COEE_CADLIGNE_TR!$M$3:$M$9,0),5)*INDEX(COEE_CADLIGNE_TR!$A$1:$D$13,MATCH(MONTH($A194),COEE_CADLIGNE_TR!$A$1:$A$13,0),2)))</f>
        <v/>
      </c>
      <c r="H194" s="28" t="str">
        <f>IF(OR(Ouverture_lignes_validées!H194="F",Ouverture_lignes_validées!H194="PM",Ouverture_lignes_validées!H194=""),"",IF(Ouverture_lignes_validées!H194=1,INDEX(COEE_CADLIGNE_TR!$A$16:$C$27,MATCH(Tableau4[[#This Row],[Mois]],COEE_CADLIGNE_TR!$A$16:$A$27,0),2)*COEE_CADLIGNE_TR!$G$2*INDEX(COEE_CADLIGNE_TR!$L$3:$R$9,MATCH(WEEKDAY($A194,1),COEE_CADLIGNE_TR!$M$3:$M$9,0),6)*INDEX(COEE_CADLIGNE_TR!$A$1:$D$13,MATCH(MONTH($A194),COEE_CADLIGNE_TR!$A$1:$A$13,0),2)))</f>
        <v/>
      </c>
      <c r="I194" s="28" t="str">
        <f>IF(OR(Ouverture_lignes_validées!I194="F",Ouverture_lignes_validées!I194="PM",Ouverture_lignes_validées!I194=""),"",IF(Ouverture_lignes_validées!I194=1,INDEX(COEE_CADLIGNE_TR!$A$16:$C$27,MATCH(Tableau4[[#This Row],[Mois]],COEE_CADLIGNE_TR!$A$16:$A$27,0),2)*COEE_CADLIGNE_TR!$G$2*INDEX(COEE_CADLIGNE_TR!$L$3:$R$9,MATCH(WEEKDAY($A194,1),COEE_CADLIGNE_TR!$M$3:$M$9,0),7)*INDEX(COEE_CADLIGNE_TR!$A$1:$D$13,MATCH(MONTH($A194),COEE_CADLIGNE_TR!$A$1:$A$13,0),2)))</f>
        <v/>
      </c>
      <c r="J194" s="28" t="str">
        <f>IF(OR(Ouverture_lignes_validées!J194="F",Ouverture_lignes_validées!J194="PM",Ouverture_lignes_validées!J194=""),"",IF(Ouverture_lignes_validées!J194=1,IF(ISEVEN(Capa_lignes!$C194)="VRAI",INDEX(COEE_CADLIGNE_TR!$A$16:$C$27,MATCH(Tableau4[[#This Row],[Mois]],COEE_CADLIGNE_TR!$A$16:$A$27,0),2)*COEE_CADLIGNE_TR!$H$2*INDEX(COEE_CADLIGNE_TR!$L$3:$R$9,MATCH(WEEKDAY($A194,1),COEE_CADLIGNE_TR!$M$3:$M$9,0),4)*INDEX(COEE_CADLIGNE_TR!$A$1:$D$13,MATCH(MONTH($A194),COEE_CADLIGNE_TR!$A$1:$A$13,0),3),INDEX(COEE_CADLIGNE_TR!$A$16:$C$27,MATCH(Tableau4[[#This Row],[Mois]],COEE_CADLIGNE_TR!$A$16:$A$27,0),2)*COEE_CADLIGNE_TR!$H$2*INDEX(COEE_CADLIGNE_TR!$L$3:$R$9,MATCH(WEEKDAY($A194,1),COEE_CADLIGNE_TR!$M$3:$M$9,0),3)*INDEX(COEE_CADLIGNE_TR!$A$1:$D$13,MATCH(MONTH($A194),COEE_CADLIGNE_TR!$A$1:$A$13,0),3))))</f>
        <v/>
      </c>
      <c r="K194" s="28" t="str">
        <f>IF(OR(Ouverture_lignes_validées!K194="F",Ouverture_lignes_validées!K194="PM",Ouverture_lignes_validées!K194=""),"",IF(Ouverture_lignes_validées!K194=1,IF(ISEVEN(Capa_lignes!$C194)="VRAI",INDEX(COEE_CADLIGNE_TR!$A$16:$C$27,MATCH(Tableau4[[#This Row],[Mois]],COEE_CADLIGNE_TR!$A$16:$A$27,0),2)*COEE_CADLIGNE_TR!$H$2*INDEX(COEE_CADLIGNE_TR!$L$3:$R$9,MATCH(WEEKDAY($A194,1),COEE_CADLIGNE_TR!$M$3:$M$9,0),3)*INDEX(COEE_CADLIGNE_TR!$A$1:$D$13,MATCH(MONTH($A194),COEE_CADLIGNE_TR!$A$1:$A$13,0),3),INDEX(COEE_CADLIGNE_TR!$A$16:$C$27,MATCH(Tableau4[[#This Row],[Mois]],COEE_CADLIGNE_TR!$A$16:$A$27,0),2)*COEE_CADLIGNE_TR!$H$2*INDEX(COEE_CADLIGNE_TR!$L$3:$R$9,MATCH(WEEKDAY($A194,1),COEE_CADLIGNE_TR!$M$3:$M$9,0),4)*INDEX(COEE_CADLIGNE_TR!$A$1:$D$13,MATCH(MONTH($A194),COEE_CADLIGNE_TR!$A$1:$A$13,0),3))))</f>
        <v/>
      </c>
      <c r="L194" s="28" t="str">
        <f>IF(OR(Ouverture_lignes_validées!L194="F",Ouverture_lignes_validées!L194="PM",Ouverture_lignes_validées!L194=""),"",IF(Ouverture_lignes_validées!L194=1,INDEX(COEE_CADLIGNE_TR!$A$16:$C$27,MATCH(Tableau4[[#This Row],[Mois]],COEE_CADLIGNE_TR!$A$16:$A$27,0),2)*COEE_CADLIGNE_TR!$H$2*INDEX(COEE_CADLIGNE_TR!$L$3:$R$9,MATCH(WEEKDAY($A194,1),COEE_CADLIGNE_TR!$M$3:$M$9,0),5)*INDEX(COEE_CADLIGNE_TR!$A$1:$D$13,MATCH(MONTH($A194),COEE_CADLIGNE_TR!$A$1:$A$13,0),3)))</f>
        <v/>
      </c>
      <c r="M194" s="28" t="str">
        <f>IF(OR(Ouverture_lignes_validées!M194="F",Ouverture_lignes_validées!M194="PM",Ouverture_lignes_validées!M194=""),"",IF(Ouverture_lignes_validées!M194=1,INDEX(COEE_CADLIGNE_TR!$A$16:$C$27,MATCH(Tableau4[[#This Row],[Mois]],COEE_CADLIGNE_TR!$A$16:$A$27,0),2)*COEE_CADLIGNE_TR!$H$2*INDEX(COEE_CADLIGNE_TR!$L$3:$R$9,MATCH(WEEKDAY($A194,1),COEE_CADLIGNE_TR!$M$3:$M$9,0),6)*INDEX(COEE_CADLIGNE_TR!$A$1:$D$13,MATCH(MONTH($A194),COEE_CADLIGNE_TR!$A$1:$A$13,0),3)))</f>
        <v/>
      </c>
      <c r="N194" s="28" t="str">
        <f>IF(OR(Ouverture_lignes_validées!N194="F",Ouverture_lignes_validées!N194="PM",Ouverture_lignes_validées!N194=""),"",IF(Ouverture_lignes_validées!N194=1,INDEX(COEE_CADLIGNE_TR!$A$16:$C$27,MATCH(Tableau4[[#This Row],[Mois]],COEE_CADLIGNE_TR!$A$16:$A$27,0),2)*COEE_CADLIGNE_TR!$H$2*INDEX(COEE_CADLIGNE_TR!$L$3:$R$9,MATCH(WEEKDAY($A194,1),COEE_CADLIGNE_TR!$M$3:$M$9,0),7)*INDEX(COEE_CADLIGNE_TR!$A$1:$D$13,MATCH(MONTH($A194),COEE_CADLIGNE_TR!$A$1:$A$13,0),3)))</f>
        <v/>
      </c>
      <c r="O194" s="28">
        <f>IF(OR(Ouverture_lignes_validées!O194="F",Ouverture_lignes_validées!O194="PM",Ouverture_lignes_validées!O194=""),"",IF(Ouverture_lignes_validées!O194=1,IF(ISEVEN(Capa_lignes!$C194)="VRAI",INDEX(COEE_CADLIGNE_TR!$A$16:$C$27,MATCH(Tableau4[[#This Row],[Mois]],COEE_CADLIGNE_TR!$A$16:$A$27,0),2)*COEE_CADLIGNE_TR!$I$2*INDEX(COEE_CADLIGNE_TR!$L$3:$R$9,MATCH(WEEKDAY($A194,1),COEE_CADLIGNE_TR!$M$3:$M$9,0),4)*INDEX(COEE_CADLIGNE_TR!$A$1:$D$13,MATCH(MONTH($A194),COEE_CADLIGNE_TR!$A$1:$A$13,0),4),INDEX(COEE_CADLIGNE_TR!$A$16:$C$27,MATCH(Tableau4[[#This Row],[Mois]],COEE_CADLIGNE_TR!$A$16:$A$27,0),2)*COEE_CADLIGNE_TR!$I$2*INDEX(COEE_CADLIGNE_TR!$L$3:$R$9,MATCH(WEEKDAY($A194,1),COEE_CADLIGNE_TR!$M$3:$M$9,0),3)*INDEX(COEE_CADLIGNE_TR!$A$1:$D$13,MATCH(MONTH($A194),COEE_CADLIGNE_TR!$A$1:$A$13,0),4))))</f>
        <v>4890.6000000000004</v>
      </c>
      <c r="P194" s="28">
        <f>IF(OR(Ouverture_lignes_validées!P194="F",Ouverture_lignes_validées!P194="PM",Ouverture_lignes_validées!P194=""),"",IF(Ouverture_lignes_validées!P194=1,IF(ISEVEN(Capa_lignes!$C194)="VRAI",INDEX(COEE_CADLIGNE_TR!$A$16:$C$27,MATCH(Tableau4[[#This Row],[Mois]],COEE_CADLIGNE_TR!$A$16:$A$27,0),2)*COEE_CADLIGNE_TR!$I$2*INDEX(COEE_CADLIGNE_TR!$L$3:$R$9,MATCH(WEEKDAY($A194,1),COEE_CADLIGNE_TR!$M$3:$M$9,0),3)*INDEX(COEE_CADLIGNE_TR!$A$1:$D$13,MATCH(MONTH($A194),COEE_CADLIGNE_TR!$A$1:$A$13,0),4),INDEX(COEE_CADLIGNE_TR!$A$16:$C$27,MATCH(Tableau4[[#This Row],[Mois]],COEE_CADLIGNE_TR!$A$16:$A$27,0),2)*COEE_CADLIGNE_TR!$I$2*INDEX(COEE_CADLIGNE_TR!$L$3:$R$9,MATCH(WEEKDAY($A194,1),COEE_CADLIGNE_TR!$M$3:$M$9,0),4)*INDEX(COEE_CADLIGNE_TR!$A$1:$D$13,MATCH(MONTH($A194),COEE_CADLIGNE_TR!$A$1:$A$13,0),4))))</f>
        <v>5001.75</v>
      </c>
      <c r="Q194" s="28">
        <f>IF(OR(Ouverture_lignes_validées!Q194="F",Ouverture_lignes_validées!Q194="PM",Ouverture_lignes_validées!Q194=""),"",IF(Ouverture_lignes_validées!Q194=1,INDEX(COEE_CADLIGNE_TR!$A$16:$C$27,MATCH(Tableau4[[#This Row],[Mois]],COEE_CADLIGNE_TR!$A$16:$A$27,0),2)*COEE_CADLIGNE_TR!$I$2*INDEX(COEE_CADLIGNE_TR!$L$3:$R$9,MATCH(WEEKDAY($A194,1),COEE_CADLIGNE_TR!$M$3:$M$9,0),5)*INDEX(COEE_CADLIGNE_TR!$A$1:$D$13,MATCH(MONTH($A194),COEE_CADLIGNE_TR!$A$1:$A$13,0),4)))</f>
        <v>6113.25</v>
      </c>
      <c r="R194" s="28" t="str">
        <f>IF(OR(Ouverture_lignes_validées!R194="F",Ouverture_lignes_validées!R194="PM",Ouverture_lignes_validées!R194=""),"",IF(Ouverture_lignes_validées!R194=1,INDEX(COEE_CADLIGNE_TR!$A$16:$C$27,MATCH(Tableau4[[#This Row],[Mois]],COEE_CADLIGNE_TR!$A$16:$A$27,0),2)*COEE_CADLIGNE_TR!$I$2*INDEX(COEE_CADLIGNE_TR!$L$3:$R$9,MATCH(WEEKDAY($A194,1),COEE_CADLIGNE_TR!$M$3:$M$9,0),6)*INDEX(COEE_CADLIGNE_TR!$A$1:$D$13,MATCH(MONTH($A194),COEE_CADLIGNE_TR!$A$1:$A$13,0),4)))</f>
        <v/>
      </c>
      <c r="S194" s="28" t="str">
        <f>IF(OR(Ouverture_lignes_validées!S194="F",Ouverture_lignes_validées!S194="PM",Ouverture_lignes_validées!S194=""),"",IF(Ouverture_lignes_validées!S194=1,INDEX(COEE_CADLIGNE_TR!$A$16:$C$27,MATCH(Tableau4[[#This Row],[Mois]],COEE_CADLIGNE_TR!$A$16:$A$27,0),2)*COEE_CADLIGNE_TR!$I$2*INDEX(COEE_CADLIGNE_TR!$L$3:$R$9,MATCH(WEEKDAY($A194,1),COEE_CADLIGNE_TR!$M$3:$M$9,0),7)*INDEX(COEE_CADLIGNE_TR!$A$1:$D$13,MATCH(MONTH($A194),COEE_CADLIGNE_TR!$A$1:$A$13,0),4)))</f>
        <v/>
      </c>
      <c r="T194" s="28">
        <f>IF(OR(Ouverture_lignes_validées!T194="F",Ouverture_lignes_validées!T194="PM",Ouverture_lignes_validées!T194=""),"",IF(Ouverture_lignes_validées!T194=1,IF(ISEVEN(Capa_lignes!$C194)="VRAI",INDEX(COEE_CADLIGNE_TR!$A$16:$C$27,MATCH(Tableau4[[#This Row],[Mois]],COEE_CADLIGNE_TR!$A$16:$A$27,0),2)*COEE_CADLIGNE_TR!$J$2*INDEX(COEE_CADLIGNE_TR!$L$3:$R$9,MATCH(WEEKDAY($A194,1),COEE_CADLIGNE_TR!$M$3:$M$9,0),3)*INDEX(COEE_CADLIGNE_TR!$A$1:$E$13,MATCH(MONTH($A194),COEE_CADLIGNE_TR!$A$1:$A$13,0),5),INDEX(COEE_CADLIGNE_TR!$A$16:$C$27,MATCH(Tableau4[[#This Row],[Mois]],COEE_CADLIGNE_TR!$A$16:$A$27,0),2)*COEE_CADLIGNE_TR!$J$2*INDEX(COEE_CADLIGNE_TR!$L$3:$R$9,MATCH(WEEKDAY($A194,1),COEE_CADLIGNE_TR!$M$3:$M$9,0),4)*INDEX(COEE_CADLIGNE_TR!$A$1:$E$13,MATCH(MONTH($A194),COEE_CADLIGNE_TR!$A$1:$A$13,0),5))))</f>
        <v>1601.8735362997659</v>
      </c>
    </row>
    <row r="195" spans="1:20" x14ac:dyDescent="0.35">
      <c r="A195" s="4">
        <v>45118</v>
      </c>
      <c r="B195" s="1">
        <v>2023</v>
      </c>
      <c r="C195" s="1">
        <v>28</v>
      </c>
      <c r="D195" s="1">
        <f>MONTH(Tableau4[[#This Row],[Date ]])</f>
        <v>7</v>
      </c>
      <c r="E195" s="28" t="str">
        <f>IF(OR(Ouverture_lignes_validées!E195="F",Ouverture_lignes_validées!E195="PM",Ouverture_lignes_validées!E195=""),"",
IF(Ouverture_lignes_validées!E195=1,
IF(ISEVEN(Capa_lignes!$C195)="VRAI",
INDEX(COEE_CADLIGNE_TR!$A$16:$C$27,MATCH(Tableau4[[#This Row],[Mois]],COEE_CADLIGNE_TR!$A$16:$A$27,0),2)*COEE_CADLIGNE_TR!$G$2*INDEX(COEE_CADLIGNE_TR!$L$3:$R$9,MATCH(WEEKDAY($A195,1),COEE_CADLIGNE_TR!$M$3:$M$9,0),4)*INDEX(COEE_CADLIGNE_TR!$A$1:$D$13,MATCH(MONTH($A195),COEE_CADLIGNE_TR!$A$1:$A$13,0),2)*INDEX(COEE_CADLIGNE_TR!$A$1:$D$13,MATCH(MONTH($A195),COEE_CADLIGNE_TR!$A$1:$A$13,0),2),
INDEX(COEE_CADLIGNE_TR!$A$16:$C$27,MATCH(Tableau4[[#This Row],[Mois]],COEE_CADLIGNE_TR!$A$16:$A$27,0),2)*COEE_CADLIGNE_TR!$G$2*INDEX(COEE_CADLIGNE_TR!$L$3:$R$9,MATCH(WEEKDAY($A195,1),COEE_CADLIGNE_TR!$M$3:$M$9,0),3)*INDEX(COEE_CADLIGNE_TR!$A$1:$D$13,MATCH(MONTH($A195),COEE_CADLIGNE_TR!$A$1:$A$13,0),2)*INDEX(COEE_CADLIGNE_TR!$A$1:$D$13,MATCH(MONTH($A195),COEE_CADLIGNE_TR!$A$1:$A$13,0),2))))</f>
        <v/>
      </c>
      <c r="F195" s="28">
        <f>IF(OR(Ouverture_lignes_validées!F195="F",Ouverture_lignes_validées!F195="PM",Ouverture_lignes_validées!F195=""),"",IF(Ouverture_lignes_validées!F195=1,IF(ISEVEN(Capa_lignes!$C195)="VRAI",INDEX(COEE_CADLIGNE_TR!$A$16:$C$27,MATCH(Tableau4[[#This Row],[Mois]],COEE_CADLIGNE_TR!$A$16:$A$27,0),2)*COEE_CADLIGNE_TR!$G$2*INDEX(COEE_CADLIGNE_TR!$L$3:$R$9,MATCH(WEEKDAY($A195,1),COEE_CADLIGNE_TR!$M$3:$M$9,0),3)*INDEX(COEE_CADLIGNE_TR!$A$1:$D$13,MATCH(MONTH($A195),COEE_CADLIGNE_TR!$A$1:$A$13,0),2),COEE_CADLIGNE_TR!$G$2*INDEX(COEE_CADLIGNE_TR!$L$3:$R$9,MATCH(WEEKDAY($A195,1),COEE_CADLIGNE_TR!$M$3:$M$9,0),4)*INDEX(COEE_CADLIGNE_TR!$A$1:$D$13,MATCH(MONTH($A195),COEE_CADLIGNE_TR!$A$1:$A$13,0),2))))</f>
        <v>4050</v>
      </c>
      <c r="G195" s="28" t="str">
        <f>IF(OR(Ouverture_lignes_validées!G195="F",Ouverture_lignes_validées!G195="PM",Ouverture_lignes_validées!G195=""),"",IF(Ouverture_lignes_validées!G195=1,INDEX(COEE_CADLIGNE_TR!$A$16:$C$27,MATCH(Tableau4[[#This Row],[Mois]],COEE_CADLIGNE_TR!$A$16:$A$27,0),2)*COEE_CADLIGNE_TR!$G$2*INDEX(COEE_CADLIGNE_TR!$L$3:$R$9,MATCH(WEEKDAY($A195,1),COEE_CADLIGNE_TR!$M$3:$M$9,0),5)*INDEX(COEE_CADLIGNE_TR!$A$1:$D$13,MATCH(MONTH($A195),COEE_CADLIGNE_TR!$A$1:$A$13,0),2)))</f>
        <v/>
      </c>
      <c r="H195" s="28" t="str">
        <f>IF(OR(Ouverture_lignes_validées!H195="F",Ouverture_lignes_validées!H195="PM",Ouverture_lignes_validées!H195=""),"",IF(Ouverture_lignes_validées!H195=1,INDEX(COEE_CADLIGNE_TR!$A$16:$C$27,MATCH(Tableau4[[#This Row],[Mois]],COEE_CADLIGNE_TR!$A$16:$A$27,0),2)*COEE_CADLIGNE_TR!$G$2*INDEX(COEE_CADLIGNE_TR!$L$3:$R$9,MATCH(WEEKDAY($A195,1),COEE_CADLIGNE_TR!$M$3:$M$9,0),6)*INDEX(COEE_CADLIGNE_TR!$A$1:$D$13,MATCH(MONTH($A195),COEE_CADLIGNE_TR!$A$1:$A$13,0),2)))</f>
        <v/>
      </c>
      <c r="I195" s="28" t="str">
        <f>IF(OR(Ouverture_lignes_validées!I195="F",Ouverture_lignes_validées!I195="PM",Ouverture_lignes_validées!I195=""),"",IF(Ouverture_lignes_validées!I195=1,INDEX(COEE_CADLIGNE_TR!$A$16:$C$27,MATCH(Tableau4[[#This Row],[Mois]],COEE_CADLIGNE_TR!$A$16:$A$27,0),2)*COEE_CADLIGNE_TR!$G$2*INDEX(COEE_CADLIGNE_TR!$L$3:$R$9,MATCH(WEEKDAY($A195,1),COEE_CADLIGNE_TR!$M$3:$M$9,0),7)*INDEX(COEE_CADLIGNE_TR!$A$1:$D$13,MATCH(MONTH($A195),COEE_CADLIGNE_TR!$A$1:$A$13,0),2)))</f>
        <v/>
      </c>
      <c r="J195" s="28" t="str">
        <f>IF(OR(Ouverture_lignes_validées!J195="F",Ouverture_lignes_validées!J195="PM",Ouverture_lignes_validées!J195=""),"",IF(Ouverture_lignes_validées!J195=1,IF(ISEVEN(Capa_lignes!$C195)="VRAI",INDEX(COEE_CADLIGNE_TR!$A$16:$C$27,MATCH(Tableau4[[#This Row],[Mois]],COEE_CADLIGNE_TR!$A$16:$A$27,0),2)*COEE_CADLIGNE_TR!$H$2*INDEX(COEE_CADLIGNE_TR!$L$3:$R$9,MATCH(WEEKDAY($A195,1),COEE_CADLIGNE_TR!$M$3:$M$9,0),4)*INDEX(COEE_CADLIGNE_TR!$A$1:$D$13,MATCH(MONTH($A195),COEE_CADLIGNE_TR!$A$1:$A$13,0),3),INDEX(COEE_CADLIGNE_TR!$A$16:$C$27,MATCH(Tableau4[[#This Row],[Mois]],COEE_CADLIGNE_TR!$A$16:$A$27,0),2)*COEE_CADLIGNE_TR!$H$2*INDEX(COEE_CADLIGNE_TR!$L$3:$R$9,MATCH(WEEKDAY($A195,1),COEE_CADLIGNE_TR!$M$3:$M$9,0),3)*INDEX(COEE_CADLIGNE_TR!$A$1:$D$13,MATCH(MONTH($A195),COEE_CADLIGNE_TR!$A$1:$A$13,0),3))))</f>
        <v/>
      </c>
      <c r="K195" s="28" t="str">
        <f>IF(OR(Ouverture_lignes_validées!K195="F",Ouverture_lignes_validées!K195="PM",Ouverture_lignes_validées!K195=""),"",IF(Ouverture_lignes_validées!K195=1,IF(ISEVEN(Capa_lignes!$C195)="VRAI",INDEX(COEE_CADLIGNE_TR!$A$16:$C$27,MATCH(Tableau4[[#This Row],[Mois]],COEE_CADLIGNE_TR!$A$16:$A$27,0),2)*COEE_CADLIGNE_TR!$H$2*INDEX(COEE_CADLIGNE_TR!$L$3:$R$9,MATCH(WEEKDAY($A195,1),COEE_CADLIGNE_TR!$M$3:$M$9,0),3)*INDEX(COEE_CADLIGNE_TR!$A$1:$D$13,MATCH(MONTH($A195),COEE_CADLIGNE_TR!$A$1:$A$13,0),3),INDEX(COEE_CADLIGNE_TR!$A$16:$C$27,MATCH(Tableau4[[#This Row],[Mois]],COEE_CADLIGNE_TR!$A$16:$A$27,0),2)*COEE_CADLIGNE_TR!$H$2*INDEX(COEE_CADLIGNE_TR!$L$3:$R$9,MATCH(WEEKDAY($A195,1),COEE_CADLIGNE_TR!$M$3:$M$9,0),4)*INDEX(COEE_CADLIGNE_TR!$A$1:$D$13,MATCH(MONTH($A195),COEE_CADLIGNE_TR!$A$1:$A$13,0),3))))</f>
        <v/>
      </c>
      <c r="L195" s="28" t="str">
        <f>IF(OR(Ouverture_lignes_validées!L195="F",Ouverture_lignes_validées!L195="PM",Ouverture_lignes_validées!L195=""),"",IF(Ouverture_lignes_validées!L195=1,INDEX(COEE_CADLIGNE_TR!$A$16:$C$27,MATCH(Tableau4[[#This Row],[Mois]],COEE_CADLIGNE_TR!$A$16:$A$27,0),2)*COEE_CADLIGNE_TR!$H$2*INDEX(COEE_CADLIGNE_TR!$L$3:$R$9,MATCH(WEEKDAY($A195,1),COEE_CADLIGNE_TR!$M$3:$M$9,0),5)*INDEX(COEE_CADLIGNE_TR!$A$1:$D$13,MATCH(MONTH($A195),COEE_CADLIGNE_TR!$A$1:$A$13,0),3)))</f>
        <v/>
      </c>
      <c r="M195" s="28" t="str">
        <f>IF(OR(Ouverture_lignes_validées!M195="F",Ouverture_lignes_validées!M195="PM",Ouverture_lignes_validées!M195=""),"",IF(Ouverture_lignes_validées!M195=1,INDEX(COEE_CADLIGNE_TR!$A$16:$C$27,MATCH(Tableau4[[#This Row],[Mois]],COEE_CADLIGNE_TR!$A$16:$A$27,0),2)*COEE_CADLIGNE_TR!$H$2*INDEX(COEE_CADLIGNE_TR!$L$3:$R$9,MATCH(WEEKDAY($A195,1),COEE_CADLIGNE_TR!$M$3:$M$9,0),6)*INDEX(COEE_CADLIGNE_TR!$A$1:$D$13,MATCH(MONTH($A195),COEE_CADLIGNE_TR!$A$1:$A$13,0),3)))</f>
        <v/>
      </c>
      <c r="N195" s="28" t="str">
        <f>IF(OR(Ouverture_lignes_validées!N195="F",Ouverture_lignes_validées!N195="PM",Ouverture_lignes_validées!N195=""),"",IF(Ouverture_lignes_validées!N195=1,INDEX(COEE_CADLIGNE_TR!$A$16:$C$27,MATCH(Tableau4[[#This Row],[Mois]],COEE_CADLIGNE_TR!$A$16:$A$27,0),2)*COEE_CADLIGNE_TR!$H$2*INDEX(COEE_CADLIGNE_TR!$L$3:$R$9,MATCH(WEEKDAY($A195,1),COEE_CADLIGNE_TR!$M$3:$M$9,0),7)*INDEX(COEE_CADLIGNE_TR!$A$1:$D$13,MATCH(MONTH($A195),COEE_CADLIGNE_TR!$A$1:$A$13,0),3)))</f>
        <v/>
      </c>
      <c r="O195" s="28">
        <f>IF(OR(Ouverture_lignes_validées!O195="F",Ouverture_lignes_validées!O195="PM",Ouverture_lignes_validées!O195=""),"",IF(Ouverture_lignes_validées!O195=1,IF(ISEVEN(Capa_lignes!$C195)="VRAI",INDEX(COEE_CADLIGNE_TR!$A$16:$C$27,MATCH(Tableau4[[#This Row],[Mois]],COEE_CADLIGNE_TR!$A$16:$A$27,0),2)*COEE_CADLIGNE_TR!$I$2*INDEX(COEE_CADLIGNE_TR!$L$3:$R$9,MATCH(WEEKDAY($A195,1),COEE_CADLIGNE_TR!$M$3:$M$9,0),4)*INDEX(COEE_CADLIGNE_TR!$A$1:$D$13,MATCH(MONTH($A195),COEE_CADLIGNE_TR!$A$1:$A$13,0),4),INDEX(COEE_CADLIGNE_TR!$A$16:$C$27,MATCH(Tableau4[[#This Row],[Mois]],COEE_CADLIGNE_TR!$A$16:$A$27,0),2)*COEE_CADLIGNE_TR!$I$2*INDEX(COEE_CADLIGNE_TR!$L$3:$R$9,MATCH(WEEKDAY($A195,1),COEE_CADLIGNE_TR!$M$3:$M$9,0),3)*INDEX(COEE_CADLIGNE_TR!$A$1:$D$13,MATCH(MONTH($A195),COEE_CADLIGNE_TR!$A$1:$A$13,0),4))))</f>
        <v>4890.6000000000004</v>
      </c>
      <c r="P195" s="28">
        <f>IF(OR(Ouverture_lignes_validées!P195="F",Ouverture_lignes_validées!P195="PM",Ouverture_lignes_validées!P195=""),"",IF(Ouverture_lignes_validées!P195=1,IF(ISEVEN(Capa_lignes!$C195)="VRAI",INDEX(COEE_CADLIGNE_TR!$A$16:$C$27,MATCH(Tableau4[[#This Row],[Mois]],COEE_CADLIGNE_TR!$A$16:$A$27,0),2)*COEE_CADLIGNE_TR!$I$2*INDEX(COEE_CADLIGNE_TR!$L$3:$R$9,MATCH(WEEKDAY($A195,1),COEE_CADLIGNE_TR!$M$3:$M$9,0),3)*INDEX(COEE_CADLIGNE_TR!$A$1:$D$13,MATCH(MONTH($A195),COEE_CADLIGNE_TR!$A$1:$A$13,0),4),INDEX(COEE_CADLIGNE_TR!$A$16:$C$27,MATCH(Tableau4[[#This Row],[Mois]],COEE_CADLIGNE_TR!$A$16:$A$27,0),2)*COEE_CADLIGNE_TR!$I$2*INDEX(COEE_CADLIGNE_TR!$L$3:$R$9,MATCH(WEEKDAY($A195,1),COEE_CADLIGNE_TR!$M$3:$M$9,0),4)*INDEX(COEE_CADLIGNE_TR!$A$1:$D$13,MATCH(MONTH($A195),COEE_CADLIGNE_TR!$A$1:$A$13,0),4))))</f>
        <v>5001.75</v>
      </c>
      <c r="Q195" s="28">
        <f>IF(OR(Ouverture_lignes_validées!Q195="F",Ouverture_lignes_validées!Q195="PM",Ouverture_lignes_validées!Q195=""),"",IF(Ouverture_lignes_validées!Q195=1,INDEX(COEE_CADLIGNE_TR!$A$16:$C$27,MATCH(Tableau4[[#This Row],[Mois]],COEE_CADLIGNE_TR!$A$16:$A$27,0),2)*COEE_CADLIGNE_TR!$I$2*INDEX(COEE_CADLIGNE_TR!$L$3:$R$9,MATCH(WEEKDAY($A195,1),COEE_CADLIGNE_TR!$M$3:$M$9,0),5)*INDEX(COEE_CADLIGNE_TR!$A$1:$D$13,MATCH(MONTH($A195),COEE_CADLIGNE_TR!$A$1:$A$13,0),4)))</f>
        <v>6113.25</v>
      </c>
      <c r="R195" s="28" t="str">
        <f>IF(OR(Ouverture_lignes_validées!R195="F",Ouverture_lignes_validées!R195="PM",Ouverture_lignes_validées!R195=""),"",IF(Ouverture_lignes_validées!R195=1,INDEX(COEE_CADLIGNE_TR!$A$16:$C$27,MATCH(Tableau4[[#This Row],[Mois]],COEE_CADLIGNE_TR!$A$16:$A$27,0),2)*COEE_CADLIGNE_TR!$I$2*INDEX(COEE_CADLIGNE_TR!$L$3:$R$9,MATCH(WEEKDAY($A195,1),COEE_CADLIGNE_TR!$M$3:$M$9,0),6)*INDEX(COEE_CADLIGNE_TR!$A$1:$D$13,MATCH(MONTH($A195),COEE_CADLIGNE_TR!$A$1:$A$13,0),4)))</f>
        <v/>
      </c>
      <c r="S195" s="28" t="str">
        <f>IF(OR(Ouverture_lignes_validées!S195="F",Ouverture_lignes_validées!S195="PM",Ouverture_lignes_validées!S195=""),"",IF(Ouverture_lignes_validées!S195=1,INDEX(COEE_CADLIGNE_TR!$A$16:$C$27,MATCH(Tableau4[[#This Row],[Mois]],COEE_CADLIGNE_TR!$A$16:$A$27,0),2)*COEE_CADLIGNE_TR!$I$2*INDEX(COEE_CADLIGNE_TR!$L$3:$R$9,MATCH(WEEKDAY($A195,1),COEE_CADLIGNE_TR!$M$3:$M$9,0),7)*INDEX(COEE_CADLIGNE_TR!$A$1:$D$13,MATCH(MONTH($A195),COEE_CADLIGNE_TR!$A$1:$A$13,0),4)))</f>
        <v/>
      </c>
      <c r="T195" s="28">
        <f>IF(OR(Ouverture_lignes_validées!T195="F",Ouverture_lignes_validées!T195="PM",Ouverture_lignes_validées!T195=""),"",IF(Ouverture_lignes_validées!T195=1,IF(ISEVEN(Capa_lignes!$C195)="VRAI",INDEX(COEE_CADLIGNE_TR!$A$16:$C$27,MATCH(Tableau4[[#This Row],[Mois]],COEE_CADLIGNE_TR!$A$16:$A$27,0),2)*COEE_CADLIGNE_TR!$J$2*INDEX(COEE_CADLIGNE_TR!$L$3:$R$9,MATCH(WEEKDAY($A195,1),COEE_CADLIGNE_TR!$M$3:$M$9,0),3)*INDEX(COEE_CADLIGNE_TR!$A$1:$E$13,MATCH(MONTH($A195),COEE_CADLIGNE_TR!$A$1:$A$13,0),5),INDEX(COEE_CADLIGNE_TR!$A$16:$C$27,MATCH(Tableau4[[#This Row],[Mois]],COEE_CADLIGNE_TR!$A$16:$A$27,0),2)*COEE_CADLIGNE_TR!$J$2*INDEX(COEE_CADLIGNE_TR!$L$3:$R$9,MATCH(WEEKDAY($A195,1),COEE_CADLIGNE_TR!$M$3:$M$9,0),4)*INDEX(COEE_CADLIGNE_TR!$A$1:$E$13,MATCH(MONTH($A195),COEE_CADLIGNE_TR!$A$1:$A$13,0),5))))</f>
        <v>1601.8735362997659</v>
      </c>
    </row>
    <row r="196" spans="1:20" x14ac:dyDescent="0.35">
      <c r="A196" s="4">
        <v>45119</v>
      </c>
      <c r="B196" s="1">
        <v>2023</v>
      </c>
      <c r="C196" s="1">
        <v>28</v>
      </c>
      <c r="D196" s="1">
        <f>MONTH(Tableau4[[#This Row],[Date ]])</f>
        <v>7</v>
      </c>
      <c r="E196" s="28" t="str">
        <f>IF(OR(Ouverture_lignes_validées!E196="F",Ouverture_lignes_validées!E196="PM",Ouverture_lignes_validées!E196=""),"",
IF(Ouverture_lignes_validées!E196=1,
IF(ISEVEN(Capa_lignes!$C196)="VRAI",
INDEX(COEE_CADLIGNE_TR!$A$16:$C$27,MATCH(Tableau4[[#This Row],[Mois]],COEE_CADLIGNE_TR!$A$16:$A$27,0),2)*COEE_CADLIGNE_TR!$G$2*INDEX(COEE_CADLIGNE_TR!$L$3:$R$9,MATCH(WEEKDAY($A196,1),COEE_CADLIGNE_TR!$M$3:$M$9,0),4)*INDEX(COEE_CADLIGNE_TR!$A$1:$D$13,MATCH(MONTH($A196),COEE_CADLIGNE_TR!$A$1:$A$13,0),2)*INDEX(COEE_CADLIGNE_TR!$A$1:$D$13,MATCH(MONTH($A196),COEE_CADLIGNE_TR!$A$1:$A$13,0),2),
INDEX(COEE_CADLIGNE_TR!$A$16:$C$27,MATCH(Tableau4[[#This Row],[Mois]],COEE_CADLIGNE_TR!$A$16:$A$27,0),2)*COEE_CADLIGNE_TR!$G$2*INDEX(COEE_CADLIGNE_TR!$L$3:$R$9,MATCH(WEEKDAY($A196,1),COEE_CADLIGNE_TR!$M$3:$M$9,0),3)*INDEX(COEE_CADLIGNE_TR!$A$1:$D$13,MATCH(MONTH($A196),COEE_CADLIGNE_TR!$A$1:$A$13,0),2)*INDEX(COEE_CADLIGNE_TR!$A$1:$D$13,MATCH(MONTH($A196),COEE_CADLIGNE_TR!$A$1:$A$13,0),2))))</f>
        <v/>
      </c>
      <c r="F196" s="28">
        <f>IF(OR(Ouverture_lignes_validées!F196="F",Ouverture_lignes_validées!F196="PM",Ouverture_lignes_validées!F196=""),"",IF(Ouverture_lignes_validées!F196=1,IF(ISEVEN(Capa_lignes!$C196)="VRAI",INDEX(COEE_CADLIGNE_TR!$A$16:$C$27,MATCH(Tableau4[[#This Row],[Mois]],COEE_CADLIGNE_TR!$A$16:$A$27,0),2)*COEE_CADLIGNE_TR!$G$2*INDEX(COEE_CADLIGNE_TR!$L$3:$R$9,MATCH(WEEKDAY($A196,1),COEE_CADLIGNE_TR!$M$3:$M$9,0),3)*INDEX(COEE_CADLIGNE_TR!$A$1:$D$13,MATCH(MONTH($A196),COEE_CADLIGNE_TR!$A$1:$A$13,0),2),COEE_CADLIGNE_TR!$G$2*INDEX(COEE_CADLIGNE_TR!$L$3:$R$9,MATCH(WEEKDAY($A196,1),COEE_CADLIGNE_TR!$M$3:$M$9,0),4)*INDEX(COEE_CADLIGNE_TR!$A$1:$D$13,MATCH(MONTH($A196),COEE_CADLIGNE_TR!$A$1:$A$13,0),2))))</f>
        <v>4050</v>
      </c>
      <c r="G196" s="28" t="str">
        <f>IF(OR(Ouverture_lignes_validées!G196="F",Ouverture_lignes_validées!G196="PM",Ouverture_lignes_validées!G196=""),"",IF(Ouverture_lignes_validées!G196=1,INDEX(COEE_CADLIGNE_TR!$A$16:$C$27,MATCH(Tableau4[[#This Row],[Mois]],COEE_CADLIGNE_TR!$A$16:$A$27,0),2)*COEE_CADLIGNE_TR!$G$2*INDEX(COEE_CADLIGNE_TR!$L$3:$R$9,MATCH(WEEKDAY($A196,1),COEE_CADLIGNE_TR!$M$3:$M$9,0),5)*INDEX(COEE_CADLIGNE_TR!$A$1:$D$13,MATCH(MONTH($A196),COEE_CADLIGNE_TR!$A$1:$A$13,0),2)))</f>
        <v/>
      </c>
      <c r="H196" s="28" t="str">
        <f>IF(OR(Ouverture_lignes_validées!H196="F",Ouverture_lignes_validées!H196="PM",Ouverture_lignes_validées!H196=""),"",IF(Ouverture_lignes_validées!H196=1,INDEX(COEE_CADLIGNE_TR!$A$16:$C$27,MATCH(Tableau4[[#This Row],[Mois]],COEE_CADLIGNE_TR!$A$16:$A$27,0),2)*COEE_CADLIGNE_TR!$G$2*INDEX(COEE_CADLIGNE_TR!$L$3:$R$9,MATCH(WEEKDAY($A196,1),COEE_CADLIGNE_TR!$M$3:$M$9,0),6)*INDEX(COEE_CADLIGNE_TR!$A$1:$D$13,MATCH(MONTH($A196),COEE_CADLIGNE_TR!$A$1:$A$13,0),2)))</f>
        <v/>
      </c>
      <c r="I196" s="28" t="str">
        <f>IF(OR(Ouverture_lignes_validées!I196="F",Ouverture_lignes_validées!I196="PM",Ouverture_lignes_validées!I196=""),"",IF(Ouverture_lignes_validées!I196=1,INDEX(COEE_CADLIGNE_TR!$A$16:$C$27,MATCH(Tableau4[[#This Row],[Mois]],COEE_CADLIGNE_TR!$A$16:$A$27,0),2)*COEE_CADLIGNE_TR!$G$2*INDEX(COEE_CADLIGNE_TR!$L$3:$R$9,MATCH(WEEKDAY($A196,1),COEE_CADLIGNE_TR!$M$3:$M$9,0),7)*INDEX(COEE_CADLIGNE_TR!$A$1:$D$13,MATCH(MONTH($A196),COEE_CADLIGNE_TR!$A$1:$A$13,0),2)))</f>
        <v/>
      </c>
      <c r="J196" s="28" t="str">
        <f>IF(OR(Ouverture_lignes_validées!J196="F",Ouverture_lignes_validées!J196="PM",Ouverture_lignes_validées!J196=""),"",IF(Ouverture_lignes_validées!J196=1,IF(ISEVEN(Capa_lignes!$C196)="VRAI",INDEX(COEE_CADLIGNE_TR!$A$16:$C$27,MATCH(Tableau4[[#This Row],[Mois]],COEE_CADLIGNE_TR!$A$16:$A$27,0),2)*COEE_CADLIGNE_TR!$H$2*INDEX(COEE_CADLIGNE_TR!$L$3:$R$9,MATCH(WEEKDAY($A196,1),COEE_CADLIGNE_TR!$M$3:$M$9,0),4)*INDEX(COEE_CADLIGNE_TR!$A$1:$D$13,MATCH(MONTH($A196),COEE_CADLIGNE_TR!$A$1:$A$13,0),3),INDEX(COEE_CADLIGNE_TR!$A$16:$C$27,MATCH(Tableau4[[#This Row],[Mois]],COEE_CADLIGNE_TR!$A$16:$A$27,0),2)*COEE_CADLIGNE_TR!$H$2*INDEX(COEE_CADLIGNE_TR!$L$3:$R$9,MATCH(WEEKDAY($A196,1),COEE_CADLIGNE_TR!$M$3:$M$9,0),3)*INDEX(COEE_CADLIGNE_TR!$A$1:$D$13,MATCH(MONTH($A196),COEE_CADLIGNE_TR!$A$1:$A$13,0),3))))</f>
        <v/>
      </c>
      <c r="K196" s="28" t="str">
        <f>IF(OR(Ouverture_lignes_validées!K196="F",Ouverture_lignes_validées!K196="PM",Ouverture_lignes_validées!K196=""),"",IF(Ouverture_lignes_validées!K196=1,IF(ISEVEN(Capa_lignes!$C196)="VRAI",INDEX(COEE_CADLIGNE_TR!$A$16:$C$27,MATCH(Tableau4[[#This Row],[Mois]],COEE_CADLIGNE_TR!$A$16:$A$27,0),2)*COEE_CADLIGNE_TR!$H$2*INDEX(COEE_CADLIGNE_TR!$L$3:$R$9,MATCH(WEEKDAY($A196,1),COEE_CADLIGNE_TR!$M$3:$M$9,0),3)*INDEX(COEE_CADLIGNE_TR!$A$1:$D$13,MATCH(MONTH($A196),COEE_CADLIGNE_TR!$A$1:$A$13,0),3),INDEX(COEE_CADLIGNE_TR!$A$16:$C$27,MATCH(Tableau4[[#This Row],[Mois]],COEE_CADLIGNE_TR!$A$16:$A$27,0),2)*COEE_CADLIGNE_TR!$H$2*INDEX(COEE_CADLIGNE_TR!$L$3:$R$9,MATCH(WEEKDAY($A196,1),COEE_CADLIGNE_TR!$M$3:$M$9,0),4)*INDEX(COEE_CADLIGNE_TR!$A$1:$D$13,MATCH(MONTH($A196),COEE_CADLIGNE_TR!$A$1:$A$13,0),3))))</f>
        <v/>
      </c>
      <c r="L196" s="28" t="str">
        <f>IF(OR(Ouverture_lignes_validées!L196="F",Ouverture_lignes_validées!L196="PM",Ouverture_lignes_validées!L196=""),"",IF(Ouverture_lignes_validées!L196=1,INDEX(COEE_CADLIGNE_TR!$A$16:$C$27,MATCH(Tableau4[[#This Row],[Mois]],COEE_CADLIGNE_TR!$A$16:$A$27,0),2)*COEE_CADLIGNE_TR!$H$2*INDEX(COEE_CADLIGNE_TR!$L$3:$R$9,MATCH(WEEKDAY($A196,1),COEE_CADLIGNE_TR!$M$3:$M$9,0),5)*INDEX(COEE_CADLIGNE_TR!$A$1:$D$13,MATCH(MONTH($A196),COEE_CADLIGNE_TR!$A$1:$A$13,0),3)))</f>
        <v/>
      </c>
      <c r="M196" s="28" t="str">
        <f>IF(OR(Ouverture_lignes_validées!M196="F",Ouverture_lignes_validées!M196="PM",Ouverture_lignes_validées!M196=""),"",IF(Ouverture_lignes_validées!M196=1,INDEX(COEE_CADLIGNE_TR!$A$16:$C$27,MATCH(Tableau4[[#This Row],[Mois]],COEE_CADLIGNE_TR!$A$16:$A$27,0),2)*COEE_CADLIGNE_TR!$H$2*INDEX(COEE_CADLIGNE_TR!$L$3:$R$9,MATCH(WEEKDAY($A196,1),COEE_CADLIGNE_TR!$M$3:$M$9,0),6)*INDEX(COEE_CADLIGNE_TR!$A$1:$D$13,MATCH(MONTH($A196),COEE_CADLIGNE_TR!$A$1:$A$13,0),3)))</f>
        <v/>
      </c>
      <c r="N196" s="28" t="str">
        <f>IF(OR(Ouverture_lignes_validées!N196="F",Ouverture_lignes_validées!N196="PM",Ouverture_lignes_validées!N196=""),"",IF(Ouverture_lignes_validées!N196=1,INDEX(COEE_CADLIGNE_TR!$A$16:$C$27,MATCH(Tableau4[[#This Row],[Mois]],COEE_CADLIGNE_TR!$A$16:$A$27,0),2)*COEE_CADLIGNE_TR!$H$2*INDEX(COEE_CADLIGNE_TR!$L$3:$R$9,MATCH(WEEKDAY($A196,1),COEE_CADLIGNE_TR!$M$3:$M$9,0),7)*INDEX(COEE_CADLIGNE_TR!$A$1:$D$13,MATCH(MONTH($A196),COEE_CADLIGNE_TR!$A$1:$A$13,0),3)))</f>
        <v/>
      </c>
      <c r="O196" s="28">
        <f>IF(OR(Ouverture_lignes_validées!O196="F",Ouverture_lignes_validées!O196="PM",Ouverture_lignes_validées!O196=""),"",IF(Ouverture_lignes_validées!O196=1,IF(ISEVEN(Capa_lignes!$C196)="VRAI",INDEX(COEE_CADLIGNE_TR!$A$16:$C$27,MATCH(Tableau4[[#This Row],[Mois]],COEE_CADLIGNE_TR!$A$16:$A$27,0),2)*COEE_CADLIGNE_TR!$I$2*INDEX(COEE_CADLIGNE_TR!$L$3:$R$9,MATCH(WEEKDAY($A196,1),COEE_CADLIGNE_TR!$M$3:$M$9,0),4)*INDEX(COEE_CADLIGNE_TR!$A$1:$D$13,MATCH(MONTH($A196),COEE_CADLIGNE_TR!$A$1:$A$13,0),4),INDEX(COEE_CADLIGNE_TR!$A$16:$C$27,MATCH(Tableau4[[#This Row],[Mois]],COEE_CADLIGNE_TR!$A$16:$A$27,0),2)*COEE_CADLIGNE_TR!$I$2*INDEX(COEE_CADLIGNE_TR!$L$3:$R$9,MATCH(WEEKDAY($A196,1),COEE_CADLIGNE_TR!$M$3:$M$9,0),3)*INDEX(COEE_CADLIGNE_TR!$A$1:$D$13,MATCH(MONTH($A196),COEE_CADLIGNE_TR!$A$1:$A$13,0),4))))</f>
        <v>4890.6000000000004</v>
      </c>
      <c r="P196" s="28">
        <f>IF(OR(Ouverture_lignes_validées!P196="F",Ouverture_lignes_validées!P196="PM",Ouverture_lignes_validées!P196=""),"",IF(Ouverture_lignes_validées!P196=1,IF(ISEVEN(Capa_lignes!$C196)="VRAI",INDEX(COEE_CADLIGNE_TR!$A$16:$C$27,MATCH(Tableau4[[#This Row],[Mois]],COEE_CADLIGNE_TR!$A$16:$A$27,0),2)*COEE_CADLIGNE_TR!$I$2*INDEX(COEE_CADLIGNE_TR!$L$3:$R$9,MATCH(WEEKDAY($A196,1),COEE_CADLIGNE_TR!$M$3:$M$9,0),3)*INDEX(COEE_CADLIGNE_TR!$A$1:$D$13,MATCH(MONTH($A196),COEE_CADLIGNE_TR!$A$1:$A$13,0),4),INDEX(COEE_CADLIGNE_TR!$A$16:$C$27,MATCH(Tableau4[[#This Row],[Mois]],COEE_CADLIGNE_TR!$A$16:$A$27,0),2)*COEE_CADLIGNE_TR!$I$2*INDEX(COEE_CADLIGNE_TR!$L$3:$R$9,MATCH(WEEKDAY($A196,1),COEE_CADLIGNE_TR!$M$3:$M$9,0),4)*INDEX(COEE_CADLIGNE_TR!$A$1:$D$13,MATCH(MONTH($A196),COEE_CADLIGNE_TR!$A$1:$A$13,0),4))))</f>
        <v>5001.75</v>
      </c>
      <c r="Q196" s="28">
        <f>IF(OR(Ouverture_lignes_validées!Q196="F",Ouverture_lignes_validées!Q196="PM",Ouverture_lignes_validées!Q196=""),"",IF(Ouverture_lignes_validées!Q196=1,INDEX(COEE_CADLIGNE_TR!$A$16:$C$27,MATCH(Tableau4[[#This Row],[Mois]],COEE_CADLIGNE_TR!$A$16:$A$27,0),2)*COEE_CADLIGNE_TR!$I$2*INDEX(COEE_CADLIGNE_TR!$L$3:$R$9,MATCH(WEEKDAY($A196,1),COEE_CADLIGNE_TR!$M$3:$M$9,0),5)*INDEX(COEE_CADLIGNE_TR!$A$1:$D$13,MATCH(MONTH($A196),COEE_CADLIGNE_TR!$A$1:$A$13,0),4)))</f>
        <v>6113.25</v>
      </c>
      <c r="R196" s="28" t="str">
        <f>IF(OR(Ouverture_lignes_validées!R196="F",Ouverture_lignes_validées!R196="PM",Ouverture_lignes_validées!R196=""),"",IF(Ouverture_lignes_validées!R196=1,INDEX(COEE_CADLIGNE_TR!$A$16:$C$27,MATCH(Tableau4[[#This Row],[Mois]],COEE_CADLIGNE_TR!$A$16:$A$27,0),2)*COEE_CADLIGNE_TR!$I$2*INDEX(COEE_CADLIGNE_TR!$L$3:$R$9,MATCH(WEEKDAY($A196,1),COEE_CADLIGNE_TR!$M$3:$M$9,0),6)*INDEX(COEE_CADLIGNE_TR!$A$1:$D$13,MATCH(MONTH($A196),COEE_CADLIGNE_TR!$A$1:$A$13,0),4)))</f>
        <v/>
      </c>
      <c r="S196" s="28" t="str">
        <f>IF(OR(Ouverture_lignes_validées!S196="F",Ouverture_lignes_validées!S196="PM",Ouverture_lignes_validées!S196=""),"",IF(Ouverture_lignes_validées!S196=1,INDEX(COEE_CADLIGNE_TR!$A$16:$C$27,MATCH(Tableau4[[#This Row],[Mois]],COEE_CADLIGNE_TR!$A$16:$A$27,0),2)*COEE_CADLIGNE_TR!$I$2*INDEX(COEE_CADLIGNE_TR!$L$3:$R$9,MATCH(WEEKDAY($A196,1),COEE_CADLIGNE_TR!$M$3:$M$9,0),7)*INDEX(COEE_CADLIGNE_TR!$A$1:$D$13,MATCH(MONTH($A196),COEE_CADLIGNE_TR!$A$1:$A$13,0),4)))</f>
        <v/>
      </c>
      <c r="T196" s="28">
        <f>IF(OR(Ouverture_lignes_validées!T196="F",Ouverture_lignes_validées!T196="PM",Ouverture_lignes_validées!T196=""),"",IF(Ouverture_lignes_validées!T196=1,IF(ISEVEN(Capa_lignes!$C196)="VRAI",INDEX(COEE_CADLIGNE_TR!$A$16:$C$27,MATCH(Tableau4[[#This Row],[Mois]],COEE_CADLIGNE_TR!$A$16:$A$27,0),2)*COEE_CADLIGNE_TR!$J$2*INDEX(COEE_CADLIGNE_TR!$L$3:$R$9,MATCH(WEEKDAY($A196,1),COEE_CADLIGNE_TR!$M$3:$M$9,0),3)*INDEX(COEE_CADLIGNE_TR!$A$1:$E$13,MATCH(MONTH($A196),COEE_CADLIGNE_TR!$A$1:$A$13,0),5),INDEX(COEE_CADLIGNE_TR!$A$16:$C$27,MATCH(Tableau4[[#This Row],[Mois]],COEE_CADLIGNE_TR!$A$16:$A$27,0),2)*COEE_CADLIGNE_TR!$J$2*INDEX(COEE_CADLIGNE_TR!$L$3:$R$9,MATCH(WEEKDAY($A196,1),COEE_CADLIGNE_TR!$M$3:$M$9,0),4)*INDEX(COEE_CADLIGNE_TR!$A$1:$E$13,MATCH(MONTH($A196),COEE_CADLIGNE_TR!$A$1:$A$13,0),5))))</f>
        <v>1601.8735362997659</v>
      </c>
    </row>
    <row r="197" spans="1:20" x14ac:dyDescent="0.35">
      <c r="A197" s="4">
        <v>45120</v>
      </c>
      <c r="B197" s="1">
        <v>2023</v>
      </c>
      <c r="C197" s="1">
        <v>28</v>
      </c>
      <c r="D197" s="1">
        <f>MONTH(Tableau4[[#This Row],[Date ]])</f>
        <v>7</v>
      </c>
      <c r="E197" s="28" t="str">
        <f>IF(OR(Ouverture_lignes_validées!E197="F",Ouverture_lignes_validées!E197="PM",Ouverture_lignes_validées!E197=""),"",
IF(Ouverture_lignes_validées!E197=1,
IF(ISEVEN(Capa_lignes!$C197)="VRAI",
INDEX(COEE_CADLIGNE_TR!$A$16:$C$27,MATCH(Tableau4[[#This Row],[Mois]],COEE_CADLIGNE_TR!$A$16:$A$27,0),2)*COEE_CADLIGNE_TR!$G$2*INDEX(COEE_CADLIGNE_TR!$L$3:$R$9,MATCH(WEEKDAY($A197,1),COEE_CADLIGNE_TR!$M$3:$M$9,0),4)*INDEX(COEE_CADLIGNE_TR!$A$1:$D$13,MATCH(MONTH($A197),COEE_CADLIGNE_TR!$A$1:$A$13,0),2)*INDEX(COEE_CADLIGNE_TR!$A$1:$D$13,MATCH(MONTH($A197),COEE_CADLIGNE_TR!$A$1:$A$13,0),2),
INDEX(COEE_CADLIGNE_TR!$A$16:$C$27,MATCH(Tableau4[[#This Row],[Mois]],COEE_CADLIGNE_TR!$A$16:$A$27,0),2)*COEE_CADLIGNE_TR!$G$2*INDEX(COEE_CADLIGNE_TR!$L$3:$R$9,MATCH(WEEKDAY($A197,1),COEE_CADLIGNE_TR!$M$3:$M$9,0),3)*INDEX(COEE_CADLIGNE_TR!$A$1:$D$13,MATCH(MONTH($A197),COEE_CADLIGNE_TR!$A$1:$A$13,0),2)*INDEX(COEE_CADLIGNE_TR!$A$1:$D$13,MATCH(MONTH($A197),COEE_CADLIGNE_TR!$A$1:$A$13,0),2))))</f>
        <v/>
      </c>
      <c r="F197" s="28">
        <f>IF(OR(Ouverture_lignes_validées!F197="F",Ouverture_lignes_validées!F197="PM",Ouverture_lignes_validées!F197=""),"",IF(Ouverture_lignes_validées!F197=1,IF(ISEVEN(Capa_lignes!$C197)="VRAI",INDEX(COEE_CADLIGNE_TR!$A$16:$C$27,MATCH(Tableau4[[#This Row],[Mois]],COEE_CADLIGNE_TR!$A$16:$A$27,0),2)*COEE_CADLIGNE_TR!$G$2*INDEX(COEE_CADLIGNE_TR!$L$3:$R$9,MATCH(WEEKDAY($A197,1),COEE_CADLIGNE_TR!$M$3:$M$9,0),3)*INDEX(COEE_CADLIGNE_TR!$A$1:$D$13,MATCH(MONTH($A197),COEE_CADLIGNE_TR!$A$1:$A$13,0),2),COEE_CADLIGNE_TR!$G$2*INDEX(COEE_CADLIGNE_TR!$L$3:$R$9,MATCH(WEEKDAY($A197,1),COEE_CADLIGNE_TR!$M$3:$M$9,0),4)*INDEX(COEE_CADLIGNE_TR!$A$1:$D$13,MATCH(MONTH($A197),COEE_CADLIGNE_TR!$A$1:$A$13,0),2))))</f>
        <v>4050</v>
      </c>
      <c r="G197" s="28" t="str">
        <f>IF(OR(Ouverture_lignes_validées!G197="F",Ouverture_lignes_validées!G197="PM",Ouverture_lignes_validées!G197=""),"",IF(Ouverture_lignes_validées!G197=1,INDEX(COEE_CADLIGNE_TR!$A$16:$C$27,MATCH(Tableau4[[#This Row],[Mois]],COEE_CADLIGNE_TR!$A$16:$A$27,0),2)*COEE_CADLIGNE_TR!$G$2*INDEX(COEE_CADLIGNE_TR!$L$3:$R$9,MATCH(WEEKDAY($A197,1),COEE_CADLIGNE_TR!$M$3:$M$9,0),5)*INDEX(COEE_CADLIGNE_TR!$A$1:$D$13,MATCH(MONTH($A197),COEE_CADLIGNE_TR!$A$1:$A$13,0),2)))</f>
        <v/>
      </c>
      <c r="H197" s="28" t="str">
        <f>IF(OR(Ouverture_lignes_validées!H197="F",Ouverture_lignes_validées!H197="PM",Ouverture_lignes_validées!H197=""),"",IF(Ouverture_lignes_validées!H197=1,INDEX(COEE_CADLIGNE_TR!$A$16:$C$27,MATCH(Tableau4[[#This Row],[Mois]],COEE_CADLIGNE_TR!$A$16:$A$27,0),2)*COEE_CADLIGNE_TR!$G$2*INDEX(COEE_CADLIGNE_TR!$L$3:$R$9,MATCH(WEEKDAY($A197,1),COEE_CADLIGNE_TR!$M$3:$M$9,0),6)*INDEX(COEE_CADLIGNE_TR!$A$1:$D$13,MATCH(MONTH($A197),COEE_CADLIGNE_TR!$A$1:$A$13,0),2)))</f>
        <v/>
      </c>
      <c r="I197" s="28" t="str">
        <f>IF(OR(Ouverture_lignes_validées!I197="F",Ouverture_lignes_validées!I197="PM",Ouverture_lignes_validées!I197=""),"",IF(Ouverture_lignes_validées!I197=1,INDEX(COEE_CADLIGNE_TR!$A$16:$C$27,MATCH(Tableau4[[#This Row],[Mois]],COEE_CADLIGNE_TR!$A$16:$A$27,0),2)*COEE_CADLIGNE_TR!$G$2*INDEX(COEE_CADLIGNE_TR!$L$3:$R$9,MATCH(WEEKDAY($A197,1),COEE_CADLIGNE_TR!$M$3:$M$9,0),7)*INDEX(COEE_CADLIGNE_TR!$A$1:$D$13,MATCH(MONTH($A197),COEE_CADLIGNE_TR!$A$1:$A$13,0),2)))</f>
        <v/>
      </c>
      <c r="J197" s="28" t="str">
        <f>IF(OR(Ouverture_lignes_validées!J197="F",Ouverture_lignes_validées!J197="PM",Ouverture_lignes_validées!J197=""),"",IF(Ouverture_lignes_validées!J197=1,IF(ISEVEN(Capa_lignes!$C197)="VRAI",INDEX(COEE_CADLIGNE_TR!$A$16:$C$27,MATCH(Tableau4[[#This Row],[Mois]],COEE_CADLIGNE_TR!$A$16:$A$27,0),2)*COEE_CADLIGNE_TR!$H$2*INDEX(COEE_CADLIGNE_TR!$L$3:$R$9,MATCH(WEEKDAY($A197,1),COEE_CADLIGNE_TR!$M$3:$M$9,0),4)*INDEX(COEE_CADLIGNE_TR!$A$1:$D$13,MATCH(MONTH($A197),COEE_CADLIGNE_TR!$A$1:$A$13,0),3),INDEX(COEE_CADLIGNE_TR!$A$16:$C$27,MATCH(Tableau4[[#This Row],[Mois]],COEE_CADLIGNE_TR!$A$16:$A$27,0),2)*COEE_CADLIGNE_TR!$H$2*INDEX(COEE_CADLIGNE_TR!$L$3:$R$9,MATCH(WEEKDAY($A197,1),COEE_CADLIGNE_TR!$M$3:$M$9,0),3)*INDEX(COEE_CADLIGNE_TR!$A$1:$D$13,MATCH(MONTH($A197),COEE_CADLIGNE_TR!$A$1:$A$13,0),3))))</f>
        <v/>
      </c>
      <c r="K197" s="28" t="str">
        <f>IF(OR(Ouverture_lignes_validées!K197="F",Ouverture_lignes_validées!K197="PM",Ouverture_lignes_validées!K197=""),"",IF(Ouverture_lignes_validées!K197=1,IF(ISEVEN(Capa_lignes!$C197)="VRAI",INDEX(COEE_CADLIGNE_TR!$A$16:$C$27,MATCH(Tableau4[[#This Row],[Mois]],COEE_CADLIGNE_TR!$A$16:$A$27,0),2)*COEE_CADLIGNE_TR!$H$2*INDEX(COEE_CADLIGNE_TR!$L$3:$R$9,MATCH(WEEKDAY($A197,1),COEE_CADLIGNE_TR!$M$3:$M$9,0),3)*INDEX(COEE_CADLIGNE_TR!$A$1:$D$13,MATCH(MONTH($A197),COEE_CADLIGNE_TR!$A$1:$A$13,0),3),INDEX(COEE_CADLIGNE_TR!$A$16:$C$27,MATCH(Tableau4[[#This Row],[Mois]],COEE_CADLIGNE_TR!$A$16:$A$27,0),2)*COEE_CADLIGNE_TR!$H$2*INDEX(COEE_CADLIGNE_TR!$L$3:$R$9,MATCH(WEEKDAY($A197,1),COEE_CADLIGNE_TR!$M$3:$M$9,0),4)*INDEX(COEE_CADLIGNE_TR!$A$1:$D$13,MATCH(MONTH($A197),COEE_CADLIGNE_TR!$A$1:$A$13,0),3))))</f>
        <v/>
      </c>
      <c r="L197" s="28" t="str">
        <f>IF(OR(Ouverture_lignes_validées!L197="F",Ouverture_lignes_validées!L197="PM",Ouverture_lignes_validées!L197=""),"",IF(Ouverture_lignes_validées!L197=1,INDEX(COEE_CADLIGNE_TR!$A$16:$C$27,MATCH(Tableau4[[#This Row],[Mois]],COEE_CADLIGNE_TR!$A$16:$A$27,0),2)*COEE_CADLIGNE_TR!$H$2*INDEX(COEE_CADLIGNE_TR!$L$3:$R$9,MATCH(WEEKDAY($A197,1),COEE_CADLIGNE_TR!$M$3:$M$9,0),5)*INDEX(COEE_CADLIGNE_TR!$A$1:$D$13,MATCH(MONTH($A197),COEE_CADLIGNE_TR!$A$1:$A$13,0),3)))</f>
        <v/>
      </c>
      <c r="M197" s="28" t="str">
        <f>IF(OR(Ouverture_lignes_validées!M197="F",Ouverture_lignes_validées!M197="PM",Ouverture_lignes_validées!M197=""),"",IF(Ouverture_lignes_validées!M197=1,INDEX(COEE_CADLIGNE_TR!$A$16:$C$27,MATCH(Tableau4[[#This Row],[Mois]],COEE_CADLIGNE_TR!$A$16:$A$27,0),2)*COEE_CADLIGNE_TR!$H$2*INDEX(COEE_CADLIGNE_TR!$L$3:$R$9,MATCH(WEEKDAY($A197,1),COEE_CADLIGNE_TR!$M$3:$M$9,0),6)*INDEX(COEE_CADLIGNE_TR!$A$1:$D$13,MATCH(MONTH($A197),COEE_CADLIGNE_TR!$A$1:$A$13,0),3)))</f>
        <v/>
      </c>
      <c r="N197" s="28" t="str">
        <f>IF(OR(Ouverture_lignes_validées!N197="F",Ouverture_lignes_validées!N197="PM",Ouverture_lignes_validées!N197=""),"",IF(Ouverture_lignes_validées!N197=1,INDEX(COEE_CADLIGNE_TR!$A$16:$C$27,MATCH(Tableau4[[#This Row],[Mois]],COEE_CADLIGNE_TR!$A$16:$A$27,0),2)*COEE_CADLIGNE_TR!$H$2*INDEX(COEE_CADLIGNE_TR!$L$3:$R$9,MATCH(WEEKDAY($A197,1),COEE_CADLIGNE_TR!$M$3:$M$9,0),7)*INDEX(COEE_CADLIGNE_TR!$A$1:$D$13,MATCH(MONTH($A197),COEE_CADLIGNE_TR!$A$1:$A$13,0),3)))</f>
        <v/>
      </c>
      <c r="O197" s="28">
        <f>IF(OR(Ouverture_lignes_validées!O197="F",Ouverture_lignes_validées!O197="PM",Ouverture_lignes_validées!O197=""),"",IF(Ouverture_lignes_validées!O197=1,IF(ISEVEN(Capa_lignes!$C197)="VRAI",INDEX(COEE_CADLIGNE_TR!$A$16:$C$27,MATCH(Tableau4[[#This Row],[Mois]],COEE_CADLIGNE_TR!$A$16:$A$27,0),2)*COEE_CADLIGNE_TR!$I$2*INDEX(COEE_CADLIGNE_TR!$L$3:$R$9,MATCH(WEEKDAY($A197,1),COEE_CADLIGNE_TR!$M$3:$M$9,0),4)*INDEX(COEE_CADLIGNE_TR!$A$1:$D$13,MATCH(MONTH($A197),COEE_CADLIGNE_TR!$A$1:$A$13,0),4),INDEX(COEE_CADLIGNE_TR!$A$16:$C$27,MATCH(Tableau4[[#This Row],[Mois]],COEE_CADLIGNE_TR!$A$16:$A$27,0),2)*COEE_CADLIGNE_TR!$I$2*INDEX(COEE_CADLIGNE_TR!$L$3:$R$9,MATCH(WEEKDAY($A197,1),COEE_CADLIGNE_TR!$M$3:$M$9,0),3)*INDEX(COEE_CADLIGNE_TR!$A$1:$D$13,MATCH(MONTH($A197),COEE_CADLIGNE_TR!$A$1:$A$13,0),4))))</f>
        <v>4890.6000000000004</v>
      </c>
      <c r="P197" s="28">
        <f>IF(OR(Ouverture_lignes_validées!P197="F",Ouverture_lignes_validées!P197="PM",Ouverture_lignes_validées!P197=""),"",IF(Ouverture_lignes_validées!P197=1,IF(ISEVEN(Capa_lignes!$C197)="VRAI",INDEX(COEE_CADLIGNE_TR!$A$16:$C$27,MATCH(Tableau4[[#This Row],[Mois]],COEE_CADLIGNE_TR!$A$16:$A$27,0),2)*COEE_CADLIGNE_TR!$I$2*INDEX(COEE_CADLIGNE_TR!$L$3:$R$9,MATCH(WEEKDAY($A197,1),COEE_CADLIGNE_TR!$M$3:$M$9,0),3)*INDEX(COEE_CADLIGNE_TR!$A$1:$D$13,MATCH(MONTH($A197),COEE_CADLIGNE_TR!$A$1:$A$13,0),4),INDEX(COEE_CADLIGNE_TR!$A$16:$C$27,MATCH(Tableau4[[#This Row],[Mois]],COEE_CADLIGNE_TR!$A$16:$A$27,0),2)*COEE_CADLIGNE_TR!$I$2*INDEX(COEE_CADLIGNE_TR!$L$3:$R$9,MATCH(WEEKDAY($A197,1),COEE_CADLIGNE_TR!$M$3:$M$9,0),4)*INDEX(COEE_CADLIGNE_TR!$A$1:$D$13,MATCH(MONTH($A197),COEE_CADLIGNE_TR!$A$1:$A$13,0),4))))</f>
        <v>5001.75</v>
      </c>
      <c r="Q197" s="28">
        <f>IF(OR(Ouverture_lignes_validées!Q197="F",Ouverture_lignes_validées!Q197="PM",Ouverture_lignes_validées!Q197=""),"",IF(Ouverture_lignes_validées!Q197=1,INDEX(COEE_CADLIGNE_TR!$A$16:$C$27,MATCH(Tableau4[[#This Row],[Mois]],COEE_CADLIGNE_TR!$A$16:$A$27,0),2)*COEE_CADLIGNE_TR!$I$2*INDEX(COEE_CADLIGNE_TR!$L$3:$R$9,MATCH(WEEKDAY($A197,1),COEE_CADLIGNE_TR!$M$3:$M$9,0),5)*INDEX(COEE_CADLIGNE_TR!$A$1:$D$13,MATCH(MONTH($A197),COEE_CADLIGNE_TR!$A$1:$A$13,0),4)))</f>
        <v>6113.25</v>
      </c>
      <c r="R197" s="28" t="str">
        <f>IF(OR(Ouverture_lignes_validées!R197="F",Ouverture_lignes_validées!R197="PM",Ouverture_lignes_validées!R197=""),"",IF(Ouverture_lignes_validées!R197=1,INDEX(COEE_CADLIGNE_TR!$A$16:$C$27,MATCH(Tableau4[[#This Row],[Mois]],COEE_CADLIGNE_TR!$A$16:$A$27,0),2)*COEE_CADLIGNE_TR!$I$2*INDEX(COEE_CADLIGNE_TR!$L$3:$R$9,MATCH(WEEKDAY($A197,1),COEE_CADLIGNE_TR!$M$3:$M$9,0),6)*INDEX(COEE_CADLIGNE_TR!$A$1:$D$13,MATCH(MONTH($A197),COEE_CADLIGNE_TR!$A$1:$A$13,0),4)))</f>
        <v/>
      </c>
      <c r="S197" s="28" t="str">
        <f>IF(OR(Ouverture_lignes_validées!S197="F",Ouverture_lignes_validées!S197="PM",Ouverture_lignes_validées!S197=""),"",IF(Ouverture_lignes_validées!S197=1,INDEX(COEE_CADLIGNE_TR!$A$16:$C$27,MATCH(Tableau4[[#This Row],[Mois]],COEE_CADLIGNE_TR!$A$16:$A$27,0),2)*COEE_CADLIGNE_TR!$I$2*INDEX(COEE_CADLIGNE_TR!$L$3:$R$9,MATCH(WEEKDAY($A197,1),COEE_CADLIGNE_TR!$M$3:$M$9,0),7)*INDEX(COEE_CADLIGNE_TR!$A$1:$D$13,MATCH(MONTH($A197),COEE_CADLIGNE_TR!$A$1:$A$13,0),4)))</f>
        <v/>
      </c>
      <c r="T197" s="28">
        <f>IF(OR(Ouverture_lignes_validées!T197="F",Ouverture_lignes_validées!T197="PM",Ouverture_lignes_validées!T197=""),"",IF(Ouverture_lignes_validées!T197=1,IF(ISEVEN(Capa_lignes!$C197)="VRAI",INDEX(COEE_CADLIGNE_TR!$A$16:$C$27,MATCH(Tableau4[[#This Row],[Mois]],COEE_CADLIGNE_TR!$A$16:$A$27,0),2)*COEE_CADLIGNE_TR!$J$2*INDEX(COEE_CADLIGNE_TR!$L$3:$R$9,MATCH(WEEKDAY($A197,1),COEE_CADLIGNE_TR!$M$3:$M$9,0),3)*INDEX(COEE_CADLIGNE_TR!$A$1:$E$13,MATCH(MONTH($A197),COEE_CADLIGNE_TR!$A$1:$A$13,0),5),INDEX(COEE_CADLIGNE_TR!$A$16:$C$27,MATCH(Tableau4[[#This Row],[Mois]],COEE_CADLIGNE_TR!$A$16:$A$27,0),2)*COEE_CADLIGNE_TR!$J$2*INDEX(COEE_CADLIGNE_TR!$L$3:$R$9,MATCH(WEEKDAY($A197,1),COEE_CADLIGNE_TR!$M$3:$M$9,0),4)*INDEX(COEE_CADLIGNE_TR!$A$1:$E$13,MATCH(MONTH($A197),COEE_CADLIGNE_TR!$A$1:$A$13,0),5))))</f>
        <v>1601.8735362997659</v>
      </c>
    </row>
    <row r="198" spans="1:20" x14ac:dyDescent="0.35">
      <c r="A198" s="4">
        <v>45121</v>
      </c>
      <c r="B198" s="1">
        <v>2023</v>
      </c>
      <c r="C198" s="1">
        <v>28</v>
      </c>
      <c r="D198" s="1">
        <f>MONTH(Tableau4[[#This Row],[Date ]])</f>
        <v>7</v>
      </c>
      <c r="E198" s="28" t="str">
        <f>IF(OR(Ouverture_lignes_validées!E198="F",Ouverture_lignes_validées!E198="PM",Ouverture_lignes_validées!E198=""),"",
IF(Ouverture_lignes_validées!E198=1,
IF(ISEVEN(Capa_lignes!$C198)="VRAI",
INDEX(COEE_CADLIGNE_TR!$A$16:$C$27,MATCH(Tableau4[[#This Row],[Mois]],COEE_CADLIGNE_TR!$A$16:$A$27,0),2)*COEE_CADLIGNE_TR!$G$2*INDEX(COEE_CADLIGNE_TR!$L$3:$R$9,MATCH(WEEKDAY($A198,1),COEE_CADLIGNE_TR!$M$3:$M$9,0),4)*INDEX(COEE_CADLIGNE_TR!$A$1:$D$13,MATCH(MONTH($A198),COEE_CADLIGNE_TR!$A$1:$A$13,0),2)*INDEX(COEE_CADLIGNE_TR!$A$1:$D$13,MATCH(MONTH($A198),COEE_CADLIGNE_TR!$A$1:$A$13,0),2),
INDEX(COEE_CADLIGNE_TR!$A$16:$C$27,MATCH(Tableau4[[#This Row],[Mois]],COEE_CADLIGNE_TR!$A$16:$A$27,0),2)*COEE_CADLIGNE_TR!$G$2*INDEX(COEE_CADLIGNE_TR!$L$3:$R$9,MATCH(WEEKDAY($A198,1),COEE_CADLIGNE_TR!$M$3:$M$9,0),3)*INDEX(COEE_CADLIGNE_TR!$A$1:$D$13,MATCH(MONTH($A198),COEE_CADLIGNE_TR!$A$1:$A$13,0),2)*INDEX(COEE_CADLIGNE_TR!$A$1:$D$13,MATCH(MONTH($A198),COEE_CADLIGNE_TR!$A$1:$A$13,0),2))))</f>
        <v/>
      </c>
      <c r="F198" s="28" t="str">
        <f>IF(OR(Ouverture_lignes_validées!F198="F",Ouverture_lignes_validées!F198="PM",Ouverture_lignes_validées!F198=""),"",IF(Ouverture_lignes_validées!F198=1,IF(ISEVEN(Capa_lignes!$C198)="VRAI",INDEX(COEE_CADLIGNE_TR!$A$16:$C$27,MATCH(Tableau4[[#This Row],[Mois]],COEE_CADLIGNE_TR!$A$16:$A$27,0),2)*COEE_CADLIGNE_TR!$G$2*INDEX(COEE_CADLIGNE_TR!$L$3:$R$9,MATCH(WEEKDAY($A198,1),COEE_CADLIGNE_TR!$M$3:$M$9,0),3)*INDEX(COEE_CADLIGNE_TR!$A$1:$D$13,MATCH(MONTH($A198),COEE_CADLIGNE_TR!$A$1:$A$13,0),2),COEE_CADLIGNE_TR!$G$2*INDEX(COEE_CADLIGNE_TR!$L$3:$R$9,MATCH(WEEKDAY($A198,1),COEE_CADLIGNE_TR!$M$3:$M$9,0),4)*INDEX(COEE_CADLIGNE_TR!$A$1:$D$13,MATCH(MONTH($A198),COEE_CADLIGNE_TR!$A$1:$A$13,0),2))))</f>
        <v/>
      </c>
      <c r="G198" s="28" t="str">
        <f>IF(OR(Ouverture_lignes_validées!G198="F",Ouverture_lignes_validées!G198="PM",Ouverture_lignes_validées!G198=""),"",IF(Ouverture_lignes_validées!G198=1,INDEX(COEE_CADLIGNE_TR!$A$16:$C$27,MATCH(Tableau4[[#This Row],[Mois]],COEE_CADLIGNE_TR!$A$16:$A$27,0),2)*COEE_CADLIGNE_TR!$G$2*INDEX(COEE_CADLIGNE_TR!$L$3:$R$9,MATCH(WEEKDAY($A198,1),COEE_CADLIGNE_TR!$M$3:$M$9,0),5)*INDEX(COEE_CADLIGNE_TR!$A$1:$D$13,MATCH(MONTH($A198),COEE_CADLIGNE_TR!$A$1:$A$13,0),2)))</f>
        <v/>
      </c>
      <c r="H198" s="28" t="str">
        <f>IF(OR(Ouverture_lignes_validées!H198="F",Ouverture_lignes_validées!H198="PM",Ouverture_lignes_validées!H198=""),"",IF(Ouverture_lignes_validées!H198=1,INDEX(COEE_CADLIGNE_TR!$A$16:$C$27,MATCH(Tableau4[[#This Row],[Mois]],COEE_CADLIGNE_TR!$A$16:$A$27,0),2)*COEE_CADLIGNE_TR!$G$2*INDEX(COEE_CADLIGNE_TR!$L$3:$R$9,MATCH(WEEKDAY($A198,1),COEE_CADLIGNE_TR!$M$3:$M$9,0),6)*INDEX(COEE_CADLIGNE_TR!$A$1:$D$13,MATCH(MONTH($A198),COEE_CADLIGNE_TR!$A$1:$A$13,0),2)))</f>
        <v/>
      </c>
      <c r="I198" s="28" t="str">
        <f>IF(OR(Ouverture_lignes_validées!I198="F",Ouverture_lignes_validées!I198="PM",Ouverture_lignes_validées!I198=""),"",IF(Ouverture_lignes_validées!I198=1,INDEX(COEE_CADLIGNE_TR!$A$16:$C$27,MATCH(Tableau4[[#This Row],[Mois]],COEE_CADLIGNE_TR!$A$16:$A$27,0),2)*COEE_CADLIGNE_TR!$G$2*INDEX(COEE_CADLIGNE_TR!$L$3:$R$9,MATCH(WEEKDAY($A198,1),COEE_CADLIGNE_TR!$M$3:$M$9,0),7)*INDEX(COEE_CADLIGNE_TR!$A$1:$D$13,MATCH(MONTH($A198),COEE_CADLIGNE_TR!$A$1:$A$13,0),2)))</f>
        <v/>
      </c>
      <c r="J198" s="28" t="str">
        <f>IF(OR(Ouverture_lignes_validées!J198="F",Ouverture_lignes_validées!J198="PM",Ouverture_lignes_validées!J198=""),"",IF(Ouverture_lignes_validées!J198=1,IF(ISEVEN(Capa_lignes!$C198)="VRAI",INDEX(COEE_CADLIGNE_TR!$A$16:$C$27,MATCH(Tableau4[[#This Row],[Mois]],COEE_CADLIGNE_TR!$A$16:$A$27,0),2)*COEE_CADLIGNE_TR!$H$2*INDEX(COEE_CADLIGNE_TR!$L$3:$R$9,MATCH(WEEKDAY($A198,1),COEE_CADLIGNE_TR!$M$3:$M$9,0),4)*INDEX(COEE_CADLIGNE_TR!$A$1:$D$13,MATCH(MONTH($A198),COEE_CADLIGNE_TR!$A$1:$A$13,0),3),INDEX(COEE_CADLIGNE_TR!$A$16:$C$27,MATCH(Tableau4[[#This Row],[Mois]],COEE_CADLIGNE_TR!$A$16:$A$27,0),2)*COEE_CADLIGNE_TR!$H$2*INDEX(COEE_CADLIGNE_TR!$L$3:$R$9,MATCH(WEEKDAY($A198,1),COEE_CADLIGNE_TR!$M$3:$M$9,0),3)*INDEX(COEE_CADLIGNE_TR!$A$1:$D$13,MATCH(MONTH($A198),COEE_CADLIGNE_TR!$A$1:$A$13,0),3))))</f>
        <v/>
      </c>
      <c r="K198" s="28" t="str">
        <f>IF(OR(Ouverture_lignes_validées!K198="F",Ouverture_lignes_validées!K198="PM",Ouverture_lignes_validées!K198=""),"",IF(Ouverture_lignes_validées!K198=1,IF(ISEVEN(Capa_lignes!$C198)="VRAI",INDEX(COEE_CADLIGNE_TR!$A$16:$C$27,MATCH(Tableau4[[#This Row],[Mois]],COEE_CADLIGNE_TR!$A$16:$A$27,0),2)*COEE_CADLIGNE_TR!$H$2*INDEX(COEE_CADLIGNE_TR!$L$3:$R$9,MATCH(WEEKDAY($A198,1),COEE_CADLIGNE_TR!$M$3:$M$9,0),3)*INDEX(COEE_CADLIGNE_TR!$A$1:$D$13,MATCH(MONTH($A198),COEE_CADLIGNE_TR!$A$1:$A$13,0),3),INDEX(COEE_CADLIGNE_TR!$A$16:$C$27,MATCH(Tableau4[[#This Row],[Mois]],COEE_CADLIGNE_TR!$A$16:$A$27,0),2)*COEE_CADLIGNE_TR!$H$2*INDEX(COEE_CADLIGNE_TR!$L$3:$R$9,MATCH(WEEKDAY($A198,1),COEE_CADLIGNE_TR!$M$3:$M$9,0),4)*INDEX(COEE_CADLIGNE_TR!$A$1:$D$13,MATCH(MONTH($A198),COEE_CADLIGNE_TR!$A$1:$A$13,0),3))))</f>
        <v/>
      </c>
      <c r="L198" s="28" t="str">
        <f>IF(OR(Ouverture_lignes_validées!L198="F",Ouverture_lignes_validées!L198="PM",Ouverture_lignes_validées!L198=""),"",IF(Ouverture_lignes_validées!L198=1,INDEX(COEE_CADLIGNE_TR!$A$16:$C$27,MATCH(Tableau4[[#This Row],[Mois]],COEE_CADLIGNE_TR!$A$16:$A$27,0),2)*COEE_CADLIGNE_TR!$H$2*INDEX(COEE_CADLIGNE_TR!$L$3:$R$9,MATCH(WEEKDAY($A198,1),COEE_CADLIGNE_TR!$M$3:$M$9,0),5)*INDEX(COEE_CADLIGNE_TR!$A$1:$D$13,MATCH(MONTH($A198),COEE_CADLIGNE_TR!$A$1:$A$13,0),3)))</f>
        <v/>
      </c>
      <c r="M198" s="28" t="str">
        <f>IF(OR(Ouverture_lignes_validées!M198="F",Ouverture_lignes_validées!M198="PM",Ouverture_lignes_validées!M198=""),"",IF(Ouverture_lignes_validées!M198=1,INDEX(COEE_CADLIGNE_TR!$A$16:$C$27,MATCH(Tableau4[[#This Row],[Mois]],COEE_CADLIGNE_TR!$A$16:$A$27,0),2)*COEE_CADLIGNE_TR!$H$2*INDEX(COEE_CADLIGNE_TR!$L$3:$R$9,MATCH(WEEKDAY($A198,1),COEE_CADLIGNE_TR!$M$3:$M$9,0),6)*INDEX(COEE_CADLIGNE_TR!$A$1:$D$13,MATCH(MONTH($A198),COEE_CADLIGNE_TR!$A$1:$A$13,0),3)))</f>
        <v/>
      </c>
      <c r="N198" s="28" t="str">
        <f>IF(OR(Ouverture_lignes_validées!N198="F",Ouverture_lignes_validées!N198="PM",Ouverture_lignes_validées!N198=""),"",IF(Ouverture_lignes_validées!N198=1,INDEX(COEE_CADLIGNE_TR!$A$16:$C$27,MATCH(Tableau4[[#This Row],[Mois]],COEE_CADLIGNE_TR!$A$16:$A$27,0),2)*COEE_CADLIGNE_TR!$H$2*INDEX(COEE_CADLIGNE_TR!$L$3:$R$9,MATCH(WEEKDAY($A198,1),COEE_CADLIGNE_TR!$M$3:$M$9,0),7)*INDEX(COEE_CADLIGNE_TR!$A$1:$D$13,MATCH(MONTH($A198),COEE_CADLIGNE_TR!$A$1:$A$13,0),3)))</f>
        <v/>
      </c>
      <c r="O198" s="28" t="str">
        <f>IF(OR(Ouverture_lignes_validées!O198="F",Ouverture_lignes_validées!O198="PM",Ouverture_lignes_validées!O198=""),"",IF(Ouverture_lignes_validées!O198=1,IF(ISEVEN(Capa_lignes!$C198)="VRAI",INDEX(COEE_CADLIGNE_TR!$A$16:$C$27,MATCH(Tableau4[[#This Row],[Mois]],COEE_CADLIGNE_TR!$A$16:$A$27,0),2)*COEE_CADLIGNE_TR!$I$2*INDEX(COEE_CADLIGNE_TR!$L$3:$R$9,MATCH(WEEKDAY($A198,1),COEE_CADLIGNE_TR!$M$3:$M$9,0),4)*INDEX(COEE_CADLIGNE_TR!$A$1:$D$13,MATCH(MONTH($A198),COEE_CADLIGNE_TR!$A$1:$A$13,0),4),INDEX(COEE_CADLIGNE_TR!$A$16:$C$27,MATCH(Tableau4[[#This Row],[Mois]],COEE_CADLIGNE_TR!$A$16:$A$27,0),2)*COEE_CADLIGNE_TR!$I$2*INDEX(COEE_CADLIGNE_TR!$L$3:$R$9,MATCH(WEEKDAY($A198,1),COEE_CADLIGNE_TR!$M$3:$M$9,0),3)*INDEX(COEE_CADLIGNE_TR!$A$1:$D$13,MATCH(MONTH($A198),COEE_CADLIGNE_TR!$A$1:$A$13,0),4))))</f>
        <v/>
      </c>
      <c r="P198" s="28" t="str">
        <f>IF(OR(Ouverture_lignes_validées!P198="F",Ouverture_lignes_validées!P198="PM",Ouverture_lignes_validées!P198=""),"",IF(Ouverture_lignes_validées!P198=1,IF(ISEVEN(Capa_lignes!$C198)="VRAI",INDEX(COEE_CADLIGNE_TR!$A$16:$C$27,MATCH(Tableau4[[#This Row],[Mois]],COEE_CADLIGNE_TR!$A$16:$A$27,0),2)*COEE_CADLIGNE_TR!$I$2*INDEX(COEE_CADLIGNE_TR!$L$3:$R$9,MATCH(WEEKDAY($A198,1),COEE_CADLIGNE_TR!$M$3:$M$9,0),3)*INDEX(COEE_CADLIGNE_TR!$A$1:$D$13,MATCH(MONTH($A198),COEE_CADLIGNE_TR!$A$1:$A$13,0),4),INDEX(COEE_CADLIGNE_TR!$A$16:$C$27,MATCH(Tableau4[[#This Row],[Mois]],COEE_CADLIGNE_TR!$A$16:$A$27,0),2)*COEE_CADLIGNE_TR!$I$2*INDEX(COEE_CADLIGNE_TR!$L$3:$R$9,MATCH(WEEKDAY($A198,1),COEE_CADLIGNE_TR!$M$3:$M$9,0),4)*INDEX(COEE_CADLIGNE_TR!$A$1:$D$13,MATCH(MONTH($A198),COEE_CADLIGNE_TR!$A$1:$A$13,0),4))))</f>
        <v/>
      </c>
      <c r="Q198" s="28" t="str">
        <f>IF(OR(Ouverture_lignes_validées!Q198="F",Ouverture_lignes_validées!Q198="PM",Ouverture_lignes_validées!Q198=""),"",IF(Ouverture_lignes_validées!Q198=1,INDEX(COEE_CADLIGNE_TR!$A$16:$C$27,MATCH(Tableau4[[#This Row],[Mois]],COEE_CADLIGNE_TR!$A$16:$A$27,0),2)*COEE_CADLIGNE_TR!$I$2*INDEX(COEE_CADLIGNE_TR!$L$3:$R$9,MATCH(WEEKDAY($A198,1),COEE_CADLIGNE_TR!$M$3:$M$9,0),5)*INDEX(COEE_CADLIGNE_TR!$A$1:$D$13,MATCH(MONTH($A198),COEE_CADLIGNE_TR!$A$1:$A$13,0),4)))</f>
        <v/>
      </c>
      <c r="R198" s="28" t="str">
        <f>IF(OR(Ouverture_lignes_validées!R198="F",Ouverture_lignes_validées!R198="PM",Ouverture_lignes_validées!R198=""),"",IF(Ouverture_lignes_validées!R198=1,INDEX(COEE_CADLIGNE_TR!$A$16:$C$27,MATCH(Tableau4[[#This Row],[Mois]],COEE_CADLIGNE_TR!$A$16:$A$27,0),2)*COEE_CADLIGNE_TR!$I$2*INDEX(COEE_CADLIGNE_TR!$L$3:$R$9,MATCH(WEEKDAY($A198,1),COEE_CADLIGNE_TR!$M$3:$M$9,0),6)*INDEX(COEE_CADLIGNE_TR!$A$1:$D$13,MATCH(MONTH($A198),COEE_CADLIGNE_TR!$A$1:$A$13,0),4)))</f>
        <v/>
      </c>
      <c r="S198" s="28" t="str">
        <f>IF(OR(Ouverture_lignes_validées!S198="F",Ouverture_lignes_validées!S198="PM",Ouverture_lignes_validées!S198=""),"",IF(Ouverture_lignes_validées!S198=1,INDEX(COEE_CADLIGNE_TR!$A$16:$C$27,MATCH(Tableau4[[#This Row],[Mois]],COEE_CADLIGNE_TR!$A$16:$A$27,0),2)*COEE_CADLIGNE_TR!$I$2*INDEX(COEE_CADLIGNE_TR!$L$3:$R$9,MATCH(WEEKDAY($A198,1),COEE_CADLIGNE_TR!$M$3:$M$9,0),7)*INDEX(COEE_CADLIGNE_TR!$A$1:$D$13,MATCH(MONTH($A198),COEE_CADLIGNE_TR!$A$1:$A$13,0),4)))</f>
        <v/>
      </c>
      <c r="T198" s="28" t="str">
        <f>IF(OR(Ouverture_lignes_validées!T198="F",Ouverture_lignes_validées!T198="PM",Ouverture_lignes_validées!T198=""),"",IF(Ouverture_lignes_validées!T198=1,IF(ISEVEN(Capa_lignes!$C198)="VRAI",INDEX(COEE_CADLIGNE_TR!$A$16:$C$27,MATCH(Tableau4[[#This Row],[Mois]],COEE_CADLIGNE_TR!$A$16:$A$27,0),2)*COEE_CADLIGNE_TR!$J$2*INDEX(COEE_CADLIGNE_TR!$L$3:$R$9,MATCH(WEEKDAY($A198,1),COEE_CADLIGNE_TR!$M$3:$M$9,0),3)*INDEX(COEE_CADLIGNE_TR!$A$1:$E$13,MATCH(MONTH($A198),COEE_CADLIGNE_TR!$A$1:$A$13,0),5),INDEX(COEE_CADLIGNE_TR!$A$16:$C$27,MATCH(Tableau4[[#This Row],[Mois]],COEE_CADLIGNE_TR!$A$16:$A$27,0),2)*COEE_CADLIGNE_TR!$J$2*INDEX(COEE_CADLIGNE_TR!$L$3:$R$9,MATCH(WEEKDAY($A198,1),COEE_CADLIGNE_TR!$M$3:$M$9,0),4)*INDEX(COEE_CADLIGNE_TR!$A$1:$E$13,MATCH(MONTH($A198),COEE_CADLIGNE_TR!$A$1:$A$13,0),5))))</f>
        <v/>
      </c>
    </row>
    <row r="199" spans="1:20" x14ac:dyDescent="0.35">
      <c r="A199" s="4">
        <v>45122</v>
      </c>
      <c r="B199" s="1">
        <v>2023</v>
      </c>
      <c r="C199" s="1">
        <v>28</v>
      </c>
      <c r="D199" s="1">
        <f>MONTH(Tableau4[[#This Row],[Date ]])</f>
        <v>7</v>
      </c>
      <c r="E199" s="28" t="str">
        <f>IF(OR(Ouverture_lignes_validées!E199="F",Ouverture_lignes_validées!E199="PM",Ouverture_lignes_validées!E199=""),"",
IF(Ouverture_lignes_validées!E199=1,
IF(ISEVEN(Capa_lignes!$C199)="VRAI",
INDEX(COEE_CADLIGNE_TR!$A$16:$C$27,MATCH(Tableau4[[#This Row],[Mois]],COEE_CADLIGNE_TR!$A$16:$A$27,0),2)*COEE_CADLIGNE_TR!$G$2*INDEX(COEE_CADLIGNE_TR!$L$3:$R$9,MATCH(WEEKDAY($A199,1),COEE_CADLIGNE_TR!$M$3:$M$9,0),4)*INDEX(COEE_CADLIGNE_TR!$A$1:$D$13,MATCH(MONTH($A199),COEE_CADLIGNE_TR!$A$1:$A$13,0),2)*INDEX(COEE_CADLIGNE_TR!$A$1:$D$13,MATCH(MONTH($A199),COEE_CADLIGNE_TR!$A$1:$A$13,0),2),
INDEX(COEE_CADLIGNE_TR!$A$16:$C$27,MATCH(Tableau4[[#This Row],[Mois]],COEE_CADLIGNE_TR!$A$16:$A$27,0),2)*COEE_CADLIGNE_TR!$G$2*INDEX(COEE_CADLIGNE_TR!$L$3:$R$9,MATCH(WEEKDAY($A199,1),COEE_CADLIGNE_TR!$M$3:$M$9,0),3)*INDEX(COEE_CADLIGNE_TR!$A$1:$D$13,MATCH(MONTH($A199),COEE_CADLIGNE_TR!$A$1:$A$13,0),2)*INDEX(COEE_CADLIGNE_TR!$A$1:$D$13,MATCH(MONTH($A199),COEE_CADLIGNE_TR!$A$1:$A$13,0),2))))</f>
        <v/>
      </c>
      <c r="F199" s="28" t="str">
        <f>IF(OR(Ouverture_lignes_validées!F199="F",Ouverture_lignes_validées!F199="PM",Ouverture_lignes_validées!F199=""),"",IF(Ouverture_lignes_validées!F199=1,IF(ISEVEN(Capa_lignes!$C199)="VRAI",INDEX(COEE_CADLIGNE_TR!$A$16:$C$27,MATCH(Tableau4[[#This Row],[Mois]],COEE_CADLIGNE_TR!$A$16:$A$27,0),2)*COEE_CADLIGNE_TR!$G$2*INDEX(COEE_CADLIGNE_TR!$L$3:$R$9,MATCH(WEEKDAY($A199,1),COEE_CADLIGNE_TR!$M$3:$M$9,0),3)*INDEX(COEE_CADLIGNE_TR!$A$1:$D$13,MATCH(MONTH($A199),COEE_CADLIGNE_TR!$A$1:$A$13,0),2),COEE_CADLIGNE_TR!$G$2*INDEX(COEE_CADLIGNE_TR!$L$3:$R$9,MATCH(WEEKDAY($A199,1),COEE_CADLIGNE_TR!$M$3:$M$9,0),4)*INDEX(COEE_CADLIGNE_TR!$A$1:$D$13,MATCH(MONTH($A199),COEE_CADLIGNE_TR!$A$1:$A$13,0),2))))</f>
        <v/>
      </c>
      <c r="G199" s="28" t="str">
        <f>IF(OR(Ouverture_lignes_validées!G199="F",Ouverture_lignes_validées!G199="PM",Ouverture_lignes_validées!G199=""),"",IF(Ouverture_lignes_validées!G199=1,INDEX(COEE_CADLIGNE_TR!$A$16:$C$27,MATCH(Tableau4[[#This Row],[Mois]],COEE_CADLIGNE_TR!$A$16:$A$27,0),2)*COEE_CADLIGNE_TR!$G$2*INDEX(COEE_CADLIGNE_TR!$L$3:$R$9,MATCH(WEEKDAY($A199,1),COEE_CADLIGNE_TR!$M$3:$M$9,0),5)*INDEX(COEE_CADLIGNE_TR!$A$1:$D$13,MATCH(MONTH($A199),COEE_CADLIGNE_TR!$A$1:$A$13,0),2)))</f>
        <v/>
      </c>
      <c r="H199" s="28" t="str">
        <f>IF(OR(Ouverture_lignes_validées!H199="F",Ouverture_lignes_validées!H199="PM",Ouverture_lignes_validées!H199=""),"",IF(Ouverture_lignes_validées!H199=1,INDEX(COEE_CADLIGNE_TR!$A$16:$C$27,MATCH(Tableau4[[#This Row],[Mois]],COEE_CADLIGNE_TR!$A$16:$A$27,0),2)*COEE_CADLIGNE_TR!$G$2*INDEX(COEE_CADLIGNE_TR!$L$3:$R$9,MATCH(WEEKDAY($A199,1),COEE_CADLIGNE_TR!$M$3:$M$9,0),6)*INDEX(COEE_CADLIGNE_TR!$A$1:$D$13,MATCH(MONTH($A199),COEE_CADLIGNE_TR!$A$1:$A$13,0),2)))</f>
        <v/>
      </c>
      <c r="I199" s="28">
        <f>IF(OR(Ouverture_lignes_validées!I199="F",Ouverture_lignes_validées!I199="PM",Ouverture_lignes_validées!I199=""),"",IF(Ouverture_lignes_validées!I199=1,INDEX(COEE_CADLIGNE_TR!$A$16:$C$27,MATCH(Tableau4[[#This Row],[Mois]],COEE_CADLIGNE_TR!$A$16:$A$27,0),2)*COEE_CADLIGNE_TR!$G$2*INDEX(COEE_CADLIGNE_TR!$L$3:$R$9,MATCH(WEEKDAY($A199,1),COEE_CADLIGNE_TR!$M$3:$M$9,0),7)*INDEX(COEE_CADLIGNE_TR!$A$1:$D$13,MATCH(MONTH($A199),COEE_CADLIGNE_TR!$A$1:$A$13,0),2)))</f>
        <v>6070.5</v>
      </c>
      <c r="J199" s="28" t="str">
        <f>IF(OR(Ouverture_lignes_validées!J199="F",Ouverture_lignes_validées!J199="PM",Ouverture_lignes_validées!J199=""),"",IF(Ouverture_lignes_validées!J199=1,IF(ISEVEN(Capa_lignes!$C199)="VRAI",INDEX(COEE_CADLIGNE_TR!$A$16:$C$27,MATCH(Tableau4[[#This Row],[Mois]],COEE_CADLIGNE_TR!$A$16:$A$27,0),2)*COEE_CADLIGNE_TR!$H$2*INDEX(COEE_CADLIGNE_TR!$L$3:$R$9,MATCH(WEEKDAY($A199,1),COEE_CADLIGNE_TR!$M$3:$M$9,0),4)*INDEX(COEE_CADLIGNE_TR!$A$1:$D$13,MATCH(MONTH($A199),COEE_CADLIGNE_TR!$A$1:$A$13,0),3),INDEX(COEE_CADLIGNE_TR!$A$16:$C$27,MATCH(Tableau4[[#This Row],[Mois]],COEE_CADLIGNE_TR!$A$16:$A$27,0),2)*COEE_CADLIGNE_TR!$H$2*INDEX(COEE_CADLIGNE_TR!$L$3:$R$9,MATCH(WEEKDAY($A199,1),COEE_CADLIGNE_TR!$M$3:$M$9,0),3)*INDEX(COEE_CADLIGNE_TR!$A$1:$D$13,MATCH(MONTH($A199),COEE_CADLIGNE_TR!$A$1:$A$13,0),3))))</f>
        <v/>
      </c>
      <c r="K199" s="28" t="str">
        <f>IF(OR(Ouverture_lignes_validées!K199="F",Ouverture_lignes_validées!K199="PM",Ouverture_lignes_validées!K199=""),"",IF(Ouverture_lignes_validées!K199=1,IF(ISEVEN(Capa_lignes!$C199)="VRAI",INDEX(COEE_CADLIGNE_TR!$A$16:$C$27,MATCH(Tableau4[[#This Row],[Mois]],COEE_CADLIGNE_TR!$A$16:$A$27,0),2)*COEE_CADLIGNE_TR!$H$2*INDEX(COEE_CADLIGNE_TR!$L$3:$R$9,MATCH(WEEKDAY($A199,1),COEE_CADLIGNE_TR!$M$3:$M$9,0),3)*INDEX(COEE_CADLIGNE_TR!$A$1:$D$13,MATCH(MONTH($A199),COEE_CADLIGNE_TR!$A$1:$A$13,0),3),INDEX(COEE_CADLIGNE_TR!$A$16:$C$27,MATCH(Tableau4[[#This Row],[Mois]],COEE_CADLIGNE_TR!$A$16:$A$27,0),2)*COEE_CADLIGNE_TR!$H$2*INDEX(COEE_CADLIGNE_TR!$L$3:$R$9,MATCH(WEEKDAY($A199,1),COEE_CADLIGNE_TR!$M$3:$M$9,0),4)*INDEX(COEE_CADLIGNE_TR!$A$1:$D$13,MATCH(MONTH($A199),COEE_CADLIGNE_TR!$A$1:$A$13,0),3))))</f>
        <v/>
      </c>
      <c r="L199" s="28" t="str">
        <f>IF(OR(Ouverture_lignes_validées!L199="F",Ouverture_lignes_validées!L199="PM",Ouverture_lignes_validées!L199=""),"",IF(Ouverture_lignes_validées!L199=1,INDEX(COEE_CADLIGNE_TR!$A$16:$C$27,MATCH(Tableau4[[#This Row],[Mois]],COEE_CADLIGNE_TR!$A$16:$A$27,0),2)*COEE_CADLIGNE_TR!$H$2*INDEX(COEE_CADLIGNE_TR!$L$3:$R$9,MATCH(WEEKDAY($A199,1),COEE_CADLIGNE_TR!$M$3:$M$9,0),5)*INDEX(COEE_CADLIGNE_TR!$A$1:$D$13,MATCH(MONTH($A199),COEE_CADLIGNE_TR!$A$1:$A$13,0),3)))</f>
        <v/>
      </c>
      <c r="M199" s="28" t="str">
        <f>IF(OR(Ouverture_lignes_validées!M199="F",Ouverture_lignes_validées!M199="PM",Ouverture_lignes_validées!M199=""),"",IF(Ouverture_lignes_validées!M199=1,INDEX(COEE_CADLIGNE_TR!$A$16:$C$27,MATCH(Tableau4[[#This Row],[Mois]],COEE_CADLIGNE_TR!$A$16:$A$27,0),2)*COEE_CADLIGNE_TR!$H$2*INDEX(COEE_CADLIGNE_TR!$L$3:$R$9,MATCH(WEEKDAY($A199,1),COEE_CADLIGNE_TR!$M$3:$M$9,0),6)*INDEX(COEE_CADLIGNE_TR!$A$1:$D$13,MATCH(MONTH($A199),COEE_CADLIGNE_TR!$A$1:$A$13,0),3)))</f>
        <v/>
      </c>
      <c r="N199" s="28" t="str">
        <f>IF(OR(Ouverture_lignes_validées!N199="F",Ouverture_lignes_validées!N199="PM",Ouverture_lignes_validées!N199=""),"",IF(Ouverture_lignes_validées!N199=1,INDEX(COEE_CADLIGNE_TR!$A$16:$C$27,MATCH(Tableau4[[#This Row],[Mois]],COEE_CADLIGNE_TR!$A$16:$A$27,0),2)*COEE_CADLIGNE_TR!$H$2*INDEX(COEE_CADLIGNE_TR!$L$3:$R$9,MATCH(WEEKDAY($A199,1),COEE_CADLIGNE_TR!$M$3:$M$9,0),7)*INDEX(COEE_CADLIGNE_TR!$A$1:$D$13,MATCH(MONTH($A199),COEE_CADLIGNE_TR!$A$1:$A$13,0),3)))</f>
        <v/>
      </c>
      <c r="O199" s="28" t="str">
        <f>IF(OR(Ouverture_lignes_validées!O199="F",Ouverture_lignes_validées!O199="PM",Ouverture_lignes_validées!O199=""),"",IF(Ouverture_lignes_validées!O199=1,IF(ISEVEN(Capa_lignes!$C199)="VRAI",INDEX(COEE_CADLIGNE_TR!$A$16:$C$27,MATCH(Tableau4[[#This Row],[Mois]],COEE_CADLIGNE_TR!$A$16:$A$27,0),2)*COEE_CADLIGNE_TR!$I$2*INDEX(COEE_CADLIGNE_TR!$L$3:$R$9,MATCH(WEEKDAY($A199,1),COEE_CADLIGNE_TR!$M$3:$M$9,0),4)*INDEX(COEE_CADLIGNE_TR!$A$1:$D$13,MATCH(MONTH($A199),COEE_CADLIGNE_TR!$A$1:$A$13,0),4),INDEX(COEE_CADLIGNE_TR!$A$16:$C$27,MATCH(Tableau4[[#This Row],[Mois]],COEE_CADLIGNE_TR!$A$16:$A$27,0),2)*COEE_CADLIGNE_TR!$I$2*INDEX(COEE_CADLIGNE_TR!$L$3:$R$9,MATCH(WEEKDAY($A199,1),COEE_CADLIGNE_TR!$M$3:$M$9,0),3)*INDEX(COEE_CADLIGNE_TR!$A$1:$D$13,MATCH(MONTH($A199),COEE_CADLIGNE_TR!$A$1:$A$13,0),4))))</f>
        <v/>
      </c>
      <c r="P199" s="28" t="str">
        <f>IF(OR(Ouverture_lignes_validées!P199="F",Ouverture_lignes_validées!P199="PM",Ouverture_lignes_validées!P199=""),"",IF(Ouverture_lignes_validées!P199=1,IF(ISEVEN(Capa_lignes!$C199)="VRAI",INDEX(COEE_CADLIGNE_TR!$A$16:$C$27,MATCH(Tableau4[[#This Row],[Mois]],COEE_CADLIGNE_TR!$A$16:$A$27,0),2)*COEE_CADLIGNE_TR!$I$2*INDEX(COEE_CADLIGNE_TR!$L$3:$R$9,MATCH(WEEKDAY($A199,1),COEE_CADLIGNE_TR!$M$3:$M$9,0),3)*INDEX(COEE_CADLIGNE_TR!$A$1:$D$13,MATCH(MONTH($A199),COEE_CADLIGNE_TR!$A$1:$A$13,0),4),INDEX(COEE_CADLIGNE_TR!$A$16:$C$27,MATCH(Tableau4[[#This Row],[Mois]],COEE_CADLIGNE_TR!$A$16:$A$27,0),2)*COEE_CADLIGNE_TR!$I$2*INDEX(COEE_CADLIGNE_TR!$L$3:$R$9,MATCH(WEEKDAY($A199,1),COEE_CADLIGNE_TR!$M$3:$M$9,0),4)*INDEX(COEE_CADLIGNE_TR!$A$1:$D$13,MATCH(MONTH($A199),COEE_CADLIGNE_TR!$A$1:$A$13,0),4))))</f>
        <v/>
      </c>
      <c r="Q199" s="28" t="str">
        <f>IF(OR(Ouverture_lignes_validées!Q199="F",Ouverture_lignes_validées!Q199="PM",Ouverture_lignes_validées!Q199=""),"",IF(Ouverture_lignes_validées!Q199=1,INDEX(COEE_CADLIGNE_TR!$A$16:$C$27,MATCH(Tableau4[[#This Row],[Mois]],COEE_CADLIGNE_TR!$A$16:$A$27,0),2)*COEE_CADLIGNE_TR!$I$2*INDEX(COEE_CADLIGNE_TR!$L$3:$R$9,MATCH(WEEKDAY($A199,1),COEE_CADLIGNE_TR!$M$3:$M$9,0),5)*INDEX(COEE_CADLIGNE_TR!$A$1:$D$13,MATCH(MONTH($A199),COEE_CADLIGNE_TR!$A$1:$A$13,0),4)))</f>
        <v/>
      </c>
      <c r="R199" s="28">
        <f>IF(OR(Ouverture_lignes_validées!R199="F",Ouverture_lignes_validées!R199="PM",Ouverture_lignes_validées!R199=""),"",IF(Ouverture_lignes_validées!R199=1,INDEX(COEE_CADLIGNE_TR!$A$16:$C$27,MATCH(Tableau4[[#This Row],[Mois]],COEE_CADLIGNE_TR!$A$16:$A$27,0),2)*COEE_CADLIGNE_TR!$I$2*INDEX(COEE_CADLIGNE_TR!$L$3:$R$9,MATCH(WEEKDAY($A199,1),COEE_CADLIGNE_TR!$M$3:$M$9,0),6)*INDEX(COEE_CADLIGNE_TR!$A$1:$D$13,MATCH(MONTH($A199),COEE_CADLIGNE_TR!$A$1:$A$13,0),4)))</f>
        <v>7780.5</v>
      </c>
      <c r="S199" s="28">
        <f>IF(OR(Ouverture_lignes_validées!S199="F",Ouverture_lignes_validées!S199="PM",Ouverture_lignes_validées!S199=""),"",IF(Ouverture_lignes_validées!S199=1,INDEX(COEE_CADLIGNE_TR!$A$16:$C$27,MATCH(Tableau4[[#This Row],[Mois]],COEE_CADLIGNE_TR!$A$16:$A$27,0),2)*COEE_CADLIGNE_TR!$I$2*INDEX(COEE_CADLIGNE_TR!$L$3:$R$9,MATCH(WEEKDAY($A199,1),COEE_CADLIGNE_TR!$M$3:$M$9,0),7)*INDEX(COEE_CADLIGNE_TR!$A$1:$D$13,MATCH(MONTH($A199),COEE_CADLIGNE_TR!$A$1:$A$13,0),4)))</f>
        <v>7891.6500000000005</v>
      </c>
      <c r="T199" s="28" t="str">
        <f>IF(OR(Ouverture_lignes_validées!T199="F",Ouverture_lignes_validées!T199="PM",Ouverture_lignes_validées!T199=""),"",IF(Ouverture_lignes_validées!T199=1,IF(ISEVEN(Capa_lignes!$C199)="VRAI",INDEX(COEE_CADLIGNE_TR!$A$16:$C$27,MATCH(Tableau4[[#This Row],[Mois]],COEE_CADLIGNE_TR!$A$16:$A$27,0),2)*COEE_CADLIGNE_TR!$J$2*INDEX(COEE_CADLIGNE_TR!$L$3:$R$9,MATCH(WEEKDAY($A199,1),COEE_CADLIGNE_TR!$M$3:$M$9,0),3)*INDEX(COEE_CADLIGNE_TR!$A$1:$E$13,MATCH(MONTH($A199),COEE_CADLIGNE_TR!$A$1:$A$13,0),5),INDEX(COEE_CADLIGNE_TR!$A$16:$C$27,MATCH(Tableau4[[#This Row],[Mois]],COEE_CADLIGNE_TR!$A$16:$A$27,0),2)*COEE_CADLIGNE_TR!$J$2*INDEX(COEE_CADLIGNE_TR!$L$3:$R$9,MATCH(WEEKDAY($A199,1),COEE_CADLIGNE_TR!$M$3:$M$9,0),4)*INDEX(COEE_CADLIGNE_TR!$A$1:$E$13,MATCH(MONTH($A199),COEE_CADLIGNE_TR!$A$1:$A$13,0),5))))</f>
        <v/>
      </c>
    </row>
    <row r="200" spans="1:20" x14ac:dyDescent="0.35">
      <c r="A200" s="4">
        <v>45123</v>
      </c>
      <c r="B200" s="1">
        <v>2023</v>
      </c>
      <c r="C200" s="1">
        <v>28</v>
      </c>
      <c r="D200" s="1">
        <f>MONTH(Tableau4[[#This Row],[Date ]])</f>
        <v>7</v>
      </c>
      <c r="E200" s="28" t="str">
        <f>IF(OR(Ouverture_lignes_validées!E200="F",Ouverture_lignes_validées!E200="PM",Ouverture_lignes_validées!E200=""),"",
IF(Ouverture_lignes_validées!E200=1,
IF(ISEVEN(Capa_lignes!$C200)="VRAI",
INDEX(COEE_CADLIGNE_TR!$A$16:$C$27,MATCH(Tableau4[[#This Row],[Mois]],COEE_CADLIGNE_TR!$A$16:$A$27,0),2)*COEE_CADLIGNE_TR!$G$2*INDEX(COEE_CADLIGNE_TR!$L$3:$R$9,MATCH(WEEKDAY($A200,1),COEE_CADLIGNE_TR!$M$3:$M$9,0),4)*INDEX(COEE_CADLIGNE_TR!$A$1:$D$13,MATCH(MONTH($A200),COEE_CADLIGNE_TR!$A$1:$A$13,0),2)*INDEX(COEE_CADLIGNE_TR!$A$1:$D$13,MATCH(MONTH($A200),COEE_CADLIGNE_TR!$A$1:$A$13,0),2),
INDEX(COEE_CADLIGNE_TR!$A$16:$C$27,MATCH(Tableau4[[#This Row],[Mois]],COEE_CADLIGNE_TR!$A$16:$A$27,0),2)*COEE_CADLIGNE_TR!$G$2*INDEX(COEE_CADLIGNE_TR!$L$3:$R$9,MATCH(WEEKDAY($A200,1),COEE_CADLIGNE_TR!$M$3:$M$9,0),3)*INDEX(COEE_CADLIGNE_TR!$A$1:$D$13,MATCH(MONTH($A200),COEE_CADLIGNE_TR!$A$1:$A$13,0),2)*INDEX(COEE_CADLIGNE_TR!$A$1:$D$13,MATCH(MONTH($A200),COEE_CADLIGNE_TR!$A$1:$A$13,0),2))))</f>
        <v/>
      </c>
      <c r="F200" s="28" t="str">
        <f>IF(OR(Ouverture_lignes_validées!F200="F",Ouverture_lignes_validées!F200="PM",Ouverture_lignes_validées!F200=""),"",IF(Ouverture_lignes_validées!F200=1,IF(ISEVEN(Capa_lignes!$C200)="VRAI",INDEX(COEE_CADLIGNE_TR!$A$16:$C$27,MATCH(Tableau4[[#This Row],[Mois]],COEE_CADLIGNE_TR!$A$16:$A$27,0),2)*COEE_CADLIGNE_TR!$G$2*INDEX(COEE_CADLIGNE_TR!$L$3:$R$9,MATCH(WEEKDAY($A200,1),COEE_CADLIGNE_TR!$M$3:$M$9,0),3)*INDEX(COEE_CADLIGNE_TR!$A$1:$D$13,MATCH(MONTH($A200),COEE_CADLIGNE_TR!$A$1:$A$13,0),2),COEE_CADLIGNE_TR!$G$2*INDEX(COEE_CADLIGNE_TR!$L$3:$R$9,MATCH(WEEKDAY($A200,1),COEE_CADLIGNE_TR!$M$3:$M$9,0),4)*INDEX(COEE_CADLIGNE_TR!$A$1:$D$13,MATCH(MONTH($A200),COEE_CADLIGNE_TR!$A$1:$A$13,0),2))))</f>
        <v/>
      </c>
      <c r="G200" s="28" t="str">
        <f>IF(OR(Ouverture_lignes_validées!G200="F",Ouverture_lignes_validées!G200="PM",Ouverture_lignes_validées!G200=""),"",IF(Ouverture_lignes_validées!G200=1,INDEX(COEE_CADLIGNE_TR!$A$16:$C$27,MATCH(Tableau4[[#This Row],[Mois]],COEE_CADLIGNE_TR!$A$16:$A$27,0),2)*COEE_CADLIGNE_TR!$G$2*INDEX(COEE_CADLIGNE_TR!$L$3:$R$9,MATCH(WEEKDAY($A200,1),COEE_CADLIGNE_TR!$M$3:$M$9,0),5)*INDEX(COEE_CADLIGNE_TR!$A$1:$D$13,MATCH(MONTH($A200),COEE_CADLIGNE_TR!$A$1:$A$13,0),2)))</f>
        <v/>
      </c>
      <c r="H200" s="28" t="str">
        <f>IF(OR(Ouverture_lignes_validées!H200="F",Ouverture_lignes_validées!H200="PM",Ouverture_lignes_validées!H200=""),"",IF(Ouverture_lignes_validées!H200=1,INDEX(COEE_CADLIGNE_TR!$A$16:$C$27,MATCH(Tableau4[[#This Row],[Mois]],COEE_CADLIGNE_TR!$A$16:$A$27,0),2)*COEE_CADLIGNE_TR!$G$2*INDEX(COEE_CADLIGNE_TR!$L$3:$R$9,MATCH(WEEKDAY($A200,1),COEE_CADLIGNE_TR!$M$3:$M$9,0),6)*INDEX(COEE_CADLIGNE_TR!$A$1:$D$13,MATCH(MONTH($A200),COEE_CADLIGNE_TR!$A$1:$A$13,0),2)))</f>
        <v/>
      </c>
      <c r="I200" s="28">
        <f>IF(OR(Ouverture_lignes_validées!I200="F",Ouverture_lignes_validées!I200="PM",Ouverture_lignes_validées!I200=""),"",IF(Ouverture_lignes_validées!I200=1,INDEX(COEE_CADLIGNE_TR!$A$16:$C$27,MATCH(Tableau4[[#This Row],[Mois]],COEE_CADLIGNE_TR!$A$16:$A$27,0),2)*COEE_CADLIGNE_TR!$G$2*INDEX(COEE_CADLIGNE_TR!$L$3:$R$9,MATCH(WEEKDAY($A200,1),COEE_CADLIGNE_TR!$M$3:$M$9,0),7)*INDEX(COEE_CADLIGNE_TR!$A$1:$D$13,MATCH(MONTH($A200),COEE_CADLIGNE_TR!$A$1:$A$13,0),2)))</f>
        <v>6070.5</v>
      </c>
      <c r="J200" s="28" t="str">
        <f>IF(OR(Ouverture_lignes_validées!J200="F",Ouverture_lignes_validées!J200="PM",Ouverture_lignes_validées!J200=""),"",IF(Ouverture_lignes_validées!J200=1,IF(ISEVEN(Capa_lignes!$C200)="VRAI",INDEX(COEE_CADLIGNE_TR!$A$16:$C$27,MATCH(Tableau4[[#This Row],[Mois]],COEE_CADLIGNE_TR!$A$16:$A$27,0),2)*COEE_CADLIGNE_TR!$H$2*INDEX(COEE_CADLIGNE_TR!$L$3:$R$9,MATCH(WEEKDAY($A200,1),COEE_CADLIGNE_TR!$M$3:$M$9,0),4)*INDEX(COEE_CADLIGNE_TR!$A$1:$D$13,MATCH(MONTH($A200),COEE_CADLIGNE_TR!$A$1:$A$13,0),3),INDEX(COEE_CADLIGNE_TR!$A$16:$C$27,MATCH(Tableau4[[#This Row],[Mois]],COEE_CADLIGNE_TR!$A$16:$A$27,0),2)*COEE_CADLIGNE_TR!$H$2*INDEX(COEE_CADLIGNE_TR!$L$3:$R$9,MATCH(WEEKDAY($A200,1),COEE_CADLIGNE_TR!$M$3:$M$9,0),3)*INDEX(COEE_CADLIGNE_TR!$A$1:$D$13,MATCH(MONTH($A200),COEE_CADLIGNE_TR!$A$1:$A$13,0),3))))</f>
        <v/>
      </c>
      <c r="K200" s="28" t="str">
        <f>IF(OR(Ouverture_lignes_validées!K200="F",Ouverture_lignes_validées!K200="PM",Ouverture_lignes_validées!K200=""),"",IF(Ouverture_lignes_validées!K200=1,IF(ISEVEN(Capa_lignes!$C200)="VRAI",INDEX(COEE_CADLIGNE_TR!$A$16:$C$27,MATCH(Tableau4[[#This Row],[Mois]],COEE_CADLIGNE_TR!$A$16:$A$27,0),2)*COEE_CADLIGNE_TR!$H$2*INDEX(COEE_CADLIGNE_TR!$L$3:$R$9,MATCH(WEEKDAY($A200,1),COEE_CADLIGNE_TR!$M$3:$M$9,0),3)*INDEX(COEE_CADLIGNE_TR!$A$1:$D$13,MATCH(MONTH($A200),COEE_CADLIGNE_TR!$A$1:$A$13,0),3),INDEX(COEE_CADLIGNE_TR!$A$16:$C$27,MATCH(Tableau4[[#This Row],[Mois]],COEE_CADLIGNE_TR!$A$16:$A$27,0),2)*COEE_CADLIGNE_TR!$H$2*INDEX(COEE_CADLIGNE_TR!$L$3:$R$9,MATCH(WEEKDAY($A200,1),COEE_CADLIGNE_TR!$M$3:$M$9,0),4)*INDEX(COEE_CADLIGNE_TR!$A$1:$D$13,MATCH(MONTH($A200),COEE_CADLIGNE_TR!$A$1:$A$13,0),3))))</f>
        <v/>
      </c>
      <c r="L200" s="28" t="str">
        <f>IF(OR(Ouverture_lignes_validées!L200="F",Ouverture_lignes_validées!L200="PM",Ouverture_lignes_validées!L200=""),"",IF(Ouverture_lignes_validées!L200=1,INDEX(COEE_CADLIGNE_TR!$A$16:$C$27,MATCH(Tableau4[[#This Row],[Mois]],COEE_CADLIGNE_TR!$A$16:$A$27,0),2)*COEE_CADLIGNE_TR!$H$2*INDEX(COEE_CADLIGNE_TR!$L$3:$R$9,MATCH(WEEKDAY($A200,1),COEE_CADLIGNE_TR!$M$3:$M$9,0),5)*INDEX(COEE_CADLIGNE_TR!$A$1:$D$13,MATCH(MONTH($A200),COEE_CADLIGNE_TR!$A$1:$A$13,0),3)))</f>
        <v/>
      </c>
      <c r="M200" s="28" t="str">
        <f>IF(OR(Ouverture_lignes_validées!M200="F",Ouverture_lignes_validées!M200="PM",Ouverture_lignes_validées!M200=""),"",IF(Ouverture_lignes_validées!M200=1,INDEX(COEE_CADLIGNE_TR!$A$16:$C$27,MATCH(Tableau4[[#This Row],[Mois]],COEE_CADLIGNE_TR!$A$16:$A$27,0),2)*COEE_CADLIGNE_TR!$H$2*INDEX(COEE_CADLIGNE_TR!$L$3:$R$9,MATCH(WEEKDAY($A200,1),COEE_CADLIGNE_TR!$M$3:$M$9,0),6)*INDEX(COEE_CADLIGNE_TR!$A$1:$D$13,MATCH(MONTH($A200),COEE_CADLIGNE_TR!$A$1:$A$13,0),3)))</f>
        <v/>
      </c>
      <c r="N200" s="28" t="str">
        <f>IF(OR(Ouverture_lignes_validées!N200="F",Ouverture_lignes_validées!N200="PM",Ouverture_lignes_validées!N200=""),"",IF(Ouverture_lignes_validées!N200=1,INDEX(COEE_CADLIGNE_TR!$A$16:$C$27,MATCH(Tableau4[[#This Row],[Mois]],COEE_CADLIGNE_TR!$A$16:$A$27,0),2)*COEE_CADLIGNE_TR!$H$2*INDEX(COEE_CADLIGNE_TR!$L$3:$R$9,MATCH(WEEKDAY($A200,1),COEE_CADLIGNE_TR!$M$3:$M$9,0),7)*INDEX(COEE_CADLIGNE_TR!$A$1:$D$13,MATCH(MONTH($A200),COEE_CADLIGNE_TR!$A$1:$A$13,0),3)))</f>
        <v/>
      </c>
      <c r="O200" s="28" t="str">
        <f>IF(OR(Ouverture_lignes_validées!O200="F",Ouverture_lignes_validées!O200="PM",Ouverture_lignes_validées!O200=""),"",IF(Ouverture_lignes_validées!O200=1,IF(ISEVEN(Capa_lignes!$C200)="VRAI",INDEX(COEE_CADLIGNE_TR!$A$16:$C$27,MATCH(Tableau4[[#This Row],[Mois]],COEE_CADLIGNE_TR!$A$16:$A$27,0),2)*COEE_CADLIGNE_TR!$I$2*INDEX(COEE_CADLIGNE_TR!$L$3:$R$9,MATCH(WEEKDAY($A200,1),COEE_CADLIGNE_TR!$M$3:$M$9,0),4)*INDEX(COEE_CADLIGNE_TR!$A$1:$D$13,MATCH(MONTH($A200),COEE_CADLIGNE_TR!$A$1:$A$13,0),4),INDEX(COEE_CADLIGNE_TR!$A$16:$C$27,MATCH(Tableau4[[#This Row],[Mois]],COEE_CADLIGNE_TR!$A$16:$A$27,0),2)*COEE_CADLIGNE_TR!$I$2*INDEX(COEE_CADLIGNE_TR!$L$3:$R$9,MATCH(WEEKDAY($A200,1),COEE_CADLIGNE_TR!$M$3:$M$9,0),3)*INDEX(COEE_CADLIGNE_TR!$A$1:$D$13,MATCH(MONTH($A200),COEE_CADLIGNE_TR!$A$1:$A$13,0),4))))</f>
        <v/>
      </c>
      <c r="P200" s="28" t="str">
        <f>IF(OR(Ouverture_lignes_validées!P200="F",Ouverture_lignes_validées!P200="PM",Ouverture_lignes_validées!P200=""),"",IF(Ouverture_lignes_validées!P200=1,IF(ISEVEN(Capa_lignes!$C200)="VRAI",INDEX(COEE_CADLIGNE_TR!$A$16:$C$27,MATCH(Tableau4[[#This Row],[Mois]],COEE_CADLIGNE_TR!$A$16:$A$27,0),2)*COEE_CADLIGNE_TR!$I$2*INDEX(COEE_CADLIGNE_TR!$L$3:$R$9,MATCH(WEEKDAY($A200,1),COEE_CADLIGNE_TR!$M$3:$M$9,0),3)*INDEX(COEE_CADLIGNE_TR!$A$1:$D$13,MATCH(MONTH($A200),COEE_CADLIGNE_TR!$A$1:$A$13,0),4),INDEX(COEE_CADLIGNE_TR!$A$16:$C$27,MATCH(Tableau4[[#This Row],[Mois]],COEE_CADLIGNE_TR!$A$16:$A$27,0),2)*COEE_CADLIGNE_TR!$I$2*INDEX(COEE_CADLIGNE_TR!$L$3:$R$9,MATCH(WEEKDAY($A200,1),COEE_CADLIGNE_TR!$M$3:$M$9,0),4)*INDEX(COEE_CADLIGNE_TR!$A$1:$D$13,MATCH(MONTH($A200),COEE_CADLIGNE_TR!$A$1:$A$13,0),4))))</f>
        <v/>
      </c>
      <c r="Q200" s="28" t="str">
        <f>IF(OR(Ouverture_lignes_validées!Q200="F",Ouverture_lignes_validées!Q200="PM",Ouverture_lignes_validées!Q200=""),"",IF(Ouverture_lignes_validées!Q200=1,INDEX(COEE_CADLIGNE_TR!$A$16:$C$27,MATCH(Tableau4[[#This Row],[Mois]],COEE_CADLIGNE_TR!$A$16:$A$27,0),2)*COEE_CADLIGNE_TR!$I$2*INDEX(COEE_CADLIGNE_TR!$L$3:$R$9,MATCH(WEEKDAY($A200,1),COEE_CADLIGNE_TR!$M$3:$M$9,0),5)*INDEX(COEE_CADLIGNE_TR!$A$1:$D$13,MATCH(MONTH($A200),COEE_CADLIGNE_TR!$A$1:$A$13,0),4)))</f>
        <v/>
      </c>
      <c r="R200" s="28">
        <f>IF(OR(Ouverture_lignes_validées!R200="F",Ouverture_lignes_validées!R200="PM",Ouverture_lignes_validées!R200=""),"",IF(Ouverture_lignes_validées!R200=1,INDEX(COEE_CADLIGNE_TR!$A$16:$C$27,MATCH(Tableau4[[#This Row],[Mois]],COEE_CADLIGNE_TR!$A$16:$A$27,0),2)*COEE_CADLIGNE_TR!$I$2*INDEX(COEE_CADLIGNE_TR!$L$3:$R$9,MATCH(WEEKDAY($A200,1),COEE_CADLIGNE_TR!$M$3:$M$9,0),6)*INDEX(COEE_CADLIGNE_TR!$A$1:$D$13,MATCH(MONTH($A200),COEE_CADLIGNE_TR!$A$1:$A$13,0),4)))</f>
        <v>7780.5</v>
      </c>
      <c r="S200" s="28">
        <f>IF(OR(Ouverture_lignes_validées!S200="F",Ouverture_lignes_validées!S200="PM",Ouverture_lignes_validées!S200=""),"",IF(Ouverture_lignes_validées!S200=1,INDEX(COEE_CADLIGNE_TR!$A$16:$C$27,MATCH(Tableau4[[#This Row],[Mois]],COEE_CADLIGNE_TR!$A$16:$A$27,0),2)*COEE_CADLIGNE_TR!$I$2*INDEX(COEE_CADLIGNE_TR!$L$3:$R$9,MATCH(WEEKDAY($A200,1),COEE_CADLIGNE_TR!$M$3:$M$9,0),7)*INDEX(COEE_CADLIGNE_TR!$A$1:$D$13,MATCH(MONTH($A200),COEE_CADLIGNE_TR!$A$1:$A$13,0),4)))</f>
        <v>7891.6500000000005</v>
      </c>
      <c r="T200" s="28" t="str">
        <f>IF(OR(Ouverture_lignes_validées!T200="F",Ouverture_lignes_validées!T200="PM",Ouverture_lignes_validées!T200=""),"",IF(Ouverture_lignes_validées!T200=1,IF(ISEVEN(Capa_lignes!$C200)="VRAI",INDEX(COEE_CADLIGNE_TR!$A$16:$C$27,MATCH(Tableau4[[#This Row],[Mois]],COEE_CADLIGNE_TR!$A$16:$A$27,0),2)*COEE_CADLIGNE_TR!$J$2*INDEX(COEE_CADLIGNE_TR!$L$3:$R$9,MATCH(WEEKDAY($A200,1),COEE_CADLIGNE_TR!$M$3:$M$9,0),3)*INDEX(COEE_CADLIGNE_TR!$A$1:$E$13,MATCH(MONTH($A200),COEE_CADLIGNE_TR!$A$1:$A$13,0),5),INDEX(COEE_CADLIGNE_TR!$A$16:$C$27,MATCH(Tableau4[[#This Row],[Mois]],COEE_CADLIGNE_TR!$A$16:$A$27,0),2)*COEE_CADLIGNE_TR!$J$2*INDEX(COEE_CADLIGNE_TR!$L$3:$R$9,MATCH(WEEKDAY($A200,1),COEE_CADLIGNE_TR!$M$3:$M$9,0),4)*INDEX(COEE_CADLIGNE_TR!$A$1:$E$13,MATCH(MONTH($A200),COEE_CADLIGNE_TR!$A$1:$A$13,0),5))))</f>
        <v/>
      </c>
    </row>
    <row r="201" spans="1:20" x14ac:dyDescent="0.35">
      <c r="A201" s="4">
        <v>45124</v>
      </c>
      <c r="B201" s="1">
        <v>2023</v>
      </c>
      <c r="C201" s="1">
        <v>29</v>
      </c>
      <c r="D201" s="1">
        <f>MONTH(Tableau4[[#This Row],[Date ]])</f>
        <v>7</v>
      </c>
      <c r="E201" s="28" t="str">
        <f>IF(OR(Ouverture_lignes_validées!E201="F",Ouverture_lignes_validées!E201="PM",Ouverture_lignes_validées!E201=""),"",
IF(Ouverture_lignes_validées!E201=1,
IF(ISEVEN(Capa_lignes!$C201)="VRAI",
INDEX(COEE_CADLIGNE_TR!$A$16:$C$27,MATCH(Tableau4[[#This Row],[Mois]],COEE_CADLIGNE_TR!$A$16:$A$27,0),2)*COEE_CADLIGNE_TR!$G$2*INDEX(COEE_CADLIGNE_TR!$L$3:$R$9,MATCH(WEEKDAY($A201,1),COEE_CADLIGNE_TR!$M$3:$M$9,0),4)*INDEX(COEE_CADLIGNE_TR!$A$1:$D$13,MATCH(MONTH($A201),COEE_CADLIGNE_TR!$A$1:$A$13,0),2)*INDEX(COEE_CADLIGNE_TR!$A$1:$D$13,MATCH(MONTH($A201),COEE_CADLIGNE_TR!$A$1:$A$13,0),2),
INDEX(COEE_CADLIGNE_TR!$A$16:$C$27,MATCH(Tableau4[[#This Row],[Mois]],COEE_CADLIGNE_TR!$A$16:$A$27,0),2)*COEE_CADLIGNE_TR!$G$2*INDEX(COEE_CADLIGNE_TR!$L$3:$R$9,MATCH(WEEKDAY($A201,1),COEE_CADLIGNE_TR!$M$3:$M$9,0),3)*INDEX(COEE_CADLIGNE_TR!$A$1:$D$13,MATCH(MONTH($A201),COEE_CADLIGNE_TR!$A$1:$A$13,0),2)*INDEX(COEE_CADLIGNE_TR!$A$1:$D$13,MATCH(MONTH($A201),COEE_CADLIGNE_TR!$A$1:$A$13,0),2))))</f>
        <v/>
      </c>
      <c r="F201" s="28">
        <f>IF(OR(Ouverture_lignes_validées!F201="F",Ouverture_lignes_validées!F201="PM",Ouverture_lignes_validées!F201=""),"",IF(Ouverture_lignes_validées!F201=1,IF(ISEVEN(Capa_lignes!$C201)="VRAI",INDEX(COEE_CADLIGNE_TR!$A$16:$C$27,MATCH(Tableau4[[#This Row],[Mois]],COEE_CADLIGNE_TR!$A$16:$A$27,0),2)*COEE_CADLIGNE_TR!$G$2*INDEX(COEE_CADLIGNE_TR!$L$3:$R$9,MATCH(WEEKDAY($A201,1),COEE_CADLIGNE_TR!$M$3:$M$9,0),3)*INDEX(COEE_CADLIGNE_TR!$A$1:$D$13,MATCH(MONTH($A201),COEE_CADLIGNE_TR!$A$1:$A$13,0),2),COEE_CADLIGNE_TR!$G$2*INDEX(COEE_CADLIGNE_TR!$L$3:$R$9,MATCH(WEEKDAY($A201,1),COEE_CADLIGNE_TR!$M$3:$M$9,0),4)*INDEX(COEE_CADLIGNE_TR!$A$1:$D$13,MATCH(MONTH($A201),COEE_CADLIGNE_TR!$A$1:$A$13,0),2))))</f>
        <v>4050</v>
      </c>
      <c r="G201" s="28" t="str">
        <f>IF(OR(Ouverture_lignes_validées!G201="F",Ouverture_lignes_validées!G201="PM",Ouverture_lignes_validées!G201=""),"",IF(Ouverture_lignes_validées!G201=1,INDEX(COEE_CADLIGNE_TR!$A$16:$C$27,MATCH(Tableau4[[#This Row],[Mois]],COEE_CADLIGNE_TR!$A$16:$A$27,0),2)*COEE_CADLIGNE_TR!$G$2*INDEX(COEE_CADLIGNE_TR!$L$3:$R$9,MATCH(WEEKDAY($A201,1),COEE_CADLIGNE_TR!$M$3:$M$9,0),5)*INDEX(COEE_CADLIGNE_TR!$A$1:$D$13,MATCH(MONTH($A201),COEE_CADLIGNE_TR!$A$1:$A$13,0),2)))</f>
        <v/>
      </c>
      <c r="H201" s="28" t="str">
        <f>IF(OR(Ouverture_lignes_validées!H201="F",Ouverture_lignes_validées!H201="PM",Ouverture_lignes_validées!H201=""),"",IF(Ouverture_lignes_validées!H201=1,INDEX(COEE_CADLIGNE_TR!$A$16:$C$27,MATCH(Tableau4[[#This Row],[Mois]],COEE_CADLIGNE_TR!$A$16:$A$27,0),2)*COEE_CADLIGNE_TR!$G$2*INDEX(COEE_CADLIGNE_TR!$L$3:$R$9,MATCH(WEEKDAY($A201,1),COEE_CADLIGNE_TR!$M$3:$M$9,0),6)*INDEX(COEE_CADLIGNE_TR!$A$1:$D$13,MATCH(MONTH($A201),COEE_CADLIGNE_TR!$A$1:$A$13,0),2)))</f>
        <v/>
      </c>
      <c r="I201" s="28" t="str">
        <f>IF(OR(Ouverture_lignes_validées!I201="F",Ouverture_lignes_validées!I201="PM",Ouverture_lignes_validées!I201=""),"",IF(Ouverture_lignes_validées!I201=1,INDEX(COEE_CADLIGNE_TR!$A$16:$C$27,MATCH(Tableau4[[#This Row],[Mois]],COEE_CADLIGNE_TR!$A$16:$A$27,0),2)*COEE_CADLIGNE_TR!$G$2*INDEX(COEE_CADLIGNE_TR!$L$3:$R$9,MATCH(WEEKDAY($A201,1),COEE_CADLIGNE_TR!$M$3:$M$9,0),7)*INDEX(COEE_CADLIGNE_TR!$A$1:$D$13,MATCH(MONTH($A201),COEE_CADLIGNE_TR!$A$1:$A$13,0),2)))</f>
        <v/>
      </c>
      <c r="J201" s="28" t="str">
        <f>IF(OR(Ouverture_lignes_validées!J201="F",Ouverture_lignes_validées!J201="PM",Ouverture_lignes_validées!J201=""),"",IF(Ouverture_lignes_validées!J201=1,IF(ISEVEN(Capa_lignes!$C201)="VRAI",INDEX(COEE_CADLIGNE_TR!$A$16:$C$27,MATCH(Tableau4[[#This Row],[Mois]],COEE_CADLIGNE_TR!$A$16:$A$27,0),2)*COEE_CADLIGNE_TR!$H$2*INDEX(COEE_CADLIGNE_TR!$L$3:$R$9,MATCH(WEEKDAY($A201,1),COEE_CADLIGNE_TR!$M$3:$M$9,0),4)*INDEX(COEE_CADLIGNE_TR!$A$1:$D$13,MATCH(MONTH($A201),COEE_CADLIGNE_TR!$A$1:$A$13,0),3),INDEX(COEE_CADLIGNE_TR!$A$16:$C$27,MATCH(Tableau4[[#This Row],[Mois]],COEE_CADLIGNE_TR!$A$16:$A$27,0),2)*COEE_CADLIGNE_TR!$H$2*INDEX(COEE_CADLIGNE_TR!$L$3:$R$9,MATCH(WEEKDAY($A201,1),COEE_CADLIGNE_TR!$M$3:$M$9,0),3)*INDEX(COEE_CADLIGNE_TR!$A$1:$D$13,MATCH(MONTH($A201),COEE_CADLIGNE_TR!$A$1:$A$13,0),3))))</f>
        <v/>
      </c>
      <c r="K201" s="28" t="str">
        <f>IF(OR(Ouverture_lignes_validées!K201="F",Ouverture_lignes_validées!K201="PM",Ouverture_lignes_validées!K201=""),"",IF(Ouverture_lignes_validées!K201=1,IF(ISEVEN(Capa_lignes!$C201)="VRAI",INDEX(COEE_CADLIGNE_TR!$A$16:$C$27,MATCH(Tableau4[[#This Row],[Mois]],COEE_CADLIGNE_TR!$A$16:$A$27,0),2)*COEE_CADLIGNE_TR!$H$2*INDEX(COEE_CADLIGNE_TR!$L$3:$R$9,MATCH(WEEKDAY($A201,1),COEE_CADLIGNE_TR!$M$3:$M$9,0),3)*INDEX(COEE_CADLIGNE_TR!$A$1:$D$13,MATCH(MONTH($A201),COEE_CADLIGNE_TR!$A$1:$A$13,0),3),INDEX(COEE_CADLIGNE_TR!$A$16:$C$27,MATCH(Tableau4[[#This Row],[Mois]],COEE_CADLIGNE_TR!$A$16:$A$27,0),2)*COEE_CADLIGNE_TR!$H$2*INDEX(COEE_CADLIGNE_TR!$L$3:$R$9,MATCH(WEEKDAY($A201,1),COEE_CADLIGNE_TR!$M$3:$M$9,0),4)*INDEX(COEE_CADLIGNE_TR!$A$1:$D$13,MATCH(MONTH($A201),COEE_CADLIGNE_TR!$A$1:$A$13,0),3))))</f>
        <v/>
      </c>
      <c r="L201" s="28" t="str">
        <f>IF(OR(Ouverture_lignes_validées!L201="F",Ouverture_lignes_validées!L201="PM",Ouverture_lignes_validées!L201=""),"",IF(Ouverture_lignes_validées!L201=1,INDEX(COEE_CADLIGNE_TR!$A$16:$C$27,MATCH(Tableau4[[#This Row],[Mois]],COEE_CADLIGNE_TR!$A$16:$A$27,0),2)*COEE_CADLIGNE_TR!$H$2*INDEX(COEE_CADLIGNE_TR!$L$3:$R$9,MATCH(WEEKDAY($A201,1),COEE_CADLIGNE_TR!$M$3:$M$9,0),5)*INDEX(COEE_CADLIGNE_TR!$A$1:$D$13,MATCH(MONTH($A201),COEE_CADLIGNE_TR!$A$1:$A$13,0),3)))</f>
        <v/>
      </c>
      <c r="M201" s="28" t="str">
        <f>IF(OR(Ouverture_lignes_validées!M201="F",Ouverture_lignes_validées!M201="PM",Ouverture_lignes_validées!M201=""),"",IF(Ouverture_lignes_validées!M201=1,INDEX(COEE_CADLIGNE_TR!$A$16:$C$27,MATCH(Tableau4[[#This Row],[Mois]],COEE_CADLIGNE_TR!$A$16:$A$27,0),2)*COEE_CADLIGNE_TR!$H$2*INDEX(COEE_CADLIGNE_TR!$L$3:$R$9,MATCH(WEEKDAY($A201,1),COEE_CADLIGNE_TR!$M$3:$M$9,0),6)*INDEX(COEE_CADLIGNE_TR!$A$1:$D$13,MATCH(MONTH($A201),COEE_CADLIGNE_TR!$A$1:$A$13,0),3)))</f>
        <v/>
      </c>
      <c r="N201" s="28" t="str">
        <f>IF(OR(Ouverture_lignes_validées!N201="F",Ouverture_lignes_validées!N201="PM",Ouverture_lignes_validées!N201=""),"",IF(Ouverture_lignes_validées!N201=1,INDEX(COEE_CADLIGNE_TR!$A$16:$C$27,MATCH(Tableau4[[#This Row],[Mois]],COEE_CADLIGNE_TR!$A$16:$A$27,0),2)*COEE_CADLIGNE_TR!$H$2*INDEX(COEE_CADLIGNE_TR!$L$3:$R$9,MATCH(WEEKDAY($A201,1),COEE_CADLIGNE_TR!$M$3:$M$9,0),7)*INDEX(COEE_CADLIGNE_TR!$A$1:$D$13,MATCH(MONTH($A201),COEE_CADLIGNE_TR!$A$1:$A$13,0),3)))</f>
        <v/>
      </c>
      <c r="O201" s="28">
        <f>IF(OR(Ouverture_lignes_validées!O201="F",Ouverture_lignes_validées!O201="PM",Ouverture_lignes_validées!O201=""),"",IF(Ouverture_lignes_validées!O201=1,IF(ISEVEN(Capa_lignes!$C201)="VRAI",INDEX(COEE_CADLIGNE_TR!$A$16:$C$27,MATCH(Tableau4[[#This Row],[Mois]],COEE_CADLIGNE_TR!$A$16:$A$27,0),2)*COEE_CADLIGNE_TR!$I$2*INDEX(COEE_CADLIGNE_TR!$L$3:$R$9,MATCH(WEEKDAY($A201,1),COEE_CADLIGNE_TR!$M$3:$M$9,0),4)*INDEX(COEE_CADLIGNE_TR!$A$1:$D$13,MATCH(MONTH($A201),COEE_CADLIGNE_TR!$A$1:$A$13,0),4),INDEX(COEE_CADLIGNE_TR!$A$16:$C$27,MATCH(Tableau4[[#This Row],[Mois]],COEE_CADLIGNE_TR!$A$16:$A$27,0),2)*COEE_CADLIGNE_TR!$I$2*INDEX(COEE_CADLIGNE_TR!$L$3:$R$9,MATCH(WEEKDAY($A201,1),COEE_CADLIGNE_TR!$M$3:$M$9,0),3)*INDEX(COEE_CADLIGNE_TR!$A$1:$D$13,MATCH(MONTH($A201),COEE_CADLIGNE_TR!$A$1:$A$13,0),4))))</f>
        <v>4890.6000000000004</v>
      </c>
      <c r="P201" s="28">
        <f>IF(OR(Ouverture_lignes_validées!P201="F",Ouverture_lignes_validées!P201="PM",Ouverture_lignes_validées!P201=""),"",IF(Ouverture_lignes_validées!P201=1,IF(ISEVEN(Capa_lignes!$C201)="VRAI",INDEX(COEE_CADLIGNE_TR!$A$16:$C$27,MATCH(Tableau4[[#This Row],[Mois]],COEE_CADLIGNE_TR!$A$16:$A$27,0),2)*COEE_CADLIGNE_TR!$I$2*INDEX(COEE_CADLIGNE_TR!$L$3:$R$9,MATCH(WEEKDAY($A201,1),COEE_CADLIGNE_TR!$M$3:$M$9,0),3)*INDEX(COEE_CADLIGNE_TR!$A$1:$D$13,MATCH(MONTH($A201),COEE_CADLIGNE_TR!$A$1:$A$13,0),4),INDEX(COEE_CADLIGNE_TR!$A$16:$C$27,MATCH(Tableau4[[#This Row],[Mois]],COEE_CADLIGNE_TR!$A$16:$A$27,0),2)*COEE_CADLIGNE_TR!$I$2*INDEX(COEE_CADLIGNE_TR!$L$3:$R$9,MATCH(WEEKDAY($A201,1),COEE_CADLIGNE_TR!$M$3:$M$9,0),4)*INDEX(COEE_CADLIGNE_TR!$A$1:$D$13,MATCH(MONTH($A201),COEE_CADLIGNE_TR!$A$1:$A$13,0),4))))</f>
        <v>5001.75</v>
      </c>
      <c r="Q201" s="28">
        <f>IF(OR(Ouverture_lignes_validées!Q201="F",Ouverture_lignes_validées!Q201="PM",Ouverture_lignes_validées!Q201=""),"",IF(Ouverture_lignes_validées!Q201=1,INDEX(COEE_CADLIGNE_TR!$A$16:$C$27,MATCH(Tableau4[[#This Row],[Mois]],COEE_CADLIGNE_TR!$A$16:$A$27,0),2)*COEE_CADLIGNE_TR!$I$2*INDEX(COEE_CADLIGNE_TR!$L$3:$R$9,MATCH(WEEKDAY($A201,1),COEE_CADLIGNE_TR!$M$3:$M$9,0),5)*INDEX(COEE_CADLIGNE_TR!$A$1:$D$13,MATCH(MONTH($A201),COEE_CADLIGNE_TR!$A$1:$A$13,0),4)))</f>
        <v>6113.25</v>
      </c>
      <c r="R201" s="28" t="str">
        <f>IF(OR(Ouverture_lignes_validées!R201="F",Ouverture_lignes_validées!R201="PM",Ouverture_lignes_validées!R201=""),"",IF(Ouverture_lignes_validées!R201=1,INDEX(COEE_CADLIGNE_TR!$A$16:$C$27,MATCH(Tableau4[[#This Row],[Mois]],COEE_CADLIGNE_TR!$A$16:$A$27,0),2)*COEE_CADLIGNE_TR!$I$2*INDEX(COEE_CADLIGNE_TR!$L$3:$R$9,MATCH(WEEKDAY($A201,1),COEE_CADLIGNE_TR!$M$3:$M$9,0),6)*INDEX(COEE_CADLIGNE_TR!$A$1:$D$13,MATCH(MONTH($A201),COEE_CADLIGNE_TR!$A$1:$A$13,0),4)))</f>
        <v/>
      </c>
      <c r="S201" s="28" t="str">
        <f>IF(OR(Ouverture_lignes_validées!S201="F",Ouverture_lignes_validées!S201="PM",Ouverture_lignes_validées!S201=""),"",IF(Ouverture_lignes_validées!S201=1,INDEX(COEE_CADLIGNE_TR!$A$16:$C$27,MATCH(Tableau4[[#This Row],[Mois]],COEE_CADLIGNE_TR!$A$16:$A$27,0),2)*COEE_CADLIGNE_TR!$I$2*INDEX(COEE_CADLIGNE_TR!$L$3:$R$9,MATCH(WEEKDAY($A201,1),COEE_CADLIGNE_TR!$M$3:$M$9,0),7)*INDEX(COEE_CADLIGNE_TR!$A$1:$D$13,MATCH(MONTH($A201),COEE_CADLIGNE_TR!$A$1:$A$13,0),4)))</f>
        <v/>
      </c>
      <c r="T201" s="28">
        <f>IF(OR(Ouverture_lignes_validées!T201="F",Ouverture_lignes_validées!T201="PM",Ouverture_lignes_validées!T201=""),"",IF(Ouverture_lignes_validées!T201=1,IF(ISEVEN(Capa_lignes!$C201)="VRAI",INDEX(COEE_CADLIGNE_TR!$A$16:$C$27,MATCH(Tableau4[[#This Row],[Mois]],COEE_CADLIGNE_TR!$A$16:$A$27,0),2)*COEE_CADLIGNE_TR!$J$2*INDEX(COEE_CADLIGNE_TR!$L$3:$R$9,MATCH(WEEKDAY($A201,1),COEE_CADLIGNE_TR!$M$3:$M$9,0),3)*INDEX(COEE_CADLIGNE_TR!$A$1:$E$13,MATCH(MONTH($A201),COEE_CADLIGNE_TR!$A$1:$A$13,0),5),INDEX(COEE_CADLIGNE_TR!$A$16:$C$27,MATCH(Tableau4[[#This Row],[Mois]],COEE_CADLIGNE_TR!$A$16:$A$27,0),2)*COEE_CADLIGNE_TR!$J$2*INDEX(COEE_CADLIGNE_TR!$L$3:$R$9,MATCH(WEEKDAY($A201,1),COEE_CADLIGNE_TR!$M$3:$M$9,0),4)*INDEX(COEE_CADLIGNE_TR!$A$1:$E$13,MATCH(MONTH($A201),COEE_CADLIGNE_TR!$A$1:$A$13,0),5))))</f>
        <v>1601.8735362997659</v>
      </c>
    </row>
    <row r="202" spans="1:20" x14ac:dyDescent="0.35">
      <c r="A202" s="4">
        <v>45125</v>
      </c>
      <c r="B202" s="1">
        <v>2023</v>
      </c>
      <c r="C202" s="1">
        <v>29</v>
      </c>
      <c r="D202" s="1">
        <f>MONTH(Tableau4[[#This Row],[Date ]])</f>
        <v>7</v>
      </c>
      <c r="E202" s="28" t="str">
        <f>IF(OR(Ouverture_lignes_validées!E202="F",Ouverture_lignes_validées!E202="PM",Ouverture_lignes_validées!E202=""),"",
IF(Ouverture_lignes_validées!E202=1,
IF(ISEVEN(Capa_lignes!$C202)="VRAI",
INDEX(COEE_CADLIGNE_TR!$A$16:$C$27,MATCH(Tableau4[[#This Row],[Mois]],COEE_CADLIGNE_TR!$A$16:$A$27,0),2)*COEE_CADLIGNE_TR!$G$2*INDEX(COEE_CADLIGNE_TR!$L$3:$R$9,MATCH(WEEKDAY($A202,1),COEE_CADLIGNE_TR!$M$3:$M$9,0),4)*INDEX(COEE_CADLIGNE_TR!$A$1:$D$13,MATCH(MONTH($A202),COEE_CADLIGNE_TR!$A$1:$A$13,0),2)*INDEX(COEE_CADLIGNE_TR!$A$1:$D$13,MATCH(MONTH($A202),COEE_CADLIGNE_TR!$A$1:$A$13,0),2),
INDEX(COEE_CADLIGNE_TR!$A$16:$C$27,MATCH(Tableau4[[#This Row],[Mois]],COEE_CADLIGNE_TR!$A$16:$A$27,0),2)*COEE_CADLIGNE_TR!$G$2*INDEX(COEE_CADLIGNE_TR!$L$3:$R$9,MATCH(WEEKDAY($A202,1),COEE_CADLIGNE_TR!$M$3:$M$9,0),3)*INDEX(COEE_CADLIGNE_TR!$A$1:$D$13,MATCH(MONTH($A202),COEE_CADLIGNE_TR!$A$1:$A$13,0),2)*INDEX(COEE_CADLIGNE_TR!$A$1:$D$13,MATCH(MONTH($A202),COEE_CADLIGNE_TR!$A$1:$A$13,0),2))))</f>
        <v/>
      </c>
      <c r="F202" s="28">
        <f>IF(OR(Ouverture_lignes_validées!F202="F",Ouverture_lignes_validées!F202="PM",Ouverture_lignes_validées!F202=""),"",IF(Ouverture_lignes_validées!F202=1,IF(ISEVEN(Capa_lignes!$C202)="VRAI",INDEX(COEE_CADLIGNE_TR!$A$16:$C$27,MATCH(Tableau4[[#This Row],[Mois]],COEE_CADLIGNE_TR!$A$16:$A$27,0),2)*COEE_CADLIGNE_TR!$G$2*INDEX(COEE_CADLIGNE_TR!$L$3:$R$9,MATCH(WEEKDAY($A202,1),COEE_CADLIGNE_TR!$M$3:$M$9,0),3)*INDEX(COEE_CADLIGNE_TR!$A$1:$D$13,MATCH(MONTH($A202),COEE_CADLIGNE_TR!$A$1:$A$13,0),2),COEE_CADLIGNE_TR!$G$2*INDEX(COEE_CADLIGNE_TR!$L$3:$R$9,MATCH(WEEKDAY($A202,1),COEE_CADLIGNE_TR!$M$3:$M$9,0),4)*INDEX(COEE_CADLIGNE_TR!$A$1:$D$13,MATCH(MONTH($A202),COEE_CADLIGNE_TR!$A$1:$A$13,0),2))))</f>
        <v>4050</v>
      </c>
      <c r="G202" s="28" t="str">
        <f>IF(OR(Ouverture_lignes_validées!G202="F",Ouverture_lignes_validées!G202="PM",Ouverture_lignes_validées!G202=""),"",IF(Ouverture_lignes_validées!G202=1,INDEX(COEE_CADLIGNE_TR!$A$16:$C$27,MATCH(Tableau4[[#This Row],[Mois]],COEE_CADLIGNE_TR!$A$16:$A$27,0),2)*COEE_CADLIGNE_TR!$G$2*INDEX(COEE_CADLIGNE_TR!$L$3:$R$9,MATCH(WEEKDAY($A202,1),COEE_CADLIGNE_TR!$M$3:$M$9,0),5)*INDEX(COEE_CADLIGNE_TR!$A$1:$D$13,MATCH(MONTH($A202),COEE_CADLIGNE_TR!$A$1:$A$13,0),2)))</f>
        <v/>
      </c>
      <c r="H202" s="28" t="str">
        <f>IF(OR(Ouverture_lignes_validées!H202="F",Ouverture_lignes_validées!H202="PM",Ouverture_lignes_validées!H202=""),"",IF(Ouverture_lignes_validées!H202=1,INDEX(COEE_CADLIGNE_TR!$A$16:$C$27,MATCH(Tableau4[[#This Row],[Mois]],COEE_CADLIGNE_TR!$A$16:$A$27,0),2)*COEE_CADLIGNE_TR!$G$2*INDEX(COEE_CADLIGNE_TR!$L$3:$R$9,MATCH(WEEKDAY($A202,1),COEE_CADLIGNE_TR!$M$3:$M$9,0),6)*INDEX(COEE_CADLIGNE_TR!$A$1:$D$13,MATCH(MONTH($A202),COEE_CADLIGNE_TR!$A$1:$A$13,0),2)))</f>
        <v/>
      </c>
      <c r="I202" s="28" t="str">
        <f>IF(OR(Ouverture_lignes_validées!I202="F",Ouverture_lignes_validées!I202="PM",Ouverture_lignes_validées!I202=""),"",IF(Ouverture_lignes_validées!I202=1,INDEX(COEE_CADLIGNE_TR!$A$16:$C$27,MATCH(Tableau4[[#This Row],[Mois]],COEE_CADLIGNE_TR!$A$16:$A$27,0),2)*COEE_CADLIGNE_TR!$G$2*INDEX(COEE_CADLIGNE_TR!$L$3:$R$9,MATCH(WEEKDAY($A202,1),COEE_CADLIGNE_TR!$M$3:$M$9,0),7)*INDEX(COEE_CADLIGNE_TR!$A$1:$D$13,MATCH(MONTH($A202),COEE_CADLIGNE_TR!$A$1:$A$13,0),2)))</f>
        <v/>
      </c>
      <c r="J202" s="28" t="str">
        <f>IF(OR(Ouverture_lignes_validées!J202="F",Ouverture_lignes_validées!J202="PM",Ouverture_lignes_validées!J202=""),"",IF(Ouverture_lignes_validées!J202=1,IF(ISEVEN(Capa_lignes!$C202)="VRAI",INDEX(COEE_CADLIGNE_TR!$A$16:$C$27,MATCH(Tableau4[[#This Row],[Mois]],COEE_CADLIGNE_TR!$A$16:$A$27,0),2)*COEE_CADLIGNE_TR!$H$2*INDEX(COEE_CADLIGNE_TR!$L$3:$R$9,MATCH(WEEKDAY($A202,1),COEE_CADLIGNE_TR!$M$3:$M$9,0),4)*INDEX(COEE_CADLIGNE_TR!$A$1:$D$13,MATCH(MONTH($A202),COEE_CADLIGNE_TR!$A$1:$A$13,0),3),INDEX(COEE_CADLIGNE_TR!$A$16:$C$27,MATCH(Tableau4[[#This Row],[Mois]],COEE_CADLIGNE_TR!$A$16:$A$27,0),2)*COEE_CADLIGNE_TR!$H$2*INDEX(COEE_CADLIGNE_TR!$L$3:$R$9,MATCH(WEEKDAY($A202,1),COEE_CADLIGNE_TR!$M$3:$M$9,0),3)*INDEX(COEE_CADLIGNE_TR!$A$1:$D$13,MATCH(MONTH($A202),COEE_CADLIGNE_TR!$A$1:$A$13,0),3))))</f>
        <v/>
      </c>
      <c r="K202" s="28" t="str">
        <f>IF(OR(Ouverture_lignes_validées!K202="F",Ouverture_lignes_validées!K202="PM",Ouverture_lignes_validées!K202=""),"",IF(Ouverture_lignes_validées!K202=1,IF(ISEVEN(Capa_lignes!$C202)="VRAI",INDEX(COEE_CADLIGNE_TR!$A$16:$C$27,MATCH(Tableau4[[#This Row],[Mois]],COEE_CADLIGNE_TR!$A$16:$A$27,0),2)*COEE_CADLIGNE_TR!$H$2*INDEX(COEE_CADLIGNE_TR!$L$3:$R$9,MATCH(WEEKDAY($A202,1),COEE_CADLIGNE_TR!$M$3:$M$9,0),3)*INDEX(COEE_CADLIGNE_TR!$A$1:$D$13,MATCH(MONTH($A202),COEE_CADLIGNE_TR!$A$1:$A$13,0),3),INDEX(COEE_CADLIGNE_TR!$A$16:$C$27,MATCH(Tableau4[[#This Row],[Mois]],COEE_CADLIGNE_TR!$A$16:$A$27,0),2)*COEE_CADLIGNE_TR!$H$2*INDEX(COEE_CADLIGNE_TR!$L$3:$R$9,MATCH(WEEKDAY($A202,1),COEE_CADLIGNE_TR!$M$3:$M$9,0),4)*INDEX(COEE_CADLIGNE_TR!$A$1:$D$13,MATCH(MONTH($A202),COEE_CADLIGNE_TR!$A$1:$A$13,0),3))))</f>
        <v/>
      </c>
      <c r="L202" s="28" t="str">
        <f>IF(OR(Ouverture_lignes_validées!L202="F",Ouverture_lignes_validées!L202="PM",Ouverture_lignes_validées!L202=""),"",IF(Ouverture_lignes_validées!L202=1,INDEX(COEE_CADLIGNE_TR!$A$16:$C$27,MATCH(Tableau4[[#This Row],[Mois]],COEE_CADLIGNE_TR!$A$16:$A$27,0),2)*COEE_CADLIGNE_TR!$H$2*INDEX(COEE_CADLIGNE_TR!$L$3:$R$9,MATCH(WEEKDAY($A202,1),COEE_CADLIGNE_TR!$M$3:$M$9,0),5)*INDEX(COEE_CADLIGNE_TR!$A$1:$D$13,MATCH(MONTH($A202),COEE_CADLIGNE_TR!$A$1:$A$13,0),3)))</f>
        <v/>
      </c>
      <c r="M202" s="28" t="str">
        <f>IF(OR(Ouverture_lignes_validées!M202="F",Ouverture_lignes_validées!M202="PM",Ouverture_lignes_validées!M202=""),"",IF(Ouverture_lignes_validées!M202=1,INDEX(COEE_CADLIGNE_TR!$A$16:$C$27,MATCH(Tableau4[[#This Row],[Mois]],COEE_CADLIGNE_TR!$A$16:$A$27,0),2)*COEE_CADLIGNE_TR!$H$2*INDEX(COEE_CADLIGNE_TR!$L$3:$R$9,MATCH(WEEKDAY($A202,1),COEE_CADLIGNE_TR!$M$3:$M$9,0),6)*INDEX(COEE_CADLIGNE_TR!$A$1:$D$13,MATCH(MONTH($A202),COEE_CADLIGNE_TR!$A$1:$A$13,0),3)))</f>
        <v/>
      </c>
      <c r="N202" s="28" t="str">
        <f>IF(OR(Ouverture_lignes_validées!N202="F",Ouverture_lignes_validées!N202="PM",Ouverture_lignes_validées!N202=""),"",IF(Ouverture_lignes_validées!N202=1,INDEX(COEE_CADLIGNE_TR!$A$16:$C$27,MATCH(Tableau4[[#This Row],[Mois]],COEE_CADLIGNE_TR!$A$16:$A$27,0),2)*COEE_CADLIGNE_TR!$H$2*INDEX(COEE_CADLIGNE_TR!$L$3:$R$9,MATCH(WEEKDAY($A202,1),COEE_CADLIGNE_TR!$M$3:$M$9,0),7)*INDEX(COEE_CADLIGNE_TR!$A$1:$D$13,MATCH(MONTH($A202),COEE_CADLIGNE_TR!$A$1:$A$13,0),3)))</f>
        <v/>
      </c>
      <c r="O202" s="28">
        <f>IF(OR(Ouverture_lignes_validées!O202="F",Ouverture_lignes_validées!O202="PM",Ouverture_lignes_validées!O202=""),"",IF(Ouverture_lignes_validées!O202=1,IF(ISEVEN(Capa_lignes!$C202)="VRAI",INDEX(COEE_CADLIGNE_TR!$A$16:$C$27,MATCH(Tableau4[[#This Row],[Mois]],COEE_CADLIGNE_TR!$A$16:$A$27,0),2)*COEE_CADLIGNE_TR!$I$2*INDEX(COEE_CADLIGNE_TR!$L$3:$R$9,MATCH(WEEKDAY($A202,1),COEE_CADLIGNE_TR!$M$3:$M$9,0),4)*INDEX(COEE_CADLIGNE_TR!$A$1:$D$13,MATCH(MONTH($A202),COEE_CADLIGNE_TR!$A$1:$A$13,0),4),INDEX(COEE_CADLIGNE_TR!$A$16:$C$27,MATCH(Tableau4[[#This Row],[Mois]],COEE_CADLIGNE_TR!$A$16:$A$27,0),2)*COEE_CADLIGNE_TR!$I$2*INDEX(COEE_CADLIGNE_TR!$L$3:$R$9,MATCH(WEEKDAY($A202,1),COEE_CADLIGNE_TR!$M$3:$M$9,0),3)*INDEX(COEE_CADLIGNE_TR!$A$1:$D$13,MATCH(MONTH($A202),COEE_CADLIGNE_TR!$A$1:$A$13,0),4))))</f>
        <v>4890.6000000000004</v>
      </c>
      <c r="P202" s="28">
        <f>IF(OR(Ouverture_lignes_validées!P202="F",Ouverture_lignes_validées!P202="PM",Ouverture_lignes_validées!P202=""),"",IF(Ouverture_lignes_validées!P202=1,IF(ISEVEN(Capa_lignes!$C202)="VRAI",INDEX(COEE_CADLIGNE_TR!$A$16:$C$27,MATCH(Tableau4[[#This Row],[Mois]],COEE_CADLIGNE_TR!$A$16:$A$27,0),2)*COEE_CADLIGNE_TR!$I$2*INDEX(COEE_CADLIGNE_TR!$L$3:$R$9,MATCH(WEEKDAY($A202,1),COEE_CADLIGNE_TR!$M$3:$M$9,0),3)*INDEX(COEE_CADLIGNE_TR!$A$1:$D$13,MATCH(MONTH($A202),COEE_CADLIGNE_TR!$A$1:$A$13,0),4),INDEX(COEE_CADLIGNE_TR!$A$16:$C$27,MATCH(Tableau4[[#This Row],[Mois]],COEE_CADLIGNE_TR!$A$16:$A$27,0),2)*COEE_CADLIGNE_TR!$I$2*INDEX(COEE_CADLIGNE_TR!$L$3:$R$9,MATCH(WEEKDAY($A202,1),COEE_CADLIGNE_TR!$M$3:$M$9,0),4)*INDEX(COEE_CADLIGNE_TR!$A$1:$D$13,MATCH(MONTH($A202),COEE_CADLIGNE_TR!$A$1:$A$13,0),4))))</f>
        <v>5001.75</v>
      </c>
      <c r="Q202" s="28">
        <f>IF(OR(Ouverture_lignes_validées!Q202="F",Ouverture_lignes_validées!Q202="PM",Ouverture_lignes_validées!Q202=""),"",IF(Ouverture_lignes_validées!Q202=1,INDEX(COEE_CADLIGNE_TR!$A$16:$C$27,MATCH(Tableau4[[#This Row],[Mois]],COEE_CADLIGNE_TR!$A$16:$A$27,0),2)*COEE_CADLIGNE_TR!$I$2*INDEX(COEE_CADLIGNE_TR!$L$3:$R$9,MATCH(WEEKDAY($A202,1),COEE_CADLIGNE_TR!$M$3:$M$9,0),5)*INDEX(COEE_CADLIGNE_TR!$A$1:$D$13,MATCH(MONTH($A202),COEE_CADLIGNE_TR!$A$1:$A$13,0),4)))</f>
        <v>6113.25</v>
      </c>
      <c r="R202" s="28" t="str">
        <f>IF(OR(Ouverture_lignes_validées!R202="F",Ouverture_lignes_validées!R202="PM",Ouverture_lignes_validées!R202=""),"",IF(Ouverture_lignes_validées!R202=1,INDEX(COEE_CADLIGNE_TR!$A$16:$C$27,MATCH(Tableau4[[#This Row],[Mois]],COEE_CADLIGNE_TR!$A$16:$A$27,0),2)*COEE_CADLIGNE_TR!$I$2*INDEX(COEE_CADLIGNE_TR!$L$3:$R$9,MATCH(WEEKDAY($A202,1),COEE_CADLIGNE_TR!$M$3:$M$9,0),6)*INDEX(COEE_CADLIGNE_TR!$A$1:$D$13,MATCH(MONTH($A202),COEE_CADLIGNE_TR!$A$1:$A$13,0),4)))</f>
        <v/>
      </c>
      <c r="S202" s="28" t="str">
        <f>IF(OR(Ouverture_lignes_validées!S202="F",Ouverture_lignes_validées!S202="PM",Ouverture_lignes_validées!S202=""),"",IF(Ouverture_lignes_validées!S202=1,INDEX(COEE_CADLIGNE_TR!$A$16:$C$27,MATCH(Tableau4[[#This Row],[Mois]],COEE_CADLIGNE_TR!$A$16:$A$27,0),2)*COEE_CADLIGNE_TR!$I$2*INDEX(COEE_CADLIGNE_TR!$L$3:$R$9,MATCH(WEEKDAY($A202,1),COEE_CADLIGNE_TR!$M$3:$M$9,0),7)*INDEX(COEE_CADLIGNE_TR!$A$1:$D$13,MATCH(MONTH($A202),COEE_CADLIGNE_TR!$A$1:$A$13,0),4)))</f>
        <v/>
      </c>
      <c r="T202" s="28">
        <f>IF(OR(Ouverture_lignes_validées!T202="F",Ouverture_lignes_validées!T202="PM",Ouverture_lignes_validées!T202=""),"",IF(Ouverture_lignes_validées!T202=1,IF(ISEVEN(Capa_lignes!$C202)="VRAI",INDEX(COEE_CADLIGNE_TR!$A$16:$C$27,MATCH(Tableau4[[#This Row],[Mois]],COEE_CADLIGNE_TR!$A$16:$A$27,0),2)*COEE_CADLIGNE_TR!$J$2*INDEX(COEE_CADLIGNE_TR!$L$3:$R$9,MATCH(WEEKDAY($A202,1),COEE_CADLIGNE_TR!$M$3:$M$9,0),3)*INDEX(COEE_CADLIGNE_TR!$A$1:$E$13,MATCH(MONTH($A202),COEE_CADLIGNE_TR!$A$1:$A$13,0),5),INDEX(COEE_CADLIGNE_TR!$A$16:$C$27,MATCH(Tableau4[[#This Row],[Mois]],COEE_CADLIGNE_TR!$A$16:$A$27,0),2)*COEE_CADLIGNE_TR!$J$2*INDEX(COEE_CADLIGNE_TR!$L$3:$R$9,MATCH(WEEKDAY($A202,1),COEE_CADLIGNE_TR!$M$3:$M$9,0),4)*INDEX(COEE_CADLIGNE_TR!$A$1:$E$13,MATCH(MONTH($A202),COEE_CADLIGNE_TR!$A$1:$A$13,0),5))))</f>
        <v>1601.8735362997659</v>
      </c>
    </row>
    <row r="203" spans="1:20" x14ac:dyDescent="0.35">
      <c r="A203" s="4">
        <v>45126</v>
      </c>
      <c r="B203" s="1">
        <v>2023</v>
      </c>
      <c r="C203" s="1">
        <v>29</v>
      </c>
      <c r="D203" s="1">
        <f>MONTH(Tableau4[[#This Row],[Date ]])</f>
        <v>7</v>
      </c>
      <c r="E203" s="28" t="str">
        <f>IF(OR(Ouverture_lignes_validées!E203="F",Ouverture_lignes_validées!E203="PM",Ouverture_lignes_validées!E203=""),"",
IF(Ouverture_lignes_validées!E203=1,
IF(ISEVEN(Capa_lignes!$C203)="VRAI",
INDEX(COEE_CADLIGNE_TR!$A$16:$C$27,MATCH(Tableau4[[#This Row],[Mois]],COEE_CADLIGNE_TR!$A$16:$A$27,0),2)*COEE_CADLIGNE_TR!$G$2*INDEX(COEE_CADLIGNE_TR!$L$3:$R$9,MATCH(WEEKDAY($A203,1),COEE_CADLIGNE_TR!$M$3:$M$9,0),4)*INDEX(COEE_CADLIGNE_TR!$A$1:$D$13,MATCH(MONTH($A203),COEE_CADLIGNE_TR!$A$1:$A$13,0),2)*INDEX(COEE_CADLIGNE_TR!$A$1:$D$13,MATCH(MONTH($A203),COEE_CADLIGNE_TR!$A$1:$A$13,0),2),
INDEX(COEE_CADLIGNE_TR!$A$16:$C$27,MATCH(Tableau4[[#This Row],[Mois]],COEE_CADLIGNE_TR!$A$16:$A$27,0),2)*COEE_CADLIGNE_TR!$G$2*INDEX(COEE_CADLIGNE_TR!$L$3:$R$9,MATCH(WEEKDAY($A203,1),COEE_CADLIGNE_TR!$M$3:$M$9,0),3)*INDEX(COEE_CADLIGNE_TR!$A$1:$D$13,MATCH(MONTH($A203),COEE_CADLIGNE_TR!$A$1:$A$13,0),2)*INDEX(COEE_CADLIGNE_TR!$A$1:$D$13,MATCH(MONTH($A203),COEE_CADLIGNE_TR!$A$1:$A$13,0),2))))</f>
        <v/>
      </c>
      <c r="F203" s="28">
        <f>IF(OR(Ouverture_lignes_validées!F203="F",Ouverture_lignes_validées!F203="PM",Ouverture_lignes_validées!F203=""),"",IF(Ouverture_lignes_validées!F203=1,IF(ISEVEN(Capa_lignes!$C203)="VRAI",INDEX(COEE_CADLIGNE_TR!$A$16:$C$27,MATCH(Tableau4[[#This Row],[Mois]],COEE_CADLIGNE_TR!$A$16:$A$27,0),2)*COEE_CADLIGNE_TR!$G$2*INDEX(COEE_CADLIGNE_TR!$L$3:$R$9,MATCH(WEEKDAY($A203,1),COEE_CADLIGNE_TR!$M$3:$M$9,0),3)*INDEX(COEE_CADLIGNE_TR!$A$1:$D$13,MATCH(MONTH($A203),COEE_CADLIGNE_TR!$A$1:$A$13,0),2),COEE_CADLIGNE_TR!$G$2*INDEX(COEE_CADLIGNE_TR!$L$3:$R$9,MATCH(WEEKDAY($A203,1),COEE_CADLIGNE_TR!$M$3:$M$9,0),4)*INDEX(COEE_CADLIGNE_TR!$A$1:$D$13,MATCH(MONTH($A203),COEE_CADLIGNE_TR!$A$1:$A$13,0),2))))</f>
        <v>4050</v>
      </c>
      <c r="G203" s="28" t="str">
        <f>IF(OR(Ouverture_lignes_validées!G203="F",Ouverture_lignes_validées!G203="PM",Ouverture_lignes_validées!G203=""),"",IF(Ouverture_lignes_validées!G203=1,INDEX(COEE_CADLIGNE_TR!$A$16:$C$27,MATCH(Tableau4[[#This Row],[Mois]],COEE_CADLIGNE_TR!$A$16:$A$27,0),2)*COEE_CADLIGNE_TR!$G$2*INDEX(COEE_CADLIGNE_TR!$L$3:$R$9,MATCH(WEEKDAY($A203,1),COEE_CADLIGNE_TR!$M$3:$M$9,0),5)*INDEX(COEE_CADLIGNE_TR!$A$1:$D$13,MATCH(MONTH($A203),COEE_CADLIGNE_TR!$A$1:$A$13,0),2)))</f>
        <v/>
      </c>
      <c r="H203" s="28" t="str">
        <f>IF(OR(Ouverture_lignes_validées!H203="F",Ouverture_lignes_validées!H203="PM",Ouverture_lignes_validées!H203=""),"",IF(Ouverture_lignes_validées!H203=1,INDEX(COEE_CADLIGNE_TR!$A$16:$C$27,MATCH(Tableau4[[#This Row],[Mois]],COEE_CADLIGNE_TR!$A$16:$A$27,0),2)*COEE_CADLIGNE_TR!$G$2*INDEX(COEE_CADLIGNE_TR!$L$3:$R$9,MATCH(WEEKDAY($A203,1),COEE_CADLIGNE_TR!$M$3:$M$9,0),6)*INDEX(COEE_CADLIGNE_TR!$A$1:$D$13,MATCH(MONTH($A203),COEE_CADLIGNE_TR!$A$1:$A$13,0),2)))</f>
        <v/>
      </c>
      <c r="I203" s="28" t="str">
        <f>IF(OR(Ouverture_lignes_validées!I203="F",Ouverture_lignes_validées!I203="PM",Ouverture_lignes_validées!I203=""),"",IF(Ouverture_lignes_validées!I203=1,INDEX(COEE_CADLIGNE_TR!$A$16:$C$27,MATCH(Tableau4[[#This Row],[Mois]],COEE_CADLIGNE_TR!$A$16:$A$27,0),2)*COEE_CADLIGNE_TR!$G$2*INDEX(COEE_CADLIGNE_TR!$L$3:$R$9,MATCH(WEEKDAY($A203,1),COEE_CADLIGNE_TR!$M$3:$M$9,0),7)*INDEX(COEE_CADLIGNE_TR!$A$1:$D$13,MATCH(MONTH($A203),COEE_CADLIGNE_TR!$A$1:$A$13,0),2)))</f>
        <v/>
      </c>
      <c r="J203" s="28" t="str">
        <f>IF(OR(Ouverture_lignes_validées!J203="F",Ouverture_lignes_validées!J203="PM",Ouverture_lignes_validées!J203=""),"",IF(Ouverture_lignes_validées!J203=1,IF(ISEVEN(Capa_lignes!$C203)="VRAI",INDEX(COEE_CADLIGNE_TR!$A$16:$C$27,MATCH(Tableau4[[#This Row],[Mois]],COEE_CADLIGNE_TR!$A$16:$A$27,0),2)*COEE_CADLIGNE_TR!$H$2*INDEX(COEE_CADLIGNE_TR!$L$3:$R$9,MATCH(WEEKDAY($A203,1),COEE_CADLIGNE_TR!$M$3:$M$9,0),4)*INDEX(COEE_CADLIGNE_TR!$A$1:$D$13,MATCH(MONTH($A203),COEE_CADLIGNE_TR!$A$1:$A$13,0),3),INDEX(COEE_CADLIGNE_TR!$A$16:$C$27,MATCH(Tableau4[[#This Row],[Mois]],COEE_CADLIGNE_TR!$A$16:$A$27,0),2)*COEE_CADLIGNE_TR!$H$2*INDEX(COEE_CADLIGNE_TR!$L$3:$R$9,MATCH(WEEKDAY($A203,1),COEE_CADLIGNE_TR!$M$3:$M$9,0),3)*INDEX(COEE_CADLIGNE_TR!$A$1:$D$13,MATCH(MONTH($A203),COEE_CADLIGNE_TR!$A$1:$A$13,0),3))))</f>
        <v/>
      </c>
      <c r="K203" s="28" t="str">
        <f>IF(OR(Ouverture_lignes_validées!K203="F",Ouverture_lignes_validées!K203="PM",Ouverture_lignes_validées!K203=""),"",IF(Ouverture_lignes_validées!K203=1,IF(ISEVEN(Capa_lignes!$C203)="VRAI",INDEX(COEE_CADLIGNE_TR!$A$16:$C$27,MATCH(Tableau4[[#This Row],[Mois]],COEE_CADLIGNE_TR!$A$16:$A$27,0),2)*COEE_CADLIGNE_TR!$H$2*INDEX(COEE_CADLIGNE_TR!$L$3:$R$9,MATCH(WEEKDAY($A203,1),COEE_CADLIGNE_TR!$M$3:$M$9,0),3)*INDEX(COEE_CADLIGNE_TR!$A$1:$D$13,MATCH(MONTH($A203),COEE_CADLIGNE_TR!$A$1:$A$13,0),3),INDEX(COEE_CADLIGNE_TR!$A$16:$C$27,MATCH(Tableau4[[#This Row],[Mois]],COEE_CADLIGNE_TR!$A$16:$A$27,0),2)*COEE_CADLIGNE_TR!$H$2*INDEX(COEE_CADLIGNE_TR!$L$3:$R$9,MATCH(WEEKDAY($A203,1),COEE_CADLIGNE_TR!$M$3:$M$9,0),4)*INDEX(COEE_CADLIGNE_TR!$A$1:$D$13,MATCH(MONTH($A203),COEE_CADLIGNE_TR!$A$1:$A$13,0),3))))</f>
        <v/>
      </c>
      <c r="L203" s="28" t="str">
        <f>IF(OR(Ouverture_lignes_validées!L203="F",Ouverture_lignes_validées!L203="PM",Ouverture_lignes_validées!L203=""),"",IF(Ouverture_lignes_validées!L203=1,INDEX(COEE_CADLIGNE_TR!$A$16:$C$27,MATCH(Tableau4[[#This Row],[Mois]],COEE_CADLIGNE_TR!$A$16:$A$27,0),2)*COEE_CADLIGNE_TR!$H$2*INDEX(COEE_CADLIGNE_TR!$L$3:$R$9,MATCH(WEEKDAY($A203,1),COEE_CADLIGNE_TR!$M$3:$M$9,0),5)*INDEX(COEE_CADLIGNE_TR!$A$1:$D$13,MATCH(MONTH($A203),COEE_CADLIGNE_TR!$A$1:$A$13,0),3)))</f>
        <v/>
      </c>
      <c r="M203" s="28" t="str">
        <f>IF(OR(Ouverture_lignes_validées!M203="F",Ouverture_lignes_validées!M203="PM",Ouverture_lignes_validées!M203=""),"",IF(Ouverture_lignes_validées!M203=1,INDEX(COEE_CADLIGNE_TR!$A$16:$C$27,MATCH(Tableau4[[#This Row],[Mois]],COEE_CADLIGNE_TR!$A$16:$A$27,0),2)*COEE_CADLIGNE_TR!$H$2*INDEX(COEE_CADLIGNE_TR!$L$3:$R$9,MATCH(WEEKDAY($A203,1),COEE_CADLIGNE_TR!$M$3:$M$9,0),6)*INDEX(COEE_CADLIGNE_TR!$A$1:$D$13,MATCH(MONTH($A203),COEE_CADLIGNE_TR!$A$1:$A$13,0),3)))</f>
        <v/>
      </c>
      <c r="N203" s="28" t="str">
        <f>IF(OR(Ouverture_lignes_validées!N203="F",Ouverture_lignes_validées!N203="PM",Ouverture_lignes_validées!N203=""),"",IF(Ouverture_lignes_validées!N203=1,INDEX(COEE_CADLIGNE_TR!$A$16:$C$27,MATCH(Tableau4[[#This Row],[Mois]],COEE_CADLIGNE_TR!$A$16:$A$27,0),2)*COEE_CADLIGNE_TR!$H$2*INDEX(COEE_CADLIGNE_TR!$L$3:$R$9,MATCH(WEEKDAY($A203,1),COEE_CADLIGNE_TR!$M$3:$M$9,0),7)*INDEX(COEE_CADLIGNE_TR!$A$1:$D$13,MATCH(MONTH($A203),COEE_CADLIGNE_TR!$A$1:$A$13,0),3)))</f>
        <v/>
      </c>
      <c r="O203" s="28">
        <f>IF(OR(Ouverture_lignes_validées!O203="F",Ouverture_lignes_validées!O203="PM",Ouverture_lignes_validées!O203=""),"",IF(Ouverture_lignes_validées!O203=1,IF(ISEVEN(Capa_lignes!$C203)="VRAI",INDEX(COEE_CADLIGNE_TR!$A$16:$C$27,MATCH(Tableau4[[#This Row],[Mois]],COEE_CADLIGNE_TR!$A$16:$A$27,0),2)*COEE_CADLIGNE_TR!$I$2*INDEX(COEE_CADLIGNE_TR!$L$3:$R$9,MATCH(WEEKDAY($A203,1),COEE_CADLIGNE_TR!$M$3:$M$9,0),4)*INDEX(COEE_CADLIGNE_TR!$A$1:$D$13,MATCH(MONTH($A203),COEE_CADLIGNE_TR!$A$1:$A$13,0),4),INDEX(COEE_CADLIGNE_TR!$A$16:$C$27,MATCH(Tableau4[[#This Row],[Mois]],COEE_CADLIGNE_TR!$A$16:$A$27,0),2)*COEE_CADLIGNE_TR!$I$2*INDEX(COEE_CADLIGNE_TR!$L$3:$R$9,MATCH(WEEKDAY($A203,1),COEE_CADLIGNE_TR!$M$3:$M$9,0),3)*INDEX(COEE_CADLIGNE_TR!$A$1:$D$13,MATCH(MONTH($A203),COEE_CADLIGNE_TR!$A$1:$A$13,0),4))))</f>
        <v>4890.6000000000004</v>
      </c>
      <c r="P203" s="28">
        <f>IF(OR(Ouverture_lignes_validées!P203="F",Ouverture_lignes_validées!P203="PM",Ouverture_lignes_validées!P203=""),"",IF(Ouverture_lignes_validées!P203=1,IF(ISEVEN(Capa_lignes!$C203)="VRAI",INDEX(COEE_CADLIGNE_TR!$A$16:$C$27,MATCH(Tableau4[[#This Row],[Mois]],COEE_CADLIGNE_TR!$A$16:$A$27,0),2)*COEE_CADLIGNE_TR!$I$2*INDEX(COEE_CADLIGNE_TR!$L$3:$R$9,MATCH(WEEKDAY($A203,1),COEE_CADLIGNE_TR!$M$3:$M$9,0),3)*INDEX(COEE_CADLIGNE_TR!$A$1:$D$13,MATCH(MONTH($A203),COEE_CADLIGNE_TR!$A$1:$A$13,0),4),INDEX(COEE_CADLIGNE_TR!$A$16:$C$27,MATCH(Tableau4[[#This Row],[Mois]],COEE_CADLIGNE_TR!$A$16:$A$27,0),2)*COEE_CADLIGNE_TR!$I$2*INDEX(COEE_CADLIGNE_TR!$L$3:$R$9,MATCH(WEEKDAY($A203,1),COEE_CADLIGNE_TR!$M$3:$M$9,0),4)*INDEX(COEE_CADLIGNE_TR!$A$1:$D$13,MATCH(MONTH($A203),COEE_CADLIGNE_TR!$A$1:$A$13,0),4))))</f>
        <v>5001.75</v>
      </c>
      <c r="Q203" s="28">
        <f>IF(OR(Ouverture_lignes_validées!Q203="F",Ouverture_lignes_validées!Q203="PM",Ouverture_lignes_validées!Q203=""),"",IF(Ouverture_lignes_validées!Q203=1,INDEX(COEE_CADLIGNE_TR!$A$16:$C$27,MATCH(Tableau4[[#This Row],[Mois]],COEE_CADLIGNE_TR!$A$16:$A$27,0),2)*COEE_CADLIGNE_TR!$I$2*INDEX(COEE_CADLIGNE_TR!$L$3:$R$9,MATCH(WEEKDAY($A203,1),COEE_CADLIGNE_TR!$M$3:$M$9,0),5)*INDEX(COEE_CADLIGNE_TR!$A$1:$D$13,MATCH(MONTH($A203),COEE_CADLIGNE_TR!$A$1:$A$13,0),4)))</f>
        <v>6113.25</v>
      </c>
      <c r="R203" s="28" t="str">
        <f>IF(OR(Ouverture_lignes_validées!R203="F",Ouverture_lignes_validées!R203="PM",Ouverture_lignes_validées!R203=""),"",IF(Ouverture_lignes_validées!R203=1,INDEX(COEE_CADLIGNE_TR!$A$16:$C$27,MATCH(Tableau4[[#This Row],[Mois]],COEE_CADLIGNE_TR!$A$16:$A$27,0),2)*COEE_CADLIGNE_TR!$I$2*INDEX(COEE_CADLIGNE_TR!$L$3:$R$9,MATCH(WEEKDAY($A203,1),COEE_CADLIGNE_TR!$M$3:$M$9,0),6)*INDEX(COEE_CADLIGNE_TR!$A$1:$D$13,MATCH(MONTH($A203),COEE_CADLIGNE_TR!$A$1:$A$13,0),4)))</f>
        <v/>
      </c>
      <c r="S203" s="28" t="str">
        <f>IF(OR(Ouverture_lignes_validées!S203="F",Ouverture_lignes_validées!S203="PM",Ouverture_lignes_validées!S203=""),"",IF(Ouverture_lignes_validées!S203=1,INDEX(COEE_CADLIGNE_TR!$A$16:$C$27,MATCH(Tableau4[[#This Row],[Mois]],COEE_CADLIGNE_TR!$A$16:$A$27,0),2)*COEE_CADLIGNE_TR!$I$2*INDEX(COEE_CADLIGNE_TR!$L$3:$R$9,MATCH(WEEKDAY($A203,1),COEE_CADLIGNE_TR!$M$3:$M$9,0),7)*INDEX(COEE_CADLIGNE_TR!$A$1:$D$13,MATCH(MONTH($A203),COEE_CADLIGNE_TR!$A$1:$A$13,0),4)))</f>
        <v/>
      </c>
      <c r="T203" s="28">
        <f>IF(OR(Ouverture_lignes_validées!T203="F",Ouverture_lignes_validées!T203="PM",Ouverture_lignes_validées!T203=""),"",IF(Ouverture_lignes_validées!T203=1,IF(ISEVEN(Capa_lignes!$C203)="VRAI",INDEX(COEE_CADLIGNE_TR!$A$16:$C$27,MATCH(Tableau4[[#This Row],[Mois]],COEE_CADLIGNE_TR!$A$16:$A$27,0),2)*COEE_CADLIGNE_TR!$J$2*INDEX(COEE_CADLIGNE_TR!$L$3:$R$9,MATCH(WEEKDAY($A203,1),COEE_CADLIGNE_TR!$M$3:$M$9,0),3)*INDEX(COEE_CADLIGNE_TR!$A$1:$E$13,MATCH(MONTH($A203),COEE_CADLIGNE_TR!$A$1:$A$13,0),5),INDEX(COEE_CADLIGNE_TR!$A$16:$C$27,MATCH(Tableau4[[#This Row],[Mois]],COEE_CADLIGNE_TR!$A$16:$A$27,0),2)*COEE_CADLIGNE_TR!$J$2*INDEX(COEE_CADLIGNE_TR!$L$3:$R$9,MATCH(WEEKDAY($A203,1),COEE_CADLIGNE_TR!$M$3:$M$9,0),4)*INDEX(COEE_CADLIGNE_TR!$A$1:$E$13,MATCH(MONTH($A203),COEE_CADLIGNE_TR!$A$1:$A$13,0),5))))</f>
        <v>1601.8735362997659</v>
      </c>
    </row>
    <row r="204" spans="1:20" x14ac:dyDescent="0.35">
      <c r="A204" s="4">
        <v>45127</v>
      </c>
      <c r="B204" s="1">
        <v>2023</v>
      </c>
      <c r="C204" s="1">
        <v>29</v>
      </c>
      <c r="D204" s="1">
        <f>MONTH(Tableau4[[#This Row],[Date ]])</f>
        <v>7</v>
      </c>
      <c r="E204" s="28" t="str">
        <f>IF(OR(Ouverture_lignes_validées!E204="F",Ouverture_lignes_validées!E204="PM",Ouverture_lignes_validées!E204=""),"",
IF(Ouverture_lignes_validées!E204=1,
IF(ISEVEN(Capa_lignes!$C204)="VRAI",
INDEX(COEE_CADLIGNE_TR!$A$16:$C$27,MATCH(Tableau4[[#This Row],[Mois]],COEE_CADLIGNE_TR!$A$16:$A$27,0),2)*COEE_CADLIGNE_TR!$G$2*INDEX(COEE_CADLIGNE_TR!$L$3:$R$9,MATCH(WEEKDAY($A204,1),COEE_CADLIGNE_TR!$M$3:$M$9,0),4)*INDEX(COEE_CADLIGNE_TR!$A$1:$D$13,MATCH(MONTH($A204),COEE_CADLIGNE_TR!$A$1:$A$13,0),2)*INDEX(COEE_CADLIGNE_TR!$A$1:$D$13,MATCH(MONTH($A204),COEE_CADLIGNE_TR!$A$1:$A$13,0),2),
INDEX(COEE_CADLIGNE_TR!$A$16:$C$27,MATCH(Tableau4[[#This Row],[Mois]],COEE_CADLIGNE_TR!$A$16:$A$27,0),2)*COEE_CADLIGNE_TR!$G$2*INDEX(COEE_CADLIGNE_TR!$L$3:$R$9,MATCH(WEEKDAY($A204,1),COEE_CADLIGNE_TR!$M$3:$M$9,0),3)*INDEX(COEE_CADLIGNE_TR!$A$1:$D$13,MATCH(MONTH($A204),COEE_CADLIGNE_TR!$A$1:$A$13,0),2)*INDEX(COEE_CADLIGNE_TR!$A$1:$D$13,MATCH(MONTH($A204),COEE_CADLIGNE_TR!$A$1:$A$13,0),2))))</f>
        <v/>
      </c>
      <c r="F204" s="28">
        <f>IF(OR(Ouverture_lignes_validées!F204="F",Ouverture_lignes_validées!F204="PM",Ouverture_lignes_validées!F204=""),"",IF(Ouverture_lignes_validées!F204=1,IF(ISEVEN(Capa_lignes!$C204)="VRAI",INDEX(COEE_CADLIGNE_TR!$A$16:$C$27,MATCH(Tableau4[[#This Row],[Mois]],COEE_CADLIGNE_TR!$A$16:$A$27,0),2)*COEE_CADLIGNE_TR!$G$2*INDEX(COEE_CADLIGNE_TR!$L$3:$R$9,MATCH(WEEKDAY($A204,1),COEE_CADLIGNE_TR!$M$3:$M$9,0),3)*INDEX(COEE_CADLIGNE_TR!$A$1:$D$13,MATCH(MONTH($A204),COEE_CADLIGNE_TR!$A$1:$A$13,0),2),COEE_CADLIGNE_TR!$G$2*INDEX(COEE_CADLIGNE_TR!$L$3:$R$9,MATCH(WEEKDAY($A204,1),COEE_CADLIGNE_TR!$M$3:$M$9,0),4)*INDEX(COEE_CADLIGNE_TR!$A$1:$D$13,MATCH(MONTH($A204),COEE_CADLIGNE_TR!$A$1:$A$13,0),2))))</f>
        <v>4050</v>
      </c>
      <c r="G204" s="28" t="str">
        <f>IF(OR(Ouverture_lignes_validées!G204="F",Ouverture_lignes_validées!G204="PM",Ouverture_lignes_validées!G204=""),"",IF(Ouverture_lignes_validées!G204=1,INDEX(COEE_CADLIGNE_TR!$A$16:$C$27,MATCH(Tableau4[[#This Row],[Mois]],COEE_CADLIGNE_TR!$A$16:$A$27,0),2)*COEE_CADLIGNE_TR!$G$2*INDEX(COEE_CADLIGNE_TR!$L$3:$R$9,MATCH(WEEKDAY($A204,1),COEE_CADLIGNE_TR!$M$3:$M$9,0),5)*INDEX(COEE_CADLIGNE_TR!$A$1:$D$13,MATCH(MONTH($A204),COEE_CADLIGNE_TR!$A$1:$A$13,0),2)))</f>
        <v/>
      </c>
      <c r="H204" s="28" t="str">
        <f>IF(OR(Ouverture_lignes_validées!H204="F",Ouverture_lignes_validées!H204="PM",Ouverture_lignes_validées!H204=""),"",IF(Ouverture_lignes_validées!H204=1,INDEX(COEE_CADLIGNE_TR!$A$16:$C$27,MATCH(Tableau4[[#This Row],[Mois]],COEE_CADLIGNE_TR!$A$16:$A$27,0),2)*COEE_CADLIGNE_TR!$G$2*INDEX(COEE_CADLIGNE_TR!$L$3:$R$9,MATCH(WEEKDAY($A204,1),COEE_CADLIGNE_TR!$M$3:$M$9,0),6)*INDEX(COEE_CADLIGNE_TR!$A$1:$D$13,MATCH(MONTH($A204),COEE_CADLIGNE_TR!$A$1:$A$13,0),2)))</f>
        <v/>
      </c>
      <c r="I204" s="28" t="str">
        <f>IF(OR(Ouverture_lignes_validées!I204="F",Ouverture_lignes_validées!I204="PM",Ouverture_lignes_validées!I204=""),"",IF(Ouverture_lignes_validées!I204=1,INDEX(COEE_CADLIGNE_TR!$A$16:$C$27,MATCH(Tableau4[[#This Row],[Mois]],COEE_CADLIGNE_TR!$A$16:$A$27,0),2)*COEE_CADLIGNE_TR!$G$2*INDEX(COEE_CADLIGNE_TR!$L$3:$R$9,MATCH(WEEKDAY($A204,1),COEE_CADLIGNE_TR!$M$3:$M$9,0),7)*INDEX(COEE_CADLIGNE_TR!$A$1:$D$13,MATCH(MONTH($A204),COEE_CADLIGNE_TR!$A$1:$A$13,0),2)))</f>
        <v/>
      </c>
      <c r="J204" s="28" t="str">
        <f>IF(OR(Ouverture_lignes_validées!J204="F",Ouverture_lignes_validées!J204="PM",Ouverture_lignes_validées!J204=""),"",IF(Ouverture_lignes_validées!J204=1,IF(ISEVEN(Capa_lignes!$C204)="VRAI",INDEX(COEE_CADLIGNE_TR!$A$16:$C$27,MATCH(Tableau4[[#This Row],[Mois]],COEE_CADLIGNE_TR!$A$16:$A$27,0),2)*COEE_CADLIGNE_TR!$H$2*INDEX(COEE_CADLIGNE_TR!$L$3:$R$9,MATCH(WEEKDAY($A204,1),COEE_CADLIGNE_TR!$M$3:$M$9,0),4)*INDEX(COEE_CADLIGNE_TR!$A$1:$D$13,MATCH(MONTH($A204),COEE_CADLIGNE_TR!$A$1:$A$13,0),3),INDEX(COEE_CADLIGNE_TR!$A$16:$C$27,MATCH(Tableau4[[#This Row],[Mois]],COEE_CADLIGNE_TR!$A$16:$A$27,0),2)*COEE_CADLIGNE_TR!$H$2*INDEX(COEE_CADLIGNE_TR!$L$3:$R$9,MATCH(WEEKDAY($A204,1),COEE_CADLIGNE_TR!$M$3:$M$9,0),3)*INDEX(COEE_CADLIGNE_TR!$A$1:$D$13,MATCH(MONTH($A204),COEE_CADLIGNE_TR!$A$1:$A$13,0),3))))</f>
        <v/>
      </c>
      <c r="K204" s="28" t="str">
        <f>IF(OR(Ouverture_lignes_validées!K204="F",Ouverture_lignes_validées!K204="PM",Ouverture_lignes_validées!K204=""),"",IF(Ouverture_lignes_validées!K204=1,IF(ISEVEN(Capa_lignes!$C204)="VRAI",INDEX(COEE_CADLIGNE_TR!$A$16:$C$27,MATCH(Tableau4[[#This Row],[Mois]],COEE_CADLIGNE_TR!$A$16:$A$27,0),2)*COEE_CADLIGNE_TR!$H$2*INDEX(COEE_CADLIGNE_TR!$L$3:$R$9,MATCH(WEEKDAY($A204,1),COEE_CADLIGNE_TR!$M$3:$M$9,0),3)*INDEX(COEE_CADLIGNE_TR!$A$1:$D$13,MATCH(MONTH($A204),COEE_CADLIGNE_TR!$A$1:$A$13,0),3),INDEX(COEE_CADLIGNE_TR!$A$16:$C$27,MATCH(Tableau4[[#This Row],[Mois]],COEE_CADLIGNE_TR!$A$16:$A$27,0),2)*COEE_CADLIGNE_TR!$H$2*INDEX(COEE_CADLIGNE_TR!$L$3:$R$9,MATCH(WEEKDAY($A204,1),COEE_CADLIGNE_TR!$M$3:$M$9,0),4)*INDEX(COEE_CADLIGNE_TR!$A$1:$D$13,MATCH(MONTH($A204),COEE_CADLIGNE_TR!$A$1:$A$13,0),3))))</f>
        <v/>
      </c>
      <c r="L204" s="28" t="str">
        <f>IF(OR(Ouverture_lignes_validées!L204="F",Ouverture_lignes_validées!L204="PM",Ouverture_lignes_validées!L204=""),"",IF(Ouverture_lignes_validées!L204=1,INDEX(COEE_CADLIGNE_TR!$A$16:$C$27,MATCH(Tableau4[[#This Row],[Mois]],COEE_CADLIGNE_TR!$A$16:$A$27,0),2)*COEE_CADLIGNE_TR!$H$2*INDEX(COEE_CADLIGNE_TR!$L$3:$R$9,MATCH(WEEKDAY($A204,1),COEE_CADLIGNE_TR!$M$3:$M$9,0),5)*INDEX(COEE_CADLIGNE_TR!$A$1:$D$13,MATCH(MONTH($A204),COEE_CADLIGNE_TR!$A$1:$A$13,0),3)))</f>
        <v/>
      </c>
      <c r="M204" s="28" t="str">
        <f>IF(OR(Ouverture_lignes_validées!M204="F",Ouverture_lignes_validées!M204="PM",Ouverture_lignes_validées!M204=""),"",IF(Ouverture_lignes_validées!M204=1,INDEX(COEE_CADLIGNE_TR!$A$16:$C$27,MATCH(Tableau4[[#This Row],[Mois]],COEE_CADLIGNE_TR!$A$16:$A$27,0),2)*COEE_CADLIGNE_TR!$H$2*INDEX(COEE_CADLIGNE_TR!$L$3:$R$9,MATCH(WEEKDAY($A204,1),COEE_CADLIGNE_TR!$M$3:$M$9,0),6)*INDEX(COEE_CADLIGNE_TR!$A$1:$D$13,MATCH(MONTH($A204),COEE_CADLIGNE_TR!$A$1:$A$13,0),3)))</f>
        <v/>
      </c>
      <c r="N204" s="28" t="str">
        <f>IF(OR(Ouverture_lignes_validées!N204="F",Ouverture_lignes_validées!N204="PM",Ouverture_lignes_validées!N204=""),"",IF(Ouverture_lignes_validées!N204=1,INDEX(COEE_CADLIGNE_TR!$A$16:$C$27,MATCH(Tableau4[[#This Row],[Mois]],COEE_CADLIGNE_TR!$A$16:$A$27,0),2)*COEE_CADLIGNE_TR!$H$2*INDEX(COEE_CADLIGNE_TR!$L$3:$R$9,MATCH(WEEKDAY($A204,1),COEE_CADLIGNE_TR!$M$3:$M$9,0),7)*INDEX(COEE_CADLIGNE_TR!$A$1:$D$13,MATCH(MONTH($A204),COEE_CADLIGNE_TR!$A$1:$A$13,0),3)))</f>
        <v/>
      </c>
      <c r="O204" s="28">
        <f>IF(OR(Ouverture_lignes_validées!O204="F",Ouverture_lignes_validées!O204="PM",Ouverture_lignes_validées!O204=""),"",IF(Ouverture_lignes_validées!O204=1,IF(ISEVEN(Capa_lignes!$C204)="VRAI",INDEX(COEE_CADLIGNE_TR!$A$16:$C$27,MATCH(Tableau4[[#This Row],[Mois]],COEE_CADLIGNE_TR!$A$16:$A$27,0),2)*COEE_CADLIGNE_TR!$I$2*INDEX(COEE_CADLIGNE_TR!$L$3:$R$9,MATCH(WEEKDAY($A204,1),COEE_CADLIGNE_TR!$M$3:$M$9,0),4)*INDEX(COEE_CADLIGNE_TR!$A$1:$D$13,MATCH(MONTH($A204),COEE_CADLIGNE_TR!$A$1:$A$13,0),4),INDEX(COEE_CADLIGNE_TR!$A$16:$C$27,MATCH(Tableau4[[#This Row],[Mois]],COEE_CADLIGNE_TR!$A$16:$A$27,0),2)*COEE_CADLIGNE_TR!$I$2*INDEX(COEE_CADLIGNE_TR!$L$3:$R$9,MATCH(WEEKDAY($A204,1),COEE_CADLIGNE_TR!$M$3:$M$9,0),3)*INDEX(COEE_CADLIGNE_TR!$A$1:$D$13,MATCH(MONTH($A204),COEE_CADLIGNE_TR!$A$1:$A$13,0),4))))</f>
        <v>4890.6000000000004</v>
      </c>
      <c r="P204" s="28">
        <f>IF(OR(Ouverture_lignes_validées!P204="F",Ouverture_lignes_validées!P204="PM",Ouverture_lignes_validées!P204=""),"",IF(Ouverture_lignes_validées!P204=1,IF(ISEVEN(Capa_lignes!$C204)="VRAI",INDEX(COEE_CADLIGNE_TR!$A$16:$C$27,MATCH(Tableau4[[#This Row],[Mois]],COEE_CADLIGNE_TR!$A$16:$A$27,0),2)*COEE_CADLIGNE_TR!$I$2*INDEX(COEE_CADLIGNE_TR!$L$3:$R$9,MATCH(WEEKDAY($A204,1),COEE_CADLIGNE_TR!$M$3:$M$9,0),3)*INDEX(COEE_CADLIGNE_TR!$A$1:$D$13,MATCH(MONTH($A204),COEE_CADLIGNE_TR!$A$1:$A$13,0),4),INDEX(COEE_CADLIGNE_TR!$A$16:$C$27,MATCH(Tableau4[[#This Row],[Mois]],COEE_CADLIGNE_TR!$A$16:$A$27,0),2)*COEE_CADLIGNE_TR!$I$2*INDEX(COEE_CADLIGNE_TR!$L$3:$R$9,MATCH(WEEKDAY($A204,1),COEE_CADLIGNE_TR!$M$3:$M$9,0),4)*INDEX(COEE_CADLIGNE_TR!$A$1:$D$13,MATCH(MONTH($A204),COEE_CADLIGNE_TR!$A$1:$A$13,0),4))))</f>
        <v>5001.75</v>
      </c>
      <c r="Q204" s="28">
        <f>IF(OR(Ouverture_lignes_validées!Q204="F",Ouverture_lignes_validées!Q204="PM",Ouverture_lignes_validées!Q204=""),"",IF(Ouverture_lignes_validées!Q204=1,INDEX(COEE_CADLIGNE_TR!$A$16:$C$27,MATCH(Tableau4[[#This Row],[Mois]],COEE_CADLIGNE_TR!$A$16:$A$27,0),2)*COEE_CADLIGNE_TR!$I$2*INDEX(COEE_CADLIGNE_TR!$L$3:$R$9,MATCH(WEEKDAY($A204,1),COEE_CADLIGNE_TR!$M$3:$M$9,0),5)*INDEX(COEE_CADLIGNE_TR!$A$1:$D$13,MATCH(MONTH($A204),COEE_CADLIGNE_TR!$A$1:$A$13,0),4)))</f>
        <v>6113.25</v>
      </c>
      <c r="R204" s="28" t="str">
        <f>IF(OR(Ouverture_lignes_validées!R204="F",Ouverture_lignes_validées!R204="PM",Ouverture_lignes_validées!R204=""),"",IF(Ouverture_lignes_validées!R204=1,INDEX(COEE_CADLIGNE_TR!$A$16:$C$27,MATCH(Tableau4[[#This Row],[Mois]],COEE_CADLIGNE_TR!$A$16:$A$27,0),2)*COEE_CADLIGNE_TR!$I$2*INDEX(COEE_CADLIGNE_TR!$L$3:$R$9,MATCH(WEEKDAY($A204,1),COEE_CADLIGNE_TR!$M$3:$M$9,0),6)*INDEX(COEE_CADLIGNE_TR!$A$1:$D$13,MATCH(MONTH($A204),COEE_CADLIGNE_TR!$A$1:$A$13,0),4)))</f>
        <v/>
      </c>
      <c r="S204" s="28" t="str">
        <f>IF(OR(Ouverture_lignes_validées!S204="F",Ouverture_lignes_validées!S204="PM",Ouverture_lignes_validées!S204=""),"",IF(Ouverture_lignes_validées!S204=1,INDEX(COEE_CADLIGNE_TR!$A$16:$C$27,MATCH(Tableau4[[#This Row],[Mois]],COEE_CADLIGNE_TR!$A$16:$A$27,0),2)*COEE_CADLIGNE_TR!$I$2*INDEX(COEE_CADLIGNE_TR!$L$3:$R$9,MATCH(WEEKDAY($A204,1),COEE_CADLIGNE_TR!$M$3:$M$9,0),7)*INDEX(COEE_CADLIGNE_TR!$A$1:$D$13,MATCH(MONTH($A204),COEE_CADLIGNE_TR!$A$1:$A$13,0),4)))</f>
        <v/>
      </c>
      <c r="T204" s="28">
        <f>IF(OR(Ouverture_lignes_validées!T204="F",Ouverture_lignes_validées!T204="PM",Ouverture_lignes_validées!T204=""),"",IF(Ouverture_lignes_validées!T204=1,IF(ISEVEN(Capa_lignes!$C204)="VRAI",INDEX(COEE_CADLIGNE_TR!$A$16:$C$27,MATCH(Tableau4[[#This Row],[Mois]],COEE_CADLIGNE_TR!$A$16:$A$27,0),2)*COEE_CADLIGNE_TR!$J$2*INDEX(COEE_CADLIGNE_TR!$L$3:$R$9,MATCH(WEEKDAY($A204,1),COEE_CADLIGNE_TR!$M$3:$M$9,0),3)*INDEX(COEE_CADLIGNE_TR!$A$1:$E$13,MATCH(MONTH($A204),COEE_CADLIGNE_TR!$A$1:$A$13,0),5),INDEX(COEE_CADLIGNE_TR!$A$16:$C$27,MATCH(Tableau4[[#This Row],[Mois]],COEE_CADLIGNE_TR!$A$16:$A$27,0),2)*COEE_CADLIGNE_TR!$J$2*INDEX(COEE_CADLIGNE_TR!$L$3:$R$9,MATCH(WEEKDAY($A204,1),COEE_CADLIGNE_TR!$M$3:$M$9,0),4)*INDEX(COEE_CADLIGNE_TR!$A$1:$E$13,MATCH(MONTH($A204),COEE_CADLIGNE_TR!$A$1:$A$13,0),5))))</f>
        <v>1601.8735362997659</v>
      </c>
    </row>
    <row r="205" spans="1:20" x14ac:dyDescent="0.35">
      <c r="A205" s="4">
        <v>45128</v>
      </c>
      <c r="B205" s="1">
        <v>2023</v>
      </c>
      <c r="C205" s="1">
        <v>29</v>
      </c>
      <c r="D205" s="1">
        <f>MONTH(Tableau4[[#This Row],[Date ]])</f>
        <v>7</v>
      </c>
      <c r="E205" s="28" t="str">
        <f>IF(OR(Ouverture_lignes_validées!E205="F",Ouverture_lignes_validées!E205="PM",Ouverture_lignes_validées!E205=""),"",
IF(Ouverture_lignes_validées!E205=1,
IF(ISEVEN(Capa_lignes!$C205)="VRAI",
INDEX(COEE_CADLIGNE_TR!$A$16:$C$27,MATCH(Tableau4[[#This Row],[Mois]],COEE_CADLIGNE_TR!$A$16:$A$27,0),2)*COEE_CADLIGNE_TR!$G$2*INDEX(COEE_CADLIGNE_TR!$L$3:$R$9,MATCH(WEEKDAY($A205,1),COEE_CADLIGNE_TR!$M$3:$M$9,0),4)*INDEX(COEE_CADLIGNE_TR!$A$1:$D$13,MATCH(MONTH($A205),COEE_CADLIGNE_TR!$A$1:$A$13,0),2)*INDEX(COEE_CADLIGNE_TR!$A$1:$D$13,MATCH(MONTH($A205),COEE_CADLIGNE_TR!$A$1:$A$13,0),2),
INDEX(COEE_CADLIGNE_TR!$A$16:$C$27,MATCH(Tableau4[[#This Row],[Mois]],COEE_CADLIGNE_TR!$A$16:$A$27,0),2)*COEE_CADLIGNE_TR!$G$2*INDEX(COEE_CADLIGNE_TR!$L$3:$R$9,MATCH(WEEKDAY($A205,1),COEE_CADLIGNE_TR!$M$3:$M$9,0),3)*INDEX(COEE_CADLIGNE_TR!$A$1:$D$13,MATCH(MONTH($A205),COEE_CADLIGNE_TR!$A$1:$A$13,0),2)*INDEX(COEE_CADLIGNE_TR!$A$1:$D$13,MATCH(MONTH($A205),COEE_CADLIGNE_TR!$A$1:$A$13,0),2))))</f>
        <v/>
      </c>
      <c r="F205" s="28">
        <f>IF(OR(Ouverture_lignes_validées!F205="F",Ouverture_lignes_validées!F205="PM",Ouverture_lignes_validées!F205=""),"",IF(Ouverture_lignes_validées!F205=1,IF(ISEVEN(Capa_lignes!$C205)="VRAI",INDEX(COEE_CADLIGNE_TR!$A$16:$C$27,MATCH(Tableau4[[#This Row],[Mois]],COEE_CADLIGNE_TR!$A$16:$A$27,0),2)*COEE_CADLIGNE_TR!$G$2*INDEX(COEE_CADLIGNE_TR!$L$3:$R$9,MATCH(WEEKDAY($A205,1),COEE_CADLIGNE_TR!$M$3:$M$9,0),3)*INDEX(COEE_CADLIGNE_TR!$A$1:$D$13,MATCH(MONTH($A205),COEE_CADLIGNE_TR!$A$1:$A$13,0),2),COEE_CADLIGNE_TR!$G$2*INDEX(COEE_CADLIGNE_TR!$L$3:$R$9,MATCH(WEEKDAY($A205,1),COEE_CADLIGNE_TR!$M$3:$M$9,0),4)*INDEX(COEE_CADLIGNE_TR!$A$1:$D$13,MATCH(MONTH($A205),COEE_CADLIGNE_TR!$A$1:$A$13,0),2))))</f>
        <v>2430</v>
      </c>
      <c r="G205" s="28" t="str">
        <f>IF(OR(Ouverture_lignes_validées!G205="F",Ouverture_lignes_validées!G205="PM",Ouverture_lignes_validées!G205=""),"",IF(Ouverture_lignes_validées!G205=1,INDEX(COEE_CADLIGNE_TR!$A$16:$C$27,MATCH(Tableau4[[#This Row],[Mois]],COEE_CADLIGNE_TR!$A$16:$A$27,0),2)*COEE_CADLIGNE_TR!$G$2*INDEX(COEE_CADLIGNE_TR!$L$3:$R$9,MATCH(WEEKDAY($A205,1),COEE_CADLIGNE_TR!$M$3:$M$9,0),5)*INDEX(COEE_CADLIGNE_TR!$A$1:$D$13,MATCH(MONTH($A205),COEE_CADLIGNE_TR!$A$1:$A$13,0),2)))</f>
        <v/>
      </c>
      <c r="H205" s="28" t="str">
        <f>IF(OR(Ouverture_lignes_validées!H205="F",Ouverture_lignes_validées!H205="PM",Ouverture_lignes_validées!H205=""),"",IF(Ouverture_lignes_validées!H205=1,INDEX(COEE_CADLIGNE_TR!$A$16:$C$27,MATCH(Tableau4[[#This Row],[Mois]],COEE_CADLIGNE_TR!$A$16:$A$27,0),2)*COEE_CADLIGNE_TR!$G$2*INDEX(COEE_CADLIGNE_TR!$L$3:$R$9,MATCH(WEEKDAY($A205,1),COEE_CADLIGNE_TR!$M$3:$M$9,0),6)*INDEX(COEE_CADLIGNE_TR!$A$1:$D$13,MATCH(MONTH($A205),COEE_CADLIGNE_TR!$A$1:$A$13,0),2)))</f>
        <v/>
      </c>
      <c r="I205" s="28" t="str">
        <f>IF(OR(Ouverture_lignes_validées!I205="F",Ouverture_lignes_validées!I205="PM",Ouverture_lignes_validées!I205=""),"",IF(Ouverture_lignes_validées!I205=1,INDEX(COEE_CADLIGNE_TR!$A$16:$C$27,MATCH(Tableau4[[#This Row],[Mois]],COEE_CADLIGNE_TR!$A$16:$A$27,0),2)*COEE_CADLIGNE_TR!$G$2*INDEX(COEE_CADLIGNE_TR!$L$3:$R$9,MATCH(WEEKDAY($A205,1),COEE_CADLIGNE_TR!$M$3:$M$9,0),7)*INDEX(COEE_CADLIGNE_TR!$A$1:$D$13,MATCH(MONTH($A205),COEE_CADLIGNE_TR!$A$1:$A$13,0),2)))</f>
        <v/>
      </c>
      <c r="J205" s="28" t="str">
        <f>IF(OR(Ouverture_lignes_validées!J205="F",Ouverture_lignes_validées!J205="PM",Ouverture_lignes_validées!J205=""),"",IF(Ouverture_lignes_validées!J205=1,IF(ISEVEN(Capa_lignes!$C205)="VRAI",INDEX(COEE_CADLIGNE_TR!$A$16:$C$27,MATCH(Tableau4[[#This Row],[Mois]],COEE_CADLIGNE_TR!$A$16:$A$27,0),2)*COEE_CADLIGNE_TR!$H$2*INDEX(COEE_CADLIGNE_TR!$L$3:$R$9,MATCH(WEEKDAY($A205,1),COEE_CADLIGNE_TR!$M$3:$M$9,0),4)*INDEX(COEE_CADLIGNE_TR!$A$1:$D$13,MATCH(MONTH($A205),COEE_CADLIGNE_TR!$A$1:$A$13,0),3),INDEX(COEE_CADLIGNE_TR!$A$16:$C$27,MATCH(Tableau4[[#This Row],[Mois]],COEE_CADLIGNE_TR!$A$16:$A$27,0),2)*COEE_CADLIGNE_TR!$H$2*INDEX(COEE_CADLIGNE_TR!$L$3:$R$9,MATCH(WEEKDAY($A205,1),COEE_CADLIGNE_TR!$M$3:$M$9,0),3)*INDEX(COEE_CADLIGNE_TR!$A$1:$D$13,MATCH(MONTH($A205),COEE_CADLIGNE_TR!$A$1:$A$13,0),3))))</f>
        <v/>
      </c>
      <c r="K205" s="28" t="str">
        <f>IF(OR(Ouverture_lignes_validées!K205="F",Ouverture_lignes_validées!K205="PM",Ouverture_lignes_validées!K205=""),"",IF(Ouverture_lignes_validées!K205=1,IF(ISEVEN(Capa_lignes!$C205)="VRAI",INDEX(COEE_CADLIGNE_TR!$A$16:$C$27,MATCH(Tableau4[[#This Row],[Mois]],COEE_CADLIGNE_TR!$A$16:$A$27,0),2)*COEE_CADLIGNE_TR!$H$2*INDEX(COEE_CADLIGNE_TR!$L$3:$R$9,MATCH(WEEKDAY($A205,1),COEE_CADLIGNE_TR!$M$3:$M$9,0),3)*INDEX(COEE_CADLIGNE_TR!$A$1:$D$13,MATCH(MONTH($A205),COEE_CADLIGNE_TR!$A$1:$A$13,0),3),INDEX(COEE_CADLIGNE_TR!$A$16:$C$27,MATCH(Tableau4[[#This Row],[Mois]],COEE_CADLIGNE_TR!$A$16:$A$27,0),2)*COEE_CADLIGNE_TR!$H$2*INDEX(COEE_CADLIGNE_TR!$L$3:$R$9,MATCH(WEEKDAY($A205,1),COEE_CADLIGNE_TR!$M$3:$M$9,0),4)*INDEX(COEE_CADLIGNE_TR!$A$1:$D$13,MATCH(MONTH($A205),COEE_CADLIGNE_TR!$A$1:$A$13,0),3))))</f>
        <v/>
      </c>
      <c r="L205" s="28" t="str">
        <f>IF(OR(Ouverture_lignes_validées!L205="F",Ouverture_lignes_validées!L205="PM",Ouverture_lignes_validées!L205=""),"",IF(Ouverture_lignes_validées!L205=1,INDEX(COEE_CADLIGNE_TR!$A$16:$C$27,MATCH(Tableau4[[#This Row],[Mois]],COEE_CADLIGNE_TR!$A$16:$A$27,0),2)*COEE_CADLIGNE_TR!$H$2*INDEX(COEE_CADLIGNE_TR!$L$3:$R$9,MATCH(WEEKDAY($A205,1),COEE_CADLIGNE_TR!$M$3:$M$9,0),5)*INDEX(COEE_CADLIGNE_TR!$A$1:$D$13,MATCH(MONTH($A205),COEE_CADLIGNE_TR!$A$1:$A$13,0),3)))</f>
        <v/>
      </c>
      <c r="M205" s="28" t="str">
        <f>IF(OR(Ouverture_lignes_validées!M205="F",Ouverture_lignes_validées!M205="PM",Ouverture_lignes_validées!M205=""),"",IF(Ouverture_lignes_validées!M205=1,INDEX(COEE_CADLIGNE_TR!$A$16:$C$27,MATCH(Tableau4[[#This Row],[Mois]],COEE_CADLIGNE_TR!$A$16:$A$27,0),2)*COEE_CADLIGNE_TR!$H$2*INDEX(COEE_CADLIGNE_TR!$L$3:$R$9,MATCH(WEEKDAY($A205,1),COEE_CADLIGNE_TR!$M$3:$M$9,0),6)*INDEX(COEE_CADLIGNE_TR!$A$1:$D$13,MATCH(MONTH($A205),COEE_CADLIGNE_TR!$A$1:$A$13,0),3)))</f>
        <v/>
      </c>
      <c r="N205" s="28" t="str">
        <f>IF(OR(Ouverture_lignes_validées!N205="F",Ouverture_lignes_validées!N205="PM",Ouverture_lignes_validées!N205=""),"",IF(Ouverture_lignes_validées!N205=1,INDEX(COEE_CADLIGNE_TR!$A$16:$C$27,MATCH(Tableau4[[#This Row],[Mois]],COEE_CADLIGNE_TR!$A$16:$A$27,0),2)*COEE_CADLIGNE_TR!$H$2*INDEX(COEE_CADLIGNE_TR!$L$3:$R$9,MATCH(WEEKDAY($A205,1),COEE_CADLIGNE_TR!$M$3:$M$9,0),7)*INDEX(COEE_CADLIGNE_TR!$A$1:$D$13,MATCH(MONTH($A205),COEE_CADLIGNE_TR!$A$1:$A$13,0),3)))</f>
        <v/>
      </c>
      <c r="O205" s="28">
        <f>IF(OR(Ouverture_lignes_validées!O205="F",Ouverture_lignes_validées!O205="PM",Ouverture_lignes_validées!O205=""),"",IF(Ouverture_lignes_validées!O205=1,IF(ISEVEN(Capa_lignes!$C205)="VRAI",INDEX(COEE_CADLIGNE_TR!$A$16:$C$27,MATCH(Tableau4[[#This Row],[Mois]],COEE_CADLIGNE_TR!$A$16:$A$27,0),2)*COEE_CADLIGNE_TR!$I$2*INDEX(COEE_CADLIGNE_TR!$L$3:$R$9,MATCH(WEEKDAY($A205,1),COEE_CADLIGNE_TR!$M$3:$M$9,0),4)*INDEX(COEE_CADLIGNE_TR!$A$1:$D$13,MATCH(MONTH($A205),COEE_CADLIGNE_TR!$A$1:$A$13,0),4),INDEX(COEE_CADLIGNE_TR!$A$16:$C$27,MATCH(Tableau4[[#This Row],[Mois]],COEE_CADLIGNE_TR!$A$16:$A$27,0),2)*COEE_CADLIGNE_TR!$I$2*INDEX(COEE_CADLIGNE_TR!$L$3:$R$9,MATCH(WEEKDAY($A205,1),COEE_CADLIGNE_TR!$M$3:$M$9,0),3)*INDEX(COEE_CADLIGNE_TR!$A$1:$D$13,MATCH(MONTH($A205),COEE_CADLIGNE_TR!$A$1:$A$13,0),4))))</f>
        <v>4890.6000000000004</v>
      </c>
      <c r="P205" s="28">
        <f>IF(OR(Ouverture_lignes_validées!P205="F",Ouverture_lignes_validées!P205="PM",Ouverture_lignes_validées!P205=""),"",IF(Ouverture_lignes_validées!P205=1,IF(ISEVEN(Capa_lignes!$C205)="VRAI",INDEX(COEE_CADLIGNE_TR!$A$16:$C$27,MATCH(Tableau4[[#This Row],[Mois]],COEE_CADLIGNE_TR!$A$16:$A$27,0),2)*COEE_CADLIGNE_TR!$I$2*INDEX(COEE_CADLIGNE_TR!$L$3:$R$9,MATCH(WEEKDAY($A205,1),COEE_CADLIGNE_TR!$M$3:$M$9,0),3)*INDEX(COEE_CADLIGNE_TR!$A$1:$D$13,MATCH(MONTH($A205),COEE_CADLIGNE_TR!$A$1:$A$13,0),4),INDEX(COEE_CADLIGNE_TR!$A$16:$C$27,MATCH(Tableau4[[#This Row],[Mois]],COEE_CADLIGNE_TR!$A$16:$A$27,0),2)*COEE_CADLIGNE_TR!$I$2*INDEX(COEE_CADLIGNE_TR!$L$3:$R$9,MATCH(WEEKDAY($A205,1),COEE_CADLIGNE_TR!$M$3:$M$9,0),4)*INDEX(COEE_CADLIGNE_TR!$A$1:$D$13,MATCH(MONTH($A205),COEE_CADLIGNE_TR!$A$1:$A$13,0),4))))</f>
        <v>3001.05</v>
      </c>
      <c r="Q205" s="28" t="str">
        <f>IF(OR(Ouverture_lignes_validées!Q205="F",Ouverture_lignes_validées!Q205="PM",Ouverture_lignes_validées!Q205=""),"",IF(Ouverture_lignes_validées!Q205=1,INDEX(COEE_CADLIGNE_TR!$A$16:$C$27,MATCH(Tableau4[[#This Row],[Mois]],COEE_CADLIGNE_TR!$A$16:$A$27,0),2)*COEE_CADLIGNE_TR!$I$2*INDEX(COEE_CADLIGNE_TR!$L$3:$R$9,MATCH(WEEKDAY($A205,1),COEE_CADLIGNE_TR!$M$3:$M$9,0),5)*INDEX(COEE_CADLIGNE_TR!$A$1:$D$13,MATCH(MONTH($A205),COEE_CADLIGNE_TR!$A$1:$A$13,0),4)))</f>
        <v/>
      </c>
      <c r="R205" s="28">
        <f>IF(OR(Ouverture_lignes_validées!R205="F",Ouverture_lignes_validées!R205="PM",Ouverture_lignes_validées!R205=""),"",IF(Ouverture_lignes_validées!R205=1,INDEX(COEE_CADLIGNE_TR!$A$16:$C$27,MATCH(Tableau4[[#This Row],[Mois]],COEE_CADLIGNE_TR!$A$16:$A$27,0),2)*COEE_CADLIGNE_TR!$I$2*INDEX(COEE_CADLIGNE_TR!$L$3:$R$9,MATCH(WEEKDAY($A205,1),COEE_CADLIGNE_TR!$M$3:$M$9,0),6)*INDEX(COEE_CADLIGNE_TR!$A$1:$D$13,MATCH(MONTH($A205),COEE_CADLIGNE_TR!$A$1:$A$13,0),4)))</f>
        <v>7335.9000000000005</v>
      </c>
      <c r="S205" s="28" t="str">
        <f>IF(OR(Ouverture_lignes_validées!S205="F",Ouverture_lignes_validées!S205="PM",Ouverture_lignes_validées!S205=""),"",IF(Ouverture_lignes_validées!S205=1,INDEX(COEE_CADLIGNE_TR!$A$16:$C$27,MATCH(Tableau4[[#This Row],[Mois]],COEE_CADLIGNE_TR!$A$16:$A$27,0),2)*COEE_CADLIGNE_TR!$I$2*INDEX(COEE_CADLIGNE_TR!$L$3:$R$9,MATCH(WEEKDAY($A205,1),COEE_CADLIGNE_TR!$M$3:$M$9,0),7)*INDEX(COEE_CADLIGNE_TR!$A$1:$D$13,MATCH(MONTH($A205),COEE_CADLIGNE_TR!$A$1:$A$13,0),4)))</f>
        <v/>
      </c>
      <c r="T205" s="28">
        <f>IF(OR(Ouverture_lignes_validées!T205="F",Ouverture_lignes_validées!T205="PM",Ouverture_lignes_validées!T205=""),"",IF(Ouverture_lignes_validées!T205=1,IF(ISEVEN(Capa_lignes!$C205)="VRAI",INDEX(COEE_CADLIGNE_TR!$A$16:$C$27,MATCH(Tableau4[[#This Row],[Mois]],COEE_CADLIGNE_TR!$A$16:$A$27,0),2)*COEE_CADLIGNE_TR!$J$2*INDEX(COEE_CADLIGNE_TR!$L$3:$R$9,MATCH(WEEKDAY($A205,1),COEE_CADLIGNE_TR!$M$3:$M$9,0),3)*INDEX(COEE_CADLIGNE_TR!$A$1:$E$13,MATCH(MONTH($A205),COEE_CADLIGNE_TR!$A$1:$A$13,0),5),INDEX(COEE_CADLIGNE_TR!$A$16:$C$27,MATCH(Tableau4[[#This Row],[Mois]],COEE_CADLIGNE_TR!$A$16:$A$27,0),2)*COEE_CADLIGNE_TR!$J$2*INDEX(COEE_CADLIGNE_TR!$L$3:$R$9,MATCH(WEEKDAY($A205,1),COEE_CADLIGNE_TR!$M$3:$M$9,0),4)*INDEX(COEE_CADLIGNE_TR!$A$1:$E$13,MATCH(MONTH($A205),COEE_CADLIGNE_TR!$A$1:$A$13,0),5))))</f>
        <v>961.12412177985948</v>
      </c>
    </row>
    <row r="206" spans="1:20" x14ac:dyDescent="0.35">
      <c r="A206" s="4">
        <v>45129</v>
      </c>
      <c r="B206" s="1">
        <v>2023</v>
      </c>
      <c r="C206" s="1">
        <v>29</v>
      </c>
      <c r="D206" s="1">
        <f>MONTH(Tableau4[[#This Row],[Date ]])</f>
        <v>7</v>
      </c>
      <c r="E206" s="28" t="str">
        <f>IF(OR(Ouverture_lignes_validées!E206="F",Ouverture_lignes_validées!E206="PM",Ouverture_lignes_validées!E206=""),"",
IF(Ouverture_lignes_validées!E206=1,
IF(ISEVEN(Capa_lignes!$C206)="VRAI",
INDEX(COEE_CADLIGNE_TR!$A$16:$C$27,MATCH(Tableau4[[#This Row],[Mois]],COEE_CADLIGNE_TR!$A$16:$A$27,0),2)*COEE_CADLIGNE_TR!$G$2*INDEX(COEE_CADLIGNE_TR!$L$3:$R$9,MATCH(WEEKDAY($A206,1),COEE_CADLIGNE_TR!$M$3:$M$9,0),4)*INDEX(COEE_CADLIGNE_TR!$A$1:$D$13,MATCH(MONTH($A206),COEE_CADLIGNE_TR!$A$1:$A$13,0),2)*INDEX(COEE_CADLIGNE_TR!$A$1:$D$13,MATCH(MONTH($A206),COEE_CADLIGNE_TR!$A$1:$A$13,0),2),
INDEX(COEE_CADLIGNE_TR!$A$16:$C$27,MATCH(Tableau4[[#This Row],[Mois]],COEE_CADLIGNE_TR!$A$16:$A$27,0),2)*COEE_CADLIGNE_TR!$G$2*INDEX(COEE_CADLIGNE_TR!$L$3:$R$9,MATCH(WEEKDAY($A206,1),COEE_CADLIGNE_TR!$M$3:$M$9,0),3)*INDEX(COEE_CADLIGNE_TR!$A$1:$D$13,MATCH(MONTH($A206),COEE_CADLIGNE_TR!$A$1:$A$13,0),2)*INDEX(COEE_CADLIGNE_TR!$A$1:$D$13,MATCH(MONTH($A206),COEE_CADLIGNE_TR!$A$1:$A$13,0),2))))</f>
        <v/>
      </c>
      <c r="F206" s="28" t="str">
        <f>IF(OR(Ouverture_lignes_validées!F206="F",Ouverture_lignes_validées!F206="PM",Ouverture_lignes_validées!F206=""),"",IF(Ouverture_lignes_validées!F206=1,IF(ISEVEN(Capa_lignes!$C206)="VRAI",INDEX(COEE_CADLIGNE_TR!$A$16:$C$27,MATCH(Tableau4[[#This Row],[Mois]],COEE_CADLIGNE_TR!$A$16:$A$27,0),2)*COEE_CADLIGNE_TR!$G$2*INDEX(COEE_CADLIGNE_TR!$L$3:$R$9,MATCH(WEEKDAY($A206,1),COEE_CADLIGNE_TR!$M$3:$M$9,0),3)*INDEX(COEE_CADLIGNE_TR!$A$1:$D$13,MATCH(MONTH($A206),COEE_CADLIGNE_TR!$A$1:$A$13,0),2),COEE_CADLIGNE_TR!$G$2*INDEX(COEE_CADLIGNE_TR!$L$3:$R$9,MATCH(WEEKDAY($A206,1),COEE_CADLIGNE_TR!$M$3:$M$9,0),4)*INDEX(COEE_CADLIGNE_TR!$A$1:$D$13,MATCH(MONTH($A206),COEE_CADLIGNE_TR!$A$1:$A$13,0),2))))</f>
        <v/>
      </c>
      <c r="G206" s="28" t="str">
        <f>IF(OR(Ouverture_lignes_validées!G206="F",Ouverture_lignes_validées!G206="PM",Ouverture_lignes_validées!G206=""),"",IF(Ouverture_lignes_validées!G206=1,INDEX(COEE_CADLIGNE_TR!$A$16:$C$27,MATCH(Tableau4[[#This Row],[Mois]],COEE_CADLIGNE_TR!$A$16:$A$27,0),2)*COEE_CADLIGNE_TR!$G$2*INDEX(COEE_CADLIGNE_TR!$L$3:$R$9,MATCH(WEEKDAY($A206,1),COEE_CADLIGNE_TR!$M$3:$M$9,0),5)*INDEX(COEE_CADLIGNE_TR!$A$1:$D$13,MATCH(MONTH($A206),COEE_CADLIGNE_TR!$A$1:$A$13,0),2)))</f>
        <v/>
      </c>
      <c r="H206" s="28" t="str">
        <f>IF(OR(Ouverture_lignes_validées!H206="F",Ouverture_lignes_validées!H206="PM",Ouverture_lignes_validées!H206=""),"",IF(Ouverture_lignes_validées!H206=1,INDEX(COEE_CADLIGNE_TR!$A$16:$C$27,MATCH(Tableau4[[#This Row],[Mois]],COEE_CADLIGNE_TR!$A$16:$A$27,0),2)*COEE_CADLIGNE_TR!$G$2*INDEX(COEE_CADLIGNE_TR!$L$3:$R$9,MATCH(WEEKDAY($A206,1),COEE_CADLIGNE_TR!$M$3:$M$9,0),6)*INDEX(COEE_CADLIGNE_TR!$A$1:$D$13,MATCH(MONTH($A206),COEE_CADLIGNE_TR!$A$1:$A$13,0),2)))</f>
        <v/>
      </c>
      <c r="I206" s="28">
        <f>IF(OR(Ouverture_lignes_validées!I206="F",Ouverture_lignes_validées!I206="PM",Ouverture_lignes_validées!I206=""),"",IF(Ouverture_lignes_validées!I206=1,INDEX(COEE_CADLIGNE_TR!$A$16:$C$27,MATCH(Tableau4[[#This Row],[Mois]],COEE_CADLIGNE_TR!$A$16:$A$27,0),2)*COEE_CADLIGNE_TR!$G$2*INDEX(COEE_CADLIGNE_TR!$L$3:$R$9,MATCH(WEEKDAY($A206,1),COEE_CADLIGNE_TR!$M$3:$M$9,0),7)*INDEX(COEE_CADLIGNE_TR!$A$1:$D$13,MATCH(MONTH($A206),COEE_CADLIGNE_TR!$A$1:$A$13,0),2)))</f>
        <v>6070.5</v>
      </c>
      <c r="J206" s="28" t="str">
        <f>IF(OR(Ouverture_lignes_validées!J206="F",Ouverture_lignes_validées!J206="PM",Ouverture_lignes_validées!J206=""),"",IF(Ouverture_lignes_validées!J206=1,IF(ISEVEN(Capa_lignes!$C206)="VRAI",INDEX(COEE_CADLIGNE_TR!$A$16:$C$27,MATCH(Tableau4[[#This Row],[Mois]],COEE_CADLIGNE_TR!$A$16:$A$27,0),2)*COEE_CADLIGNE_TR!$H$2*INDEX(COEE_CADLIGNE_TR!$L$3:$R$9,MATCH(WEEKDAY($A206,1),COEE_CADLIGNE_TR!$M$3:$M$9,0),4)*INDEX(COEE_CADLIGNE_TR!$A$1:$D$13,MATCH(MONTH($A206),COEE_CADLIGNE_TR!$A$1:$A$13,0),3),INDEX(COEE_CADLIGNE_TR!$A$16:$C$27,MATCH(Tableau4[[#This Row],[Mois]],COEE_CADLIGNE_TR!$A$16:$A$27,0),2)*COEE_CADLIGNE_TR!$H$2*INDEX(COEE_CADLIGNE_TR!$L$3:$R$9,MATCH(WEEKDAY($A206,1),COEE_CADLIGNE_TR!$M$3:$M$9,0),3)*INDEX(COEE_CADLIGNE_TR!$A$1:$D$13,MATCH(MONTH($A206),COEE_CADLIGNE_TR!$A$1:$A$13,0),3))))</f>
        <v/>
      </c>
      <c r="K206" s="28" t="str">
        <f>IF(OR(Ouverture_lignes_validées!K206="F",Ouverture_lignes_validées!K206="PM",Ouverture_lignes_validées!K206=""),"",IF(Ouverture_lignes_validées!K206=1,IF(ISEVEN(Capa_lignes!$C206)="VRAI",INDEX(COEE_CADLIGNE_TR!$A$16:$C$27,MATCH(Tableau4[[#This Row],[Mois]],COEE_CADLIGNE_TR!$A$16:$A$27,0),2)*COEE_CADLIGNE_TR!$H$2*INDEX(COEE_CADLIGNE_TR!$L$3:$R$9,MATCH(WEEKDAY($A206,1),COEE_CADLIGNE_TR!$M$3:$M$9,0),3)*INDEX(COEE_CADLIGNE_TR!$A$1:$D$13,MATCH(MONTH($A206),COEE_CADLIGNE_TR!$A$1:$A$13,0),3),INDEX(COEE_CADLIGNE_TR!$A$16:$C$27,MATCH(Tableau4[[#This Row],[Mois]],COEE_CADLIGNE_TR!$A$16:$A$27,0),2)*COEE_CADLIGNE_TR!$H$2*INDEX(COEE_CADLIGNE_TR!$L$3:$R$9,MATCH(WEEKDAY($A206,1),COEE_CADLIGNE_TR!$M$3:$M$9,0),4)*INDEX(COEE_CADLIGNE_TR!$A$1:$D$13,MATCH(MONTH($A206),COEE_CADLIGNE_TR!$A$1:$A$13,0),3))))</f>
        <v/>
      </c>
      <c r="L206" s="28" t="str">
        <f>IF(OR(Ouverture_lignes_validées!L206="F",Ouverture_lignes_validées!L206="PM",Ouverture_lignes_validées!L206=""),"",IF(Ouverture_lignes_validées!L206=1,INDEX(COEE_CADLIGNE_TR!$A$16:$C$27,MATCH(Tableau4[[#This Row],[Mois]],COEE_CADLIGNE_TR!$A$16:$A$27,0),2)*COEE_CADLIGNE_TR!$H$2*INDEX(COEE_CADLIGNE_TR!$L$3:$R$9,MATCH(WEEKDAY($A206,1),COEE_CADLIGNE_TR!$M$3:$M$9,0),5)*INDEX(COEE_CADLIGNE_TR!$A$1:$D$13,MATCH(MONTH($A206),COEE_CADLIGNE_TR!$A$1:$A$13,0),3)))</f>
        <v/>
      </c>
      <c r="M206" s="28" t="str">
        <f>IF(OR(Ouverture_lignes_validées!M206="F",Ouverture_lignes_validées!M206="PM",Ouverture_lignes_validées!M206=""),"",IF(Ouverture_lignes_validées!M206=1,INDEX(COEE_CADLIGNE_TR!$A$16:$C$27,MATCH(Tableau4[[#This Row],[Mois]],COEE_CADLIGNE_TR!$A$16:$A$27,0),2)*COEE_CADLIGNE_TR!$H$2*INDEX(COEE_CADLIGNE_TR!$L$3:$R$9,MATCH(WEEKDAY($A206,1),COEE_CADLIGNE_TR!$M$3:$M$9,0),6)*INDEX(COEE_CADLIGNE_TR!$A$1:$D$13,MATCH(MONTH($A206),COEE_CADLIGNE_TR!$A$1:$A$13,0),3)))</f>
        <v/>
      </c>
      <c r="N206" s="28" t="str">
        <f>IF(OR(Ouverture_lignes_validées!N206="F",Ouverture_lignes_validées!N206="PM",Ouverture_lignes_validées!N206=""),"",IF(Ouverture_lignes_validées!N206=1,INDEX(COEE_CADLIGNE_TR!$A$16:$C$27,MATCH(Tableau4[[#This Row],[Mois]],COEE_CADLIGNE_TR!$A$16:$A$27,0),2)*COEE_CADLIGNE_TR!$H$2*INDEX(COEE_CADLIGNE_TR!$L$3:$R$9,MATCH(WEEKDAY($A206,1),COEE_CADLIGNE_TR!$M$3:$M$9,0),7)*INDEX(COEE_CADLIGNE_TR!$A$1:$D$13,MATCH(MONTH($A206),COEE_CADLIGNE_TR!$A$1:$A$13,0),3)))</f>
        <v/>
      </c>
      <c r="O206" s="28" t="str">
        <f>IF(OR(Ouverture_lignes_validées!O206="F",Ouverture_lignes_validées!O206="PM",Ouverture_lignes_validées!O206=""),"",IF(Ouverture_lignes_validées!O206=1,IF(ISEVEN(Capa_lignes!$C206)="VRAI",INDEX(COEE_CADLIGNE_TR!$A$16:$C$27,MATCH(Tableau4[[#This Row],[Mois]],COEE_CADLIGNE_TR!$A$16:$A$27,0),2)*COEE_CADLIGNE_TR!$I$2*INDEX(COEE_CADLIGNE_TR!$L$3:$R$9,MATCH(WEEKDAY($A206,1),COEE_CADLIGNE_TR!$M$3:$M$9,0),4)*INDEX(COEE_CADLIGNE_TR!$A$1:$D$13,MATCH(MONTH($A206),COEE_CADLIGNE_TR!$A$1:$A$13,0),4),INDEX(COEE_CADLIGNE_TR!$A$16:$C$27,MATCH(Tableau4[[#This Row],[Mois]],COEE_CADLIGNE_TR!$A$16:$A$27,0),2)*COEE_CADLIGNE_TR!$I$2*INDEX(COEE_CADLIGNE_TR!$L$3:$R$9,MATCH(WEEKDAY($A206,1),COEE_CADLIGNE_TR!$M$3:$M$9,0),3)*INDEX(COEE_CADLIGNE_TR!$A$1:$D$13,MATCH(MONTH($A206),COEE_CADLIGNE_TR!$A$1:$A$13,0),4))))</f>
        <v/>
      </c>
      <c r="P206" s="28" t="str">
        <f>IF(OR(Ouverture_lignes_validées!P206="F",Ouverture_lignes_validées!P206="PM",Ouverture_lignes_validées!P206=""),"",IF(Ouverture_lignes_validées!P206=1,IF(ISEVEN(Capa_lignes!$C206)="VRAI",INDEX(COEE_CADLIGNE_TR!$A$16:$C$27,MATCH(Tableau4[[#This Row],[Mois]],COEE_CADLIGNE_TR!$A$16:$A$27,0),2)*COEE_CADLIGNE_TR!$I$2*INDEX(COEE_CADLIGNE_TR!$L$3:$R$9,MATCH(WEEKDAY($A206,1),COEE_CADLIGNE_TR!$M$3:$M$9,0),3)*INDEX(COEE_CADLIGNE_TR!$A$1:$D$13,MATCH(MONTH($A206),COEE_CADLIGNE_TR!$A$1:$A$13,0),4),INDEX(COEE_CADLIGNE_TR!$A$16:$C$27,MATCH(Tableau4[[#This Row],[Mois]],COEE_CADLIGNE_TR!$A$16:$A$27,0),2)*COEE_CADLIGNE_TR!$I$2*INDEX(COEE_CADLIGNE_TR!$L$3:$R$9,MATCH(WEEKDAY($A206,1),COEE_CADLIGNE_TR!$M$3:$M$9,0),4)*INDEX(COEE_CADLIGNE_TR!$A$1:$D$13,MATCH(MONTH($A206),COEE_CADLIGNE_TR!$A$1:$A$13,0),4))))</f>
        <v/>
      </c>
      <c r="Q206" s="28" t="str">
        <f>IF(OR(Ouverture_lignes_validées!Q206="F",Ouverture_lignes_validées!Q206="PM",Ouverture_lignes_validées!Q206=""),"",IF(Ouverture_lignes_validées!Q206=1,INDEX(COEE_CADLIGNE_TR!$A$16:$C$27,MATCH(Tableau4[[#This Row],[Mois]],COEE_CADLIGNE_TR!$A$16:$A$27,0),2)*COEE_CADLIGNE_TR!$I$2*INDEX(COEE_CADLIGNE_TR!$L$3:$R$9,MATCH(WEEKDAY($A206,1),COEE_CADLIGNE_TR!$M$3:$M$9,0),5)*INDEX(COEE_CADLIGNE_TR!$A$1:$D$13,MATCH(MONTH($A206),COEE_CADLIGNE_TR!$A$1:$A$13,0),4)))</f>
        <v/>
      </c>
      <c r="R206" s="28">
        <f>IF(OR(Ouverture_lignes_validées!R206="F",Ouverture_lignes_validées!R206="PM",Ouverture_lignes_validées!R206=""),"",IF(Ouverture_lignes_validées!R206=1,INDEX(COEE_CADLIGNE_TR!$A$16:$C$27,MATCH(Tableau4[[#This Row],[Mois]],COEE_CADLIGNE_TR!$A$16:$A$27,0),2)*COEE_CADLIGNE_TR!$I$2*INDEX(COEE_CADLIGNE_TR!$L$3:$R$9,MATCH(WEEKDAY($A206,1),COEE_CADLIGNE_TR!$M$3:$M$9,0),6)*INDEX(COEE_CADLIGNE_TR!$A$1:$D$13,MATCH(MONTH($A206),COEE_CADLIGNE_TR!$A$1:$A$13,0),4)))</f>
        <v>7780.5</v>
      </c>
      <c r="S206" s="28">
        <f>IF(OR(Ouverture_lignes_validées!S206="F",Ouverture_lignes_validées!S206="PM",Ouverture_lignes_validées!S206=""),"",IF(Ouverture_lignes_validées!S206=1,INDEX(COEE_CADLIGNE_TR!$A$16:$C$27,MATCH(Tableau4[[#This Row],[Mois]],COEE_CADLIGNE_TR!$A$16:$A$27,0),2)*COEE_CADLIGNE_TR!$I$2*INDEX(COEE_CADLIGNE_TR!$L$3:$R$9,MATCH(WEEKDAY($A206,1),COEE_CADLIGNE_TR!$M$3:$M$9,0),7)*INDEX(COEE_CADLIGNE_TR!$A$1:$D$13,MATCH(MONTH($A206),COEE_CADLIGNE_TR!$A$1:$A$13,0),4)))</f>
        <v>7891.6500000000005</v>
      </c>
      <c r="T206" s="28" t="str">
        <f>IF(OR(Ouverture_lignes_validées!T206="F",Ouverture_lignes_validées!T206="PM",Ouverture_lignes_validées!T206=""),"",IF(Ouverture_lignes_validées!T206=1,IF(ISEVEN(Capa_lignes!$C206)="VRAI",INDEX(COEE_CADLIGNE_TR!$A$16:$C$27,MATCH(Tableau4[[#This Row],[Mois]],COEE_CADLIGNE_TR!$A$16:$A$27,0),2)*COEE_CADLIGNE_TR!$J$2*INDEX(COEE_CADLIGNE_TR!$L$3:$R$9,MATCH(WEEKDAY($A206,1),COEE_CADLIGNE_TR!$M$3:$M$9,0),3)*INDEX(COEE_CADLIGNE_TR!$A$1:$E$13,MATCH(MONTH($A206),COEE_CADLIGNE_TR!$A$1:$A$13,0),5),INDEX(COEE_CADLIGNE_TR!$A$16:$C$27,MATCH(Tableau4[[#This Row],[Mois]],COEE_CADLIGNE_TR!$A$16:$A$27,0),2)*COEE_CADLIGNE_TR!$J$2*INDEX(COEE_CADLIGNE_TR!$L$3:$R$9,MATCH(WEEKDAY($A206,1),COEE_CADLIGNE_TR!$M$3:$M$9,0),4)*INDEX(COEE_CADLIGNE_TR!$A$1:$E$13,MATCH(MONTH($A206),COEE_CADLIGNE_TR!$A$1:$A$13,0),5))))</f>
        <v/>
      </c>
    </row>
    <row r="207" spans="1:20" x14ac:dyDescent="0.35">
      <c r="A207" s="4">
        <v>45130</v>
      </c>
      <c r="B207" s="1">
        <v>2023</v>
      </c>
      <c r="C207" s="1">
        <v>29</v>
      </c>
      <c r="D207" s="1">
        <f>MONTH(Tableau4[[#This Row],[Date ]])</f>
        <v>7</v>
      </c>
      <c r="E207" s="28" t="str">
        <f>IF(OR(Ouverture_lignes_validées!E207="F",Ouverture_lignes_validées!E207="PM",Ouverture_lignes_validées!E207=""),"",
IF(Ouverture_lignes_validées!E207=1,
IF(ISEVEN(Capa_lignes!$C207)="VRAI",
INDEX(COEE_CADLIGNE_TR!$A$16:$C$27,MATCH(Tableau4[[#This Row],[Mois]],COEE_CADLIGNE_TR!$A$16:$A$27,0),2)*COEE_CADLIGNE_TR!$G$2*INDEX(COEE_CADLIGNE_TR!$L$3:$R$9,MATCH(WEEKDAY($A207,1),COEE_CADLIGNE_TR!$M$3:$M$9,0),4)*INDEX(COEE_CADLIGNE_TR!$A$1:$D$13,MATCH(MONTH($A207),COEE_CADLIGNE_TR!$A$1:$A$13,0),2)*INDEX(COEE_CADLIGNE_TR!$A$1:$D$13,MATCH(MONTH($A207),COEE_CADLIGNE_TR!$A$1:$A$13,0),2),
INDEX(COEE_CADLIGNE_TR!$A$16:$C$27,MATCH(Tableau4[[#This Row],[Mois]],COEE_CADLIGNE_TR!$A$16:$A$27,0),2)*COEE_CADLIGNE_TR!$G$2*INDEX(COEE_CADLIGNE_TR!$L$3:$R$9,MATCH(WEEKDAY($A207,1),COEE_CADLIGNE_TR!$M$3:$M$9,0),3)*INDEX(COEE_CADLIGNE_TR!$A$1:$D$13,MATCH(MONTH($A207),COEE_CADLIGNE_TR!$A$1:$A$13,0),2)*INDEX(COEE_CADLIGNE_TR!$A$1:$D$13,MATCH(MONTH($A207),COEE_CADLIGNE_TR!$A$1:$A$13,0),2))))</f>
        <v/>
      </c>
      <c r="F207" s="28" t="str">
        <f>IF(OR(Ouverture_lignes_validées!F207="F",Ouverture_lignes_validées!F207="PM",Ouverture_lignes_validées!F207=""),"",IF(Ouverture_lignes_validées!F207=1,IF(ISEVEN(Capa_lignes!$C207)="VRAI",INDEX(COEE_CADLIGNE_TR!$A$16:$C$27,MATCH(Tableau4[[#This Row],[Mois]],COEE_CADLIGNE_TR!$A$16:$A$27,0),2)*COEE_CADLIGNE_TR!$G$2*INDEX(COEE_CADLIGNE_TR!$L$3:$R$9,MATCH(WEEKDAY($A207,1),COEE_CADLIGNE_TR!$M$3:$M$9,0),3)*INDEX(COEE_CADLIGNE_TR!$A$1:$D$13,MATCH(MONTH($A207),COEE_CADLIGNE_TR!$A$1:$A$13,0),2),COEE_CADLIGNE_TR!$G$2*INDEX(COEE_CADLIGNE_TR!$L$3:$R$9,MATCH(WEEKDAY($A207,1),COEE_CADLIGNE_TR!$M$3:$M$9,0),4)*INDEX(COEE_CADLIGNE_TR!$A$1:$D$13,MATCH(MONTH($A207),COEE_CADLIGNE_TR!$A$1:$A$13,0),2))))</f>
        <v/>
      </c>
      <c r="G207" s="28" t="str">
        <f>IF(OR(Ouverture_lignes_validées!G207="F",Ouverture_lignes_validées!G207="PM",Ouverture_lignes_validées!G207=""),"",IF(Ouverture_lignes_validées!G207=1,INDEX(COEE_CADLIGNE_TR!$A$16:$C$27,MATCH(Tableau4[[#This Row],[Mois]],COEE_CADLIGNE_TR!$A$16:$A$27,0),2)*COEE_CADLIGNE_TR!$G$2*INDEX(COEE_CADLIGNE_TR!$L$3:$R$9,MATCH(WEEKDAY($A207,1),COEE_CADLIGNE_TR!$M$3:$M$9,0),5)*INDEX(COEE_CADLIGNE_TR!$A$1:$D$13,MATCH(MONTH($A207),COEE_CADLIGNE_TR!$A$1:$A$13,0),2)))</f>
        <v/>
      </c>
      <c r="H207" s="28" t="str">
        <f>IF(OR(Ouverture_lignes_validées!H207="F",Ouverture_lignes_validées!H207="PM",Ouverture_lignes_validées!H207=""),"",IF(Ouverture_lignes_validées!H207=1,INDEX(COEE_CADLIGNE_TR!$A$16:$C$27,MATCH(Tableau4[[#This Row],[Mois]],COEE_CADLIGNE_TR!$A$16:$A$27,0),2)*COEE_CADLIGNE_TR!$G$2*INDEX(COEE_CADLIGNE_TR!$L$3:$R$9,MATCH(WEEKDAY($A207,1),COEE_CADLIGNE_TR!$M$3:$M$9,0),6)*INDEX(COEE_CADLIGNE_TR!$A$1:$D$13,MATCH(MONTH($A207),COEE_CADLIGNE_TR!$A$1:$A$13,0),2)))</f>
        <v/>
      </c>
      <c r="I207" s="28">
        <f>IF(OR(Ouverture_lignes_validées!I207="F",Ouverture_lignes_validées!I207="PM",Ouverture_lignes_validées!I207=""),"",IF(Ouverture_lignes_validées!I207=1,INDEX(COEE_CADLIGNE_TR!$A$16:$C$27,MATCH(Tableau4[[#This Row],[Mois]],COEE_CADLIGNE_TR!$A$16:$A$27,0),2)*COEE_CADLIGNE_TR!$G$2*INDEX(COEE_CADLIGNE_TR!$L$3:$R$9,MATCH(WEEKDAY($A207,1),COEE_CADLIGNE_TR!$M$3:$M$9,0),7)*INDEX(COEE_CADLIGNE_TR!$A$1:$D$13,MATCH(MONTH($A207),COEE_CADLIGNE_TR!$A$1:$A$13,0),2)))</f>
        <v>6070.5</v>
      </c>
      <c r="J207" s="28" t="str">
        <f>IF(OR(Ouverture_lignes_validées!J207="F",Ouverture_lignes_validées!J207="PM",Ouverture_lignes_validées!J207=""),"",IF(Ouverture_lignes_validées!J207=1,IF(ISEVEN(Capa_lignes!$C207)="VRAI",INDEX(COEE_CADLIGNE_TR!$A$16:$C$27,MATCH(Tableau4[[#This Row],[Mois]],COEE_CADLIGNE_TR!$A$16:$A$27,0),2)*COEE_CADLIGNE_TR!$H$2*INDEX(COEE_CADLIGNE_TR!$L$3:$R$9,MATCH(WEEKDAY($A207,1),COEE_CADLIGNE_TR!$M$3:$M$9,0),4)*INDEX(COEE_CADLIGNE_TR!$A$1:$D$13,MATCH(MONTH($A207),COEE_CADLIGNE_TR!$A$1:$A$13,0),3),INDEX(COEE_CADLIGNE_TR!$A$16:$C$27,MATCH(Tableau4[[#This Row],[Mois]],COEE_CADLIGNE_TR!$A$16:$A$27,0),2)*COEE_CADLIGNE_TR!$H$2*INDEX(COEE_CADLIGNE_TR!$L$3:$R$9,MATCH(WEEKDAY($A207,1),COEE_CADLIGNE_TR!$M$3:$M$9,0),3)*INDEX(COEE_CADLIGNE_TR!$A$1:$D$13,MATCH(MONTH($A207),COEE_CADLIGNE_TR!$A$1:$A$13,0),3))))</f>
        <v/>
      </c>
      <c r="K207" s="28" t="str">
        <f>IF(OR(Ouverture_lignes_validées!K207="F",Ouverture_lignes_validées!K207="PM",Ouverture_lignes_validées!K207=""),"",IF(Ouverture_lignes_validées!K207=1,IF(ISEVEN(Capa_lignes!$C207)="VRAI",INDEX(COEE_CADLIGNE_TR!$A$16:$C$27,MATCH(Tableau4[[#This Row],[Mois]],COEE_CADLIGNE_TR!$A$16:$A$27,0),2)*COEE_CADLIGNE_TR!$H$2*INDEX(COEE_CADLIGNE_TR!$L$3:$R$9,MATCH(WEEKDAY($A207,1),COEE_CADLIGNE_TR!$M$3:$M$9,0),3)*INDEX(COEE_CADLIGNE_TR!$A$1:$D$13,MATCH(MONTH($A207),COEE_CADLIGNE_TR!$A$1:$A$13,0),3),INDEX(COEE_CADLIGNE_TR!$A$16:$C$27,MATCH(Tableau4[[#This Row],[Mois]],COEE_CADLIGNE_TR!$A$16:$A$27,0),2)*COEE_CADLIGNE_TR!$H$2*INDEX(COEE_CADLIGNE_TR!$L$3:$R$9,MATCH(WEEKDAY($A207,1),COEE_CADLIGNE_TR!$M$3:$M$9,0),4)*INDEX(COEE_CADLIGNE_TR!$A$1:$D$13,MATCH(MONTH($A207),COEE_CADLIGNE_TR!$A$1:$A$13,0),3))))</f>
        <v/>
      </c>
      <c r="L207" s="28" t="str">
        <f>IF(OR(Ouverture_lignes_validées!L207="F",Ouverture_lignes_validées!L207="PM",Ouverture_lignes_validées!L207=""),"",IF(Ouverture_lignes_validées!L207=1,INDEX(COEE_CADLIGNE_TR!$A$16:$C$27,MATCH(Tableau4[[#This Row],[Mois]],COEE_CADLIGNE_TR!$A$16:$A$27,0),2)*COEE_CADLIGNE_TR!$H$2*INDEX(COEE_CADLIGNE_TR!$L$3:$R$9,MATCH(WEEKDAY($A207,1),COEE_CADLIGNE_TR!$M$3:$M$9,0),5)*INDEX(COEE_CADLIGNE_TR!$A$1:$D$13,MATCH(MONTH($A207),COEE_CADLIGNE_TR!$A$1:$A$13,0),3)))</f>
        <v/>
      </c>
      <c r="M207" s="28" t="str">
        <f>IF(OR(Ouverture_lignes_validées!M207="F",Ouverture_lignes_validées!M207="PM",Ouverture_lignes_validées!M207=""),"",IF(Ouverture_lignes_validées!M207=1,INDEX(COEE_CADLIGNE_TR!$A$16:$C$27,MATCH(Tableau4[[#This Row],[Mois]],COEE_CADLIGNE_TR!$A$16:$A$27,0),2)*COEE_CADLIGNE_TR!$H$2*INDEX(COEE_CADLIGNE_TR!$L$3:$R$9,MATCH(WEEKDAY($A207,1),COEE_CADLIGNE_TR!$M$3:$M$9,0),6)*INDEX(COEE_CADLIGNE_TR!$A$1:$D$13,MATCH(MONTH($A207),COEE_CADLIGNE_TR!$A$1:$A$13,0),3)))</f>
        <v/>
      </c>
      <c r="N207" s="28" t="str">
        <f>IF(OR(Ouverture_lignes_validées!N207="F",Ouverture_lignes_validées!N207="PM",Ouverture_lignes_validées!N207=""),"",IF(Ouverture_lignes_validées!N207=1,INDEX(COEE_CADLIGNE_TR!$A$16:$C$27,MATCH(Tableau4[[#This Row],[Mois]],COEE_CADLIGNE_TR!$A$16:$A$27,0),2)*COEE_CADLIGNE_TR!$H$2*INDEX(COEE_CADLIGNE_TR!$L$3:$R$9,MATCH(WEEKDAY($A207,1),COEE_CADLIGNE_TR!$M$3:$M$9,0),7)*INDEX(COEE_CADLIGNE_TR!$A$1:$D$13,MATCH(MONTH($A207),COEE_CADLIGNE_TR!$A$1:$A$13,0),3)))</f>
        <v/>
      </c>
      <c r="O207" s="28" t="str">
        <f>IF(OR(Ouverture_lignes_validées!O207="F",Ouverture_lignes_validées!O207="PM",Ouverture_lignes_validées!O207=""),"",IF(Ouverture_lignes_validées!O207=1,IF(ISEVEN(Capa_lignes!$C207)="VRAI",INDEX(COEE_CADLIGNE_TR!$A$16:$C$27,MATCH(Tableau4[[#This Row],[Mois]],COEE_CADLIGNE_TR!$A$16:$A$27,0),2)*COEE_CADLIGNE_TR!$I$2*INDEX(COEE_CADLIGNE_TR!$L$3:$R$9,MATCH(WEEKDAY($A207,1),COEE_CADLIGNE_TR!$M$3:$M$9,0),4)*INDEX(COEE_CADLIGNE_TR!$A$1:$D$13,MATCH(MONTH($A207),COEE_CADLIGNE_TR!$A$1:$A$13,0),4),INDEX(COEE_CADLIGNE_TR!$A$16:$C$27,MATCH(Tableau4[[#This Row],[Mois]],COEE_CADLIGNE_TR!$A$16:$A$27,0),2)*COEE_CADLIGNE_TR!$I$2*INDEX(COEE_CADLIGNE_TR!$L$3:$R$9,MATCH(WEEKDAY($A207,1),COEE_CADLIGNE_TR!$M$3:$M$9,0),3)*INDEX(COEE_CADLIGNE_TR!$A$1:$D$13,MATCH(MONTH($A207),COEE_CADLIGNE_TR!$A$1:$A$13,0),4))))</f>
        <v/>
      </c>
      <c r="P207" s="28" t="str">
        <f>IF(OR(Ouverture_lignes_validées!P207="F",Ouverture_lignes_validées!P207="PM",Ouverture_lignes_validées!P207=""),"",IF(Ouverture_lignes_validées!P207=1,IF(ISEVEN(Capa_lignes!$C207)="VRAI",INDEX(COEE_CADLIGNE_TR!$A$16:$C$27,MATCH(Tableau4[[#This Row],[Mois]],COEE_CADLIGNE_TR!$A$16:$A$27,0),2)*COEE_CADLIGNE_TR!$I$2*INDEX(COEE_CADLIGNE_TR!$L$3:$R$9,MATCH(WEEKDAY($A207,1),COEE_CADLIGNE_TR!$M$3:$M$9,0),3)*INDEX(COEE_CADLIGNE_TR!$A$1:$D$13,MATCH(MONTH($A207),COEE_CADLIGNE_TR!$A$1:$A$13,0),4),INDEX(COEE_CADLIGNE_TR!$A$16:$C$27,MATCH(Tableau4[[#This Row],[Mois]],COEE_CADLIGNE_TR!$A$16:$A$27,0),2)*COEE_CADLIGNE_TR!$I$2*INDEX(COEE_CADLIGNE_TR!$L$3:$R$9,MATCH(WEEKDAY($A207,1),COEE_CADLIGNE_TR!$M$3:$M$9,0),4)*INDEX(COEE_CADLIGNE_TR!$A$1:$D$13,MATCH(MONTH($A207),COEE_CADLIGNE_TR!$A$1:$A$13,0),4))))</f>
        <v/>
      </c>
      <c r="Q207" s="28" t="str">
        <f>IF(OR(Ouverture_lignes_validées!Q207="F",Ouverture_lignes_validées!Q207="PM",Ouverture_lignes_validées!Q207=""),"",IF(Ouverture_lignes_validées!Q207=1,INDEX(COEE_CADLIGNE_TR!$A$16:$C$27,MATCH(Tableau4[[#This Row],[Mois]],COEE_CADLIGNE_TR!$A$16:$A$27,0),2)*COEE_CADLIGNE_TR!$I$2*INDEX(COEE_CADLIGNE_TR!$L$3:$R$9,MATCH(WEEKDAY($A207,1),COEE_CADLIGNE_TR!$M$3:$M$9,0),5)*INDEX(COEE_CADLIGNE_TR!$A$1:$D$13,MATCH(MONTH($A207),COEE_CADLIGNE_TR!$A$1:$A$13,0),4)))</f>
        <v/>
      </c>
      <c r="R207" s="28">
        <f>IF(OR(Ouverture_lignes_validées!R207="F",Ouverture_lignes_validées!R207="PM",Ouverture_lignes_validées!R207=""),"",IF(Ouverture_lignes_validées!R207=1,INDEX(COEE_CADLIGNE_TR!$A$16:$C$27,MATCH(Tableau4[[#This Row],[Mois]],COEE_CADLIGNE_TR!$A$16:$A$27,0),2)*COEE_CADLIGNE_TR!$I$2*INDEX(COEE_CADLIGNE_TR!$L$3:$R$9,MATCH(WEEKDAY($A207,1),COEE_CADLIGNE_TR!$M$3:$M$9,0),6)*INDEX(COEE_CADLIGNE_TR!$A$1:$D$13,MATCH(MONTH($A207),COEE_CADLIGNE_TR!$A$1:$A$13,0),4)))</f>
        <v>7780.5</v>
      </c>
      <c r="S207" s="28">
        <f>IF(OR(Ouverture_lignes_validées!S207="F",Ouverture_lignes_validées!S207="PM",Ouverture_lignes_validées!S207=""),"",IF(Ouverture_lignes_validées!S207=1,INDEX(COEE_CADLIGNE_TR!$A$16:$C$27,MATCH(Tableau4[[#This Row],[Mois]],COEE_CADLIGNE_TR!$A$16:$A$27,0),2)*COEE_CADLIGNE_TR!$I$2*INDEX(COEE_CADLIGNE_TR!$L$3:$R$9,MATCH(WEEKDAY($A207,1),COEE_CADLIGNE_TR!$M$3:$M$9,0),7)*INDEX(COEE_CADLIGNE_TR!$A$1:$D$13,MATCH(MONTH($A207),COEE_CADLIGNE_TR!$A$1:$A$13,0),4)))</f>
        <v>7891.6500000000005</v>
      </c>
      <c r="T207" s="28" t="str">
        <f>IF(OR(Ouverture_lignes_validées!T207="F",Ouverture_lignes_validées!T207="PM",Ouverture_lignes_validées!T207=""),"",IF(Ouverture_lignes_validées!T207=1,IF(ISEVEN(Capa_lignes!$C207)="VRAI",INDEX(COEE_CADLIGNE_TR!$A$16:$C$27,MATCH(Tableau4[[#This Row],[Mois]],COEE_CADLIGNE_TR!$A$16:$A$27,0),2)*COEE_CADLIGNE_TR!$J$2*INDEX(COEE_CADLIGNE_TR!$L$3:$R$9,MATCH(WEEKDAY($A207,1),COEE_CADLIGNE_TR!$M$3:$M$9,0),3)*INDEX(COEE_CADLIGNE_TR!$A$1:$E$13,MATCH(MONTH($A207),COEE_CADLIGNE_TR!$A$1:$A$13,0),5),INDEX(COEE_CADLIGNE_TR!$A$16:$C$27,MATCH(Tableau4[[#This Row],[Mois]],COEE_CADLIGNE_TR!$A$16:$A$27,0),2)*COEE_CADLIGNE_TR!$J$2*INDEX(COEE_CADLIGNE_TR!$L$3:$R$9,MATCH(WEEKDAY($A207,1),COEE_CADLIGNE_TR!$M$3:$M$9,0),4)*INDEX(COEE_CADLIGNE_TR!$A$1:$E$13,MATCH(MONTH($A207),COEE_CADLIGNE_TR!$A$1:$A$13,0),5))))</f>
        <v/>
      </c>
    </row>
    <row r="208" spans="1:20" x14ac:dyDescent="0.35">
      <c r="A208" s="4">
        <v>45131</v>
      </c>
      <c r="B208" s="1">
        <v>2023</v>
      </c>
      <c r="C208" s="1">
        <v>30</v>
      </c>
      <c r="D208" s="1">
        <f>MONTH(Tableau4[[#This Row],[Date ]])</f>
        <v>7</v>
      </c>
      <c r="E208" s="28" t="str">
        <f>IF(OR(Ouverture_lignes_validées!E208="F",Ouverture_lignes_validées!E208="PM",Ouverture_lignes_validées!E208=""),"",
IF(Ouverture_lignes_validées!E208=1,
IF(ISEVEN(Capa_lignes!$C208)="VRAI",
INDEX(COEE_CADLIGNE_TR!$A$16:$C$27,MATCH(Tableau4[[#This Row],[Mois]],COEE_CADLIGNE_TR!$A$16:$A$27,0),2)*COEE_CADLIGNE_TR!$G$2*INDEX(COEE_CADLIGNE_TR!$L$3:$R$9,MATCH(WEEKDAY($A208,1),COEE_CADLIGNE_TR!$M$3:$M$9,0),4)*INDEX(COEE_CADLIGNE_TR!$A$1:$D$13,MATCH(MONTH($A208),COEE_CADLIGNE_TR!$A$1:$A$13,0),2)*INDEX(COEE_CADLIGNE_TR!$A$1:$D$13,MATCH(MONTH($A208),COEE_CADLIGNE_TR!$A$1:$A$13,0),2),
INDEX(COEE_CADLIGNE_TR!$A$16:$C$27,MATCH(Tableau4[[#This Row],[Mois]],COEE_CADLIGNE_TR!$A$16:$A$27,0),2)*COEE_CADLIGNE_TR!$G$2*INDEX(COEE_CADLIGNE_TR!$L$3:$R$9,MATCH(WEEKDAY($A208,1),COEE_CADLIGNE_TR!$M$3:$M$9,0),3)*INDEX(COEE_CADLIGNE_TR!$A$1:$D$13,MATCH(MONTH($A208),COEE_CADLIGNE_TR!$A$1:$A$13,0),2)*INDEX(COEE_CADLIGNE_TR!$A$1:$D$13,MATCH(MONTH($A208),COEE_CADLIGNE_TR!$A$1:$A$13,0),2))))</f>
        <v/>
      </c>
      <c r="F208" s="28">
        <f>IF(OR(Ouverture_lignes_validées!F208="F",Ouverture_lignes_validées!F208="PM",Ouverture_lignes_validées!F208=""),"",IF(Ouverture_lignes_validées!F208=1,IF(ISEVEN(Capa_lignes!$C208)="VRAI",INDEX(COEE_CADLIGNE_TR!$A$16:$C$27,MATCH(Tableau4[[#This Row],[Mois]],COEE_CADLIGNE_TR!$A$16:$A$27,0),2)*COEE_CADLIGNE_TR!$G$2*INDEX(COEE_CADLIGNE_TR!$L$3:$R$9,MATCH(WEEKDAY($A208,1),COEE_CADLIGNE_TR!$M$3:$M$9,0),3)*INDEX(COEE_CADLIGNE_TR!$A$1:$D$13,MATCH(MONTH($A208),COEE_CADLIGNE_TR!$A$1:$A$13,0),2),COEE_CADLIGNE_TR!$G$2*INDEX(COEE_CADLIGNE_TR!$L$3:$R$9,MATCH(WEEKDAY($A208,1),COEE_CADLIGNE_TR!$M$3:$M$9,0),4)*INDEX(COEE_CADLIGNE_TR!$A$1:$D$13,MATCH(MONTH($A208),COEE_CADLIGNE_TR!$A$1:$A$13,0),2))))</f>
        <v>4050</v>
      </c>
      <c r="G208" s="28" t="str">
        <f>IF(OR(Ouverture_lignes_validées!G208="F",Ouverture_lignes_validées!G208="PM",Ouverture_lignes_validées!G208=""),"",IF(Ouverture_lignes_validées!G208=1,INDEX(COEE_CADLIGNE_TR!$A$16:$C$27,MATCH(Tableau4[[#This Row],[Mois]],COEE_CADLIGNE_TR!$A$16:$A$27,0),2)*COEE_CADLIGNE_TR!$G$2*INDEX(COEE_CADLIGNE_TR!$L$3:$R$9,MATCH(WEEKDAY($A208,1),COEE_CADLIGNE_TR!$M$3:$M$9,0),5)*INDEX(COEE_CADLIGNE_TR!$A$1:$D$13,MATCH(MONTH($A208),COEE_CADLIGNE_TR!$A$1:$A$13,0),2)))</f>
        <v/>
      </c>
      <c r="H208" s="28" t="str">
        <f>IF(OR(Ouverture_lignes_validées!H208="F",Ouverture_lignes_validées!H208="PM",Ouverture_lignes_validées!H208=""),"",IF(Ouverture_lignes_validées!H208=1,INDEX(COEE_CADLIGNE_TR!$A$16:$C$27,MATCH(Tableau4[[#This Row],[Mois]],COEE_CADLIGNE_TR!$A$16:$A$27,0),2)*COEE_CADLIGNE_TR!$G$2*INDEX(COEE_CADLIGNE_TR!$L$3:$R$9,MATCH(WEEKDAY($A208,1),COEE_CADLIGNE_TR!$M$3:$M$9,0),6)*INDEX(COEE_CADLIGNE_TR!$A$1:$D$13,MATCH(MONTH($A208),COEE_CADLIGNE_TR!$A$1:$A$13,0),2)))</f>
        <v/>
      </c>
      <c r="I208" s="28" t="str">
        <f>IF(OR(Ouverture_lignes_validées!I208="F",Ouverture_lignes_validées!I208="PM",Ouverture_lignes_validées!I208=""),"",IF(Ouverture_lignes_validées!I208=1,INDEX(COEE_CADLIGNE_TR!$A$16:$C$27,MATCH(Tableau4[[#This Row],[Mois]],COEE_CADLIGNE_TR!$A$16:$A$27,0),2)*COEE_CADLIGNE_TR!$G$2*INDEX(COEE_CADLIGNE_TR!$L$3:$R$9,MATCH(WEEKDAY($A208,1),COEE_CADLIGNE_TR!$M$3:$M$9,0),7)*INDEX(COEE_CADLIGNE_TR!$A$1:$D$13,MATCH(MONTH($A208),COEE_CADLIGNE_TR!$A$1:$A$13,0),2)))</f>
        <v/>
      </c>
      <c r="J208" s="28" t="str">
        <f>IF(OR(Ouverture_lignes_validées!J208="F",Ouverture_lignes_validées!J208="PM",Ouverture_lignes_validées!J208=""),"",IF(Ouverture_lignes_validées!J208=1,IF(ISEVEN(Capa_lignes!$C208)="VRAI",INDEX(COEE_CADLIGNE_TR!$A$16:$C$27,MATCH(Tableau4[[#This Row],[Mois]],COEE_CADLIGNE_TR!$A$16:$A$27,0),2)*COEE_CADLIGNE_TR!$H$2*INDEX(COEE_CADLIGNE_TR!$L$3:$R$9,MATCH(WEEKDAY($A208,1),COEE_CADLIGNE_TR!$M$3:$M$9,0),4)*INDEX(COEE_CADLIGNE_TR!$A$1:$D$13,MATCH(MONTH($A208),COEE_CADLIGNE_TR!$A$1:$A$13,0),3),INDEX(COEE_CADLIGNE_TR!$A$16:$C$27,MATCH(Tableau4[[#This Row],[Mois]],COEE_CADLIGNE_TR!$A$16:$A$27,0),2)*COEE_CADLIGNE_TR!$H$2*INDEX(COEE_CADLIGNE_TR!$L$3:$R$9,MATCH(WEEKDAY($A208,1),COEE_CADLIGNE_TR!$M$3:$M$9,0),3)*INDEX(COEE_CADLIGNE_TR!$A$1:$D$13,MATCH(MONTH($A208),COEE_CADLIGNE_TR!$A$1:$A$13,0),3))))</f>
        <v/>
      </c>
      <c r="K208" s="28" t="str">
        <f>IF(OR(Ouverture_lignes_validées!K208="F",Ouverture_lignes_validées!K208="PM",Ouverture_lignes_validées!K208=""),"",IF(Ouverture_lignes_validées!K208=1,IF(ISEVEN(Capa_lignes!$C208)="VRAI",INDEX(COEE_CADLIGNE_TR!$A$16:$C$27,MATCH(Tableau4[[#This Row],[Mois]],COEE_CADLIGNE_TR!$A$16:$A$27,0),2)*COEE_CADLIGNE_TR!$H$2*INDEX(COEE_CADLIGNE_TR!$L$3:$R$9,MATCH(WEEKDAY($A208,1),COEE_CADLIGNE_TR!$M$3:$M$9,0),3)*INDEX(COEE_CADLIGNE_TR!$A$1:$D$13,MATCH(MONTH($A208),COEE_CADLIGNE_TR!$A$1:$A$13,0),3),INDEX(COEE_CADLIGNE_TR!$A$16:$C$27,MATCH(Tableau4[[#This Row],[Mois]],COEE_CADLIGNE_TR!$A$16:$A$27,0),2)*COEE_CADLIGNE_TR!$H$2*INDEX(COEE_CADLIGNE_TR!$L$3:$R$9,MATCH(WEEKDAY($A208,1),COEE_CADLIGNE_TR!$M$3:$M$9,0),4)*INDEX(COEE_CADLIGNE_TR!$A$1:$D$13,MATCH(MONTH($A208),COEE_CADLIGNE_TR!$A$1:$A$13,0),3))))</f>
        <v/>
      </c>
      <c r="L208" s="28" t="str">
        <f>IF(OR(Ouverture_lignes_validées!L208="F",Ouverture_lignes_validées!L208="PM",Ouverture_lignes_validées!L208=""),"",IF(Ouverture_lignes_validées!L208=1,INDEX(COEE_CADLIGNE_TR!$A$16:$C$27,MATCH(Tableau4[[#This Row],[Mois]],COEE_CADLIGNE_TR!$A$16:$A$27,0),2)*COEE_CADLIGNE_TR!$H$2*INDEX(COEE_CADLIGNE_TR!$L$3:$R$9,MATCH(WEEKDAY($A208,1),COEE_CADLIGNE_TR!$M$3:$M$9,0),5)*INDEX(COEE_CADLIGNE_TR!$A$1:$D$13,MATCH(MONTH($A208),COEE_CADLIGNE_TR!$A$1:$A$13,0),3)))</f>
        <v/>
      </c>
      <c r="M208" s="28" t="str">
        <f>IF(OR(Ouverture_lignes_validées!M208="F",Ouverture_lignes_validées!M208="PM",Ouverture_lignes_validées!M208=""),"",IF(Ouverture_lignes_validées!M208=1,INDEX(COEE_CADLIGNE_TR!$A$16:$C$27,MATCH(Tableau4[[#This Row],[Mois]],COEE_CADLIGNE_TR!$A$16:$A$27,0),2)*COEE_CADLIGNE_TR!$H$2*INDEX(COEE_CADLIGNE_TR!$L$3:$R$9,MATCH(WEEKDAY($A208,1),COEE_CADLIGNE_TR!$M$3:$M$9,0),6)*INDEX(COEE_CADLIGNE_TR!$A$1:$D$13,MATCH(MONTH($A208),COEE_CADLIGNE_TR!$A$1:$A$13,0),3)))</f>
        <v/>
      </c>
      <c r="N208" s="28" t="str">
        <f>IF(OR(Ouverture_lignes_validées!N208="F",Ouverture_lignes_validées!N208="PM",Ouverture_lignes_validées!N208=""),"",IF(Ouverture_lignes_validées!N208=1,INDEX(COEE_CADLIGNE_TR!$A$16:$C$27,MATCH(Tableau4[[#This Row],[Mois]],COEE_CADLIGNE_TR!$A$16:$A$27,0),2)*COEE_CADLIGNE_TR!$H$2*INDEX(COEE_CADLIGNE_TR!$L$3:$R$9,MATCH(WEEKDAY($A208,1),COEE_CADLIGNE_TR!$M$3:$M$9,0),7)*INDEX(COEE_CADLIGNE_TR!$A$1:$D$13,MATCH(MONTH($A208),COEE_CADLIGNE_TR!$A$1:$A$13,0),3)))</f>
        <v/>
      </c>
      <c r="O208" s="28">
        <f>IF(OR(Ouverture_lignes_validées!O208="F",Ouverture_lignes_validées!O208="PM",Ouverture_lignes_validées!O208=""),"",IF(Ouverture_lignes_validées!O208=1,IF(ISEVEN(Capa_lignes!$C208)="VRAI",INDEX(COEE_CADLIGNE_TR!$A$16:$C$27,MATCH(Tableau4[[#This Row],[Mois]],COEE_CADLIGNE_TR!$A$16:$A$27,0),2)*COEE_CADLIGNE_TR!$I$2*INDEX(COEE_CADLIGNE_TR!$L$3:$R$9,MATCH(WEEKDAY($A208,1),COEE_CADLIGNE_TR!$M$3:$M$9,0),4)*INDEX(COEE_CADLIGNE_TR!$A$1:$D$13,MATCH(MONTH($A208),COEE_CADLIGNE_TR!$A$1:$A$13,0),4),INDEX(COEE_CADLIGNE_TR!$A$16:$C$27,MATCH(Tableau4[[#This Row],[Mois]],COEE_CADLIGNE_TR!$A$16:$A$27,0),2)*COEE_CADLIGNE_TR!$I$2*INDEX(COEE_CADLIGNE_TR!$L$3:$R$9,MATCH(WEEKDAY($A208,1),COEE_CADLIGNE_TR!$M$3:$M$9,0),3)*INDEX(COEE_CADLIGNE_TR!$A$1:$D$13,MATCH(MONTH($A208),COEE_CADLIGNE_TR!$A$1:$A$13,0),4))))</f>
        <v>4890.6000000000004</v>
      </c>
      <c r="P208" s="28">
        <f>IF(OR(Ouverture_lignes_validées!P208="F",Ouverture_lignes_validées!P208="PM",Ouverture_lignes_validées!P208=""),"",IF(Ouverture_lignes_validées!P208=1,IF(ISEVEN(Capa_lignes!$C208)="VRAI",INDEX(COEE_CADLIGNE_TR!$A$16:$C$27,MATCH(Tableau4[[#This Row],[Mois]],COEE_CADLIGNE_TR!$A$16:$A$27,0),2)*COEE_CADLIGNE_TR!$I$2*INDEX(COEE_CADLIGNE_TR!$L$3:$R$9,MATCH(WEEKDAY($A208,1),COEE_CADLIGNE_TR!$M$3:$M$9,0),3)*INDEX(COEE_CADLIGNE_TR!$A$1:$D$13,MATCH(MONTH($A208),COEE_CADLIGNE_TR!$A$1:$A$13,0),4),INDEX(COEE_CADLIGNE_TR!$A$16:$C$27,MATCH(Tableau4[[#This Row],[Mois]],COEE_CADLIGNE_TR!$A$16:$A$27,0),2)*COEE_CADLIGNE_TR!$I$2*INDEX(COEE_CADLIGNE_TR!$L$3:$R$9,MATCH(WEEKDAY($A208,1),COEE_CADLIGNE_TR!$M$3:$M$9,0),4)*INDEX(COEE_CADLIGNE_TR!$A$1:$D$13,MATCH(MONTH($A208),COEE_CADLIGNE_TR!$A$1:$A$13,0),4))))</f>
        <v>5001.75</v>
      </c>
      <c r="Q208" s="28">
        <f>IF(OR(Ouverture_lignes_validées!Q208="F",Ouverture_lignes_validées!Q208="PM",Ouverture_lignes_validées!Q208=""),"",IF(Ouverture_lignes_validées!Q208=1,INDEX(COEE_CADLIGNE_TR!$A$16:$C$27,MATCH(Tableau4[[#This Row],[Mois]],COEE_CADLIGNE_TR!$A$16:$A$27,0),2)*COEE_CADLIGNE_TR!$I$2*INDEX(COEE_CADLIGNE_TR!$L$3:$R$9,MATCH(WEEKDAY($A208,1),COEE_CADLIGNE_TR!$M$3:$M$9,0),5)*INDEX(COEE_CADLIGNE_TR!$A$1:$D$13,MATCH(MONTH($A208),COEE_CADLIGNE_TR!$A$1:$A$13,0),4)))</f>
        <v>6113.25</v>
      </c>
      <c r="R208" s="28" t="str">
        <f>IF(OR(Ouverture_lignes_validées!R208="F",Ouverture_lignes_validées!R208="PM",Ouverture_lignes_validées!R208=""),"",IF(Ouverture_lignes_validées!R208=1,INDEX(COEE_CADLIGNE_TR!$A$16:$C$27,MATCH(Tableau4[[#This Row],[Mois]],COEE_CADLIGNE_TR!$A$16:$A$27,0),2)*COEE_CADLIGNE_TR!$I$2*INDEX(COEE_CADLIGNE_TR!$L$3:$R$9,MATCH(WEEKDAY($A208,1),COEE_CADLIGNE_TR!$M$3:$M$9,0),6)*INDEX(COEE_CADLIGNE_TR!$A$1:$D$13,MATCH(MONTH($A208),COEE_CADLIGNE_TR!$A$1:$A$13,0),4)))</f>
        <v/>
      </c>
      <c r="S208" s="28" t="str">
        <f>IF(OR(Ouverture_lignes_validées!S208="F",Ouverture_lignes_validées!S208="PM",Ouverture_lignes_validées!S208=""),"",IF(Ouverture_lignes_validées!S208=1,INDEX(COEE_CADLIGNE_TR!$A$16:$C$27,MATCH(Tableau4[[#This Row],[Mois]],COEE_CADLIGNE_TR!$A$16:$A$27,0),2)*COEE_CADLIGNE_TR!$I$2*INDEX(COEE_CADLIGNE_TR!$L$3:$R$9,MATCH(WEEKDAY($A208,1),COEE_CADLIGNE_TR!$M$3:$M$9,0),7)*INDEX(COEE_CADLIGNE_TR!$A$1:$D$13,MATCH(MONTH($A208),COEE_CADLIGNE_TR!$A$1:$A$13,0),4)))</f>
        <v/>
      </c>
      <c r="T208" s="28">
        <f>IF(OR(Ouverture_lignes_validées!T208="F",Ouverture_lignes_validées!T208="PM",Ouverture_lignes_validées!T208=""),"",IF(Ouverture_lignes_validées!T208=1,IF(ISEVEN(Capa_lignes!$C208)="VRAI",INDEX(COEE_CADLIGNE_TR!$A$16:$C$27,MATCH(Tableau4[[#This Row],[Mois]],COEE_CADLIGNE_TR!$A$16:$A$27,0),2)*COEE_CADLIGNE_TR!$J$2*INDEX(COEE_CADLIGNE_TR!$L$3:$R$9,MATCH(WEEKDAY($A208,1),COEE_CADLIGNE_TR!$M$3:$M$9,0),3)*INDEX(COEE_CADLIGNE_TR!$A$1:$E$13,MATCH(MONTH($A208),COEE_CADLIGNE_TR!$A$1:$A$13,0),5),INDEX(COEE_CADLIGNE_TR!$A$16:$C$27,MATCH(Tableau4[[#This Row],[Mois]],COEE_CADLIGNE_TR!$A$16:$A$27,0),2)*COEE_CADLIGNE_TR!$J$2*INDEX(COEE_CADLIGNE_TR!$L$3:$R$9,MATCH(WEEKDAY($A208,1),COEE_CADLIGNE_TR!$M$3:$M$9,0),4)*INDEX(COEE_CADLIGNE_TR!$A$1:$E$13,MATCH(MONTH($A208),COEE_CADLIGNE_TR!$A$1:$A$13,0),5))))</f>
        <v>1601.8735362997659</v>
      </c>
    </row>
    <row r="209" spans="1:20" x14ac:dyDescent="0.35">
      <c r="A209" s="4">
        <v>45132</v>
      </c>
      <c r="B209" s="1">
        <v>2023</v>
      </c>
      <c r="C209" s="1">
        <v>30</v>
      </c>
      <c r="D209" s="1">
        <f>MONTH(Tableau4[[#This Row],[Date ]])</f>
        <v>7</v>
      </c>
      <c r="E209" s="28" t="str">
        <f>IF(OR(Ouverture_lignes_validées!E209="F",Ouverture_lignes_validées!E209="PM",Ouverture_lignes_validées!E209=""),"",
IF(Ouverture_lignes_validées!E209=1,
IF(ISEVEN(Capa_lignes!$C209)="VRAI",
INDEX(COEE_CADLIGNE_TR!$A$16:$C$27,MATCH(Tableau4[[#This Row],[Mois]],COEE_CADLIGNE_TR!$A$16:$A$27,0),2)*COEE_CADLIGNE_TR!$G$2*INDEX(COEE_CADLIGNE_TR!$L$3:$R$9,MATCH(WEEKDAY($A209,1),COEE_CADLIGNE_TR!$M$3:$M$9,0),4)*INDEX(COEE_CADLIGNE_TR!$A$1:$D$13,MATCH(MONTH($A209),COEE_CADLIGNE_TR!$A$1:$A$13,0),2)*INDEX(COEE_CADLIGNE_TR!$A$1:$D$13,MATCH(MONTH($A209),COEE_CADLIGNE_TR!$A$1:$A$13,0),2),
INDEX(COEE_CADLIGNE_TR!$A$16:$C$27,MATCH(Tableau4[[#This Row],[Mois]],COEE_CADLIGNE_TR!$A$16:$A$27,0),2)*COEE_CADLIGNE_TR!$G$2*INDEX(COEE_CADLIGNE_TR!$L$3:$R$9,MATCH(WEEKDAY($A209,1),COEE_CADLIGNE_TR!$M$3:$M$9,0),3)*INDEX(COEE_CADLIGNE_TR!$A$1:$D$13,MATCH(MONTH($A209),COEE_CADLIGNE_TR!$A$1:$A$13,0),2)*INDEX(COEE_CADLIGNE_TR!$A$1:$D$13,MATCH(MONTH($A209),COEE_CADLIGNE_TR!$A$1:$A$13,0),2))))</f>
        <v/>
      </c>
      <c r="F209" s="28">
        <f>IF(OR(Ouverture_lignes_validées!F209="F",Ouverture_lignes_validées!F209="PM",Ouverture_lignes_validées!F209=""),"",IF(Ouverture_lignes_validées!F209=1,IF(ISEVEN(Capa_lignes!$C209)="VRAI",INDEX(COEE_CADLIGNE_TR!$A$16:$C$27,MATCH(Tableau4[[#This Row],[Mois]],COEE_CADLIGNE_TR!$A$16:$A$27,0),2)*COEE_CADLIGNE_TR!$G$2*INDEX(COEE_CADLIGNE_TR!$L$3:$R$9,MATCH(WEEKDAY($A209,1),COEE_CADLIGNE_TR!$M$3:$M$9,0),3)*INDEX(COEE_CADLIGNE_TR!$A$1:$D$13,MATCH(MONTH($A209),COEE_CADLIGNE_TR!$A$1:$A$13,0),2),COEE_CADLIGNE_TR!$G$2*INDEX(COEE_CADLIGNE_TR!$L$3:$R$9,MATCH(WEEKDAY($A209,1),COEE_CADLIGNE_TR!$M$3:$M$9,0),4)*INDEX(COEE_CADLIGNE_TR!$A$1:$D$13,MATCH(MONTH($A209),COEE_CADLIGNE_TR!$A$1:$A$13,0),2))))</f>
        <v>4050</v>
      </c>
      <c r="G209" s="28" t="str">
        <f>IF(OR(Ouverture_lignes_validées!G209="F",Ouverture_lignes_validées!G209="PM",Ouverture_lignes_validées!G209=""),"",IF(Ouverture_lignes_validées!G209=1,INDEX(COEE_CADLIGNE_TR!$A$16:$C$27,MATCH(Tableau4[[#This Row],[Mois]],COEE_CADLIGNE_TR!$A$16:$A$27,0),2)*COEE_CADLIGNE_TR!$G$2*INDEX(COEE_CADLIGNE_TR!$L$3:$R$9,MATCH(WEEKDAY($A209,1),COEE_CADLIGNE_TR!$M$3:$M$9,0),5)*INDEX(COEE_CADLIGNE_TR!$A$1:$D$13,MATCH(MONTH($A209),COEE_CADLIGNE_TR!$A$1:$A$13,0),2)))</f>
        <v/>
      </c>
      <c r="H209" s="28" t="str">
        <f>IF(OR(Ouverture_lignes_validées!H209="F",Ouverture_lignes_validées!H209="PM",Ouverture_lignes_validées!H209=""),"",IF(Ouverture_lignes_validées!H209=1,INDEX(COEE_CADLIGNE_TR!$A$16:$C$27,MATCH(Tableau4[[#This Row],[Mois]],COEE_CADLIGNE_TR!$A$16:$A$27,0),2)*COEE_CADLIGNE_TR!$G$2*INDEX(COEE_CADLIGNE_TR!$L$3:$R$9,MATCH(WEEKDAY($A209,1),COEE_CADLIGNE_TR!$M$3:$M$9,0),6)*INDEX(COEE_CADLIGNE_TR!$A$1:$D$13,MATCH(MONTH($A209),COEE_CADLIGNE_TR!$A$1:$A$13,0),2)))</f>
        <v/>
      </c>
      <c r="I209" s="28" t="str">
        <f>IF(OR(Ouverture_lignes_validées!I209="F",Ouverture_lignes_validées!I209="PM",Ouverture_lignes_validées!I209=""),"",IF(Ouverture_lignes_validées!I209=1,INDEX(COEE_CADLIGNE_TR!$A$16:$C$27,MATCH(Tableau4[[#This Row],[Mois]],COEE_CADLIGNE_TR!$A$16:$A$27,0),2)*COEE_CADLIGNE_TR!$G$2*INDEX(COEE_CADLIGNE_TR!$L$3:$R$9,MATCH(WEEKDAY($A209,1),COEE_CADLIGNE_TR!$M$3:$M$9,0),7)*INDEX(COEE_CADLIGNE_TR!$A$1:$D$13,MATCH(MONTH($A209),COEE_CADLIGNE_TR!$A$1:$A$13,0),2)))</f>
        <v/>
      </c>
      <c r="J209" s="28" t="str">
        <f>IF(OR(Ouverture_lignes_validées!J209="F",Ouverture_lignes_validées!J209="PM",Ouverture_lignes_validées!J209=""),"",IF(Ouverture_lignes_validées!J209=1,IF(ISEVEN(Capa_lignes!$C209)="VRAI",INDEX(COEE_CADLIGNE_TR!$A$16:$C$27,MATCH(Tableau4[[#This Row],[Mois]],COEE_CADLIGNE_TR!$A$16:$A$27,0),2)*COEE_CADLIGNE_TR!$H$2*INDEX(COEE_CADLIGNE_TR!$L$3:$R$9,MATCH(WEEKDAY($A209,1),COEE_CADLIGNE_TR!$M$3:$M$9,0),4)*INDEX(COEE_CADLIGNE_TR!$A$1:$D$13,MATCH(MONTH($A209),COEE_CADLIGNE_TR!$A$1:$A$13,0),3),INDEX(COEE_CADLIGNE_TR!$A$16:$C$27,MATCH(Tableau4[[#This Row],[Mois]],COEE_CADLIGNE_TR!$A$16:$A$27,0),2)*COEE_CADLIGNE_TR!$H$2*INDEX(COEE_CADLIGNE_TR!$L$3:$R$9,MATCH(WEEKDAY($A209,1),COEE_CADLIGNE_TR!$M$3:$M$9,0),3)*INDEX(COEE_CADLIGNE_TR!$A$1:$D$13,MATCH(MONTH($A209),COEE_CADLIGNE_TR!$A$1:$A$13,0),3))))</f>
        <v/>
      </c>
      <c r="K209" s="28" t="str">
        <f>IF(OR(Ouverture_lignes_validées!K209="F",Ouverture_lignes_validées!K209="PM",Ouverture_lignes_validées!K209=""),"",IF(Ouverture_lignes_validées!K209=1,IF(ISEVEN(Capa_lignes!$C209)="VRAI",INDEX(COEE_CADLIGNE_TR!$A$16:$C$27,MATCH(Tableau4[[#This Row],[Mois]],COEE_CADLIGNE_TR!$A$16:$A$27,0),2)*COEE_CADLIGNE_TR!$H$2*INDEX(COEE_CADLIGNE_TR!$L$3:$R$9,MATCH(WEEKDAY($A209,1),COEE_CADLIGNE_TR!$M$3:$M$9,0),3)*INDEX(COEE_CADLIGNE_TR!$A$1:$D$13,MATCH(MONTH($A209),COEE_CADLIGNE_TR!$A$1:$A$13,0),3),INDEX(COEE_CADLIGNE_TR!$A$16:$C$27,MATCH(Tableau4[[#This Row],[Mois]],COEE_CADLIGNE_TR!$A$16:$A$27,0),2)*COEE_CADLIGNE_TR!$H$2*INDEX(COEE_CADLIGNE_TR!$L$3:$R$9,MATCH(WEEKDAY($A209,1),COEE_CADLIGNE_TR!$M$3:$M$9,0),4)*INDEX(COEE_CADLIGNE_TR!$A$1:$D$13,MATCH(MONTH($A209),COEE_CADLIGNE_TR!$A$1:$A$13,0),3))))</f>
        <v/>
      </c>
      <c r="L209" s="28" t="str">
        <f>IF(OR(Ouverture_lignes_validées!L209="F",Ouverture_lignes_validées!L209="PM",Ouverture_lignes_validées!L209=""),"",IF(Ouverture_lignes_validées!L209=1,INDEX(COEE_CADLIGNE_TR!$A$16:$C$27,MATCH(Tableau4[[#This Row],[Mois]],COEE_CADLIGNE_TR!$A$16:$A$27,0),2)*COEE_CADLIGNE_TR!$H$2*INDEX(COEE_CADLIGNE_TR!$L$3:$R$9,MATCH(WEEKDAY($A209,1),COEE_CADLIGNE_TR!$M$3:$M$9,0),5)*INDEX(COEE_CADLIGNE_TR!$A$1:$D$13,MATCH(MONTH($A209),COEE_CADLIGNE_TR!$A$1:$A$13,0),3)))</f>
        <v/>
      </c>
      <c r="M209" s="28" t="str">
        <f>IF(OR(Ouverture_lignes_validées!M209="F",Ouverture_lignes_validées!M209="PM",Ouverture_lignes_validées!M209=""),"",IF(Ouverture_lignes_validées!M209=1,INDEX(COEE_CADLIGNE_TR!$A$16:$C$27,MATCH(Tableau4[[#This Row],[Mois]],COEE_CADLIGNE_TR!$A$16:$A$27,0),2)*COEE_CADLIGNE_TR!$H$2*INDEX(COEE_CADLIGNE_TR!$L$3:$R$9,MATCH(WEEKDAY($A209,1),COEE_CADLIGNE_TR!$M$3:$M$9,0),6)*INDEX(COEE_CADLIGNE_TR!$A$1:$D$13,MATCH(MONTH($A209),COEE_CADLIGNE_TR!$A$1:$A$13,0),3)))</f>
        <v/>
      </c>
      <c r="N209" s="28" t="str">
        <f>IF(OR(Ouverture_lignes_validées!N209="F",Ouverture_lignes_validées!N209="PM",Ouverture_lignes_validées!N209=""),"",IF(Ouverture_lignes_validées!N209=1,INDEX(COEE_CADLIGNE_TR!$A$16:$C$27,MATCH(Tableau4[[#This Row],[Mois]],COEE_CADLIGNE_TR!$A$16:$A$27,0),2)*COEE_CADLIGNE_TR!$H$2*INDEX(COEE_CADLIGNE_TR!$L$3:$R$9,MATCH(WEEKDAY($A209,1),COEE_CADLIGNE_TR!$M$3:$M$9,0),7)*INDEX(COEE_CADLIGNE_TR!$A$1:$D$13,MATCH(MONTH($A209),COEE_CADLIGNE_TR!$A$1:$A$13,0),3)))</f>
        <v/>
      </c>
      <c r="O209" s="28">
        <f>IF(OR(Ouverture_lignes_validées!O209="F",Ouverture_lignes_validées!O209="PM",Ouverture_lignes_validées!O209=""),"",IF(Ouverture_lignes_validées!O209=1,IF(ISEVEN(Capa_lignes!$C209)="VRAI",INDEX(COEE_CADLIGNE_TR!$A$16:$C$27,MATCH(Tableau4[[#This Row],[Mois]],COEE_CADLIGNE_TR!$A$16:$A$27,0),2)*COEE_CADLIGNE_TR!$I$2*INDEX(COEE_CADLIGNE_TR!$L$3:$R$9,MATCH(WEEKDAY($A209,1),COEE_CADLIGNE_TR!$M$3:$M$9,0),4)*INDEX(COEE_CADLIGNE_TR!$A$1:$D$13,MATCH(MONTH($A209),COEE_CADLIGNE_TR!$A$1:$A$13,0),4),INDEX(COEE_CADLIGNE_TR!$A$16:$C$27,MATCH(Tableau4[[#This Row],[Mois]],COEE_CADLIGNE_TR!$A$16:$A$27,0),2)*COEE_CADLIGNE_TR!$I$2*INDEX(COEE_CADLIGNE_TR!$L$3:$R$9,MATCH(WEEKDAY($A209,1),COEE_CADLIGNE_TR!$M$3:$M$9,0),3)*INDEX(COEE_CADLIGNE_TR!$A$1:$D$13,MATCH(MONTH($A209),COEE_CADLIGNE_TR!$A$1:$A$13,0),4))))</f>
        <v>4890.6000000000004</v>
      </c>
      <c r="P209" s="28">
        <f>IF(OR(Ouverture_lignes_validées!P209="F",Ouverture_lignes_validées!P209="PM",Ouverture_lignes_validées!P209=""),"",IF(Ouverture_lignes_validées!P209=1,IF(ISEVEN(Capa_lignes!$C209)="VRAI",INDEX(COEE_CADLIGNE_TR!$A$16:$C$27,MATCH(Tableau4[[#This Row],[Mois]],COEE_CADLIGNE_TR!$A$16:$A$27,0),2)*COEE_CADLIGNE_TR!$I$2*INDEX(COEE_CADLIGNE_TR!$L$3:$R$9,MATCH(WEEKDAY($A209,1),COEE_CADLIGNE_TR!$M$3:$M$9,0),3)*INDEX(COEE_CADLIGNE_TR!$A$1:$D$13,MATCH(MONTH($A209),COEE_CADLIGNE_TR!$A$1:$A$13,0),4),INDEX(COEE_CADLIGNE_TR!$A$16:$C$27,MATCH(Tableau4[[#This Row],[Mois]],COEE_CADLIGNE_TR!$A$16:$A$27,0),2)*COEE_CADLIGNE_TR!$I$2*INDEX(COEE_CADLIGNE_TR!$L$3:$R$9,MATCH(WEEKDAY($A209,1),COEE_CADLIGNE_TR!$M$3:$M$9,0),4)*INDEX(COEE_CADLIGNE_TR!$A$1:$D$13,MATCH(MONTH($A209),COEE_CADLIGNE_TR!$A$1:$A$13,0),4))))</f>
        <v>5001.75</v>
      </c>
      <c r="Q209" s="28">
        <f>IF(OR(Ouverture_lignes_validées!Q209="F",Ouverture_lignes_validées!Q209="PM",Ouverture_lignes_validées!Q209=""),"",IF(Ouverture_lignes_validées!Q209=1,INDEX(COEE_CADLIGNE_TR!$A$16:$C$27,MATCH(Tableau4[[#This Row],[Mois]],COEE_CADLIGNE_TR!$A$16:$A$27,0),2)*COEE_CADLIGNE_TR!$I$2*INDEX(COEE_CADLIGNE_TR!$L$3:$R$9,MATCH(WEEKDAY($A209,1),COEE_CADLIGNE_TR!$M$3:$M$9,0),5)*INDEX(COEE_CADLIGNE_TR!$A$1:$D$13,MATCH(MONTH($A209),COEE_CADLIGNE_TR!$A$1:$A$13,0),4)))</f>
        <v>6113.25</v>
      </c>
      <c r="R209" s="28" t="str">
        <f>IF(OR(Ouverture_lignes_validées!R209="F",Ouverture_lignes_validées!R209="PM",Ouverture_lignes_validées!R209=""),"",IF(Ouverture_lignes_validées!R209=1,INDEX(COEE_CADLIGNE_TR!$A$16:$C$27,MATCH(Tableau4[[#This Row],[Mois]],COEE_CADLIGNE_TR!$A$16:$A$27,0),2)*COEE_CADLIGNE_TR!$I$2*INDEX(COEE_CADLIGNE_TR!$L$3:$R$9,MATCH(WEEKDAY($A209,1),COEE_CADLIGNE_TR!$M$3:$M$9,0),6)*INDEX(COEE_CADLIGNE_TR!$A$1:$D$13,MATCH(MONTH($A209),COEE_CADLIGNE_TR!$A$1:$A$13,0),4)))</f>
        <v/>
      </c>
      <c r="S209" s="28" t="str">
        <f>IF(OR(Ouverture_lignes_validées!S209="F",Ouverture_lignes_validées!S209="PM",Ouverture_lignes_validées!S209=""),"",IF(Ouverture_lignes_validées!S209=1,INDEX(COEE_CADLIGNE_TR!$A$16:$C$27,MATCH(Tableau4[[#This Row],[Mois]],COEE_CADLIGNE_TR!$A$16:$A$27,0),2)*COEE_CADLIGNE_TR!$I$2*INDEX(COEE_CADLIGNE_TR!$L$3:$R$9,MATCH(WEEKDAY($A209,1),COEE_CADLIGNE_TR!$M$3:$M$9,0),7)*INDEX(COEE_CADLIGNE_TR!$A$1:$D$13,MATCH(MONTH($A209),COEE_CADLIGNE_TR!$A$1:$A$13,0),4)))</f>
        <v/>
      </c>
      <c r="T209" s="28">
        <f>IF(OR(Ouverture_lignes_validées!T209="F",Ouverture_lignes_validées!T209="PM",Ouverture_lignes_validées!T209=""),"",IF(Ouverture_lignes_validées!T209=1,IF(ISEVEN(Capa_lignes!$C209)="VRAI",INDEX(COEE_CADLIGNE_TR!$A$16:$C$27,MATCH(Tableau4[[#This Row],[Mois]],COEE_CADLIGNE_TR!$A$16:$A$27,0),2)*COEE_CADLIGNE_TR!$J$2*INDEX(COEE_CADLIGNE_TR!$L$3:$R$9,MATCH(WEEKDAY($A209,1),COEE_CADLIGNE_TR!$M$3:$M$9,0),3)*INDEX(COEE_CADLIGNE_TR!$A$1:$E$13,MATCH(MONTH($A209),COEE_CADLIGNE_TR!$A$1:$A$13,0),5),INDEX(COEE_CADLIGNE_TR!$A$16:$C$27,MATCH(Tableau4[[#This Row],[Mois]],COEE_CADLIGNE_TR!$A$16:$A$27,0),2)*COEE_CADLIGNE_TR!$J$2*INDEX(COEE_CADLIGNE_TR!$L$3:$R$9,MATCH(WEEKDAY($A209,1),COEE_CADLIGNE_TR!$M$3:$M$9,0),4)*INDEX(COEE_CADLIGNE_TR!$A$1:$E$13,MATCH(MONTH($A209),COEE_CADLIGNE_TR!$A$1:$A$13,0),5))))</f>
        <v>1601.8735362997659</v>
      </c>
    </row>
    <row r="210" spans="1:20" x14ac:dyDescent="0.35">
      <c r="A210" s="4">
        <v>45133</v>
      </c>
      <c r="B210" s="1">
        <v>2023</v>
      </c>
      <c r="C210" s="1">
        <v>30</v>
      </c>
      <c r="D210" s="1">
        <f>MONTH(Tableau4[[#This Row],[Date ]])</f>
        <v>7</v>
      </c>
      <c r="E210" s="28" t="str">
        <f>IF(OR(Ouverture_lignes_validées!E210="F",Ouverture_lignes_validées!E210="PM",Ouverture_lignes_validées!E210=""),"",
IF(Ouverture_lignes_validées!E210=1,
IF(ISEVEN(Capa_lignes!$C210)="VRAI",
INDEX(COEE_CADLIGNE_TR!$A$16:$C$27,MATCH(Tableau4[[#This Row],[Mois]],COEE_CADLIGNE_TR!$A$16:$A$27,0),2)*COEE_CADLIGNE_TR!$G$2*INDEX(COEE_CADLIGNE_TR!$L$3:$R$9,MATCH(WEEKDAY($A210,1),COEE_CADLIGNE_TR!$M$3:$M$9,0),4)*INDEX(COEE_CADLIGNE_TR!$A$1:$D$13,MATCH(MONTH($A210),COEE_CADLIGNE_TR!$A$1:$A$13,0),2)*INDEX(COEE_CADLIGNE_TR!$A$1:$D$13,MATCH(MONTH($A210),COEE_CADLIGNE_TR!$A$1:$A$13,0),2),
INDEX(COEE_CADLIGNE_TR!$A$16:$C$27,MATCH(Tableau4[[#This Row],[Mois]],COEE_CADLIGNE_TR!$A$16:$A$27,0),2)*COEE_CADLIGNE_TR!$G$2*INDEX(COEE_CADLIGNE_TR!$L$3:$R$9,MATCH(WEEKDAY($A210,1),COEE_CADLIGNE_TR!$M$3:$M$9,0),3)*INDEX(COEE_CADLIGNE_TR!$A$1:$D$13,MATCH(MONTH($A210),COEE_CADLIGNE_TR!$A$1:$A$13,0),2)*INDEX(COEE_CADLIGNE_TR!$A$1:$D$13,MATCH(MONTH($A210),COEE_CADLIGNE_TR!$A$1:$A$13,0),2))))</f>
        <v/>
      </c>
      <c r="F210" s="28">
        <f>IF(OR(Ouverture_lignes_validées!F210="F",Ouverture_lignes_validées!F210="PM",Ouverture_lignes_validées!F210=""),"",IF(Ouverture_lignes_validées!F210=1,IF(ISEVEN(Capa_lignes!$C210)="VRAI",INDEX(COEE_CADLIGNE_TR!$A$16:$C$27,MATCH(Tableau4[[#This Row],[Mois]],COEE_CADLIGNE_TR!$A$16:$A$27,0),2)*COEE_CADLIGNE_TR!$G$2*INDEX(COEE_CADLIGNE_TR!$L$3:$R$9,MATCH(WEEKDAY($A210,1),COEE_CADLIGNE_TR!$M$3:$M$9,0),3)*INDEX(COEE_CADLIGNE_TR!$A$1:$D$13,MATCH(MONTH($A210),COEE_CADLIGNE_TR!$A$1:$A$13,0),2),COEE_CADLIGNE_TR!$G$2*INDEX(COEE_CADLIGNE_TR!$L$3:$R$9,MATCH(WEEKDAY($A210,1),COEE_CADLIGNE_TR!$M$3:$M$9,0),4)*INDEX(COEE_CADLIGNE_TR!$A$1:$D$13,MATCH(MONTH($A210),COEE_CADLIGNE_TR!$A$1:$A$13,0),2))))</f>
        <v>4050</v>
      </c>
      <c r="G210" s="28" t="str">
        <f>IF(OR(Ouverture_lignes_validées!G210="F",Ouverture_lignes_validées!G210="PM",Ouverture_lignes_validées!G210=""),"",IF(Ouverture_lignes_validées!G210=1,INDEX(COEE_CADLIGNE_TR!$A$16:$C$27,MATCH(Tableau4[[#This Row],[Mois]],COEE_CADLIGNE_TR!$A$16:$A$27,0),2)*COEE_CADLIGNE_TR!$G$2*INDEX(COEE_CADLIGNE_TR!$L$3:$R$9,MATCH(WEEKDAY($A210,1),COEE_CADLIGNE_TR!$M$3:$M$9,0),5)*INDEX(COEE_CADLIGNE_TR!$A$1:$D$13,MATCH(MONTH($A210),COEE_CADLIGNE_TR!$A$1:$A$13,0),2)))</f>
        <v/>
      </c>
      <c r="H210" s="28" t="str">
        <f>IF(OR(Ouverture_lignes_validées!H210="F",Ouverture_lignes_validées!H210="PM",Ouverture_lignes_validées!H210=""),"",IF(Ouverture_lignes_validées!H210=1,INDEX(COEE_CADLIGNE_TR!$A$16:$C$27,MATCH(Tableau4[[#This Row],[Mois]],COEE_CADLIGNE_TR!$A$16:$A$27,0),2)*COEE_CADLIGNE_TR!$G$2*INDEX(COEE_CADLIGNE_TR!$L$3:$R$9,MATCH(WEEKDAY($A210,1),COEE_CADLIGNE_TR!$M$3:$M$9,0),6)*INDEX(COEE_CADLIGNE_TR!$A$1:$D$13,MATCH(MONTH($A210),COEE_CADLIGNE_TR!$A$1:$A$13,0),2)))</f>
        <v/>
      </c>
      <c r="I210" s="28" t="str">
        <f>IF(OR(Ouverture_lignes_validées!I210="F",Ouverture_lignes_validées!I210="PM",Ouverture_lignes_validées!I210=""),"",IF(Ouverture_lignes_validées!I210=1,INDEX(COEE_CADLIGNE_TR!$A$16:$C$27,MATCH(Tableau4[[#This Row],[Mois]],COEE_CADLIGNE_TR!$A$16:$A$27,0),2)*COEE_CADLIGNE_TR!$G$2*INDEX(COEE_CADLIGNE_TR!$L$3:$R$9,MATCH(WEEKDAY($A210,1),COEE_CADLIGNE_TR!$M$3:$M$9,0),7)*INDEX(COEE_CADLIGNE_TR!$A$1:$D$13,MATCH(MONTH($A210),COEE_CADLIGNE_TR!$A$1:$A$13,0),2)))</f>
        <v/>
      </c>
      <c r="J210" s="28" t="str">
        <f>IF(OR(Ouverture_lignes_validées!J210="F",Ouverture_lignes_validées!J210="PM",Ouverture_lignes_validées!J210=""),"",IF(Ouverture_lignes_validées!J210=1,IF(ISEVEN(Capa_lignes!$C210)="VRAI",INDEX(COEE_CADLIGNE_TR!$A$16:$C$27,MATCH(Tableau4[[#This Row],[Mois]],COEE_CADLIGNE_TR!$A$16:$A$27,0),2)*COEE_CADLIGNE_TR!$H$2*INDEX(COEE_CADLIGNE_TR!$L$3:$R$9,MATCH(WEEKDAY($A210,1),COEE_CADLIGNE_TR!$M$3:$M$9,0),4)*INDEX(COEE_CADLIGNE_TR!$A$1:$D$13,MATCH(MONTH($A210),COEE_CADLIGNE_TR!$A$1:$A$13,0),3),INDEX(COEE_CADLIGNE_TR!$A$16:$C$27,MATCH(Tableau4[[#This Row],[Mois]],COEE_CADLIGNE_TR!$A$16:$A$27,0),2)*COEE_CADLIGNE_TR!$H$2*INDEX(COEE_CADLIGNE_TR!$L$3:$R$9,MATCH(WEEKDAY($A210,1),COEE_CADLIGNE_TR!$M$3:$M$9,0),3)*INDEX(COEE_CADLIGNE_TR!$A$1:$D$13,MATCH(MONTH($A210),COEE_CADLIGNE_TR!$A$1:$A$13,0),3))))</f>
        <v/>
      </c>
      <c r="K210" s="28" t="str">
        <f>IF(OR(Ouverture_lignes_validées!K210="F",Ouverture_lignes_validées!K210="PM",Ouverture_lignes_validées!K210=""),"",IF(Ouverture_lignes_validées!K210=1,IF(ISEVEN(Capa_lignes!$C210)="VRAI",INDEX(COEE_CADLIGNE_TR!$A$16:$C$27,MATCH(Tableau4[[#This Row],[Mois]],COEE_CADLIGNE_TR!$A$16:$A$27,0),2)*COEE_CADLIGNE_TR!$H$2*INDEX(COEE_CADLIGNE_TR!$L$3:$R$9,MATCH(WEEKDAY($A210,1),COEE_CADLIGNE_TR!$M$3:$M$9,0),3)*INDEX(COEE_CADLIGNE_TR!$A$1:$D$13,MATCH(MONTH($A210),COEE_CADLIGNE_TR!$A$1:$A$13,0),3),INDEX(COEE_CADLIGNE_TR!$A$16:$C$27,MATCH(Tableau4[[#This Row],[Mois]],COEE_CADLIGNE_TR!$A$16:$A$27,0),2)*COEE_CADLIGNE_TR!$H$2*INDEX(COEE_CADLIGNE_TR!$L$3:$R$9,MATCH(WEEKDAY($A210,1),COEE_CADLIGNE_TR!$M$3:$M$9,0),4)*INDEX(COEE_CADLIGNE_TR!$A$1:$D$13,MATCH(MONTH($A210),COEE_CADLIGNE_TR!$A$1:$A$13,0),3))))</f>
        <v/>
      </c>
      <c r="L210" s="28" t="str">
        <f>IF(OR(Ouverture_lignes_validées!L210="F",Ouverture_lignes_validées!L210="PM",Ouverture_lignes_validées!L210=""),"",IF(Ouverture_lignes_validées!L210=1,INDEX(COEE_CADLIGNE_TR!$A$16:$C$27,MATCH(Tableau4[[#This Row],[Mois]],COEE_CADLIGNE_TR!$A$16:$A$27,0),2)*COEE_CADLIGNE_TR!$H$2*INDEX(COEE_CADLIGNE_TR!$L$3:$R$9,MATCH(WEEKDAY($A210,1),COEE_CADLIGNE_TR!$M$3:$M$9,0),5)*INDEX(COEE_CADLIGNE_TR!$A$1:$D$13,MATCH(MONTH($A210),COEE_CADLIGNE_TR!$A$1:$A$13,0),3)))</f>
        <v/>
      </c>
      <c r="M210" s="28" t="str">
        <f>IF(OR(Ouverture_lignes_validées!M210="F",Ouverture_lignes_validées!M210="PM",Ouverture_lignes_validées!M210=""),"",IF(Ouverture_lignes_validées!M210=1,INDEX(COEE_CADLIGNE_TR!$A$16:$C$27,MATCH(Tableau4[[#This Row],[Mois]],COEE_CADLIGNE_TR!$A$16:$A$27,0),2)*COEE_CADLIGNE_TR!$H$2*INDEX(COEE_CADLIGNE_TR!$L$3:$R$9,MATCH(WEEKDAY($A210,1),COEE_CADLIGNE_TR!$M$3:$M$9,0),6)*INDEX(COEE_CADLIGNE_TR!$A$1:$D$13,MATCH(MONTH($A210),COEE_CADLIGNE_TR!$A$1:$A$13,0),3)))</f>
        <v/>
      </c>
      <c r="N210" s="28" t="str">
        <f>IF(OR(Ouverture_lignes_validées!N210="F",Ouverture_lignes_validées!N210="PM",Ouverture_lignes_validées!N210=""),"",IF(Ouverture_lignes_validées!N210=1,INDEX(COEE_CADLIGNE_TR!$A$16:$C$27,MATCH(Tableau4[[#This Row],[Mois]],COEE_CADLIGNE_TR!$A$16:$A$27,0),2)*COEE_CADLIGNE_TR!$H$2*INDEX(COEE_CADLIGNE_TR!$L$3:$R$9,MATCH(WEEKDAY($A210,1),COEE_CADLIGNE_TR!$M$3:$M$9,0),7)*INDEX(COEE_CADLIGNE_TR!$A$1:$D$13,MATCH(MONTH($A210),COEE_CADLIGNE_TR!$A$1:$A$13,0),3)))</f>
        <v/>
      </c>
      <c r="O210" s="28">
        <f>IF(OR(Ouverture_lignes_validées!O210="F",Ouverture_lignes_validées!O210="PM",Ouverture_lignes_validées!O210=""),"",IF(Ouverture_lignes_validées!O210=1,IF(ISEVEN(Capa_lignes!$C210)="VRAI",INDEX(COEE_CADLIGNE_TR!$A$16:$C$27,MATCH(Tableau4[[#This Row],[Mois]],COEE_CADLIGNE_TR!$A$16:$A$27,0),2)*COEE_CADLIGNE_TR!$I$2*INDEX(COEE_CADLIGNE_TR!$L$3:$R$9,MATCH(WEEKDAY($A210,1),COEE_CADLIGNE_TR!$M$3:$M$9,0),4)*INDEX(COEE_CADLIGNE_TR!$A$1:$D$13,MATCH(MONTH($A210),COEE_CADLIGNE_TR!$A$1:$A$13,0),4),INDEX(COEE_CADLIGNE_TR!$A$16:$C$27,MATCH(Tableau4[[#This Row],[Mois]],COEE_CADLIGNE_TR!$A$16:$A$27,0),2)*COEE_CADLIGNE_TR!$I$2*INDEX(COEE_CADLIGNE_TR!$L$3:$R$9,MATCH(WEEKDAY($A210,1),COEE_CADLIGNE_TR!$M$3:$M$9,0),3)*INDEX(COEE_CADLIGNE_TR!$A$1:$D$13,MATCH(MONTH($A210),COEE_CADLIGNE_TR!$A$1:$A$13,0),4))))</f>
        <v>4890.6000000000004</v>
      </c>
      <c r="P210" s="28">
        <f>IF(OR(Ouverture_lignes_validées!P210="F",Ouverture_lignes_validées!P210="PM",Ouverture_lignes_validées!P210=""),"",IF(Ouverture_lignes_validées!P210=1,IF(ISEVEN(Capa_lignes!$C210)="VRAI",INDEX(COEE_CADLIGNE_TR!$A$16:$C$27,MATCH(Tableau4[[#This Row],[Mois]],COEE_CADLIGNE_TR!$A$16:$A$27,0),2)*COEE_CADLIGNE_TR!$I$2*INDEX(COEE_CADLIGNE_TR!$L$3:$R$9,MATCH(WEEKDAY($A210,1),COEE_CADLIGNE_TR!$M$3:$M$9,0),3)*INDEX(COEE_CADLIGNE_TR!$A$1:$D$13,MATCH(MONTH($A210),COEE_CADLIGNE_TR!$A$1:$A$13,0),4),INDEX(COEE_CADLIGNE_TR!$A$16:$C$27,MATCH(Tableau4[[#This Row],[Mois]],COEE_CADLIGNE_TR!$A$16:$A$27,0),2)*COEE_CADLIGNE_TR!$I$2*INDEX(COEE_CADLIGNE_TR!$L$3:$R$9,MATCH(WEEKDAY($A210,1),COEE_CADLIGNE_TR!$M$3:$M$9,0),4)*INDEX(COEE_CADLIGNE_TR!$A$1:$D$13,MATCH(MONTH($A210),COEE_CADLIGNE_TR!$A$1:$A$13,0),4))))</f>
        <v>5001.75</v>
      </c>
      <c r="Q210" s="28">
        <f>IF(OR(Ouverture_lignes_validées!Q210="F",Ouverture_lignes_validées!Q210="PM",Ouverture_lignes_validées!Q210=""),"",IF(Ouverture_lignes_validées!Q210=1,INDEX(COEE_CADLIGNE_TR!$A$16:$C$27,MATCH(Tableau4[[#This Row],[Mois]],COEE_CADLIGNE_TR!$A$16:$A$27,0),2)*COEE_CADLIGNE_TR!$I$2*INDEX(COEE_CADLIGNE_TR!$L$3:$R$9,MATCH(WEEKDAY($A210,1),COEE_CADLIGNE_TR!$M$3:$M$9,0),5)*INDEX(COEE_CADLIGNE_TR!$A$1:$D$13,MATCH(MONTH($A210),COEE_CADLIGNE_TR!$A$1:$A$13,0),4)))</f>
        <v>6113.25</v>
      </c>
      <c r="R210" s="28" t="str">
        <f>IF(OR(Ouverture_lignes_validées!R210="F",Ouverture_lignes_validées!R210="PM",Ouverture_lignes_validées!R210=""),"",IF(Ouverture_lignes_validées!R210=1,INDEX(COEE_CADLIGNE_TR!$A$16:$C$27,MATCH(Tableau4[[#This Row],[Mois]],COEE_CADLIGNE_TR!$A$16:$A$27,0),2)*COEE_CADLIGNE_TR!$I$2*INDEX(COEE_CADLIGNE_TR!$L$3:$R$9,MATCH(WEEKDAY($A210,1),COEE_CADLIGNE_TR!$M$3:$M$9,0),6)*INDEX(COEE_CADLIGNE_TR!$A$1:$D$13,MATCH(MONTH($A210),COEE_CADLIGNE_TR!$A$1:$A$13,0),4)))</f>
        <v/>
      </c>
      <c r="S210" s="28" t="str">
        <f>IF(OR(Ouverture_lignes_validées!S210="F",Ouverture_lignes_validées!S210="PM",Ouverture_lignes_validées!S210=""),"",IF(Ouverture_lignes_validées!S210=1,INDEX(COEE_CADLIGNE_TR!$A$16:$C$27,MATCH(Tableau4[[#This Row],[Mois]],COEE_CADLIGNE_TR!$A$16:$A$27,0),2)*COEE_CADLIGNE_TR!$I$2*INDEX(COEE_CADLIGNE_TR!$L$3:$R$9,MATCH(WEEKDAY($A210,1),COEE_CADLIGNE_TR!$M$3:$M$9,0),7)*INDEX(COEE_CADLIGNE_TR!$A$1:$D$13,MATCH(MONTH($A210),COEE_CADLIGNE_TR!$A$1:$A$13,0),4)))</f>
        <v/>
      </c>
      <c r="T210" s="28">
        <f>IF(OR(Ouverture_lignes_validées!T210="F",Ouverture_lignes_validées!T210="PM",Ouverture_lignes_validées!T210=""),"",IF(Ouverture_lignes_validées!T210=1,IF(ISEVEN(Capa_lignes!$C210)="VRAI",INDEX(COEE_CADLIGNE_TR!$A$16:$C$27,MATCH(Tableau4[[#This Row],[Mois]],COEE_CADLIGNE_TR!$A$16:$A$27,0),2)*COEE_CADLIGNE_TR!$J$2*INDEX(COEE_CADLIGNE_TR!$L$3:$R$9,MATCH(WEEKDAY($A210,1),COEE_CADLIGNE_TR!$M$3:$M$9,0),3)*INDEX(COEE_CADLIGNE_TR!$A$1:$E$13,MATCH(MONTH($A210),COEE_CADLIGNE_TR!$A$1:$A$13,0),5),INDEX(COEE_CADLIGNE_TR!$A$16:$C$27,MATCH(Tableau4[[#This Row],[Mois]],COEE_CADLIGNE_TR!$A$16:$A$27,0),2)*COEE_CADLIGNE_TR!$J$2*INDEX(COEE_CADLIGNE_TR!$L$3:$R$9,MATCH(WEEKDAY($A210,1),COEE_CADLIGNE_TR!$M$3:$M$9,0),4)*INDEX(COEE_CADLIGNE_TR!$A$1:$E$13,MATCH(MONTH($A210),COEE_CADLIGNE_TR!$A$1:$A$13,0),5))))</f>
        <v>1601.8735362997659</v>
      </c>
    </row>
    <row r="211" spans="1:20" x14ac:dyDescent="0.35">
      <c r="A211" s="4">
        <v>45134</v>
      </c>
      <c r="B211" s="1">
        <v>2023</v>
      </c>
      <c r="C211" s="1">
        <v>30</v>
      </c>
      <c r="D211" s="1">
        <f>MONTH(Tableau4[[#This Row],[Date ]])</f>
        <v>7</v>
      </c>
      <c r="E211" s="28" t="str">
        <f>IF(OR(Ouverture_lignes_validées!E211="F",Ouverture_lignes_validées!E211="PM",Ouverture_lignes_validées!E211=""),"",
IF(Ouverture_lignes_validées!E211=1,
IF(ISEVEN(Capa_lignes!$C211)="VRAI",
INDEX(COEE_CADLIGNE_TR!$A$16:$C$27,MATCH(Tableau4[[#This Row],[Mois]],COEE_CADLIGNE_TR!$A$16:$A$27,0),2)*COEE_CADLIGNE_TR!$G$2*INDEX(COEE_CADLIGNE_TR!$L$3:$R$9,MATCH(WEEKDAY($A211,1),COEE_CADLIGNE_TR!$M$3:$M$9,0),4)*INDEX(COEE_CADLIGNE_TR!$A$1:$D$13,MATCH(MONTH($A211),COEE_CADLIGNE_TR!$A$1:$A$13,0),2)*INDEX(COEE_CADLIGNE_TR!$A$1:$D$13,MATCH(MONTH($A211),COEE_CADLIGNE_TR!$A$1:$A$13,0),2),
INDEX(COEE_CADLIGNE_TR!$A$16:$C$27,MATCH(Tableau4[[#This Row],[Mois]],COEE_CADLIGNE_TR!$A$16:$A$27,0),2)*COEE_CADLIGNE_TR!$G$2*INDEX(COEE_CADLIGNE_TR!$L$3:$R$9,MATCH(WEEKDAY($A211,1),COEE_CADLIGNE_TR!$M$3:$M$9,0),3)*INDEX(COEE_CADLIGNE_TR!$A$1:$D$13,MATCH(MONTH($A211),COEE_CADLIGNE_TR!$A$1:$A$13,0),2)*INDEX(COEE_CADLIGNE_TR!$A$1:$D$13,MATCH(MONTH($A211),COEE_CADLIGNE_TR!$A$1:$A$13,0),2))))</f>
        <v/>
      </c>
      <c r="F211" s="28">
        <f>IF(OR(Ouverture_lignes_validées!F211="F",Ouverture_lignes_validées!F211="PM",Ouverture_lignes_validées!F211=""),"",IF(Ouverture_lignes_validées!F211=1,IF(ISEVEN(Capa_lignes!$C211)="VRAI",INDEX(COEE_CADLIGNE_TR!$A$16:$C$27,MATCH(Tableau4[[#This Row],[Mois]],COEE_CADLIGNE_TR!$A$16:$A$27,0),2)*COEE_CADLIGNE_TR!$G$2*INDEX(COEE_CADLIGNE_TR!$L$3:$R$9,MATCH(WEEKDAY($A211,1),COEE_CADLIGNE_TR!$M$3:$M$9,0),3)*INDEX(COEE_CADLIGNE_TR!$A$1:$D$13,MATCH(MONTH($A211),COEE_CADLIGNE_TR!$A$1:$A$13,0),2),COEE_CADLIGNE_TR!$G$2*INDEX(COEE_CADLIGNE_TR!$L$3:$R$9,MATCH(WEEKDAY($A211,1),COEE_CADLIGNE_TR!$M$3:$M$9,0),4)*INDEX(COEE_CADLIGNE_TR!$A$1:$D$13,MATCH(MONTH($A211),COEE_CADLIGNE_TR!$A$1:$A$13,0),2))))</f>
        <v>4050</v>
      </c>
      <c r="G211" s="28" t="str">
        <f>IF(OR(Ouverture_lignes_validées!G211="F",Ouverture_lignes_validées!G211="PM",Ouverture_lignes_validées!G211=""),"",IF(Ouverture_lignes_validées!G211=1,INDEX(COEE_CADLIGNE_TR!$A$16:$C$27,MATCH(Tableau4[[#This Row],[Mois]],COEE_CADLIGNE_TR!$A$16:$A$27,0),2)*COEE_CADLIGNE_TR!$G$2*INDEX(COEE_CADLIGNE_TR!$L$3:$R$9,MATCH(WEEKDAY($A211,1),COEE_CADLIGNE_TR!$M$3:$M$9,0),5)*INDEX(COEE_CADLIGNE_TR!$A$1:$D$13,MATCH(MONTH($A211),COEE_CADLIGNE_TR!$A$1:$A$13,0),2)))</f>
        <v/>
      </c>
      <c r="H211" s="28" t="str">
        <f>IF(OR(Ouverture_lignes_validées!H211="F",Ouverture_lignes_validées!H211="PM",Ouverture_lignes_validées!H211=""),"",IF(Ouverture_lignes_validées!H211=1,INDEX(COEE_CADLIGNE_TR!$A$16:$C$27,MATCH(Tableau4[[#This Row],[Mois]],COEE_CADLIGNE_TR!$A$16:$A$27,0),2)*COEE_CADLIGNE_TR!$G$2*INDEX(COEE_CADLIGNE_TR!$L$3:$R$9,MATCH(WEEKDAY($A211,1),COEE_CADLIGNE_TR!$M$3:$M$9,0),6)*INDEX(COEE_CADLIGNE_TR!$A$1:$D$13,MATCH(MONTH($A211),COEE_CADLIGNE_TR!$A$1:$A$13,0),2)))</f>
        <v/>
      </c>
      <c r="I211" s="28" t="str">
        <f>IF(OR(Ouverture_lignes_validées!I211="F",Ouverture_lignes_validées!I211="PM",Ouverture_lignes_validées!I211=""),"",IF(Ouverture_lignes_validées!I211=1,INDEX(COEE_CADLIGNE_TR!$A$16:$C$27,MATCH(Tableau4[[#This Row],[Mois]],COEE_CADLIGNE_TR!$A$16:$A$27,0),2)*COEE_CADLIGNE_TR!$G$2*INDEX(COEE_CADLIGNE_TR!$L$3:$R$9,MATCH(WEEKDAY($A211,1),COEE_CADLIGNE_TR!$M$3:$M$9,0),7)*INDEX(COEE_CADLIGNE_TR!$A$1:$D$13,MATCH(MONTH($A211),COEE_CADLIGNE_TR!$A$1:$A$13,0),2)))</f>
        <v/>
      </c>
      <c r="J211" s="28" t="str">
        <f>IF(OR(Ouverture_lignes_validées!J211="F",Ouverture_lignes_validées!J211="PM",Ouverture_lignes_validées!J211=""),"",IF(Ouverture_lignes_validées!J211=1,IF(ISEVEN(Capa_lignes!$C211)="VRAI",INDEX(COEE_CADLIGNE_TR!$A$16:$C$27,MATCH(Tableau4[[#This Row],[Mois]],COEE_CADLIGNE_TR!$A$16:$A$27,0),2)*COEE_CADLIGNE_TR!$H$2*INDEX(COEE_CADLIGNE_TR!$L$3:$R$9,MATCH(WEEKDAY($A211,1),COEE_CADLIGNE_TR!$M$3:$M$9,0),4)*INDEX(COEE_CADLIGNE_TR!$A$1:$D$13,MATCH(MONTH($A211),COEE_CADLIGNE_TR!$A$1:$A$13,0),3),INDEX(COEE_CADLIGNE_TR!$A$16:$C$27,MATCH(Tableau4[[#This Row],[Mois]],COEE_CADLIGNE_TR!$A$16:$A$27,0),2)*COEE_CADLIGNE_TR!$H$2*INDEX(COEE_CADLIGNE_TR!$L$3:$R$9,MATCH(WEEKDAY($A211,1),COEE_CADLIGNE_TR!$M$3:$M$9,0),3)*INDEX(COEE_CADLIGNE_TR!$A$1:$D$13,MATCH(MONTH($A211),COEE_CADLIGNE_TR!$A$1:$A$13,0),3))))</f>
        <v/>
      </c>
      <c r="K211" s="28" t="str">
        <f>IF(OR(Ouverture_lignes_validées!K211="F",Ouverture_lignes_validées!K211="PM",Ouverture_lignes_validées!K211=""),"",IF(Ouverture_lignes_validées!K211=1,IF(ISEVEN(Capa_lignes!$C211)="VRAI",INDEX(COEE_CADLIGNE_TR!$A$16:$C$27,MATCH(Tableau4[[#This Row],[Mois]],COEE_CADLIGNE_TR!$A$16:$A$27,0),2)*COEE_CADLIGNE_TR!$H$2*INDEX(COEE_CADLIGNE_TR!$L$3:$R$9,MATCH(WEEKDAY($A211,1),COEE_CADLIGNE_TR!$M$3:$M$9,0),3)*INDEX(COEE_CADLIGNE_TR!$A$1:$D$13,MATCH(MONTH($A211),COEE_CADLIGNE_TR!$A$1:$A$13,0),3),INDEX(COEE_CADLIGNE_TR!$A$16:$C$27,MATCH(Tableau4[[#This Row],[Mois]],COEE_CADLIGNE_TR!$A$16:$A$27,0),2)*COEE_CADLIGNE_TR!$H$2*INDEX(COEE_CADLIGNE_TR!$L$3:$R$9,MATCH(WEEKDAY($A211,1),COEE_CADLIGNE_TR!$M$3:$M$9,0),4)*INDEX(COEE_CADLIGNE_TR!$A$1:$D$13,MATCH(MONTH($A211),COEE_CADLIGNE_TR!$A$1:$A$13,0),3))))</f>
        <v/>
      </c>
      <c r="L211" s="28" t="str">
        <f>IF(OR(Ouverture_lignes_validées!L211="F",Ouverture_lignes_validées!L211="PM",Ouverture_lignes_validées!L211=""),"",IF(Ouverture_lignes_validées!L211=1,INDEX(COEE_CADLIGNE_TR!$A$16:$C$27,MATCH(Tableau4[[#This Row],[Mois]],COEE_CADLIGNE_TR!$A$16:$A$27,0),2)*COEE_CADLIGNE_TR!$H$2*INDEX(COEE_CADLIGNE_TR!$L$3:$R$9,MATCH(WEEKDAY($A211,1),COEE_CADLIGNE_TR!$M$3:$M$9,0),5)*INDEX(COEE_CADLIGNE_TR!$A$1:$D$13,MATCH(MONTH($A211),COEE_CADLIGNE_TR!$A$1:$A$13,0),3)))</f>
        <v/>
      </c>
      <c r="M211" s="28" t="str">
        <f>IF(OR(Ouverture_lignes_validées!M211="F",Ouverture_lignes_validées!M211="PM",Ouverture_lignes_validées!M211=""),"",IF(Ouverture_lignes_validées!M211=1,INDEX(COEE_CADLIGNE_TR!$A$16:$C$27,MATCH(Tableau4[[#This Row],[Mois]],COEE_CADLIGNE_TR!$A$16:$A$27,0),2)*COEE_CADLIGNE_TR!$H$2*INDEX(COEE_CADLIGNE_TR!$L$3:$R$9,MATCH(WEEKDAY($A211,1),COEE_CADLIGNE_TR!$M$3:$M$9,0),6)*INDEX(COEE_CADLIGNE_TR!$A$1:$D$13,MATCH(MONTH($A211),COEE_CADLIGNE_TR!$A$1:$A$13,0),3)))</f>
        <v/>
      </c>
      <c r="N211" s="28" t="str">
        <f>IF(OR(Ouverture_lignes_validées!N211="F",Ouverture_lignes_validées!N211="PM",Ouverture_lignes_validées!N211=""),"",IF(Ouverture_lignes_validées!N211=1,INDEX(COEE_CADLIGNE_TR!$A$16:$C$27,MATCH(Tableau4[[#This Row],[Mois]],COEE_CADLIGNE_TR!$A$16:$A$27,0),2)*COEE_CADLIGNE_TR!$H$2*INDEX(COEE_CADLIGNE_TR!$L$3:$R$9,MATCH(WEEKDAY($A211,1),COEE_CADLIGNE_TR!$M$3:$M$9,0),7)*INDEX(COEE_CADLIGNE_TR!$A$1:$D$13,MATCH(MONTH($A211),COEE_CADLIGNE_TR!$A$1:$A$13,0),3)))</f>
        <v/>
      </c>
      <c r="O211" s="28">
        <f>IF(OR(Ouverture_lignes_validées!O211="F",Ouverture_lignes_validées!O211="PM",Ouverture_lignes_validées!O211=""),"",IF(Ouverture_lignes_validées!O211=1,IF(ISEVEN(Capa_lignes!$C211)="VRAI",INDEX(COEE_CADLIGNE_TR!$A$16:$C$27,MATCH(Tableau4[[#This Row],[Mois]],COEE_CADLIGNE_TR!$A$16:$A$27,0),2)*COEE_CADLIGNE_TR!$I$2*INDEX(COEE_CADLIGNE_TR!$L$3:$R$9,MATCH(WEEKDAY($A211,1),COEE_CADLIGNE_TR!$M$3:$M$9,0),4)*INDEX(COEE_CADLIGNE_TR!$A$1:$D$13,MATCH(MONTH($A211),COEE_CADLIGNE_TR!$A$1:$A$13,0),4),INDEX(COEE_CADLIGNE_TR!$A$16:$C$27,MATCH(Tableau4[[#This Row],[Mois]],COEE_CADLIGNE_TR!$A$16:$A$27,0),2)*COEE_CADLIGNE_TR!$I$2*INDEX(COEE_CADLIGNE_TR!$L$3:$R$9,MATCH(WEEKDAY($A211,1),COEE_CADLIGNE_TR!$M$3:$M$9,0),3)*INDEX(COEE_CADLIGNE_TR!$A$1:$D$13,MATCH(MONTH($A211),COEE_CADLIGNE_TR!$A$1:$A$13,0),4))))</f>
        <v>4890.6000000000004</v>
      </c>
      <c r="P211" s="28">
        <f>IF(OR(Ouverture_lignes_validées!P211="F",Ouverture_lignes_validées!P211="PM",Ouverture_lignes_validées!P211=""),"",IF(Ouverture_lignes_validées!P211=1,IF(ISEVEN(Capa_lignes!$C211)="VRAI",INDEX(COEE_CADLIGNE_TR!$A$16:$C$27,MATCH(Tableau4[[#This Row],[Mois]],COEE_CADLIGNE_TR!$A$16:$A$27,0),2)*COEE_CADLIGNE_TR!$I$2*INDEX(COEE_CADLIGNE_TR!$L$3:$R$9,MATCH(WEEKDAY($A211,1),COEE_CADLIGNE_TR!$M$3:$M$9,0),3)*INDEX(COEE_CADLIGNE_TR!$A$1:$D$13,MATCH(MONTH($A211),COEE_CADLIGNE_TR!$A$1:$A$13,0),4),INDEX(COEE_CADLIGNE_TR!$A$16:$C$27,MATCH(Tableau4[[#This Row],[Mois]],COEE_CADLIGNE_TR!$A$16:$A$27,0),2)*COEE_CADLIGNE_TR!$I$2*INDEX(COEE_CADLIGNE_TR!$L$3:$R$9,MATCH(WEEKDAY($A211,1),COEE_CADLIGNE_TR!$M$3:$M$9,0),4)*INDEX(COEE_CADLIGNE_TR!$A$1:$D$13,MATCH(MONTH($A211),COEE_CADLIGNE_TR!$A$1:$A$13,0),4))))</f>
        <v>5001.75</v>
      </c>
      <c r="Q211" s="28">
        <f>IF(OR(Ouverture_lignes_validées!Q211="F",Ouverture_lignes_validées!Q211="PM",Ouverture_lignes_validées!Q211=""),"",IF(Ouverture_lignes_validées!Q211=1,INDEX(COEE_CADLIGNE_TR!$A$16:$C$27,MATCH(Tableau4[[#This Row],[Mois]],COEE_CADLIGNE_TR!$A$16:$A$27,0),2)*COEE_CADLIGNE_TR!$I$2*INDEX(COEE_CADLIGNE_TR!$L$3:$R$9,MATCH(WEEKDAY($A211,1),COEE_CADLIGNE_TR!$M$3:$M$9,0),5)*INDEX(COEE_CADLIGNE_TR!$A$1:$D$13,MATCH(MONTH($A211),COEE_CADLIGNE_TR!$A$1:$A$13,0),4)))</f>
        <v>6113.25</v>
      </c>
      <c r="R211" s="28" t="str">
        <f>IF(OR(Ouverture_lignes_validées!R211="F",Ouverture_lignes_validées!R211="PM",Ouverture_lignes_validées!R211=""),"",IF(Ouverture_lignes_validées!R211=1,INDEX(COEE_CADLIGNE_TR!$A$16:$C$27,MATCH(Tableau4[[#This Row],[Mois]],COEE_CADLIGNE_TR!$A$16:$A$27,0),2)*COEE_CADLIGNE_TR!$I$2*INDEX(COEE_CADLIGNE_TR!$L$3:$R$9,MATCH(WEEKDAY($A211,1),COEE_CADLIGNE_TR!$M$3:$M$9,0),6)*INDEX(COEE_CADLIGNE_TR!$A$1:$D$13,MATCH(MONTH($A211),COEE_CADLIGNE_TR!$A$1:$A$13,0),4)))</f>
        <v/>
      </c>
      <c r="S211" s="28" t="str">
        <f>IF(OR(Ouverture_lignes_validées!S211="F",Ouverture_lignes_validées!S211="PM",Ouverture_lignes_validées!S211=""),"",IF(Ouverture_lignes_validées!S211=1,INDEX(COEE_CADLIGNE_TR!$A$16:$C$27,MATCH(Tableau4[[#This Row],[Mois]],COEE_CADLIGNE_TR!$A$16:$A$27,0),2)*COEE_CADLIGNE_TR!$I$2*INDEX(COEE_CADLIGNE_TR!$L$3:$R$9,MATCH(WEEKDAY($A211,1),COEE_CADLIGNE_TR!$M$3:$M$9,0),7)*INDEX(COEE_CADLIGNE_TR!$A$1:$D$13,MATCH(MONTH($A211),COEE_CADLIGNE_TR!$A$1:$A$13,0),4)))</f>
        <v/>
      </c>
      <c r="T211" s="28">
        <f>IF(OR(Ouverture_lignes_validées!T211="F",Ouverture_lignes_validées!T211="PM",Ouverture_lignes_validées!T211=""),"",IF(Ouverture_lignes_validées!T211=1,IF(ISEVEN(Capa_lignes!$C211)="VRAI",INDEX(COEE_CADLIGNE_TR!$A$16:$C$27,MATCH(Tableau4[[#This Row],[Mois]],COEE_CADLIGNE_TR!$A$16:$A$27,0),2)*COEE_CADLIGNE_TR!$J$2*INDEX(COEE_CADLIGNE_TR!$L$3:$R$9,MATCH(WEEKDAY($A211,1),COEE_CADLIGNE_TR!$M$3:$M$9,0),3)*INDEX(COEE_CADLIGNE_TR!$A$1:$E$13,MATCH(MONTH($A211),COEE_CADLIGNE_TR!$A$1:$A$13,0),5),INDEX(COEE_CADLIGNE_TR!$A$16:$C$27,MATCH(Tableau4[[#This Row],[Mois]],COEE_CADLIGNE_TR!$A$16:$A$27,0),2)*COEE_CADLIGNE_TR!$J$2*INDEX(COEE_CADLIGNE_TR!$L$3:$R$9,MATCH(WEEKDAY($A211,1),COEE_CADLIGNE_TR!$M$3:$M$9,0),4)*INDEX(COEE_CADLIGNE_TR!$A$1:$E$13,MATCH(MONTH($A211),COEE_CADLIGNE_TR!$A$1:$A$13,0),5))))</f>
        <v>1601.8735362997659</v>
      </c>
    </row>
    <row r="212" spans="1:20" x14ac:dyDescent="0.35">
      <c r="A212" s="4">
        <v>45135</v>
      </c>
      <c r="B212" s="1">
        <v>2023</v>
      </c>
      <c r="C212" s="1">
        <v>30</v>
      </c>
      <c r="D212" s="1">
        <f>MONTH(Tableau4[[#This Row],[Date ]])</f>
        <v>7</v>
      </c>
      <c r="E212" s="28" t="str">
        <f>IF(OR(Ouverture_lignes_validées!E212="F",Ouverture_lignes_validées!E212="PM",Ouverture_lignes_validées!E212=""),"",
IF(Ouverture_lignes_validées!E212=1,
IF(ISEVEN(Capa_lignes!$C212)="VRAI",
INDEX(COEE_CADLIGNE_TR!$A$16:$C$27,MATCH(Tableau4[[#This Row],[Mois]],COEE_CADLIGNE_TR!$A$16:$A$27,0),2)*COEE_CADLIGNE_TR!$G$2*INDEX(COEE_CADLIGNE_TR!$L$3:$R$9,MATCH(WEEKDAY($A212,1),COEE_CADLIGNE_TR!$M$3:$M$9,0),4)*INDEX(COEE_CADLIGNE_TR!$A$1:$D$13,MATCH(MONTH($A212),COEE_CADLIGNE_TR!$A$1:$A$13,0),2)*INDEX(COEE_CADLIGNE_TR!$A$1:$D$13,MATCH(MONTH($A212),COEE_CADLIGNE_TR!$A$1:$A$13,0),2),
INDEX(COEE_CADLIGNE_TR!$A$16:$C$27,MATCH(Tableau4[[#This Row],[Mois]],COEE_CADLIGNE_TR!$A$16:$A$27,0),2)*COEE_CADLIGNE_TR!$G$2*INDEX(COEE_CADLIGNE_TR!$L$3:$R$9,MATCH(WEEKDAY($A212,1),COEE_CADLIGNE_TR!$M$3:$M$9,0),3)*INDEX(COEE_CADLIGNE_TR!$A$1:$D$13,MATCH(MONTH($A212),COEE_CADLIGNE_TR!$A$1:$A$13,0),2)*INDEX(COEE_CADLIGNE_TR!$A$1:$D$13,MATCH(MONTH($A212),COEE_CADLIGNE_TR!$A$1:$A$13,0),2))))</f>
        <v/>
      </c>
      <c r="F212" s="28">
        <f>IF(OR(Ouverture_lignes_validées!F212="F",Ouverture_lignes_validées!F212="PM",Ouverture_lignes_validées!F212=""),"",IF(Ouverture_lignes_validées!F212=1,IF(ISEVEN(Capa_lignes!$C212)="VRAI",INDEX(COEE_CADLIGNE_TR!$A$16:$C$27,MATCH(Tableau4[[#This Row],[Mois]],COEE_CADLIGNE_TR!$A$16:$A$27,0),2)*COEE_CADLIGNE_TR!$G$2*INDEX(COEE_CADLIGNE_TR!$L$3:$R$9,MATCH(WEEKDAY($A212,1),COEE_CADLIGNE_TR!$M$3:$M$9,0),3)*INDEX(COEE_CADLIGNE_TR!$A$1:$D$13,MATCH(MONTH($A212),COEE_CADLIGNE_TR!$A$1:$A$13,0),2),COEE_CADLIGNE_TR!$G$2*INDEX(COEE_CADLIGNE_TR!$L$3:$R$9,MATCH(WEEKDAY($A212,1),COEE_CADLIGNE_TR!$M$3:$M$9,0),4)*INDEX(COEE_CADLIGNE_TR!$A$1:$D$13,MATCH(MONTH($A212),COEE_CADLIGNE_TR!$A$1:$A$13,0),2))))</f>
        <v>2430</v>
      </c>
      <c r="G212" s="28" t="str">
        <f>IF(OR(Ouverture_lignes_validées!G212="F",Ouverture_lignes_validées!G212="PM",Ouverture_lignes_validées!G212=""),"",IF(Ouverture_lignes_validées!G212=1,INDEX(COEE_CADLIGNE_TR!$A$16:$C$27,MATCH(Tableau4[[#This Row],[Mois]],COEE_CADLIGNE_TR!$A$16:$A$27,0),2)*COEE_CADLIGNE_TR!$G$2*INDEX(COEE_CADLIGNE_TR!$L$3:$R$9,MATCH(WEEKDAY($A212,1),COEE_CADLIGNE_TR!$M$3:$M$9,0),5)*INDEX(COEE_CADLIGNE_TR!$A$1:$D$13,MATCH(MONTH($A212),COEE_CADLIGNE_TR!$A$1:$A$13,0),2)))</f>
        <v/>
      </c>
      <c r="H212" s="28" t="str">
        <f>IF(OR(Ouverture_lignes_validées!H212="F",Ouverture_lignes_validées!H212="PM",Ouverture_lignes_validées!H212=""),"",IF(Ouverture_lignes_validées!H212=1,INDEX(COEE_CADLIGNE_TR!$A$16:$C$27,MATCH(Tableau4[[#This Row],[Mois]],COEE_CADLIGNE_TR!$A$16:$A$27,0),2)*COEE_CADLIGNE_TR!$G$2*INDEX(COEE_CADLIGNE_TR!$L$3:$R$9,MATCH(WEEKDAY($A212,1),COEE_CADLIGNE_TR!$M$3:$M$9,0),6)*INDEX(COEE_CADLIGNE_TR!$A$1:$D$13,MATCH(MONTH($A212),COEE_CADLIGNE_TR!$A$1:$A$13,0),2)))</f>
        <v/>
      </c>
      <c r="I212" s="28" t="str">
        <f>IF(OR(Ouverture_lignes_validées!I212="F",Ouverture_lignes_validées!I212="PM",Ouverture_lignes_validées!I212=""),"",IF(Ouverture_lignes_validées!I212=1,INDEX(COEE_CADLIGNE_TR!$A$16:$C$27,MATCH(Tableau4[[#This Row],[Mois]],COEE_CADLIGNE_TR!$A$16:$A$27,0),2)*COEE_CADLIGNE_TR!$G$2*INDEX(COEE_CADLIGNE_TR!$L$3:$R$9,MATCH(WEEKDAY($A212,1),COEE_CADLIGNE_TR!$M$3:$M$9,0),7)*INDEX(COEE_CADLIGNE_TR!$A$1:$D$13,MATCH(MONTH($A212),COEE_CADLIGNE_TR!$A$1:$A$13,0),2)))</f>
        <v/>
      </c>
      <c r="J212" s="28" t="str">
        <f>IF(OR(Ouverture_lignes_validées!J212="F",Ouverture_lignes_validées!J212="PM",Ouverture_lignes_validées!J212=""),"",IF(Ouverture_lignes_validées!J212=1,IF(ISEVEN(Capa_lignes!$C212)="VRAI",INDEX(COEE_CADLIGNE_TR!$A$16:$C$27,MATCH(Tableau4[[#This Row],[Mois]],COEE_CADLIGNE_TR!$A$16:$A$27,0),2)*COEE_CADLIGNE_TR!$H$2*INDEX(COEE_CADLIGNE_TR!$L$3:$R$9,MATCH(WEEKDAY($A212,1),COEE_CADLIGNE_TR!$M$3:$M$9,0),4)*INDEX(COEE_CADLIGNE_TR!$A$1:$D$13,MATCH(MONTH($A212),COEE_CADLIGNE_TR!$A$1:$A$13,0),3),INDEX(COEE_CADLIGNE_TR!$A$16:$C$27,MATCH(Tableau4[[#This Row],[Mois]],COEE_CADLIGNE_TR!$A$16:$A$27,0),2)*COEE_CADLIGNE_TR!$H$2*INDEX(COEE_CADLIGNE_TR!$L$3:$R$9,MATCH(WEEKDAY($A212,1),COEE_CADLIGNE_TR!$M$3:$M$9,0),3)*INDEX(COEE_CADLIGNE_TR!$A$1:$D$13,MATCH(MONTH($A212),COEE_CADLIGNE_TR!$A$1:$A$13,0),3))))</f>
        <v/>
      </c>
      <c r="K212" s="28" t="str">
        <f>IF(OR(Ouverture_lignes_validées!K212="F",Ouverture_lignes_validées!K212="PM",Ouverture_lignes_validées!K212=""),"",IF(Ouverture_lignes_validées!K212=1,IF(ISEVEN(Capa_lignes!$C212)="VRAI",INDEX(COEE_CADLIGNE_TR!$A$16:$C$27,MATCH(Tableau4[[#This Row],[Mois]],COEE_CADLIGNE_TR!$A$16:$A$27,0),2)*COEE_CADLIGNE_TR!$H$2*INDEX(COEE_CADLIGNE_TR!$L$3:$R$9,MATCH(WEEKDAY($A212,1),COEE_CADLIGNE_TR!$M$3:$M$9,0),3)*INDEX(COEE_CADLIGNE_TR!$A$1:$D$13,MATCH(MONTH($A212),COEE_CADLIGNE_TR!$A$1:$A$13,0),3),INDEX(COEE_CADLIGNE_TR!$A$16:$C$27,MATCH(Tableau4[[#This Row],[Mois]],COEE_CADLIGNE_TR!$A$16:$A$27,0),2)*COEE_CADLIGNE_TR!$H$2*INDEX(COEE_CADLIGNE_TR!$L$3:$R$9,MATCH(WEEKDAY($A212,1),COEE_CADLIGNE_TR!$M$3:$M$9,0),4)*INDEX(COEE_CADLIGNE_TR!$A$1:$D$13,MATCH(MONTH($A212),COEE_CADLIGNE_TR!$A$1:$A$13,0),3))))</f>
        <v/>
      </c>
      <c r="L212" s="28" t="str">
        <f>IF(OR(Ouverture_lignes_validées!L212="F",Ouverture_lignes_validées!L212="PM",Ouverture_lignes_validées!L212=""),"",IF(Ouverture_lignes_validées!L212=1,INDEX(COEE_CADLIGNE_TR!$A$16:$C$27,MATCH(Tableau4[[#This Row],[Mois]],COEE_CADLIGNE_TR!$A$16:$A$27,0),2)*COEE_CADLIGNE_TR!$H$2*INDEX(COEE_CADLIGNE_TR!$L$3:$R$9,MATCH(WEEKDAY($A212,1),COEE_CADLIGNE_TR!$M$3:$M$9,0),5)*INDEX(COEE_CADLIGNE_TR!$A$1:$D$13,MATCH(MONTH($A212),COEE_CADLIGNE_TR!$A$1:$A$13,0),3)))</f>
        <v/>
      </c>
      <c r="M212" s="28" t="str">
        <f>IF(OR(Ouverture_lignes_validées!M212="F",Ouverture_lignes_validées!M212="PM",Ouverture_lignes_validées!M212=""),"",IF(Ouverture_lignes_validées!M212=1,INDEX(COEE_CADLIGNE_TR!$A$16:$C$27,MATCH(Tableau4[[#This Row],[Mois]],COEE_CADLIGNE_TR!$A$16:$A$27,0),2)*COEE_CADLIGNE_TR!$H$2*INDEX(COEE_CADLIGNE_TR!$L$3:$R$9,MATCH(WEEKDAY($A212,1),COEE_CADLIGNE_TR!$M$3:$M$9,0),6)*INDEX(COEE_CADLIGNE_TR!$A$1:$D$13,MATCH(MONTH($A212),COEE_CADLIGNE_TR!$A$1:$A$13,0),3)))</f>
        <v/>
      </c>
      <c r="N212" s="28" t="str">
        <f>IF(OR(Ouverture_lignes_validées!N212="F",Ouverture_lignes_validées!N212="PM",Ouverture_lignes_validées!N212=""),"",IF(Ouverture_lignes_validées!N212=1,INDEX(COEE_CADLIGNE_TR!$A$16:$C$27,MATCH(Tableau4[[#This Row],[Mois]],COEE_CADLIGNE_TR!$A$16:$A$27,0),2)*COEE_CADLIGNE_TR!$H$2*INDEX(COEE_CADLIGNE_TR!$L$3:$R$9,MATCH(WEEKDAY($A212,1),COEE_CADLIGNE_TR!$M$3:$M$9,0),7)*INDEX(COEE_CADLIGNE_TR!$A$1:$D$13,MATCH(MONTH($A212),COEE_CADLIGNE_TR!$A$1:$A$13,0),3)))</f>
        <v/>
      </c>
      <c r="O212" s="28">
        <f>IF(OR(Ouverture_lignes_validées!O212="F",Ouverture_lignes_validées!O212="PM",Ouverture_lignes_validées!O212=""),"",IF(Ouverture_lignes_validées!O212=1,IF(ISEVEN(Capa_lignes!$C212)="VRAI",INDEX(COEE_CADLIGNE_TR!$A$16:$C$27,MATCH(Tableau4[[#This Row],[Mois]],COEE_CADLIGNE_TR!$A$16:$A$27,0),2)*COEE_CADLIGNE_TR!$I$2*INDEX(COEE_CADLIGNE_TR!$L$3:$R$9,MATCH(WEEKDAY($A212,1),COEE_CADLIGNE_TR!$M$3:$M$9,0),4)*INDEX(COEE_CADLIGNE_TR!$A$1:$D$13,MATCH(MONTH($A212),COEE_CADLIGNE_TR!$A$1:$A$13,0),4),INDEX(COEE_CADLIGNE_TR!$A$16:$C$27,MATCH(Tableau4[[#This Row],[Mois]],COEE_CADLIGNE_TR!$A$16:$A$27,0),2)*COEE_CADLIGNE_TR!$I$2*INDEX(COEE_CADLIGNE_TR!$L$3:$R$9,MATCH(WEEKDAY($A212,1),COEE_CADLIGNE_TR!$M$3:$M$9,0),3)*INDEX(COEE_CADLIGNE_TR!$A$1:$D$13,MATCH(MONTH($A212),COEE_CADLIGNE_TR!$A$1:$A$13,0),4))))</f>
        <v>4890.6000000000004</v>
      </c>
      <c r="P212" s="28">
        <f>IF(OR(Ouverture_lignes_validées!P212="F",Ouverture_lignes_validées!P212="PM",Ouverture_lignes_validées!P212=""),"",IF(Ouverture_lignes_validées!P212=1,IF(ISEVEN(Capa_lignes!$C212)="VRAI",INDEX(COEE_CADLIGNE_TR!$A$16:$C$27,MATCH(Tableau4[[#This Row],[Mois]],COEE_CADLIGNE_TR!$A$16:$A$27,0),2)*COEE_CADLIGNE_TR!$I$2*INDEX(COEE_CADLIGNE_TR!$L$3:$R$9,MATCH(WEEKDAY($A212,1),COEE_CADLIGNE_TR!$M$3:$M$9,0),3)*INDEX(COEE_CADLIGNE_TR!$A$1:$D$13,MATCH(MONTH($A212),COEE_CADLIGNE_TR!$A$1:$A$13,0),4),INDEX(COEE_CADLIGNE_TR!$A$16:$C$27,MATCH(Tableau4[[#This Row],[Mois]],COEE_CADLIGNE_TR!$A$16:$A$27,0),2)*COEE_CADLIGNE_TR!$I$2*INDEX(COEE_CADLIGNE_TR!$L$3:$R$9,MATCH(WEEKDAY($A212,1),COEE_CADLIGNE_TR!$M$3:$M$9,0),4)*INDEX(COEE_CADLIGNE_TR!$A$1:$D$13,MATCH(MONTH($A212),COEE_CADLIGNE_TR!$A$1:$A$13,0),4))))</f>
        <v>3001.05</v>
      </c>
      <c r="Q212" s="28" t="str">
        <f>IF(OR(Ouverture_lignes_validées!Q212="F",Ouverture_lignes_validées!Q212="PM",Ouverture_lignes_validées!Q212=""),"",IF(Ouverture_lignes_validées!Q212=1,INDEX(COEE_CADLIGNE_TR!$A$16:$C$27,MATCH(Tableau4[[#This Row],[Mois]],COEE_CADLIGNE_TR!$A$16:$A$27,0),2)*COEE_CADLIGNE_TR!$I$2*INDEX(COEE_CADLIGNE_TR!$L$3:$R$9,MATCH(WEEKDAY($A212,1),COEE_CADLIGNE_TR!$M$3:$M$9,0),5)*INDEX(COEE_CADLIGNE_TR!$A$1:$D$13,MATCH(MONTH($A212),COEE_CADLIGNE_TR!$A$1:$A$13,0),4)))</f>
        <v/>
      </c>
      <c r="R212" s="28">
        <f>IF(OR(Ouverture_lignes_validées!R212="F",Ouverture_lignes_validées!R212="PM",Ouverture_lignes_validées!R212=""),"",IF(Ouverture_lignes_validées!R212=1,INDEX(COEE_CADLIGNE_TR!$A$16:$C$27,MATCH(Tableau4[[#This Row],[Mois]],COEE_CADLIGNE_TR!$A$16:$A$27,0),2)*COEE_CADLIGNE_TR!$I$2*INDEX(COEE_CADLIGNE_TR!$L$3:$R$9,MATCH(WEEKDAY($A212,1),COEE_CADLIGNE_TR!$M$3:$M$9,0),6)*INDEX(COEE_CADLIGNE_TR!$A$1:$D$13,MATCH(MONTH($A212),COEE_CADLIGNE_TR!$A$1:$A$13,0),4)))</f>
        <v>7335.9000000000005</v>
      </c>
      <c r="S212" s="28" t="str">
        <f>IF(OR(Ouverture_lignes_validées!S212="F",Ouverture_lignes_validées!S212="PM",Ouverture_lignes_validées!S212=""),"",IF(Ouverture_lignes_validées!S212=1,INDEX(COEE_CADLIGNE_TR!$A$16:$C$27,MATCH(Tableau4[[#This Row],[Mois]],COEE_CADLIGNE_TR!$A$16:$A$27,0),2)*COEE_CADLIGNE_TR!$I$2*INDEX(COEE_CADLIGNE_TR!$L$3:$R$9,MATCH(WEEKDAY($A212,1),COEE_CADLIGNE_TR!$M$3:$M$9,0),7)*INDEX(COEE_CADLIGNE_TR!$A$1:$D$13,MATCH(MONTH($A212),COEE_CADLIGNE_TR!$A$1:$A$13,0),4)))</f>
        <v/>
      </c>
      <c r="T212" s="28">
        <f>IF(OR(Ouverture_lignes_validées!T212="F",Ouverture_lignes_validées!T212="PM",Ouverture_lignes_validées!T212=""),"",IF(Ouverture_lignes_validées!T212=1,IF(ISEVEN(Capa_lignes!$C212)="VRAI",INDEX(COEE_CADLIGNE_TR!$A$16:$C$27,MATCH(Tableau4[[#This Row],[Mois]],COEE_CADLIGNE_TR!$A$16:$A$27,0),2)*COEE_CADLIGNE_TR!$J$2*INDEX(COEE_CADLIGNE_TR!$L$3:$R$9,MATCH(WEEKDAY($A212,1),COEE_CADLIGNE_TR!$M$3:$M$9,0),3)*INDEX(COEE_CADLIGNE_TR!$A$1:$E$13,MATCH(MONTH($A212),COEE_CADLIGNE_TR!$A$1:$A$13,0),5),INDEX(COEE_CADLIGNE_TR!$A$16:$C$27,MATCH(Tableau4[[#This Row],[Mois]],COEE_CADLIGNE_TR!$A$16:$A$27,0),2)*COEE_CADLIGNE_TR!$J$2*INDEX(COEE_CADLIGNE_TR!$L$3:$R$9,MATCH(WEEKDAY($A212,1),COEE_CADLIGNE_TR!$M$3:$M$9,0),4)*INDEX(COEE_CADLIGNE_TR!$A$1:$E$13,MATCH(MONTH($A212),COEE_CADLIGNE_TR!$A$1:$A$13,0),5))))</f>
        <v>961.12412177985948</v>
      </c>
    </row>
    <row r="213" spans="1:20" x14ac:dyDescent="0.35">
      <c r="A213" s="4">
        <v>45136</v>
      </c>
      <c r="B213" s="1">
        <v>2023</v>
      </c>
      <c r="C213" s="1">
        <v>30</v>
      </c>
      <c r="D213" s="1">
        <f>MONTH(Tableau4[[#This Row],[Date ]])</f>
        <v>7</v>
      </c>
      <c r="E213" s="28" t="str">
        <f>IF(OR(Ouverture_lignes_validées!E213="F",Ouverture_lignes_validées!E213="PM",Ouverture_lignes_validées!E213=""),"",
IF(Ouverture_lignes_validées!E213=1,
IF(ISEVEN(Capa_lignes!$C213)="VRAI",
INDEX(COEE_CADLIGNE_TR!$A$16:$C$27,MATCH(Tableau4[[#This Row],[Mois]],COEE_CADLIGNE_TR!$A$16:$A$27,0),2)*COEE_CADLIGNE_TR!$G$2*INDEX(COEE_CADLIGNE_TR!$L$3:$R$9,MATCH(WEEKDAY($A213,1),COEE_CADLIGNE_TR!$M$3:$M$9,0),4)*INDEX(COEE_CADLIGNE_TR!$A$1:$D$13,MATCH(MONTH($A213),COEE_CADLIGNE_TR!$A$1:$A$13,0),2)*INDEX(COEE_CADLIGNE_TR!$A$1:$D$13,MATCH(MONTH($A213),COEE_CADLIGNE_TR!$A$1:$A$13,0),2),
INDEX(COEE_CADLIGNE_TR!$A$16:$C$27,MATCH(Tableau4[[#This Row],[Mois]],COEE_CADLIGNE_TR!$A$16:$A$27,0),2)*COEE_CADLIGNE_TR!$G$2*INDEX(COEE_CADLIGNE_TR!$L$3:$R$9,MATCH(WEEKDAY($A213,1),COEE_CADLIGNE_TR!$M$3:$M$9,0),3)*INDEX(COEE_CADLIGNE_TR!$A$1:$D$13,MATCH(MONTH($A213),COEE_CADLIGNE_TR!$A$1:$A$13,0),2)*INDEX(COEE_CADLIGNE_TR!$A$1:$D$13,MATCH(MONTH($A213),COEE_CADLIGNE_TR!$A$1:$A$13,0),2))))</f>
        <v/>
      </c>
      <c r="F213" s="28" t="str">
        <f>IF(OR(Ouverture_lignes_validées!F213="F",Ouverture_lignes_validées!F213="PM",Ouverture_lignes_validées!F213=""),"",IF(Ouverture_lignes_validées!F213=1,IF(ISEVEN(Capa_lignes!$C213)="VRAI",INDEX(COEE_CADLIGNE_TR!$A$16:$C$27,MATCH(Tableau4[[#This Row],[Mois]],COEE_CADLIGNE_TR!$A$16:$A$27,0),2)*COEE_CADLIGNE_TR!$G$2*INDEX(COEE_CADLIGNE_TR!$L$3:$R$9,MATCH(WEEKDAY($A213,1),COEE_CADLIGNE_TR!$M$3:$M$9,0),3)*INDEX(COEE_CADLIGNE_TR!$A$1:$D$13,MATCH(MONTH($A213),COEE_CADLIGNE_TR!$A$1:$A$13,0),2),COEE_CADLIGNE_TR!$G$2*INDEX(COEE_CADLIGNE_TR!$L$3:$R$9,MATCH(WEEKDAY($A213,1),COEE_CADLIGNE_TR!$M$3:$M$9,0),4)*INDEX(COEE_CADLIGNE_TR!$A$1:$D$13,MATCH(MONTH($A213),COEE_CADLIGNE_TR!$A$1:$A$13,0),2))))</f>
        <v/>
      </c>
      <c r="G213" s="28" t="str">
        <f>IF(OR(Ouverture_lignes_validées!G213="F",Ouverture_lignes_validées!G213="PM",Ouverture_lignes_validées!G213=""),"",IF(Ouverture_lignes_validées!G213=1,INDEX(COEE_CADLIGNE_TR!$A$16:$C$27,MATCH(Tableau4[[#This Row],[Mois]],COEE_CADLIGNE_TR!$A$16:$A$27,0),2)*COEE_CADLIGNE_TR!$G$2*INDEX(COEE_CADLIGNE_TR!$L$3:$R$9,MATCH(WEEKDAY($A213,1),COEE_CADLIGNE_TR!$M$3:$M$9,0),5)*INDEX(COEE_CADLIGNE_TR!$A$1:$D$13,MATCH(MONTH($A213),COEE_CADLIGNE_TR!$A$1:$A$13,0),2)))</f>
        <v/>
      </c>
      <c r="H213" s="28" t="str">
        <f>IF(OR(Ouverture_lignes_validées!H213="F",Ouverture_lignes_validées!H213="PM",Ouverture_lignes_validées!H213=""),"",IF(Ouverture_lignes_validées!H213=1,INDEX(COEE_CADLIGNE_TR!$A$16:$C$27,MATCH(Tableau4[[#This Row],[Mois]],COEE_CADLIGNE_TR!$A$16:$A$27,0),2)*COEE_CADLIGNE_TR!$G$2*INDEX(COEE_CADLIGNE_TR!$L$3:$R$9,MATCH(WEEKDAY($A213,1),COEE_CADLIGNE_TR!$M$3:$M$9,0),6)*INDEX(COEE_CADLIGNE_TR!$A$1:$D$13,MATCH(MONTH($A213),COEE_CADLIGNE_TR!$A$1:$A$13,0),2)))</f>
        <v/>
      </c>
      <c r="I213" s="28">
        <f>IF(OR(Ouverture_lignes_validées!I213="F",Ouverture_lignes_validées!I213="PM",Ouverture_lignes_validées!I213=""),"",IF(Ouverture_lignes_validées!I213=1,INDEX(COEE_CADLIGNE_TR!$A$16:$C$27,MATCH(Tableau4[[#This Row],[Mois]],COEE_CADLIGNE_TR!$A$16:$A$27,0),2)*COEE_CADLIGNE_TR!$G$2*INDEX(COEE_CADLIGNE_TR!$L$3:$R$9,MATCH(WEEKDAY($A213,1),COEE_CADLIGNE_TR!$M$3:$M$9,0),7)*INDEX(COEE_CADLIGNE_TR!$A$1:$D$13,MATCH(MONTH($A213),COEE_CADLIGNE_TR!$A$1:$A$13,0),2)))</f>
        <v>6070.5</v>
      </c>
      <c r="J213" s="28" t="str">
        <f>IF(OR(Ouverture_lignes_validées!J213="F",Ouverture_lignes_validées!J213="PM",Ouverture_lignes_validées!J213=""),"",IF(Ouverture_lignes_validées!J213=1,IF(ISEVEN(Capa_lignes!$C213)="VRAI",INDEX(COEE_CADLIGNE_TR!$A$16:$C$27,MATCH(Tableau4[[#This Row],[Mois]],COEE_CADLIGNE_TR!$A$16:$A$27,0),2)*COEE_CADLIGNE_TR!$H$2*INDEX(COEE_CADLIGNE_TR!$L$3:$R$9,MATCH(WEEKDAY($A213,1),COEE_CADLIGNE_TR!$M$3:$M$9,0),4)*INDEX(COEE_CADLIGNE_TR!$A$1:$D$13,MATCH(MONTH($A213),COEE_CADLIGNE_TR!$A$1:$A$13,0),3),INDEX(COEE_CADLIGNE_TR!$A$16:$C$27,MATCH(Tableau4[[#This Row],[Mois]],COEE_CADLIGNE_TR!$A$16:$A$27,0),2)*COEE_CADLIGNE_TR!$H$2*INDEX(COEE_CADLIGNE_TR!$L$3:$R$9,MATCH(WEEKDAY($A213,1),COEE_CADLIGNE_TR!$M$3:$M$9,0),3)*INDEX(COEE_CADLIGNE_TR!$A$1:$D$13,MATCH(MONTH($A213),COEE_CADLIGNE_TR!$A$1:$A$13,0),3))))</f>
        <v/>
      </c>
      <c r="K213" s="28" t="str">
        <f>IF(OR(Ouverture_lignes_validées!K213="F",Ouverture_lignes_validées!K213="PM",Ouverture_lignes_validées!K213=""),"",IF(Ouverture_lignes_validées!K213=1,IF(ISEVEN(Capa_lignes!$C213)="VRAI",INDEX(COEE_CADLIGNE_TR!$A$16:$C$27,MATCH(Tableau4[[#This Row],[Mois]],COEE_CADLIGNE_TR!$A$16:$A$27,0),2)*COEE_CADLIGNE_TR!$H$2*INDEX(COEE_CADLIGNE_TR!$L$3:$R$9,MATCH(WEEKDAY($A213,1),COEE_CADLIGNE_TR!$M$3:$M$9,0),3)*INDEX(COEE_CADLIGNE_TR!$A$1:$D$13,MATCH(MONTH($A213),COEE_CADLIGNE_TR!$A$1:$A$13,0),3),INDEX(COEE_CADLIGNE_TR!$A$16:$C$27,MATCH(Tableau4[[#This Row],[Mois]],COEE_CADLIGNE_TR!$A$16:$A$27,0),2)*COEE_CADLIGNE_TR!$H$2*INDEX(COEE_CADLIGNE_TR!$L$3:$R$9,MATCH(WEEKDAY($A213,1),COEE_CADLIGNE_TR!$M$3:$M$9,0),4)*INDEX(COEE_CADLIGNE_TR!$A$1:$D$13,MATCH(MONTH($A213),COEE_CADLIGNE_TR!$A$1:$A$13,0),3))))</f>
        <v/>
      </c>
      <c r="L213" s="28" t="str">
        <f>IF(OR(Ouverture_lignes_validées!L213="F",Ouverture_lignes_validées!L213="PM",Ouverture_lignes_validées!L213=""),"",IF(Ouverture_lignes_validées!L213=1,INDEX(COEE_CADLIGNE_TR!$A$16:$C$27,MATCH(Tableau4[[#This Row],[Mois]],COEE_CADLIGNE_TR!$A$16:$A$27,0),2)*COEE_CADLIGNE_TR!$H$2*INDEX(COEE_CADLIGNE_TR!$L$3:$R$9,MATCH(WEEKDAY($A213,1),COEE_CADLIGNE_TR!$M$3:$M$9,0),5)*INDEX(COEE_CADLIGNE_TR!$A$1:$D$13,MATCH(MONTH($A213),COEE_CADLIGNE_TR!$A$1:$A$13,0),3)))</f>
        <v/>
      </c>
      <c r="M213" s="28" t="str">
        <f>IF(OR(Ouverture_lignes_validées!M213="F",Ouverture_lignes_validées!M213="PM",Ouverture_lignes_validées!M213=""),"",IF(Ouverture_lignes_validées!M213=1,INDEX(COEE_CADLIGNE_TR!$A$16:$C$27,MATCH(Tableau4[[#This Row],[Mois]],COEE_CADLIGNE_TR!$A$16:$A$27,0),2)*COEE_CADLIGNE_TR!$H$2*INDEX(COEE_CADLIGNE_TR!$L$3:$R$9,MATCH(WEEKDAY($A213,1),COEE_CADLIGNE_TR!$M$3:$M$9,0),6)*INDEX(COEE_CADLIGNE_TR!$A$1:$D$13,MATCH(MONTH($A213),COEE_CADLIGNE_TR!$A$1:$A$13,0),3)))</f>
        <v/>
      </c>
      <c r="N213" s="28" t="str">
        <f>IF(OR(Ouverture_lignes_validées!N213="F",Ouverture_lignes_validées!N213="PM",Ouverture_lignes_validées!N213=""),"",IF(Ouverture_lignes_validées!N213=1,INDEX(COEE_CADLIGNE_TR!$A$16:$C$27,MATCH(Tableau4[[#This Row],[Mois]],COEE_CADLIGNE_TR!$A$16:$A$27,0),2)*COEE_CADLIGNE_TR!$H$2*INDEX(COEE_CADLIGNE_TR!$L$3:$R$9,MATCH(WEEKDAY($A213,1),COEE_CADLIGNE_TR!$M$3:$M$9,0),7)*INDEX(COEE_CADLIGNE_TR!$A$1:$D$13,MATCH(MONTH($A213),COEE_CADLIGNE_TR!$A$1:$A$13,0),3)))</f>
        <v/>
      </c>
      <c r="O213" s="28" t="str">
        <f>IF(OR(Ouverture_lignes_validées!O213="F",Ouverture_lignes_validées!O213="PM",Ouverture_lignes_validées!O213=""),"",IF(Ouverture_lignes_validées!O213=1,IF(ISEVEN(Capa_lignes!$C213)="VRAI",INDEX(COEE_CADLIGNE_TR!$A$16:$C$27,MATCH(Tableau4[[#This Row],[Mois]],COEE_CADLIGNE_TR!$A$16:$A$27,0),2)*COEE_CADLIGNE_TR!$I$2*INDEX(COEE_CADLIGNE_TR!$L$3:$R$9,MATCH(WEEKDAY($A213,1),COEE_CADLIGNE_TR!$M$3:$M$9,0),4)*INDEX(COEE_CADLIGNE_TR!$A$1:$D$13,MATCH(MONTH($A213),COEE_CADLIGNE_TR!$A$1:$A$13,0),4),INDEX(COEE_CADLIGNE_TR!$A$16:$C$27,MATCH(Tableau4[[#This Row],[Mois]],COEE_CADLIGNE_TR!$A$16:$A$27,0),2)*COEE_CADLIGNE_TR!$I$2*INDEX(COEE_CADLIGNE_TR!$L$3:$R$9,MATCH(WEEKDAY($A213,1),COEE_CADLIGNE_TR!$M$3:$M$9,0),3)*INDEX(COEE_CADLIGNE_TR!$A$1:$D$13,MATCH(MONTH($A213),COEE_CADLIGNE_TR!$A$1:$A$13,0),4))))</f>
        <v/>
      </c>
      <c r="P213" s="28" t="str">
        <f>IF(OR(Ouverture_lignes_validées!P213="F",Ouverture_lignes_validées!P213="PM",Ouverture_lignes_validées!P213=""),"",IF(Ouverture_lignes_validées!P213=1,IF(ISEVEN(Capa_lignes!$C213)="VRAI",INDEX(COEE_CADLIGNE_TR!$A$16:$C$27,MATCH(Tableau4[[#This Row],[Mois]],COEE_CADLIGNE_TR!$A$16:$A$27,0),2)*COEE_CADLIGNE_TR!$I$2*INDEX(COEE_CADLIGNE_TR!$L$3:$R$9,MATCH(WEEKDAY($A213,1),COEE_CADLIGNE_TR!$M$3:$M$9,0),3)*INDEX(COEE_CADLIGNE_TR!$A$1:$D$13,MATCH(MONTH($A213),COEE_CADLIGNE_TR!$A$1:$A$13,0),4),INDEX(COEE_CADLIGNE_TR!$A$16:$C$27,MATCH(Tableau4[[#This Row],[Mois]],COEE_CADLIGNE_TR!$A$16:$A$27,0),2)*COEE_CADLIGNE_TR!$I$2*INDEX(COEE_CADLIGNE_TR!$L$3:$R$9,MATCH(WEEKDAY($A213,1),COEE_CADLIGNE_TR!$M$3:$M$9,0),4)*INDEX(COEE_CADLIGNE_TR!$A$1:$D$13,MATCH(MONTH($A213),COEE_CADLIGNE_TR!$A$1:$A$13,0),4))))</f>
        <v/>
      </c>
      <c r="Q213" s="28" t="str">
        <f>IF(OR(Ouverture_lignes_validées!Q213="F",Ouverture_lignes_validées!Q213="PM",Ouverture_lignes_validées!Q213=""),"",IF(Ouverture_lignes_validées!Q213=1,INDEX(COEE_CADLIGNE_TR!$A$16:$C$27,MATCH(Tableau4[[#This Row],[Mois]],COEE_CADLIGNE_TR!$A$16:$A$27,0),2)*COEE_CADLIGNE_TR!$I$2*INDEX(COEE_CADLIGNE_TR!$L$3:$R$9,MATCH(WEEKDAY($A213,1),COEE_CADLIGNE_TR!$M$3:$M$9,0),5)*INDEX(COEE_CADLIGNE_TR!$A$1:$D$13,MATCH(MONTH($A213),COEE_CADLIGNE_TR!$A$1:$A$13,0),4)))</f>
        <v/>
      </c>
      <c r="R213" s="28">
        <f>IF(OR(Ouverture_lignes_validées!R213="F",Ouverture_lignes_validées!R213="PM",Ouverture_lignes_validées!R213=""),"",IF(Ouverture_lignes_validées!R213=1,INDEX(COEE_CADLIGNE_TR!$A$16:$C$27,MATCH(Tableau4[[#This Row],[Mois]],COEE_CADLIGNE_TR!$A$16:$A$27,0),2)*COEE_CADLIGNE_TR!$I$2*INDEX(COEE_CADLIGNE_TR!$L$3:$R$9,MATCH(WEEKDAY($A213,1),COEE_CADLIGNE_TR!$M$3:$M$9,0),6)*INDEX(COEE_CADLIGNE_TR!$A$1:$D$13,MATCH(MONTH($A213),COEE_CADLIGNE_TR!$A$1:$A$13,0),4)))</f>
        <v>7780.5</v>
      </c>
      <c r="S213" s="28">
        <f>IF(OR(Ouverture_lignes_validées!S213="F",Ouverture_lignes_validées!S213="PM",Ouverture_lignes_validées!S213=""),"",IF(Ouverture_lignes_validées!S213=1,INDEX(COEE_CADLIGNE_TR!$A$16:$C$27,MATCH(Tableau4[[#This Row],[Mois]],COEE_CADLIGNE_TR!$A$16:$A$27,0),2)*COEE_CADLIGNE_TR!$I$2*INDEX(COEE_CADLIGNE_TR!$L$3:$R$9,MATCH(WEEKDAY($A213,1),COEE_CADLIGNE_TR!$M$3:$M$9,0),7)*INDEX(COEE_CADLIGNE_TR!$A$1:$D$13,MATCH(MONTH($A213),COEE_CADLIGNE_TR!$A$1:$A$13,0),4)))</f>
        <v>7891.6500000000005</v>
      </c>
      <c r="T213" s="28" t="str">
        <f>IF(OR(Ouverture_lignes_validées!T213="F",Ouverture_lignes_validées!T213="PM",Ouverture_lignes_validées!T213=""),"",IF(Ouverture_lignes_validées!T213=1,IF(ISEVEN(Capa_lignes!$C213)="VRAI",INDEX(COEE_CADLIGNE_TR!$A$16:$C$27,MATCH(Tableau4[[#This Row],[Mois]],COEE_CADLIGNE_TR!$A$16:$A$27,0),2)*COEE_CADLIGNE_TR!$J$2*INDEX(COEE_CADLIGNE_TR!$L$3:$R$9,MATCH(WEEKDAY($A213,1),COEE_CADLIGNE_TR!$M$3:$M$9,0),3)*INDEX(COEE_CADLIGNE_TR!$A$1:$E$13,MATCH(MONTH($A213),COEE_CADLIGNE_TR!$A$1:$A$13,0),5),INDEX(COEE_CADLIGNE_TR!$A$16:$C$27,MATCH(Tableau4[[#This Row],[Mois]],COEE_CADLIGNE_TR!$A$16:$A$27,0),2)*COEE_CADLIGNE_TR!$J$2*INDEX(COEE_CADLIGNE_TR!$L$3:$R$9,MATCH(WEEKDAY($A213,1),COEE_CADLIGNE_TR!$M$3:$M$9,0),4)*INDEX(COEE_CADLIGNE_TR!$A$1:$E$13,MATCH(MONTH($A213),COEE_CADLIGNE_TR!$A$1:$A$13,0),5))))</f>
        <v/>
      </c>
    </row>
    <row r="214" spans="1:20" x14ac:dyDescent="0.35">
      <c r="A214" s="4">
        <v>45137</v>
      </c>
      <c r="B214" s="1">
        <v>2023</v>
      </c>
      <c r="C214" s="1">
        <v>30</v>
      </c>
      <c r="D214" s="1">
        <f>MONTH(Tableau4[[#This Row],[Date ]])</f>
        <v>7</v>
      </c>
      <c r="E214" s="28" t="str">
        <f>IF(OR(Ouverture_lignes_validées!E214="F",Ouverture_lignes_validées!E214="PM",Ouverture_lignes_validées!E214=""),"",
IF(Ouverture_lignes_validées!E214=1,
IF(ISEVEN(Capa_lignes!$C214)="VRAI",
INDEX(COEE_CADLIGNE_TR!$A$16:$C$27,MATCH(Tableau4[[#This Row],[Mois]],COEE_CADLIGNE_TR!$A$16:$A$27,0),2)*COEE_CADLIGNE_TR!$G$2*INDEX(COEE_CADLIGNE_TR!$L$3:$R$9,MATCH(WEEKDAY($A214,1),COEE_CADLIGNE_TR!$M$3:$M$9,0),4)*INDEX(COEE_CADLIGNE_TR!$A$1:$D$13,MATCH(MONTH($A214),COEE_CADLIGNE_TR!$A$1:$A$13,0),2)*INDEX(COEE_CADLIGNE_TR!$A$1:$D$13,MATCH(MONTH($A214),COEE_CADLIGNE_TR!$A$1:$A$13,0),2),
INDEX(COEE_CADLIGNE_TR!$A$16:$C$27,MATCH(Tableau4[[#This Row],[Mois]],COEE_CADLIGNE_TR!$A$16:$A$27,0),2)*COEE_CADLIGNE_TR!$G$2*INDEX(COEE_CADLIGNE_TR!$L$3:$R$9,MATCH(WEEKDAY($A214,1),COEE_CADLIGNE_TR!$M$3:$M$9,0),3)*INDEX(COEE_CADLIGNE_TR!$A$1:$D$13,MATCH(MONTH($A214),COEE_CADLIGNE_TR!$A$1:$A$13,0),2)*INDEX(COEE_CADLIGNE_TR!$A$1:$D$13,MATCH(MONTH($A214),COEE_CADLIGNE_TR!$A$1:$A$13,0),2))))</f>
        <v/>
      </c>
      <c r="F214" s="28" t="str">
        <f>IF(OR(Ouverture_lignes_validées!F214="F",Ouverture_lignes_validées!F214="PM",Ouverture_lignes_validées!F214=""),"",IF(Ouverture_lignes_validées!F214=1,IF(ISEVEN(Capa_lignes!$C214)="VRAI",INDEX(COEE_CADLIGNE_TR!$A$16:$C$27,MATCH(Tableau4[[#This Row],[Mois]],COEE_CADLIGNE_TR!$A$16:$A$27,0),2)*COEE_CADLIGNE_TR!$G$2*INDEX(COEE_CADLIGNE_TR!$L$3:$R$9,MATCH(WEEKDAY($A214,1),COEE_CADLIGNE_TR!$M$3:$M$9,0),3)*INDEX(COEE_CADLIGNE_TR!$A$1:$D$13,MATCH(MONTH($A214),COEE_CADLIGNE_TR!$A$1:$A$13,0),2),COEE_CADLIGNE_TR!$G$2*INDEX(COEE_CADLIGNE_TR!$L$3:$R$9,MATCH(WEEKDAY($A214,1),COEE_CADLIGNE_TR!$M$3:$M$9,0),4)*INDEX(COEE_CADLIGNE_TR!$A$1:$D$13,MATCH(MONTH($A214),COEE_CADLIGNE_TR!$A$1:$A$13,0),2))))</f>
        <v/>
      </c>
      <c r="G214" s="28" t="str">
        <f>IF(OR(Ouverture_lignes_validées!G214="F",Ouverture_lignes_validées!G214="PM",Ouverture_lignes_validées!G214=""),"",IF(Ouverture_lignes_validées!G214=1,INDEX(COEE_CADLIGNE_TR!$A$16:$C$27,MATCH(Tableau4[[#This Row],[Mois]],COEE_CADLIGNE_TR!$A$16:$A$27,0),2)*COEE_CADLIGNE_TR!$G$2*INDEX(COEE_CADLIGNE_TR!$L$3:$R$9,MATCH(WEEKDAY($A214,1),COEE_CADLIGNE_TR!$M$3:$M$9,0),5)*INDEX(COEE_CADLIGNE_TR!$A$1:$D$13,MATCH(MONTH($A214),COEE_CADLIGNE_TR!$A$1:$A$13,0),2)))</f>
        <v/>
      </c>
      <c r="H214" s="28" t="str">
        <f>IF(OR(Ouverture_lignes_validées!H214="F",Ouverture_lignes_validées!H214="PM",Ouverture_lignes_validées!H214=""),"",IF(Ouverture_lignes_validées!H214=1,INDEX(COEE_CADLIGNE_TR!$A$16:$C$27,MATCH(Tableau4[[#This Row],[Mois]],COEE_CADLIGNE_TR!$A$16:$A$27,0),2)*COEE_CADLIGNE_TR!$G$2*INDEX(COEE_CADLIGNE_TR!$L$3:$R$9,MATCH(WEEKDAY($A214,1),COEE_CADLIGNE_TR!$M$3:$M$9,0),6)*INDEX(COEE_CADLIGNE_TR!$A$1:$D$13,MATCH(MONTH($A214),COEE_CADLIGNE_TR!$A$1:$A$13,0),2)))</f>
        <v/>
      </c>
      <c r="I214" s="28">
        <f>IF(OR(Ouverture_lignes_validées!I214="F",Ouverture_lignes_validées!I214="PM",Ouverture_lignes_validées!I214=""),"",IF(Ouverture_lignes_validées!I214=1,INDEX(COEE_CADLIGNE_TR!$A$16:$C$27,MATCH(Tableau4[[#This Row],[Mois]],COEE_CADLIGNE_TR!$A$16:$A$27,0),2)*COEE_CADLIGNE_TR!$G$2*INDEX(COEE_CADLIGNE_TR!$L$3:$R$9,MATCH(WEEKDAY($A214,1),COEE_CADLIGNE_TR!$M$3:$M$9,0),7)*INDEX(COEE_CADLIGNE_TR!$A$1:$D$13,MATCH(MONTH($A214),COEE_CADLIGNE_TR!$A$1:$A$13,0),2)))</f>
        <v>6070.5</v>
      </c>
      <c r="J214" s="28" t="str">
        <f>IF(OR(Ouverture_lignes_validées!J214="F",Ouverture_lignes_validées!J214="PM",Ouverture_lignes_validées!J214=""),"",IF(Ouverture_lignes_validées!J214=1,IF(ISEVEN(Capa_lignes!$C214)="VRAI",INDEX(COEE_CADLIGNE_TR!$A$16:$C$27,MATCH(Tableau4[[#This Row],[Mois]],COEE_CADLIGNE_TR!$A$16:$A$27,0),2)*COEE_CADLIGNE_TR!$H$2*INDEX(COEE_CADLIGNE_TR!$L$3:$R$9,MATCH(WEEKDAY($A214,1),COEE_CADLIGNE_TR!$M$3:$M$9,0),4)*INDEX(COEE_CADLIGNE_TR!$A$1:$D$13,MATCH(MONTH($A214),COEE_CADLIGNE_TR!$A$1:$A$13,0),3),INDEX(COEE_CADLIGNE_TR!$A$16:$C$27,MATCH(Tableau4[[#This Row],[Mois]],COEE_CADLIGNE_TR!$A$16:$A$27,0),2)*COEE_CADLIGNE_TR!$H$2*INDEX(COEE_CADLIGNE_TR!$L$3:$R$9,MATCH(WEEKDAY($A214,1),COEE_CADLIGNE_TR!$M$3:$M$9,0),3)*INDEX(COEE_CADLIGNE_TR!$A$1:$D$13,MATCH(MONTH($A214),COEE_CADLIGNE_TR!$A$1:$A$13,0),3))))</f>
        <v/>
      </c>
      <c r="K214" s="28" t="str">
        <f>IF(OR(Ouverture_lignes_validées!K214="F",Ouverture_lignes_validées!K214="PM",Ouverture_lignes_validées!K214=""),"",IF(Ouverture_lignes_validées!K214=1,IF(ISEVEN(Capa_lignes!$C214)="VRAI",INDEX(COEE_CADLIGNE_TR!$A$16:$C$27,MATCH(Tableau4[[#This Row],[Mois]],COEE_CADLIGNE_TR!$A$16:$A$27,0),2)*COEE_CADLIGNE_TR!$H$2*INDEX(COEE_CADLIGNE_TR!$L$3:$R$9,MATCH(WEEKDAY($A214,1),COEE_CADLIGNE_TR!$M$3:$M$9,0),3)*INDEX(COEE_CADLIGNE_TR!$A$1:$D$13,MATCH(MONTH($A214),COEE_CADLIGNE_TR!$A$1:$A$13,0),3),INDEX(COEE_CADLIGNE_TR!$A$16:$C$27,MATCH(Tableau4[[#This Row],[Mois]],COEE_CADLIGNE_TR!$A$16:$A$27,0),2)*COEE_CADLIGNE_TR!$H$2*INDEX(COEE_CADLIGNE_TR!$L$3:$R$9,MATCH(WEEKDAY($A214,1),COEE_CADLIGNE_TR!$M$3:$M$9,0),4)*INDEX(COEE_CADLIGNE_TR!$A$1:$D$13,MATCH(MONTH($A214),COEE_CADLIGNE_TR!$A$1:$A$13,0),3))))</f>
        <v/>
      </c>
      <c r="L214" s="28" t="str">
        <f>IF(OR(Ouverture_lignes_validées!L214="F",Ouverture_lignes_validées!L214="PM",Ouverture_lignes_validées!L214=""),"",IF(Ouverture_lignes_validées!L214=1,INDEX(COEE_CADLIGNE_TR!$A$16:$C$27,MATCH(Tableau4[[#This Row],[Mois]],COEE_CADLIGNE_TR!$A$16:$A$27,0),2)*COEE_CADLIGNE_TR!$H$2*INDEX(COEE_CADLIGNE_TR!$L$3:$R$9,MATCH(WEEKDAY($A214,1),COEE_CADLIGNE_TR!$M$3:$M$9,0),5)*INDEX(COEE_CADLIGNE_TR!$A$1:$D$13,MATCH(MONTH($A214),COEE_CADLIGNE_TR!$A$1:$A$13,0),3)))</f>
        <v/>
      </c>
      <c r="M214" s="28" t="str">
        <f>IF(OR(Ouverture_lignes_validées!M214="F",Ouverture_lignes_validées!M214="PM",Ouverture_lignes_validées!M214=""),"",IF(Ouverture_lignes_validées!M214=1,INDEX(COEE_CADLIGNE_TR!$A$16:$C$27,MATCH(Tableau4[[#This Row],[Mois]],COEE_CADLIGNE_TR!$A$16:$A$27,0),2)*COEE_CADLIGNE_TR!$H$2*INDEX(COEE_CADLIGNE_TR!$L$3:$R$9,MATCH(WEEKDAY($A214,1),COEE_CADLIGNE_TR!$M$3:$M$9,0),6)*INDEX(COEE_CADLIGNE_TR!$A$1:$D$13,MATCH(MONTH($A214),COEE_CADLIGNE_TR!$A$1:$A$13,0),3)))</f>
        <v/>
      </c>
      <c r="N214" s="28" t="str">
        <f>IF(OR(Ouverture_lignes_validées!N214="F",Ouverture_lignes_validées!N214="PM",Ouverture_lignes_validées!N214=""),"",IF(Ouverture_lignes_validées!N214=1,INDEX(COEE_CADLIGNE_TR!$A$16:$C$27,MATCH(Tableau4[[#This Row],[Mois]],COEE_CADLIGNE_TR!$A$16:$A$27,0),2)*COEE_CADLIGNE_TR!$H$2*INDEX(COEE_CADLIGNE_TR!$L$3:$R$9,MATCH(WEEKDAY($A214,1),COEE_CADLIGNE_TR!$M$3:$M$9,0),7)*INDEX(COEE_CADLIGNE_TR!$A$1:$D$13,MATCH(MONTH($A214),COEE_CADLIGNE_TR!$A$1:$A$13,0),3)))</f>
        <v/>
      </c>
      <c r="O214" s="28" t="str">
        <f>IF(OR(Ouverture_lignes_validées!O214="F",Ouverture_lignes_validées!O214="PM",Ouverture_lignes_validées!O214=""),"",IF(Ouverture_lignes_validées!O214=1,IF(ISEVEN(Capa_lignes!$C214)="VRAI",INDEX(COEE_CADLIGNE_TR!$A$16:$C$27,MATCH(Tableau4[[#This Row],[Mois]],COEE_CADLIGNE_TR!$A$16:$A$27,0),2)*COEE_CADLIGNE_TR!$I$2*INDEX(COEE_CADLIGNE_TR!$L$3:$R$9,MATCH(WEEKDAY($A214,1),COEE_CADLIGNE_TR!$M$3:$M$9,0),4)*INDEX(COEE_CADLIGNE_TR!$A$1:$D$13,MATCH(MONTH($A214),COEE_CADLIGNE_TR!$A$1:$A$13,0),4),INDEX(COEE_CADLIGNE_TR!$A$16:$C$27,MATCH(Tableau4[[#This Row],[Mois]],COEE_CADLIGNE_TR!$A$16:$A$27,0),2)*COEE_CADLIGNE_TR!$I$2*INDEX(COEE_CADLIGNE_TR!$L$3:$R$9,MATCH(WEEKDAY($A214,1),COEE_CADLIGNE_TR!$M$3:$M$9,0),3)*INDEX(COEE_CADLIGNE_TR!$A$1:$D$13,MATCH(MONTH($A214),COEE_CADLIGNE_TR!$A$1:$A$13,0),4))))</f>
        <v/>
      </c>
      <c r="P214" s="28" t="str">
        <f>IF(OR(Ouverture_lignes_validées!P214="F",Ouverture_lignes_validées!P214="PM",Ouverture_lignes_validées!P214=""),"",IF(Ouverture_lignes_validées!P214=1,IF(ISEVEN(Capa_lignes!$C214)="VRAI",INDEX(COEE_CADLIGNE_TR!$A$16:$C$27,MATCH(Tableau4[[#This Row],[Mois]],COEE_CADLIGNE_TR!$A$16:$A$27,0),2)*COEE_CADLIGNE_TR!$I$2*INDEX(COEE_CADLIGNE_TR!$L$3:$R$9,MATCH(WEEKDAY($A214,1),COEE_CADLIGNE_TR!$M$3:$M$9,0),3)*INDEX(COEE_CADLIGNE_TR!$A$1:$D$13,MATCH(MONTH($A214),COEE_CADLIGNE_TR!$A$1:$A$13,0),4),INDEX(COEE_CADLIGNE_TR!$A$16:$C$27,MATCH(Tableau4[[#This Row],[Mois]],COEE_CADLIGNE_TR!$A$16:$A$27,0),2)*COEE_CADLIGNE_TR!$I$2*INDEX(COEE_CADLIGNE_TR!$L$3:$R$9,MATCH(WEEKDAY($A214,1),COEE_CADLIGNE_TR!$M$3:$M$9,0),4)*INDEX(COEE_CADLIGNE_TR!$A$1:$D$13,MATCH(MONTH($A214),COEE_CADLIGNE_TR!$A$1:$A$13,0),4))))</f>
        <v/>
      </c>
      <c r="Q214" s="28" t="str">
        <f>IF(OR(Ouverture_lignes_validées!Q214="F",Ouverture_lignes_validées!Q214="PM",Ouverture_lignes_validées!Q214=""),"",IF(Ouverture_lignes_validées!Q214=1,INDEX(COEE_CADLIGNE_TR!$A$16:$C$27,MATCH(Tableau4[[#This Row],[Mois]],COEE_CADLIGNE_TR!$A$16:$A$27,0),2)*COEE_CADLIGNE_TR!$I$2*INDEX(COEE_CADLIGNE_TR!$L$3:$R$9,MATCH(WEEKDAY($A214,1),COEE_CADLIGNE_TR!$M$3:$M$9,0),5)*INDEX(COEE_CADLIGNE_TR!$A$1:$D$13,MATCH(MONTH($A214),COEE_CADLIGNE_TR!$A$1:$A$13,0),4)))</f>
        <v/>
      </c>
      <c r="R214" s="28">
        <f>IF(OR(Ouverture_lignes_validées!R214="F",Ouverture_lignes_validées!R214="PM",Ouverture_lignes_validées!R214=""),"",IF(Ouverture_lignes_validées!R214=1,INDEX(COEE_CADLIGNE_TR!$A$16:$C$27,MATCH(Tableau4[[#This Row],[Mois]],COEE_CADLIGNE_TR!$A$16:$A$27,0),2)*COEE_CADLIGNE_TR!$I$2*INDEX(COEE_CADLIGNE_TR!$L$3:$R$9,MATCH(WEEKDAY($A214,1),COEE_CADLIGNE_TR!$M$3:$M$9,0),6)*INDEX(COEE_CADLIGNE_TR!$A$1:$D$13,MATCH(MONTH($A214),COEE_CADLIGNE_TR!$A$1:$A$13,0),4)))</f>
        <v>7780.5</v>
      </c>
      <c r="S214" s="28">
        <f>IF(OR(Ouverture_lignes_validées!S214="F",Ouverture_lignes_validées!S214="PM",Ouverture_lignes_validées!S214=""),"",IF(Ouverture_lignes_validées!S214=1,INDEX(COEE_CADLIGNE_TR!$A$16:$C$27,MATCH(Tableau4[[#This Row],[Mois]],COEE_CADLIGNE_TR!$A$16:$A$27,0),2)*COEE_CADLIGNE_TR!$I$2*INDEX(COEE_CADLIGNE_TR!$L$3:$R$9,MATCH(WEEKDAY($A214,1),COEE_CADLIGNE_TR!$M$3:$M$9,0),7)*INDEX(COEE_CADLIGNE_TR!$A$1:$D$13,MATCH(MONTH($A214),COEE_CADLIGNE_TR!$A$1:$A$13,0),4)))</f>
        <v>7891.6500000000005</v>
      </c>
      <c r="T214" s="28" t="str">
        <f>IF(OR(Ouverture_lignes_validées!T214="F",Ouverture_lignes_validées!T214="PM",Ouverture_lignes_validées!T214=""),"",IF(Ouverture_lignes_validées!T214=1,IF(ISEVEN(Capa_lignes!$C214)="VRAI",INDEX(COEE_CADLIGNE_TR!$A$16:$C$27,MATCH(Tableau4[[#This Row],[Mois]],COEE_CADLIGNE_TR!$A$16:$A$27,0),2)*COEE_CADLIGNE_TR!$J$2*INDEX(COEE_CADLIGNE_TR!$L$3:$R$9,MATCH(WEEKDAY($A214,1),COEE_CADLIGNE_TR!$M$3:$M$9,0),3)*INDEX(COEE_CADLIGNE_TR!$A$1:$E$13,MATCH(MONTH($A214),COEE_CADLIGNE_TR!$A$1:$A$13,0),5),INDEX(COEE_CADLIGNE_TR!$A$16:$C$27,MATCH(Tableau4[[#This Row],[Mois]],COEE_CADLIGNE_TR!$A$16:$A$27,0),2)*COEE_CADLIGNE_TR!$J$2*INDEX(COEE_CADLIGNE_TR!$L$3:$R$9,MATCH(WEEKDAY($A214,1),COEE_CADLIGNE_TR!$M$3:$M$9,0),4)*INDEX(COEE_CADLIGNE_TR!$A$1:$E$13,MATCH(MONTH($A214),COEE_CADLIGNE_TR!$A$1:$A$13,0),5))))</f>
        <v/>
      </c>
    </row>
    <row r="215" spans="1:20" x14ac:dyDescent="0.35">
      <c r="A215" s="4">
        <v>45138</v>
      </c>
      <c r="B215" s="1">
        <v>2023</v>
      </c>
      <c r="C215" s="1">
        <v>31</v>
      </c>
      <c r="D215" s="1">
        <f>MONTH(Tableau4[[#This Row],[Date ]])</f>
        <v>7</v>
      </c>
      <c r="E215" s="28" t="str">
        <f>IF(OR(Ouverture_lignes_validées!E215="F",Ouverture_lignes_validées!E215="PM",Ouverture_lignes_validées!E215=""),"",
IF(Ouverture_lignes_validées!E215=1,
IF(ISEVEN(Capa_lignes!$C215)="VRAI",
INDEX(COEE_CADLIGNE_TR!$A$16:$C$27,MATCH(Tableau4[[#This Row],[Mois]],COEE_CADLIGNE_TR!$A$16:$A$27,0),2)*COEE_CADLIGNE_TR!$G$2*INDEX(COEE_CADLIGNE_TR!$L$3:$R$9,MATCH(WEEKDAY($A215,1),COEE_CADLIGNE_TR!$M$3:$M$9,0),4)*INDEX(COEE_CADLIGNE_TR!$A$1:$D$13,MATCH(MONTH($A215),COEE_CADLIGNE_TR!$A$1:$A$13,0),2)*INDEX(COEE_CADLIGNE_TR!$A$1:$D$13,MATCH(MONTH($A215),COEE_CADLIGNE_TR!$A$1:$A$13,0),2),
INDEX(COEE_CADLIGNE_TR!$A$16:$C$27,MATCH(Tableau4[[#This Row],[Mois]],COEE_CADLIGNE_TR!$A$16:$A$27,0),2)*COEE_CADLIGNE_TR!$G$2*INDEX(COEE_CADLIGNE_TR!$L$3:$R$9,MATCH(WEEKDAY($A215,1),COEE_CADLIGNE_TR!$M$3:$M$9,0),3)*INDEX(COEE_CADLIGNE_TR!$A$1:$D$13,MATCH(MONTH($A215),COEE_CADLIGNE_TR!$A$1:$A$13,0),2)*INDEX(COEE_CADLIGNE_TR!$A$1:$D$13,MATCH(MONTH($A215),COEE_CADLIGNE_TR!$A$1:$A$13,0),2))))</f>
        <v/>
      </c>
      <c r="F215" s="28" t="str">
        <f>IF(OR(Ouverture_lignes_validées!F215="F",Ouverture_lignes_validées!F215="PM",Ouverture_lignes_validées!F215=""),"",IF(Ouverture_lignes_validées!F215=1,IF(ISEVEN(Capa_lignes!$C215)="VRAI",INDEX(COEE_CADLIGNE_TR!$A$16:$C$27,MATCH(Tableau4[[#This Row],[Mois]],COEE_CADLIGNE_TR!$A$16:$A$27,0),2)*COEE_CADLIGNE_TR!$G$2*INDEX(COEE_CADLIGNE_TR!$L$3:$R$9,MATCH(WEEKDAY($A215,1),COEE_CADLIGNE_TR!$M$3:$M$9,0),3)*INDEX(COEE_CADLIGNE_TR!$A$1:$D$13,MATCH(MONTH($A215),COEE_CADLIGNE_TR!$A$1:$A$13,0),2),COEE_CADLIGNE_TR!$G$2*INDEX(COEE_CADLIGNE_TR!$L$3:$R$9,MATCH(WEEKDAY($A215,1),COEE_CADLIGNE_TR!$M$3:$M$9,0),4)*INDEX(COEE_CADLIGNE_TR!$A$1:$D$13,MATCH(MONTH($A215),COEE_CADLIGNE_TR!$A$1:$A$13,0),2))))</f>
        <v/>
      </c>
      <c r="G215" s="28" t="str">
        <f>IF(OR(Ouverture_lignes_validées!G215="F",Ouverture_lignes_validées!G215="PM",Ouverture_lignes_validées!G215=""),"",IF(Ouverture_lignes_validées!G215=1,INDEX(COEE_CADLIGNE_TR!$A$16:$C$27,MATCH(Tableau4[[#This Row],[Mois]],COEE_CADLIGNE_TR!$A$16:$A$27,0),2)*COEE_CADLIGNE_TR!$G$2*INDEX(COEE_CADLIGNE_TR!$L$3:$R$9,MATCH(WEEKDAY($A215,1),COEE_CADLIGNE_TR!$M$3:$M$9,0),5)*INDEX(COEE_CADLIGNE_TR!$A$1:$D$13,MATCH(MONTH($A215),COEE_CADLIGNE_TR!$A$1:$A$13,0),2)))</f>
        <v/>
      </c>
      <c r="H215" s="28" t="str">
        <f>IF(OR(Ouverture_lignes_validées!H215="F",Ouverture_lignes_validées!H215="PM",Ouverture_lignes_validées!H215=""),"",IF(Ouverture_lignes_validées!H215=1,INDEX(COEE_CADLIGNE_TR!$A$16:$C$27,MATCH(Tableau4[[#This Row],[Mois]],COEE_CADLIGNE_TR!$A$16:$A$27,0),2)*COEE_CADLIGNE_TR!$G$2*INDEX(COEE_CADLIGNE_TR!$L$3:$R$9,MATCH(WEEKDAY($A215,1),COEE_CADLIGNE_TR!$M$3:$M$9,0),6)*INDEX(COEE_CADLIGNE_TR!$A$1:$D$13,MATCH(MONTH($A215),COEE_CADLIGNE_TR!$A$1:$A$13,0),2)))</f>
        <v/>
      </c>
      <c r="I215" s="28" t="str">
        <f>IF(OR(Ouverture_lignes_validées!I215="F",Ouverture_lignes_validées!I215="PM",Ouverture_lignes_validées!I215=""),"",IF(Ouverture_lignes_validées!I215=1,INDEX(COEE_CADLIGNE_TR!$A$16:$C$27,MATCH(Tableau4[[#This Row],[Mois]],COEE_CADLIGNE_TR!$A$16:$A$27,0),2)*COEE_CADLIGNE_TR!$G$2*INDEX(COEE_CADLIGNE_TR!$L$3:$R$9,MATCH(WEEKDAY($A215,1),COEE_CADLIGNE_TR!$M$3:$M$9,0),7)*INDEX(COEE_CADLIGNE_TR!$A$1:$D$13,MATCH(MONTH($A215),COEE_CADLIGNE_TR!$A$1:$A$13,0),2)))</f>
        <v/>
      </c>
      <c r="J215" s="28" t="str">
        <f>IF(OR(Ouverture_lignes_validées!J215="F",Ouverture_lignes_validées!J215="PM",Ouverture_lignes_validées!J215=""),"",IF(Ouverture_lignes_validées!J215=1,IF(ISEVEN(Capa_lignes!$C215)="VRAI",INDEX(COEE_CADLIGNE_TR!$A$16:$C$27,MATCH(Tableau4[[#This Row],[Mois]],COEE_CADLIGNE_TR!$A$16:$A$27,0),2)*COEE_CADLIGNE_TR!$H$2*INDEX(COEE_CADLIGNE_TR!$L$3:$R$9,MATCH(WEEKDAY($A215,1),COEE_CADLIGNE_TR!$M$3:$M$9,0),4)*INDEX(COEE_CADLIGNE_TR!$A$1:$D$13,MATCH(MONTH($A215),COEE_CADLIGNE_TR!$A$1:$A$13,0),3),INDEX(COEE_CADLIGNE_TR!$A$16:$C$27,MATCH(Tableau4[[#This Row],[Mois]],COEE_CADLIGNE_TR!$A$16:$A$27,0),2)*COEE_CADLIGNE_TR!$H$2*INDEX(COEE_CADLIGNE_TR!$L$3:$R$9,MATCH(WEEKDAY($A215,1),COEE_CADLIGNE_TR!$M$3:$M$9,0),3)*INDEX(COEE_CADLIGNE_TR!$A$1:$D$13,MATCH(MONTH($A215),COEE_CADLIGNE_TR!$A$1:$A$13,0),3))))</f>
        <v/>
      </c>
      <c r="K215" s="28" t="str">
        <f>IF(OR(Ouverture_lignes_validées!K215="F",Ouverture_lignes_validées!K215="PM",Ouverture_lignes_validées!K215=""),"",IF(Ouverture_lignes_validées!K215=1,IF(ISEVEN(Capa_lignes!$C215)="VRAI",INDEX(COEE_CADLIGNE_TR!$A$16:$C$27,MATCH(Tableau4[[#This Row],[Mois]],COEE_CADLIGNE_TR!$A$16:$A$27,0),2)*COEE_CADLIGNE_TR!$H$2*INDEX(COEE_CADLIGNE_TR!$L$3:$R$9,MATCH(WEEKDAY($A215,1),COEE_CADLIGNE_TR!$M$3:$M$9,0),3)*INDEX(COEE_CADLIGNE_TR!$A$1:$D$13,MATCH(MONTH($A215),COEE_CADLIGNE_TR!$A$1:$A$13,0),3),INDEX(COEE_CADLIGNE_TR!$A$16:$C$27,MATCH(Tableau4[[#This Row],[Mois]],COEE_CADLIGNE_TR!$A$16:$A$27,0),2)*COEE_CADLIGNE_TR!$H$2*INDEX(COEE_CADLIGNE_TR!$L$3:$R$9,MATCH(WEEKDAY($A215,1),COEE_CADLIGNE_TR!$M$3:$M$9,0),4)*INDEX(COEE_CADLIGNE_TR!$A$1:$D$13,MATCH(MONTH($A215),COEE_CADLIGNE_TR!$A$1:$A$13,0),3))))</f>
        <v/>
      </c>
      <c r="L215" s="28" t="str">
        <f>IF(OR(Ouverture_lignes_validées!L215="F",Ouverture_lignes_validées!L215="PM",Ouverture_lignes_validées!L215=""),"",IF(Ouverture_lignes_validées!L215=1,INDEX(COEE_CADLIGNE_TR!$A$16:$C$27,MATCH(Tableau4[[#This Row],[Mois]],COEE_CADLIGNE_TR!$A$16:$A$27,0),2)*COEE_CADLIGNE_TR!$H$2*INDEX(COEE_CADLIGNE_TR!$L$3:$R$9,MATCH(WEEKDAY($A215,1),COEE_CADLIGNE_TR!$M$3:$M$9,0),5)*INDEX(COEE_CADLIGNE_TR!$A$1:$D$13,MATCH(MONTH($A215),COEE_CADLIGNE_TR!$A$1:$A$13,0),3)))</f>
        <v/>
      </c>
      <c r="M215" s="28" t="str">
        <f>IF(OR(Ouverture_lignes_validées!M215="F",Ouverture_lignes_validées!M215="PM",Ouverture_lignes_validées!M215=""),"",IF(Ouverture_lignes_validées!M215=1,INDEX(COEE_CADLIGNE_TR!$A$16:$C$27,MATCH(Tableau4[[#This Row],[Mois]],COEE_CADLIGNE_TR!$A$16:$A$27,0),2)*COEE_CADLIGNE_TR!$H$2*INDEX(COEE_CADLIGNE_TR!$L$3:$R$9,MATCH(WEEKDAY($A215,1),COEE_CADLIGNE_TR!$M$3:$M$9,0),6)*INDEX(COEE_CADLIGNE_TR!$A$1:$D$13,MATCH(MONTH($A215),COEE_CADLIGNE_TR!$A$1:$A$13,0),3)))</f>
        <v/>
      </c>
      <c r="N215" s="28" t="str">
        <f>IF(OR(Ouverture_lignes_validées!N215="F",Ouverture_lignes_validées!N215="PM",Ouverture_lignes_validées!N215=""),"",IF(Ouverture_lignes_validées!N215=1,INDEX(COEE_CADLIGNE_TR!$A$16:$C$27,MATCH(Tableau4[[#This Row],[Mois]],COEE_CADLIGNE_TR!$A$16:$A$27,0),2)*COEE_CADLIGNE_TR!$H$2*INDEX(COEE_CADLIGNE_TR!$L$3:$R$9,MATCH(WEEKDAY($A215,1),COEE_CADLIGNE_TR!$M$3:$M$9,0),7)*INDEX(COEE_CADLIGNE_TR!$A$1:$D$13,MATCH(MONTH($A215),COEE_CADLIGNE_TR!$A$1:$A$13,0),3)))</f>
        <v/>
      </c>
      <c r="O215" s="28" t="str">
        <f>IF(OR(Ouverture_lignes_validées!O215="F",Ouverture_lignes_validées!O215="PM",Ouverture_lignes_validées!O215=""),"",IF(Ouverture_lignes_validées!O215=1,IF(ISEVEN(Capa_lignes!$C215)="VRAI",INDEX(COEE_CADLIGNE_TR!$A$16:$C$27,MATCH(Tableau4[[#This Row],[Mois]],COEE_CADLIGNE_TR!$A$16:$A$27,0),2)*COEE_CADLIGNE_TR!$I$2*INDEX(COEE_CADLIGNE_TR!$L$3:$R$9,MATCH(WEEKDAY($A215,1),COEE_CADLIGNE_TR!$M$3:$M$9,0),4)*INDEX(COEE_CADLIGNE_TR!$A$1:$D$13,MATCH(MONTH($A215),COEE_CADLIGNE_TR!$A$1:$A$13,0),4),INDEX(COEE_CADLIGNE_TR!$A$16:$C$27,MATCH(Tableau4[[#This Row],[Mois]],COEE_CADLIGNE_TR!$A$16:$A$27,0),2)*COEE_CADLIGNE_TR!$I$2*INDEX(COEE_CADLIGNE_TR!$L$3:$R$9,MATCH(WEEKDAY($A215,1),COEE_CADLIGNE_TR!$M$3:$M$9,0),3)*INDEX(COEE_CADLIGNE_TR!$A$1:$D$13,MATCH(MONTH($A215),COEE_CADLIGNE_TR!$A$1:$A$13,0),4))))</f>
        <v/>
      </c>
      <c r="P215" s="28" t="str">
        <f>IF(OR(Ouverture_lignes_validées!P215="F",Ouverture_lignes_validées!P215="PM",Ouverture_lignes_validées!P215=""),"",IF(Ouverture_lignes_validées!P215=1,IF(ISEVEN(Capa_lignes!$C215)="VRAI",INDEX(COEE_CADLIGNE_TR!$A$16:$C$27,MATCH(Tableau4[[#This Row],[Mois]],COEE_CADLIGNE_TR!$A$16:$A$27,0),2)*COEE_CADLIGNE_TR!$I$2*INDEX(COEE_CADLIGNE_TR!$L$3:$R$9,MATCH(WEEKDAY($A215,1),COEE_CADLIGNE_TR!$M$3:$M$9,0),3)*INDEX(COEE_CADLIGNE_TR!$A$1:$D$13,MATCH(MONTH($A215),COEE_CADLIGNE_TR!$A$1:$A$13,0),4),INDEX(COEE_CADLIGNE_TR!$A$16:$C$27,MATCH(Tableau4[[#This Row],[Mois]],COEE_CADLIGNE_TR!$A$16:$A$27,0),2)*COEE_CADLIGNE_TR!$I$2*INDEX(COEE_CADLIGNE_TR!$L$3:$R$9,MATCH(WEEKDAY($A215,1),COEE_CADLIGNE_TR!$M$3:$M$9,0),4)*INDEX(COEE_CADLIGNE_TR!$A$1:$D$13,MATCH(MONTH($A215),COEE_CADLIGNE_TR!$A$1:$A$13,0),4))))</f>
        <v/>
      </c>
      <c r="Q215" s="28" t="str">
        <f>IF(OR(Ouverture_lignes_validées!Q215="F",Ouverture_lignes_validées!Q215="PM",Ouverture_lignes_validées!Q215=""),"",IF(Ouverture_lignes_validées!Q215=1,INDEX(COEE_CADLIGNE_TR!$A$16:$C$27,MATCH(Tableau4[[#This Row],[Mois]],COEE_CADLIGNE_TR!$A$16:$A$27,0),2)*COEE_CADLIGNE_TR!$I$2*INDEX(COEE_CADLIGNE_TR!$L$3:$R$9,MATCH(WEEKDAY($A215,1),COEE_CADLIGNE_TR!$M$3:$M$9,0),5)*INDEX(COEE_CADLIGNE_TR!$A$1:$D$13,MATCH(MONTH($A215),COEE_CADLIGNE_TR!$A$1:$A$13,0),4)))</f>
        <v/>
      </c>
      <c r="R215" s="28" t="str">
        <f>IF(OR(Ouverture_lignes_validées!R215="F",Ouverture_lignes_validées!R215="PM",Ouverture_lignes_validées!R215=""),"",IF(Ouverture_lignes_validées!R215=1,INDEX(COEE_CADLIGNE_TR!$A$16:$C$27,MATCH(Tableau4[[#This Row],[Mois]],COEE_CADLIGNE_TR!$A$16:$A$27,0),2)*COEE_CADLIGNE_TR!$I$2*INDEX(COEE_CADLIGNE_TR!$L$3:$R$9,MATCH(WEEKDAY($A215,1),COEE_CADLIGNE_TR!$M$3:$M$9,0),6)*INDEX(COEE_CADLIGNE_TR!$A$1:$D$13,MATCH(MONTH($A215),COEE_CADLIGNE_TR!$A$1:$A$13,0),4)))</f>
        <v/>
      </c>
      <c r="S215" s="28" t="str">
        <f>IF(OR(Ouverture_lignes_validées!S215="F",Ouverture_lignes_validées!S215="PM",Ouverture_lignes_validées!S215=""),"",IF(Ouverture_lignes_validées!S215=1,INDEX(COEE_CADLIGNE_TR!$A$16:$C$27,MATCH(Tableau4[[#This Row],[Mois]],COEE_CADLIGNE_TR!$A$16:$A$27,0),2)*COEE_CADLIGNE_TR!$I$2*INDEX(COEE_CADLIGNE_TR!$L$3:$R$9,MATCH(WEEKDAY($A215,1),COEE_CADLIGNE_TR!$M$3:$M$9,0),7)*INDEX(COEE_CADLIGNE_TR!$A$1:$D$13,MATCH(MONTH($A215),COEE_CADLIGNE_TR!$A$1:$A$13,0),4)))</f>
        <v/>
      </c>
      <c r="T215" s="28" t="str">
        <f>IF(OR(Ouverture_lignes_validées!T215="F",Ouverture_lignes_validées!T215="PM",Ouverture_lignes_validées!T215=""),"",IF(Ouverture_lignes_validées!T215=1,IF(ISEVEN(Capa_lignes!$C215)="VRAI",INDEX(COEE_CADLIGNE_TR!$A$16:$C$27,MATCH(Tableau4[[#This Row],[Mois]],COEE_CADLIGNE_TR!$A$16:$A$27,0),2)*COEE_CADLIGNE_TR!$J$2*INDEX(COEE_CADLIGNE_TR!$L$3:$R$9,MATCH(WEEKDAY($A215,1),COEE_CADLIGNE_TR!$M$3:$M$9,0),3)*INDEX(COEE_CADLIGNE_TR!$A$1:$E$13,MATCH(MONTH($A215),COEE_CADLIGNE_TR!$A$1:$A$13,0),5),INDEX(COEE_CADLIGNE_TR!$A$16:$C$27,MATCH(Tableau4[[#This Row],[Mois]],COEE_CADLIGNE_TR!$A$16:$A$27,0),2)*COEE_CADLIGNE_TR!$J$2*INDEX(COEE_CADLIGNE_TR!$L$3:$R$9,MATCH(WEEKDAY($A215,1),COEE_CADLIGNE_TR!$M$3:$M$9,0),4)*INDEX(COEE_CADLIGNE_TR!$A$1:$E$13,MATCH(MONTH($A215),COEE_CADLIGNE_TR!$A$1:$A$13,0),5))))</f>
        <v/>
      </c>
    </row>
    <row r="216" spans="1:20" x14ac:dyDescent="0.35">
      <c r="A216" s="4">
        <v>45139</v>
      </c>
      <c r="B216" s="1">
        <v>2023</v>
      </c>
      <c r="C216" s="1">
        <v>31</v>
      </c>
      <c r="D216" s="1">
        <f>MONTH(Tableau4[[#This Row],[Date ]])</f>
        <v>8</v>
      </c>
      <c r="E216" s="28" t="str">
        <f>IF(OR(Ouverture_lignes_validées!E216="F",Ouverture_lignes_validées!E216="PM",Ouverture_lignes_validées!E216=""),"",
IF(Ouverture_lignes_validées!E216=1,
IF(ISEVEN(Capa_lignes!$C216)="VRAI",
INDEX(COEE_CADLIGNE_TR!$A$16:$C$27,MATCH(Tableau4[[#This Row],[Mois]],COEE_CADLIGNE_TR!$A$16:$A$27,0),2)*COEE_CADLIGNE_TR!$G$2*INDEX(COEE_CADLIGNE_TR!$L$3:$R$9,MATCH(WEEKDAY($A216,1),COEE_CADLIGNE_TR!$M$3:$M$9,0),4)*INDEX(COEE_CADLIGNE_TR!$A$1:$D$13,MATCH(MONTH($A216),COEE_CADLIGNE_TR!$A$1:$A$13,0),2)*INDEX(COEE_CADLIGNE_TR!$A$1:$D$13,MATCH(MONTH($A216),COEE_CADLIGNE_TR!$A$1:$A$13,0),2),
INDEX(COEE_CADLIGNE_TR!$A$16:$C$27,MATCH(Tableau4[[#This Row],[Mois]],COEE_CADLIGNE_TR!$A$16:$A$27,0),2)*COEE_CADLIGNE_TR!$G$2*INDEX(COEE_CADLIGNE_TR!$L$3:$R$9,MATCH(WEEKDAY($A216,1),COEE_CADLIGNE_TR!$M$3:$M$9,0),3)*INDEX(COEE_CADLIGNE_TR!$A$1:$D$13,MATCH(MONTH($A216),COEE_CADLIGNE_TR!$A$1:$A$13,0),2)*INDEX(COEE_CADLIGNE_TR!$A$1:$D$13,MATCH(MONTH($A216),COEE_CADLIGNE_TR!$A$1:$A$13,0),2))))</f>
        <v/>
      </c>
      <c r="F216" s="28" t="str">
        <f>IF(OR(Ouverture_lignes_validées!F216="F",Ouverture_lignes_validées!F216="PM",Ouverture_lignes_validées!F216=""),"",IF(Ouverture_lignes_validées!F216=1,IF(ISEVEN(Capa_lignes!$C216)="VRAI",INDEX(COEE_CADLIGNE_TR!$A$16:$C$27,MATCH(Tableau4[[#This Row],[Mois]],COEE_CADLIGNE_TR!$A$16:$A$27,0),2)*COEE_CADLIGNE_TR!$G$2*INDEX(COEE_CADLIGNE_TR!$L$3:$R$9,MATCH(WEEKDAY($A216,1),COEE_CADLIGNE_TR!$M$3:$M$9,0),3)*INDEX(COEE_CADLIGNE_TR!$A$1:$D$13,MATCH(MONTH($A216),COEE_CADLIGNE_TR!$A$1:$A$13,0),2),COEE_CADLIGNE_TR!$G$2*INDEX(COEE_CADLIGNE_TR!$L$3:$R$9,MATCH(WEEKDAY($A216,1),COEE_CADLIGNE_TR!$M$3:$M$9,0),4)*INDEX(COEE_CADLIGNE_TR!$A$1:$D$13,MATCH(MONTH($A216),COEE_CADLIGNE_TR!$A$1:$A$13,0),2))))</f>
        <v/>
      </c>
      <c r="G216" s="28" t="str">
        <f>IF(OR(Ouverture_lignes_validées!G216="F",Ouverture_lignes_validées!G216="PM",Ouverture_lignes_validées!G216=""),"",IF(Ouverture_lignes_validées!G216=1,INDEX(COEE_CADLIGNE_TR!$A$16:$C$27,MATCH(Tableau4[[#This Row],[Mois]],COEE_CADLIGNE_TR!$A$16:$A$27,0),2)*COEE_CADLIGNE_TR!$G$2*INDEX(COEE_CADLIGNE_TR!$L$3:$R$9,MATCH(WEEKDAY($A216,1),COEE_CADLIGNE_TR!$M$3:$M$9,0),5)*INDEX(COEE_CADLIGNE_TR!$A$1:$D$13,MATCH(MONTH($A216),COEE_CADLIGNE_TR!$A$1:$A$13,0),2)))</f>
        <v/>
      </c>
      <c r="H216" s="28" t="str">
        <f>IF(OR(Ouverture_lignes_validées!H216="F",Ouverture_lignes_validées!H216="PM",Ouverture_lignes_validées!H216=""),"",IF(Ouverture_lignes_validées!H216=1,INDEX(COEE_CADLIGNE_TR!$A$16:$C$27,MATCH(Tableau4[[#This Row],[Mois]],COEE_CADLIGNE_TR!$A$16:$A$27,0),2)*COEE_CADLIGNE_TR!$G$2*INDEX(COEE_CADLIGNE_TR!$L$3:$R$9,MATCH(WEEKDAY($A216,1),COEE_CADLIGNE_TR!$M$3:$M$9,0),6)*INDEX(COEE_CADLIGNE_TR!$A$1:$D$13,MATCH(MONTH($A216),COEE_CADLIGNE_TR!$A$1:$A$13,0),2)))</f>
        <v/>
      </c>
      <c r="I216" s="28" t="str">
        <f>IF(OR(Ouverture_lignes_validées!I216="F",Ouverture_lignes_validées!I216="PM",Ouverture_lignes_validées!I216=""),"",IF(Ouverture_lignes_validées!I216=1,INDEX(COEE_CADLIGNE_TR!$A$16:$C$27,MATCH(Tableau4[[#This Row],[Mois]],COEE_CADLIGNE_TR!$A$16:$A$27,0),2)*COEE_CADLIGNE_TR!$G$2*INDEX(COEE_CADLIGNE_TR!$L$3:$R$9,MATCH(WEEKDAY($A216,1),COEE_CADLIGNE_TR!$M$3:$M$9,0),7)*INDEX(COEE_CADLIGNE_TR!$A$1:$D$13,MATCH(MONTH($A216),COEE_CADLIGNE_TR!$A$1:$A$13,0),2)))</f>
        <v/>
      </c>
      <c r="J216" s="28" t="str">
        <f>IF(OR(Ouverture_lignes_validées!J216="F",Ouverture_lignes_validées!J216="PM",Ouverture_lignes_validées!J216=""),"",IF(Ouverture_lignes_validées!J216=1,IF(ISEVEN(Capa_lignes!$C216)="VRAI",INDEX(COEE_CADLIGNE_TR!$A$16:$C$27,MATCH(Tableau4[[#This Row],[Mois]],COEE_CADLIGNE_TR!$A$16:$A$27,0),2)*COEE_CADLIGNE_TR!$H$2*INDEX(COEE_CADLIGNE_TR!$L$3:$R$9,MATCH(WEEKDAY($A216,1),COEE_CADLIGNE_TR!$M$3:$M$9,0),4)*INDEX(COEE_CADLIGNE_TR!$A$1:$D$13,MATCH(MONTH($A216),COEE_CADLIGNE_TR!$A$1:$A$13,0),3),INDEX(COEE_CADLIGNE_TR!$A$16:$C$27,MATCH(Tableau4[[#This Row],[Mois]],COEE_CADLIGNE_TR!$A$16:$A$27,0),2)*COEE_CADLIGNE_TR!$H$2*INDEX(COEE_CADLIGNE_TR!$L$3:$R$9,MATCH(WEEKDAY($A216,1),COEE_CADLIGNE_TR!$M$3:$M$9,0),3)*INDEX(COEE_CADLIGNE_TR!$A$1:$D$13,MATCH(MONTH($A216),COEE_CADLIGNE_TR!$A$1:$A$13,0),3))))</f>
        <v/>
      </c>
      <c r="K216" s="28" t="str">
        <f>IF(OR(Ouverture_lignes_validées!K216="F",Ouverture_lignes_validées!K216="PM",Ouverture_lignes_validées!K216=""),"",IF(Ouverture_lignes_validées!K216=1,IF(ISEVEN(Capa_lignes!$C216)="VRAI",INDEX(COEE_CADLIGNE_TR!$A$16:$C$27,MATCH(Tableau4[[#This Row],[Mois]],COEE_CADLIGNE_TR!$A$16:$A$27,0),2)*COEE_CADLIGNE_TR!$H$2*INDEX(COEE_CADLIGNE_TR!$L$3:$R$9,MATCH(WEEKDAY($A216,1),COEE_CADLIGNE_TR!$M$3:$M$9,0),3)*INDEX(COEE_CADLIGNE_TR!$A$1:$D$13,MATCH(MONTH($A216),COEE_CADLIGNE_TR!$A$1:$A$13,0),3),INDEX(COEE_CADLIGNE_TR!$A$16:$C$27,MATCH(Tableau4[[#This Row],[Mois]],COEE_CADLIGNE_TR!$A$16:$A$27,0),2)*COEE_CADLIGNE_TR!$H$2*INDEX(COEE_CADLIGNE_TR!$L$3:$R$9,MATCH(WEEKDAY($A216,1),COEE_CADLIGNE_TR!$M$3:$M$9,0),4)*INDEX(COEE_CADLIGNE_TR!$A$1:$D$13,MATCH(MONTH($A216),COEE_CADLIGNE_TR!$A$1:$A$13,0),3))))</f>
        <v/>
      </c>
      <c r="L216" s="28" t="str">
        <f>IF(OR(Ouverture_lignes_validées!L216="F",Ouverture_lignes_validées!L216="PM",Ouverture_lignes_validées!L216=""),"",IF(Ouverture_lignes_validées!L216=1,INDEX(COEE_CADLIGNE_TR!$A$16:$C$27,MATCH(Tableau4[[#This Row],[Mois]],COEE_CADLIGNE_TR!$A$16:$A$27,0),2)*COEE_CADLIGNE_TR!$H$2*INDEX(COEE_CADLIGNE_TR!$L$3:$R$9,MATCH(WEEKDAY($A216,1),COEE_CADLIGNE_TR!$M$3:$M$9,0),5)*INDEX(COEE_CADLIGNE_TR!$A$1:$D$13,MATCH(MONTH($A216),COEE_CADLIGNE_TR!$A$1:$A$13,0),3)))</f>
        <v/>
      </c>
      <c r="M216" s="28" t="str">
        <f>IF(OR(Ouverture_lignes_validées!M216="F",Ouverture_lignes_validées!M216="PM",Ouverture_lignes_validées!M216=""),"",IF(Ouverture_lignes_validées!M216=1,INDEX(COEE_CADLIGNE_TR!$A$16:$C$27,MATCH(Tableau4[[#This Row],[Mois]],COEE_CADLIGNE_TR!$A$16:$A$27,0),2)*COEE_CADLIGNE_TR!$H$2*INDEX(COEE_CADLIGNE_TR!$L$3:$R$9,MATCH(WEEKDAY($A216,1),COEE_CADLIGNE_TR!$M$3:$M$9,0),6)*INDEX(COEE_CADLIGNE_TR!$A$1:$D$13,MATCH(MONTH($A216),COEE_CADLIGNE_TR!$A$1:$A$13,0),3)))</f>
        <v/>
      </c>
      <c r="N216" s="28" t="str">
        <f>IF(OR(Ouverture_lignes_validées!N216="F",Ouverture_lignes_validées!N216="PM",Ouverture_lignes_validées!N216=""),"",IF(Ouverture_lignes_validées!N216=1,INDEX(COEE_CADLIGNE_TR!$A$16:$C$27,MATCH(Tableau4[[#This Row],[Mois]],COEE_CADLIGNE_TR!$A$16:$A$27,0),2)*COEE_CADLIGNE_TR!$H$2*INDEX(COEE_CADLIGNE_TR!$L$3:$R$9,MATCH(WEEKDAY($A216,1),COEE_CADLIGNE_TR!$M$3:$M$9,0),7)*INDEX(COEE_CADLIGNE_TR!$A$1:$D$13,MATCH(MONTH($A216),COEE_CADLIGNE_TR!$A$1:$A$13,0),3)))</f>
        <v/>
      </c>
      <c r="O216" s="28" t="str">
        <f>IF(OR(Ouverture_lignes_validées!O216="F",Ouverture_lignes_validées!O216="PM",Ouverture_lignes_validées!O216=""),"",IF(Ouverture_lignes_validées!O216=1,IF(ISEVEN(Capa_lignes!$C216)="VRAI",INDEX(COEE_CADLIGNE_TR!$A$16:$C$27,MATCH(Tableau4[[#This Row],[Mois]],COEE_CADLIGNE_TR!$A$16:$A$27,0),2)*COEE_CADLIGNE_TR!$I$2*INDEX(COEE_CADLIGNE_TR!$L$3:$R$9,MATCH(WEEKDAY($A216,1),COEE_CADLIGNE_TR!$M$3:$M$9,0),4)*INDEX(COEE_CADLIGNE_TR!$A$1:$D$13,MATCH(MONTH($A216),COEE_CADLIGNE_TR!$A$1:$A$13,0),4),INDEX(COEE_CADLIGNE_TR!$A$16:$C$27,MATCH(Tableau4[[#This Row],[Mois]],COEE_CADLIGNE_TR!$A$16:$A$27,0),2)*COEE_CADLIGNE_TR!$I$2*INDEX(COEE_CADLIGNE_TR!$L$3:$R$9,MATCH(WEEKDAY($A216,1),COEE_CADLIGNE_TR!$M$3:$M$9,0),3)*INDEX(COEE_CADLIGNE_TR!$A$1:$D$13,MATCH(MONTH($A216),COEE_CADLIGNE_TR!$A$1:$A$13,0),4))))</f>
        <v/>
      </c>
      <c r="P216" s="28" t="str">
        <f>IF(OR(Ouverture_lignes_validées!P216="F",Ouverture_lignes_validées!P216="PM",Ouverture_lignes_validées!P216=""),"",IF(Ouverture_lignes_validées!P216=1,IF(ISEVEN(Capa_lignes!$C216)="VRAI",INDEX(COEE_CADLIGNE_TR!$A$16:$C$27,MATCH(Tableau4[[#This Row],[Mois]],COEE_CADLIGNE_TR!$A$16:$A$27,0),2)*COEE_CADLIGNE_TR!$I$2*INDEX(COEE_CADLIGNE_TR!$L$3:$R$9,MATCH(WEEKDAY($A216,1),COEE_CADLIGNE_TR!$M$3:$M$9,0),3)*INDEX(COEE_CADLIGNE_TR!$A$1:$D$13,MATCH(MONTH($A216),COEE_CADLIGNE_TR!$A$1:$A$13,0),4),INDEX(COEE_CADLIGNE_TR!$A$16:$C$27,MATCH(Tableau4[[#This Row],[Mois]],COEE_CADLIGNE_TR!$A$16:$A$27,0),2)*COEE_CADLIGNE_TR!$I$2*INDEX(COEE_CADLIGNE_TR!$L$3:$R$9,MATCH(WEEKDAY($A216,1),COEE_CADLIGNE_TR!$M$3:$M$9,0),4)*INDEX(COEE_CADLIGNE_TR!$A$1:$D$13,MATCH(MONTH($A216),COEE_CADLIGNE_TR!$A$1:$A$13,0),4))))</f>
        <v/>
      </c>
      <c r="Q216" s="28" t="str">
        <f>IF(OR(Ouverture_lignes_validées!Q216="F",Ouverture_lignes_validées!Q216="PM",Ouverture_lignes_validées!Q216=""),"",IF(Ouverture_lignes_validées!Q216=1,INDEX(COEE_CADLIGNE_TR!$A$16:$C$27,MATCH(Tableau4[[#This Row],[Mois]],COEE_CADLIGNE_TR!$A$16:$A$27,0),2)*COEE_CADLIGNE_TR!$I$2*INDEX(COEE_CADLIGNE_TR!$L$3:$R$9,MATCH(WEEKDAY($A216,1),COEE_CADLIGNE_TR!$M$3:$M$9,0),5)*INDEX(COEE_CADLIGNE_TR!$A$1:$D$13,MATCH(MONTH($A216),COEE_CADLIGNE_TR!$A$1:$A$13,0),4)))</f>
        <v/>
      </c>
      <c r="R216" s="28" t="str">
        <f>IF(OR(Ouverture_lignes_validées!R216="F",Ouverture_lignes_validées!R216="PM",Ouverture_lignes_validées!R216=""),"",IF(Ouverture_lignes_validées!R216=1,INDEX(COEE_CADLIGNE_TR!$A$16:$C$27,MATCH(Tableau4[[#This Row],[Mois]],COEE_CADLIGNE_TR!$A$16:$A$27,0),2)*COEE_CADLIGNE_TR!$I$2*INDEX(COEE_CADLIGNE_TR!$L$3:$R$9,MATCH(WEEKDAY($A216,1),COEE_CADLIGNE_TR!$M$3:$M$9,0),6)*INDEX(COEE_CADLIGNE_TR!$A$1:$D$13,MATCH(MONTH($A216),COEE_CADLIGNE_TR!$A$1:$A$13,0),4)))</f>
        <v/>
      </c>
      <c r="S216" s="28" t="str">
        <f>IF(OR(Ouverture_lignes_validées!S216="F",Ouverture_lignes_validées!S216="PM",Ouverture_lignes_validées!S216=""),"",IF(Ouverture_lignes_validées!S216=1,INDEX(COEE_CADLIGNE_TR!$A$16:$C$27,MATCH(Tableau4[[#This Row],[Mois]],COEE_CADLIGNE_TR!$A$16:$A$27,0),2)*COEE_CADLIGNE_TR!$I$2*INDEX(COEE_CADLIGNE_TR!$L$3:$R$9,MATCH(WEEKDAY($A216,1),COEE_CADLIGNE_TR!$M$3:$M$9,0),7)*INDEX(COEE_CADLIGNE_TR!$A$1:$D$13,MATCH(MONTH($A216),COEE_CADLIGNE_TR!$A$1:$A$13,0),4)))</f>
        <v/>
      </c>
      <c r="T216" s="28" t="str">
        <f>IF(OR(Ouverture_lignes_validées!T216="F",Ouverture_lignes_validées!T216="PM",Ouverture_lignes_validées!T216=""),"",IF(Ouverture_lignes_validées!T216=1,IF(ISEVEN(Capa_lignes!$C216)="VRAI",INDEX(COEE_CADLIGNE_TR!$A$16:$C$27,MATCH(Tableau4[[#This Row],[Mois]],COEE_CADLIGNE_TR!$A$16:$A$27,0),2)*COEE_CADLIGNE_TR!$J$2*INDEX(COEE_CADLIGNE_TR!$L$3:$R$9,MATCH(WEEKDAY($A216,1),COEE_CADLIGNE_TR!$M$3:$M$9,0),3)*INDEX(COEE_CADLIGNE_TR!$A$1:$E$13,MATCH(MONTH($A216),COEE_CADLIGNE_TR!$A$1:$A$13,0),5),INDEX(COEE_CADLIGNE_TR!$A$16:$C$27,MATCH(Tableau4[[#This Row],[Mois]],COEE_CADLIGNE_TR!$A$16:$A$27,0),2)*COEE_CADLIGNE_TR!$J$2*INDEX(COEE_CADLIGNE_TR!$L$3:$R$9,MATCH(WEEKDAY($A216,1),COEE_CADLIGNE_TR!$M$3:$M$9,0),4)*INDEX(COEE_CADLIGNE_TR!$A$1:$E$13,MATCH(MONTH($A216),COEE_CADLIGNE_TR!$A$1:$A$13,0),5))))</f>
        <v/>
      </c>
    </row>
    <row r="217" spans="1:20" x14ac:dyDescent="0.35">
      <c r="A217" s="4">
        <v>45140</v>
      </c>
      <c r="B217" s="1">
        <v>2023</v>
      </c>
      <c r="C217" s="1">
        <v>31</v>
      </c>
      <c r="D217" s="1">
        <f>MONTH(Tableau4[[#This Row],[Date ]])</f>
        <v>8</v>
      </c>
      <c r="E217" s="28" t="str">
        <f>IF(OR(Ouverture_lignes_validées!E217="F",Ouverture_lignes_validées!E217="PM",Ouverture_lignes_validées!E217=""),"",
IF(Ouverture_lignes_validées!E217=1,
IF(ISEVEN(Capa_lignes!$C217)="VRAI",
INDEX(COEE_CADLIGNE_TR!$A$16:$C$27,MATCH(Tableau4[[#This Row],[Mois]],COEE_CADLIGNE_TR!$A$16:$A$27,0),2)*COEE_CADLIGNE_TR!$G$2*INDEX(COEE_CADLIGNE_TR!$L$3:$R$9,MATCH(WEEKDAY($A217,1),COEE_CADLIGNE_TR!$M$3:$M$9,0),4)*INDEX(COEE_CADLIGNE_TR!$A$1:$D$13,MATCH(MONTH($A217),COEE_CADLIGNE_TR!$A$1:$A$13,0),2)*INDEX(COEE_CADLIGNE_TR!$A$1:$D$13,MATCH(MONTH($A217),COEE_CADLIGNE_TR!$A$1:$A$13,0),2),
INDEX(COEE_CADLIGNE_TR!$A$16:$C$27,MATCH(Tableau4[[#This Row],[Mois]],COEE_CADLIGNE_TR!$A$16:$A$27,0),2)*COEE_CADLIGNE_TR!$G$2*INDEX(COEE_CADLIGNE_TR!$L$3:$R$9,MATCH(WEEKDAY($A217,1),COEE_CADLIGNE_TR!$M$3:$M$9,0),3)*INDEX(COEE_CADLIGNE_TR!$A$1:$D$13,MATCH(MONTH($A217),COEE_CADLIGNE_TR!$A$1:$A$13,0),2)*INDEX(COEE_CADLIGNE_TR!$A$1:$D$13,MATCH(MONTH($A217),COEE_CADLIGNE_TR!$A$1:$A$13,0),2))))</f>
        <v/>
      </c>
      <c r="F217" s="28" t="str">
        <f>IF(OR(Ouverture_lignes_validées!F217="F",Ouverture_lignes_validées!F217="PM",Ouverture_lignes_validées!F217=""),"",IF(Ouverture_lignes_validées!F217=1,IF(ISEVEN(Capa_lignes!$C217)="VRAI",INDEX(COEE_CADLIGNE_TR!$A$16:$C$27,MATCH(Tableau4[[#This Row],[Mois]],COEE_CADLIGNE_TR!$A$16:$A$27,0),2)*COEE_CADLIGNE_TR!$G$2*INDEX(COEE_CADLIGNE_TR!$L$3:$R$9,MATCH(WEEKDAY($A217,1),COEE_CADLIGNE_TR!$M$3:$M$9,0),3)*INDEX(COEE_CADLIGNE_TR!$A$1:$D$13,MATCH(MONTH($A217),COEE_CADLIGNE_TR!$A$1:$A$13,0),2),COEE_CADLIGNE_TR!$G$2*INDEX(COEE_CADLIGNE_TR!$L$3:$R$9,MATCH(WEEKDAY($A217,1),COEE_CADLIGNE_TR!$M$3:$M$9,0),4)*INDEX(COEE_CADLIGNE_TR!$A$1:$D$13,MATCH(MONTH($A217),COEE_CADLIGNE_TR!$A$1:$A$13,0),2))))</f>
        <v/>
      </c>
      <c r="G217" s="28" t="str">
        <f>IF(OR(Ouverture_lignes_validées!G217="F",Ouverture_lignes_validées!G217="PM",Ouverture_lignes_validées!G217=""),"",IF(Ouverture_lignes_validées!G217=1,INDEX(COEE_CADLIGNE_TR!$A$16:$C$27,MATCH(Tableau4[[#This Row],[Mois]],COEE_CADLIGNE_TR!$A$16:$A$27,0),2)*COEE_CADLIGNE_TR!$G$2*INDEX(COEE_CADLIGNE_TR!$L$3:$R$9,MATCH(WEEKDAY($A217,1),COEE_CADLIGNE_TR!$M$3:$M$9,0),5)*INDEX(COEE_CADLIGNE_TR!$A$1:$D$13,MATCH(MONTH($A217),COEE_CADLIGNE_TR!$A$1:$A$13,0),2)))</f>
        <v/>
      </c>
      <c r="H217" s="28" t="str">
        <f>IF(OR(Ouverture_lignes_validées!H217="F",Ouverture_lignes_validées!H217="PM",Ouverture_lignes_validées!H217=""),"",IF(Ouverture_lignes_validées!H217=1,INDEX(COEE_CADLIGNE_TR!$A$16:$C$27,MATCH(Tableau4[[#This Row],[Mois]],COEE_CADLIGNE_TR!$A$16:$A$27,0),2)*COEE_CADLIGNE_TR!$G$2*INDEX(COEE_CADLIGNE_TR!$L$3:$R$9,MATCH(WEEKDAY($A217,1),COEE_CADLIGNE_TR!$M$3:$M$9,0),6)*INDEX(COEE_CADLIGNE_TR!$A$1:$D$13,MATCH(MONTH($A217),COEE_CADLIGNE_TR!$A$1:$A$13,0),2)))</f>
        <v/>
      </c>
      <c r="I217" s="28" t="str">
        <f>IF(OR(Ouverture_lignes_validées!I217="F",Ouverture_lignes_validées!I217="PM",Ouverture_lignes_validées!I217=""),"",IF(Ouverture_lignes_validées!I217=1,INDEX(COEE_CADLIGNE_TR!$A$16:$C$27,MATCH(Tableau4[[#This Row],[Mois]],COEE_CADLIGNE_TR!$A$16:$A$27,0),2)*COEE_CADLIGNE_TR!$G$2*INDEX(COEE_CADLIGNE_TR!$L$3:$R$9,MATCH(WEEKDAY($A217,1),COEE_CADLIGNE_TR!$M$3:$M$9,0),7)*INDEX(COEE_CADLIGNE_TR!$A$1:$D$13,MATCH(MONTH($A217),COEE_CADLIGNE_TR!$A$1:$A$13,0),2)))</f>
        <v/>
      </c>
      <c r="J217" s="28" t="str">
        <f>IF(OR(Ouverture_lignes_validées!J217="F",Ouverture_lignes_validées!J217="PM",Ouverture_lignes_validées!J217=""),"",IF(Ouverture_lignes_validées!J217=1,IF(ISEVEN(Capa_lignes!$C217)="VRAI",INDEX(COEE_CADLIGNE_TR!$A$16:$C$27,MATCH(Tableau4[[#This Row],[Mois]],COEE_CADLIGNE_TR!$A$16:$A$27,0),2)*COEE_CADLIGNE_TR!$H$2*INDEX(COEE_CADLIGNE_TR!$L$3:$R$9,MATCH(WEEKDAY($A217,1),COEE_CADLIGNE_TR!$M$3:$M$9,0),4)*INDEX(COEE_CADLIGNE_TR!$A$1:$D$13,MATCH(MONTH($A217),COEE_CADLIGNE_TR!$A$1:$A$13,0),3),INDEX(COEE_CADLIGNE_TR!$A$16:$C$27,MATCH(Tableau4[[#This Row],[Mois]],COEE_CADLIGNE_TR!$A$16:$A$27,0),2)*COEE_CADLIGNE_TR!$H$2*INDEX(COEE_CADLIGNE_TR!$L$3:$R$9,MATCH(WEEKDAY($A217,1),COEE_CADLIGNE_TR!$M$3:$M$9,0),3)*INDEX(COEE_CADLIGNE_TR!$A$1:$D$13,MATCH(MONTH($A217),COEE_CADLIGNE_TR!$A$1:$A$13,0),3))))</f>
        <v/>
      </c>
      <c r="K217" s="28" t="str">
        <f>IF(OR(Ouverture_lignes_validées!K217="F",Ouverture_lignes_validées!K217="PM",Ouverture_lignes_validées!K217=""),"",IF(Ouverture_lignes_validées!K217=1,IF(ISEVEN(Capa_lignes!$C217)="VRAI",INDEX(COEE_CADLIGNE_TR!$A$16:$C$27,MATCH(Tableau4[[#This Row],[Mois]],COEE_CADLIGNE_TR!$A$16:$A$27,0),2)*COEE_CADLIGNE_TR!$H$2*INDEX(COEE_CADLIGNE_TR!$L$3:$R$9,MATCH(WEEKDAY($A217,1),COEE_CADLIGNE_TR!$M$3:$M$9,0),3)*INDEX(COEE_CADLIGNE_TR!$A$1:$D$13,MATCH(MONTH($A217),COEE_CADLIGNE_TR!$A$1:$A$13,0),3),INDEX(COEE_CADLIGNE_TR!$A$16:$C$27,MATCH(Tableau4[[#This Row],[Mois]],COEE_CADLIGNE_TR!$A$16:$A$27,0),2)*COEE_CADLIGNE_TR!$H$2*INDEX(COEE_CADLIGNE_TR!$L$3:$R$9,MATCH(WEEKDAY($A217,1),COEE_CADLIGNE_TR!$M$3:$M$9,0),4)*INDEX(COEE_CADLIGNE_TR!$A$1:$D$13,MATCH(MONTH($A217),COEE_CADLIGNE_TR!$A$1:$A$13,0),3))))</f>
        <v/>
      </c>
      <c r="L217" s="28" t="str">
        <f>IF(OR(Ouverture_lignes_validées!L217="F",Ouverture_lignes_validées!L217="PM",Ouverture_lignes_validées!L217=""),"",IF(Ouverture_lignes_validées!L217=1,INDEX(COEE_CADLIGNE_TR!$A$16:$C$27,MATCH(Tableau4[[#This Row],[Mois]],COEE_CADLIGNE_TR!$A$16:$A$27,0),2)*COEE_CADLIGNE_TR!$H$2*INDEX(COEE_CADLIGNE_TR!$L$3:$R$9,MATCH(WEEKDAY($A217,1),COEE_CADLIGNE_TR!$M$3:$M$9,0),5)*INDEX(COEE_CADLIGNE_TR!$A$1:$D$13,MATCH(MONTH($A217),COEE_CADLIGNE_TR!$A$1:$A$13,0),3)))</f>
        <v/>
      </c>
      <c r="M217" s="28" t="str">
        <f>IF(OR(Ouverture_lignes_validées!M217="F",Ouverture_lignes_validées!M217="PM",Ouverture_lignes_validées!M217=""),"",IF(Ouverture_lignes_validées!M217=1,INDEX(COEE_CADLIGNE_TR!$A$16:$C$27,MATCH(Tableau4[[#This Row],[Mois]],COEE_CADLIGNE_TR!$A$16:$A$27,0),2)*COEE_CADLIGNE_TR!$H$2*INDEX(COEE_CADLIGNE_TR!$L$3:$R$9,MATCH(WEEKDAY($A217,1),COEE_CADLIGNE_TR!$M$3:$M$9,0),6)*INDEX(COEE_CADLIGNE_TR!$A$1:$D$13,MATCH(MONTH($A217),COEE_CADLIGNE_TR!$A$1:$A$13,0),3)))</f>
        <v/>
      </c>
      <c r="N217" s="28" t="str">
        <f>IF(OR(Ouverture_lignes_validées!N217="F",Ouverture_lignes_validées!N217="PM",Ouverture_lignes_validées!N217=""),"",IF(Ouverture_lignes_validées!N217=1,INDEX(COEE_CADLIGNE_TR!$A$16:$C$27,MATCH(Tableau4[[#This Row],[Mois]],COEE_CADLIGNE_TR!$A$16:$A$27,0),2)*COEE_CADLIGNE_TR!$H$2*INDEX(COEE_CADLIGNE_TR!$L$3:$R$9,MATCH(WEEKDAY($A217,1),COEE_CADLIGNE_TR!$M$3:$M$9,0),7)*INDEX(COEE_CADLIGNE_TR!$A$1:$D$13,MATCH(MONTH($A217),COEE_CADLIGNE_TR!$A$1:$A$13,0),3)))</f>
        <v/>
      </c>
      <c r="O217" s="28" t="str">
        <f>IF(OR(Ouverture_lignes_validées!O217="F",Ouverture_lignes_validées!O217="PM",Ouverture_lignes_validées!O217=""),"",IF(Ouverture_lignes_validées!O217=1,IF(ISEVEN(Capa_lignes!$C217)="VRAI",INDEX(COEE_CADLIGNE_TR!$A$16:$C$27,MATCH(Tableau4[[#This Row],[Mois]],COEE_CADLIGNE_TR!$A$16:$A$27,0),2)*COEE_CADLIGNE_TR!$I$2*INDEX(COEE_CADLIGNE_TR!$L$3:$R$9,MATCH(WEEKDAY($A217,1),COEE_CADLIGNE_TR!$M$3:$M$9,0),4)*INDEX(COEE_CADLIGNE_TR!$A$1:$D$13,MATCH(MONTH($A217),COEE_CADLIGNE_TR!$A$1:$A$13,0),4),INDEX(COEE_CADLIGNE_TR!$A$16:$C$27,MATCH(Tableau4[[#This Row],[Mois]],COEE_CADLIGNE_TR!$A$16:$A$27,0),2)*COEE_CADLIGNE_TR!$I$2*INDEX(COEE_CADLIGNE_TR!$L$3:$R$9,MATCH(WEEKDAY($A217,1),COEE_CADLIGNE_TR!$M$3:$M$9,0),3)*INDEX(COEE_CADLIGNE_TR!$A$1:$D$13,MATCH(MONTH($A217),COEE_CADLIGNE_TR!$A$1:$A$13,0),4))))</f>
        <v/>
      </c>
      <c r="P217" s="28" t="str">
        <f>IF(OR(Ouverture_lignes_validées!P217="F",Ouverture_lignes_validées!P217="PM",Ouverture_lignes_validées!P217=""),"",IF(Ouverture_lignes_validées!P217=1,IF(ISEVEN(Capa_lignes!$C217)="VRAI",INDEX(COEE_CADLIGNE_TR!$A$16:$C$27,MATCH(Tableau4[[#This Row],[Mois]],COEE_CADLIGNE_TR!$A$16:$A$27,0),2)*COEE_CADLIGNE_TR!$I$2*INDEX(COEE_CADLIGNE_TR!$L$3:$R$9,MATCH(WEEKDAY($A217,1),COEE_CADLIGNE_TR!$M$3:$M$9,0),3)*INDEX(COEE_CADLIGNE_TR!$A$1:$D$13,MATCH(MONTH($A217),COEE_CADLIGNE_TR!$A$1:$A$13,0),4),INDEX(COEE_CADLIGNE_TR!$A$16:$C$27,MATCH(Tableau4[[#This Row],[Mois]],COEE_CADLIGNE_TR!$A$16:$A$27,0),2)*COEE_CADLIGNE_TR!$I$2*INDEX(COEE_CADLIGNE_TR!$L$3:$R$9,MATCH(WEEKDAY($A217,1),COEE_CADLIGNE_TR!$M$3:$M$9,0),4)*INDEX(COEE_CADLIGNE_TR!$A$1:$D$13,MATCH(MONTH($A217),COEE_CADLIGNE_TR!$A$1:$A$13,0),4))))</f>
        <v/>
      </c>
      <c r="Q217" s="28" t="str">
        <f>IF(OR(Ouverture_lignes_validées!Q217="F",Ouverture_lignes_validées!Q217="PM",Ouverture_lignes_validées!Q217=""),"",IF(Ouverture_lignes_validées!Q217=1,INDEX(COEE_CADLIGNE_TR!$A$16:$C$27,MATCH(Tableau4[[#This Row],[Mois]],COEE_CADLIGNE_TR!$A$16:$A$27,0),2)*COEE_CADLIGNE_TR!$I$2*INDEX(COEE_CADLIGNE_TR!$L$3:$R$9,MATCH(WEEKDAY($A217,1),COEE_CADLIGNE_TR!$M$3:$M$9,0),5)*INDEX(COEE_CADLIGNE_TR!$A$1:$D$13,MATCH(MONTH($A217),COEE_CADLIGNE_TR!$A$1:$A$13,0),4)))</f>
        <v/>
      </c>
      <c r="R217" s="28" t="str">
        <f>IF(OR(Ouverture_lignes_validées!R217="F",Ouverture_lignes_validées!R217="PM",Ouverture_lignes_validées!R217=""),"",IF(Ouverture_lignes_validées!R217=1,INDEX(COEE_CADLIGNE_TR!$A$16:$C$27,MATCH(Tableau4[[#This Row],[Mois]],COEE_CADLIGNE_TR!$A$16:$A$27,0),2)*COEE_CADLIGNE_TR!$I$2*INDEX(COEE_CADLIGNE_TR!$L$3:$R$9,MATCH(WEEKDAY($A217,1),COEE_CADLIGNE_TR!$M$3:$M$9,0),6)*INDEX(COEE_CADLIGNE_TR!$A$1:$D$13,MATCH(MONTH($A217),COEE_CADLIGNE_TR!$A$1:$A$13,0),4)))</f>
        <v/>
      </c>
      <c r="S217" s="28" t="str">
        <f>IF(OR(Ouverture_lignes_validées!S217="F",Ouverture_lignes_validées!S217="PM",Ouverture_lignes_validées!S217=""),"",IF(Ouverture_lignes_validées!S217=1,INDEX(COEE_CADLIGNE_TR!$A$16:$C$27,MATCH(Tableau4[[#This Row],[Mois]],COEE_CADLIGNE_TR!$A$16:$A$27,0),2)*COEE_CADLIGNE_TR!$I$2*INDEX(COEE_CADLIGNE_TR!$L$3:$R$9,MATCH(WEEKDAY($A217,1),COEE_CADLIGNE_TR!$M$3:$M$9,0),7)*INDEX(COEE_CADLIGNE_TR!$A$1:$D$13,MATCH(MONTH($A217),COEE_CADLIGNE_TR!$A$1:$A$13,0),4)))</f>
        <v/>
      </c>
      <c r="T217" s="28" t="str">
        <f>IF(OR(Ouverture_lignes_validées!T217="F",Ouverture_lignes_validées!T217="PM",Ouverture_lignes_validées!T217=""),"",IF(Ouverture_lignes_validées!T217=1,IF(ISEVEN(Capa_lignes!$C217)="VRAI",INDEX(COEE_CADLIGNE_TR!$A$16:$C$27,MATCH(Tableau4[[#This Row],[Mois]],COEE_CADLIGNE_TR!$A$16:$A$27,0),2)*COEE_CADLIGNE_TR!$J$2*INDEX(COEE_CADLIGNE_TR!$L$3:$R$9,MATCH(WEEKDAY($A217,1),COEE_CADLIGNE_TR!$M$3:$M$9,0),3)*INDEX(COEE_CADLIGNE_TR!$A$1:$E$13,MATCH(MONTH($A217),COEE_CADLIGNE_TR!$A$1:$A$13,0),5),INDEX(COEE_CADLIGNE_TR!$A$16:$C$27,MATCH(Tableau4[[#This Row],[Mois]],COEE_CADLIGNE_TR!$A$16:$A$27,0),2)*COEE_CADLIGNE_TR!$J$2*INDEX(COEE_CADLIGNE_TR!$L$3:$R$9,MATCH(WEEKDAY($A217,1),COEE_CADLIGNE_TR!$M$3:$M$9,0),4)*INDEX(COEE_CADLIGNE_TR!$A$1:$E$13,MATCH(MONTH($A217),COEE_CADLIGNE_TR!$A$1:$A$13,0),5))))</f>
        <v/>
      </c>
    </row>
    <row r="218" spans="1:20" x14ac:dyDescent="0.35">
      <c r="A218" s="4">
        <v>45141</v>
      </c>
      <c r="B218" s="1">
        <v>2023</v>
      </c>
      <c r="C218" s="1">
        <v>31</v>
      </c>
      <c r="D218" s="1">
        <f>MONTH(Tableau4[[#This Row],[Date ]])</f>
        <v>8</v>
      </c>
      <c r="E218" s="28" t="str">
        <f>IF(OR(Ouverture_lignes_validées!E218="F",Ouverture_lignes_validées!E218="PM",Ouverture_lignes_validées!E218=""),"",
IF(Ouverture_lignes_validées!E218=1,
IF(ISEVEN(Capa_lignes!$C218)="VRAI",
INDEX(COEE_CADLIGNE_TR!$A$16:$C$27,MATCH(Tableau4[[#This Row],[Mois]],COEE_CADLIGNE_TR!$A$16:$A$27,0),2)*COEE_CADLIGNE_TR!$G$2*INDEX(COEE_CADLIGNE_TR!$L$3:$R$9,MATCH(WEEKDAY($A218,1),COEE_CADLIGNE_TR!$M$3:$M$9,0),4)*INDEX(COEE_CADLIGNE_TR!$A$1:$D$13,MATCH(MONTH($A218),COEE_CADLIGNE_TR!$A$1:$A$13,0),2)*INDEX(COEE_CADLIGNE_TR!$A$1:$D$13,MATCH(MONTH($A218),COEE_CADLIGNE_TR!$A$1:$A$13,0),2),
INDEX(COEE_CADLIGNE_TR!$A$16:$C$27,MATCH(Tableau4[[#This Row],[Mois]],COEE_CADLIGNE_TR!$A$16:$A$27,0),2)*COEE_CADLIGNE_TR!$G$2*INDEX(COEE_CADLIGNE_TR!$L$3:$R$9,MATCH(WEEKDAY($A218,1),COEE_CADLIGNE_TR!$M$3:$M$9,0),3)*INDEX(COEE_CADLIGNE_TR!$A$1:$D$13,MATCH(MONTH($A218),COEE_CADLIGNE_TR!$A$1:$A$13,0),2)*INDEX(COEE_CADLIGNE_TR!$A$1:$D$13,MATCH(MONTH($A218),COEE_CADLIGNE_TR!$A$1:$A$13,0),2))))</f>
        <v/>
      </c>
      <c r="F218" s="28" t="str">
        <f>IF(OR(Ouverture_lignes_validées!F218="F",Ouverture_lignes_validées!F218="PM",Ouverture_lignes_validées!F218=""),"",IF(Ouverture_lignes_validées!F218=1,IF(ISEVEN(Capa_lignes!$C218)="VRAI",INDEX(COEE_CADLIGNE_TR!$A$16:$C$27,MATCH(Tableau4[[#This Row],[Mois]],COEE_CADLIGNE_TR!$A$16:$A$27,0),2)*COEE_CADLIGNE_TR!$G$2*INDEX(COEE_CADLIGNE_TR!$L$3:$R$9,MATCH(WEEKDAY($A218,1),COEE_CADLIGNE_TR!$M$3:$M$9,0),3)*INDEX(COEE_CADLIGNE_TR!$A$1:$D$13,MATCH(MONTH($A218),COEE_CADLIGNE_TR!$A$1:$A$13,0),2),COEE_CADLIGNE_TR!$G$2*INDEX(COEE_CADLIGNE_TR!$L$3:$R$9,MATCH(WEEKDAY($A218,1),COEE_CADLIGNE_TR!$M$3:$M$9,0),4)*INDEX(COEE_CADLIGNE_TR!$A$1:$D$13,MATCH(MONTH($A218),COEE_CADLIGNE_TR!$A$1:$A$13,0),2))))</f>
        <v/>
      </c>
      <c r="G218" s="28" t="str">
        <f>IF(OR(Ouverture_lignes_validées!G218="F",Ouverture_lignes_validées!G218="PM",Ouverture_lignes_validées!G218=""),"",IF(Ouverture_lignes_validées!G218=1,INDEX(COEE_CADLIGNE_TR!$A$16:$C$27,MATCH(Tableau4[[#This Row],[Mois]],COEE_CADLIGNE_TR!$A$16:$A$27,0),2)*COEE_CADLIGNE_TR!$G$2*INDEX(COEE_CADLIGNE_TR!$L$3:$R$9,MATCH(WEEKDAY($A218,1),COEE_CADLIGNE_TR!$M$3:$M$9,0),5)*INDEX(COEE_CADLIGNE_TR!$A$1:$D$13,MATCH(MONTH($A218),COEE_CADLIGNE_TR!$A$1:$A$13,0),2)))</f>
        <v/>
      </c>
      <c r="H218" s="28" t="str">
        <f>IF(OR(Ouverture_lignes_validées!H218="F",Ouverture_lignes_validées!H218="PM",Ouverture_lignes_validées!H218=""),"",IF(Ouverture_lignes_validées!H218=1,INDEX(COEE_CADLIGNE_TR!$A$16:$C$27,MATCH(Tableau4[[#This Row],[Mois]],COEE_CADLIGNE_TR!$A$16:$A$27,0),2)*COEE_CADLIGNE_TR!$G$2*INDEX(COEE_CADLIGNE_TR!$L$3:$R$9,MATCH(WEEKDAY($A218,1),COEE_CADLIGNE_TR!$M$3:$M$9,0),6)*INDEX(COEE_CADLIGNE_TR!$A$1:$D$13,MATCH(MONTH($A218),COEE_CADLIGNE_TR!$A$1:$A$13,0),2)))</f>
        <v/>
      </c>
      <c r="I218" s="28" t="str">
        <f>IF(OR(Ouverture_lignes_validées!I218="F",Ouverture_lignes_validées!I218="PM",Ouverture_lignes_validées!I218=""),"",IF(Ouverture_lignes_validées!I218=1,INDEX(COEE_CADLIGNE_TR!$A$16:$C$27,MATCH(Tableau4[[#This Row],[Mois]],COEE_CADLIGNE_TR!$A$16:$A$27,0),2)*COEE_CADLIGNE_TR!$G$2*INDEX(COEE_CADLIGNE_TR!$L$3:$R$9,MATCH(WEEKDAY($A218,1),COEE_CADLIGNE_TR!$M$3:$M$9,0),7)*INDEX(COEE_CADLIGNE_TR!$A$1:$D$13,MATCH(MONTH($A218),COEE_CADLIGNE_TR!$A$1:$A$13,0),2)))</f>
        <v/>
      </c>
      <c r="J218" s="28" t="str">
        <f>IF(OR(Ouverture_lignes_validées!J218="F",Ouverture_lignes_validées!J218="PM",Ouverture_lignes_validées!J218=""),"",IF(Ouverture_lignes_validées!J218=1,IF(ISEVEN(Capa_lignes!$C218)="VRAI",INDEX(COEE_CADLIGNE_TR!$A$16:$C$27,MATCH(Tableau4[[#This Row],[Mois]],COEE_CADLIGNE_TR!$A$16:$A$27,0),2)*COEE_CADLIGNE_TR!$H$2*INDEX(COEE_CADLIGNE_TR!$L$3:$R$9,MATCH(WEEKDAY($A218,1),COEE_CADLIGNE_TR!$M$3:$M$9,0),4)*INDEX(COEE_CADLIGNE_TR!$A$1:$D$13,MATCH(MONTH($A218),COEE_CADLIGNE_TR!$A$1:$A$13,0),3),INDEX(COEE_CADLIGNE_TR!$A$16:$C$27,MATCH(Tableau4[[#This Row],[Mois]],COEE_CADLIGNE_TR!$A$16:$A$27,0),2)*COEE_CADLIGNE_TR!$H$2*INDEX(COEE_CADLIGNE_TR!$L$3:$R$9,MATCH(WEEKDAY($A218,1),COEE_CADLIGNE_TR!$M$3:$M$9,0),3)*INDEX(COEE_CADLIGNE_TR!$A$1:$D$13,MATCH(MONTH($A218),COEE_CADLIGNE_TR!$A$1:$A$13,0),3))))</f>
        <v/>
      </c>
      <c r="K218" s="28" t="str">
        <f>IF(OR(Ouverture_lignes_validées!K218="F",Ouverture_lignes_validées!K218="PM",Ouverture_lignes_validées!K218=""),"",IF(Ouverture_lignes_validées!K218=1,IF(ISEVEN(Capa_lignes!$C218)="VRAI",INDEX(COEE_CADLIGNE_TR!$A$16:$C$27,MATCH(Tableau4[[#This Row],[Mois]],COEE_CADLIGNE_TR!$A$16:$A$27,0),2)*COEE_CADLIGNE_TR!$H$2*INDEX(COEE_CADLIGNE_TR!$L$3:$R$9,MATCH(WEEKDAY($A218,1),COEE_CADLIGNE_TR!$M$3:$M$9,0),3)*INDEX(COEE_CADLIGNE_TR!$A$1:$D$13,MATCH(MONTH($A218),COEE_CADLIGNE_TR!$A$1:$A$13,0),3),INDEX(COEE_CADLIGNE_TR!$A$16:$C$27,MATCH(Tableau4[[#This Row],[Mois]],COEE_CADLIGNE_TR!$A$16:$A$27,0),2)*COEE_CADLIGNE_TR!$H$2*INDEX(COEE_CADLIGNE_TR!$L$3:$R$9,MATCH(WEEKDAY($A218,1),COEE_CADLIGNE_TR!$M$3:$M$9,0),4)*INDEX(COEE_CADLIGNE_TR!$A$1:$D$13,MATCH(MONTH($A218),COEE_CADLIGNE_TR!$A$1:$A$13,0),3))))</f>
        <v/>
      </c>
      <c r="L218" s="28" t="str">
        <f>IF(OR(Ouverture_lignes_validées!L218="F",Ouverture_lignes_validées!L218="PM",Ouverture_lignes_validées!L218=""),"",IF(Ouverture_lignes_validées!L218=1,INDEX(COEE_CADLIGNE_TR!$A$16:$C$27,MATCH(Tableau4[[#This Row],[Mois]],COEE_CADLIGNE_TR!$A$16:$A$27,0),2)*COEE_CADLIGNE_TR!$H$2*INDEX(COEE_CADLIGNE_TR!$L$3:$R$9,MATCH(WEEKDAY($A218,1),COEE_CADLIGNE_TR!$M$3:$M$9,0),5)*INDEX(COEE_CADLIGNE_TR!$A$1:$D$13,MATCH(MONTH($A218),COEE_CADLIGNE_TR!$A$1:$A$13,0),3)))</f>
        <v/>
      </c>
      <c r="M218" s="28" t="str">
        <f>IF(OR(Ouverture_lignes_validées!M218="F",Ouverture_lignes_validées!M218="PM",Ouverture_lignes_validées!M218=""),"",IF(Ouverture_lignes_validées!M218=1,INDEX(COEE_CADLIGNE_TR!$A$16:$C$27,MATCH(Tableau4[[#This Row],[Mois]],COEE_CADLIGNE_TR!$A$16:$A$27,0),2)*COEE_CADLIGNE_TR!$H$2*INDEX(COEE_CADLIGNE_TR!$L$3:$R$9,MATCH(WEEKDAY($A218,1),COEE_CADLIGNE_TR!$M$3:$M$9,0),6)*INDEX(COEE_CADLIGNE_TR!$A$1:$D$13,MATCH(MONTH($A218),COEE_CADLIGNE_TR!$A$1:$A$13,0),3)))</f>
        <v/>
      </c>
      <c r="N218" s="28" t="str">
        <f>IF(OR(Ouverture_lignes_validées!N218="F",Ouverture_lignes_validées!N218="PM",Ouverture_lignes_validées!N218=""),"",IF(Ouverture_lignes_validées!N218=1,INDEX(COEE_CADLIGNE_TR!$A$16:$C$27,MATCH(Tableau4[[#This Row],[Mois]],COEE_CADLIGNE_TR!$A$16:$A$27,0),2)*COEE_CADLIGNE_TR!$H$2*INDEX(COEE_CADLIGNE_TR!$L$3:$R$9,MATCH(WEEKDAY($A218,1),COEE_CADLIGNE_TR!$M$3:$M$9,0),7)*INDEX(COEE_CADLIGNE_TR!$A$1:$D$13,MATCH(MONTH($A218),COEE_CADLIGNE_TR!$A$1:$A$13,0),3)))</f>
        <v/>
      </c>
      <c r="O218" s="28" t="str">
        <f>IF(OR(Ouverture_lignes_validées!O218="F",Ouverture_lignes_validées!O218="PM",Ouverture_lignes_validées!O218=""),"",IF(Ouverture_lignes_validées!O218=1,IF(ISEVEN(Capa_lignes!$C218)="VRAI",INDEX(COEE_CADLIGNE_TR!$A$16:$C$27,MATCH(Tableau4[[#This Row],[Mois]],COEE_CADLIGNE_TR!$A$16:$A$27,0),2)*COEE_CADLIGNE_TR!$I$2*INDEX(COEE_CADLIGNE_TR!$L$3:$R$9,MATCH(WEEKDAY($A218,1),COEE_CADLIGNE_TR!$M$3:$M$9,0),4)*INDEX(COEE_CADLIGNE_TR!$A$1:$D$13,MATCH(MONTH($A218),COEE_CADLIGNE_TR!$A$1:$A$13,0),4),INDEX(COEE_CADLIGNE_TR!$A$16:$C$27,MATCH(Tableau4[[#This Row],[Mois]],COEE_CADLIGNE_TR!$A$16:$A$27,0),2)*COEE_CADLIGNE_TR!$I$2*INDEX(COEE_CADLIGNE_TR!$L$3:$R$9,MATCH(WEEKDAY($A218,1),COEE_CADLIGNE_TR!$M$3:$M$9,0),3)*INDEX(COEE_CADLIGNE_TR!$A$1:$D$13,MATCH(MONTH($A218),COEE_CADLIGNE_TR!$A$1:$A$13,0),4))))</f>
        <v/>
      </c>
      <c r="P218" s="28" t="str">
        <f>IF(OR(Ouverture_lignes_validées!P218="F",Ouverture_lignes_validées!P218="PM",Ouverture_lignes_validées!P218=""),"",IF(Ouverture_lignes_validées!P218=1,IF(ISEVEN(Capa_lignes!$C218)="VRAI",INDEX(COEE_CADLIGNE_TR!$A$16:$C$27,MATCH(Tableau4[[#This Row],[Mois]],COEE_CADLIGNE_TR!$A$16:$A$27,0),2)*COEE_CADLIGNE_TR!$I$2*INDEX(COEE_CADLIGNE_TR!$L$3:$R$9,MATCH(WEEKDAY($A218,1),COEE_CADLIGNE_TR!$M$3:$M$9,0),3)*INDEX(COEE_CADLIGNE_TR!$A$1:$D$13,MATCH(MONTH($A218),COEE_CADLIGNE_TR!$A$1:$A$13,0),4),INDEX(COEE_CADLIGNE_TR!$A$16:$C$27,MATCH(Tableau4[[#This Row],[Mois]],COEE_CADLIGNE_TR!$A$16:$A$27,0),2)*COEE_CADLIGNE_TR!$I$2*INDEX(COEE_CADLIGNE_TR!$L$3:$R$9,MATCH(WEEKDAY($A218,1),COEE_CADLIGNE_TR!$M$3:$M$9,0),4)*INDEX(COEE_CADLIGNE_TR!$A$1:$D$13,MATCH(MONTH($A218),COEE_CADLIGNE_TR!$A$1:$A$13,0),4))))</f>
        <v/>
      </c>
      <c r="Q218" s="28" t="str">
        <f>IF(OR(Ouverture_lignes_validées!Q218="F",Ouverture_lignes_validées!Q218="PM",Ouverture_lignes_validées!Q218=""),"",IF(Ouverture_lignes_validées!Q218=1,INDEX(COEE_CADLIGNE_TR!$A$16:$C$27,MATCH(Tableau4[[#This Row],[Mois]],COEE_CADLIGNE_TR!$A$16:$A$27,0),2)*COEE_CADLIGNE_TR!$I$2*INDEX(COEE_CADLIGNE_TR!$L$3:$R$9,MATCH(WEEKDAY($A218,1),COEE_CADLIGNE_TR!$M$3:$M$9,0),5)*INDEX(COEE_CADLIGNE_TR!$A$1:$D$13,MATCH(MONTH($A218),COEE_CADLIGNE_TR!$A$1:$A$13,0),4)))</f>
        <v/>
      </c>
      <c r="R218" s="28" t="str">
        <f>IF(OR(Ouverture_lignes_validées!R218="F",Ouverture_lignes_validées!R218="PM",Ouverture_lignes_validées!R218=""),"",IF(Ouverture_lignes_validées!R218=1,INDEX(COEE_CADLIGNE_TR!$A$16:$C$27,MATCH(Tableau4[[#This Row],[Mois]],COEE_CADLIGNE_TR!$A$16:$A$27,0),2)*COEE_CADLIGNE_TR!$I$2*INDEX(COEE_CADLIGNE_TR!$L$3:$R$9,MATCH(WEEKDAY($A218,1),COEE_CADLIGNE_TR!$M$3:$M$9,0),6)*INDEX(COEE_CADLIGNE_TR!$A$1:$D$13,MATCH(MONTH($A218),COEE_CADLIGNE_TR!$A$1:$A$13,0),4)))</f>
        <v/>
      </c>
      <c r="S218" s="28" t="str">
        <f>IF(OR(Ouverture_lignes_validées!S218="F",Ouverture_lignes_validées!S218="PM",Ouverture_lignes_validées!S218=""),"",IF(Ouverture_lignes_validées!S218=1,INDEX(COEE_CADLIGNE_TR!$A$16:$C$27,MATCH(Tableau4[[#This Row],[Mois]],COEE_CADLIGNE_TR!$A$16:$A$27,0),2)*COEE_CADLIGNE_TR!$I$2*INDEX(COEE_CADLIGNE_TR!$L$3:$R$9,MATCH(WEEKDAY($A218,1),COEE_CADLIGNE_TR!$M$3:$M$9,0),7)*INDEX(COEE_CADLIGNE_TR!$A$1:$D$13,MATCH(MONTH($A218),COEE_CADLIGNE_TR!$A$1:$A$13,0),4)))</f>
        <v/>
      </c>
      <c r="T218" s="28" t="str">
        <f>IF(OR(Ouverture_lignes_validées!T218="F",Ouverture_lignes_validées!T218="PM",Ouverture_lignes_validées!T218=""),"",IF(Ouverture_lignes_validées!T218=1,IF(ISEVEN(Capa_lignes!$C218)="VRAI",INDEX(COEE_CADLIGNE_TR!$A$16:$C$27,MATCH(Tableau4[[#This Row],[Mois]],COEE_CADLIGNE_TR!$A$16:$A$27,0),2)*COEE_CADLIGNE_TR!$J$2*INDEX(COEE_CADLIGNE_TR!$L$3:$R$9,MATCH(WEEKDAY($A218,1),COEE_CADLIGNE_TR!$M$3:$M$9,0),3)*INDEX(COEE_CADLIGNE_TR!$A$1:$E$13,MATCH(MONTH($A218),COEE_CADLIGNE_TR!$A$1:$A$13,0),5),INDEX(COEE_CADLIGNE_TR!$A$16:$C$27,MATCH(Tableau4[[#This Row],[Mois]],COEE_CADLIGNE_TR!$A$16:$A$27,0),2)*COEE_CADLIGNE_TR!$J$2*INDEX(COEE_CADLIGNE_TR!$L$3:$R$9,MATCH(WEEKDAY($A218,1),COEE_CADLIGNE_TR!$M$3:$M$9,0),4)*INDEX(COEE_CADLIGNE_TR!$A$1:$E$13,MATCH(MONTH($A218),COEE_CADLIGNE_TR!$A$1:$A$13,0),5))))</f>
        <v/>
      </c>
    </row>
    <row r="219" spans="1:20" x14ac:dyDescent="0.35">
      <c r="A219" s="4">
        <v>45142</v>
      </c>
      <c r="B219" s="1">
        <v>2023</v>
      </c>
      <c r="C219" s="1">
        <v>31</v>
      </c>
      <c r="D219" s="1">
        <f>MONTH(Tableau4[[#This Row],[Date ]])</f>
        <v>8</v>
      </c>
      <c r="E219" s="28" t="str">
        <f>IF(OR(Ouverture_lignes_validées!E219="F",Ouverture_lignes_validées!E219="PM",Ouverture_lignes_validées!E219=""),"",
IF(Ouverture_lignes_validées!E219=1,
IF(ISEVEN(Capa_lignes!$C219)="VRAI",
INDEX(COEE_CADLIGNE_TR!$A$16:$C$27,MATCH(Tableau4[[#This Row],[Mois]],COEE_CADLIGNE_TR!$A$16:$A$27,0),2)*COEE_CADLIGNE_TR!$G$2*INDEX(COEE_CADLIGNE_TR!$L$3:$R$9,MATCH(WEEKDAY($A219,1),COEE_CADLIGNE_TR!$M$3:$M$9,0),4)*INDEX(COEE_CADLIGNE_TR!$A$1:$D$13,MATCH(MONTH($A219),COEE_CADLIGNE_TR!$A$1:$A$13,0),2)*INDEX(COEE_CADLIGNE_TR!$A$1:$D$13,MATCH(MONTH($A219),COEE_CADLIGNE_TR!$A$1:$A$13,0),2),
INDEX(COEE_CADLIGNE_TR!$A$16:$C$27,MATCH(Tableau4[[#This Row],[Mois]],COEE_CADLIGNE_TR!$A$16:$A$27,0),2)*COEE_CADLIGNE_TR!$G$2*INDEX(COEE_CADLIGNE_TR!$L$3:$R$9,MATCH(WEEKDAY($A219,1),COEE_CADLIGNE_TR!$M$3:$M$9,0),3)*INDEX(COEE_CADLIGNE_TR!$A$1:$D$13,MATCH(MONTH($A219),COEE_CADLIGNE_TR!$A$1:$A$13,0),2)*INDEX(COEE_CADLIGNE_TR!$A$1:$D$13,MATCH(MONTH($A219),COEE_CADLIGNE_TR!$A$1:$A$13,0),2))))</f>
        <v/>
      </c>
      <c r="F219" s="28" t="str">
        <f>IF(OR(Ouverture_lignes_validées!F219="F",Ouverture_lignes_validées!F219="PM",Ouverture_lignes_validées!F219=""),"",IF(Ouverture_lignes_validées!F219=1,IF(ISEVEN(Capa_lignes!$C219)="VRAI",INDEX(COEE_CADLIGNE_TR!$A$16:$C$27,MATCH(Tableau4[[#This Row],[Mois]],COEE_CADLIGNE_TR!$A$16:$A$27,0),2)*COEE_CADLIGNE_TR!$G$2*INDEX(COEE_CADLIGNE_TR!$L$3:$R$9,MATCH(WEEKDAY($A219,1),COEE_CADLIGNE_TR!$M$3:$M$9,0),3)*INDEX(COEE_CADLIGNE_TR!$A$1:$D$13,MATCH(MONTH($A219),COEE_CADLIGNE_TR!$A$1:$A$13,0),2),COEE_CADLIGNE_TR!$G$2*INDEX(COEE_CADLIGNE_TR!$L$3:$R$9,MATCH(WEEKDAY($A219,1),COEE_CADLIGNE_TR!$M$3:$M$9,0),4)*INDEX(COEE_CADLIGNE_TR!$A$1:$D$13,MATCH(MONTH($A219),COEE_CADLIGNE_TR!$A$1:$A$13,0),2))))</f>
        <v/>
      </c>
      <c r="G219" s="28" t="str">
        <f>IF(OR(Ouverture_lignes_validées!G219="F",Ouverture_lignes_validées!G219="PM",Ouverture_lignes_validées!G219=""),"",IF(Ouverture_lignes_validées!G219=1,INDEX(COEE_CADLIGNE_TR!$A$16:$C$27,MATCH(Tableau4[[#This Row],[Mois]],COEE_CADLIGNE_TR!$A$16:$A$27,0),2)*COEE_CADLIGNE_TR!$G$2*INDEX(COEE_CADLIGNE_TR!$L$3:$R$9,MATCH(WEEKDAY($A219,1),COEE_CADLIGNE_TR!$M$3:$M$9,0),5)*INDEX(COEE_CADLIGNE_TR!$A$1:$D$13,MATCH(MONTH($A219),COEE_CADLIGNE_TR!$A$1:$A$13,0),2)))</f>
        <v/>
      </c>
      <c r="H219" s="28" t="str">
        <f>IF(OR(Ouverture_lignes_validées!H219="F",Ouverture_lignes_validées!H219="PM",Ouverture_lignes_validées!H219=""),"",IF(Ouverture_lignes_validées!H219=1,INDEX(COEE_CADLIGNE_TR!$A$16:$C$27,MATCH(Tableau4[[#This Row],[Mois]],COEE_CADLIGNE_TR!$A$16:$A$27,0),2)*COEE_CADLIGNE_TR!$G$2*INDEX(COEE_CADLIGNE_TR!$L$3:$R$9,MATCH(WEEKDAY($A219,1),COEE_CADLIGNE_TR!$M$3:$M$9,0),6)*INDEX(COEE_CADLIGNE_TR!$A$1:$D$13,MATCH(MONTH($A219),COEE_CADLIGNE_TR!$A$1:$A$13,0),2)))</f>
        <v/>
      </c>
      <c r="I219" s="28" t="str">
        <f>IF(OR(Ouverture_lignes_validées!I219="F",Ouverture_lignes_validées!I219="PM",Ouverture_lignes_validées!I219=""),"",IF(Ouverture_lignes_validées!I219=1,INDEX(COEE_CADLIGNE_TR!$A$16:$C$27,MATCH(Tableau4[[#This Row],[Mois]],COEE_CADLIGNE_TR!$A$16:$A$27,0),2)*COEE_CADLIGNE_TR!$G$2*INDEX(COEE_CADLIGNE_TR!$L$3:$R$9,MATCH(WEEKDAY($A219,1),COEE_CADLIGNE_TR!$M$3:$M$9,0),7)*INDEX(COEE_CADLIGNE_TR!$A$1:$D$13,MATCH(MONTH($A219),COEE_CADLIGNE_TR!$A$1:$A$13,0),2)))</f>
        <v/>
      </c>
      <c r="J219" s="28" t="str">
        <f>IF(OR(Ouverture_lignes_validées!J219="F",Ouverture_lignes_validées!J219="PM",Ouverture_lignes_validées!J219=""),"",IF(Ouverture_lignes_validées!J219=1,IF(ISEVEN(Capa_lignes!$C219)="VRAI",INDEX(COEE_CADLIGNE_TR!$A$16:$C$27,MATCH(Tableau4[[#This Row],[Mois]],COEE_CADLIGNE_TR!$A$16:$A$27,0),2)*COEE_CADLIGNE_TR!$H$2*INDEX(COEE_CADLIGNE_TR!$L$3:$R$9,MATCH(WEEKDAY($A219,1),COEE_CADLIGNE_TR!$M$3:$M$9,0),4)*INDEX(COEE_CADLIGNE_TR!$A$1:$D$13,MATCH(MONTH($A219),COEE_CADLIGNE_TR!$A$1:$A$13,0),3),INDEX(COEE_CADLIGNE_TR!$A$16:$C$27,MATCH(Tableau4[[#This Row],[Mois]],COEE_CADLIGNE_TR!$A$16:$A$27,0),2)*COEE_CADLIGNE_TR!$H$2*INDEX(COEE_CADLIGNE_TR!$L$3:$R$9,MATCH(WEEKDAY($A219,1),COEE_CADLIGNE_TR!$M$3:$M$9,0),3)*INDEX(COEE_CADLIGNE_TR!$A$1:$D$13,MATCH(MONTH($A219),COEE_CADLIGNE_TR!$A$1:$A$13,0),3))))</f>
        <v/>
      </c>
      <c r="K219" s="28" t="str">
        <f>IF(OR(Ouverture_lignes_validées!K219="F",Ouverture_lignes_validées!K219="PM",Ouverture_lignes_validées!K219=""),"",IF(Ouverture_lignes_validées!K219=1,IF(ISEVEN(Capa_lignes!$C219)="VRAI",INDEX(COEE_CADLIGNE_TR!$A$16:$C$27,MATCH(Tableau4[[#This Row],[Mois]],COEE_CADLIGNE_TR!$A$16:$A$27,0),2)*COEE_CADLIGNE_TR!$H$2*INDEX(COEE_CADLIGNE_TR!$L$3:$R$9,MATCH(WEEKDAY($A219,1),COEE_CADLIGNE_TR!$M$3:$M$9,0),3)*INDEX(COEE_CADLIGNE_TR!$A$1:$D$13,MATCH(MONTH($A219),COEE_CADLIGNE_TR!$A$1:$A$13,0),3),INDEX(COEE_CADLIGNE_TR!$A$16:$C$27,MATCH(Tableau4[[#This Row],[Mois]],COEE_CADLIGNE_TR!$A$16:$A$27,0),2)*COEE_CADLIGNE_TR!$H$2*INDEX(COEE_CADLIGNE_TR!$L$3:$R$9,MATCH(WEEKDAY($A219,1),COEE_CADLIGNE_TR!$M$3:$M$9,0),4)*INDEX(COEE_CADLIGNE_TR!$A$1:$D$13,MATCH(MONTH($A219),COEE_CADLIGNE_TR!$A$1:$A$13,0),3))))</f>
        <v/>
      </c>
      <c r="L219" s="28" t="str">
        <f>IF(OR(Ouverture_lignes_validées!L219="F",Ouverture_lignes_validées!L219="PM",Ouverture_lignes_validées!L219=""),"",IF(Ouverture_lignes_validées!L219=1,INDEX(COEE_CADLIGNE_TR!$A$16:$C$27,MATCH(Tableau4[[#This Row],[Mois]],COEE_CADLIGNE_TR!$A$16:$A$27,0),2)*COEE_CADLIGNE_TR!$H$2*INDEX(COEE_CADLIGNE_TR!$L$3:$R$9,MATCH(WEEKDAY($A219,1),COEE_CADLIGNE_TR!$M$3:$M$9,0),5)*INDEX(COEE_CADLIGNE_TR!$A$1:$D$13,MATCH(MONTH($A219),COEE_CADLIGNE_TR!$A$1:$A$13,0),3)))</f>
        <v/>
      </c>
      <c r="M219" s="28" t="str">
        <f>IF(OR(Ouverture_lignes_validées!M219="F",Ouverture_lignes_validées!M219="PM",Ouverture_lignes_validées!M219=""),"",IF(Ouverture_lignes_validées!M219=1,INDEX(COEE_CADLIGNE_TR!$A$16:$C$27,MATCH(Tableau4[[#This Row],[Mois]],COEE_CADLIGNE_TR!$A$16:$A$27,0),2)*COEE_CADLIGNE_TR!$H$2*INDEX(COEE_CADLIGNE_TR!$L$3:$R$9,MATCH(WEEKDAY($A219,1),COEE_CADLIGNE_TR!$M$3:$M$9,0),6)*INDEX(COEE_CADLIGNE_TR!$A$1:$D$13,MATCH(MONTH($A219),COEE_CADLIGNE_TR!$A$1:$A$13,0),3)))</f>
        <v/>
      </c>
      <c r="N219" s="28" t="str">
        <f>IF(OR(Ouverture_lignes_validées!N219="F",Ouverture_lignes_validées!N219="PM",Ouverture_lignes_validées!N219=""),"",IF(Ouverture_lignes_validées!N219=1,INDEX(COEE_CADLIGNE_TR!$A$16:$C$27,MATCH(Tableau4[[#This Row],[Mois]],COEE_CADLIGNE_TR!$A$16:$A$27,0),2)*COEE_CADLIGNE_TR!$H$2*INDEX(COEE_CADLIGNE_TR!$L$3:$R$9,MATCH(WEEKDAY($A219,1),COEE_CADLIGNE_TR!$M$3:$M$9,0),7)*INDEX(COEE_CADLIGNE_TR!$A$1:$D$13,MATCH(MONTH($A219),COEE_CADLIGNE_TR!$A$1:$A$13,0),3)))</f>
        <v/>
      </c>
      <c r="O219" s="28" t="str">
        <f>IF(OR(Ouverture_lignes_validées!O219="F",Ouverture_lignes_validées!O219="PM",Ouverture_lignes_validées!O219=""),"",IF(Ouverture_lignes_validées!O219=1,IF(ISEVEN(Capa_lignes!$C219)="VRAI",INDEX(COEE_CADLIGNE_TR!$A$16:$C$27,MATCH(Tableau4[[#This Row],[Mois]],COEE_CADLIGNE_TR!$A$16:$A$27,0),2)*COEE_CADLIGNE_TR!$I$2*INDEX(COEE_CADLIGNE_TR!$L$3:$R$9,MATCH(WEEKDAY($A219,1),COEE_CADLIGNE_TR!$M$3:$M$9,0),4)*INDEX(COEE_CADLIGNE_TR!$A$1:$D$13,MATCH(MONTH($A219),COEE_CADLIGNE_TR!$A$1:$A$13,0),4),INDEX(COEE_CADLIGNE_TR!$A$16:$C$27,MATCH(Tableau4[[#This Row],[Mois]],COEE_CADLIGNE_TR!$A$16:$A$27,0),2)*COEE_CADLIGNE_TR!$I$2*INDEX(COEE_CADLIGNE_TR!$L$3:$R$9,MATCH(WEEKDAY($A219,1),COEE_CADLIGNE_TR!$M$3:$M$9,0),3)*INDEX(COEE_CADLIGNE_TR!$A$1:$D$13,MATCH(MONTH($A219),COEE_CADLIGNE_TR!$A$1:$A$13,0),4))))</f>
        <v/>
      </c>
      <c r="P219" s="28" t="str">
        <f>IF(OR(Ouverture_lignes_validées!P219="F",Ouverture_lignes_validées!P219="PM",Ouverture_lignes_validées!P219=""),"",IF(Ouverture_lignes_validées!P219=1,IF(ISEVEN(Capa_lignes!$C219)="VRAI",INDEX(COEE_CADLIGNE_TR!$A$16:$C$27,MATCH(Tableau4[[#This Row],[Mois]],COEE_CADLIGNE_TR!$A$16:$A$27,0),2)*COEE_CADLIGNE_TR!$I$2*INDEX(COEE_CADLIGNE_TR!$L$3:$R$9,MATCH(WEEKDAY($A219,1),COEE_CADLIGNE_TR!$M$3:$M$9,0),3)*INDEX(COEE_CADLIGNE_TR!$A$1:$D$13,MATCH(MONTH($A219),COEE_CADLIGNE_TR!$A$1:$A$13,0),4),INDEX(COEE_CADLIGNE_TR!$A$16:$C$27,MATCH(Tableau4[[#This Row],[Mois]],COEE_CADLIGNE_TR!$A$16:$A$27,0),2)*COEE_CADLIGNE_TR!$I$2*INDEX(COEE_CADLIGNE_TR!$L$3:$R$9,MATCH(WEEKDAY($A219,1),COEE_CADLIGNE_TR!$M$3:$M$9,0),4)*INDEX(COEE_CADLIGNE_TR!$A$1:$D$13,MATCH(MONTH($A219),COEE_CADLIGNE_TR!$A$1:$A$13,0),4))))</f>
        <v/>
      </c>
      <c r="Q219" s="28" t="str">
        <f>IF(OR(Ouverture_lignes_validées!Q219="F",Ouverture_lignes_validées!Q219="PM",Ouverture_lignes_validées!Q219=""),"",IF(Ouverture_lignes_validées!Q219=1,INDEX(COEE_CADLIGNE_TR!$A$16:$C$27,MATCH(Tableau4[[#This Row],[Mois]],COEE_CADLIGNE_TR!$A$16:$A$27,0),2)*COEE_CADLIGNE_TR!$I$2*INDEX(COEE_CADLIGNE_TR!$L$3:$R$9,MATCH(WEEKDAY($A219,1),COEE_CADLIGNE_TR!$M$3:$M$9,0),5)*INDEX(COEE_CADLIGNE_TR!$A$1:$D$13,MATCH(MONTH($A219),COEE_CADLIGNE_TR!$A$1:$A$13,0),4)))</f>
        <v/>
      </c>
      <c r="R219" s="28" t="str">
        <f>IF(OR(Ouverture_lignes_validées!R219="F",Ouverture_lignes_validées!R219="PM",Ouverture_lignes_validées!R219=""),"",IF(Ouverture_lignes_validées!R219=1,INDEX(COEE_CADLIGNE_TR!$A$16:$C$27,MATCH(Tableau4[[#This Row],[Mois]],COEE_CADLIGNE_TR!$A$16:$A$27,0),2)*COEE_CADLIGNE_TR!$I$2*INDEX(COEE_CADLIGNE_TR!$L$3:$R$9,MATCH(WEEKDAY($A219,1),COEE_CADLIGNE_TR!$M$3:$M$9,0),6)*INDEX(COEE_CADLIGNE_TR!$A$1:$D$13,MATCH(MONTH($A219),COEE_CADLIGNE_TR!$A$1:$A$13,0),4)))</f>
        <v/>
      </c>
      <c r="S219" s="28" t="str">
        <f>IF(OR(Ouverture_lignes_validées!S219="F",Ouverture_lignes_validées!S219="PM",Ouverture_lignes_validées!S219=""),"",IF(Ouverture_lignes_validées!S219=1,INDEX(COEE_CADLIGNE_TR!$A$16:$C$27,MATCH(Tableau4[[#This Row],[Mois]],COEE_CADLIGNE_TR!$A$16:$A$27,0),2)*COEE_CADLIGNE_TR!$I$2*INDEX(COEE_CADLIGNE_TR!$L$3:$R$9,MATCH(WEEKDAY($A219,1),COEE_CADLIGNE_TR!$M$3:$M$9,0),7)*INDEX(COEE_CADLIGNE_TR!$A$1:$D$13,MATCH(MONTH($A219),COEE_CADLIGNE_TR!$A$1:$A$13,0),4)))</f>
        <v/>
      </c>
      <c r="T219" s="28" t="str">
        <f>IF(OR(Ouverture_lignes_validées!T219="F",Ouverture_lignes_validées!T219="PM",Ouverture_lignes_validées!T219=""),"",IF(Ouverture_lignes_validées!T219=1,IF(ISEVEN(Capa_lignes!$C219)="VRAI",INDEX(COEE_CADLIGNE_TR!$A$16:$C$27,MATCH(Tableau4[[#This Row],[Mois]],COEE_CADLIGNE_TR!$A$16:$A$27,0),2)*COEE_CADLIGNE_TR!$J$2*INDEX(COEE_CADLIGNE_TR!$L$3:$R$9,MATCH(WEEKDAY($A219,1),COEE_CADLIGNE_TR!$M$3:$M$9,0),3)*INDEX(COEE_CADLIGNE_TR!$A$1:$E$13,MATCH(MONTH($A219),COEE_CADLIGNE_TR!$A$1:$A$13,0),5),INDEX(COEE_CADLIGNE_TR!$A$16:$C$27,MATCH(Tableau4[[#This Row],[Mois]],COEE_CADLIGNE_TR!$A$16:$A$27,0),2)*COEE_CADLIGNE_TR!$J$2*INDEX(COEE_CADLIGNE_TR!$L$3:$R$9,MATCH(WEEKDAY($A219,1),COEE_CADLIGNE_TR!$M$3:$M$9,0),4)*INDEX(COEE_CADLIGNE_TR!$A$1:$E$13,MATCH(MONTH($A219),COEE_CADLIGNE_TR!$A$1:$A$13,0),5))))</f>
        <v/>
      </c>
    </row>
    <row r="220" spans="1:20" x14ac:dyDescent="0.35">
      <c r="A220" s="4">
        <v>45143</v>
      </c>
      <c r="B220" s="1">
        <v>2023</v>
      </c>
      <c r="C220" s="1">
        <v>31</v>
      </c>
      <c r="D220" s="1">
        <f>MONTH(Tableau4[[#This Row],[Date ]])</f>
        <v>8</v>
      </c>
      <c r="E220" s="28" t="str">
        <f>IF(OR(Ouverture_lignes_validées!E220="F",Ouverture_lignes_validées!E220="PM",Ouverture_lignes_validées!E220=""),"",
IF(Ouverture_lignes_validées!E220=1,
IF(ISEVEN(Capa_lignes!$C220)="VRAI",
INDEX(COEE_CADLIGNE_TR!$A$16:$C$27,MATCH(Tableau4[[#This Row],[Mois]],COEE_CADLIGNE_TR!$A$16:$A$27,0),2)*COEE_CADLIGNE_TR!$G$2*INDEX(COEE_CADLIGNE_TR!$L$3:$R$9,MATCH(WEEKDAY($A220,1),COEE_CADLIGNE_TR!$M$3:$M$9,0),4)*INDEX(COEE_CADLIGNE_TR!$A$1:$D$13,MATCH(MONTH($A220),COEE_CADLIGNE_TR!$A$1:$A$13,0),2)*INDEX(COEE_CADLIGNE_TR!$A$1:$D$13,MATCH(MONTH($A220),COEE_CADLIGNE_TR!$A$1:$A$13,0),2),
INDEX(COEE_CADLIGNE_TR!$A$16:$C$27,MATCH(Tableau4[[#This Row],[Mois]],COEE_CADLIGNE_TR!$A$16:$A$27,0),2)*COEE_CADLIGNE_TR!$G$2*INDEX(COEE_CADLIGNE_TR!$L$3:$R$9,MATCH(WEEKDAY($A220,1),COEE_CADLIGNE_TR!$M$3:$M$9,0),3)*INDEX(COEE_CADLIGNE_TR!$A$1:$D$13,MATCH(MONTH($A220),COEE_CADLIGNE_TR!$A$1:$A$13,0),2)*INDEX(COEE_CADLIGNE_TR!$A$1:$D$13,MATCH(MONTH($A220),COEE_CADLIGNE_TR!$A$1:$A$13,0),2))))</f>
        <v/>
      </c>
      <c r="F220" s="28" t="str">
        <f>IF(OR(Ouverture_lignes_validées!F220="F",Ouverture_lignes_validées!F220="PM",Ouverture_lignes_validées!F220=""),"",IF(Ouverture_lignes_validées!F220=1,IF(ISEVEN(Capa_lignes!$C220)="VRAI",INDEX(COEE_CADLIGNE_TR!$A$16:$C$27,MATCH(Tableau4[[#This Row],[Mois]],COEE_CADLIGNE_TR!$A$16:$A$27,0),2)*COEE_CADLIGNE_TR!$G$2*INDEX(COEE_CADLIGNE_TR!$L$3:$R$9,MATCH(WEEKDAY($A220,1),COEE_CADLIGNE_TR!$M$3:$M$9,0),3)*INDEX(COEE_CADLIGNE_TR!$A$1:$D$13,MATCH(MONTH($A220),COEE_CADLIGNE_TR!$A$1:$A$13,0),2),COEE_CADLIGNE_TR!$G$2*INDEX(COEE_CADLIGNE_TR!$L$3:$R$9,MATCH(WEEKDAY($A220,1),COEE_CADLIGNE_TR!$M$3:$M$9,0),4)*INDEX(COEE_CADLIGNE_TR!$A$1:$D$13,MATCH(MONTH($A220),COEE_CADLIGNE_TR!$A$1:$A$13,0),2))))</f>
        <v/>
      </c>
      <c r="G220" s="28" t="str">
        <f>IF(OR(Ouverture_lignes_validées!G220="F",Ouverture_lignes_validées!G220="PM",Ouverture_lignes_validées!G220=""),"",IF(Ouverture_lignes_validées!G220=1,INDEX(COEE_CADLIGNE_TR!$A$16:$C$27,MATCH(Tableau4[[#This Row],[Mois]],COEE_CADLIGNE_TR!$A$16:$A$27,0),2)*COEE_CADLIGNE_TR!$G$2*INDEX(COEE_CADLIGNE_TR!$L$3:$R$9,MATCH(WEEKDAY($A220,1),COEE_CADLIGNE_TR!$M$3:$M$9,0),5)*INDEX(COEE_CADLIGNE_TR!$A$1:$D$13,MATCH(MONTH($A220),COEE_CADLIGNE_TR!$A$1:$A$13,0),2)))</f>
        <v/>
      </c>
      <c r="H220" s="28" t="str">
        <f>IF(OR(Ouverture_lignes_validées!H220="F",Ouverture_lignes_validées!H220="PM",Ouverture_lignes_validées!H220=""),"",IF(Ouverture_lignes_validées!H220=1,INDEX(COEE_CADLIGNE_TR!$A$16:$C$27,MATCH(Tableau4[[#This Row],[Mois]],COEE_CADLIGNE_TR!$A$16:$A$27,0),2)*COEE_CADLIGNE_TR!$G$2*INDEX(COEE_CADLIGNE_TR!$L$3:$R$9,MATCH(WEEKDAY($A220,1),COEE_CADLIGNE_TR!$M$3:$M$9,0),6)*INDEX(COEE_CADLIGNE_TR!$A$1:$D$13,MATCH(MONTH($A220),COEE_CADLIGNE_TR!$A$1:$A$13,0),2)))</f>
        <v/>
      </c>
      <c r="I220" s="28" t="str">
        <f>IF(OR(Ouverture_lignes_validées!I220="F",Ouverture_lignes_validées!I220="PM",Ouverture_lignes_validées!I220=""),"",IF(Ouverture_lignes_validées!I220=1,INDEX(COEE_CADLIGNE_TR!$A$16:$C$27,MATCH(Tableau4[[#This Row],[Mois]],COEE_CADLIGNE_TR!$A$16:$A$27,0),2)*COEE_CADLIGNE_TR!$G$2*INDEX(COEE_CADLIGNE_TR!$L$3:$R$9,MATCH(WEEKDAY($A220,1),COEE_CADLIGNE_TR!$M$3:$M$9,0),7)*INDEX(COEE_CADLIGNE_TR!$A$1:$D$13,MATCH(MONTH($A220),COEE_CADLIGNE_TR!$A$1:$A$13,0),2)))</f>
        <v/>
      </c>
      <c r="J220" s="28" t="str">
        <f>IF(OR(Ouverture_lignes_validées!J220="F",Ouverture_lignes_validées!J220="PM",Ouverture_lignes_validées!J220=""),"",IF(Ouverture_lignes_validées!J220=1,IF(ISEVEN(Capa_lignes!$C220)="VRAI",INDEX(COEE_CADLIGNE_TR!$A$16:$C$27,MATCH(Tableau4[[#This Row],[Mois]],COEE_CADLIGNE_TR!$A$16:$A$27,0),2)*COEE_CADLIGNE_TR!$H$2*INDEX(COEE_CADLIGNE_TR!$L$3:$R$9,MATCH(WEEKDAY($A220,1),COEE_CADLIGNE_TR!$M$3:$M$9,0),4)*INDEX(COEE_CADLIGNE_TR!$A$1:$D$13,MATCH(MONTH($A220),COEE_CADLIGNE_TR!$A$1:$A$13,0),3),INDEX(COEE_CADLIGNE_TR!$A$16:$C$27,MATCH(Tableau4[[#This Row],[Mois]],COEE_CADLIGNE_TR!$A$16:$A$27,0),2)*COEE_CADLIGNE_TR!$H$2*INDEX(COEE_CADLIGNE_TR!$L$3:$R$9,MATCH(WEEKDAY($A220,1),COEE_CADLIGNE_TR!$M$3:$M$9,0),3)*INDEX(COEE_CADLIGNE_TR!$A$1:$D$13,MATCH(MONTH($A220),COEE_CADLIGNE_TR!$A$1:$A$13,0),3))))</f>
        <v/>
      </c>
      <c r="K220" s="28" t="str">
        <f>IF(OR(Ouverture_lignes_validées!K220="F",Ouverture_lignes_validées!K220="PM",Ouverture_lignes_validées!K220=""),"",IF(Ouverture_lignes_validées!K220=1,IF(ISEVEN(Capa_lignes!$C220)="VRAI",INDEX(COEE_CADLIGNE_TR!$A$16:$C$27,MATCH(Tableau4[[#This Row],[Mois]],COEE_CADLIGNE_TR!$A$16:$A$27,0),2)*COEE_CADLIGNE_TR!$H$2*INDEX(COEE_CADLIGNE_TR!$L$3:$R$9,MATCH(WEEKDAY($A220,1),COEE_CADLIGNE_TR!$M$3:$M$9,0),3)*INDEX(COEE_CADLIGNE_TR!$A$1:$D$13,MATCH(MONTH($A220),COEE_CADLIGNE_TR!$A$1:$A$13,0),3),INDEX(COEE_CADLIGNE_TR!$A$16:$C$27,MATCH(Tableau4[[#This Row],[Mois]],COEE_CADLIGNE_TR!$A$16:$A$27,0),2)*COEE_CADLIGNE_TR!$H$2*INDEX(COEE_CADLIGNE_TR!$L$3:$R$9,MATCH(WEEKDAY($A220,1),COEE_CADLIGNE_TR!$M$3:$M$9,0),4)*INDEX(COEE_CADLIGNE_TR!$A$1:$D$13,MATCH(MONTH($A220),COEE_CADLIGNE_TR!$A$1:$A$13,0),3))))</f>
        <v/>
      </c>
      <c r="L220" s="28" t="str">
        <f>IF(OR(Ouverture_lignes_validées!L220="F",Ouverture_lignes_validées!L220="PM",Ouverture_lignes_validées!L220=""),"",IF(Ouverture_lignes_validées!L220=1,INDEX(COEE_CADLIGNE_TR!$A$16:$C$27,MATCH(Tableau4[[#This Row],[Mois]],COEE_CADLIGNE_TR!$A$16:$A$27,0),2)*COEE_CADLIGNE_TR!$H$2*INDEX(COEE_CADLIGNE_TR!$L$3:$R$9,MATCH(WEEKDAY($A220,1),COEE_CADLIGNE_TR!$M$3:$M$9,0),5)*INDEX(COEE_CADLIGNE_TR!$A$1:$D$13,MATCH(MONTH($A220),COEE_CADLIGNE_TR!$A$1:$A$13,0),3)))</f>
        <v/>
      </c>
      <c r="M220" s="28" t="str">
        <f>IF(OR(Ouverture_lignes_validées!M220="F",Ouverture_lignes_validées!M220="PM",Ouverture_lignes_validées!M220=""),"",IF(Ouverture_lignes_validées!M220=1,INDEX(COEE_CADLIGNE_TR!$A$16:$C$27,MATCH(Tableau4[[#This Row],[Mois]],COEE_CADLIGNE_TR!$A$16:$A$27,0),2)*COEE_CADLIGNE_TR!$H$2*INDEX(COEE_CADLIGNE_TR!$L$3:$R$9,MATCH(WEEKDAY($A220,1),COEE_CADLIGNE_TR!$M$3:$M$9,0),6)*INDEX(COEE_CADLIGNE_TR!$A$1:$D$13,MATCH(MONTH($A220),COEE_CADLIGNE_TR!$A$1:$A$13,0),3)))</f>
        <v/>
      </c>
      <c r="N220" s="28" t="str">
        <f>IF(OR(Ouverture_lignes_validées!N220="F",Ouverture_lignes_validées!N220="PM",Ouverture_lignes_validées!N220=""),"",IF(Ouverture_lignes_validées!N220=1,INDEX(COEE_CADLIGNE_TR!$A$16:$C$27,MATCH(Tableau4[[#This Row],[Mois]],COEE_CADLIGNE_TR!$A$16:$A$27,0),2)*COEE_CADLIGNE_TR!$H$2*INDEX(COEE_CADLIGNE_TR!$L$3:$R$9,MATCH(WEEKDAY($A220,1),COEE_CADLIGNE_TR!$M$3:$M$9,0),7)*INDEX(COEE_CADLIGNE_TR!$A$1:$D$13,MATCH(MONTH($A220),COEE_CADLIGNE_TR!$A$1:$A$13,0),3)))</f>
        <v/>
      </c>
      <c r="O220" s="28" t="str">
        <f>IF(OR(Ouverture_lignes_validées!O220="F",Ouverture_lignes_validées!O220="PM",Ouverture_lignes_validées!O220=""),"",IF(Ouverture_lignes_validées!O220=1,IF(ISEVEN(Capa_lignes!$C220)="VRAI",INDEX(COEE_CADLIGNE_TR!$A$16:$C$27,MATCH(Tableau4[[#This Row],[Mois]],COEE_CADLIGNE_TR!$A$16:$A$27,0),2)*COEE_CADLIGNE_TR!$I$2*INDEX(COEE_CADLIGNE_TR!$L$3:$R$9,MATCH(WEEKDAY($A220,1),COEE_CADLIGNE_TR!$M$3:$M$9,0),4)*INDEX(COEE_CADLIGNE_TR!$A$1:$D$13,MATCH(MONTH($A220),COEE_CADLIGNE_TR!$A$1:$A$13,0),4),INDEX(COEE_CADLIGNE_TR!$A$16:$C$27,MATCH(Tableau4[[#This Row],[Mois]],COEE_CADLIGNE_TR!$A$16:$A$27,0),2)*COEE_CADLIGNE_TR!$I$2*INDEX(COEE_CADLIGNE_TR!$L$3:$R$9,MATCH(WEEKDAY($A220,1),COEE_CADLIGNE_TR!$M$3:$M$9,0),3)*INDEX(COEE_CADLIGNE_TR!$A$1:$D$13,MATCH(MONTH($A220),COEE_CADLIGNE_TR!$A$1:$A$13,0),4))))</f>
        <v/>
      </c>
      <c r="P220" s="28" t="str">
        <f>IF(OR(Ouverture_lignes_validées!P220="F",Ouverture_lignes_validées!P220="PM",Ouverture_lignes_validées!P220=""),"",IF(Ouverture_lignes_validées!P220=1,IF(ISEVEN(Capa_lignes!$C220)="VRAI",INDEX(COEE_CADLIGNE_TR!$A$16:$C$27,MATCH(Tableau4[[#This Row],[Mois]],COEE_CADLIGNE_TR!$A$16:$A$27,0),2)*COEE_CADLIGNE_TR!$I$2*INDEX(COEE_CADLIGNE_TR!$L$3:$R$9,MATCH(WEEKDAY($A220,1),COEE_CADLIGNE_TR!$M$3:$M$9,0),3)*INDEX(COEE_CADLIGNE_TR!$A$1:$D$13,MATCH(MONTH($A220),COEE_CADLIGNE_TR!$A$1:$A$13,0),4),INDEX(COEE_CADLIGNE_TR!$A$16:$C$27,MATCH(Tableau4[[#This Row],[Mois]],COEE_CADLIGNE_TR!$A$16:$A$27,0),2)*COEE_CADLIGNE_TR!$I$2*INDEX(COEE_CADLIGNE_TR!$L$3:$R$9,MATCH(WEEKDAY($A220,1),COEE_CADLIGNE_TR!$M$3:$M$9,0),4)*INDEX(COEE_CADLIGNE_TR!$A$1:$D$13,MATCH(MONTH($A220),COEE_CADLIGNE_TR!$A$1:$A$13,0),4))))</f>
        <v/>
      </c>
      <c r="Q220" s="28" t="str">
        <f>IF(OR(Ouverture_lignes_validées!Q220="F",Ouverture_lignes_validées!Q220="PM",Ouverture_lignes_validées!Q220=""),"",IF(Ouverture_lignes_validées!Q220=1,INDEX(COEE_CADLIGNE_TR!$A$16:$C$27,MATCH(Tableau4[[#This Row],[Mois]],COEE_CADLIGNE_TR!$A$16:$A$27,0),2)*COEE_CADLIGNE_TR!$I$2*INDEX(COEE_CADLIGNE_TR!$L$3:$R$9,MATCH(WEEKDAY($A220,1),COEE_CADLIGNE_TR!$M$3:$M$9,0),5)*INDEX(COEE_CADLIGNE_TR!$A$1:$D$13,MATCH(MONTH($A220),COEE_CADLIGNE_TR!$A$1:$A$13,0),4)))</f>
        <v/>
      </c>
      <c r="R220" s="28" t="str">
        <f>IF(OR(Ouverture_lignes_validées!R220="F",Ouverture_lignes_validées!R220="PM",Ouverture_lignes_validées!R220=""),"",IF(Ouverture_lignes_validées!R220=1,INDEX(COEE_CADLIGNE_TR!$A$16:$C$27,MATCH(Tableau4[[#This Row],[Mois]],COEE_CADLIGNE_TR!$A$16:$A$27,0),2)*COEE_CADLIGNE_TR!$I$2*INDEX(COEE_CADLIGNE_TR!$L$3:$R$9,MATCH(WEEKDAY($A220,1),COEE_CADLIGNE_TR!$M$3:$M$9,0),6)*INDEX(COEE_CADLIGNE_TR!$A$1:$D$13,MATCH(MONTH($A220),COEE_CADLIGNE_TR!$A$1:$A$13,0),4)))</f>
        <v/>
      </c>
      <c r="S220" s="28" t="str">
        <f>IF(OR(Ouverture_lignes_validées!S220="F",Ouverture_lignes_validées!S220="PM",Ouverture_lignes_validées!S220=""),"",IF(Ouverture_lignes_validées!S220=1,INDEX(COEE_CADLIGNE_TR!$A$16:$C$27,MATCH(Tableau4[[#This Row],[Mois]],COEE_CADLIGNE_TR!$A$16:$A$27,0),2)*COEE_CADLIGNE_TR!$I$2*INDEX(COEE_CADLIGNE_TR!$L$3:$R$9,MATCH(WEEKDAY($A220,1),COEE_CADLIGNE_TR!$M$3:$M$9,0),7)*INDEX(COEE_CADLIGNE_TR!$A$1:$D$13,MATCH(MONTH($A220),COEE_CADLIGNE_TR!$A$1:$A$13,0),4)))</f>
        <v/>
      </c>
      <c r="T220" s="28" t="str">
        <f>IF(OR(Ouverture_lignes_validées!T220="F",Ouverture_lignes_validées!T220="PM",Ouverture_lignes_validées!T220=""),"",IF(Ouverture_lignes_validées!T220=1,IF(ISEVEN(Capa_lignes!$C220)="VRAI",INDEX(COEE_CADLIGNE_TR!$A$16:$C$27,MATCH(Tableau4[[#This Row],[Mois]],COEE_CADLIGNE_TR!$A$16:$A$27,0),2)*COEE_CADLIGNE_TR!$J$2*INDEX(COEE_CADLIGNE_TR!$L$3:$R$9,MATCH(WEEKDAY($A220,1),COEE_CADLIGNE_TR!$M$3:$M$9,0),3)*INDEX(COEE_CADLIGNE_TR!$A$1:$E$13,MATCH(MONTH($A220),COEE_CADLIGNE_TR!$A$1:$A$13,0),5),INDEX(COEE_CADLIGNE_TR!$A$16:$C$27,MATCH(Tableau4[[#This Row],[Mois]],COEE_CADLIGNE_TR!$A$16:$A$27,0),2)*COEE_CADLIGNE_TR!$J$2*INDEX(COEE_CADLIGNE_TR!$L$3:$R$9,MATCH(WEEKDAY($A220,1),COEE_CADLIGNE_TR!$M$3:$M$9,0),4)*INDEX(COEE_CADLIGNE_TR!$A$1:$E$13,MATCH(MONTH($A220),COEE_CADLIGNE_TR!$A$1:$A$13,0),5))))</f>
        <v/>
      </c>
    </row>
    <row r="221" spans="1:20" x14ac:dyDescent="0.35">
      <c r="A221" s="4">
        <v>45144</v>
      </c>
      <c r="B221" s="1">
        <v>2023</v>
      </c>
      <c r="C221" s="1">
        <v>31</v>
      </c>
      <c r="D221" s="1">
        <f>MONTH(Tableau4[[#This Row],[Date ]])</f>
        <v>8</v>
      </c>
      <c r="E221" s="28" t="str">
        <f>IF(OR(Ouverture_lignes_validées!E221="F",Ouverture_lignes_validées!E221="PM",Ouverture_lignes_validées!E221=""),"",
IF(Ouverture_lignes_validées!E221=1,
IF(ISEVEN(Capa_lignes!$C221)="VRAI",
INDEX(COEE_CADLIGNE_TR!$A$16:$C$27,MATCH(Tableau4[[#This Row],[Mois]],COEE_CADLIGNE_TR!$A$16:$A$27,0),2)*COEE_CADLIGNE_TR!$G$2*INDEX(COEE_CADLIGNE_TR!$L$3:$R$9,MATCH(WEEKDAY($A221,1),COEE_CADLIGNE_TR!$M$3:$M$9,0),4)*INDEX(COEE_CADLIGNE_TR!$A$1:$D$13,MATCH(MONTH($A221),COEE_CADLIGNE_TR!$A$1:$A$13,0),2)*INDEX(COEE_CADLIGNE_TR!$A$1:$D$13,MATCH(MONTH($A221),COEE_CADLIGNE_TR!$A$1:$A$13,0),2),
INDEX(COEE_CADLIGNE_TR!$A$16:$C$27,MATCH(Tableau4[[#This Row],[Mois]],COEE_CADLIGNE_TR!$A$16:$A$27,0),2)*COEE_CADLIGNE_TR!$G$2*INDEX(COEE_CADLIGNE_TR!$L$3:$R$9,MATCH(WEEKDAY($A221,1),COEE_CADLIGNE_TR!$M$3:$M$9,0),3)*INDEX(COEE_CADLIGNE_TR!$A$1:$D$13,MATCH(MONTH($A221),COEE_CADLIGNE_TR!$A$1:$A$13,0),2)*INDEX(COEE_CADLIGNE_TR!$A$1:$D$13,MATCH(MONTH($A221),COEE_CADLIGNE_TR!$A$1:$A$13,0),2))))</f>
        <v/>
      </c>
      <c r="F221" s="28" t="str">
        <f>IF(OR(Ouverture_lignes_validées!F221="F",Ouverture_lignes_validées!F221="PM",Ouverture_lignes_validées!F221=""),"",IF(Ouverture_lignes_validées!F221=1,IF(ISEVEN(Capa_lignes!$C221)="VRAI",INDEX(COEE_CADLIGNE_TR!$A$16:$C$27,MATCH(Tableau4[[#This Row],[Mois]],COEE_CADLIGNE_TR!$A$16:$A$27,0),2)*COEE_CADLIGNE_TR!$G$2*INDEX(COEE_CADLIGNE_TR!$L$3:$R$9,MATCH(WEEKDAY($A221,1),COEE_CADLIGNE_TR!$M$3:$M$9,0),3)*INDEX(COEE_CADLIGNE_TR!$A$1:$D$13,MATCH(MONTH($A221),COEE_CADLIGNE_TR!$A$1:$A$13,0),2),COEE_CADLIGNE_TR!$G$2*INDEX(COEE_CADLIGNE_TR!$L$3:$R$9,MATCH(WEEKDAY($A221,1),COEE_CADLIGNE_TR!$M$3:$M$9,0),4)*INDEX(COEE_CADLIGNE_TR!$A$1:$D$13,MATCH(MONTH($A221),COEE_CADLIGNE_TR!$A$1:$A$13,0),2))))</f>
        <v/>
      </c>
      <c r="G221" s="28" t="str">
        <f>IF(OR(Ouverture_lignes_validées!G221="F",Ouverture_lignes_validées!G221="PM",Ouverture_lignes_validées!G221=""),"",IF(Ouverture_lignes_validées!G221=1,INDEX(COEE_CADLIGNE_TR!$A$16:$C$27,MATCH(Tableau4[[#This Row],[Mois]],COEE_CADLIGNE_TR!$A$16:$A$27,0),2)*COEE_CADLIGNE_TR!$G$2*INDEX(COEE_CADLIGNE_TR!$L$3:$R$9,MATCH(WEEKDAY($A221,1),COEE_CADLIGNE_TR!$M$3:$M$9,0),5)*INDEX(COEE_CADLIGNE_TR!$A$1:$D$13,MATCH(MONTH($A221),COEE_CADLIGNE_TR!$A$1:$A$13,0),2)))</f>
        <v/>
      </c>
      <c r="H221" s="28" t="str">
        <f>IF(OR(Ouverture_lignes_validées!H221="F",Ouverture_lignes_validées!H221="PM",Ouverture_lignes_validées!H221=""),"",IF(Ouverture_lignes_validées!H221=1,INDEX(COEE_CADLIGNE_TR!$A$16:$C$27,MATCH(Tableau4[[#This Row],[Mois]],COEE_CADLIGNE_TR!$A$16:$A$27,0),2)*COEE_CADLIGNE_TR!$G$2*INDEX(COEE_CADLIGNE_TR!$L$3:$R$9,MATCH(WEEKDAY($A221,1),COEE_CADLIGNE_TR!$M$3:$M$9,0),6)*INDEX(COEE_CADLIGNE_TR!$A$1:$D$13,MATCH(MONTH($A221),COEE_CADLIGNE_TR!$A$1:$A$13,0),2)))</f>
        <v/>
      </c>
      <c r="I221" s="28" t="str">
        <f>IF(OR(Ouverture_lignes_validées!I221="F",Ouverture_lignes_validées!I221="PM",Ouverture_lignes_validées!I221=""),"",IF(Ouverture_lignes_validées!I221=1,INDEX(COEE_CADLIGNE_TR!$A$16:$C$27,MATCH(Tableau4[[#This Row],[Mois]],COEE_CADLIGNE_TR!$A$16:$A$27,0),2)*COEE_CADLIGNE_TR!$G$2*INDEX(COEE_CADLIGNE_TR!$L$3:$R$9,MATCH(WEEKDAY($A221,1),COEE_CADLIGNE_TR!$M$3:$M$9,0),7)*INDEX(COEE_CADLIGNE_TR!$A$1:$D$13,MATCH(MONTH($A221),COEE_CADLIGNE_TR!$A$1:$A$13,0),2)))</f>
        <v/>
      </c>
      <c r="J221" s="28" t="str">
        <f>IF(OR(Ouverture_lignes_validées!J221="F",Ouverture_lignes_validées!J221="PM",Ouverture_lignes_validées!J221=""),"",IF(Ouverture_lignes_validées!J221=1,IF(ISEVEN(Capa_lignes!$C221)="VRAI",INDEX(COEE_CADLIGNE_TR!$A$16:$C$27,MATCH(Tableau4[[#This Row],[Mois]],COEE_CADLIGNE_TR!$A$16:$A$27,0),2)*COEE_CADLIGNE_TR!$H$2*INDEX(COEE_CADLIGNE_TR!$L$3:$R$9,MATCH(WEEKDAY($A221,1),COEE_CADLIGNE_TR!$M$3:$M$9,0),4)*INDEX(COEE_CADLIGNE_TR!$A$1:$D$13,MATCH(MONTH($A221),COEE_CADLIGNE_TR!$A$1:$A$13,0),3),INDEX(COEE_CADLIGNE_TR!$A$16:$C$27,MATCH(Tableau4[[#This Row],[Mois]],COEE_CADLIGNE_TR!$A$16:$A$27,0),2)*COEE_CADLIGNE_TR!$H$2*INDEX(COEE_CADLIGNE_TR!$L$3:$R$9,MATCH(WEEKDAY($A221,1),COEE_CADLIGNE_TR!$M$3:$M$9,0),3)*INDEX(COEE_CADLIGNE_TR!$A$1:$D$13,MATCH(MONTH($A221),COEE_CADLIGNE_TR!$A$1:$A$13,0),3))))</f>
        <v/>
      </c>
      <c r="K221" s="28" t="str">
        <f>IF(OR(Ouverture_lignes_validées!K221="F",Ouverture_lignes_validées!K221="PM",Ouverture_lignes_validées!K221=""),"",IF(Ouverture_lignes_validées!K221=1,IF(ISEVEN(Capa_lignes!$C221)="VRAI",INDEX(COEE_CADLIGNE_TR!$A$16:$C$27,MATCH(Tableau4[[#This Row],[Mois]],COEE_CADLIGNE_TR!$A$16:$A$27,0),2)*COEE_CADLIGNE_TR!$H$2*INDEX(COEE_CADLIGNE_TR!$L$3:$R$9,MATCH(WEEKDAY($A221,1),COEE_CADLIGNE_TR!$M$3:$M$9,0),3)*INDEX(COEE_CADLIGNE_TR!$A$1:$D$13,MATCH(MONTH($A221),COEE_CADLIGNE_TR!$A$1:$A$13,0),3),INDEX(COEE_CADLIGNE_TR!$A$16:$C$27,MATCH(Tableau4[[#This Row],[Mois]],COEE_CADLIGNE_TR!$A$16:$A$27,0),2)*COEE_CADLIGNE_TR!$H$2*INDEX(COEE_CADLIGNE_TR!$L$3:$R$9,MATCH(WEEKDAY($A221,1),COEE_CADLIGNE_TR!$M$3:$M$9,0),4)*INDEX(COEE_CADLIGNE_TR!$A$1:$D$13,MATCH(MONTH($A221),COEE_CADLIGNE_TR!$A$1:$A$13,0),3))))</f>
        <v/>
      </c>
      <c r="L221" s="28" t="str">
        <f>IF(OR(Ouverture_lignes_validées!L221="F",Ouverture_lignes_validées!L221="PM",Ouverture_lignes_validées!L221=""),"",IF(Ouverture_lignes_validées!L221=1,INDEX(COEE_CADLIGNE_TR!$A$16:$C$27,MATCH(Tableau4[[#This Row],[Mois]],COEE_CADLIGNE_TR!$A$16:$A$27,0),2)*COEE_CADLIGNE_TR!$H$2*INDEX(COEE_CADLIGNE_TR!$L$3:$R$9,MATCH(WEEKDAY($A221,1),COEE_CADLIGNE_TR!$M$3:$M$9,0),5)*INDEX(COEE_CADLIGNE_TR!$A$1:$D$13,MATCH(MONTH($A221),COEE_CADLIGNE_TR!$A$1:$A$13,0),3)))</f>
        <v/>
      </c>
      <c r="M221" s="28" t="str">
        <f>IF(OR(Ouverture_lignes_validées!M221="F",Ouverture_lignes_validées!M221="PM",Ouverture_lignes_validées!M221=""),"",IF(Ouverture_lignes_validées!M221=1,INDEX(COEE_CADLIGNE_TR!$A$16:$C$27,MATCH(Tableau4[[#This Row],[Mois]],COEE_CADLIGNE_TR!$A$16:$A$27,0),2)*COEE_CADLIGNE_TR!$H$2*INDEX(COEE_CADLIGNE_TR!$L$3:$R$9,MATCH(WEEKDAY($A221,1),COEE_CADLIGNE_TR!$M$3:$M$9,0),6)*INDEX(COEE_CADLIGNE_TR!$A$1:$D$13,MATCH(MONTH($A221),COEE_CADLIGNE_TR!$A$1:$A$13,0),3)))</f>
        <v/>
      </c>
      <c r="N221" s="28" t="str">
        <f>IF(OR(Ouverture_lignes_validées!N221="F",Ouverture_lignes_validées!N221="PM",Ouverture_lignes_validées!N221=""),"",IF(Ouverture_lignes_validées!N221=1,INDEX(COEE_CADLIGNE_TR!$A$16:$C$27,MATCH(Tableau4[[#This Row],[Mois]],COEE_CADLIGNE_TR!$A$16:$A$27,0),2)*COEE_CADLIGNE_TR!$H$2*INDEX(COEE_CADLIGNE_TR!$L$3:$R$9,MATCH(WEEKDAY($A221,1),COEE_CADLIGNE_TR!$M$3:$M$9,0),7)*INDEX(COEE_CADLIGNE_TR!$A$1:$D$13,MATCH(MONTH($A221),COEE_CADLIGNE_TR!$A$1:$A$13,0),3)))</f>
        <v/>
      </c>
      <c r="O221" s="28" t="str">
        <f>IF(OR(Ouverture_lignes_validées!O221="F",Ouverture_lignes_validées!O221="PM",Ouverture_lignes_validées!O221=""),"",IF(Ouverture_lignes_validées!O221=1,IF(ISEVEN(Capa_lignes!$C221)="VRAI",INDEX(COEE_CADLIGNE_TR!$A$16:$C$27,MATCH(Tableau4[[#This Row],[Mois]],COEE_CADLIGNE_TR!$A$16:$A$27,0),2)*COEE_CADLIGNE_TR!$I$2*INDEX(COEE_CADLIGNE_TR!$L$3:$R$9,MATCH(WEEKDAY($A221,1),COEE_CADLIGNE_TR!$M$3:$M$9,0),4)*INDEX(COEE_CADLIGNE_TR!$A$1:$D$13,MATCH(MONTH($A221),COEE_CADLIGNE_TR!$A$1:$A$13,0),4),INDEX(COEE_CADLIGNE_TR!$A$16:$C$27,MATCH(Tableau4[[#This Row],[Mois]],COEE_CADLIGNE_TR!$A$16:$A$27,0),2)*COEE_CADLIGNE_TR!$I$2*INDEX(COEE_CADLIGNE_TR!$L$3:$R$9,MATCH(WEEKDAY($A221,1),COEE_CADLIGNE_TR!$M$3:$M$9,0),3)*INDEX(COEE_CADLIGNE_TR!$A$1:$D$13,MATCH(MONTH($A221),COEE_CADLIGNE_TR!$A$1:$A$13,0),4))))</f>
        <v/>
      </c>
      <c r="P221" s="28" t="str">
        <f>IF(OR(Ouverture_lignes_validées!P221="F",Ouverture_lignes_validées!P221="PM",Ouverture_lignes_validées!P221=""),"",IF(Ouverture_lignes_validées!P221=1,IF(ISEVEN(Capa_lignes!$C221)="VRAI",INDEX(COEE_CADLIGNE_TR!$A$16:$C$27,MATCH(Tableau4[[#This Row],[Mois]],COEE_CADLIGNE_TR!$A$16:$A$27,0),2)*COEE_CADLIGNE_TR!$I$2*INDEX(COEE_CADLIGNE_TR!$L$3:$R$9,MATCH(WEEKDAY($A221,1),COEE_CADLIGNE_TR!$M$3:$M$9,0),3)*INDEX(COEE_CADLIGNE_TR!$A$1:$D$13,MATCH(MONTH($A221),COEE_CADLIGNE_TR!$A$1:$A$13,0),4),INDEX(COEE_CADLIGNE_TR!$A$16:$C$27,MATCH(Tableau4[[#This Row],[Mois]],COEE_CADLIGNE_TR!$A$16:$A$27,0),2)*COEE_CADLIGNE_TR!$I$2*INDEX(COEE_CADLIGNE_TR!$L$3:$R$9,MATCH(WEEKDAY($A221,1),COEE_CADLIGNE_TR!$M$3:$M$9,0),4)*INDEX(COEE_CADLIGNE_TR!$A$1:$D$13,MATCH(MONTH($A221),COEE_CADLIGNE_TR!$A$1:$A$13,0),4))))</f>
        <v/>
      </c>
      <c r="Q221" s="28" t="str">
        <f>IF(OR(Ouverture_lignes_validées!Q221="F",Ouverture_lignes_validées!Q221="PM",Ouverture_lignes_validées!Q221=""),"",IF(Ouverture_lignes_validées!Q221=1,INDEX(COEE_CADLIGNE_TR!$A$16:$C$27,MATCH(Tableau4[[#This Row],[Mois]],COEE_CADLIGNE_TR!$A$16:$A$27,0),2)*COEE_CADLIGNE_TR!$I$2*INDEX(COEE_CADLIGNE_TR!$L$3:$R$9,MATCH(WEEKDAY($A221,1),COEE_CADLIGNE_TR!$M$3:$M$9,0),5)*INDEX(COEE_CADLIGNE_TR!$A$1:$D$13,MATCH(MONTH($A221),COEE_CADLIGNE_TR!$A$1:$A$13,0),4)))</f>
        <v/>
      </c>
      <c r="R221" s="28" t="str">
        <f>IF(OR(Ouverture_lignes_validées!R221="F",Ouverture_lignes_validées!R221="PM",Ouverture_lignes_validées!R221=""),"",IF(Ouverture_lignes_validées!R221=1,INDEX(COEE_CADLIGNE_TR!$A$16:$C$27,MATCH(Tableau4[[#This Row],[Mois]],COEE_CADLIGNE_TR!$A$16:$A$27,0),2)*COEE_CADLIGNE_TR!$I$2*INDEX(COEE_CADLIGNE_TR!$L$3:$R$9,MATCH(WEEKDAY($A221,1),COEE_CADLIGNE_TR!$M$3:$M$9,0),6)*INDEX(COEE_CADLIGNE_TR!$A$1:$D$13,MATCH(MONTH($A221),COEE_CADLIGNE_TR!$A$1:$A$13,0),4)))</f>
        <v/>
      </c>
      <c r="S221" s="28" t="str">
        <f>IF(OR(Ouverture_lignes_validées!S221="F",Ouverture_lignes_validées!S221="PM",Ouverture_lignes_validées!S221=""),"",IF(Ouverture_lignes_validées!S221=1,INDEX(COEE_CADLIGNE_TR!$A$16:$C$27,MATCH(Tableau4[[#This Row],[Mois]],COEE_CADLIGNE_TR!$A$16:$A$27,0),2)*COEE_CADLIGNE_TR!$I$2*INDEX(COEE_CADLIGNE_TR!$L$3:$R$9,MATCH(WEEKDAY($A221,1),COEE_CADLIGNE_TR!$M$3:$M$9,0),7)*INDEX(COEE_CADLIGNE_TR!$A$1:$D$13,MATCH(MONTH($A221),COEE_CADLIGNE_TR!$A$1:$A$13,0),4)))</f>
        <v/>
      </c>
      <c r="T221" s="28" t="str">
        <f>IF(OR(Ouverture_lignes_validées!T221="F",Ouverture_lignes_validées!T221="PM",Ouverture_lignes_validées!T221=""),"",IF(Ouverture_lignes_validées!T221=1,IF(ISEVEN(Capa_lignes!$C221)="VRAI",INDEX(COEE_CADLIGNE_TR!$A$16:$C$27,MATCH(Tableau4[[#This Row],[Mois]],COEE_CADLIGNE_TR!$A$16:$A$27,0),2)*COEE_CADLIGNE_TR!$J$2*INDEX(COEE_CADLIGNE_TR!$L$3:$R$9,MATCH(WEEKDAY($A221,1),COEE_CADLIGNE_TR!$M$3:$M$9,0),3)*INDEX(COEE_CADLIGNE_TR!$A$1:$E$13,MATCH(MONTH($A221),COEE_CADLIGNE_TR!$A$1:$A$13,0),5),INDEX(COEE_CADLIGNE_TR!$A$16:$C$27,MATCH(Tableau4[[#This Row],[Mois]],COEE_CADLIGNE_TR!$A$16:$A$27,0),2)*COEE_CADLIGNE_TR!$J$2*INDEX(COEE_CADLIGNE_TR!$L$3:$R$9,MATCH(WEEKDAY($A221,1),COEE_CADLIGNE_TR!$M$3:$M$9,0),4)*INDEX(COEE_CADLIGNE_TR!$A$1:$E$13,MATCH(MONTH($A221),COEE_CADLIGNE_TR!$A$1:$A$13,0),5))))</f>
        <v/>
      </c>
    </row>
    <row r="222" spans="1:20" x14ac:dyDescent="0.35">
      <c r="A222" s="4">
        <v>45145</v>
      </c>
      <c r="B222" s="1">
        <v>2023</v>
      </c>
      <c r="C222" s="1">
        <v>32</v>
      </c>
      <c r="D222" s="1">
        <f>MONTH(Tableau4[[#This Row],[Date ]])</f>
        <v>8</v>
      </c>
      <c r="E222" s="28" t="str">
        <f>IF(OR(Ouverture_lignes_validées!E222="F",Ouverture_lignes_validées!E222="PM",Ouverture_lignes_validées!E222=""),"",
IF(Ouverture_lignes_validées!E222=1,
IF(ISEVEN(Capa_lignes!$C222)="VRAI",
INDEX(COEE_CADLIGNE_TR!$A$16:$C$27,MATCH(Tableau4[[#This Row],[Mois]],COEE_CADLIGNE_TR!$A$16:$A$27,0),2)*COEE_CADLIGNE_TR!$G$2*INDEX(COEE_CADLIGNE_TR!$L$3:$R$9,MATCH(WEEKDAY($A222,1),COEE_CADLIGNE_TR!$M$3:$M$9,0),4)*INDEX(COEE_CADLIGNE_TR!$A$1:$D$13,MATCH(MONTH($A222),COEE_CADLIGNE_TR!$A$1:$A$13,0),2)*INDEX(COEE_CADLIGNE_TR!$A$1:$D$13,MATCH(MONTH($A222),COEE_CADLIGNE_TR!$A$1:$A$13,0),2),
INDEX(COEE_CADLIGNE_TR!$A$16:$C$27,MATCH(Tableau4[[#This Row],[Mois]],COEE_CADLIGNE_TR!$A$16:$A$27,0),2)*COEE_CADLIGNE_TR!$G$2*INDEX(COEE_CADLIGNE_TR!$L$3:$R$9,MATCH(WEEKDAY($A222,1),COEE_CADLIGNE_TR!$M$3:$M$9,0),3)*INDEX(COEE_CADLIGNE_TR!$A$1:$D$13,MATCH(MONTH($A222),COEE_CADLIGNE_TR!$A$1:$A$13,0),2)*INDEX(COEE_CADLIGNE_TR!$A$1:$D$13,MATCH(MONTH($A222),COEE_CADLIGNE_TR!$A$1:$A$13,0),2))))</f>
        <v/>
      </c>
      <c r="F222" s="28" t="str">
        <f>IF(OR(Ouverture_lignes_validées!F222="F",Ouverture_lignes_validées!F222="PM",Ouverture_lignes_validées!F222=""),"",IF(Ouverture_lignes_validées!F222=1,IF(ISEVEN(Capa_lignes!$C222)="VRAI",INDEX(COEE_CADLIGNE_TR!$A$16:$C$27,MATCH(Tableau4[[#This Row],[Mois]],COEE_CADLIGNE_TR!$A$16:$A$27,0),2)*COEE_CADLIGNE_TR!$G$2*INDEX(COEE_CADLIGNE_TR!$L$3:$R$9,MATCH(WEEKDAY($A222,1),COEE_CADLIGNE_TR!$M$3:$M$9,0),3)*INDEX(COEE_CADLIGNE_TR!$A$1:$D$13,MATCH(MONTH($A222),COEE_CADLIGNE_TR!$A$1:$A$13,0),2),COEE_CADLIGNE_TR!$G$2*INDEX(COEE_CADLIGNE_TR!$L$3:$R$9,MATCH(WEEKDAY($A222,1),COEE_CADLIGNE_TR!$M$3:$M$9,0),4)*INDEX(COEE_CADLIGNE_TR!$A$1:$D$13,MATCH(MONTH($A222),COEE_CADLIGNE_TR!$A$1:$A$13,0),2))))</f>
        <v/>
      </c>
      <c r="G222" s="28" t="str">
        <f>IF(OR(Ouverture_lignes_validées!G222="F",Ouverture_lignes_validées!G222="PM",Ouverture_lignes_validées!G222=""),"",IF(Ouverture_lignes_validées!G222=1,INDEX(COEE_CADLIGNE_TR!$A$16:$C$27,MATCH(Tableau4[[#This Row],[Mois]],COEE_CADLIGNE_TR!$A$16:$A$27,0),2)*COEE_CADLIGNE_TR!$G$2*INDEX(COEE_CADLIGNE_TR!$L$3:$R$9,MATCH(WEEKDAY($A222,1),COEE_CADLIGNE_TR!$M$3:$M$9,0),5)*INDEX(COEE_CADLIGNE_TR!$A$1:$D$13,MATCH(MONTH($A222),COEE_CADLIGNE_TR!$A$1:$A$13,0),2)))</f>
        <v/>
      </c>
      <c r="H222" s="28" t="str">
        <f>IF(OR(Ouverture_lignes_validées!H222="F",Ouverture_lignes_validées!H222="PM",Ouverture_lignes_validées!H222=""),"",IF(Ouverture_lignes_validées!H222=1,INDEX(COEE_CADLIGNE_TR!$A$16:$C$27,MATCH(Tableau4[[#This Row],[Mois]],COEE_CADLIGNE_TR!$A$16:$A$27,0),2)*COEE_CADLIGNE_TR!$G$2*INDEX(COEE_CADLIGNE_TR!$L$3:$R$9,MATCH(WEEKDAY($A222,1),COEE_CADLIGNE_TR!$M$3:$M$9,0),6)*INDEX(COEE_CADLIGNE_TR!$A$1:$D$13,MATCH(MONTH($A222),COEE_CADLIGNE_TR!$A$1:$A$13,0),2)))</f>
        <v/>
      </c>
      <c r="I222" s="28" t="str">
        <f>IF(OR(Ouverture_lignes_validées!I222="F",Ouverture_lignes_validées!I222="PM",Ouverture_lignes_validées!I222=""),"",IF(Ouverture_lignes_validées!I222=1,INDEX(COEE_CADLIGNE_TR!$A$16:$C$27,MATCH(Tableau4[[#This Row],[Mois]],COEE_CADLIGNE_TR!$A$16:$A$27,0),2)*COEE_CADLIGNE_TR!$G$2*INDEX(COEE_CADLIGNE_TR!$L$3:$R$9,MATCH(WEEKDAY($A222,1),COEE_CADLIGNE_TR!$M$3:$M$9,0),7)*INDEX(COEE_CADLIGNE_TR!$A$1:$D$13,MATCH(MONTH($A222),COEE_CADLIGNE_TR!$A$1:$A$13,0),2)))</f>
        <v/>
      </c>
      <c r="J222" s="28" t="str">
        <f>IF(OR(Ouverture_lignes_validées!J222="F",Ouverture_lignes_validées!J222="PM",Ouverture_lignes_validées!J222=""),"",IF(Ouverture_lignes_validées!J222=1,IF(ISEVEN(Capa_lignes!$C222)="VRAI",INDEX(COEE_CADLIGNE_TR!$A$16:$C$27,MATCH(Tableau4[[#This Row],[Mois]],COEE_CADLIGNE_TR!$A$16:$A$27,0),2)*COEE_CADLIGNE_TR!$H$2*INDEX(COEE_CADLIGNE_TR!$L$3:$R$9,MATCH(WEEKDAY($A222,1),COEE_CADLIGNE_TR!$M$3:$M$9,0),4)*INDEX(COEE_CADLIGNE_TR!$A$1:$D$13,MATCH(MONTH($A222),COEE_CADLIGNE_TR!$A$1:$A$13,0),3),INDEX(COEE_CADLIGNE_TR!$A$16:$C$27,MATCH(Tableau4[[#This Row],[Mois]],COEE_CADLIGNE_TR!$A$16:$A$27,0),2)*COEE_CADLIGNE_TR!$H$2*INDEX(COEE_CADLIGNE_TR!$L$3:$R$9,MATCH(WEEKDAY($A222,1),COEE_CADLIGNE_TR!$M$3:$M$9,0),3)*INDEX(COEE_CADLIGNE_TR!$A$1:$D$13,MATCH(MONTH($A222),COEE_CADLIGNE_TR!$A$1:$A$13,0),3))))</f>
        <v/>
      </c>
      <c r="K222" s="28" t="str">
        <f>IF(OR(Ouverture_lignes_validées!K222="F",Ouverture_lignes_validées!K222="PM",Ouverture_lignes_validées!K222=""),"",IF(Ouverture_lignes_validées!K222=1,IF(ISEVEN(Capa_lignes!$C222)="VRAI",INDEX(COEE_CADLIGNE_TR!$A$16:$C$27,MATCH(Tableau4[[#This Row],[Mois]],COEE_CADLIGNE_TR!$A$16:$A$27,0),2)*COEE_CADLIGNE_TR!$H$2*INDEX(COEE_CADLIGNE_TR!$L$3:$R$9,MATCH(WEEKDAY($A222,1),COEE_CADLIGNE_TR!$M$3:$M$9,0),3)*INDEX(COEE_CADLIGNE_TR!$A$1:$D$13,MATCH(MONTH($A222),COEE_CADLIGNE_TR!$A$1:$A$13,0),3),INDEX(COEE_CADLIGNE_TR!$A$16:$C$27,MATCH(Tableau4[[#This Row],[Mois]],COEE_CADLIGNE_TR!$A$16:$A$27,0),2)*COEE_CADLIGNE_TR!$H$2*INDEX(COEE_CADLIGNE_TR!$L$3:$R$9,MATCH(WEEKDAY($A222,1),COEE_CADLIGNE_TR!$M$3:$M$9,0),4)*INDEX(COEE_CADLIGNE_TR!$A$1:$D$13,MATCH(MONTH($A222),COEE_CADLIGNE_TR!$A$1:$A$13,0),3))))</f>
        <v/>
      </c>
      <c r="L222" s="28" t="str">
        <f>IF(OR(Ouverture_lignes_validées!L222="F",Ouverture_lignes_validées!L222="PM",Ouverture_lignes_validées!L222=""),"",IF(Ouverture_lignes_validées!L222=1,INDEX(COEE_CADLIGNE_TR!$A$16:$C$27,MATCH(Tableau4[[#This Row],[Mois]],COEE_CADLIGNE_TR!$A$16:$A$27,0),2)*COEE_CADLIGNE_TR!$H$2*INDEX(COEE_CADLIGNE_TR!$L$3:$R$9,MATCH(WEEKDAY($A222,1),COEE_CADLIGNE_TR!$M$3:$M$9,0),5)*INDEX(COEE_CADLIGNE_TR!$A$1:$D$13,MATCH(MONTH($A222),COEE_CADLIGNE_TR!$A$1:$A$13,0),3)))</f>
        <v/>
      </c>
      <c r="M222" s="28" t="str">
        <f>IF(OR(Ouverture_lignes_validées!M222="F",Ouverture_lignes_validées!M222="PM",Ouverture_lignes_validées!M222=""),"",IF(Ouverture_lignes_validées!M222=1,INDEX(COEE_CADLIGNE_TR!$A$16:$C$27,MATCH(Tableau4[[#This Row],[Mois]],COEE_CADLIGNE_TR!$A$16:$A$27,0),2)*COEE_CADLIGNE_TR!$H$2*INDEX(COEE_CADLIGNE_TR!$L$3:$R$9,MATCH(WEEKDAY($A222,1),COEE_CADLIGNE_TR!$M$3:$M$9,0),6)*INDEX(COEE_CADLIGNE_TR!$A$1:$D$13,MATCH(MONTH($A222),COEE_CADLIGNE_TR!$A$1:$A$13,0),3)))</f>
        <v/>
      </c>
      <c r="N222" s="28" t="str">
        <f>IF(OR(Ouverture_lignes_validées!N222="F",Ouverture_lignes_validées!N222="PM",Ouverture_lignes_validées!N222=""),"",IF(Ouverture_lignes_validées!N222=1,INDEX(COEE_CADLIGNE_TR!$A$16:$C$27,MATCH(Tableau4[[#This Row],[Mois]],COEE_CADLIGNE_TR!$A$16:$A$27,0),2)*COEE_CADLIGNE_TR!$H$2*INDEX(COEE_CADLIGNE_TR!$L$3:$R$9,MATCH(WEEKDAY($A222,1),COEE_CADLIGNE_TR!$M$3:$M$9,0),7)*INDEX(COEE_CADLIGNE_TR!$A$1:$D$13,MATCH(MONTH($A222),COEE_CADLIGNE_TR!$A$1:$A$13,0),3)))</f>
        <v/>
      </c>
      <c r="O222" s="28" t="str">
        <f>IF(OR(Ouverture_lignes_validées!O222="F",Ouverture_lignes_validées!O222="PM",Ouverture_lignes_validées!O222=""),"",IF(Ouverture_lignes_validées!O222=1,IF(ISEVEN(Capa_lignes!$C222)="VRAI",INDEX(COEE_CADLIGNE_TR!$A$16:$C$27,MATCH(Tableau4[[#This Row],[Mois]],COEE_CADLIGNE_TR!$A$16:$A$27,0),2)*COEE_CADLIGNE_TR!$I$2*INDEX(COEE_CADLIGNE_TR!$L$3:$R$9,MATCH(WEEKDAY($A222,1),COEE_CADLIGNE_TR!$M$3:$M$9,0),4)*INDEX(COEE_CADLIGNE_TR!$A$1:$D$13,MATCH(MONTH($A222),COEE_CADLIGNE_TR!$A$1:$A$13,0),4),INDEX(COEE_CADLIGNE_TR!$A$16:$C$27,MATCH(Tableau4[[#This Row],[Mois]],COEE_CADLIGNE_TR!$A$16:$A$27,0),2)*COEE_CADLIGNE_TR!$I$2*INDEX(COEE_CADLIGNE_TR!$L$3:$R$9,MATCH(WEEKDAY($A222,1),COEE_CADLIGNE_TR!$M$3:$M$9,0),3)*INDEX(COEE_CADLIGNE_TR!$A$1:$D$13,MATCH(MONTH($A222),COEE_CADLIGNE_TR!$A$1:$A$13,0),4))))</f>
        <v/>
      </c>
      <c r="P222" s="28" t="str">
        <f>IF(OR(Ouverture_lignes_validées!P222="F",Ouverture_lignes_validées!P222="PM",Ouverture_lignes_validées!P222=""),"",IF(Ouverture_lignes_validées!P222=1,IF(ISEVEN(Capa_lignes!$C222)="VRAI",INDEX(COEE_CADLIGNE_TR!$A$16:$C$27,MATCH(Tableau4[[#This Row],[Mois]],COEE_CADLIGNE_TR!$A$16:$A$27,0),2)*COEE_CADLIGNE_TR!$I$2*INDEX(COEE_CADLIGNE_TR!$L$3:$R$9,MATCH(WEEKDAY($A222,1),COEE_CADLIGNE_TR!$M$3:$M$9,0),3)*INDEX(COEE_CADLIGNE_TR!$A$1:$D$13,MATCH(MONTH($A222),COEE_CADLIGNE_TR!$A$1:$A$13,0),4),INDEX(COEE_CADLIGNE_TR!$A$16:$C$27,MATCH(Tableau4[[#This Row],[Mois]],COEE_CADLIGNE_TR!$A$16:$A$27,0),2)*COEE_CADLIGNE_TR!$I$2*INDEX(COEE_CADLIGNE_TR!$L$3:$R$9,MATCH(WEEKDAY($A222,1),COEE_CADLIGNE_TR!$M$3:$M$9,0),4)*INDEX(COEE_CADLIGNE_TR!$A$1:$D$13,MATCH(MONTH($A222),COEE_CADLIGNE_TR!$A$1:$A$13,0),4))))</f>
        <v/>
      </c>
      <c r="Q222" s="28" t="str">
        <f>IF(OR(Ouverture_lignes_validées!Q222="F",Ouverture_lignes_validées!Q222="PM",Ouverture_lignes_validées!Q222=""),"",IF(Ouverture_lignes_validées!Q222=1,INDEX(COEE_CADLIGNE_TR!$A$16:$C$27,MATCH(Tableau4[[#This Row],[Mois]],COEE_CADLIGNE_TR!$A$16:$A$27,0),2)*COEE_CADLIGNE_TR!$I$2*INDEX(COEE_CADLIGNE_TR!$L$3:$R$9,MATCH(WEEKDAY($A222,1),COEE_CADLIGNE_TR!$M$3:$M$9,0),5)*INDEX(COEE_CADLIGNE_TR!$A$1:$D$13,MATCH(MONTH($A222),COEE_CADLIGNE_TR!$A$1:$A$13,0),4)))</f>
        <v/>
      </c>
      <c r="R222" s="28" t="str">
        <f>IF(OR(Ouverture_lignes_validées!R222="F",Ouverture_lignes_validées!R222="PM",Ouverture_lignes_validées!R222=""),"",IF(Ouverture_lignes_validées!R222=1,INDEX(COEE_CADLIGNE_TR!$A$16:$C$27,MATCH(Tableau4[[#This Row],[Mois]],COEE_CADLIGNE_TR!$A$16:$A$27,0),2)*COEE_CADLIGNE_TR!$I$2*INDEX(COEE_CADLIGNE_TR!$L$3:$R$9,MATCH(WEEKDAY($A222,1),COEE_CADLIGNE_TR!$M$3:$M$9,0),6)*INDEX(COEE_CADLIGNE_TR!$A$1:$D$13,MATCH(MONTH($A222),COEE_CADLIGNE_TR!$A$1:$A$13,0),4)))</f>
        <v/>
      </c>
      <c r="S222" s="28" t="str">
        <f>IF(OR(Ouverture_lignes_validées!S222="F",Ouverture_lignes_validées!S222="PM",Ouverture_lignes_validées!S222=""),"",IF(Ouverture_lignes_validées!S222=1,INDEX(COEE_CADLIGNE_TR!$A$16:$C$27,MATCH(Tableau4[[#This Row],[Mois]],COEE_CADLIGNE_TR!$A$16:$A$27,0),2)*COEE_CADLIGNE_TR!$I$2*INDEX(COEE_CADLIGNE_TR!$L$3:$R$9,MATCH(WEEKDAY($A222,1),COEE_CADLIGNE_TR!$M$3:$M$9,0),7)*INDEX(COEE_CADLIGNE_TR!$A$1:$D$13,MATCH(MONTH($A222),COEE_CADLIGNE_TR!$A$1:$A$13,0),4)))</f>
        <v/>
      </c>
      <c r="T222" s="28" t="str">
        <f>IF(OR(Ouverture_lignes_validées!T222="F",Ouverture_lignes_validées!T222="PM",Ouverture_lignes_validées!T222=""),"",IF(Ouverture_lignes_validées!T222=1,IF(ISEVEN(Capa_lignes!$C222)="VRAI",INDEX(COEE_CADLIGNE_TR!$A$16:$C$27,MATCH(Tableau4[[#This Row],[Mois]],COEE_CADLIGNE_TR!$A$16:$A$27,0),2)*COEE_CADLIGNE_TR!$J$2*INDEX(COEE_CADLIGNE_TR!$L$3:$R$9,MATCH(WEEKDAY($A222,1),COEE_CADLIGNE_TR!$M$3:$M$9,0),3)*INDEX(COEE_CADLIGNE_TR!$A$1:$E$13,MATCH(MONTH($A222),COEE_CADLIGNE_TR!$A$1:$A$13,0),5),INDEX(COEE_CADLIGNE_TR!$A$16:$C$27,MATCH(Tableau4[[#This Row],[Mois]],COEE_CADLIGNE_TR!$A$16:$A$27,0),2)*COEE_CADLIGNE_TR!$J$2*INDEX(COEE_CADLIGNE_TR!$L$3:$R$9,MATCH(WEEKDAY($A222,1),COEE_CADLIGNE_TR!$M$3:$M$9,0),4)*INDEX(COEE_CADLIGNE_TR!$A$1:$E$13,MATCH(MONTH($A222),COEE_CADLIGNE_TR!$A$1:$A$13,0),5))))</f>
        <v/>
      </c>
    </row>
    <row r="223" spans="1:20" x14ac:dyDescent="0.35">
      <c r="A223" s="4">
        <v>45146</v>
      </c>
      <c r="B223" s="1">
        <v>2023</v>
      </c>
      <c r="C223" s="1">
        <v>32</v>
      </c>
      <c r="D223" s="1">
        <f>MONTH(Tableau4[[#This Row],[Date ]])</f>
        <v>8</v>
      </c>
      <c r="E223" s="28" t="str">
        <f>IF(OR(Ouverture_lignes_validées!E223="F",Ouverture_lignes_validées!E223="PM",Ouverture_lignes_validées!E223=""),"",
IF(Ouverture_lignes_validées!E223=1,
IF(ISEVEN(Capa_lignes!$C223)="VRAI",
INDEX(COEE_CADLIGNE_TR!$A$16:$C$27,MATCH(Tableau4[[#This Row],[Mois]],COEE_CADLIGNE_TR!$A$16:$A$27,0),2)*COEE_CADLIGNE_TR!$G$2*INDEX(COEE_CADLIGNE_TR!$L$3:$R$9,MATCH(WEEKDAY($A223,1),COEE_CADLIGNE_TR!$M$3:$M$9,0),4)*INDEX(COEE_CADLIGNE_TR!$A$1:$D$13,MATCH(MONTH($A223),COEE_CADLIGNE_TR!$A$1:$A$13,0),2)*INDEX(COEE_CADLIGNE_TR!$A$1:$D$13,MATCH(MONTH($A223),COEE_CADLIGNE_TR!$A$1:$A$13,0),2),
INDEX(COEE_CADLIGNE_TR!$A$16:$C$27,MATCH(Tableau4[[#This Row],[Mois]],COEE_CADLIGNE_TR!$A$16:$A$27,0),2)*COEE_CADLIGNE_TR!$G$2*INDEX(COEE_CADLIGNE_TR!$L$3:$R$9,MATCH(WEEKDAY($A223,1),COEE_CADLIGNE_TR!$M$3:$M$9,0),3)*INDEX(COEE_CADLIGNE_TR!$A$1:$D$13,MATCH(MONTH($A223),COEE_CADLIGNE_TR!$A$1:$A$13,0),2)*INDEX(COEE_CADLIGNE_TR!$A$1:$D$13,MATCH(MONTH($A223),COEE_CADLIGNE_TR!$A$1:$A$13,0),2))))</f>
        <v/>
      </c>
      <c r="F223" s="28" t="str">
        <f>IF(OR(Ouverture_lignes_validées!F223="F",Ouverture_lignes_validées!F223="PM",Ouverture_lignes_validées!F223=""),"",IF(Ouverture_lignes_validées!F223=1,IF(ISEVEN(Capa_lignes!$C223)="VRAI",INDEX(COEE_CADLIGNE_TR!$A$16:$C$27,MATCH(Tableau4[[#This Row],[Mois]],COEE_CADLIGNE_TR!$A$16:$A$27,0),2)*COEE_CADLIGNE_TR!$G$2*INDEX(COEE_CADLIGNE_TR!$L$3:$R$9,MATCH(WEEKDAY($A223,1),COEE_CADLIGNE_TR!$M$3:$M$9,0),3)*INDEX(COEE_CADLIGNE_TR!$A$1:$D$13,MATCH(MONTH($A223),COEE_CADLIGNE_TR!$A$1:$A$13,0),2),COEE_CADLIGNE_TR!$G$2*INDEX(COEE_CADLIGNE_TR!$L$3:$R$9,MATCH(WEEKDAY($A223,1),COEE_CADLIGNE_TR!$M$3:$M$9,0),4)*INDEX(COEE_CADLIGNE_TR!$A$1:$D$13,MATCH(MONTH($A223),COEE_CADLIGNE_TR!$A$1:$A$13,0),2))))</f>
        <v/>
      </c>
      <c r="G223" s="28" t="str">
        <f>IF(OR(Ouverture_lignes_validées!G223="F",Ouverture_lignes_validées!G223="PM",Ouverture_lignes_validées!G223=""),"",IF(Ouverture_lignes_validées!G223=1,INDEX(COEE_CADLIGNE_TR!$A$16:$C$27,MATCH(Tableau4[[#This Row],[Mois]],COEE_CADLIGNE_TR!$A$16:$A$27,0),2)*COEE_CADLIGNE_TR!$G$2*INDEX(COEE_CADLIGNE_TR!$L$3:$R$9,MATCH(WEEKDAY($A223,1),COEE_CADLIGNE_TR!$M$3:$M$9,0),5)*INDEX(COEE_CADLIGNE_TR!$A$1:$D$13,MATCH(MONTH($A223),COEE_CADLIGNE_TR!$A$1:$A$13,0),2)))</f>
        <v/>
      </c>
      <c r="H223" s="28" t="str">
        <f>IF(OR(Ouverture_lignes_validées!H223="F",Ouverture_lignes_validées!H223="PM",Ouverture_lignes_validées!H223=""),"",IF(Ouverture_lignes_validées!H223=1,INDEX(COEE_CADLIGNE_TR!$A$16:$C$27,MATCH(Tableau4[[#This Row],[Mois]],COEE_CADLIGNE_TR!$A$16:$A$27,0),2)*COEE_CADLIGNE_TR!$G$2*INDEX(COEE_CADLIGNE_TR!$L$3:$R$9,MATCH(WEEKDAY($A223,1),COEE_CADLIGNE_TR!$M$3:$M$9,0),6)*INDEX(COEE_CADLIGNE_TR!$A$1:$D$13,MATCH(MONTH($A223),COEE_CADLIGNE_TR!$A$1:$A$13,0),2)))</f>
        <v/>
      </c>
      <c r="I223" s="28" t="str">
        <f>IF(OR(Ouverture_lignes_validées!I223="F",Ouverture_lignes_validées!I223="PM",Ouverture_lignes_validées!I223=""),"",IF(Ouverture_lignes_validées!I223=1,INDEX(COEE_CADLIGNE_TR!$A$16:$C$27,MATCH(Tableau4[[#This Row],[Mois]],COEE_CADLIGNE_TR!$A$16:$A$27,0),2)*COEE_CADLIGNE_TR!$G$2*INDEX(COEE_CADLIGNE_TR!$L$3:$R$9,MATCH(WEEKDAY($A223,1),COEE_CADLIGNE_TR!$M$3:$M$9,0),7)*INDEX(COEE_CADLIGNE_TR!$A$1:$D$13,MATCH(MONTH($A223),COEE_CADLIGNE_TR!$A$1:$A$13,0),2)))</f>
        <v/>
      </c>
      <c r="J223" s="28" t="str">
        <f>IF(OR(Ouverture_lignes_validées!J223="F",Ouverture_lignes_validées!J223="PM",Ouverture_lignes_validées!J223=""),"",IF(Ouverture_lignes_validées!J223=1,IF(ISEVEN(Capa_lignes!$C223)="VRAI",INDEX(COEE_CADLIGNE_TR!$A$16:$C$27,MATCH(Tableau4[[#This Row],[Mois]],COEE_CADLIGNE_TR!$A$16:$A$27,0),2)*COEE_CADLIGNE_TR!$H$2*INDEX(COEE_CADLIGNE_TR!$L$3:$R$9,MATCH(WEEKDAY($A223,1),COEE_CADLIGNE_TR!$M$3:$M$9,0),4)*INDEX(COEE_CADLIGNE_TR!$A$1:$D$13,MATCH(MONTH($A223),COEE_CADLIGNE_TR!$A$1:$A$13,0),3),INDEX(COEE_CADLIGNE_TR!$A$16:$C$27,MATCH(Tableau4[[#This Row],[Mois]],COEE_CADLIGNE_TR!$A$16:$A$27,0),2)*COEE_CADLIGNE_TR!$H$2*INDEX(COEE_CADLIGNE_TR!$L$3:$R$9,MATCH(WEEKDAY($A223,1),COEE_CADLIGNE_TR!$M$3:$M$9,0),3)*INDEX(COEE_CADLIGNE_TR!$A$1:$D$13,MATCH(MONTH($A223),COEE_CADLIGNE_TR!$A$1:$A$13,0),3))))</f>
        <v/>
      </c>
      <c r="K223" s="28" t="str">
        <f>IF(OR(Ouverture_lignes_validées!K223="F",Ouverture_lignes_validées!K223="PM",Ouverture_lignes_validées!K223=""),"",IF(Ouverture_lignes_validées!K223=1,IF(ISEVEN(Capa_lignes!$C223)="VRAI",INDEX(COEE_CADLIGNE_TR!$A$16:$C$27,MATCH(Tableau4[[#This Row],[Mois]],COEE_CADLIGNE_TR!$A$16:$A$27,0),2)*COEE_CADLIGNE_TR!$H$2*INDEX(COEE_CADLIGNE_TR!$L$3:$R$9,MATCH(WEEKDAY($A223,1),COEE_CADLIGNE_TR!$M$3:$M$9,0),3)*INDEX(COEE_CADLIGNE_TR!$A$1:$D$13,MATCH(MONTH($A223),COEE_CADLIGNE_TR!$A$1:$A$13,0),3),INDEX(COEE_CADLIGNE_TR!$A$16:$C$27,MATCH(Tableau4[[#This Row],[Mois]],COEE_CADLIGNE_TR!$A$16:$A$27,0),2)*COEE_CADLIGNE_TR!$H$2*INDEX(COEE_CADLIGNE_TR!$L$3:$R$9,MATCH(WEEKDAY($A223,1),COEE_CADLIGNE_TR!$M$3:$M$9,0),4)*INDEX(COEE_CADLIGNE_TR!$A$1:$D$13,MATCH(MONTH($A223),COEE_CADLIGNE_TR!$A$1:$A$13,0),3))))</f>
        <v/>
      </c>
      <c r="L223" s="28" t="str">
        <f>IF(OR(Ouverture_lignes_validées!L223="F",Ouverture_lignes_validées!L223="PM",Ouverture_lignes_validées!L223=""),"",IF(Ouverture_lignes_validées!L223=1,INDEX(COEE_CADLIGNE_TR!$A$16:$C$27,MATCH(Tableau4[[#This Row],[Mois]],COEE_CADLIGNE_TR!$A$16:$A$27,0),2)*COEE_CADLIGNE_TR!$H$2*INDEX(COEE_CADLIGNE_TR!$L$3:$R$9,MATCH(WEEKDAY($A223,1),COEE_CADLIGNE_TR!$M$3:$M$9,0),5)*INDEX(COEE_CADLIGNE_TR!$A$1:$D$13,MATCH(MONTH($A223),COEE_CADLIGNE_TR!$A$1:$A$13,0),3)))</f>
        <v/>
      </c>
      <c r="M223" s="28" t="str">
        <f>IF(OR(Ouverture_lignes_validées!M223="F",Ouverture_lignes_validées!M223="PM",Ouverture_lignes_validées!M223=""),"",IF(Ouverture_lignes_validées!M223=1,INDEX(COEE_CADLIGNE_TR!$A$16:$C$27,MATCH(Tableau4[[#This Row],[Mois]],COEE_CADLIGNE_TR!$A$16:$A$27,0),2)*COEE_CADLIGNE_TR!$H$2*INDEX(COEE_CADLIGNE_TR!$L$3:$R$9,MATCH(WEEKDAY($A223,1),COEE_CADLIGNE_TR!$M$3:$M$9,0),6)*INDEX(COEE_CADLIGNE_TR!$A$1:$D$13,MATCH(MONTH($A223),COEE_CADLIGNE_TR!$A$1:$A$13,0),3)))</f>
        <v/>
      </c>
      <c r="N223" s="28" t="str">
        <f>IF(OR(Ouverture_lignes_validées!N223="F",Ouverture_lignes_validées!N223="PM",Ouverture_lignes_validées!N223=""),"",IF(Ouverture_lignes_validées!N223=1,INDEX(COEE_CADLIGNE_TR!$A$16:$C$27,MATCH(Tableau4[[#This Row],[Mois]],COEE_CADLIGNE_TR!$A$16:$A$27,0),2)*COEE_CADLIGNE_TR!$H$2*INDEX(COEE_CADLIGNE_TR!$L$3:$R$9,MATCH(WEEKDAY($A223,1),COEE_CADLIGNE_TR!$M$3:$M$9,0),7)*INDEX(COEE_CADLIGNE_TR!$A$1:$D$13,MATCH(MONTH($A223),COEE_CADLIGNE_TR!$A$1:$A$13,0),3)))</f>
        <v/>
      </c>
      <c r="O223" s="28" t="str">
        <f>IF(OR(Ouverture_lignes_validées!O223="F",Ouverture_lignes_validées!O223="PM",Ouverture_lignes_validées!O223=""),"",IF(Ouverture_lignes_validées!O223=1,IF(ISEVEN(Capa_lignes!$C223)="VRAI",INDEX(COEE_CADLIGNE_TR!$A$16:$C$27,MATCH(Tableau4[[#This Row],[Mois]],COEE_CADLIGNE_TR!$A$16:$A$27,0),2)*COEE_CADLIGNE_TR!$I$2*INDEX(COEE_CADLIGNE_TR!$L$3:$R$9,MATCH(WEEKDAY($A223,1),COEE_CADLIGNE_TR!$M$3:$M$9,0),4)*INDEX(COEE_CADLIGNE_TR!$A$1:$D$13,MATCH(MONTH($A223),COEE_CADLIGNE_TR!$A$1:$A$13,0),4),INDEX(COEE_CADLIGNE_TR!$A$16:$C$27,MATCH(Tableau4[[#This Row],[Mois]],COEE_CADLIGNE_TR!$A$16:$A$27,0),2)*COEE_CADLIGNE_TR!$I$2*INDEX(COEE_CADLIGNE_TR!$L$3:$R$9,MATCH(WEEKDAY($A223,1),COEE_CADLIGNE_TR!$M$3:$M$9,0),3)*INDEX(COEE_CADLIGNE_TR!$A$1:$D$13,MATCH(MONTH($A223),COEE_CADLIGNE_TR!$A$1:$A$13,0),4))))</f>
        <v/>
      </c>
      <c r="P223" s="28" t="str">
        <f>IF(OR(Ouverture_lignes_validées!P223="F",Ouverture_lignes_validées!P223="PM",Ouverture_lignes_validées!P223=""),"",IF(Ouverture_lignes_validées!P223=1,IF(ISEVEN(Capa_lignes!$C223)="VRAI",INDEX(COEE_CADLIGNE_TR!$A$16:$C$27,MATCH(Tableau4[[#This Row],[Mois]],COEE_CADLIGNE_TR!$A$16:$A$27,0),2)*COEE_CADLIGNE_TR!$I$2*INDEX(COEE_CADLIGNE_TR!$L$3:$R$9,MATCH(WEEKDAY($A223,1),COEE_CADLIGNE_TR!$M$3:$M$9,0),3)*INDEX(COEE_CADLIGNE_TR!$A$1:$D$13,MATCH(MONTH($A223),COEE_CADLIGNE_TR!$A$1:$A$13,0),4),INDEX(COEE_CADLIGNE_TR!$A$16:$C$27,MATCH(Tableau4[[#This Row],[Mois]],COEE_CADLIGNE_TR!$A$16:$A$27,0),2)*COEE_CADLIGNE_TR!$I$2*INDEX(COEE_CADLIGNE_TR!$L$3:$R$9,MATCH(WEEKDAY($A223,1),COEE_CADLIGNE_TR!$M$3:$M$9,0),4)*INDEX(COEE_CADLIGNE_TR!$A$1:$D$13,MATCH(MONTH($A223),COEE_CADLIGNE_TR!$A$1:$A$13,0),4))))</f>
        <v/>
      </c>
      <c r="Q223" s="28" t="str">
        <f>IF(OR(Ouverture_lignes_validées!Q223="F",Ouverture_lignes_validées!Q223="PM",Ouverture_lignes_validées!Q223=""),"",IF(Ouverture_lignes_validées!Q223=1,INDEX(COEE_CADLIGNE_TR!$A$16:$C$27,MATCH(Tableau4[[#This Row],[Mois]],COEE_CADLIGNE_TR!$A$16:$A$27,0),2)*COEE_CADLIGNE_TR!$I$2*INDEX(COEE_CADLIGNE_TR!$L$3:$R$9,MATCH(WEEKDAY($A223,1),COEE_CADLIGNE_TR!$M$3:$M$9,0),5)*INDEX(COEE_CADLIGNE_TR!$A$1:$D$13,MATCH(MONTH($A223),COEE_CADLIGNE_TR!$A$1:$A$13,0),4)))</f>
        <v/>
      </c>
      <c r="R223" s="28" t="str">
        <f>IF(OR(Ouverture_lignes_validées!R223="F",Ouverture_lignes_validées!R223="PM",Ouverture_lignes_validées!R223=""),"",IF(Ouverture_lignes_validées!R223=1,INDEX(COEE_CADLIGNE_TR!$A$16:$C$27,MATCH(Tableau4[[#This Row],[Mois]],COEE_CADLIGNE_TR!$A$16:$A$27,0),2)*COEE_CADLIGNE_TR!$I$2*INDEX(COEE_CADLIGNE_TR!$L$3:$R$9,MATCH(WEEKDAY($A223,1),COEE_CADLIGNE_TR!$M$3:$M$9,0),6)*INDEX(COEE_CADLIGNE_TR!$A$1:$D$13,MATCH(MONTH($A223),COEE_CADLIGNE_TR!$A$1:$A$13,0),4)))</f>
        <v/>
      </c>
      <c r="S223" s="28" t="str">
        <f>IF(OR(Ouverture_lignes_validées!S223="F",Ouverture_lignes_validées!S223="PM",Ouverture_lignes_validées!S223=""),"",IF(Ouverture_lignes_validées!S223=1,INDEX(COEE_CADLIGNE_TR!$A$16:$C$27,MATCH(Tableau4[[#This Row],[Mois]],COEE_CADLIGNE_TR!$A$16:$A$27,0),2)*COEE_CADLIGNE_TR!$I$2*INDEX(COEE_CADLIGNE_TR!$L$3:$R$9,MATCH(WEEKDAY($A223,1),COEE_CADLIGNE_TR!$M$3:$M$9,0),7)*INDEX(COEE_CADLIGNE_TR!$A$1:$D$13,MATCH(MONTH($A223),COEE_CADLIGNE_TR!$A$1:$A$13,0),4)))</f>
        <v/>
      </c>
      <c r="T223" s="28" t="str">
        <f>IF(OR(Ouverture_lignes_validées!T223="F",Ouverture_lignes_validées!T223="PM",Ouverture_lignes_validées!T223=""),"",IF(Ouverture_lignes_validées!T223=1,IF(ISEVEN(Capa_lignes!$C223)="VRAI",INDEX(COEE_CADLIGNE_TR!$A$16:$C$27,MATCH(Tableau4[[#This Row],[Mois]],COEE_CADLIGNE_TR!$A$16:$A$27,0),2)*COEE_CADLIGNE_TR!$J$2*INDEX(COEE_CADLIGNE_TR!$L$3:$R$9,MATCH(WEEKDAY($A223,1),COEE_CADLIGNE_TR!$M$3:$M$9,0),3)*INDEX(COEE_CADLIGNE_TR!$A$1:$E$13,MATCH(MONTH($A223),COEE_CADLIGNE_TR!$A$1:$A$13,0),5),INDEX(COEE_CADLIGNE_TR!$A$16:$C$27,MATCH(Tableau4[[#This Row],[Mois]],COEE_CADLIGNE_TR!$A$16:$A$27,0),2)*COEE_CADLIGNE_TR!$J$2*INDEX(COEE_CADLIGNE_TR!$L$3:$R$9,MATCH(WEEKDAY($A223,1),COEE_CADLIGNE_TR!$M$3:$M$9,0),4)*INDEX(COEE_CADLIGNE_TR!$A$1:$E$13,MATCH(MONTH($A223),COEE_CADLIGNE_TR!$A$1:$A$13,0),5))))</f>
        <v/>
      </c>
    </row>
    <row r="224" spans="1:20" x14ac:dyDescent="0.35">
      <c r="A224" s="4">
        <v>45147</v>
      </c>
      <c r="B224" s="1">
        <v>2023</v>
      </c>
      <c r="C224" s="1">
        <v>32</v>
      </c>
      <c r="D224" s="1">
        <f>MONTH(Tableau4[[#This Row],[Date ]])</f>
        <v>8</v>
      </c>
      <c r="E224" s="28" t="str">
        <f>IF(OR(Ouverture_lignes_validées!E224="F",Ouverture_lignes_validées!E224="PM",Ouverture_lignes_validées!E224=""),"",
IF(Ouverture_lignes_validées!E224=1,
IF(ISEVEN(Capa_lignes!$C224)="VRAI",
INDEX(COEE_CADLIGNE_TR!$A$16:$C$27,MATCH(Tableau4[[#This Row],[Mois]],COEE_CADLIGNE_TR!$A$16:$A$27,0),2)*COEE_CADLIGNE_TR!$G$2*INDEX(COEE_CADLIGNE_TR!$L$3:$R$9,MATCH(WEEKDAY($A224,1),COEE_CADLIGNE_TR!$M$3:$M$9,0),4)*INDEX(COEE_CADLIGNE_TR!$A$1:$D$13,MATCH(MONTH($A224),COEE_CADLIGNE_TR!$A$1:$A$13,0),2)*INDEX(COEE_CADLIGNE_TR!$A$1:$D$13,MATCH(MONTH($A224),COEE_CADLIGNE_TR!$A$1:$A$13,0),2),
INDEX(COEE_CADLIGNE_TR!$A$16:$C$27,MATCH(Tableau4[[#This Row],[Mois]],COEE_CADLIGNE_TR!$A$16:$A$27,0),2)*COEE_CADLIGNE_TR!$G$2*INDEX(COEE_CADLIGNE_TR!$L$3:$R$9,MATCH(WEEKDAY($A224,1),COEE_CADLIGNE_TR!$M$3:$M$9,0),3)*INDEX(COEE_CADLIGNE_TR!$A$1:$D$13,MATCH(MONTH($A224),COEE_CADLIGNE_TR!$A$1:$A$13,0),2)*INDEX(COEE_CADLIGNE_TR!$A$1:$D$13,MATCH(MONTH($A224),COEE_CADLIGNE_TR!$A$1:$A$13,0),2))))</f>
        <v/>
      </c>
      <c r="F224" s="28" t="str">
        <f>IF(OR(Ouverture_lignes_validées!F224="F",Ouverture_lignes_validées!F224="PM",Ouverture_lignes_validées!F224=""),"",IF(Ouverture_lignes_validées!F224=1,IF(ISEVEN(Capa_lignes!$C224)="VRAI",INDEX(COEE_CADLIGNE_TR!$A$16:$C$27,MATCH(Tableau4[[#This Row],[Mois]],COEE_CADLIGNE_TR!$A$16:$A$27,0),2)*COEE_CADLIGNE_TR!$G$2*INDEX(COEE_CADLIGNE_TR!$L$3:$R$9,MATCH(WEEKDAY($A224,1),COEE_CADLIGNE_TR!$M$3:$M$9,0),3)*INDEX(COEE_CADLIGNE_TR!$A$1:$D$13,MATCH(MONTH($A224),COEE_CADLIGNE_TR!$A$1:$A$13,0),2),COEE_CADLIGNE_TR!$G$2*INDEX(COEE_CADLIGNE_TR!$L$3:$R$9,MATCH(WEEKDAY($A224,1),COEE_CADLIGNE_TR!$M$3:$M$9,0),4)*INDEX(COEE_CADLIGNE_TR!$A$1:$D$13,MATCH(MONTH($A224),COEE_CADLIGNE_TR!$A$1:$A$13,0),2))))</f>
        <v/>
      </c>
      <c r="G224" s="28" t="str">
        <f>IF(OR(Ouverture_lignes_validées!G224="F",Ouverture_lignes_validées!G224="PM",Ouverture_lignes_validées!G224=""),"",IF(Ouverture_lignes_validées!G224=1,INDEX(COEE_CADLIGNE_TR!$A$16:$C$27,MATCH(Tableau4[[#This Row],[Mois]],COEE_CADLIGNE_TR!$A$16:$A$27,0),2)*COEE_CADLIGNE_TR!$G$2*INDEX(COEE_CADLIGNE_TR!$L$3:$R$9,MATCH(WEEKDAY($A224,1),COEE_CADLIGNE_TR!$M$3:$M$9,0),5)*INDEX(COEE_CADLIGNE_TR!$A$1:$D$13,MATCH(MONTH($A224),COEE_CADLIGNE_TR!$A$1:$A$13,0),2)))</f>
        <v/>
      </c>
      <c r="H224" s="28" t="str">
        <f>IF(OR(Ouverture_lignes_validées!H224="F",Ouverture_lignes_validées!H224="PM",Ouverture_lignes_validées!H224=""),"",IF(Ouverture_lignes_validées!H224=1,INDEX(COEE_CADLIGNE_TR!$A$16:$C$27,MATCH(Tableau4[[#This Row],[Mois]],COEE_CADLIGNE_TR!$A$16:$A$27,0),2)*COEE_CADLIGNE_TR!$G$2*INDEX(COEE_CADLIGNE_TR!$L$3:$R$9,MATCH(WEEKDAY($A224,1),COEE_CADLIGNE_TR!$M$3:$M$9,0),6)*INDEX(COEE_CADLIGNE_TR!$A$1:$D$13,MATCH(MONTH($A224),COEE_CADLIGNE_TR!$A$1:$A$13,0),2)))</f>
        <v/>
      </c>
      <c r="I224" s="28" t="str">
        <f>IF(OR(Ouverture_lignes_validées!I224="F",Ouverture_lignes_validées!I224="PM",Ouverture_lignes_validées!I224=""),"",IF(Ouverture_lignes_validées!I224=1,INDEX(COEE_CADLIGNE_TR!$A$16:$C$27,MATCH(Tableau4[[#This Row],[Mois]],COEE_CADLIGNE_TR!$A$16:$A$27,0),2)*COEE_CADLIGNE_TR!$G$2*INDEX(COEE_CADLIGNE_TR!$L$3:$R$9,MATCH(WEEKDAY($A224,1),COEE_CADLIGNE_TR!$M$3:$M$9,0),7)*INDEX(COEE_CADLIGNE_TR!$A$1:$D$13,MATCH(MONTH($A224),COEE_CADLIGNE_TR!$A$1:$A$13,0),2)))</f>
        <v/>
      </c>
      <c r="J224" s="28" t="str">
        <f>IF(OR(Ouverture_lignes_validées!J224="F",Ouverture_lignes_validées!J224="PM",Ouverture_lignes_validées!J224=""),"",IF(Ouverture_lignes_validées!J224=1,IF(ISEVEN(Capa_lignes!$C224)="VRAI",INDEX(COEE_CADLIGNE_TR!$A$16:$C$27,MATCH(Tableau4[[#This Row],[Mois]],COEE_CADLIGNE_TR!$A$16:$A$27,0),2)*COEE_CADLIGNE_TR!$H$2*INDEX(COEE_CADLIGNE_TR!$L$3:$R$9,MATCH(WEEKDAY($A224,1),COEE_CADLIGNE_TR!$M$3:$M$9,0),4)*INDEX(COEE_CADLIGNE_TR!$A$1:$D$13,MATCH(MONTH($A224),COEE_CADLIGNE_TR!$A$1:$A$13,0),3),INDEX(COEE_CADLIGNE_TR!$A$16:$C$27,MATCH(Tableau4[[#This Row],[Mois]],COEE_CADLIGNE_TR!$A$16:$A$27,0),2)*COEE_CADLIGNE_TR!$H$2*INDEX(COEE_CADLIGNE_TR!$L$3:$R$9,MATCH(WEEKDAY($A224,1),COEE_CADLIGNE_TR!$M$3:$M$9,0),3)*INDEX(COEE_CADLIGNE_TR!$A$1:$D$13,MATCH(MONTH($A224),COEE_CADLIGNE_TR!$A$1:$A$13,0),3))))</f>
        <v/>
      </c>
      <c r="K224" s="28" t="str">
        <f>IF(OR(Ouverture_lignes_validées!K224="F",Ouverture_lignes_validées!K224="PM",Ouverture_lignes_validées!K224=""),"",IF(Ouverture_lignes_validées!K224=1,IF(ISEVEN(Capa_lignes!$C224)="VRAI",INDEX(COEE_CADLIGNE_TR!$A$16:$C$27,MATCH(Tableau4[[#This Row],[Mois]],COEE_CADLIGNE_TR!$A$16:$A$27,0),2)*COEE_CADLIGNE_TR!$H$2*INDEX(COEE_CADLIGNE_TR!$L$3:$R$9,MATCH(WEEKDAY($A224,1),COEE_CADLIGNE_TR!$M$3:$M$9,0),3)*INDEX(COEE_CADLIGNE_TR!$A$1:$D$13,MATCH(MONTH($A224),COEE_CADLIGNE_TR!$A$1:$A$13,0),3),INDEX(COEE_CADLIGNE_TR!$A$16:$C$27,MATCH(Tableau4[[#This Row],[Mois]],COEE_CADLIGNE_TR!$A$16:$A$27,0),2)*COEE_CADLIGNE_TR!$H$2*INDEX(COEE_CADLIGNE_TR!$L$3:$R$9,MATCH(WEEKDAY($A224,1),COEE_CADLIGNE_TR!$M$3:$M$9,0),4)*INDEX(COEE_CADLIGNE_TR!$A$1:$D$13,MATCH(MONTH($A224),COEE_CADLIGNE_TR!$A$1:$A$13,0),3))))</f>
        <v/>
      </c>
      <c r="L224" s="28" t="str">
        <f>IF(OR(Ouverture_lignes_validées!L224="F",Ouverture_lignes_validées!L224="PM",Ouverture_lignes_validées!L224=""),"",IF(Ouverture_lignes_validées!L224=1,INDEX(COEE_CADLIGNE_TR!$A$16:$C$27,MATCH(Tableau4[[#This Row],[Mois]],COEE_CADLIGNE_TR!$A$16:$A$27,0),2)*COEE_CADLIGNE_TR!$H$2*INDEX(COEE_CADLIGNE_TR!$L$3:$R$9,MATCH(WEEKDAY($A224,1),COEE_CADLIGNE_TR!$M$3:$M$9,0),5)*INDEX(COEE_CADLIGNE_TR!$A$1:$D$13,MATCH(MONTH($A224),COEE_CADLIGNE_TR!$A$1:$A$13,0),3)))</f>
        <v/>
      </c>
      <c r="M224" s="28" t="str">
        <f>IF(OR(Ouverture_lignes_validées!M224="F",Ouverture_lignes_validées!M224="PM",Ouverture_lignes_validées!M224=""),"",IF(Ouverture_lignes_validées!M224=1,INDEX(COEE_CADLIGNE_TR!$A$16:$C$27,MATCH(Tableau4[[#This Row],[Mois]],COEE_CADLIGNE_TR!$A$16:$A$27,0),2)*COEE_CADLIGNE_TR!$H$2*INDEX(COEE_CADLIGNE_TR!$L$3:$R$9,MATCH(WEEKDAY($A224,1),COEE_CADLIGNE_TR!$M$3:$M$9,0),6)*INDEX(COEE_CADLIGNE_TR!$A$1:$D$13,MATCH(MONTH($A224),COEE_CADLIGNE_TR!$A$1:$A$13,0),3)))</f>
        <v/>
      </c>
      <c r="N224" s="28" t="str">
        <f>IF(OR(Ouverture_lignes_validées!N224="F",Ouverture_lignes_validées!N224="PM",Ouverture_lignes_validées!N224=""),"",IF(Ouverture_lignes_validées!N224=1,INDEX(COEE_CADLIGNE_TR!$A$16:$C$27,MATCH(Tableau4[[#This Row],[Mois]],COEE_CADLIGNE_TR!$A$16:$A$27,0),2)*COEE_CADLIGNE_TR!$H$2*INDEX(COEE_CADLIGNE_TR!$L$3:$R$9,MATCH(WEEKDAY($A224,1),COEE_CADLIGNE_TR!$M$3:$M$9,0),7)*INDEX(COEE_CADLIGNE_TR!$A$1:$D$13,MATCH(MONTH($A224),COEE_CADLIGNE_TR!$A$1:$A$13,0),3)))</f>
        <v/>
      </c>
      <c r="O224" s="28" t="str">
        <f>IF(OR(Ouverture_lignes_validées!O224="F",Ouverture_lignes_validées!O224="PM",Ouverture_lignes_validées!O224=""),"",IF(Ouverture_lignes_validées!O224=1,IF(ISEVEN(Capa_lignes!$C224)="VRAI",INDEX(COEE_CADLIGNE_TR!$A$16:$C$27,MATCH(Tableau4[[#This Row],[Mois]],COEE_CADLIGNE_TR!$A$16:$A$27,0),2)*COEE_CADLIGNE_TR!$I$2*INDEX(COEE_CADLIGNE_TR!$L$3:$R$9,MATCH(WEEKDAY($A224,1),COEE_CADLIGNE_TR!$M$3:$M$9,0),4)*INDEX(COEE_CADLIGNE_TR!$A$1:$D$13,MATCH(MONTH($A224),COEE_CADLIGNE_TR!$A$1:$A$13,0),4),INDEX(COEE_CADLIGNE_TR!$A$16:$C$27,MATCH(Tableau4[[#This Row],[Mois]],COEE_CADLIGNE_TR!$A$16:$A$27,0),2)*COEE_CADLIGNE_TR!$I$2*INDEX(COEE_CADLIGNE_TR!$L$3:$R$9,MATCH(WEEKDAY($A224,1),COEE_CADLIGNE_TR!$M$3:$M$9,0),3)*INDEX(COEE_CADLIGNE_TR!$A$1:$D$13,MATCH(MONTH($A224),COEE_CADLIGNE_TR!$A$1:$A$13,0),4))))</f>
        <v/>
      </c>
      <c r="P224" s="28" t="str">
        <f>IF(OR(Ouverture_lignes_validées!P224="F",Ouverture_lignes_validées!P224="PM",Ouverture_lignes_validées!P224=""),"",IF(Ouverture_lignes_validées!P224=1,IF(ISEVEN(Capa_lignes!$C224)="VRAI",INDEX(COEE_CADLIGNE_TR!$A$16:$C$27,MATCH(Tableau4[[#This Row],[Mois]],COEE_CADLIGNE_TR!$A$16:$A$27,0),2)*COEE_CADLIGNE_TR!$I$2*INDEX(COEE_CADLIGNE_TR!$L$3:$R$9,MATCH(WEEKDAY($A224,1),COEE_CADLIGNE_TR!$M$3:$M$9,0),3)*INDEX(COEE_CADLIGNE_TR!$A$1:$D$13,MATCH(MONTH($A224),COEE_CADLIGNE_TR!$A$1:$A$13,0),4),INDEX(COEE_CADLIGNE_TR!$A$16:$C$27,MATCH(Tableau4[[#This Row],[Mois]],COEE_CADLIGNE_TR!$A$16:$A$27,0),2)*COEE_CADLIGNE_TR!$I$2*INDEX(COEE_CADLIGNE_TR!$L$3:$R$9,MATCH(WEEKDAY($A224,1),COEE_CADLIGNE_TR!$M$3:$M$9,0),4)*INDEX(COEE_CADLIGNE_TR!$A$1:$D$13,MATCH(MONTH($A224),COEE_CADLIGNE_TR!$A$1:$A$13,0),4))))</f>
        <v/>
      </c>
      <c r="Q224" s="28" t="str">
        <f>IF(OR(Ouverture_lignes_validées!Q224="F",Ouverture_lignes_validées!Q224="PM",Ouverture_lignes_validées!Q224=""),"",IF(Ouverture_lignes_validées!Q224=1,INDEX(COEE_CADLIGNE_TR!$A$16:$C$27,MATCH(Tableau4[[#This Row],[Mois]],COEE_CADLIGNE_TR!$A$16:$A$27,0),2)*COEE_CADLIGNE_TR!$I$2*INDEX(COEE_CADLIGNE_TR!$L$3:$R$9,MATCH(WEEKDAY($A224,1),COEE_CADLIGNE_TR!$M$3:$M$9,0),5)*INDEX(COEE_CADLIGNE_TR!$A$1:$D$13,MATCH(MONTH($A224),COEE_CADLIGNE_TR!$A$1:$A$13,0),4)))</f>
        <v/>
      </c>
      <c r="R224" s="28" t="str">
        <f>IF(OR(Ouverture_lignes_validées!R224="F",Ouverture_lignes_validées!R224="PM",Ouverture_lignes_validées!R224=""),"",IF(Ouverture_lignes_validées!R224=1,INDEX(COEE_CADLIGNE_TR!$A$16:$C$27,MATCH(Tableau4[[#This Row],[Mois]],COEE_CADLIGNE_TR!$A$16:$A$27,0),2)*COEE_CADLIGNE_TR!$I$2*INDEX(COEE_CADLIGNE_TR!$L$3:$R$9,MATCH(WEEKDAY($A224,1),COEE_CADLIGNE_TR!$M$3:$M$9,0),6)*INDEX(COEE_CADLIGNE_TR!$A$1:$D$13,MATCH(MONTH($A224),COEE_CADLIGNE_TR!$A$1:$A$13,0),4)))</f>
        <v/>
      </c>
      <c r="S224" s="28" t="str">
        <f>IF(OR(Ouverture_lignes_validées!S224="F",Ouverture_lignes_validées!S224="PM",Ouverture_lignes_validées!S224=""),"",IF(Ouverture_lignes_validées!S224=1,INDEX(COEE_CADLIGNE_TR!$A$16:$C$27,MATCH(Tableau4[[#This Row],[Mois]],COEE_CADLIGNE_TR!$A$16:$A$27,0),2)*COEE_CADLIGNE_TR!$I$2*INDEX(COEE_CADLIGNE_TR!$L$3:$R$9,MATCH(WEEKDAY($A224,1),COEE_CADLIGNE_TR!$M$3:$M$9,0),7)*INDEX(COEE_CADLIGNE_TR!$A$1:$D$13,MATCH(MONTH($A224),COEE_CADLIGNE_TR!$A$1:$A$13,0),4)))</f>
        <v/>
      </c>
      <c r="T224" s="28" t="str">
        <f>IF(OR(Ouverture_lignes_validées!T224="F",Ouverture_lignes_validées!T224="PM",Ouverture_lignes_validées!T224=""),"",IF(Ouverture_lignes_validées!T224=1,IF(ISEVEN(Capa_lignes!$C224)="VRAI",INDEX(COEE_CADLIGNE_TR!$A$16:$C$27,MATCH(Tableau4[[#This Row],[Mois]],COEE_CADLIGNE_TR!$A$16:$A$27,0),2)*COEE_CADLIGNE_TR!$J$2*INDEX(COEE_CADLIGNE_TR!$L$3:$R$9,MATCH(WEEKDAY($A224,1),COEE_CADLIGNE_TR!$M$3:$M$9,0),3)*INDEX(COEE_CADLIGNE_TR!$A$1:$E$13,MATCH(MONTH($A224),COEE_CADLIGNE_TR!$A$1:$A$13,0),5),INDEX(COEE_CADLIGNE_TR!$A$16:$C$27,MATCH(Tableau4[[#This Row],[Mois]],COEE_CADLIGNE_TR!$A$16:$A$27,0),2)*COEE_CADLIGNE_TR!$J$2*INDEX(COEE_CADLIGNE_TR!$L$3:$R$9,MATCH(WEEKDAY($A224,1),COEE_CADLIGNE_TR!$M$3:$M$9,0),4)*INDEX(COEE_CADLIGNE_TR!$A$1:$E$13,MATCH(MONTH($A224),COEE_CADLIGNE_TR!$A$1:$A$13,0),5))))</f>
        <v/>
      </c>
    </row>
    <row r="225" spans="1:20" x14ac:dyDescent="0.35">
      <c r="A225" s="4">
        <v>45148</v>
      </c>
      <c r="B225" s="1">
        <v>2023</v>
      </c>
      <c r="C225" s="1">
        <v>32</v>
      </c>
      <c r="D225" s="1">
        <f>MONTH(Tableau4[[#This Row],[Date ]])</f>
        <v>8</v>
      </c>
      <c r="E225" s="28" t="str">
        <f>IF(OR(Ouverture_lignes_validées!E225="F",Ouverture_lignes_validées!E225="PM",Ouverture_lignes_validées!E225=""),"",
IF(Ouverture_lignes_validées!E225=1,
IF(ISEVEN(Capa_lignes!$C225)="VRAI",
INDEX(COEE_CADLIGNE_TR!$A$16:$C$27,MATCH(Tableau4[[#This Row],[Mois]],COEE_CADLIGNE_TR!$A$16:$A$27,0),2)*COEE_CADLIGNE_TR!$G$2*INDEX(COEE_CADLIGNE_TR!$L$3:$R$9,MATCH(WEEKDAY($A225,1),COEE_CADLIGNE_TR!$M$3:$M$9,0),4)*INDEX(COEE_CADLIGNE_TR!$A$1:$D$13,MATCH(MONTH($A225),COEE_CADLIGNE_TR!$A$1:$A$13,0),2)*INDEX(COEE_CADLIGNE_TR!$A$1:$D$13,MATCH(MONTH($A225),COEE_CADLIGNE_TR!$A$1:$A$13,0),2),
INDEX(COEE_CADLIGNE_TR!$A$16:$C$27,MATCH(Tableau4[[#This Row],[Mois]],COEE_CADLIGNE_TR!$A$16:$A$27,0),2)*COEE_CADLIGNE_TR!$G$2*INDEX(COEE_CADLIGNE_TR!$L$3:$R$9,MATCH(WEEKDAY($A225,1),COEE_CADLIGNE_TR!$M$3:$M$9,0),3)*INDEX(COEE_CADLIGNE_TR!$A$1:$D$13,MATCH(MONTH($A225),COEE_CADLIGNE_TR!$A$1:$A$13,0),2)*INDEX(COEE_CADLIGNE_TR!$A$1:$D$13,MATCH(MONTH($A225),COEE_CADLIGNE_TR!$A$1:$A$13,0),2))))</f>
        <v/>
      </c>
      <c r="F225" s="28" t="str">
        <f>IF(OR(Ouverture_lignes_validées!F225="F",Ouverture_lignes_validées!F225="PM",Ouverture_lignes_validées!F225=""),"",IF(Ouverture_lignes_validées!F225=1,IF(ISEVEN(Capa_lignes!$C225)="VRAI",INDEX(COEE_CADLIGNE_TR!$A$16:$C$27,MATCH(Tableau4[[#This Row],[Mois]],COEE_CADLIGNE_TR!$A$16:$A$27,0),2)*COEE_CADLIGNE_TR!$G$2*INDEX(COEE_CADLIGNE_TR!$L$3:$R$9,MATCH(WEEKDAY($A225,1),COEE_CADLIGNE_TR!$M$3:$M$9,0),3)*INDEX(COEE_CADLIGNE_TR!$A$1:$D$13,MATCH(MONTH($A225),COEE_CADLIGNE_TR!$A$1:$A$13,0),2),COEE_CADLIGNE_TR!$G$2*INDEX(COEE_CADLIGNE_TR!$L$3:$R$9,MATCH(WEEKDAY($A225,1),COEE_CADLIGNE_TR!$M$3:$M$9,0),4)*INDEX(COEE_CADLIGNE_TR!$A$1:$D$13,MATCH(MONTH($A225),COEE_CADLIGNE_TR!$A$1:$A$13,0),2))))</f>
        <v/>
      </c>
      <c r="G225" s="28" t="str">
        <f>IF(OR(Ouverture_lignes_validées!G225="F",Ouverture_lignes_validées!G225="PM",Ouverture_lignes_validées!G225=""),"",IF(Ouverture_lignes_validées!G225=1,INDEX(COEE_CADLIGNE_TR!$A$16:$C$27,MATCH(Tableau4[[#This Row],[Mois]],COEE_CADLIGNE_TR!$A$16:$A$27,0),2)*COEE_CADLIGNE_TR!$G$2*INDEX(COEE_CADLIGNE_TR!$L$3:$R$9,MATCH(WEEKDAY($A225,1),COEE_CADLIGNE_TR!$M$3:$M$9,0),5)*INDEX(COEE_CADLIGNE_TR!$A$1:$D$13,MATCH(MONTH($A225),COEE_CADLIGNE_TR!$A$1:$A$13,0),2)))</f>
        <v/>
      </c>
      <c r="H225" s="28" t="str">
        <f>IF(OR(Ouverture_lignes_validées!H225="F",Ouverture_lignes_validées!H225="PM",Ouverture_lignes_validées!H225=""),"",IF(Ouverture_lignes_validées!H225=1,INDEX(COEE_CADLIGNE_TR!$A$16:$C$27,MATCH(Tableau4[[#This Row],[Mois]],COEE_CADLIGNE_TR!$A$16:$A$27,0),2)*COEE_CADLIGNE_TR!$G$2*INDEX(COEE_CADLIGNE_TR!$L$3:$R$9,MATCH(WEEKDAY($A225,1),COEE_CADLIGNE_TR!$M$3:$M$9,0),6)*INDEX(COEE_CADLIGNE_TR!$A$1:$D$13,MATCH(MONTH($A225),COEE_CADLIGNE_TR!$A$1:$A$13,0),2)))</f>
        <v/>
      </c>
      <c r="I225" s="28" t="str">
        <f>IF(OR(Ouverture_lignes_validées!I225="F",Ouverture_lignes_validées!I225="PM",Ouverture_lignes_validées!I225=""),"",IF(Ouverture_lignes_validées!I225=1,INDEX(COEE_CADLIGNE_TR!$A$16:$C$27,MATCH(Tableau4[[#This Row],[Mois]],COEE_CADLIGNE_TR!$A$16:$A$27,0),2)*COEE_CADLIGNE_TR!$G$2*INDEX(COEE_CADLIGNE_TR!$L$3:$R$9,MATCH(WEEKDAY($A225,1),COEE_CADLIGNE_TR!$M$3:$M$9,0),7)*INDEX(COEE_CADLIGNE_TR!$A$1:$D$13,MATCH(MONTH($A225),COEE_CADLIGNE_TR!$A$1:$A$13,0),2)))</f>
        <v/>
      </c>
      <c r="J225" s="28" t="str">
        <f>IF(OR(Ouverture_lignes_validées!J225="F",Ouverture_lignes_validées!J225="PM",Ouverture_lignes_validées!J225=""),"",IF(Ouverture_lignes_validées!J225=1,IF(ISEVEN(Capa_lignes!$C225)="VRAI",INDEX(COEE_CADLIGNE_TR!$A$16:$C$27,MATCH(Tableau4[[#This Row],[Mois]],COEE_CADLIGNE_TR!$A$16:$A$27,0),2)*COEE_CADLIGNE_TR!$H$2*INDEX(COEE_CADLIGNE_TR!$L$3:$R$9,MATCH(WEEKDAY($A225,1),COEE_CADLIGNE_TR!$M$3:$M$9,0),4)*INDEX(COEE_CADLIGNE_TR!$A$1:$D$13,MATCH(MONTH($A225),COEE_CADLIGNE_TR!$A$1:$A$13,0),3),INDEX(COEE_CADLIGNE_TR!$A$16:$C$27,MATCH(Tableau4[[#This Row],[Mois]],COEE_CADLIGNE_TR!$A$16:$A$27,0),2)*COEE_CADLIGNE_TR!$H$2*INDEX(COEE_CADLIGNE_TR!$L$3:$R$9,MATCH(WEEKDAY($A225,1),COEE_CADLIGNE_TR!$M$3:$M$9,0),3)*INDEX(COEE_CADLIGNE_TR!$A$1:$D$13,MATCH(MONTH($A225),COEE_CADLIGNE_TR!$A$1:$A$13,0),3))))</f>
        <v/>
      </c>
      <c r="K225" s="28" t="str">
        <f>IF(OR(Ouverture_lignes_validées!K225="F",Ouverture_lignes_validées!K225="PM",Ouverture_lignes_validées!K225=""),"",IF(Ouverture_lignes_validées!K225=1,IF(ISEVEN(Capa_lignes!$C225)="VRAI",INDEX(COEE_CADLIGNE_TR!$A$16:$C$27,MATCH(Tableau4[[#This Row],[Mois]],COEE_CADLIGNE_TR!$A$16:$A$27,0),2)*COEE_CADLIGNE_TR!$H$2*INDEX(COEE_CADLIGNE_TR!$L$3:$R$9,MATCH(WEEKDAY($A225,1),COEE_CADLIGNE_TR!$M$3:$M$9,0),3)*INDEX(COEE_CADLIGNE_TR!$A$1:$D$13,MATCH(MONTH($A225),COEE_CADLIGNE_TR!$A$1:$A$13,0),3),INDEX(COEE_CADLIGNE_TR!$A$16:$C$27,MATCH(Tableau4[[#This Row],[Mois]],COEE_CADLIGNE_TR!$A$16:$A$27,0),2)*COEE_CADLIGNE_TR!$H$2*INDEX(COEE_CADLIGNE_TR!$L$3:$R$9,MATCH(WEEKDAY($A225,1),COEE_CADLIGNE_TR!$M$3:$M$9,0),4)*INDEX(COEE_CADLIGNE_TR!$A$1:$D$13,MATCH(MONTH($A225),COEE_CADLIGNE_TR!$A$1:$A$13,0),3))))</f>
        <v/>
      </c>
      <c r="L225" s="28" t="str">
        <f>IF(OR(Ouverture_lignes_validées!L225="F",Ouverture_lignes_validées!L225="PM",Ouverture_lignes_validées!L225=""),"",IF(Ouverture_lignes_validées!L225=1,INDEX(COEE_CADLIGNE_TR!$A$16:$C$27,MATCH(Tableau4[[#This Row],[Mois]],COEE_CADLIGNE_TR!$A$16:$A$27,0),2)*COEE_CADLIGNE_TR!$H$2*INDEX(COEE_CADLIGNE_TR!$L$3:$R$9,MATCH(WEEKDAY($A225,1),COEE_CADLIGNE_TR!$M$3:$M$9,0),5)*INDEX(COEE_CADLIGNE_TR!$A$1:$D$13,MATCH(MONTH($A225),COEE_CADLIGNE_TR!$A$1:$A$13,0),3)))</f>
        <v/>
      </c>
      <c r="M225" s="28" t="str">
        <f>IF(OR(Ouverture_lignes_validées!M225="F",Ouverture_lignes_validées!M225="PM",Ouverture_lignes_validées!M225=""),"",IF(Ouverture_lignes_validées!M225=1,INDEX(COEE_CADLIGNE_TR!$A$16:$C$27,MATCH(Tableau4[[#This Row],[Mois]],COEE_CADLIGNE_TR!$A$16:$A$27,0),2)*COEE_CADLIGNE_TR!$H$2*INDEX(COEE_CADLIGNE_TR!$L$3:$R$9,MATCH(WEEKDAY($A225,1),COEE_CADLIGNE_TR!$M$3:$M$9,0),6)*INDEX(COEE_CADLIGNE_TR!$A$1:$D$13,MATCH(MONTH($A225),COEE_CADLIGNE_TR!$A$1:$A$13,0),3)))</f>
        <v/>
      </c>
      <c r="N225" s="28" t="str">
        <f>IF(OR(Ouverture_lignes_validées!N225="F",Ouverture_lignes_validées!N225="PM",Ouverture_lignes_validées!N225=""),"",IF(Ouverture_lignes_validées!N225=1,INDEX(COEE_CADLIGNE_TR!$A$16:$C$27,MATCH(Tableau4[[#This Row],[Mois]],COEE_CADLIGNE_TR!$A$16:$A$27,0),2)*COEE_CADLIGNE_TR!$H$2*INDEX(COEE_CADLIGNE_TR!$L$3:$R$9,MATCH(WEEKDAY($A225,1),COEE_CADLIGNE_TR!$M$3:$M$9,0),7)*INDEX(COEE_CADLIGNE_TR!$A$1:$D$13,MATCH(MONTH($A225),COEE_CADLIGNE_TR!$A$1:$A$13,0),3)))</f>
        <v/>
      </c>
      <c r="O225" s="28" t="str">
        <f>IF(OR(Ouverture_lignes_validées!O225="F",Ouverture_lignes_validées!O225="PM",Ouverture_lignes_validées!O225=""),"",IF(Ouverture_lignes_validées!O225=1,IF(ISEVEN(Capa_lignes!$C225)="VRAI",INDEX(COEE_CADLIGNE_TR!$A$16:$C$27,MATCH(Tableau4[[#This Row],[Mois]],COEE_CADLIGNE_TR!$A$16:$A$27,0),2)*COEE_CADLIGNE_TR!$I$2*INDEX(COEE_CADLIGNE_TR!$L$3:$R$9,MATCH(WEEKDAY($A225,1),COEE_CADLIGNE_TR!$M$3:$M$9,0),4)*INDEX(COEE_CADLIGNE_TR!$A$1:$D$13,MATCH(MONTH($A225),COEE_CADLIGNE_TR!$A$1:$A$13,0),4),INDEX(COEE_CADLIGNE_TR!$A$16:$C$27,MATCH(Tableau4[[#This Row],[Mois]],COEE_CADLIGNE_TR!$A$16:$A$27,0),2)*COEE_CADLIGNE_TR!$I$2*INDEX(COEE_CADLIGNE_TR!$L$3:$R$9,MATCH(WEEKDAY($A225,1),COEE_CADLIGNE_TR!$M$3:$M$9,0),3)*INDEX(COEE_CADLIGNE_TR!$A$1:$D$13,MATCH(MONTH($A225),COEE_CADLIGNE_TR!$A$1:$A$13,0),4))))</f>
        <v/>
      </c>
      <c r="P225" s="28" t="str">
        <f>IF(OR(Ouverture_lignes_validées!P225="F",Ouverture_lignes_validées!P225="PM",Ouverture_lignes_validées!P225=""),"",IF(Ouverture_lignes_validées!P225=1,IF(ISEVEN(Capa_lignes!$C225)="VRAI",INDEX(COEE_CADLIGNE_TR!$A$16:$C$27,MATCH(Tableau4[[#This Row],[Mois]],COEE_CADLIGNE_TR!$A$16:$A$27,0),2)*COEE_CADLIGNE_TR!$I$2*INDEX(COEE_CADLIGNE_TR!$L$3:$R$9,MATCH(WEEKDAY($A225,1),COEE_CADLIGNE_TR!$M$3:$M$9,0),3)*INDEX(COEE_CADLIGNE_TR!$A$1:$D$13,MATCH(MONTH($A225),COEE_CADLIGNE_TR!$A$1:$A$13,0),4),INDEX(COEE_CADLIGNE_TR!$A$16:$C$27,MATCH(Tableau4[[#This Row],[Mois]],COEE_CADLIGNE_TR!$A$16:$A$27,0),2)*COEE_CADLIGNE_TR!$I$2*INDEX(COEE_CADLIGNE_TR!$L$3:$R$9,MATCH(WEEKDAY($A225,1),COEE_CADLIGNE_TR!$M$3:$M$9,0),4)*INDEX(COEE_CADLIGNE_TR!$A$1:$D$13,MATCH(MONTH($A225),COEE_CADLIGNE_TR!$A$1:$A$13,0),4))))</f>
        <v/>
      </c>
      <c r="Q225" s="28" t="str">
        <f>IF(OR(Ouverture_lignes_validées!Q225="F",Ouverture_lignes_validées!Q225="PM",Ouverture_lignes_validées!Q225=""),"",IF(Ouverture_lignes_validées!Q225=1,INDEX(COEE_CADLIGNE_TR!$A$16:$C$27,MATCH(Tableau4[[#This Row],[Mois]],COEE_CADLIGNE_TR!$A$16:$A$27,0),2)*COEE_CADLIGNE_TR!$I$2*INDEX(COEE_CADLIGNE_TR!$L$3:$R$9,MATCH(WEEKDAY($A225,1),COEE_CADLIGNE_TR!$M$3:$M$9,0),5)*INDEX(COEE_CADLIGNE_TR!$A$1:$D$13,MATCH(MONTH($A225),COEE_CADLIGNE_TR!$A$1:$A$13,0),4)))</f>
        <v/>
      </c>
      <c r="R225" s="28" t="str">
        <f>IF(OR(Ouverture_lignes_validées!R225="F",Ouverture_lignes_validées!R225="PM",Ouverture_lignes_validées!R225=""),"",IF(Ouverture_lignes_validées!R225=1,INDEX(COEE_CADLIGNE_TR!$A$16:$C$27,MATCH(Tableau4[[#This Row],[Mois]],COEE_CADLIGNE_TR!$A$16:$A$27,0),2)*COEE_CADLIGNE_TR!$I$2*INDEX(COEE_CADLIGNE_TR!$L$3:$R$9,MATCH(WEEKDAY($A225,1),COEE_CADLIGNE_TR!$M$3:$M$9,0),6)*INDEX(COEE_CADLIGNE_TR!$A$1:$D$13,MATCH(MONTH($A225),COEE_CADLIGNE_TR!$A$1:$A$13,0),4)))</f>
        <v/>
      </c>
      <c r="S225" s="28" t="str">
        <f>IF(OR(Ouverture_lignes_validées!S225="F",Ouverture_lignes_validées!S225="PM",Ouverture_lignes_validées!S225=""),"",IF(Ouverture_lignes_validées!S225=1,INDEX(COEE_CADLIGNE_TR!$A$16:$C$27,MATCH(Tableau4[[#This Row],[Mois]],COEE_CADLIGNE_TR!$A$16:$A$27,0),2)*COEE_CADLIGNE_TR!$I$2*INDEX(COEE_CADLIGNE_TR!$L$3:$R$9,MATCH(WEEKDAY($A225,1),COEE_CADLIGNE_TR!$M$3:$M$9,0),7)*INDEX(COEE_CADLIGNE_TR!$A$1:$D$13,MATCH(MONTH($A225),COEE_CADLIGNE_TR!$A$1:$A$13,0),4)))</f>
        <v/>
      </c>
      <c r="T225" s="28" t="str">
        <f>IF(OR(Ouverture_lignes_validées!T225="F",Ouverture_lignes_validées!T225="PM",Ouverture_lignes_validées!T225=""),"",IF(Ouverture_lignes_validées!T225=1,IF(ISEVEN(Capa_lignes!$C225)="VRAI",INDEX(COEE_CADLIGNE_TR!$A$16:$C$27,MATCH(Tableau4[[#This Row],[Mois]],COEE_CADLIGNE_TR!$A$16:$A$27,0),2)*COEE_CADLIGNE_TR!$J$2*INDEX(COEE_CADLIGNE_TR!$L$3:$R$9,MATCH(WEEKDAY($A225,1),COEE_CADLIGNE_TR!$M$3:$M$9,0),3)*INDEX(COEE_CADLIGNE_TR!$A$1:$E$13,MATCH(MONTH($A225),COEE_CADLIGNE_TR!$A$1:$A$13,0),5),INDEX(COEE_CADLIGNE_TR!$A$16:$C$27,MATCH(Tableau4[[#This Row],[Mois]],COEE_CADLIGNE_TR!$A$16:$A$27,0),2)*COEE_CADLIGNE_TR!$J$2*INDEX(COEE_CADLIGNE_TR!$L$3:$R$9,MATCH(WEEKDAY($A225,1),COEE_CADLIGNE_TR!$M$3:$M$9,0),4)*INDEX(COEE_CADLIGNE_TR!$A$1:$E$13,MATCH(MONTH($A225),COEE_CADLIGNE_TR!$A$1:$A$13,0),5))))</f>
        <v/>
      </c>
    </row>
    <row r="226" spans="1:20" x14ac:dyDescent="0.35">
      <c r="A226" s="4">
        <v>45149</v>
      </c>
      <c r="B226" s="1">
        <v>2023</v>
      </c>
      <c r="C226" s="1">
        <v>32</v>
      </c>
      <c r="D226" s="1">
        <f>MONTH(Tableau4[[#This Row],[Date ]])</f>
        <v>8</v>
      </c>
      <c r="E226" s="28" t="str">
        <f>IF(OR(Ouverture_lignes_validées!E226="F",Ouverture_lignes_validées!E226="PM",Ouverture_lignes_validées!E226=""),"",
IF(Ouverture_lignes_validées!E226=1,
IF(ISEVEN(Capa_lignes!$C226)="VRAI",
INDEX(COEE_CADLIGNE_TR!$A$16:$C$27,MATCH(Tableau4[[#This Row],[Mois]],COEE_CADLIGNE_TR!$A$16:$A$27,0),2)*COEE_CADLIGNE_TR!$G$2*INDEX(COEE_CADLIGNE_TR!$L$3:$R$9,MATCH(WEEKDAY($A226,1),COEE_CADLIGNE_TR!$M$3:$M$9,0),4)*INDEX(COEE_CADLIGNE_TR!$A$1:$D$13,MATCH(MONTH($A226),COEE_CADLIGNE_TR!$A$1:$A$13,0),2)*INDEX(COEE_CADLIGNE_TR!$A$1:$D$13,MATCH(MONTH($A226),COEE_CADLIGNE_TR!$A$1:$A$13,0),2),
INDEX(COEE_CADLIGNE_TR!$A$16:$C$27,MATCH(Tableau4[[#This Row],[Mois]],COEE_CADLIGNE_TR!$A$16:$A$27,0),2)*COEE_CADLIGNE_TR!$G$2*INDEX(COEE_CADLIGNE_TR!$L$3:$R$9,MATCH(WEEKDAY($A226,1),COEE_CADLIGNE_TR!$M$3:$M$9,0),3)*INDEX(COEE_CADLIGNE_TR!$A$1:$D$13,MATCH(MONTH($A226),COEE_CADLIGNE_TR!$A$1:$A$13,0),2)*INDEX(COEE_CADLIGNE_TR!$A$1:$D$13,MATCH(MONTH($A226),COEE_CADLIGNE_TR!$A$1:$A$13,0),2))))</f>
        <v/>
      </c>
      <c r="F226" s="28" t="str">
        <f>IF(OR(Ouverture_lignes_validées!F226="F",Ouverture_lignes_validées!F226="PM",Ouverture_lignes_validées!F226=""),"",IF(Ouverture_lignes_validées!F226=1,IF(ISEVEN(Capa_lignes!$C226)="VRAI",INDEX(COEE_CADLIGNE_TR!$A$16:$C$27,MATCH(Tableau4[[#This Row],[Mois]],COEE_CADLIGNE_TR!$A$16:$A$27,0),2)*COEE_CADLIGNE_TR!$G$2*INDEX(COEE_CADLIGNE_TR!$L$3:$R$9,MATCH(WEEKDAY($A226,1),COEE_CADLIGNE_TR!$M$3:$M$9,0),3)*INDEX(COEE_CADLIGNE_TR!$A$1:$D$13,MATCH(MONTH($A226),COEE_CADLIGNE_TR!$A$1:$A$13,0),2),COEE_CADLIGNE_TR!$G$2*INDEX(COEE_CADLIGNE_TR!$L$3:$R$9,MATCH(WEEKDAY($A226,1),COEE_CADLIGNE_TR!$M$3:$M$9,0),4)*INDEX(COEE_CADLIGNE_TR!$A$1:$D$13,MATCH(MONTH($A226),COEE_CADLIGNE_TR!$A$1:$A$13,0),2))))</f>
        <v/>
      </c>
      <c r="G226" s="28" t="str">
        <f>IF(OR(Ouverture_lignes_validées!G226="F",Ouverture_lignes_validées!G226="PM",Ouverture_lignes_validées!G226=""),"",IF(Ouverture_lignes_validées!G226=1,INDEX(COEE_CADLIGNE_TR!$A$16:$C$27,MATCH(Tableau4[[#This Row],[Mois]],COEE_CADLIGNE_TR!$A$16:$A$27,0),2)*COEE_CADLIGNE_TR!$G$2*INDEX(COEE_CADLIGNE_TR!$L$3:$R$9,MATCH(WEEKDAY($A226,1),COEE_CADLIGNE_TR!$M$3:$M$9,0),5)*INDEX(COEE_CADLIGNE_TR!$A$1:$D$13,MATCH(MONTH($A226),COEE_CADLIGNE_TR!$A$1:$A$13,0),2)))</f>
        <v/>
      </c>
      <c r="H226" s="28" t="str">
        <f>IF(OR(Ouverture_lignes_validées!H226="F",Ouverture_lignes_validées!H226="PM",Ouverture_lignes_validées!H226=""),"",IF(Ouverture_lignes_validées!H226=1,INDEX(COEE_CADLIGNE_TR!$A$16:$C$27,MATCH(Tableau4[[#This Row],[Mois]],COEE_CADLIGNE_TR!$A$16:$A$27,0),2)*COEE_CADLIGNE_TR!$G$2*INDEX(COEE_CADLIGNE_TR!$L$3:$R$9,MATCH(WEEKDAY($A226,1),COEE_CADLIGNE_TR!$M$3:$M$9,0),6)*INDEX(COEE_CADLIGNE_TR!$A$1:$D$13,MATCH(MONTH($A226),COEE_CADLIGNE_TR!$A$1:$A$13,0),2)))</f>
        <v/>
      </c>
      <c r="I226" s="28" t="str">
        <f>IF(OR(Ouverture_lignes_validées!I226="F",Ouverture_lignes_validées!I226="PM",Ouverture_lignes_validées!I226=""),"",IF(Ouverture_lignes_validées!I226=1,INDEX(COEE_CADLIGNE_TR!$A$16:$C$27,MATCH(Tableau4[[#This Row],[Mois]],COEE_CADLIGNE_TR!$A$16:$A$27,0),2)*COEE_CADLIGNE_TR!$G$2*INDEX(COEE_CADLIGNE_TR!$L$3:$R$9,MATCH(WEEKDAY($A226,1),COEE_CADLIGNE_TR!$M$3:$M$9,0),7)*INDEX(COEE_CADLIGNE_TR!$A$1:$D$13,MATCH(MONTH($A226),COEE_CADLIGNE_TR!$A$1:$A$13,0),2)))</f>
        <v/>
      </c>
      <c r="J226" s="28" t="str">
        <f>IF(OR(Ouverture_lignes_validées!J226="F",Ouverture_lignes_validées!J226="PM",Ouverture_lignes_validées!J226=""),"",IF(Ouverture_lignes_validées!J226=1,IF(ISEVEN(Capa_lignes!$C226)="VRAI",INDEX(COEE_CADLIGNE_TR!$A$16:$C$27,MATCH(Tableau4[[#This Row],[Mois]],COEE_CADLIGNE_TR!$A$16:$A$27,0),2)*COEE_CADLIGNE_TR!$H$2*INDEX(COEE_CADLIGNE_TR!$L$3:$R$9,MATCH(WEEKDAY($A226,1),COEE_CADLIGNE_TR!$M$3:$M$9,0),4)*INDEX(COEE_CADLIGNE_TR!$A$1:$D$13,MATCH(MONTH($A226),COEE_CADLIGNE_TR!$A$1:$A$13,0),3),INDEX(COEE_CADLIGNE_TR!$A$16:$C$27,MATCH(Tableau4[[#This Row],[Mois]],COEE_CADLIGNE_TR!$A$16:$A$27,0),2)*COEE_CADLIGNE_TR!$H$2*INDEX(COEE_CADLIGNE_TR!$L$3:$R$9,MATCH(WEEKDAY($A226,1),COEE_CADLIGNE_TR!$M$3:$M$9,0),3)*INDEX(COEE_CADLIGNE_TR!$A$1:$D$13,MATCH(MONTH($A226),COEE_CADLIGNE_TR!$A$1:$A$13,0),3))))</f>
        <v/>
      </c>
      <c r="K226" s="28" t="str">
        <f>IF(OR(Ouverture_lignes_validées!K226="F",Ouverture_lignes_validées!K226="PM",Ouverture_lignes_validées!K226=""),"",IF(Ouverture_lignes_validées!K226=1,IF(ISEVEN(Capa_lignes!$C226)="VRAI",INDEX(COEE_CADLIGNE_TR!$A$16:$C$27,MATCH(Tableau4[[#This Row],[Mois]],COEE_CADLIGNE_TR!$A$16:$A$27,0),2)*COEE_CADLIGNE_TR!$H$2*INDEX(COEE_CADLIGNE_TR!$L$3:$R$9,MATCH(WEEKDAY($A226,1),COEE_CADLIGNE_TR!$M$3:$M$9,0),3)*INDEX(COEE_CADLIGNE_TR!$A$1:$D$13,MATCH(MONTH($A226),COEE_CADLIGNE_TR!$A$1:$A$13,0),3),INDEX(COEE_CADLIGNE_TR!$A$16:$C$27,MATCH(Tableau4[[#This Row],[Mois]],COEE_CADLIGNE_TR!$A$16:$A$27,0),2)*COEE_CADLIGNE_TR!$H$2*INDEX(COEE_CADLIGNE_TR!$L$3:$R$9,MATCH(WEEKDAY($A226,1),COEE_CADLIGNE_TR!$M$3:$M$9,0),4)*INDEX(COEE_CADLIGNE_TR!$A$1:$D$13,MATCH(MONTH($A226),COEE_CADLIGNE_TR!$A$1:$A$13,0),3))))</f>
        <v/>
      </c>
      <c r="L226" s="28" t="str">
        <f>IF(OR(Ouverture_lignes_validées!L226="F",Ouverture_lignes_validées!L226="PM",Ouverture_lignes_validées!L226=""),"",IF(Ouverture_lignes_validées!L226=1,INDEX(COEE_CADLIGNE_TR!$A$16:$C$27,MATCH(Tableau4[[#This Row],[Mois]],COEE_CADLIGNE_TR!$A$16:$A$27,0),2)*COEE_CADLIGNE_TR!$H$2*INDEX(COEE_CADLIGNE_TR!$L$3:$R$9,MATCH(WEEKDAY($A226,1),COEE_CADLIGNE_TR!$M$3:$M$9,0),5)*INDEX(COEE_CADLIGNE_TR!$A$1:$D$13,MATCH(MONTH($A226),COEE_CADLIGNE_TR!$A$1:$A$13,0),3)))</f>
        <v/>
      </c>
      <c r="M226" s="28" t="str">
        <f>IF(OR(Ouverture_lignes_validées!M226="F",Ouverture_lignes_validées!M226="PM",Ouverture_lignes_validées!M226=""),"",IF(Ouverture_lignes_validées!M226=1,INDEX(COEE_CADLIGNE_TR!$A$16:$C$27,MATCH(Tableau4[[#This Row],[Mois]],COEE_CADLIGNE_TR!$A$16:$A$27,0),2)*COEE_CADLIGNE_TR!$H$2*INDEX(COEE_CADLIGNE_TR!$L$3:$R$9,MATCH(WEEKDAY($A226,1),COEE_CADLIGNE_TR!$M$3:$M$9,0),6)*INDEX(COEE_CADLIGNE_TR!$A$1:$D$13,MATCH(MONTH($A226),COEE_CADLIGNE_TR!$A$1:$A$13,0),3)))</f>
        <v/>
      </c>
      <c r="N226" s="28" t="str">
        <f>IF(OR(Ouverture_lignes_validées!N226="F",Ouverture_lignes_validées!N226="PM",Ouverture_lignes_validées!N226=""),"",IF(Ouverture_lignes_validées!N226=1,INDEX(COEE_CADLIGNE_TR!$A$16:$C$27,MATCH(Tableau4[[#This Row],[Mois]],COEE_CADLIGNE_TR!$A$16:$A$27,0),2)*COEE_CADLIGNE_TR!$H$2*INDEX(COEE_CADLIGNE_TR!$L$3:$R$9,MATCH(WEEKDAY($A226,1),COEE_CADLIGNE_TR!$M$3:$M$9,0),7)*INDEX(COEE_CADLIGNE_TR!$A$1:$D$13,MATCH(MONTH($A226),COEE_CADLIGNE_TR!$A$1:$A$13,0),3)))</f>
        <v/>
      </c>
      <c r="O226" s="28" t="str">
        <f>IF(OR(Ouverture_lignes_validées!O226="F",Ouverture_lignes_validées!O226="PM",Ouverture_lignes_validées!O226=""),"",IF(Ouverture_lignes_validées!O226=1,IF(ISEVEN(Capa_lignes!$C226)="VRAI",INDEX(COEE_CADLIGNE_TR!$A$16:$C$27,MATCH(Tableau4[[#This Row],[Mois]],COEE_CADLIGNE_TR!$A$16:$A$27,0),2)*COEE_CADLIGNE_TR!$I$2*INDEX(COEE_CADLIGNE_TR!$L$3:$R$9,MATCH(WEEKDAY($A226,1),COEE_CADLIGNE_TR!$M$3:$M$9,0),4)*INDEX(COEE_CADLIGNE_TR!$A$1:$D$13,MATCH(MONTH($A226),COEE_CADLIGNE_TR!$A$1:$A$13,0),4),INDEX(COEE_CADLIGNE_TR!$A$16:$C$27,MATCH(Tableau4[[#This Row],[Mois]],COEE_CADLIGNE_TR!$A$16:$A$27,0),2)*COEE_CADLIGNE_TR!$I$2*INDEX(COEE_CADLIGNE_TR!$L$3:$R$9,MATCH(WEEKDAY($A226,1),COEE_CADLIGNE_TR!$M$3:$M$9,0),3)*INDEX(COEE_CADLIGNE_TR!$A$1:$D$13,MATCH(MONTH($A226),COEE_CADLIGNE_TR!$A$1:$A$13,0),4))))</f>
        <v/>
      </c>
      <c r="P226" s="28" t="str">
        <f>IF(OR(Ouverture_lignes_validées!P226="F",Ouverture_lignes_validées!P226="PM",Ouverture_lignes_validées!P226=""),"",IF(Ouverture_lignes_validées!P226=1,IF(ISEVEN(Capa_lignes!$C226)="VRAI",INDEX(COEE_CADLIGNE_TR!$A$16:$C$27,MATCH(Tableau4[[#This Row],[Mois]],COEE_CADLIGNE_TR!$A$16:$A$27,0),2)*COEE_CADLIGNE_TR!$I$2*INDEX(COEE_CADLIGNE_TR!$L$3:$R$9,MATCH(WEEKDAY($A226,1),COEE_CADLIGNE_TR!$M$3:$M$9,0),3)*INDEX(COEE_CADLIGNE_TR!$A$1:$D$13,MATCH(MONTH($A226),COEE_CADLIGNE_TR!$A$1:$A$13,0),4),INDEX(COEE_CADLIGNE_TR!$A$16:$C$27,MATCH(Tableau4[[#This Row],[Mois]],COEE_CADLIGNE_TR!$A$16:$A$27,0),2)*COEE_CADLIGNE_TR!$I$2*INDEX(COEE_CADLIGNE_TR!$L$3:$R$9,MATCH(WEEKDAY($A226,1),COEE_CADLIGNE_TR!$M$3:$M$9,0),4)*INDEX(COEE_CADLIGNE_TR!$A$1:$D$13,MATCH(MONTH($A226),COEE_CADLIGNE_TR!$A$1:$A$13,0),4))))</f>
        <v/>
      </c>
      <c r="Q226" s="28" t="str">
        <f>IF(OR(Ouverture_lignes_validées!Q226="F",Ouverture_lignes_validées!Q226="PM",Ouverture_lignes_validées!Q226=""),"",IF(Ouverture_lignes_validées!Q226=1,INDEX(COEE_CADLIGNE_TR!$A$16:$C$27,MATCH(Tableau4[[#This Row],[Mois]],COEE_CADLIGNE_TR!$A$16:$A$27,0),2)*COEE_CADLIGNE_TR!$I$2*INDEX(COEE_CADLIGNE_TR!$L$3:$R$9,MATCH(WEEKDAY($A226,1),COEE_CADLIGNE_TR!$M$3:$M$9,0),5)*INDEX(COEE_CADLIGNE_TR!$A$1:$D$13,MATCH(MONTH($A226),COEE_CADLIGNE_TR!$A$1:$A$13,0),4)))</f>
        <v/>
      </c>
      <c r="R226" s="28" t="str">
        <f>IF(OR(Ouverture_lignes_validées!R226="F",Ouverture_lignes_validées!R226="PM",Ouverture_lignes_validées!R226=""),"",IF(Ouverture_lignes_validées!R226=1,INDEX(COEE_CADLIGNE_TR!$A$16:$C$27,MATCH(Tableau4[[#This Row],[Mois]],COEE_CADLIGNE_TR!$A$16:$A$27,0),2)*COEE_CADLIGNE_TR!$I$2*INDEX(COEE_CADLIGNE_TR!$L$3:$R$9,MATCH(WEEKDAY($A226,1),COEE_CADLIGNE_TR!$M$3:$M$9,0),6)*INDEX(COEE_CADLIGNE_TR!$A$1:$D$13,MATCH(MONTH($A226),COEE_CADLIGNE_TR!$A$1:$A$13,0),4)))</f>
        <v/>
      </c>
      <c r="S226" s="28" t="str">
        <f>IF(OR(Ouverture_lignes_validées!S226="F",Ouverture_lignes_validées!S226="PM",Ouverture_lignes_validées!S226=""),"",IF(Ouverture_lignes_validées!S226=1,INDEX(COEE_CADLIGNE_TR!$A$16:$C$27,MATCH(Tableau4[[#This Row],[Mois]],COEE_CADLIGNE_TR!$A$16:$A$27,0),2)*COEE_CADLIGNE_TR!$I$2*INDEX(COEE_CADLIGNE_TR!$L$3:$R$9,MATCH(WEEKDAY($A226,1),COEE_CADLIGNE_TR!$M$3:$M$9,0),7)*INDEX(COEE_CADLIGNE_TR!$A$1:$D$13,MATCH(MONTH($A226),COEE_CADLIGNE_TR!$A$1:$A$13,0),4)))</f>
        <v/>
      </c>
      <c r="T226" s="28" t="str">
        <f>IF(OR(Ouverture_lignes_validées!T226="F",Ouverture_lignes_validées!T226="PM",Ouverture_lignes_validées!T226=""),"",IF(Ouverture_lignes_validées!T226=1,IF(ISEVEN(Capa_lignes!$C226)="VRAI",INDEX(COEE_CADLIGNE_TR!$A$16:$C$27,MATCH(Tableau4[[#This Row],[Mois]],COEE_CADLIGNE_TR!$A$16:$A$27,0),2)*COEE_CADLIGNE_TR!$J$2*INDEX(COEE_CADLIGNE_TR!$L$3:$R$9,MATCH(WEEKDAY($A226,1),COEE_CADLIGNE_TR!$M$3:$M$9,0),3)*INDEX(COEE_CADLIGNE_TR!$A$1:$E$13,MATCH(MONTH($A226),COEE_CADLIGNE_TR!$A$1:$A$13,0),5),INDEX(COEE_CADLIGNE_TR!$A$16:$C$27,MATCH(Tableau4[[#This Row],[Mois]],COEE_CADLIGNE_TR!$A$16:$A$27,0),2)*COEE_CADLIGNE_TR!$J$2*INDEX(COEE_CADLIGNE_TR!$L$3:$R$9,MATCH(WEEKDAY($A226,1),COEE_CADLIGNE_TR!$M$3:$M$9,0),4)*INDEX(COEE_CADLIGNE_TR!$A$1:$E$13,MATCH(MONTH($A226),COEE_CADLIGNE_TR!$A$1:$A$13,0),5))))</f>
        <v/>
      </c>
    </row>
    <row r="227" spans="1:20" x14ac:dyDescent="0.35">
      <c r="A227" s="4">
        <v>45150</v>
      </c>
      <c r="B227" s="1">
        <v>2023</v>
      </c>
      <c r="C227" s="1">
        <v>32</v>
      </c>
      <c r="D227" s="1">
        <f>MONTH(Tableau4[[#This Row],[Date ]])</f>
        <v>8</v>
      </c>
      <c r="E227" s="28" t="str">
        <f>IF(OR(Ouverture_lignes_validées!E227="F",Ouverture_lignes_validées!E227="PM",Ouverture_lignes_validées!E227=""),"",
IF(Ouverture_lignes_validées!E227=1,
IF(ISEVEN(Capa_lignes!$C227)="VRAI",
INDEX(COEE_CADLIGNE_TR!$A$16:$C$27,MATCH(Tableau4[[#This Row],[Mois]],COEE_CADLIGNE_TR!$A$16:$A$27,0),2)*COEE_CADLIGNE_TR!$G$2*INDEX(COEE_CADLIGNE_TR!$L$3:$R$9,MATCH(WEEKDAY($A227,1),COEE_CADLIGNE_TR!$M$3:$M$9,0),4)*INDEX(COEE_CADLIGNE_TR!$A$1:$D$13,MATCH(MONTH($A227),COEE_CADLIGNE_TR!$A$1:$A$13,0),2)*INDEX(COEE_CADLIGNE_TR!$A$1:$D$13,MATCH(MONTH($A227),COEE_CADLIGNE_TR!$A$1:$A$13,0),2),
INDEX(COEE_CADLIGNE_TR!$A$16:$C$27,MATCH(Tableau4[[#This Row],[Mois]],COEE_CADLIGNE_TR!$A$16:$A$27,0),2)*COEE_CADLIGNE_TR!$G$2*INDEX(COEE_CADLIGNE_TR!$L$3:$R$9,MATCH(WEEKDAY($A227,1),COEE_CADLIGNE_TR!$M$3:$M$9,0),3)*INDEX(COEE_CADLIGNE_TR!$A$1:$D$13,MATCH(MONTH($A227),COEE_CADLIGNE_TR!$A$1:$A$13,0),2)*INDEX(COEE_CADLIGNE_TR!$A$1:$D$13,MATCH(MONTH($A227),COEE_CADLIGNE_TR!$A$1:$A$13,0),2))))</f>
        <v/>
      </c>
      <c r="F227" s="28" t="str">
        <f>IF(OR(Ouverture_lignes_validées!F227="F",Ouverture_lignes_validées!F227="PM",Ouverture_lignes_validées!F227=""),"",IF(Ouverture_lignes_validées!F227=1,IF(ISEVEN(Capa_lignes!$C227)="VRAI",INDEX(COEE_CADLIGNE_TR!$A$16:$C$27,MATCH(Tableau4[[#This Row],[Mois]],COEE_CADLIGNE_TR!$A$16:$A$27,0),2)*COEE_CADLIGNE_TR!$G$2*INDEX(COEE_CADLIGNE_TR!$L$3:$R$9,MATCH(WEEKDAY($A227,1),COEE_CADLIGNE_TR!$M$3:$M$9,0),3)*INDEX(COEE_CADLIGNE_TR!$A$1:$D$13,MATCH(MONTH($A227),COEE_CADLIGNE_TR!$A$1:$A$13,0),2),COEE_CADLIGNE_TR!$G$2*INDEX(COEE_CADLIGNE_TR!$L$3:$R$9,MATCH(WEEKDAY($A227,1),COEE_CADLIGNE_TR!$M$3:$M$9,0),4)*INDEX(COEE_CADLIGNE_TR!$A$1:$D$13,MATCH(MONTH($A227),COEE_CADLIGNE_TR!$A$1:$A$13,0),2))))</f>
        <v/>
      </c>
      <c r="G227" s="28" t="str">
        <f>IF(OR(Ouverture_lignes_validées!G227="F",Ouverture_lignes_validées!G227="PM",Ouverture_lignes_validées!G227=""),"",IF(Ouverture_lignes_validées!G227=1,INDEX(COEE_CADLIGNE_TR!$A$16:$C$27,MATCH(Tableau4[[#This Row],[Mois]],COEE_CADLIGNE_TR!$A$16:$A$27,0),2)*COEE_CADLIGNE_TR!$G$2*INDEX(COEE_CADLIGNE_TR!$L$3:$R$9,MATCH(WEEKDAY($A227,1),COEE_CADLIGNE_TR!$M$3:$M$9,0),5)*INDEX(COEE_CADLIGNE_TR!$A$1:$D$13,MATCH(MONTH($A227),COEE_CADLIGNE_TR!$A$1:$A$13,0),2)))</f>
        <v/>
      </c>
      <c r="H227" s="28" t="str">
        <f>IF(OR(Ouverture_lignes_validées!H227="F",Ouverture_lignes_validées!H227="PM",Ouverture_lignes_validées!H227=""),"",IF(Ouverture_lignes_validées!H227=1,INDEX(COEE_CADLIGNE_TR!$A$16:$C$27,MATCH(Tableau4[[#This Row],[Mois]],COEE_CADLIGNE_TR!$A$16:$A$27,0),2)*COEE_CADLIGNE_TR!$G$2*INDEX(COEE_CADLIGNE_TR!$L$3:$R$9,MATCH(WEEKDAY($A227,1),COEE_CADLIGNE_TR!$M$3:$M$9,0),6)*INDEX(COEE_CADLIGNE_TR!$A$1:$D$13,MATCH(MONTH($A227),COEE_CADLIGNE_TR!$A$1:$A$13,0),2)))</f>
        <v/>
      </c>
      <c r="I227" s="28" t="str">
        <f>IF(OR(Ouverture_lignes_validées!I227="F",Ouverture_lignes_validées!I227="PM",Ouverture_lignes_validées!I227=""),"",IF(Ouverture_lignes_validées!I227=1,INDEX(COEE_CADLIGNE_TR!$A$16:$C$27,MATCH(Tableau4[[#This Row],[Mois]],COEE_CADLIGNE_TR!$A$16:$A$27,0),2)*COEE_CADLIGNE_TR!$G$2*INDEX(COEE_CADLIGNE_TR!$L$3:$R$9,MATCH(WEEKDAY($A227,1),COEE_CADLIGNE_TR!$M$3:$M$9,0),7)*INDEX(COEE_CADLIGNE_TR!$A$1:$D$13,MATCH(MONTH($A227),COEE_CADLIGNE_TR!$A$1:$A$13,0),2)))</f>
        <v/>
      </c>
      <c r="J227" s="28" t="str">
        <f>IF(OR(Ouverture_lignes_validées!J227="F",Ouverture_lignes_validées!J227="PM",Ouverture_lignes_validées!J227=""),"",IF(Ouverture_lignes_validées!J227=1,IF(ISEVEN(Capa_lignes!$C227)="VRAI",INDEX(COEE_CADLIGNE_TR!$A$16:$C$27,MATCH(Tableau4[[#This Row],[Mois]],COEE_CADLIGNE_TR!$A$16:$A$27,0),2)*COEE_CADLIGNE_TR!$H$2*INDEX(COEE_CADLIGNE_TR!$L$3:$R$9,MATCH(WEEKDAY($A227,1),COEE_CADLIGNE_TR!$M$3:$M$9,0),4)*INDEX(COEE_CADLIGNE_TR!$A$1:$D$13,MATCH(MONTH($A227),COEE_CADLIGNE_TR!$A$1:$A$13,0),3),INDEX(COEE_CADLIGNE_TR!$A$16:$C$27,MATCH(Tableau4[[#This Row],[Mois]],COEE_CADLIGNE_TR!$A$16:$A$27,0),2)*COEE_CADLIGNE_TR!$H$2*INDEX(COEE_CADLIGNE_TR!$L$3:$R$9,MATCH(WEEKDAY($A227,1),COEE_CADLIGNE_TR!$M$3:$M$9,0),3)*INDEX(COEE_CADLIGNE_TR!$A$1:$D$13,MATCH(MONTH($A227),COEE_CADLIGNE_TR!$A$1:$A$13,0),3))))</f>
        <v/>
      </c>
      <c r="K227" s="28" t="str">
        <f>IF(OR(Ouverture_lignes_validées!K227="F",Ouverture_lignes_validées!K227="PM",Ouverture_lignes_validées!K227=""),"",IF(Ouverture_lignes_validées!K227=1,IF(ISEVEN(Capa_lignes!$C227)="VRAI",INDEX(COEE_CADLIGNE_TR!$A$16:$C$27,MATCH(Tableau4[[#This Row],[Mois]],COEE_CADLIGNE_TR!$A$16:$A$27,0),2)*COEE_CADLIGNE_TR!$H$2*INDEX(COEE_CADLIGNE_TR!$L$3:$R$9,MATCH(WEEKDAY($A227,1),COEE_CADLIGNE_TR!$M$3:$M$9,0),3)*INDEX(COEE_CADLIGNE_TR!$A$1:$D$13,MATCH(MONTH($A227),COEE_CADLIGNE_TR!$A$1:$A$13,0),3),INDEX(COEE_CADLIGNE_TR!$A$16:$C$27,MATCH(Tableau4[[#This Row],[Mois]],COEE_CADLIGNE_TR!$A$16:$A$27,0),2)*COEE_CADLIGNE_TR!$H$2*INDEX(COEE_CADLIGNE_TR!$L$3:$R$9,MATCH(WEEKDAY($A227,1),COEE_CADLIGNE_TR!$M$3:$M$9,0),4)*INDEX(COEE_CADLIGNE_TR!$A$1:$D$13,MATCH(MONTH($A227),COEE_CADLIGNE_TR!$A$1:$A$13,0),3))))</f>
        <v/>
      </c>
      <c r="L227" s="28" t="str">
        <f>IF(OR(Ouverture_lignes_validées!L227="F",Ouverture_lignes_validées!L227="PM",Ouverture_lignes_validées!L227=""),"",IF(Ouverture_lignes_validées!L227=1,INDEX(COEE_CADLIGNE_TR!$A$16:$C$27,MATCH(Tableau4[[#This Row],[Mois]],COEE_CADLIGNE_TR!$A$16:$A$27,0),2)*COEE_CADLIGNE_TR!$H$2*INDEX(COEE_CADLIGNE_TR!$L$3:$R$9,MATCH(WEEKDAY($A227,1),COEE_CADLIGNE_TR!$M$3:$M$9,0),5)*INDEX(COEE_CADLIGNE_TR!$A$1:$D$13,MATCH(MONTH($A227),COEE_CADLIGNE_TR!$A$1:$A$13,0),3)))</f>
        <v/>
      </c>
      <c r="M227" s="28" t="str">
        <f>IF(OR(Ouverture_lignes_validées!M227="F",Ouverture_lignes_validées!M227="PM",Ouverture_lignes_validées!M227=""),"",IF(Ouverture_lignes_validées!M227=1,INDEX(COEE_CADLIGNE_TR!$A$16:$C$27,MATCH(Tableau4[[#This Row],[Mois]],COEE_CADLIGNE_TR!$A$16:$A$27,0),2)*COEE_CADLIGNE_TR!$H$2*INDEX(COEE_CADLIGNE_TR!$L$3:$R$9,MATCH(WEEKDAY($A227,1),COEE_CADLIGNE_TR!$M$3:$M$9,0),6)*INDEX(COEE_CADLIGNE_TR!$A$1:$D$13,MATCH(MONTH($A227),COEE_CADLIGNE_TR!$A$1:$A$13,0),3)))</f>
        <v/>
      </c>
      <c r="N227" s="28" t="str">
        <f>IF(OR(Ouverture_lignes_validées!N227="F",Ouverture_lignes_validées!N227="PM",Ouverture_lignes_validées!N227=""),"",IF(Ouverture_lignes_validées!N227=1,INDEX(COEE_CADLIGNE_TR!$A$16:$C$27,MATCH(Tableau4[[#This Row],[Mois]],COEE_CADLIGNE_TR!$A$16:$A$27,0),2)*COEE_CADLIGNE_TR!$H$2*INDEX(COEE_CADLIGNE_TR!$L$3:$R$9,MATCH(WEEKDAY($A227,1),COEE_CADLIGNE_TR!$M$3:$M$9,0),7)*INDEX(COEE_CADLIGNE_TR!$A$1:$D$13,MATCH(MONTH($A227),COEE_CADLIGNE_TR!$A$1:$A$13,0),3)))</f>
        <v/>
      </c>
      <c r="O227" s="28" t="str">
        <f>IF(OR(Ouverture_lignes_validées!O227="F",Ouverture_lignes_validées!O227="PM",Ouverture_lignes_validées!O227=""),"",IF(Ouverture_lignes_validées!O227=1,IF(ISEVEN(Capa_lignes!$C227)="VRAI",INDEX(COEE_CADLIGNE_TR!$A$16:$C$27,MATCH(Tableau4[[#This Row],[Mois]],COEE_CADLIGNE_TR!$A$16:$A$27,0),2)*COEE_CADLIGNE_TR!$I$2*INDEX(COEE_CADLIGNE_TR!$L$3:$R$9,MATCH(WEEKDAY($A227,1),COEE_CADLIGNE_TR!$M$3:$M$9,0),4)*INDEX(COEE_CADLIGNE_TR!$A$1:$D$13,MATCH(MONTH($A227),COEE_CADLIGNE_TR!$A$1:$A$13,0),4),INDEX(COEE_CADLIGNE_TR!$A$16:$C$27,MATCH(Tableau4[[#This Row],[Mois]],COEE_CADLIGNE_TR!$A$16:$A$27,0),2)*COEE_CADLIGNE_TR!$I$2*INDEX(COEE_CADLIGNE_TR!$L$3:$R$9,MATCH(WEEKDAY($A227,1),COEE_CADLIGNE_TR!$M$3:$M$9,0),3)*INDEX(COEE_CADLIGNE_TR!$A$1:$D$13,MATCH(MONTH($A227),COEE_CADLIGNE_TR!$A$1:$A$13,0),4))))</f>
        <v/>
      </c>
      <c r="P227" s="28" t="str">
        <f>IF(OR(Ouverture_lignes_validées!P227="F",Ouverture_lignes_validées!P227="PM",Ouverture_lignes_validées!P227=""),"",IF(Ouverture_lignes_validées!P227=1,IF(ISEVEN(Capa_lignes!$C227)="VRAI",INDEX(COEE_CADLIGNE_TR!$A$16:$C$27,MATCH(Tableau4[[#This Row],[Mois]],COEE_CADLIGNE_TR!$A$16:$A$27,0),2)*COEE_CADLIGNE_TR!$I$2*INDEX(COEE_CADLIGNE_TR!$L$3:$R$9,MATCH(WEEKDAY($A227,1),COEE_CADLIGNE_TR!$M$3:$M$9,0),3)*INDEX(COEE_CADLIGNE_TR!$A$1:$D$13,MATCH(MONTH($A227),COEE_CADLIGNE_TR!$A$1:$A$13,0),4),INDEX(COEE_CADLIGNE_TR!$A$16:$C$27,MATCH(Tableau4[[#This Row],[Mois]],COEE_CADLIGNE_TR!$A$16:$A$27,0),2)*COEE_CADLIGNE_TR!$I$2*INDEX(COEE_CADLIGNE_TR!$L$3:$R$9,MATCH(WEEKDAY($A227,1),COEE_CADLIGNE_TR!$M$3:$M$9,0),4)*INDEX(COEE_CADLIGNE_TR!$A$1:$D$13,MATCH(MONTH($A227),COEE_CADLIGNE_TR!$A$1:$A$13,0),4))))</f>
        <v/>
      </c>
      <c r="Q227" s="28" t="str">
        <f>IF(OR(Ouverture_lignes_validées!Q227="F",Ouverture_lignes_validées!Q227="PM",Ouverture_lignes_validées!Q227=""),"",IF(Ouverture_lignes_validées!Q227=1,INDEX(COEE_CADLIGNE_TR!$A$16:$C$27,MATCH(Tableau4[[#This Row],[Mois]],COEE_CADLIGNE_TR!$A$16:$A$27,0),2)*COEE_CADLIGNE_TR!$I$2*INDEX(COEE_CADLIGNE_TR!$L$3:$R$9,MATCH(WEEKDAY($A227,1),COEE_CADLIGNE_TR!$M$3:$M$9,0),5)*INDEX(COEE_CADLIGNE_TR!$A$1:$D$13,MATCH(MONTH($A227),COEE_CADLIGNE_TR!$A$1:$A$13,0),4)))</f>
        <v/>
      </c>
      <c r="R227" s="28" t="str">
        <f>IF(OR(Ouverture_lignes_validées!R227="F",Ouverture_lignes_validées!R227="PM",Ouverture_lignes_validées!R227=""),"",IF(Ouverture_lignes_validées!R227=1,INDEX(COEE_CADLIGNE_TR!$A$16:$C$27,MATCH(Tableau4[[#This Row],[Mois]],COEE_CADLIGNE_TR!$A$16:$A$27,0),2)*COEE_CADLIGNE_TR!$I$2*INDEX(COEE_CADLIGNE_TR!$L$3:$R$9,MATCH(WEEKDAY($A227,1),COEE_CADLIGNE_TR!$M$3:$M$9,0),6)*INDEX(COEE_CADLIGNE_TR!$A$1:$D$13,MATCH(MONTH($A227),COEE_CADLIGNE_TR!$A$1:$A$13,0),4)))</f>
        <v/>
      </c>
      <c r="S227" s="28" t="str">
        <f>IF(OR(Ouverture_lignes_validées!S227="F",Ouverture_lignes_validées!S227="PM",Ouverture_lignes_validées!S227=""),"",IF(Ouverture_lignes_validées!S227=1,INDEX(COEE_CADLIGNE_TR!$A$16:$C$27,MATCH(Tableau4[[#This Row],[Mois]],COEE_CADLIGNE_TR!$A$16:$A$27,0),2)*COEE_CADLIGNE_TR!$I$2*INDEX(COEE_CADLIGNE_TR!$L$3:$R$9,MATCH(WEEKDAY($A227,1),COEE_CADLIGNE_TR!$M$3:$M$9,0),7)*INDEX(COEE_CADLIGNE_TR!$A$1:$D$13,MATCH(MONTH($A227),COEE_CADLIGNE_TR!$A$1:$A$13,0),4)))</f>
        <v/>
      </c>
      <c r="T227" s="28" t="str">
        <f>IF(OR(Ouverture_lignes_validées!T227="F",Ouverture_lignes_validées!T227="PM",Ouverture_lignes_validées!T227=""),"",IF(Ouverture_lignes_validées!T227=1,IF(ISEVEN(Capa_lignes!$C227)="VRAI",INDEX(COEE_CADLIGNE_TR!$A$16:$C$27,MATCH(Tableau4[[#This Row],[Mois]],COEE_CADLIGNE_TR!$A$16:$A$27,0),2)*COEE_CADLIGNE_TR!$J$2*INDEX(COEE_CADLIGNE_TR!$L$3:$R$9,MATCH(WEEKDAY($A227,1),COEE_CADLIGNE_TR!$M$3:$M$9,0),3)*INDEX(COEE_CADLIGNE_TR!$A$1:$E$13,MATCH(MONTH($A227),COEE_CADLIGNE_TR!$A$1:$A$13,0),5),INDEX(COEE_CADLIGNE_TR!$A$16:$C$27,MATCH(Tableau4[[#This Row],[Mois]],COEE_CADLIGNE_TR!$A$16:$A$27,0),2)*COEE_CADLIGNE_TR!$J$2*INDEX(COEE_CADLIGNE_TR!$L$3:$R$9,MATCH(WEEKDAY($A227,1),COEE_CADLIGNE_TR!$M$3:$M$9,0),4)*INDEX(COEE_CADLIGNE_TR!$A$1:$E$13,MATCH(MONTH($A227),COEE_CADLIGNE_TR!$A$1:$A$13,0),5))))</f>
        <v/>
      </c>
    </row>
    <row r="228" spans="1:20" x14ac:dyDescent="0.35">
      <c r="A228" s="4">
        <v>45151</v>
      </c>
      <c r="B228" s="1">
        <v>2023</v>
      </c>
      <c r="C228" s="1">
        <v>32</v>
      </c>
      <c r="D228" s="1">
        <f>MONTH(Tableau4[[#This Row],[Date ]])</f>
        <v>8</v>
      </c>
      <c r="E228" s="28" t="str">
        <f>IF(OR(Ouverture_lignes_validées!E228="F",Ouverture_lignes_validées!E228="PM",Ouverture_lignes_validées!E228=""),"",
IF(Ouverture_lignes_validées!E228=1,
IF(ISEVEN(Capa_lignes!$C228)="VRAI",
INDEX(COEE_CADLIGNE_TR!$A$16:$C$27,MATCH(Tableau4[[#This Row],[Mois]],COEE_CADLIGNE_TR!$A$16:$A$27,0),2)*COEE_CADLIGNE_TR!$G$2*INDEX(COEE_CADLIGNE_TR!$L$3:$R$9,MATCH(WEEKDAY($A228,1),COEE_CADLIGNE_TR!$M$3:$M$9,0),4)*INDEX(COEE_CADLIGNE_TR!$A$1:$D$13,MATCH(MONTH($A228),COEE_CADLIGNE_TR!$A$1:$A$13,0),2)*INDEX(COEE_CADLIGNE_TR!$A$1:$D$13,MATCH(MONTH($A228),COEE_CADLIGNE_TR!$A$1:$A$13,0),2),
INDEX(COEE_CADLIGNE_TR!$A$16:$C$27,MATCH(Tableau4[[#This Row],[Mois]],COEE_CADLIGNE_TR!$A$16:$A$27,0),2)*COEE_CADLIGNE_TR!$G$2*INDEX(COEE_CADLIGNE_TR!$L$3:$R$9,MATCH(WEEKDAY($A228,1),COEE_CADLIGNE_TR!$M$3:$M$9,0),3)*INDEX(COEE_CADLIGNE_TR!$A$1:$D$13,MATCH(MONTH($A228),COEE_CADLIGNE_TR!$A$1:$A$13,0),2)*INDEX(COEE_CADLIGNE_TR!$A$1:$D$13,MATCH(MONTH($A228),COEE_CADLIGNE_TR!$A$1:$A$13,0),2))))</f>
        <v/>
      </c>
      <c r="F228" s="28" t="str">
        <f>IF(OR(Ouverture_lignes_validées!F228="F",Ouverture_lignes_validées!F228="PM",Ouverture_lignes_validées!F228=""),"",IF(Ouverture_lignes_validées!F228=1,IF(ISEVEN(Capa_lignes!$C228)="VRAI",INDEX(COEE_CADLIGNE_TR!$A$16:$C$27,MATCH(Tableau4[[#This Row],[Mois]],COEE_CADLIGNE_TR!$A$16:$A$27,0),2)*COEE_CADLIGNE_TR!$G$2*INDEX(COEE_CADLIGNE_TR!$L$3:$R$9,MATCH(WEEKDAY($A228,1),COEE_CADLIGNE_TR!$M$3:$M$9,0),3)*INDEX(COEE_CADLIGNE_TR!$A$1:$D$13,MATCH(MONTH($A228),COEE_CADLIGNE_TR!$A$1:$A$13,0),2),COEE_CADLIGNE_TR!$G$2*INDEX(COEE_CADLIGNE_TR!$L$3:$R$9,MATCH(WEEKDAY($A228,1),COEE_CADLIGNE_TR!$M$3:$M$9,0),4)*INDEX(COEE_CADLIGNE_TR!$A$1:$D$13,MATCH(MONTH($A228),COEE_CADLIGNE_TR!$A$1:$A$13,0),2))))</f>
        <v/>
      </c>
      <c r="G228" s="28" t="str">
        <f>IF(OR(Ouverture_lignes_validées!G228="F",Ouverture_lignes_validées!G228="PM",Ouverture_lignes_validées!G228=""),"",IF(Ouverture_lignes_validées!G228=1,INDEX(COEE_CADLIGNE_TR!$A$16:$C$27,MATCH(Tableau4[[#This Row],[Mois]],COEE_CADLIGNE_TR!$A$16:$A$27,0),2)*COEE_CADLIGNE_TR!$G$2*INDEX(COEE_CADLIGNE_TR!$L$3:$R$9,MATCH(WEEKDAY($A228,1),COEE_CADLIGNE_TR!$M$3:$M$9,0),5)*INDEX(COEE_CADLIGNE_TR!$A$1:$D$13,MATCH(MONTH($A228),COEE_CADLIGNE_TR!$A$1:$A$13,0),2)))</f>
        <v/>
      </c>
      <c r="H228" s="28" t="str">
        <f>IF(OR(Ouverture_lignes_validées!H228="F",Ouverture_lignes_validées!H228="PM",Ouverture_lignes_validées!H228=""),"",IF(Ouverture_lignes_validées!H228=1,INDEX(COEE_CADLIGNE_TR!$A$16:$C$27,MATCH(Tableau4[[#This Row],[Mois]],COEE_CADLIGNE_TR!$A$16:$A$27,0),2)*COEE_CADLIGNE_TR!$G$2*INDEX(COEE_CADLIGNE_TR!$L$3:$R$9,MATCH(WEEKDAY($A228,1),COEE_CADLIGNE_TR!$M$3:$M$9,0),6)*INDEX(COEE_CADLIGNE_TR!$A$1:$D$13,MATCH(MONTH($A228),COEE_CADLIGNE_TR!$A$1:$A$13,0),2)))</f>
        <v/>
      </c>
      <c r="I228" s="28" t="str">
        <f>IF(OR(Ouverture_lignes_validées!I228="F",Ouverture_lignes_validées!I228="PM",Ouverture_lignes_validées!I228=""),"",IF(Ouverture_lignes_validées!I228=1,INDEX(COEE_CADLIGNE_TR!$A$16:$C$27,MATCH(Tableau4[[#This Row],[Mois]],COEE_CADLIGNE_TR!$A$16:$A$27,0),2)*COEE_CADLIGNE_TR!$G$2*INDEX(COEE_CADLIGNE_TR!$L$3:$R$9,MATCH(WEEKDAY($A228,1),COEE_CADLIGNE_TR!$M$3:$M$9,0),7)*INDEX(COEE_CADLIGNE_TR!$A$1:$D$13,MATCH(MONTH($A228),COEE_CADLIGNE_TR!$A$1:$A$13,0),2)))</f>
        <v/>
      </c>
      <c r="J228" s="28" t="str">
        <f>IF(OR(Ouverture_lignes_validées!J228="F",Ouverture_lignes_validées!J228="PM",Ouverture_lignes_validées!J228=""),"",IF(Ouverture_lignes_validées!J228=1,IF(ISEVEN(Capa_lignes!$C228)="VRAI",INDEX(COEE_CADLIGNE_TR!$A$16:$C$27,MATCH(Tableau4[[#This Row],[Mois]],COEE_CADLIGNE_TR!$A$16:$A$27,0),2)*COEE_CADLIGNE_TR!$H$2*INDEX(COEE_CADLIGNE_TR!$L$3:$R$9,MATCH(WEEKDAY($A228,1),COEE_CADLIGNE_TR!$M$3:$M$9,0),4)*INDEX(COEE_CADLIGNE_TR!$A$1:$D$13,MATCH(MONTH($A228),COEE_CADLIGNE_TR!$A$1:$A$13,0),3),INDEX(COEE_CADLIGNE_TR!$A$16:$C$27,MATCH(Tableau4[[#This Row],[Mois]],COEE_CADLIGNE_TR!$A$16:$A$27,0),2)*COEE_CADLIGNE_TR!$H$2*INDEX(COEE_CADLIGNE_TR!$L$3:$R$9,MATCH(WEEKDAY($A228,1),COEE_CADLIGNE_TR!$M$3:$M$9,0),3)*INDEX(COEE_CADLIGNE_TR!$A$1:$D$13,MATCH(MONTH($A228),COEE_CADLIGNE_TR!$A$1:$A$13,0),3))))</f>
        <v/>
      </c>
      <c r="K228" s="28" t="str">
        <f>IF(OR(Ouverture_lignes_validées!K228="F",Ouverture_lignes_validées!K228="PM",Ouverture_lignes_validées!K228=""),"",IF(Ouverture_lignes_validées!K228=1,IF(ISEVEN(Capa_lignes!$C228)="VRAI",INDEX(COEE_CADLIGNE_TR!$A$16:$C$27,MATCH(Tableau4[[#This Row],[Mois]],COEE_CADLIGNE_TR!$A$16:$A$27,0),2)*COEE_CADLIGNE_TR!$H$2*INDEX(COEE_CADLIGNE_TR!$L$3:$R$9,MATCH(WEEKDAY($A228,1),COEE_CADLIGNE_TR!$M$3:$M$9,0),3)*INDEX(COEE_CADLIGNE_TR!$A$1:$D$13,MATCH(MONTH($A228),COEE_CADLIGNE_TR!$A$1:$A$13,0),3),INDEX(COEE_CADLIGNE_TR!$A$16:$C$27,MATCH(Tableau4[[#This Row],[Mois]],COEE_CADLIGNE_TR!$A$16:$A$27,0),2)*COEE_CADLIGNE_TR!$H$2*INDEX(COEE_CADLIGNE_TR!$L$3:$R$9,MATCH(WEEKDAY($A228,1),COEE_CADLIGNE_TR!$M$3:$M$9,0),4)*INDEX(COEE_CADLIGNE_TR!$A$1:$D$13,MATCH(MONTH($A228),COEE_CADLIGNE_TR!$A$1:$A$13,0),3))))</f>
        <v/>
      </c>
      <c r="L228" s="28" t="str">
        <f>IF(OR(Ouverture_lignes_validées!L228="F",Ouverture_lignes_validées!L228="PM",Ouverture_lignes_validées!L228=""),"",IF(Ouverture_lignes_validées!L228=1,INDEX(COEE_CADLIGNE_TR!$A$16:$C$27,MATCH(Tableau4[[#This Row],[Mois]],COEE_CADLIGNE_TR!$A$16:$A$27,0),2)*COEE_CADLIGNE_TR!$H$2*INDEX(COEE_CADLIGNE_TR!$L$3:$R$9,MATCH(WEEKDAY($A228,1),COEE_CADLIGNE_TR!$M$3:$M$9,0),5)*INDEX(COEE_CADLIGNE_TR!$A$1:$D$13,MATCH(MONTH($A228),COEE_CADLIGNE_TR!$A$1:$A$13,0),3)))</f>
        <v/>
      </c>
      <c r="M228" s="28" t="str">
        <f>IF(OR(Ouverture_lignes_validées!M228="F",Ouverture_lignes_validées!M228="PM",Ouverture_lignes_validées!M228=""),"",IF(Ouverture_lignes_validées!M228=1,INDEX(COEE_CADLIGNE_TR!$A$16:$C$27,MATCH(Tableau4[[#This Row],[Mois]],COEE_CADLIGNE_TR!$A$16:$A$27,0),2)*COEE_CADLIGNE_TR!$H$2*INDEX(COEE_CADLIGNE_TR!$L$3:$R$9,MATCH(WEEKDAY($A228,1),COEE_CADLIGNE_TR!$M$3:$M$9,0),6)*INDEX(COEE_CADLIGNE_TR!$A$1:$D$13,MATCH(MONTH($A228),COEE_CADLIGNE_TR!$A$1:$A$13,0),3)))</f>
        <v/>
      </c>
      <c r="N228" s="28" t="str">
        <f>IF(OR(Ouverture_lignes_validées!N228="F",Ouverture_lignes_validées!N228="PM",Ouverture_lignes_validées!N228=""),"",IF(Ouverture_lignes_validées!N228=1,INDEX(COEE_CADLIGNE_TR!$A$16:$C$27,MATCH(Tableau4[[#This Row],[Mois]],COEE_CADLIGNE_TR!$A$16:$A$27,0),2)*COEE_CADLIGNE_TR!$H$2*INDEX(COEE_CADLIGNE_TR!$L$3:$R$9,MATCH(WEEKDAY($A228,1),COEE_CADLIGNE_TR!$M$3:$M$9,0),7)*INDEX(COEE_CADLIGNE_TR!$A$1:$D$13,MATCH(MONTH($A228),COEE_CADLIGNE_TR!$A$1:$A$13,0),3)))</f>
        <v/>
      </c>
      <c r="O228" s="28" t="str">
        <f>IF(OR(Ouverture_lignes_validées!O228="F",Ouverture_lignes_validées!O228="PM",Ouverture_lignes_validées!O228=""),"",IF(Ouverture_lignes_validées!O228=1,IF(ISEVEN(Capa_lignes!$C228)="VRAI",INDEX(COEE_CADLIGNE_TR!$A$16:$C$27,MATCH(Tableau4[[#This Row],[Mois]],COEE_CADLIGNE_TR!$A$16:$A$27,0),2)*COEE_CADLIGNE_TR!$I$2*INDEX(COEE_CADLIGNE_TR!$L$3:$R$9,MATCH(WEEKDAY($A228,1),COEE_CADLIGNE_TR!$M$3:$M$9,0),4)*INDEX(COEE_CADLIGNE_TR!$A$1:$D$13,MATCH(MONTH($A228),COEE_CADLIGNE_TR!$A$1:$A$13,0),4),INDEX(COEE_CADLIGNE_TR!$A$16:$C$27,MATCH(Tableau4[[#This Row],[Mois]],COEE_CADLIGNE_TR!$A$16:$A$27,0),2)*COEE_CADLIGNE_TR!$I$2*INDEX(COEE_CADLIGNE_TR!$L$3:$R$9,MATCH(WEEKDAY($A228,1),COEE_CADLIGNE_TR!$M$3:$M$9,0),3)*INDEX(COEE_CADLIGNE_TR!$A$1:$D$13,MATCH(MONTH($A228),COEE_CADLIGNE_TR!$A$1:$A$13,0),4))))</f>
        <v/>
      </c>
      <c r="P228" s="28" t="str">
        <f>IF(OR(Ouverture_lignes_validées!P228="F",Ouverture_lignes_validées!P228="PM",Ouverture_lignes_validées!P228=""),"",IF(Ouverture_lignes_validées!P228=1,IF(ISEVEN(Capa_lignes!$C228)="VRAI",INDEX(COEE_CADLIGNE_TR!$A$16:$C$27,MATCH(Tableau4[[#This Row],[Mois]],COEE_CADLIGNE_TR!$A$16:$A$27,0),2)*COEE_CADLIGNE_TR!$I$2*INDEX(COEE_CADLIGNE_TR!$L$3:$R$9,MATCH(WEEKDAY($A228,1),COEE_CADLIGNE_TR!$M$3:$M$9,0),3)*INDEX(COEE_CADLIGNE_TR!$A$1:$D$13,MATCH(MONTH($A228),COEE_CADLIGNE_TR!$A$1:$A$13,0),4),INDEX(COEE_CADLIGNE_TR!$A$16:$C$27,MATCH(Tableau4[[#This Row],[Mois]],COEE_CADLIGNE_TR!$A$16:$A$27,0),2)*COEE_CADLIGNE_TR!$I$2*INDEX(COEE_CADLIGNE_TR!$L$3:$R$9,MATCH(WEEKDAY($A228,1),COEE_CADLIGNE_TR!$M$3:$M$9,0),4)*INDEX(COEE_CADLIGNE_TR!$A$1:$D$13,MATCH(MONTH($A228),COEE_CADLIGNE_TR!$A$1:$A$13,0),4))))</f>
        <v/>
      </c>
      <c r="Q228" s="28" t="str">
        <f>IF(OR(Ouverture_lignes_validées!Q228="F",Ouverture_lignes_validées!Q228="PM",Ouverture_lignes_validées!Q228=""),"",IF(Ouverture_lignes_validées!Q228=1,INDEX(COEE_CADLIGNE_TR!$A$16:$C$27,MATCH(Tableau4[[#This Row],[Mois]],COEE_CADLIGNE_TR!$A$16:$A$27,0),2)*COEE_CADLIGNE_TR!$I$2*INDEX(COEE_CADLIGNE_TR!$L$3:$R$9,MATCH(WEEKDAY($A228,1),COEE_CADLIGNE_TR!$M$3:$M$9,0),5)*INDEX(COEE_CADLIGNE_TR!$A$1:$D$13,MATCH(MONTH($A228),COEE_CADLIGNE_TR!$A$1:$A$13,0),4)))</f>
        <v/>
      </c>
      <c r="R228" s="28" t="str">
        <f>IF(OR(Ouverture_lignes_validées!R228="F",Ouverture_lignes_validées!R228="PM",Ouverture_lignes_validées!R228=""),"",IF(Ouverture_lignes_validées!R228=1,INDEX(COEE_CADLIGNE_TR!$A$16:$C$27,MATCH(Tableau4[[#This Row],[Mois]],COEE_CADLIGNE_TR!$A$16:$A$27,0),2)*COEE_CADLIGNE_TR!$I$2*INDEX(COEE_CADLIGNE_TR!$L$3:$R$9,MATCH(WEEKDAY($A228,1),COEE_CADLIGNE_TR!$M$3:$M$9,0),6)*INDEX(COEE_CADLIGNE_TR!$A$1:$D$13,MATCH(MONTH($A228),COEE_CADLIGNE_TR!$A$1:$A$13,0),4)))</f>
        <v/>
      </c>
      <c r="S228" s="28" t="str">
        <f>IF(OR(Ouverture_lignes_validées!S228="F",Ouverture_lignes_validées!S228="PM",Ouverture_lignes_validées!S228=""),"",IF(Ouverture_lignes_validées!S228=1,INDEX(COEE_CADLIGNE_TR!$A$16:$C$27,MATCH(Tableau4[[#This Row],[Mois]],COEE_CADLIGNE_TR!$A$16:$A$27,0),2)*COEE_CADLIGNE_TR!$I$2*INDEX(COEE_CADLIGNE_TR!$L$3:$R$9,MATCH(WEEKDAY($A228,1),COEE_CADLIGNE_TR!$M$3:$M$9,0),7)*INDEX(COEE_CADLIGNE_TR!$A$1:$D$13,MATCH(MONTH($A228),COEE_CADLIGNE_TR!$A$1:$A$13,0),4)))</f>
        <v/>
      </c>
      <c r="T228" s="28" t="str">
        <f>IF(OR(Ouverture_lignes_validées!T228="F",Ouverture_lignes_validées!T228="PM",Ouverture_lignes_validées!T228=""),"",IF(Ouverture_lignes_validées!T228=1,IF(ISEVEN(Capa_lignes!$C228)="VRAI",INDEX(COEE_CADLIGNE_TR!$A$16:$C$27,MATCH(Tableau4[[#This Row],[Mois]],COEE_CADLIGNE_TR!$A$16:$A$27,0),2)*COEE_CADLIGNE_TR!$J$2*INDEX(COEE_CADLIGNE_TR!$L$3:$R$9,MATCH(WEEKDAY($A228,1),COEE_CADLIGNE_TR!$M$3:$M$9,0),3)*INDEX(COEE_CADLIGNE_TR!$A$1:$E$13,MATCH(MONTH($A228),COEE_CADLIGNE_TR!$A$1:$A$13,0),5),INDEX(COEE_CADLIGNE_TR!$A$16:$C$27,MATCH(Tableau4[[#This Row],[Mois]],COEE_CADLIGNE_TR!$A$16:$A$27,0),2)*COEE_CADLIGNE_TR!$J$2*INDEX(COEE_CADLIGNE_TR!$L$3:$R$9,MATCH(WEEKDAY($A228,1),COEE_CADLIGNE_TR!$M$3:$M$9,0),4)*INDEX(COEE_CADLIGNE_TR!$A$1:$E$13,MATCH(MONTH($A228),COEE_CADLIGNE_TR!$A$1:$A$13,0),5))))</f>
        <v/>
      </c>
    </row>
    <row r="229" spans="1:20" x14ac:dyDescent="0.35">
      <c r="A229" s="4">
        <v>45152</v>
      </c>
      <c r="B229" s="1">
        <v>2023</v>
      </c>
      <c r="C229" s="1">
        <v>33</v>
      </c>
      <c r="D229" s="1">
        <f>MONTH(Tableau4[[#This Row],[Date ]])</f>
        <v>8</v>
      </c>
      <c r="E229" s="28" t="str">
        <f>IF(OR(Ouverture_lignes_validées!E229="F",Ouverture_lignes_validées!E229="PM",Ouverture_lignes_validées!E229=""),"",
IF(Ouverture_lignes_validées!E229=1,
IF(ISEVEN(Capa_lignes!$C229)="VRAI",
INDEX(COEE_CADLIGNE_TR!$A$16:$C$27,MATCH(Tableau4[[#This Row],[Mois]],COEE_CADLIGNE_TR!$A$16:$A$27,0),2)*COEE_CADLIGNE_TR!$G$2*INDEX(COEE_CADLIGNE_TR!$L$3:$R$9,MATCH(WEEKDAY($A229,1),COEE_CADLIGNE_TR!$M$3:$M$9,0),4)*INDEX(COEE_CADLIGNE_TR!$A$1:$D$13,MATCH(MONTH($A229),COEE_CADLIGNE_TR!$A$1:$A$13,0),2)*INDEX(COEE_CADLIGNE_TR!$A$1:$D$13,MATCH(MONTH($A229),COEE_CADLIGNE_TR!$A$1:$A$13,0),2),
INDEX(COEE_CADLIGNE_TR!$A$16:$C$27,MATCH(Tableau4[[#This Row],[Mois]],COEE_CADLIGNE_TR!$A$16:$A$27,0),2)*COEE_CADLIGNE_TR!$G$2*INDEX(COEE_CADLIGNE_TR!$L$3:$R$9,MATCH(WEEKDAY($A229,1),COEE_CADLIGNE_TR!$M$3:$M$9,0),3)*INDEX(COEE_CADLIGNE_TR!$A$1:$D$13,MATCH(MONTH($A229),COEE_CADLIGNE_TR!$A$1:$A$13,0),2)*INDEX(COEE_CADLIGNE_TR!$A$1:$D$13,MATCH(MONTH($A229),COEE_CADLIGNE_TR!$A$1:$A$13,0),2))))</f>
        <v/>
      </c>
      <c r="F229" s="28" t="str">
        <f>IF(OR(Ouverture_lignes_validées!F229="F",Ouverture_lignes_validées!F229="PM",Ouverture_lignes_validées!F229=""),"",IF(Ouverture_lignes_validées!F229=1,IF(ISEVEN(Capa_lignes!$C229)="VRAI",INDEX(COEE_CADLIGNE_TR!$A$16:$C$27,MATCH(Tableau4[[#This Row],[Mois]],COEE_CADLIGNE_TR!$A$16:$A$27,0),2)*COEE_CADLIGNE_TR!$G$2*INDEX(COEE_CADLIGNE_TR!$L$3:$R$9,MATCH(WEEKDAY($A229,1),COEE_CADLIGNE_TR!$M$3:$M$9,0),3)*INDEX(COEE_CADLIGNE_TR!$A$1:$D$13,MATCH(MONTH($A229),COEE_CADLIGNE_TR!$A$1:$A$13,0),2),COEE_CADLIGNE_TR!$G$2*INDEX(COEE_CADLIGNE_TR!$L$3:$R$9,MATCH(WEEKDAY($A229,1),COEE_CADLIGNE_TR!$M$3:$M$9,0),4)*INDEX(COEE_CADLIGNE_TR!$A$1:$D$13,MATCH(MONTH($A229),COEE_CADLIGNE_TR!$A$1:$A$13,0),2))))</f>
        <v/>
      </c>
      <c r="G229" s="28" t="str">
        <f>IF(OR(Ouverture_lignes_validées!G229="F",Ouverture_lignes_validées!G229="PM",Ouverture_lignes_validées!G229=""),"",IF(Ouverture_lignes_validées!G229=1,INDEX(COEE_CADLIGNE_TR!$A$16:$C$27,MATCH(Tableau4[[#This Row],[Mois]],COEE_CADLIGNE_TR!$A$16:$A$27,0),2)*COEE_CADLIGNE_TR!$G$2*INDEX(COEE_CADLIGNE_TR!$L$3:$R$9,MATCH(WEEKDAY($A229,1),COEE_CADLIGNE_TR!$M$3:$M$9,0),5)*INDEX(COEE_CADLIGNE_TR!$A$1:$D$13,MATCH(MONTH($A229),COEE_CADLIGNE_TR!$A$1:$A$13,0),2)))</f>
        <v/>
      </c>
      <c r="H229" s="28" t="str">
        <f>IF(OR(Ouverture_lignes_validées!H229="F",Ouverture_lignes_validées!H229="PM",Ouverture_lignes_validées!H229=""),"",IF(Ouverture_lignes_validées!H229=1,INDEX(COEE_CADLIGNE_TR!$A$16:$C$27,MATCH(Tableau4[[#This Row],[Mois]],COEE_CADLIGNE_TR!$A$16:$A$27,0),2)*COEE_CADLIGNE_TR!$G$2*INDEX(COEE_CADLIGNE_TR!$L$3:$R$9,MATCH(WEEKDAY($A229,1),COEE_CADLIGNE_TR!$M$3:$M$9,0),6)*INDEX(COEE_CADLIGNE_TR!$A$1:$D$13,MATCH(MONTH($A229),COEE_CADLIGNE_TR!$A$1:$A$13,0),2)))</f>
        <v/>
      </c>
      <c r="I229" s="28" t="str">
        <f>IF(OR(Ouverture_lignes_validées!I229="F",Ouverture_lignes_validées!I229="PM",Ouverture_lignes_validées!I229=""),"",IF(Ouverture_lignes_validées!I229=1,INDEX(COEE_CADLIGNE_TR!$A$16:$C$27,MATCH(Tableau4[[#This Row],[Mois]],COEE_CADLIGNE_TR!$A$16:$A$27,0),2)*COEE_CADLIGNE_TR!$G$2*INDEX(COEE_CADLIGNE_TR!$L$3:$R$9,MATCH(WEEKDAY($A229,1),COEE_CADLIGNE_TR!$M$3:$M$9,0),7)*INDEX(COEE_CADLIGNE_TR!$A$1:$D$13,MATCH(MONTH($A229),COEE_CADLIGNE_TR!$A$1:$A$13,0),2)))</f>
        <v/>
      </c>
      <c r="J229" s="28" t="str">
        <f>IF(OR(Ouverture_lignes_validées!J229="F",Ouverture_lignes_validées!J229="PM",Ouverture_lignes_validées!J229=""),"",IF(Ouverture_lignes_validées!J229=1,IF(ISEVEN(Capa_lignes!$C229)="VRAI",INDEX(COEE_CADLIGNE_TR!$A$16:$C$27,MATCH(Tableau4[[#This Row],[Mois]],COEE_CADLIGNE_TR!$A$16:$A$27,0),2)*COEE_CADLIGNE_TR!$H$2*INDEX(COEE_CADLIGNE_TR!$L$3:$R$9,MATCH(WEEKDAY($A229,1),COEE_CADLIGNE_TR!$M$3:$M$9,0),4)*INDEX(COEE_CADLIGNE_TR!$A$1:$D$13,MATCH(MONTH($A229),COEE_CADLIGNE_TR!$A$1:$A$13,0),3),INDEX(COEE_CADLIGNE_TR!$A$16:$C$27,MATCH(Tableau4[[#This Row],[Mois]],COEE_CADLIGNE_TR!$A$16:$A$27,0),2)*COEE_CADLIGNE_TR!$H$2*INDEX(COEE_CADLIGNE_TR!$L$3:$R$9,MATCH(WEEKDAY($A229,1),COEE_CADLIGNE_TR!$M$3:$M$9,0),3)*INDEX(COEE_CADLIGNE_TR!$A$1:$D$13,MATCH(MONTH($A229),COEE_CADLIGNE_TR!$A$1:$A$13,0),3))))</f>
        <v/>
      </c>
      <c r="K229" s="28" t="str">
        <f>IF(OR(Ouverture_lignes_validées!K229="F",Ouverture_lignes_validées!K229="PM",Ouverture_lignes_validées!K229=""),"",IF(Ouverture_lignes_validées!K229=1,IF(ISEVEN(Capa_lignes!$C229)="VRAI",INDEX(COEE_CADLIGNE_TR!$A$16:$C$27,MATCH(Tableau4[[#This Row],[Mois]],COEE_CADLIGNE_TR!$A$16:$A$27,0),2)*COEE_CADLIGNE_TR!$H$2*INDEX(COEE_CADLIGNE_TR!$L$3:$R$9,MATCH(WEEKDAY($A229,1),COEE_CADLIGNE_TR!$M$3:$M$9,0),3)*INDEX(COEE_CADLIGNE_TR!$A$1:$D$13,MATCH(MONTH($A229),COEE_CADLIGNE_TR!$A$1:$A$13,0),3),INDEX(COEE_CADLIGNE_TR!$A$16:$C$27,MATCH(Tableau4[[#This Row],[Mois]],COEE_CADLIGNE_TR!$A$16:$A$27,0),2)*COEE_CADLIGNE_TR!$H$2*INDEX(COEE_CADLIGNE_TR!$L$3:$R$9,MATCH(WEEKDAY($A229,1),COEE_CADLIGNE_TR!$M$3:$M$9,0),4)*INDEX(COEE_CADLIGNE_TR!$A$1:$D$13,MATCH(MONTH($A229),COEE_CADLIGNE_TR!$A$1:$A$13,0),3))))</f>
        <v/>
      </c>
      <c r="L229" s="28" t="str">
        <f>IF(OR(Ouverture_lignes_validées!L229="F",Ouverture_lignes_validées!L229="PM",Ouverture_lignes_validées!L229=""),"",IF(Ouverture_lignes_validées!L229=1,INDEX(COEE_CADLIGNE_TR!$A$16:$C$27,MATCH(Tableau4[[#This Row],[Mois]],COEE_CADLIGNE_TR!$A$16:$A$27,0),2)*COEE_CADLIGNE_TR!$H$2*INDEX(COEE_CADLIGNE_TR!$L$3:$R$9,MATCH(WEEKDAY($A229,1),COEE_CADLIGNE_TR!$M$3:$M$9,0),5)*INDEX(COEE_CADLIGNE_TR!$A$1:$D$13,MATCH(MONTH($A229),COEE_CADLIGNE_TR!$A$1:$A$13,0),3)))</f>
        <v/>
      </c>
      <c r="M229" s="28" t="str">
        <f>IF(OR(Ouverture_lignes_validées!M229="F",Ouverture_lignes_validées!M229="PM",Ouverture_lignes_validées!M229=""),"",IF(Ouverture_lignes_validées!M229=1,INDEX(COEE_CADLIGNE_TR!$A$16:$C$27,MATCH(Tableau4[[#This Row],[Mois]],COEE_CADLIGNE_TR!$A$16:$A$27,0),2)*COEE_CADLIGNE_TR!$H$2*INDEX(COEE_CADLIGNE_TR!$L$3:$R$9,MATCH(WEEKDAY($A229,1),COEE_CADLIGNE_TR!$M$3:$M$9,0),6)*INDEX(COEE_CADLIGNE_TR!$A$1:$D$13,MATCH(MONTH($A229),COEE_CADLIGNE_TR!$A$1:$A$13,0),3)))</f>
        <v/>
      </c>
      <c r="N229" s="28" t="str">
        <f>IF(OR(Ouverture_lignes_validées!N229="F",Ouverture_lignes_validées!N229="PM",Ouverture_lignes_validées!N229=""),"",IF(Ouverture_lignes_validées!N229=1,INDEX(COEE_CADLIGNE_TR!$A$16:$C$27,MATCH(Tableau4[[#This Row],[Mois]],COEE_CADLIGNE_TR!$A$16:$A$27,0),2)*COEE_CADLIGNE_TR!$H$2*INDEX(COEE_CADLIGNE_TR!$L$3:$R$9,MATCH(WEEKDAY($A229,1),COEE_CADLIGNE_TR!$M$3:$M$9,0),7)*INDEX(COEE_CADLIGNE_TR!$A$1:$D$13,MATCH(MONTH($A229),COEE_CADLIGNE_TR!$A$1:$A$13,0),3)))</f>
        <v/>
      </c>
      <c r="O229" s="28" t="str">
        <f>IF(OR(Ouverture_lignes_validées!O229="F",Ouverture_lignes_validées!O229="PM",Ouverture_lignes_validées!O229=""),"",IF(Ouverture_lignes_validées!O229=1,IF(ISEVEN(Capa_lignes!$C229)="VRAI",INDEX(COEE_CADLIGNE_TR!$A$16:$C$27,MATCH(Tableau4[[#This Row],[Mois]],COEE_CADLIGNE_TR!$A$16:$A$27,0),2)*COEE_CADLIGNE_TR!$I$2*INDEX(COEE_CADLIGNE_TR!$L$3:$R$9,MATCH(WEEKDAY($A229,1),COEE_CADLIGNE_TR!$M$3:$M$9,0),4)*INDEX(COEE_CADLIGNE_TR!$A$1:$D$13,MATCH(MONTH($A229),COEE_CADLIGNE_TR!$A$1:$A$13,0),4),INDEX(COEE_CADLIGNE_TR!$A$16:$C$27,MATCH(Tableau4[[#This Row],[Mois]],COEE_CADLIGNE_TR!$A$16:$A$27,0),2)*COEE_CADLIGNE_TR!$I$2*INDEX(COEE_CADLIGNE_TR!$L$3:$R$9,MATCH(WEEKDAY($A229,1),COEE_CADLIGNE_TR!$M$3:$M$9,0),3)*INDEX(COEE_CADLIGNE_TR!$A$1:$D$13,MATCH(MONTH($A229),COEE_CADLIGNE_TR!$A$1:$A$13,0),4))))</f>
        <v/>
      </c>
      <c r="P229" s="28" t="str">
        <f>IF(OR(Ouverture_lignes_validées!P229="F",Ouverture_lignes_validées!P229="PM",Ouverture_lignes_validées!P229=""),"",IF(Ouverture_lignes_validées!P229=1,IF(ISEVEN(Capa_lignes!$C229)="VRAI",INDEX(COEE_CADLIGNE_TR!$A$16:$C$27,MATCH(Tableau4[[#This Row],[Mois]],COEE_CADLIGNE_TR!$A$16:$A$27,0),2)*COEE_CADLIGNE_TR!$I$2*INDEX(COEE_CADLIGNE_TR!$L$3:$R$9,MATCH(WEEKDAY($A229,1),COEE_CADLIGNE_TR!$M$3:$M$9,0),3)*INDEX(COEE_CADLIGNE_TR!$A$1:$D$13,MATCH(MONTH($A229),COEE_CADLIGNE_TR!$A$1:$A$13,0),4),INDEX(COEE_CADLIGNE_TR!$A$16:$C$27,MATCH(Tableau4[[#This Row],[Mois]],COEE_CADLIGNE_TR!$A$16:$A$27,0),2)*COEE_CADLIGNE_TR!$I$2*INDEX(COEE_CADLIGNE_TR!$L$3:$R$9,MATCH(WEEKDAY($A229,1),COEE_CADLIGNE_TR!$M$3:$M$9,0),4)*INDEX(COEE_CADLIGNE_TR!$A$1:$D$13,MATCH(MONTH($A229),COEE_CADLIGNE_TR!$A$1:$A$13,0),4))))</f>
        <v/>
      </c>
      <c r="Q229" s="28" t="str">
        <f>IF(OR(Ouverture_lignes_validées!Q229="F",Ouverture_lignes_validées!Q229="PM",Ouverture_lignes_validées!Q229=""),"",IF(Ouverture_lignes_validées!Q229=1,INDEX(COEE_CADLIGNE_TR!$A$16:$C$27,MATCH(Tableau4[[#This Row],[Mois]],COEE_CADLIGNE_TR!$A$16:$A$27,0),2)*COEE_CADLIGNE_TR!$I$2*INDEX(COEE_CADLIGNE_TR!$L$3:$R$9,MATCH(WEEKDAY($A229,1),COEE_CADLIGNE_TR!$M$3:$M$9,0),5)*INDEX(COEE_CADLIGNE_TR!$A$1:$D$13,MATCH(MONTH($A229),COEE_CADLIGNE_TR!$A$1:$A$13,0),4)))</f>
        <v/>
      </c>
      <c r="R229" s="28" t="str">
        <f>IF(OR(Ouverture_lignes_validées!R229="F",Ouverture_lignes_validées!R229="PM",Ouverture_lignes_validées!R229=""),"",IF(Ouverture_lignes_validées!R229=1,INDEX(COEE_CADLIGNE_TR!$A$16:$C$27,MATCH(Tableau4[[#This Row],[Mois]],COEE_CADLIGNE_TR!$A$16:$A$27,0),2)*COEE_CADLIGNE_TR!$I$2*INDEX(COEE_CADLIGNE_TR!$L$3:$R$9,MATCH(WEEKDAY($A229,1),COEE_CADLIGNE_TR!$M$3:$M$9,0),6)*INDEX(COEE_CADLIGNE_TR!$A$1:$D$13,MATCH(MONTH($A229),COEE_CADLIGNE_TR!$A$1:$A$13,0),4)))</f>
        <v/>
      </c>
      <c r="S229" s="28" t="str">
        <f>IF(OR(Ouverture_lignes_validées!S229="F",Ouverture_lignes_validées!S229="PM",Ouverture_lignes_validées!S229=""),"",IF(Ouverture_lignes_validées!S229=1,INDEX(COEE_CADLIGNE_TR!$A$16:$C$27,MATCH(Tableau4[[#This Row],[Mois]],COEE_CADLIGNE_TR!$A$16:$A$27,0),2)*COEE_CADLIGNE_TR!$I$2*INDEX(COEE_CADLIGNE_TR!$L$3:$R$9,MATCH(WEEKDAY($A229,1),COEE_CADLIGNE_TR!$M$3:$M$9,0),7)*INDEX(COEE_CADLIGNE_TR!$A$1:$D$13,MATCH(MONTH($A229),COEE_CADLIGNE_TR!$A$1:$A$13,0),4)))</f>
        <v/>
      </c>
      <c r="T229" s="28" t="str">
        <f>IF(OR(Ouverture_lignes_validées!T229="F",Ouverture_lignes_validées!T229="PM",Ouverture_lignes_validées!T229=""),"",IF(Ouverture_lignes_validées!T229=1,IF(ISEVEN(Capa_lignes!$C229)="VRAI",INDEX(COEE_CADLIGNE_TR!$A$16:$C$27,MATCH(Tableau4[[#This Row],[Mois]],COEE_CADLIGNE_TR!$A$16:$A$27,0),2)*COEE_CADLIGNE_TR!$J$2*INDEX(COEE_CADLIGNE_TR!$L$3:$R$9,MATCH(WEEKDAY($A229,1),COEE_CADLIGNE_TR!$M$3:$M$9,0),3)*INDEX(COEE_CADLIGNE_TR!$A$1:$E$13,MATCH(MONTH($A229),COEE_CADLIGNE_TR!$A$1:$A$13,0),5),INDEX(COEE_CADLIGNE_TR!$A$16:$C$27,MATCH(Tableau4[[#This Row],[Mois]],COEE_CADLIGNE_TR!$A$16:$A$27,0),2)*COEE_CADLIGNE_TR!$J$2*INDEX(COEE_CADLIGNE_TR!$L$3:$R$9,MATCH(WEEKDAY($A229,1),COEE_CADLIGNE_TR!$M$3:$M$9,0),4)*INDEX(COEE_CADLIGNE_TR!$A$1:$E$13,MATCH(MONTH($A229),COEE_CADLIGNE_TR!$A$1:$A$13,0),5))))</f>
        <v/>
      </c>
    </row>
    <row r="230" spans="1:20" x14ac:dyDescent="0.35">
      <c r="A230" s="4">
        <v>45153</v>
      </c>
      <c r="B230" s="1">
        <v>2023</v>
      </c>
      <c r="C230" s="1">
        <v>33</v>
      </c>
      <c r="D230" s="1">
        <f>MONTH(Tableau4[[#This Row],[Date ]])</f>
        <v>8</v>
      </c>
      <c r="E230" s="28" t="str">
        <f>IF(OR(Ouverture_lignes_validées!E230="F",Ouverture_lignes_validées!E230="PM",Ouverture_lignes_validées!E230=""),"",
IF(Ouverture_lignes_validées!E230=1,
IF(ISEVEN(Capa_lignes!$C230)="VRAI",
INDEX(COEE_CADLIGNE_TR!$A$16:$C$27,MATCH(Tableau4[[#This Row],[Mois]],COEE_CADLIGNE_TR!$A$16:$A$27,0),2)*COEE_CADLIGNE_TR!$G$2*INDEX(COEE_CADLIGNE_TR!$L$3:$R$9,MATCH(WEEKDAY($A230,1),COEE_CADLIGNE_TR!$M$3:$M$9,0),4)*INDEX(COEE_CADLIGNE_TR!$A$1:$D$13,MATCH(MONTH($A230),COEE_CADLIGNE_TR!$A$1:$A$13,0),2)*INDEX(COEE_CADLIGNE_TR!$A$1:$D$13,MATCH(MONTH($A230),COEE_CADLIGNE_TR!$A$1:$A$13,0),2),
INDEX(COEE_CADLIGNE_TR!$A$16:$C$27,MATCH(Tableau4[[#This Row],[Mois]],COEE_CADLIGNE_TR!$A$16:$A$27,0),2)*COEE_CADLIGNE_TR!$G$2*INDEX(COEE_CADLIGNE_TR!$L$3:$R$9,MATCH(WEEKDAY($A230,1),COEE_CADLIGNE_TR!$M$3:$M$9,0),3)*INDEX(COEE_CADLIGNE_TR!$A$1:$D$13,MATCH(MONTH($A230),COEE_CADLIGNE_TR!$A$1:$A$13,0),2)*INDEX(COEE_CADLIGNE_TR!$A$1:$D$13,MATCH(MONTH($A230),COEE_CADLIGNE_TR!$A$1:$A$13,0),2))))</f>
        <v/>
      </c>
      <c r="F230" s="28" t="str">
        <f>IF(OR(Ouverture_lignes_validées!F230="F",Ouverture_lignes_validées!F230="PM",Ouverture_lignes_validées!F230=""),"",IF(Ouverture_lignes_validées!F230=1,IF(ISEVEN(Capa_lignes!$C230)="VRAI",INDEX(COEE_CADLIGNE_TR!$A$16:$C$27,MATCH(Tableau4[[#This Row],[Mois]],COEE_CADLIGNE_TR!$A$16:$A$27,0),2)*COEE_CADLIGNE_TR!$G$2*INDEX(COEE_CADLIGNE_TR!$L$3:$R$9,MATCH(WEEKDAY($A230,1),COEE_CADLIGNE_TR!$M$3:$M$9,0),3)*INDEX(COEE_CADLIGNE_TR!$A$1:$D$13,MATCH(MONTH($A230),COEE_CADLIGNE_TR!$A$1:$A$13,0),2),COEE_CADLIGNE_TR!$G$2*INDEX(COEE_CADLIGNE_TR!$L$3:$R$9,MATCH(WEEKDAY($A230,1),COEE_CADLIGNE_TR!$M$3:$M$9,0),4)*INDEX(COEE_CADLIGNE_TR!$A$1:$D$13,MATCH(MONTH($A230),COEE_CADLIGNE_TR!$A$1:$A$13,0),2))))</f>
        <v/>
      </c>
      <c r="G230" s="28" t="str">
        <f>IF(OR(Ouverture_lignes_validées!G230="F",Ouverture_lignes_validées!G230="PM",Ouverture_lignes_validées!G230=""),"",IF(Ouverture_lignes_validées!G230=1,INDEX(COEE_CADLIGNE_TR!$A$16:$C$27,MATCH(Tableau4[[#This Row],[Mois]],COEE_CADLIGNE_TR!$A$16:$A$27,0),2)*COEE_CADLIGNE_TR!$G$2*INDEX(COEE_CADLIGNE_TR!$L$3:$R$9,MATCH(WEEKDAY($A230,1),COEE_CADLIGNE_TR!$M$3:$M$9,0),5)*INDEX(COEE_CADLIGNE_TR!$A$1:$D$13,MATCH(MONTH($A230),COEE_CADLIGNE_TR!$A$1:$A$13,0),2)))</f>
        <v/>
      </c>
      <c r="H230" s="28" t="str">
        <f>IF(OR(Ouverture_lignes_validées!H230="F",Ouverture_lignes_validées!H230="PM",Ouverture_lignes_validées!H230=""),"",IF(Ouverture_lignes_validées!H230=1,INDEX(COEE_CADLIGNE_TR!$A$16:$C$27,MATCH(Tableau4[[#This Row],[Mois]],COEE_CADLIGNE_TR!$A$16:$A$27,0),2)*COEE_CADLIGNE_TR!$G$2*INDEX(COEE_CADLIGNE_TR!$L$3:$R$9,MATCH(WEEKDAY($A230,1),COEE_CADLIGNE_TR!$M$3:$M$9,0),6)*INDEX(COEE_CADLIGNE_TR!$A$1:$D$13,MATCH(MONTH($A230),COEE_CADLIGNE_TR!$A$1:$A$13,0),2)))</f>
        <v/>
      </c>
      <c r="I230" s="28" t="str">
        <f>IF(OR(Ouverture_lignes_validées!I230="F",Ouverture_lignes_validées!I230="PM",Ouverture_lignes_validées!I230=""),"",IF(Ouverture_lignes_validées!I230=1,INDEX(COEE_CADLIGNE_TR!$A$16:$C$27,MATCH(Tableau4[[#This Row],[Mois]],COEE_CADLIGNE_TR!$A$16:$A$27,0),2)*COEE_CADLIGNE_TR!$G$2*INDEX(COEE_CADLIGNE_TR!$L$3:$R$9,MATCH(WEEKDAY($A230,1),COEE_CADLIGNE_TR!$M$3:$M$9,0),7)*INDEX(COEE_CADLIGNE_TR!$A$1:$D$13,MATCH(MONTH($A230),COEE_CADLIGNE_TR!$A$1:$A$13,0),2)))</f>
        <v/>
      </c>
      <c r="J230" s="28" t="str">
        <f>IF(OR(Ouverture_lignes_validées!J230="F",Ouverture_lignes_validées!J230="PM",Ouverture_lignes_validées!J230=""),"",IF(Ouverture_lignes_validées!J230=1,IF(ISEVEN(Capa_lignes!$C230)="VRAI",INDEX(COEE_CADLIGNE_TR!$A$16:$C$27,MATCH(Tableau4[[#This Row],[Mois]],COEE_CADLIGNE_TR!$A$16:$A$27,0),2)*COEE_CADLIGNE_TR!$H$2*INDEX(COEE_CADLIGNE_TR!$L$3:$R$9,MATCH(WEEKDAY($A230,1),COEE_CADLIGNE_TR!$M$3:$M$9,0),4)*INDEX(COEE_CADLIGNE_TR!$A$1:$D$13,MATCH(MONTH($A230),COEE_CADLIGNE_TR!$A$1:$A$13,0),3),INDEX(COEE_CADLIGNE_TR!$A$16:$C$27,MATCH(Tableau4[[#This Row],[Mois]],COEE_CADLIGNE_TR!$A$16:$A$27,0),2)*COEE_CADLIGNE_TR!$H$2*INDEX(COEE_CADLIGNE_TR!$L$3:$R$9,MATCH(WEEKDAY($A230,1),COEE_CADLIGNE_TR!$M$3:$M$9,0),3)*INDEX(COEE_CADLIGNE_TR!$A$1:$D$13,MATCH(MONTH($A230),COEE_CADLIGNE_TR!$A$1:$A$13,0),3))))</f>
        <v/>
      </c>
      <c r="K230" s="28" t="str">
        <f>IF(OR(Ouverture_lignes_validées!K230="F",Ouverture_lignes_validées!K230="PM",Ouverture_lignes_validées!K230=""),"",IF(Ouverture_lignes_validées!K230=1,IF(ISEVEN(Capa_lignes!$C230)="VRAI",INDEX(COEE_CADLIGNE_TR!$A$16:$C$27,MATCH(Tableau4[[#This Row],[Mois]],COEE_CADLIGNE_TR!$A$16:$A$27,0),2)*COEE_CADLIGNE_TR!$H$2*INDEX(COEE_CADLIGNE_TR!$L$3:$R$9,MATCH(WEEKDAY($A230,1),COEE_CADLIGNE_TR!$M$3:$M$9,0),3)*INDEX(COEE_CADLIGNE_TR!$A$1:$D$13,MATCH(MONTH($A230),COEE_CADLIGNE_TR!$A$1:$A$13,0),3),INDEX(COEE_CADLIGNE_TR!$A$16:$C$27,MATCH(Tableau4[[#This Row],[Mois]],COEE_CADLIGNE_TR!$A$16:$A$27,0),2)*COEE_CADLIGNE_TR!$H$2*INDEX(COEE_CADLIGNE_TR!$L$3:$R$9,MATCH(WEEKDAY($A230,1),COEE_CADLIGNE_TR!$M$3:$M$9,0),4)*INDEX(COEE_CADLIGNE_TR!$A$1:$D$13,MATCH(MONTH($A230),COEE_CADLIGNE_TR!$A$1:$A$13,0),3))))</f>
        <v/>
      </c>
      <c r="L230" s="28" t="str">
        <f>IF(OR(Ouverture_lignes_validées!L230="F",Ouverture_lignes_validées!L230="PM",Ouverture_lignes_validées!L230=""),"",IF(Ouverture_lignes_validées!L230=1,INDEX(COEE_CADLIGNE_TR!$A$16:$C$27,MATCH(Tableau4[[#This Row],[Mois]],COEE_CADLIGNE_TR!$A$16:$A$27,0),2)*COEE_CADLIGNE_TR!$H$2*INDEX(COEE_CADLIGNE_TR!$L$3:$R$9,MATCH(WEEKDAY($A230,1),COEE_CADLIGNE_TR!$M$3:$M$9,0),5)*INDEX(COEE_CADLIGNE_TR!$A$1:$D$13,MATCH(MONTH($A230),COEE_CADLIGNE_TR!$A$1:$A$13,0),3)))</f>
        <v/>
      </c>
      <c r="M230" s="28" t="str">
        <f>IF(OR(Ouverture_lignes_validées!M230="F",Ouverture_lignes_validées!M230="PM",Ouverture_lignes_validées!M230=""),"",IF(Ouverture_lignes_validées!M230=1,INDEX(COEE_CADLIGNE_TR!$A$16:$C$27,MATCH(Tableau4[[#This Row],[Mois]],COEE_CADLIGNE_TR!$A$16:$A$27,0),2)*COEE_CADLIGNE_TR!$H$2*INDEX(COEE_CADLIGNE_TR!$L$3:$R$9,MATCH(WEEKDAY($A230,1),COEE_CADLIGNE_TR!$M$3:$M$9,0),6)*INDEX(COEE_CADLIGNE_TR!$A$1:$D$13,MATCH(MONTH($A230),COEE_CADLIGNE_TR!$A$1:$A$13,0),3)))</f>
        <v/>
      </c>
      <c r="N230" s="28" t="str">
        <f>IF(OR(Ouverture_lignes_validées!N230="F",Ouverture_lignes_validées!N230="PM",Ouverture_lignes_validées!N230=""),"",IF(Ouverture_lignes_validées!N230=1,INDEX(COEE_CADLIGNE_TR!$A$16:$C$27,MATCH(Tableau4[[#This Row],[Mois]],COEE_CADLIGNE_TR!$A$16:$A$27,0),2)*COEE_CADLIGNE_TR!$H$2*INDEX(COEE_CADLIGNE_TR!$L$3:$R$9,MATCH(WEEKDAY($A230,1),COEE_CADLIGNE_TR!$M$3:$M$9,0),7)*INDEX(COEE_CADLIGNE_TR!$A$1:$D$13,MATCH(MONTH($A230),COEE_CADLIGNE_TR!$A$1:$A$13,0),3)))</f>
        <v/>
      </c>
      <c r="O230" s="28" t="str">
        <f>IF(OR(Ouverture_lignes_validées!O230="F",Ouverture_lignes_validées!O230="PM",Ouverture_lignes_validées!O230=""),"",IF(Ouverture_lignes_validées!O230=1,IF(ISEVEN(Capa_lignes!$C230)="VRAI",INDEX(COEE_CADLIGNE_TR!$A$16:$C$27,MATCH(Tableau4[[#This Row],[Mois]],COEE_CADLIGNE_TR!$A$16:$A$27,0),2)*COEE_CADLIGNE_TR!$I$2*INDEX(COEE_CADLIGNE_TR!$L$3:$R$9,MATCH(WEEKDAY($A230,1),COEE_CADLIGNE_TR!$M$3:$M$9,0),4)*INDEX(COEE_CADLIGNE_TR!$A$1:$D$13,MATCH(MONTH($A230),COEE_CADLIGNE_TR!$A$1:$A$13,0),4),INDEX(COEE_CADLIGNE_TR!$A$16:$C$27,MATCH(Tableau4[[#This Row],[Mois]],COEE_CADLIGNE_TR!$A$16:$A$27,0),2)*COEE_CADLIGNE_TR!$I$2*INDEX(COEE_CADLIGNE_TR!$L$3:$R$9,MATCH(WEEKDAY($A230,1),COEE_CADLIGNE_TR!$M$3:$M$9,0),3)*INDEX(COEE_CADLIGNE_TR!$A$1:$D$13,MATCH(MONTH($A230),COEE_CADLIGNE_TR!$A$1:$A$13,0),4))))</f>
        <v/>
      </c>
      <c r="P230" s="28" t="str">
        <f>IF(OR(Ouverture_lignes_validées!P230="F",Ouverture_lignes_validées!P230="PM",Ouverture_lignes_validées!P230=""),"",IF(Ouverture_lignes_validées!P230=1,IF(ISEVEN(Capa_lignes!$C230)="VRAI",INDEX(COEE_CADLIGNE_TR!$A$16:$C$27,MATCH(Tableau4[[#This Row],[Mois]],COEE_CADLIGNE_TR!$A$16:$A$27,0),2)*COEE_CADLIGNE_TR!$I$2*INDEX(COEE_CADLIGNE_TR!$L$3:$R$9,MATCH(WEEKDAY($A230,1),COEE_CADLIGNE_TR!$M$3:$M$9,0),3)*INDEX(COEE_CADLIGNE_TR!$A$1:$D$13,MATCH(MONTH($A230),COEE_CADLIGNE_TR!$A$1:$A$13,0),4),INDEX(COEE_CADLIGNE_TR!$A$16:$C$27,MATCH(Tableau4[[#This Row],[Mois]],COEE_CADLIGNE_TR!$A$16:$A$27,0),2)*COEE_CADLIGNE_TR!$I$2*INDEX(COEE_CADLIGNE_TR!$L$3:$R$9,MATCH(WEEKDAY($A230,1),COEE_CADLIGNE_TR!$M$3:$M$9,0),4)*INDEX(COEE_CADLIGNE_TR!$A$1:$D$13,MATCH(MONTH($A230),COEE_CADLIGNE_TR!$A$1:$A$13,0),4))))</f>
        <v/>
      </c>
      <c r="Q230" s="28" t="str">
        <f>IF(OR(Ouverture_lignes_validées!Q230="F",Ouverture_lignes_validées!Q230="PM",Ouverture_lignes_validées!Q230=""),"",IF(Ouverture_lignes_validées!Q230=1,INDEX(COEE_CADLIGNE_TR!$A$16:$C$27,MATCH(Tableau4[[#This Row],[Mois]],COEE_CADLIGNE_TR!$A$16:$A$27,0),2)*COEE_CADLIGNE_TR!$I$2*INDEX(COEE_CADLIGNE_TR!$L$3:$R$9,MATCH(WEEKDAY($A230,1),COEE_CADLIGNE_TR!$M$3:$M$9,0),5)*INDEX(COEE_CADLIGNE_TR!$A$1:$D$13,MATCH(MONTH($A230),COEE_CADLIGNE_TR!$A$1:$A$13,0),4)))</f>
        <v/>
      </c>
      <c r="R230" s="28" t="str">
        <f>IF(OR(Ouverture_lignes_validées!R230="F",Ouverture_lignes_validées!R230="PM",Ouverture_lignes_validées!R230=""),"",IF(Ouverture_lignes_validées!R230=1,INDEX(COEE_CADLIGNE_TR!$A$16:$C$27,MATCH(Tableau4[[#This Row],[Mois]],COEE_CADLIGNE_TR!$A$16:$A$27,0),2)*COEE_CADLIGNE_TR!$I$2*INDEX(COEE_CADLIGNE_TR!$L$3:$R$9,MATCH(WEEKDAY($A230,1),COEE_CADLIGNE_TR!$M$3:$M$9,0),6)*INDEX(COEE_CADLIGNE_TR!$A$1:$D$13,MATCH(MONTH($A230),COEE_CADLIGNE_TR!$A$1:$A$13,0),4)))</f>
        <v/>
      </c>
      <c r="S230" s="28" t="str">
        <f>IF(OR(Ouverture_lignes_validées!S230="F",Ouverture_lignes_validées!S230="PM",Ouverture_lignes_validées!S230=""),"",IF(Ouverture_lignes_validées!S230=1,INDEX(COEE_CADLIGNE_TR!$A$16:$C$27,MATCH(Tableau4[[#This Row],[Mois]],COEE_CADLIGNE_TR!$A$16:$A$27,0),2)*COEE_CADLIGNE_TR!$I$2*INDEX(COEE_CADLIGNE_TR!$L$3:$R$9,MATCH(WEEKDAY($A230,1),COEE_CADLIGNE_TR!$M$3:$M$9,0),7)*INDEX(COEE_CADLIGNE_TR!$A$1:$D$13,MATCH(MONTH($A230),COEE_CADLIGNE_TR!$A$1:$A$13,0),4)))</f>
        <v/>
      </c>
      <c r="T230" s="28" t="str">
        <f>IF(OR(Ouverture_lignes_validées!T230="F",Ouverture_lignes_validées!T230="PM",Ouverture_lignes_validées!T230=""),"",IF(Ouverture_lignes_validées!T230=1,IF(ISEVEN(Capa_lignes!$C230)="VRAI",INDEX(COEE_CADLIGNE_TR!$A$16:$C$27,MATCH(Tableau4[[#This Row],[Mois]],COEE_CADLIGNE_TR!$A$16:$A$27,0),2)*COEE_CADLIGNE_TR!$J$2*INDEX(COEE_CADLIGNE_TR!$L$3:$R$9,MATCH(WEEKDAY($A230,1),COEE_CADLIGNE_TR!$M$3:$M$9,0),3)*INDEX(COEE_CADLIGNE_TR!$A$1:$E$13,MATCH(MONTH($A230),COEE_CADLIGNE_TR!$A$1:$A$13,0),5),INDEX(COEE_CADLIGNE_TR!$A$16:$C$27,MATCH(Tableau4[[#This Row],[Mois]],COEE_CADLIGNE_TR!$A$16:$A$27,0),2)*COEE_CADLIGNE_TR!$J$2*INDEX(COEE_CADLIGNE_TR!$L$3:$R$9,MATCH(WEEKDAY($A230,1),COEE_CADLIGNE_TR!$M$3:$M$9,0),4)*INDEX(COEE_CADLIGNE_TR!$A$1:$E$13,MATCH(MONTH($A230),COEE_CADLIGNE_TR!$A$1:$A$13,0),5))))</f>
        <v/>
      </c>
    </row>
    <row r="231" spans="1:20" x14ac:dyDescent="0.35">
      <c r="A231" s="4">
        <v>45154</v>
      </c>
      <c r="B231" s="1">
        <v>2023</v>
      </c>
      <c r="C231" s="1">
        <v>33</v>
      </c>
      <c r="D231" s="1">
        <f>MONTH(Tableau4[[#This Row],[Date ]])</f>
        <v>8</v>
      </c>
      <c r="E231" s="28" t="str">
        <f>IF(OR(Ouverture_lignes_validées!E231="F",Ouverture_lignes_validées!E231="PM",Ouverture_lignes_validées!E231=""),"",
IF(Ouverture_lignes_validées!E231=1,
IF(ISEVEN(Capa_lignes!$C231)="VRAI",
INDEX(COEE_CADLIGNE_TR!$A$16:$C$27,MATCH(Tableau4[[#This Row],[Mois]],COEE_CADLIGNE_TR!$A$16:$A$27,0),2)*COEE_CADLIGNE_TR!$G$2*INDEX(COEE_CADLIGNE_TR!$L$3:$R$9,MATCH(WEEKDAY($A231,1),COEE_CADLIGNE_TR!$M$3:$M$9,0),4)*INDEX(COEE_CADLIGNE_TR!$A$1:$D$13,MATCH(MONTH($A231),COEE_CADLIGNE_TR!$A$1:$A$13,0),2)*INDEX(COEE_CADLIGNE_TR!$A$1:$D$13,MATCH(MONTH($A231),COEE_CADLIGNE_TR!$A$1:$A$13,0),2),
INDEX(COEE_CADLIGNE_TR!$A$16:$C$27,MATCH(Tableau4[[#This Row],[Mois]],COEE_CADLIGNE_TR!$A$16:$A$27,0),2)*COEE_CADLIGNE_TR!$G$2*INDEX(COEE_CADLIGNE_TR!$L$3:$R$9,MATCH(WEEKDAY($A231,1),COEE_CADLIGNE_TR!$M$3:$M$9,0),3)*INDEX(COEE_CADLIGNE_TR!$A$1:$D$13,MATCH(MONTH($A231),COEE_CADLIGNE_TR!$A$1:$A$13,0),2)*INDEX(COEE_CADLIGNE_TR!$A$1:$D$13,MATCH(MONTH($A231),COEE_CADLIGNE_TR!$A$1:$A$13,0),2))))</f>
        <v/>
      </c>
      <c r="F231" s="28">
        <f>IF(OR(Ouverture_lignes_validées!F231="F",Ouverture_lignes_validées!F231="PM",Ouverture_lignes_validées!F231=""),"",IF(Ouverture_lignes_validées!F231=1,IF(ISEVEN(Capa_lignes!$C231)="VRAI",INDEX(COEE_CADLIGNE_TR!$A$16:$C$27,MATCH(Tableau4[[#This Row],[Mois]],COEE_CADLIGNE_TR!$A$16:$A$27,0),2)*COEE_CADLIGNE_TR!$G$2*INDEX(COEE_CADLIGNE_TR!$L$3:$R$9,MATCH(WEEKDAY($A231,1),COEE_CADLIGNE_TR!$M$3:$M$9,0),3)*INDEX(COEE_CADLIGNE_TR!$A$1:$D$13,MATCH(MONTH($A231),COEE_CADLIGNE_TR!$A$1:$A$13,0),2),COEE_CADLIGNE_TR!$G$2*INDEX(COEE_CADLIGNE_TR!$L$3:$R$9,MATCH(WEEKDAY($A231,1),COEE_CADLIGNE_TR!$M$3:$M$9,0),4)*INDEX(COEE_CADLIGNE_TR!$A$1:$D$13,MATCH(MONTH($A231),COEE_CADLIGNE_TR!$A$1:$A$13,0),2))))</f>
        <v>4050</v>
      </c>
      <c r="G231" s="28" t="str">
        <f>IF(OR(Ouverture_lignes_validées!G231="F",Ouverture_lignes_validées!G231="PM",Ouverture_lignes_validées!G231=""),"",IF(Ouverture_lignes_validées!G231=1,INDEX(COEE_CADLIGNE_TR!$A$16:$C$27,MATCH(Tableau4[[#This Row],[Mois]],COEE_CADLIGNE_TR!$A$16:$A$27,0),2)*COEE_CADLIGNE_TR!$G$2*INDEX(COEE_CADLIGNE_TR!$L$3:$R$9,MATCH(WEEKDAY($A231,1),COEE_CADLIGNE_TR!$M$3:$M$9,0),5)*INDEX(COEE_CADLIGNE_TR!$A$1:$D$13,MATCH(MONTH($A231),COEE_CADLIGNE_TR!$A$1:$A$13,0),2)))</f>
        <v/>
      </c>
      <c r="H231" s="28" t="str">
        <f>IF(OR(Ouverture_lignes_validées!H231="F",Ouverture_lignes_validées!H231="PM",Ouverture_lignes_validées!H231=""),"",IF(Ouverture_lignes_validées!H231=1,INDEX(COEE_CADLIGNE_TR!$A$16:$C$27,MATCH(Tableau4[[#This Row],[Mois]],COEE_CADLIGNE_TR!$A$16:$A$27,0),2)*COEE_CADLIGNE_TR!$G$2*INDEX(COEE_CADLIGNE_TR!$L$3:$R$9,MATCH(WEEKDAY($A231,1),COEE_CADLIGNE_TR!$M$3:$M$9,0),6)*INDEX(COEE_CADLIGNE_TR!$A$1:$D$13,MATCH(MONTH($A231),COEE_CADLIGNE_TR!$A$1:$A$13,0),2)))</f>
        <v/>
      </c>
      <c r="I231" s="28" t="str">
        <f>IF(OR(Ouverture_lignes_validées!I231="F",Ouverture_lignes_validées!I231="PM",Ouverture_lignes_validées!I231=""),"",IF(Ouverture_lignes_validées!I231=1,INDEX(COEE_CADLIGNE_TR!$A$16:$C$27,MATCH(Tableau4[[#This Row],[Mois]],COEE_CADLIGNE_TR!$A$16:$A$27,0),2)*COEE_CADLIGNE_TR!$G$2*INDEX(COEE_CADLIGNE_TR!$L$3:$R$9,MATCH(WEEKDAY($A231,1),COEE_CADLIGNE_TR!$M$3:$M$9,0),7)*INDEX(COEE_CADLIGNE_TR!$A$1:$D$13,MATCH(MONTH($A231),COEE_CADLIGNE_TR!$A$1:$A$13,0),2)))</f>
        <v/>
      </c>
      <c r="J231" s="28" t="str">
        <f>IF(OR(Ouverture_lignes_validées!J231="F",Ouverture_lignes_validées!J231="PM",Ouverture_lignes_validées!J231=""),"",IF(Ouverture_lignes_validées!J231=1,IF(ISEVEN(Capa_lignes!$C231)="VRAI",INDEX(COEE_CADLIGNE_TR!$A$16:$C$27,MATCH(Tableau4[[#This Row],[Mois]],COEE_CADLIGNE_TR!$A$16:$A$27,0),2)*COEE_CADLIGNE_TR!$H$2*INDEX(COEE_CADLIGNE_TR!$L$3:$R$9,MATCH(WEEKDAY($A231,1),COEE_CADLIGNE_TR!$M$3:$M$9,0),4)*INDEX(COEE_CADLIGNE_TR!$A$1:$D$13,MATCH(MONTH($A231),COEE_CADLIGNE_TR!$A$1:$A$13,0),3),INDEX(COEE_CADLIGNE_TR!$A$16:$C$27,MATCH(Tableau4[[#This Row],[Mois]],COEE_CADLIGNE_TR!$A$16:$A$27,0),2)*COEE_CADLIGNE_TR!$H$2*INDEX(COEE_CADLIGNE_TR!$L$3:$R$9,MATCH(WEEKDAY($A231,1),COEE_CADLIGNE_TR!$M$3:$M$9,0),3)*INDEX(COEE_CADLIGNE_TR!$A$1:$D$13,MATCH(MONTH($A231),COEE_CADLIGNE_TR!$A$1:$A$13,0),3))))</f>
        <v/>
      </c>
      <c r="K231" s="28" t="str">
        <f>IF(OR(Ouverture_lignes_validées!K231="F",Ouverture_lignes_validées!K231="PM",Ouverture_lignes_validées!K231=""),"",IF(Ouverture_lignes_validées!K231=1,IF(ISEVEN(Capa_lignes!$C231)="VRAI",INDEX(COEE_CADLIGNE_TR!$A$16:$C$27,MATCH(Tableau4[[#This Row],[Mois]],COEE_CADLIGNE_TR!$A$16:$A$27,0),2)*COEE_CADLIGNE_TR!$H$2*INDEX(COEE_CADLIGNE_TR!$L$3:$R$9,MATCH(WEEKDAY($A231,1),COEE_CADLIGNE_TR!$M$3:$M$9,0),3)*INDEX(COEE_CADLIGNE_TR!$A$1:$D$13,MATCH(MONTH($A231),COEE_CADLIGNE_TR!$A$1:$A$13,0),3),INDEX(COEE_CADLIGNE_TR!$A$16:$C$27,MATCH(Tableau4[[#This Row],[Mois]],COEE_CADLIGNE_TR!$A$16:$A$27,0),2)*COEE_CADLIGNE_TR!$H$2*INDEX(COEE_CADLIGNE_TR!$L$3:$R$9,MATCH(WEEKDAY($A231,1),COEE_CADLIGNE_TR!$M$3:$M$9,0),4)*INDEX(COEE_CADLIGNE_TR!$A$1:$D$13,MATCH(MONTH($A231),COEE_CADLIGNE_TR!$A$1:$A$13,0),3))))</f>
        <v/>
      </c>
      <c r="L231" s="28" t="str">
        <f>IF(OR(Ouverture_lignes_validées!L231="F",Ouverture_lignes_validées!L231="PM",Ouverture_lignes_validées!L231=""),"",IF(Ouverture_lignes_validées!L231=1,INDEX(COEE_CADLIGNE_TR!$A$16:$C$27,MATCH(Tableau4[[#This Row],[Mois]],COEE_CADLIGNE_TR!$A$16:$A$27,0),2)*COEE_CADLIGNE_TR!$H$2*INDEX(COEE_CADLIGNE_TR!$L$3:$R$9,MATCH(WEEKDAY($A231,1),COEE_CADLIGNE_TR!$M$3:$M$9,0),5)*INDEX(COEE_CADLIGNE_TR!$A$1:$D$13,MATCH(MONTH($A231),COEE_CADLIGNE_TR!$A$1:$A$13,0),3)))</f>
        <v/>
      </c>
      <c r="M231" s="28" t="str">
        <f>IF(OR(Ouverture_lignes_validées!M231="F",Ouverture_lignes_validées!M231="PM",Ouverture_lignes_validées!M231=""),"",IF(Ouverture_lignes_validées!M231=1,INDEX(COEE_CADLIGNE_TR!$A$16:$C$27,MATCH(Tableau4[[#This Row],[Mois]],COEE_CADLIGNE_TR!$A$16:$A$27,0),2)*COEE_CADLIGNE_TR!$H$2*INDEX(COEE_CADLIGNE_TR!$L$3:$R$9,MATCH(WEEKDAY($A231,1),COEE_CADLIGNE_TR!$M$3:$M$9,0),6)*INDEX(COEE_CADLIGNE_TR!$A$1:$D$13,MATCH(MONTH($A231),COEE_CADLIGNE_TR!$A$1:$A$13,0),3)))</f>
        <v/>
      </c>
      <c r="N231" s="28" t="str">
        <f>IF(OR(Ouverture_lignes_validées!N231="F",Ouverture_lignes_validées!N231="PM",Ouverture_lignes_validées!N231=""),"",IF(Ouverture_lignes_validées!N231=1,INDEX(COEE_CADLIGNE_TR!$A$16:$C$27,MATCH(Tableau4[[#This Row],[Mois]],COEE_CADLIGNE_TR!$A$16:$A$27,0),2)*COEE_CADLIGNE_TR!$H$2*INDEX(COEE_CADLIGNE_TR!$L$3:$R$9,MATCH(WEEKDAY($A231,1),COEE_CADLIGNE_TR!$M$3:$M$9,0),7)*INDEX(COEE_CADLIGNE_TR!$A$1:$D$13,MATCH(MONTH($A231),COEE_CADLIGNE_TR!$A$1:$A$13,0),3)))</f>
        <v/>
      </c>
      <c r="O231" s="28">
        <f>IF(OR(Ouverture_lignes_validées!O231="F",Ouverture_lignes_validées!O231="PM",Ouverture_lignes_validées!O231=""),"",IF(Ouverture_lignes_validées!O231=1,IF(ISEVEN(Capa_lignes!$C231)="VRAI",INDEX(COEE_CADLIGNE_TR!$A$16:$C$27,MATCH(Tableau4[[#This Row],[Mois]],COEE_CADLIGNE_TR!$A$16:$A$27,0),2)*COEE_CADLIGNE_TR!$I$2*INDEX(COEE_CADLIGNE_TR!$L$3:$R$9,MATCH(WEEKDAY($A231,1),COEE_CADLIGNE_TR!$M$3:$M$9,0),4)*INDEX(COEE_CADLIGNE_TR!$A$1:$D$13,MATCH(MONTH($A231),COEE_CADLIGNE_TR!$A$1:$A$13,0),4),INDEX(COEE_CADLIGNE_TR!$A$16:$C$27,MATCH(Tableau4[[#This Row],[Mois]],COEE_CADLIGNE_TR!$A$16:$A$27,0),2)*COEE_CADLIGNE_TR!$I$2*INDEX(COEE_CADLIGNE_TR!$L$3:$R$9,MATCH(WEEKDAY($A231,1),COEE_CADLIGNE_TR!$M$3:$M$9,0),3)*INDEX(COEE_CADLIGNE_TR!$A$1:$D$13,MATCH(MONTH($A231),COEE_CADLIGNE_TR!$A$1:$A$13,0),4))))</f>
        <v>4890.6000000000004</v>
      </c>
      <c r="P231" s="28">
        <f>IF(OR(Ouverture_lignes_validées!P231="F",Ouverture_lignes_validées!P231="PM",Ouverture_lignes_validées!P231=""),"",IF(Ouverture_lignes_validées!P231=1,IF(ISEVEN(Capa_lignes!$C231)="VRAI",INDEX(COEE_CADLIGNE_TR!$A$16:$C$27,MATCH(Tableau4[[#This Row],[Mois]],COEE_CADLIGNE_TR!$A$16:$A$27,0),2)*COEE_CADLIGNE_TR!$I$2*INDEX(COEE_CADLIGNE_TR!$L$3:$R$9,MATCH(WEEKDAY($A231,1),COEE_CADLIGNE_TR!$M$3:$M$9,0),3)*INDEX(COEE_CADLIGNE_TR!$A$1:$D$13,MATCH(MONTH($A231),COEE_CADLIGNE_TR!$A$1:$A$13,0),4),INDEX(COEE_CADLIGNE_TR!$A$16:$C$27,MATCH(Tableau4[[#This Row],[Mois]],COEE_CADLIGNE_TR!$A$16:$A$27,0),2)*COEE_CADLIGNE_TR!$I$2*INDEX(COEE_CADLIGNE_TR!$L$3:$R$9,MATCH(WEEKDAY($A231,1),COEE_CADLIGNE_TR!$M$3:$M$9,0),4)*INDEX(COEE_CADLIGNE_TR!$A$1:$D$13,MATCH(MONTH($A231),COEE_CADLIGNE_TR!$A$1:$A$13,0),4))))</f>
        <v>5001.75</v>
      </c>
      <c r="Q231" s="28">
        <f>IF(OR(Ouverture_lignes_validées!Q231="F",Ouverture_lignes_validées!Q231="PM",Ouverture_lignes_validées!Q231=""),"",IF(Ouverture_lignes_validées!Q231=1,INDEX(COEE_CADLIGNE_TR!$A$16:$C$27,MATCH(Tableau4[[#This Row],[Mois]],COEE_CADLIGNE_TR!$A$16:$A$27,0),2)*COEE_CADLIGNE_TR!$I$2*INDEX(COEE_CADLIGNE_TR!$L$3:$R$9,MATCH(WEEKDAY($A231,1),COEE_CADLIGNE_TR!$M$3:$M$9,0),5)*INDEX(COEE_CADLIGNE_TR!$A$1:$D$13,MATCH(MONTH($A231),COEE_CADLIGNE_TR!$A$1:$A$13,0),4)))</f>
        <v>6113.25</v>
      </c>
      <c r="R231" s="28" t="str">
        <f>IF(OR(Ouverture_lignes_validées!R231="F",Ouverture_lignes_validées!R231="PM",Ouverture_lignes_validées!R231=""),"",IF(Ouverture_lignes_validées!R231=1,INDEX(COEE_CADLIGNE_TR!$A$16:$C$27,MATCH(Tableau4[[#This Row],[Mois]],COEE_CADLIGNE_TR!$A$16:$A$27,0),2)*COEE_CADLIGNE_TR!$I$2*INDEX(COEE_CADLIGNE_TR!$L$3:$R$9,MATCH(WEEKDAY($A231,1),COEE_CADLIGNE_TR!$M$3:$M$9,0),6)*INDEX(COEE_CADLIGNE_TR!$A$1:$D$13,MATCH(MONTH($A231),COEE_CADLIGNE_TR!$A$1:$A$13,0),4)))</f>
        <v/>
      </c>
      <c r="S231" s="28" t="str">
        <f>IF(OR(Ouverture_lignes_validées!S231="F",Ouverture_lignes_validées!S231="PM",Ouverture_lignes_validées!S231=""),"",IF(Ouverture_lignes_validées!S231=1,INDEX(COEE_CADLIGNE_TR!$A$16:$C$27,MATCH(Tableau4[[#This Row],[Mois]],COEE_CADLIGNE_TR!$A$16:$A$27,0),2)*COEE_CADLIGNE_TR!$I$2*INDEX(COEE_CADLIGNE_TR!$L$3:$R$9,MATCH(WEEKDAY($A231,1),COEE_CADLIGNE_TR!$M$3:$M$9,0),7)*INDEX(COEE_CADLIGNE_TR!$A$1:$D$13,MATCH(MONTH($A231),COEE_CADLIGNE_TR!$A$1:$A$13,0),4)))</f>
        <v/>
      </c>
      <c r="T231" s="28">
        <f>IF(OR(Ouverture_lignes_validées!T231="F",Ouverture_lignes_validées!T231="PM",Ouverture_lignes_validées!T231=""),"",IF(Ouverture_lignes_validées!T231=1,IF(ISEVEN(Capa_lignes!$C231)="VRAI",INDEX(COEE_CADLIGNE_TR!$A$16:$C$27,MATCH(Tableau4[[#This Row],[Mois]],COEE_CADLIGNE_TR!$A$16:$A$27,0),2)*COEE_CADLIGNE_TR!$J$2*INDEX(COEE_CADLIGNE_TR!$L$3:$R$9,MATCH(WEEKDAY($A231,1),COEE_CADLIGNE_TR!$M$3:$M$9,0),3)*INDEX(COEE_CADLIGNE_TR!$A$1:$E$13,MATCH(MONTH($A231),COEE_CADLIGNE_TR!$A$1:$A$13,0),5),INDEX(COEE_CADLIGNE_TR!$A$16:$C$27,MATCH(Tableau4[[#This Row],[Mois]],COEE_CADLIGNE_TR!$A$16:$A$27,0),2)*COEE_CADLIGNE_TR!$J$2*INDEX(COEE_CADLIGNE_TR!$L$3:$R$9,MATCH(WEEKDAY($A231,1),COEE_CADLIGNE_TR!$M$3:$M$9,0),4)*INDEX(COEE_CADLIGNE_TR!$A$1:$E$13,MATCH(MONTH($A231),COEE_CADLIGNE_TR!$A$1:$A$13,0),5))))</f>
        <v>1601.8735362997659</v>
      </c>
    </row>
    <row r="232" spans="1:20" x14ac:dyDescent="0.35">
      <c r="A232" s="4">
        <v>45155</v>
      </c>
      <c r="B232" s="1">
        <v>2023</v>
      </c>
      <c r="C232" s="1">
        <v>33</v>
      </c>
      <c r="D232" s="1">
        <f>MONTH(Tableau4[[#This Row],[Date ]])</f>
        <v>8</v>
      </c>
      <c r="E232" s="28" t="str">
        <f>IF(OR(Ouverture_lignes_validées!E232="F",Ouverture_lignes_validées!E232="PM",Ouverture_lignes_validées!E232=""),"",
IF(Ouverture_lignes_validées!E232=1,
IF(ISEVEN(Capa_lignes!$C232)="VRAI",
INDEX(COEE_CADLIGNE_TR!$A$16:$C$27,MATCH(Tableau4[[#This Row],[Mois]],COEE_CADLIGNE_TR!$A$16:$A$27,0),2)*COEE_CADLIGNE_TR!$G$2*INDEX(COEE_CADLIGNE_TR!$L$3:$R$9,MATCH(WEEKDAY($A232,1),COEE_CADLIGNE_TR!$M$3:$M$9,0),4)*INDEX(COEE_CADLIGNE_TR!$A$1:$D$13,MATCH(MONTH($A232),COEE_CADLIGNE_TR!$A$1:$A$13,0),2)*INDEX(COEE_CADLIGNE_TR!$A$1:$D$13,MATCH(MONTH($A232),COEE_CADLIGNE_TR!$A$1:$A$13,0),2),
INDEX(COEE_CADLIGNE_TR!$A$16:$C$27,MATCH(Tableau4[[#This Row],[Mois]],COEE_CADLIGNE_TR!$A$16:$A$27,0),2)*COEE_CADLIGNE_TR!$G$2*INDEX(COEE_CADLIGNE_TR!$L$3:$R$9,MATCH(WEEKDAY($A232,1),COEE_CADLIGNE_TR!$M$3:$M$9,0),3)*INDEX(COEE_CADLIGNE_TR!$A$1:$D$13,MATCH(MONTH($A232),COEE_CADLIGNE_TR!$A$1:$A$13,0),2)*INDEX(COEE_CADLIGNE_TR!$A$1:$D$13,MATCH(MONTH($A232),COEE_CADLIGNE_TR!$A$1:$A$13,0),2))))</f>
        <v/>
      </c>
      <c r="F232" s="28">
        <f>IF(OR(Ouverture_lignes_validées!F232="F",Ouverture_lignes_validées!F232="PM",Ouverture_lignes_validées!F232=""),"",IF(Ouverture_lignes_validées!F232=1,IF(ISEVEN(Capa_lignes!$C232)="VRAI",INDEX(COEE_CADLIGNE_TR!$A$16:$C$27,MATCH(Tableau4[[#This Row],[Mois]],COEE_CADLIGNE_TR!$A$16:$A$27,0),2)*COEE_CADLIGNE_TR!$G$2*INDEX(COEE_CADLIGNE_TR!$L$3:$R$9,MATCH(WEEKDAY($A232,1),COEE_CADLIGNE_TR!$M$3:$M$9,0),3)*INDEX(COEE_CADLIGNE_TR!$A$1:$D$13,MATCH(MONTH($A232),COEE_CADLIGNE_TR!$A$1:$A$13,0),2),COEE_CADLIGNE_TR!$G$2*INDEX(COEE_CADLIGNE_TR!$L$3:$R$9,MATCH(WEEKDAY($A232,1),COEE_CADLIGNE_TR!$M$3:$M$9,0),4)*INDEX(COEE_CADLIGNE_TR!$A$1:$D$13,MATCH(MONTH($A232),COEE_CADLIGNE_TR!$A$1:$A$13,0),2))))</f>
        <v>4050</v>
      </c>
      <c r="G232" s="28" t="str">
        <f>IF(OR(Ouverture_lignes_validées!G232="F",Ouverture_lignes_validées!G232="PM",Ouverture_lignes_validées!G232=""),"",IF(Ouverture_lignes_validées!G232=1,INDEX(COEE_CADLIGNE_TR!$A$16:$C$27,MATCH(Tableau4[[#This Row],[Mois]],COEE_CADLIGNE_TR!$A$16:$A$27,0),2)*COEE_CADLIGNE_TR!$G$2*INDEX(COEE_CADLIGNE_TR!$L$3:$R$9,MATCH(WEEKDAY($A232,1),COEE_CADLIGNE_TR!$M$3:$M$9,0),5)*INDEX(COEE_CADLIGNE_TR!$A$1:$D$13,MATCH(MONTH($A232),COEE_CADLIGNE_TR!$A$1:$A$13,0),2)))</f>
        <v/>
      </c>
      <c r="H232" s="28" t="str">
        <f>IF(OR(Ouverture_lignes_validées!H232="F",Ouverture_lignes_validées!H232="PM",Ouverture_lignes_validées!H232=""),"",IF(Ouverture_lignes_validées!H232=1,INDEX(COEE_CADLIGNE_TR!$A$16:$C$27,MATCH(Tableau4[[#This Row],[Mois]],COEE_CADLIGNE_TR!$A$16:$A$27,0),2)*COEE_CADLIGNE_TR!$G$2*INDEX(COEE_CADLIGNE_TR!$L$3:$R$9,MATCH(WEEKDAY($A232,1),COEE_CADLIGNE_TR!$M$3:$M$9,0),6)*INDEX(COEE_CADLIGNE_TR!$A$1:$D$13,MATCH(MONTH($A232),COEE_CADLIGNE_TR!$A$1:$A$13,0),2)))</f>
        <v/>
      </c>
      <c r="I232" s="28" t="str">
        <f>IF(OR(Ouverture_lignes_validées!I232="F",Ouverture_lignes_validées!I232="PM",Ouverture_lignes_validées!I232=""),"",IF(Ouverture_lignes_validées!I232=1,INDEX(COEE_CADLIGNE_TR!$A$16:$C$27,MATCH(Tableau4[[#This Row],[Mois]],COEE_CADLIGNE_TR!$A$16:$A$27,0),2)*COEE_CADLIGNE_TR!$G$2*INDEX(COEE_CADLIGNE_TR!$L$3:$R$9,MATCH(WEEKDAY($A232,1),COEE_CADLIGNE_TR!$M$3:$M$9,0),7)*INDEX(COEE_CADLIGNE_TR!$A$1:$D$13,MATCH(MONTH($A232),COEE_CADLIGNE_TR!$A$1:$A$13,0),2)))</f>
        <v/>
      </c>
      <c r="J232" s="28" t="str">
        <f>IF(OR(Ouverture_lignes_validées!J232="F",Ouverture_lignes_validées!J232="PM",Ouverture_lignes_validées!J232=""),"",IF(Ouverture_lignes_validées!J232=1,IF(ISEVEN(Capa_lignes!$C232)="VRAI",INDEX(COEE_CADLIGNE_TR!$A$16:$C$27,MATCH(Tableau4[[#This Row],[Mois]],COEE_CADLIGNE_TR!$A$16:$A$27,0),2)*COEE_CADLIGNE_TR!$H$2*INDEX(COEE_CADLIGNE_TR!$L$3:$R$9,MATCH(WEEKDAY($A232,1),COEE_CADLIGNE_TR!$M$3:$M$9,0),4)*INDEX(COEE_CADLIGNE_TR!$A$1:$D$13,MATCH(MONTH($A232),COEE_CADLIGNE_TR!$A$1:$A$13,0),3),INDEX(COEE_CADLIGNE_TR!$A$16:$C$27,MATCH(Tableau4[[#This Row],[Mois]],COEE_CADLIGNE_TR!$A$16:$A$27,0),2)*COEE_CADLIGNE_TR!$H$2*INDEX(COEE_CADLIGNE_TR!$L$3:$R$9,MATCH(WEEKDAY($A232,1),COEE_CADLIGNE_TR!$M$3:$M$9,0),3)*INDEX(COEE_CADLIGNE_TR!$A$1:$D$13,MATCH(MONTH($A232),COEE_CADLIGNE_TR!$A$1:$A$13,0),3))))</f>
        <v/>
      </c>
      <c r="K232" s="28" t="str">
        <f>IF(OR(Ouverture_lignes_validées!K232="F",Ouverture_lignes_validées!K232="PM",Ouverture_lignes_validées!K232=""),"",IF(Ouverture_lignes_validées!K232=1,IF(ISEVEN(Capa_lignes!$C232)="VRAI",INDEX(COEE_CADLIGNE_TR!$A$16:$C$27,MATCH(Tableau4[[#This Row],[Mois]],COEE_CADLIGNE_TR!$A$16:$A$27,0),2)*COEE_CADLIGNE_TR!$H$2*INDEX(COEE_CADLIGNE_TR!$L$3:$R$9,MATCH(WEEKDAY($A232,1),COEE_CADLIGNE_TR!$M$3:$M$9,0),3)*INDEX(COEE_CADLIGNE_TR!$A$1:$D$13,MATCH(MONTH($A232),COEE_CADLIGNE_TR!$A$1:$A$13,0),3),INDEX(COEE_CADLIGNE_TR!$A$16:$C$27,MATCH(Tableau4[[#This Row],[Mois]],COEE_CADLIGNE_TR!$A$16:$A$27,0),2)*COEE_CADLIGNE_TR!$H$2*INDEX(COEE_CADLIGNE_TR!$L$3:$R$9,MATCH(WEEKDAY($A232,1),COEE_CADLIGNE_TR!$M$3:$M$9,0),4)*INDEX(COEE_CADLIGNE_TR!$A$1:$D$13,MATCH(MONTH($A232),COEE_CADLIGNE_TR!$A$1:$A$13,0),3))))</f>
        <v/>
      </c>
      <c r="L232" s="28" t="str">
        <f>IF(OR(Ouverture_lignes_validées!L232="F",Ouverture_lignes_validées!L232="PM",Ouverture_lignes_validées!L232=""),"",IF(Ouverture_lignes_validées!L232=1,INDEX(COEE_CADLIGNE_TR!$A$16:$C$27,MATCH(Tableau4[[#This Row],[Mois]],COEE_CADLIGNE_TR!$A$16:$A$27,0),2)*COEE_CADLIGNE_TR!$H$2*INDEX(COEE_CADLIGNE_TR!$L$3:$R$9,MATCH(WEEKDAY($A232,1),COEE_CADLIGNE_TR!$M$3:$M$9,0),5)*INDEX(COEE_CADLIGNE_TR!$A$1:$D$13,MATCH(MONTH($A232),COEE_CADLIGNE_TR!$A$1:$A$13,0),3)))</f>
        <v/>
      </c>
      <c r="M232" s="28" t="str">
        <f>IF(OR(Ouverture_lignes_validées!M232="F",Ouverture_lignes_validées!M232="PM",Ouverture_lignes_validées!M232=""),"",IF(Ouverture_lignes_validées!M232=1,INDEX(COEE_CADLIGNE_TR!$A$16:$C$27,MATCH(Tableau4[[#This Row],[Mois]],COEE_CADLIGNE_TR!$A$16:$A$27,0),2)*COEE_CADLIGNE_TR!$H$2*INDEX(COEE_CADLIGNE_TR!$L$3:$R$9,MATCH(WEEKDAY($A232,1),COEE_CADLIGNE_TR!$M$3:$M$9,0),6)*INDEX(COEE_CADLIGNE_TR!$A$1:$D$13,MATCH(MONTH($A232),COEE_CADLIGNE_TR!$A$1:$A$13,0),3)))</f>
        <v/>
      </c>
      <c r="N232" s="28" t="str">
        <f>IF(OR(Ouverture_lignes_validées!N232="F",Ouverture_lignes_validées!N232="PM",Ouverture_lignes_validées!N232=""),"",IF(Ouverture_lignes_validées!N232=1,INDEX(COEE_CADLIGNE_TR!$A$16:$C$27,MATCH(Tableau4[[#This Row],[Mois]],COEE_CADLIGNE_TR!$A$16:$A$27,0),2)*COEE_CADLIGNE_TR!$H$2*INDEX(COEE_CADLIGNE_TR!$L$3:$R$9,MATCH(WEEKDAY($A232,1),COEE_CADLIGNE_TR!$M$3:$M$9,0),7)*INDEX(COEE_CADLIGNE_TR!$A$1:$D$13,MATCH(MONTH($A232),COEE_CADLIGNE_TR!$A$1:$A$13,0),3)))</f>
        <v/>
      </c>
      <c r="O232" s="28">
        <f>IF(OR(Ouverture_lignes_validées!O232="F",Ouverture_lignes_validées!O232="PM",Ouverture_lignes_validées!O232=""),"",IF(Ouverture_lignes_validées!O232=1,IF(ISEVEN(Capa_lignes!$C232)="VRAI",INDEX(COEE_CADLIGNE_TR!$A$16:$C$27,MATCH(Tableau4[[#This Row],[Mois]],COEE_CADLIGNE_TR!$A$16:$A$27,0),2)*COEE_CADLIGNE_TR!$I$2*INDEX(COEE_CADLIGNE_TR!$L$3:$R$9,MATCH(WEEKDAY($A232,1),COEE_CADLIGNE_TR!$M$3:$M$9,0),4)*INDEX(COEE_CADLIGNE_TR!$A$1:$D$13,MATCH(MONTH($A232),COEE_CADLIGNE_TR!$A$1:$A$13,0),4),INDEX(COEE_CADLIGNE_TR!$A$16:$C$27,MATCH(Tableau4[[#This Row],[Mois]],COEE_CADLIGNE_TR!$A$16:$A$27,0),2)*COEE_CADLIGNE_TR!$I$2*INDEX(COEE_CADLIGNE_TR!$L$3:$R$9,MATCH(WEEKDAY($A232,1),COEE_CADLIGNE_TR!$M$3:$M$9,0),3)*INDEX(COEE_CADLIGNE_TR!$A$1:$D$13,MATCH(MONTH($A232),COEE_CADLIGNE_TR!$A$1:$A$13,0),4))))</f>
        <v>4890.6000000000004</v>
      </c>
      <c r="P232" s="28">
        <f>IF(OR(Ouverture_lignes_validées!P232="F",Ouverture_lignes_validées!P232="PM",Ouverture_lignes_validées!P232=""),"",IF(Ouverture_lignes_validées!P232=1,IF(ISEVEN(Capa_lignes!$C232)="VRAI",INDEX(COEE_CADLIGNE_TR!$A$16:$C$27,MATCH(Tableau4[[#This Row],[Mois]],COEE_CADLIGNE_TR!$A$16:$A$27,0),2)*COEE_CADLIGNE_TR!$I$2*INDEX(COEE_CADLIGNE_TR!$L$3:$R$9,MATCH(WEEKDAY($A232,1),COEE_CADLIGNE_TR!$M$3:$M$9,0),3)*INDEX(COEE_CADLIGNE_TR!$A$1:$D$13,MATCH(MONTH($A232),COEE_CADLIGNE_TR!$A$1:$A$13,0),4),INDEX(COEE_CADLIGNE_TR!$A$16:$C$27,MATCH(Tableau4[[#This Row],[Mois]],COEE_CADLIGNE_TR!$A$16:$A$27,0),2)*COEE_CADLIGNE_TR!$I$2*INDEX(COEE_CADLIGNE_TR!$L$3:$R$9,MATCH(WEEKDAY($A232,1),COEE_CADLIGNE_TR!$M$3:$M$9,0),4)*INDEX(COEE_CADLIGNE_TR!$A$1:$D$13,MATCH(MONTH($A232),COEE_CADLIGNE_TR!$A$1:$A$13,0),4))))</f>
        <v>5001.75</v>
      </c>
      <c r="Q232" s="28">
        <f>IF(OR(Ouverture_lignes_validées!Q232="F",Ouverture_lignes_validées!Q232="PM",Ouverture_lignes_validées!Q232=""),"",IF(Ouverture_lignes_validées!Q232=1,INDEX(COEE_CADLIGNE_TR!$A$16:$C$27,MATCH(Tableau4[[#This Row],[Mois]],COEE_CADLIGNE_TR!$A$16:$A$27,0),2)*COEE_CADLIGNE_TR!$I$2*INDEX(COEE_CADLIGNE_TR!$L$3:$R$9,MATCH(WEEKDAY($A232,1),COEE_CADLIGNE_TR!$M$3:$M$9,0),5)*INDEX(COEE_CADLIGNE_TR!$A$1:$D$13,MATCH(MONTH($A232),COEE_CADLIGNE_TR!$A$1:$A$13,0),4)))</f>
        <v>6113.25</v>
      </c>
      <c r="R232" s="28" t="str">
        <f>IF(OR(Ouverture_lignes_validées!R232="F",Ouverture_lignes_validées!R232="PM",Ouverture_lignes_validées!R232=""),"",IF(Ouverture_lignes_validées!R232=1,INDEX(COEE_CADLIGNE_TR!$A$16:$C$27,MATCH(Tableau4[[#This Row],[Mois]],COEE_CADLIGNE_TR!$A$16:$A$27,0),2)*COEE_CADLIGNE_TR!$I$2*INDEX(COEE_CADLIGNE_TR!$L$3:$R$9,MATCH(WEEKDAY($A232,1),COEE_CADLIGNE_TR!$M$3:$M$9,0),6)*INDEX(COEE_CADLIGNE_TR!$A$1:$D$13,MATCH(MONTH($A232),COEE_CADLIGNE_TR!$A$1:$A$13,0),4)))</f>
        <v/>
      </c>
      <c r="S232" s="28" t="str">
        <f>IF(OR(Ouverture_lignes_validées!S232="F",Ouverture_lignes_validées!S232="PM",Ouverture_lignes_validées!S232=""),"",IF(Ouverture_lignes_validées!S232=1,INDEX(COEE_CADLIGNE_TR!$A$16:$C$27,MATCH(Tableau4[[#This Row],[Mois]],COEE_CADLIGNE_TR!$A$16:$A$27,0),2)*COEE_CADLIGNE_TR!$I$2*INDEX(COEE_CADLIGNE_TR!$L$3:$R$9,MATCH(WEEKDAY($A232,1),COEE_CADLIGNE_TR!$M$3:$M$9,0),7)*INDEX(COEE_CADLIGNE_TR!$A$1:$D$13,MATCH(MONTH($A232),COEE_CADLIGNE_TR!$A$1:$A$13,0),4)))</f>
        <v/>
      </c>
      <c r="T232" s="28">
        <f>IF(OR(Ouverture_lignes_validées!T232="F",Ouverture_lignes_validées!T232="PM",Ouverture_lignes_validées!T232=""),"",IF(Ouverture_lignes_validées!T232=1,IF(ISEVEN(Capa_lignes!$C232)="VRAI",INDEX(COEE_CADLIGNE_TR!$A$16:$C$27,MATCH(Tableau4[[#This Row],[Mois]],COEE_CADLIGNE_TR!$A$16:$A$27,0),2)*COEE_CADLIGNE_TR!$J$2*INDEX(COEE_CADLIGNE_TR!$L$3:$R$9,MATCH(WEEKDAY($A232,1),COEE_CADLIGNE_TR!$M$3:$M$9,0),3)*INDEX(COEE_CADLIGNE_TR!$A$1:$E$13,MATCH(MONTH($A232),COEE_CADLIGNE_TR!$A$1:$A$13,0),5),INDEX(COEE_CADLIGNE_TR!$A$16:$C$27,MATCH(Tableau4[[#This Row],[Mois]],COEE_CADLIGNE_TR!$A$16:$A$27,0),2)*COEE_CADLIGNE_TR!$J$2*INDEX(COEE_CADLIGNE_TR!$L$3:$R$9,MATCH(WEEKDAY($A232,1),COEE_CADLIGNE_TR!$M$3:$M$9,0),4)*INDEX(COEE_CADLIGNE_TR!$A$1:$E$13,MATCH(MONTH($A232),COEE_CADLIGNE_TR!$A$1:$A$13,0),5))))</f>
        <v>1601.8735362997659</v>
      </c>
    </row>
    <row r="233" spans="1:20" x14ac:dyDescent="0.35">
      <c r="A233" s="4">
        <v>45156</v>
      </c>
      <c r="B233" s="1">
        <v>2023</v>
      </c>
      <c r="C233" s="1">
        <v>33</v>
      </c>
      <c r="D233" s="1">
        <f>MONTH(Tableau4[[#This Row],[Date ]])</f>
        <v>8</v>
      </c>
      <c r="E233" s="28" t="str">
        <f>IF(OR(Ouverture_lignes_validées!E233="F",Ouverture_lignes_validées!E233="PM",Ouverture_lignes_validées!E233=""),"",
IF(Ouverture_lignes_validées!E233=1,
IF(ISEVEN(Capa_lignes!$C233)="VRAI",
INDEX(COEE_CADLIGNE_TR!$A$16:$C$27,MATCH(Tableau4[[#This Row],[Mois]],COEE_CADLIGNE_TR!$A$16:$A$27,0),2)*COEE_CADLIGNE_TR!$G$2*INDEX(COEE_CADLIGNE_TR!$L$3:$R$9,MATCH(WEEKDAY($A233,1),COEE_CADLIGNE_TR!$M$3:$M$9,0),4)*INDEX(COEE_CADLIGNE_TR!$A$1:$D$13,MATCH(MONTH($A233),COEE_CADLIGNE_TR!$A$1:$A$13,0),2)*INDEX(COEE_CADLIGNE_TR!$A$1:$D$13,MATCH(MONTH($A233),COEE_CADLIGNE_TR!$A$1:$A$13,0),2),
INDEX(COEE_CADLIGNE_TR!$A$16:$C$27,MATCH(Tableau4[[#This Row],[Mois]],COEE_CADLIGNE_TR!$A$16:$A$27,0),2)*COEE_CADLIGNE_TR!$G$2*INDEX(COEE_CADLIGNE_TR!$L$3:$R$9,MATCH(WEEKDAY($A233,1),COEE_CADLIGNE_TR!$M$3:$M$9,0),3)*INDEX(COEE_CADLIGNE_TR!$A$1:$D$13,MATCH(MONTH($A233),COEE_CADLIGNE_TR!$A$1:$A$13,0),2)*INDEX(COEE_CADLIGNE_TR!$A$1:$D$13,MATCH(MONTH($A233),COEE_CADLIGNE_TR!$A$1:$A$13,0),2))))</f>
        <v/>
      </c>
      <c r="F233" s="28">
        <f>IF(OR(Ouverture_lignes_validées!F233="F",Ouverture_lignes_validées!F233="PM",Ouverture_lignes_validées!F233=""),"",IF(Ouverture_lignes_validées!F233=1,IF(ISEVEN(Capa_lignes!$C233)="VRAI",INDEX(COEE_CADLIGNE_TR!$A$16:$C$27,MATCH(Tableau4[[#This Row],[Mois]],COEE_CADLIGNE_TR!$A$16:$A$27,0),2)*COEE_CADLIGNE_TR!$G$2*INDEX(COEE_CADLIGNE_TR!$L$3:$R$9,MATCH(WEEKDAY($A233,1),COEE_CADLIGNE_TR!$M$3:$M$9,0),3)*INDEX(COEE_CADLIGNE_TR!$A$1:$D$13,MATCH(MONTH($A233),COEE_CADLIGNE_TR!$A$1:$A$13,0),2),COEE_CADLIGNE_TR!$G$2*INDEX(COEE_CADLIGNE_TR!$L$3:$R$9,MATCH(WEEKDAY($A233,1),COEE_CADLIGNE_TR!$M$3:$M$9,0),4)*INDEX(COEE_CADLIGNE_TR!$A$1:$D$13,MATCH(MONTH($A233),COEE_CADLIGNE_TR!$A$1:$A$13,0),2))))</f>
        <v>2430</v>
      </c>
      <c r="G233" s="28" t="str">
        <f>IF(OR(Ouverture_lignes_validées!G233="F",Ouverture_lignes_validées!G233="PM",Ouverture_lignes_validées!G233=""),"",IF(Ouverture_lignes_validées!G233=1,INDEX(COEE_CADLIGNE_TR!$A$16:$C$27,MATCH(Tableau4[[#This Row],[Mois]],COEE_CADLIGNE_TR!$A$16:$A$27,0),2)*COEE_CADLIGNE_TR!$G$2*INDEX(COEE_CADLIGNE_TR!$L$3:$R$9,MATCH(WEEKDAY($A233,1),COEE_CADLIGNE_TR!$M$3:$M$9,0),5)*INDEX(COEE_CADLIGNE_TR!$A$1:$D$13,MATCH(MONTH($A233),COEE_CADLIGNE_TR!$A$1:$A$13,0),2)))</f>
        <v/>
      </c>
      <c r="H233" s="28" t="str">
        <f>IF(OR(Ouverture_lignes_validées!H233="F",Ouverture_lignes_validées!H233="PM",Ouverture_lignes_validées!H233=""),"",IF(Ouverture_lignes_validées!H233=1,INDEX(COEE_CADLIGNE_TR!$A$16:$C$27,MATCH(Tableau4[[#This Row],[Mois]],COEE_CADLIGNE_TR!$A$16:$A$27,0),2)*COEE_CADLIGNE_TR!$G$2*INDEX(COEE_CADLIGNE_TR!$L$3:$R$9,MATCH(WEEKDAY($A233,1),COEE_CADLIGNE_TR!$M$3:$M$9,0),6)*INDEX(COEE_CADLIGNE_TR!$A$1:$D$13,MATCH(MONTH($A233),COEE_CADLIGNE_TR!$A$1:$A$13,0),2)))</f>
        <v/>
      </c>
      <c r="I233" s="28" t="str">
        <f>IF(OR(Ouverture_lignes_validées!I233="F",Ouverture_lignes_validées!I233="PM",Ouverture_lignes_validées!I233=""),"",IF(Ouverture_lignes_validées!I233=1,INDEX(COEE_CADLIGNE_TR!$A$16:$C$27,MATCH(Tableau4[[#This Row],[Mois]],COEE_CADLIGNE_TR!$A$16:$A$27,0),2)*COEE_CADLIGNE_TR!$G$2*INDEX(COEE_CADLIGNE_TR!$L$3:$R$9,MATCH(WEEKDAY($A233,1),COEE_CADLIGNE_TR!$M$3:$M$9,0),7)*INDEX(COEE_CADLIGNE_TR!$A$1:$D$13,MATCH(MONTH($A233),COEE_CADLIGNE_TR!$A$1:$A$13,0),2)))</f>
        <v/>
      </c>
      <c r="J233" s="28" t="str">
        <f>IF(OR(Ouverture_lignes_validées!J233="F",Ouverture_lignes_validées!J233="PM",Ouverture_lignes_validées!J233=""),"",IF(Ouverture_lignes_validées!J233=1,IF(ISEVEN(Capa_lignes!$C233)="VRAI",INDEX(COEE_CADLIGNE_TR!$A$16:$C$27,MATCH(Tableau4[[#This Row],[Mois]],COEE_CADLIGNE_TR!$A$16:$A$27,0),2)*COEE_CADLIGNE_TR!$H$2*INDEX(COEE_CADLIGNE_TR!$L$3:$R$9,MATCH(WEEKDAY($A233,1),COEE_CADLIGNE_TR!$M$3:$M$9,0),4)*INDEX(COEE_CADLIGNE_TR!$A$1:$D$13,MATCH(MONTH($A233),COEE_CADLIGNE_TR!$A$1:$A$13,0),3),INDEX(COEE_CADLIGNE_TR!$A$16:$C$27,MATCH(Tableau4[[#This Row],[Mois]],COEE_CADLIGNE_TR!$A$16:$A$27,0),2)*COEE_CADLIGNE_TR!$H$2*INDEX(COEE_CADLIGNE_TR!$L$3:$R$9,MATCH(WEEKDAY($A233,1),COEE_CADLIGNE_TR!$M$3:$M$9,0),3)*INDEX(COEE_CADLIGNE_TR!$A$1:$D$13,MATCH(MONTH($A233),COEE_CADLIGNE_TR!$A$1:$A$13,0),3))))</f>
        <v/>
      </c>
      <c r="K233" s="28" t="str">
        <f>IF(OR(Ouverture_lignes_validées!K233="F",Ouverture_lignes_validées!K233="PM",Ouverture_lignes_validées!K233=""),"",IF(Ouverture_lignes_validées!K233=1,IF(ISEVEN(Capa_lignes!$C233)="VRAI",INDEX(COEE_CADLIGNE_TR!$A$16:$C$27,MATCH(Tableau4[[#This Row],[Mois]],COEE_CADLIGNE_TR!$A$16:$A$27,0),2)*COEE_CADLIGNE_TR!$H$2*INDEX(COEE_CADLIGNE_TR!$L$3:$R$9,MATCH(WEEKDAY($A233,1),COEE_CADLIGNE_TR!$M$3:$M$9,0),3)*INDEX(COEE_CADLIGNE_TR!$A$1:$D$13,MATCH(MONTH($A233),COEE_CADLIGNE_TR!$A$1:$A$13,0),3),INDEX(COEE_CADLIGNE_TR!$A$16:$C$27,MATCH(Tableau4[[#This Row],[Mois]],COEE_CADLIGNE_TR!$A$16:$A$27,0),2)*COEE_CADLIGNE_TR!$H$2*INDEX(COEE_CADLIGNE_TR!$L$3:$R$9,MATCH(WEEKDAY($A233,1),COEE_CADLIGNE_TR!$M$3:$M$9,0),4)*INDEX(COEE_CADLIGNE_TR!$A$1:$D$13,MATCH(MONTH($A233),COEE_CADLIGNE_TR!$A$1:$A$13,0),3))))</f>
        <v/>
      </c>
      <c r="L233" s="28" t="str">
        <f>IF(OR(Ouverture_lignes_validées!L233="F",Ouverture_lignes_validées!L233="PM",Ouverture_lignes_validées!L233=""),"",IF(Ouverture_lignes_validées!L233=1,INDEX(COEE_CADLIGNE_TR!$A$16:$C$27,MATCH(Tableau4[[#This Row],[Mois]],COEE_CADLIGNE_TR!$A$16:$A$27,0),2)*COEE_CADLIGNE_TR!$H$2*INDEX(COEE_CADLIGNE_TR!$L$3:$R$9,MATCH(WEEKDAY($A233,1),COEE_CADLIGNE_TR!$M$3:$M$9,0),5)*INDEX(COEE_CADLIGNE_TR!$A$1:$D$13,MATCH(MONTH($A233),COEE_CADLIGNE_TR!$A$1:$A$13,0),3)))</f>
        <v/>
      </c>
      <c r="M233" s="28" t="str">
        <f>IF(OR(Ouverture_lignes_validées!M233="F",Ouverture_lignes_validées!M233="PM",Ouverture_lignes_validées!M233=""),"",IF(Ouverture_lignes_validées!M233=1,INDEX(COEE_CADLIGNE_TR!$A$16:$C$27,MATCH(Tableau4[[#This Row],[Mois]],COEE_CADLIGNE_TR!$A$16:$A$27,0),2)*COEE_CADLIGNE_TR!$H$2*INDEX(COEE_CADLIGNE_TR!$L$3:$R$9,MATCH(WEEKDAY($A233,1),COEE_CADLIGNE_TR!$M$3:$M$9,0),6)*INDEX(COEE_CADLIGNE_TR!$A$1:$D$13,MATCH(MONTH($A233),COEE_CADLIGNE_TR!$A$1:$A$13,0),3)))</f>
        <v/>
      </c>
      <c r="N233" s="28" t="str">
        <f>IF(OR(Ouverture_lignes_validées!N233="F",Ouverture_lignes_validées!N233="PM",Ouverture_lignes_validées!N233=""),"",IF(Ouverture_lignes_validées!N233=1,INDEX(COEE_CADLIGNE_TR!$A$16:$C$27,MATCH(Tableau4[[#This Row],[Mois]],COEE_CADLIGNE_TR!$A$16:$A$27,0),2)*COEE_CADLIGNE_TR!$H$2*INDEX(COEE_CADLIGNE_TR!$L$3:$R$9,MATCH(WEEKDAY($A233,1),COEE_CADLIGNE_TR!$M$3:$M$9,0),7)*INDEX(COEE_CADLIGNE_TR!$A$1:$D$13,MATCH(MONTH($A233),COEE_CADLIGNE_TR!$A$1:$A$13,0),3)))</f>
        <v/>
      </c>
      <c r="O233" s="28">
        <f>IF(OR(Ouverture_lignes_validées!O233="F",Ouverture_lignes_validées!O233="PM",Ouverture_lignes_validées!O233=""),"",IF(Ouverture_lignes_validées!O233=1,IF(ISEVEN(Capa_lignes!$C233)="VRAI",INDEX(COEE_CADLIGNE_TR!$A$16:$C$27,MATCH(Tableau4[[#This Row],[Mois]],COEE_CADLIGNE_TR!$A$16:$A$27,0),2)*COEE_CADLIGNE_TR!$I$2*INDEX(COEE_CADLIGNE_TR!$L$3:$R$9,MATCH(WEEKDAY($A233,1),COEE_CADLIGNE_TR!$M$3:$M$9,0),4)*INDEX(COEE_CADLIGNE_TR!$A$1:$D$13,MATCH(MONTH($A233),COEE_CADLIGNE_TR!$A$1:$A$13,0),4),INDEX(COEE_CADLIGNE_TR!$A$16:$C$27,MATCH(Tableau4[[#This Row],[Mois]],COEE_CADLIGNE_TR!$A$16:$A$27,0),2)*COEE_CADLIGNE_TR!$I$2*INDEX(COEE_CADLIGNE_TR!$L$3:$R$9,MATCH(WEEKDAY($A233,1),COEE_CADLIGNE_TR!$M$3:$M$9,0),3)*INDEX(COEE_CADLIGNE_TR!$A$1:$D$13,MATCH(MONTH($A233),COEE_CADLIGNE_TR!$A$1:$A$13,0),4))))</f>
        <v>4890.6000000000004</v>
      </c>
      <c r="P233" s="28">
        <f>IF(OR(Ouverture_lignes_validées!P233="F",Ouverture_lignes_validées!P233="PM",Ouverture_lignes_validées!P233=""),"",IF(Ouverture_lignes_validées!P233=1,IF(ISEVEN(Capa_lignes!$C233)="VRAI",INDEX(COEE_CADLIGNE_TR!$A$16:$C$27,MATCH(Tableau4[[#This Row],[Mois]],COEE_CADLIGNE_TR!$A$16:$A$27,0),2)*COEE_CADLIGNE_TR!$I$2*INDEX(COEE_CADLIGNE_TR!$L$3:$R$9,MATCH(WEEKDAY($A233,1),COEE_CADLIGNE_TR!$M$3:$M$9,0),3)*INDEX(COEE_CADLIGNE_TR!$A$1:$D$13,MATCH(MONTH($A233),COEE_CADLIGNE_TR!$A$1:$A$13,0),4),INDEX(COEE_CADLIGNE_TR!$A$16:$C$27,MATCH(Tableau4[[#This Row],[Mois]],COEE_CADLIGNE_TR!$A$16:$A$27,0),2)*COEE_CADLIGNE_TR!$I$2*INDEX(COEE_CADLIGNE_TR!$L$3:$R$9,MATCH(WEEKDAY($A233,1),COEE_CADLIGNE_TR!$M$3:$M$9,0),4)*INDEX(COEE_CADLIGNE_TR!$A$1:$D$13,MATCH(MONTH($A233),COEE_CADLIGNE_TR!$A$1:$A$13,0),4))))</f>
        <v>3001.05</v>
      </c>
      <c r="Q233" s="28" t="str">
        <f>IF(OR(Ouverture_lignes_validées!Q233="F",Ouverture_lignes_validées!Q233="PM",Ouverture_lignes_validées!Q233=""),"",IF(Ouverture_lignes_validées!Q233=1,INDEX(COEE_CADLIGNE_TR!$A$16:$C$27,MATCH(Tableau4[[#This Row],[Mois]],COEE_CADLIGNE_TR!$A$16:$A$27,0),2)*COEE_CADLIGNE_TR!$I$2*INDEX(COEE_CADLIGNE_TR!$L$3:$R$9,MATCH(WEEKDAY($A233,1),COEE_CADLIGNE_TR!$M$3:$M$9,0),5)*INDEX(COEE_CADLIGNE_TR!$A$1:$D$13,MATCH(MONTH($A233),COEE_CADLIGNE_TR!$A$1:$A$13,0),4)))</f>
        <v/>
      </c>
      <c r="R233" s="28" t="str">
        <f>IF(OR(Ouverture_lignes_validées!R233="F",Ouverture_lignes_validées!R233="PM",Ouverture_lignes_validées!R233=""),"",IF(Ouverture_lignes_validées!R233=1,INDEX(COEE_CADLIGNE_TR!$A$16:$C$27,MATCH(Tableau4[[#This Row],[Mois]],COEE_CADLIGNE_TR!$A$16:$A$27,0),2)*COEE_CADLIGNE_TR!$I$2*INDEX(COEE_CADLIGNE_TR!$L$3:$R$9,MATCH(WEEKDAY($A233,1),COEE_CADLIGNE_TR!$M$3:$M$9,0),6)*INDEX(COEE_CADLIGNE_TR!$A$1:$D$13,MATCH(MONTH($A233),COEE_CADLIGNE_TR!$A$1:$A$13,0),4)))</f>
        <v/>
      </c>
      <c r="S233" s="28" t="str">
        <f>IF(OR(Ouverture_lignes_validées!S233="F",Ouverture_lignes_validées!S233="PM",Ouverture_lignes_validées!S233=""),"",IF(Ouverture_lignes_validées!S233=1,INDEX(COEE_CADLIGNE_TR!$A$16:$C$27,MATCH(Tableau4[[#This Row],[Mois]],COEE_CADLIGNE_TR!$A$16:$A$27,0),2)*COEE_CADLIGNE_TR!$I$2*INDEX(COEE_CADLIGNE_TR!$L$3:$R$9,MATCH(WEEKDAY($A233,1),COEE_CADLIGNE_TR!$M$3:$M$9,0),7)*INDEX(COEE_CADLIGNE_TR!$A$1:$D$13,MATCH(MONTH($A233),COEE_CADLIGNE_TR!$A$1:$A$13,0),4)))</f>
        <v/>
      </c>
      <c r="T233" s="28">
        <f>IF(OR(Ouverture_lignes_validées!T233="F",Ouverture_lignes_validées!T233="PM",Ouverture_lignes_validées!T233=""),"",IF(Ouverture_lignes_validées!T233=1,IF(ISEVEN(Capa_lignes!$C233)="VRAI",INDEX(COEE_CADLIGNE_TR!$A$16:$C$27,MATCH(Tableau4[[#This Row],[Mois]],COEE_CADLIGNE_TR!$A$16:$A$27,0),2)*COEE_CADLIGNE_TR!$J$2*INDEX(COEE_CADLIGNE_TR!$L$3:$R$9,MATCH(WEEKDAY($A233,1),COEE_CADLIGNE_TR!$M$3:$M$9,0),3)*INDEX(COEE_CADLIGNE_TR!$A$1:$E$13,MATCH(MONTH($A233),COEE_CADLIGNE_TR!$A$1:$A$13,0),5),INDEX(COEE_CADLIGNE_TR!$A$16:$C$27,MATCH(Tableau4[[#This Row],[Mois]],COEE_CADLIGNE_TR!$A$16:$A$27,0),2)*COEE_CADLIGNE_TR!$J$2*INDEX(COEE_CADLIGNE_TR!$L$3:$R$9,MATCH(WEEKDAY($A233,1),COEE_CADLIGNE_TR!$M$3:$M$9,0),4)*INDEX(COEE_CADLIGNE_TR!$A$1:$E$13,MATCH(MONTH($A233),COEE_CADLIGNE_TR!$A$1:$A$13,0),5))))</f>
        <v>961.12412177985948</v>
      </c>
    </row>
    <row r="234" spans="1:20" x14ac:dyDescent="0.35">
      <c r="A234" s="4">
        <v>45157</v>
      </c>
      <c r="B234" s="1">
        <v>2023</v>
      </c>
      <c r="C234" s="1">
        <v>33</v>
      </c>
      <c r="D234" s="1">
        <f>MONTH(Tableau4[[#This Row],[Date ]])</f>
        <v>8</v>
      </c>
      <c r="E234" s="28" t="str">
        <f>IF(OR(Ouverture_lignes_validées!E234="F",Ouverture_lignes_validées!E234="PM",Ouverture_lignes_validées!E234=""),"",
IF(Ouverture_lignes_validées!E234=1,
IF(ISEVEN(Capa_lignes!$C234)="VRAI",
INDEX(COEE_CADLIGNE_TR!$A$16:$C$27,MATCH(Tableau4[[#This Row],[Mois]],COEE_CADLIGNE_TR!$A$16:$A$27,0),2)*COEE_CADLIGNE_TR!$G$2*INDEX(COEE_CADLIGNE_TR!$L$3:$R$9,MATCH(WEEKDAY($A234,1),COEE_CADLIGNE_TR!$M$3:$M$9,0),4)*INDEX(COEE_CADLIGNE_TR!$A$1:$D$13,MATCH(MONTH($A234),COEE_CADLIGNE_TR!$A$1:$A$13,0),2)*INDEX(COEE_CADLIGNE_TR!$A$1:$D$13,MATCH(MONTH($A234),COEE_CADLIGNE_TR!$A$1:$A$13,0),2),
INDEX(COEE_CADLIGNE_TR!$A$16:$C$27,MATCH(Tableau4[[#This Row],[Mois]],COEE_CADLIGNE_TR!$A$16:$A$27,0),2)*COEE_CADLIGNE_TR!$G$2*INDEX(COEE_CADLIGNE_TR!$L$3:$R$9,MATCH(WEEKDAY($A234,1),COEE_CADLIGNE_TR!$M$3:$M$9,0),3)*INDEX(COEE_CADLIGNE_TR!$A$1:$D$13,MATCH(MONTH($A234),COEE_CADLIGNE_TR!$A$1:$A$13,0),2)*INDEX(COEE_CADLIGNE_TR!$A$1:$D$13,MATCH(MONTH($A234),COEE_CADLIGNE_TR!$A$1:$A$13,0),2))))</f>
        <v/>
      </c>
      <c r="F234" s="28" t="str">
        <f>IF(OR(Ouverture_lignes_validées!F234="F",Ouverture_lignes_validées!F234="PM",Ouverture_lignes_validées!F234=""),"",IF(Ouverture_lignes_validées!F234=1,IF(ISEVEN(Capa_lignes!$C234)="VRAI",INDEX(COEE_CADLIGNE_TR!$A$16:$C$27,MATCH(Tableau4[[#This Row],[Mois]],COEE_CADLIGNE_TR!$A$16:$A$27,0),2)*COEE_CADLIGNE_TR!$G$2*INDEX(COEE_CADLIGNE_TR!$L$3:$R$9,MATCH(WEEKDAY($A234,1),COEE_CADLIGNE_TR!$M$3:$M$9,0),3)*INDEX(COEE_CADLIGNE_TR!$A$1:$D$13,MATCH(MONTH($A234),COEE_CADLIGNE_TR!$A$1:$A$13,0),2),COEE_CADLIGNE_TR!$G$2*INDEX(COEE_CADLIGNE_TR!$L$3:$R$9,MATCH(WEEKDAY($A234,1),COEE_CADLIGNE_TR!$M$3:$M$9,0),4)*INDEX(COEE_CADLIGNE_TR!$A$1:$D$13,MATCH(MONTH($A234),COEE_CADLIGNE_TR!$A$1:$A$13,0),2))))</f>
        <v/>
      </c>
      <c r="G234" s="28" t="str">
        <f>IF(OR(Ouverture_lignes_validées!G234="F",Ouverture_lignes_validées!G234="PM",Ouverture_lignes_validées!G234=""),"",IF(Ouverture_lignes_validées!G234=1,INDEX(COEE_CADLIGNE_TR!$A$16:$C$27,MATCH(Tableau4[[#This Row],[Mois]],COEE_CADLIGNE_TR!$A$16:$A$27,0),2)*COEE_CADLIGNE_TR!$G$2*INDEX(COEE_CADLIGNE_TR!$L$3:$R$9,MATCH(WEEKDAY($A234,1),COEE_CADLIGNE_TR!$M$3:$M$9,0),5)*INDEX(COEE_CADLIGNE_TR!$A$1:$D$13,MATCH(MONTH($A234),COEE_CADLIGNE_TR!$A$1:$A$13,0),2)))</f>
        <v/>
      </c>
      <c r="H234" s="28" t="str">
        <f>IF(OR(Ouverture_lignes_validées!H234="F",Ouverture_lignes_validées!H234="PM",Ouverture_lignes_validées!H234=""),"",IF(Ouverture_lignes_validées!H234=1,INDEX(COEE_CADLIGNE_TR!$A$16:$C$27,MATCH(Tableau4[[#This Row],[Mois]],COEE_CADLIGNE_TR!$A$16:$A$27,0),2)*COEE_CADLIGNE_TR!$G$2*INDEX(COEE_CADLIGNE_TR!$L$3:$R$9,MATCH(WEEKDAY($A234,1),COEE_CADLIGNE_TR!$M$3:$M$9,0),6)*INDEX(COEE_CADLIGNE_TR!$A$1:$D$13,MATCH(MONTH($A234),COEE_CADLIGNE_TR!$A$1:$A$13,0),2)))</f>
        <v/>
      </c>
      <c r="I234" s="28">
        <f>IF(OR(Ouverture_lignes_validées!I234="F",Ouverture_lignes_validées!I234="PM",Ouverture_lignes_validées!I234=""),"",IF(Ouverture_lignes_validées!I234=1,INDEX(COEE_CADLIGNE_TR!$A$16:$C$27,MATCH(Tableau4[[#This Row],[Mois]],COEE_CADLIGNE_TR!$A$16:$A$27,0),2)*COEE_CADLIGNE_TR!$G$2*INDEX(COEE_CADLIGNE_TR!$L$3:$R$9,MATCH(WEEKDAY($A234,1),COEE_CADLIGNE_TR!$M$3:$M$9,0),7)*INDEX(COEE_CADLIGNE_TR!$A$1:$D$13,MATCH(MONTH($A234),COEE_CADLIGNE_TR!$A$1:$A$13,0),2)))</f>
        <v>6070.5</v>
      </c>
      <c r="J234" s="28" t="str">
        <f>IF(OR(Ouverture_lignes_validées!J234="F",Ouverture_lignes_validées!J234="PM",Ouverture_lignes_validées!J234=""),"",IF(Ouverture_lignes_validées!J234=1,IF(ISEVEN(Capa_lignes!$C234)="VRAI",INDEX(COEE_CADLIGNE_TR!$A$16:$C$27,MATCH(Tableau4[[#This Row],[Mois]],COEE_CADLIGNE_TR!$A$16:$A$27,0),2)*COEE_CADLIGNE_TR!$H$2*INDEX(COEE_CADLIGNE_TR!$L$3:$R$9,MATCH(WEEKDAY($A234,1),COEE_CADLIGNE_TR!$M$3:$M$9,0),4)*INDEX(COEE_CADLIGNE_TR!$A$1:$D$13,MATCH(MONTH($A234),COEE_CADLIGNE_TR!$A$1:$A$13,0),3),INDEX(COEE_CADLIGNE_TR!$A$16:$C$27,MATCH(Tableau4[[#This Row],[Mois]],COEE_CADLIGNE_TR!$A$16:$A$27,0),2)*COEE_CADLIGNE_TR!$H$2*INDEX(COEE_CADLIGNE_TR!$L$3:$R$9,MATCH(WEEKDAY($A234,1),COEE_CADLIGNE_TR!$M$3:$M$9,0),3)*INDEX(COEE_CADLIGNE_TR!$A$1:$D$13,MATCH(MONTH($A234),COEE_CADLIGNE_TR!$A$1:$A$13,0),3))))</f>
        <v/>
      </c>
      <c r="K234" s="28" t="str">
        <f>IF(OR(Ouverture_lignes_validées!K234="F",Ouverture_lignes_validées!K234="PM",Ouverture_lignes_validées!K234=""),"",IF(Ouverture_lignes_validées!K234=1,IF(ISEVEN(Capa_lignes!$C234)="VRAI",INDEX(COEE_CADLIGNE_TR!$A$16:$C$27,MATCH(Tableau4[[#This Row],[Mois]],COEE_CADLIGNE_TR!$A$16:$A$27,0),2)*COEE_CADLIGNE_TR!$H$2*INDEX(COEE_CADLIGNE_TR!$L$3:$R$9,MATCH(WEEKDAY($A234,1),COEE_CADLIGNE_TR!$M$3:$M$9,0),3)*INDEX(COEE_CADLIGNE_TR!$A$1:$D$13,MATCH(MONTH($A234),COEE_CADLIGNE_TR!$A$1:$A$13,0),3),INDEX(COEE_CADLIGNE_TR!$A$16:$C$27,MATCH(Tableau4[[#This Row],[Mois]],COEE_CADLIGNE_TR!$A$16:$A$27,0),2)*COEE_CADLIGNE_TR!$H$2*INDEX(COEE_CADLIGNE_TR!$L$3:$R$9,MATCH(WEEKDAY($A234,1),COEE_CADLIGNE_TR!$M$3:$M$9,0),4)*INDEX(COEE_CADLIGNE_TR!$A$1:$D$13,MATCH(MONTH($A234),COEE_CADLIGNE_TR!$A$1:$A$13,0),3))))</f>
        <v/>
      </c>
      <c r="L234" s="28" t="str">
        <f>IF(OR(Ouverture_lignes_validées!L234="F",Ouverture_lignes_validées!L234="PM",Ouverture_lignes_validées!L234=""),"",IF(Ouverture_lignes_validées!L234=1,INDEX(COEE_CADLIGNE_TR!$A$16:$C$27,MATCH(Tableau4[[#This Row],[Mois]],COEE_CADLIGNE_TR!$A$16:$A$27,0),2)*COEE_CADLIGNE_TR!$H$2*INDEX(COEE_CADLIGNE_TR!$L$3:$R$9,MATCH(WEEKDAY($A234,1),COEE_CADLIGNE_TR!$M$3:$M$9,0),5)*INDEX(COEE_CADLIGNE_TR!$A$1:$D$13,MATCH(MONTH($A234),COEE_CADLIGNE_TR!$A$1:$A$13,0),3)))</f>
        <v/>
      </c>
      <c r="M234" s="28" t="str">
        <f>IF(OR(Ouverture_lignes_validées!M234="F",Ouverture_lignes_validées!M234="PM",Ouverture_lignes_validées!M234=""),"",IF(Ouverture_lignes_validées!M234=1,INDEX(COEE_CADLIGNE_TR!$A$16:$C$27,MATCH(Tableau4[[#This Row],[Mois]],COEE_CADLIGNE_TR!$A$16:$A$27,0),2)*COEE_CADLIGNE_TR!$H$2*INDEX(COEE_CADLIGNE_TR!$L$3:$R$9,MATCH(WEEKDAY($A234,1),COEE_CADLIGNE_TR!$M$3:$M$9,0),6)*INDEX(COEE_CADLIGNE_TR!$A$1:$D$13,MATCH(MONTH($A234),COEE_CADLIGNE_TR!$A$1:$A$13,0),3)))</f>
        <v/>
      </c>
      <c r="N234" s="28" t="str">
        <f>IF(OR(Ouverture_lignes_validées!N234="F",Ouverture_lignes_validées!N234="PM",Ouverture_lignes_validées!N234=""),"",IF(Ouverture_lignes_validées!N234=1,INDEX(COEE_CADLIGNE_TR!$A$16:$C$27,MATCH(Tableau4[[#This Row],[Mois]],COEE_CADLIGNE_TR!$A$16:$A$27,0),2)*COEE_CADLIGNE_TR!$H$2*INDEX(COEE_CADLIGNE_TR!$L$3:$R$9,MATCH(WEEKDAY($A234,1),COEE_CADLIGNE_TR!$M$3:$M$9,0),7)*INDEX(COEE_CADLIGNE_TR!$A$1:$D$13,MATCH(MONTH($A234),COEE_CADLIGNE_TR!$A$1:$A$13,0),3)))</f>
        <v/>
      </c>
      <c r="O234" s="28" t="str">
        <f>IF(OR(Ouverture_lignes_validées!O234="F",Ouverture_lignes_validées!O234="PM",Ouverture_lignes_validées!O234=""),"",IF(Ouverture_lignes_validées!O234=1,IF(ISEVEN(Capa_lignes!$C234)="VRAI",INDEX(COEE_CADLIGNE_TR!$A$16:$C$27,MATCH(Tableau4[[#This Row],[Mois]],COEE_CADLIGNE_TR!$A$16:$A$27,0),2)*COEE_CADLIGNE_TR!$I$2*INDEX(COEE_CADLIGNE_TR!$L$3:$R$9,MATCH(WEEKDAY($A234,1),COEE_CADLIGNE_TR!$M$3:$M$9,0),4)*INDEX(COEE_CADLIGNE_TR!$A$1:$D$13,MATCH(MONTH($A234),COEE_CADLIGNE_TR!$A$1:$A$13,0),4),INDEX(COEE_CADLIGNE_TR!$A$16:$C$27,MATCH(Tableau4[[#This Row],[Mois]],COEE_CADLIGNE_TR!$A$16:$A$27,0),2)*COEE_CADLIGNE_TR!$I$2*INDEX(COEE_CADLIGNE_TR!$L$3:$R$9,MATCH(WEEKDAY($A234,1),COEE_CADLIGNE_TR!$M$3:$M$9,0),3)*INDEX(COEE_CADLIGNE_TR!$A$1:$D$13,MATCH(MONTH($A234),COEE_CADLIGNE_TR!$A$1:$A$13,0),4))))</f>
        <v/>
      </c>
      <c r="P234" s="28" t="str">
        <f>IF(OR(Ouverture_lignes_validées!P234="F",Ouverture_lignes_validées!P234="PM",Ouverture_lignes_validées!P234=""),"",IF(Ouverture_lignes_validées!P234=1,IF(ISEVEN(Capa_lignes!$C234)="VRAI",INDEX(COEE_CADLIGNE_TR!$A$16:$C$27,MATCH(Tableau4[[#This Row],[Mois]],COEE_CADLIGNE_TR!$A$16:$A$27,0),2)*COEE_CADLIGNE_TR!$I$2*INDEX(COEE_CADLIGNE_TR!$L$3:$R$9,MATCH(WEEKDAY($A234,1),COEE_CADLIGNE_TR!$M$3:$M$9,0),3)*INDEX(COEE_CADLIGNE_TR!$A$1:$D$13,MATCH(MONTH($A234),COEE_CADLIGNE_TR!$A$1:$A$13,0),4),INDEX(COEE_CADLIGNE_TR!$A$16:$C$27,MATCH(Tableau4[[#This Row],[Mois]],COEE_CADLIGNE_TR!$A$16:$A$27,0),2)*COEE_CADLIGNE_TR!$I$2*INDEX(COEE_CADLIGNE_TR!$L$3:$R$9,MATCH(WEEKDAY($A234,1),COEE_CADLIGNE_TR!$M$3:$M$9,0),4)*INDEX(COEE_CADLIGNE_TR!$A$1:$D$13,MATCH(MONTH($A234),COEE_CADLIGNE_TR!$A$1:$A$13,0),4))))</f>
        <v/>
      </c>
      <c r="Q234" s="28" t="str">
        <f>IF(OR(Ouverture_lignes_validées!Q234="F",Ouverture_lignes_validées!Q234="PM",Ouverture_lignes_validées!Q234=""),"",IF(Ouverture_lignes_validées!Q234=1,INDEX(COEE_CADLIGNE_TR!$A$16:$C$27,MATCH(Tableau4[[#This Row],[Mois]],COEE_CADLIGNE_TR!$A$16:$A$27,0),2)*COEE_CADLIGNE_TR!$I$2*INDEX(COEE_CADLIGNE_TR!$L$3:$R$9,MATCH(WEEKDAY($A234,1),COEE_CADLIGNE_TR!$M$3:$M$9,0),5)*INDEX(COEE_CADLIGNE_TR!$A$1:$D$13,MATCH(MONTH($A234),COEE_CADLIGNE_TR!$A$1:$A$13,0),4)))</f>
        <v/>
      </c>
      <c r="R234" s="28" t="str">
        <f>IF(OR(Ouverture_lignes_validées!R234="F",Ouverture_lignes_validées!R234="PM",Ouverture_lignes_validées!R234=""),"",IF(Ouverture_lignes_validées!R234=1,INDEX(COEE_CADLIGNE_TR!$A$16:$C$27,MATCH(Tableau4[[#This Row],[Mois]],COEE_CADLIGNE_TR!$A$16:$A$27,0),2)*COEE_CADLIGNE_TR!$I$2*INDEX(COEE_CADLIGNE_TR!$L$3:$R$9,MATCH(WEEKDAY($A234,1),COEE_CADLIGNE_TR!$M$3:$M$9,0),6)*INDEX(COEE_CADLIGNE_TR!$A$1:$D$13,MATCH(MONTH($A234),COEE_CADLIGNE_TR!$A$1:$A$13,0),4)))</f>
        <v/>
      </c>
      <c r="S234" s="28">
        <f>IF(OR(Ouverture_lignes_validées!S234="F",Ouverture_lignes_validées!S234="PM",Ouverture_lignes_validées!S234=""),"",IF(Ouverture_lignes_validées!S234=1,INDEX(COEE_CADLIGNE_TR!$A$16:$C$27,MATCH(Tableau4[[#This Row],[Mois]],COEE_CADLIGNE_TR!$A$16:$A$27,0),2)*COEE_CADLIGNE_TR!$I$2*INDEX(COEE_CADLIGNE_TR!$L$3:$R$9,MATCH(WEEKDAY($A234,1),COEE_CADLIGNE_TR!$M$3:$M$9,0),7)*INDEX(COEE_CADLIGNE_TR!$A$1:$D$13,MATCH(MONTH($A234),COEE_CADLIGNE_TR!$A$1:$A$13,0),4)))</f>
        <v>7891.6500000000005</v>
      </c>
      <c r="T234" s="28" t="str">
        <f>IF(OR(Ouverture_lignes_validées!T234="F",Ouverture_lignes_validées!T234="PM",Ouverture_lignes_validées!T234=""),"",IF(Ouverture_lignes_validées!T234=1,IF(ISEVEN(Capa_lignes!$C234)="VRAI",INDEX(COEE_CADLIGNE_TR!$A$16:$C$27,MATCH(Tableau4[[#This Row],[Mois]],COEE_CADLIGNE_TR!$A$16:$A$27,0),2)*COEE_CADLIGNE_TR!$J$2*INDEX(COEE_CADLIGNE_TR!$L$3:$R$9,MATCH(WEEKDAY($A234,1),COEE_CADLIGNE_TR!$M$3:$M$9,0),3)*INDEX(COEE_CADLIGNE_TR!$A$1:$E$13,MATCH(MONTH($A234),COEE_CADLIGNE_TR!$A$1:$A$13,0),5),INDEX(COEE_CADLIGNE_TR!$A$16:$C$27,MATCH(Tableau4[[#This Row],[Mois]],COEE_CADLIGNE_TR!$A$16:$A$27,0),2)*COEE_CADLIGNE_TR!$J$2*INDEX(COEE_CADLIGNE_TR!$L$3:$R$9,MATCH(WEEKDAY($A234,1),COEE_CADLIGNE_TR!$M$3:$M$9,0),4)*INDEX(COEE_CADLIGNE_TR!$A$1:$E$13,MATCH(MONTH($A234),COEE_CADLIGNE_TR!$A$1:$A$13,0),5))))</f>
        <v/>
      </c>
    </row>
    <row r="235" spans="1:20" x14ac:dyDescent="0.35">
      <c r="A235" s="4">
        <v>45158</v>
      </c>
      <c r="B235" s="1">
        <v>2023</v>
      </c>
      <c r="C235" s="1">
        <v>33</v>
      </c>
      <c r="D235" s="1">
        <f>MONTH(Tableau4[[#This Row],[Date ]])</f>
        <v>8</v>
      </c>
      <c r="E235" s="28" t="str">
        <f>IF(OR(Ouverture_lignes_validées!E235="F",Ouverture_lignes_validées!E235="PM",Ouverture_lignes_validées!E235=""),"",
IF(Ouverture_lignes_validées!E235=1,
IF(ISEVEN(Capa_lignes!$C235)="VRAI",
INDEX(COEE_CADLIGNE_TR!$A$16:$C$27,MATCH(Tableau4[[#This Row],[Mois]],COEE_CADLIGNE_TR!$A$16:$A$27,0),2)*COEE_CADLIGNE_TR!$G$2*INDEX(COEE_CADLIGNE_TR!$L$3:$R$9,MATCH(WEEKDAY($A235,1),COEE_CADLIGNE_TR!$M$3:$M$9,0),4)*INDEX(COEE_CADLIGNE_TR!$A$1:$D$13,MATCH(MONTH($A235),COEE_CADLIGNE_TR!$A$1:$A$13,0),2)*INDEX(COEE_CADLIGNE_TR!$A$1:$D$13,MATCH(MONTH($A235),COEE_CADLIGNE_TR!$A$1:$A$13,0),2),
INDEX(COEE_CADLIGNE_TR!$A$16:$C$27,MATCH(Tableau4[[#This Row],[Mois]],COEE_CADLIGNE_TR!$A$16:$A$27,0),2)*COEE_CADLIGNE_TR!$G$2*INDEX(COEE_CADLIGNE_TR!$L$3:$R$9,MATCH(WEEKDAY($A235,1),COEE_CADLIGNE_TR!$M$3:$M$9,0),3)*INDEX(COEE_CADLIGNE_TR!$A$1:$D$13,MATCH(MONTH($A235),COEE_CADLIGNE_TR!$A$1:$A$13,0),2)*INDEX(COEE_CADLIGNE_TR!$A$1:$D$13,MATCH(MONTH($A235),COEE_CADLIGNE_TR!$A$1:$A$13,0),2))))</f>
        <v/>
      </c>
      <c r="F235" s="28" t="str">
        <f>IF(OR(Ouverture_lignes_validées!F235="F",Ouverture_lignes_validées!F235="PM",Ouverture_lignes_validées!F235=""),"",IF(Ouverture_lignes_validées!F235=1,IF(ISEVEN(Capa_lignes!$C235)="VRAI",INDEX(COEE_CADLIGNE_TR!$A$16:$C$27,MATCH(Tableau4[[#This Row],[Mois]],COEE_CADLIGNE_TR!$A$16:$A$27,0),2)*COEE_CADLIGNE_TR!$G$2*INDEX(COEE_CADLIGNE_TR!$L$3:$R$9,MATCH(WEEKDAY($A235,1),COEE_CADLIGNE_TR!$M$3:$M$9,0),3)*INDEX(COEE_CADLIGNE_TR!$A$1:$D$13,MATCH(MONTH($A235),COEE_CADLIGNE_TR!$A$1:$A$13,0),2),COEE_CADLIGNE_TR!$G$2*INDEX(COEE_CADLIGNE_TR!$L$3:$R$9,MATCH(WEEKDAY($A235,1),COEE_CADLIGNE_TR!$M$3:$M$9,0),4)*INDEX(COEE_CADLIGNE_TR!$A$1:$D$13,MATCH(MONTH($A235),COEE_CADLIGNE_TR!$A$1:$A$13,0),2))))</f>
        <v/>
      </c>
      <c r="G235" s="28" t="str">
        <f>IF(OR(Ouverture_lignes_validées!G235="F",Ouverture_lignes_validées!G235="PM",Ouverture_lignes_validées!G235=""),"",IF(Ouverture_lignes_validées!G235=1,INDEX(COEE_CADLIGNE_TR!$A$16:$C$27,MATCH(Tableau4[[#This Row],[Mois]],COEE_CADLIGNE_TR!$A$16:$A$27,0),2)*COEE_CADLIGNE_TR!$G$2*INDEX(COEE_CADLIGNE_TR!$L$3:$R$9,MATCH(WEEKDAY($A235,1),COEE_CADLIGNE_TR!$M$3:$M$9,0),5)*INDEX(COEE_CADLIGNE_TR!$A$1:$D$13,MATCH(MONTH($A235),COEE_CADLIGNE_TR!$A$1:$A$13,0),2)))</f>
        <v/>
      </c>
      <c r="H235" s="28" t="str">
        <f>IF(OR(Ouverture_lignes_validées!H235="F",Ouverture_lignes_validées!H235="PM",Ouverture_lignes_validées!H235=""),"",IF(Ouverture_lignes_validées!H235=1,INDEX(COEE_CADLIGNE_TR!$A$16:$C$27,MATCH(Tableau4[[#This Row],[Mois]],COEE_CADLIGNE_TR!$A$16:$A$27,0),2)*COEE_CADLIGNE_TR!$G$2*INDEX(COEE_CADLIGNE_TR!$L$3:$R$9,MATCH(WEEKDAY($A235,1),COEE_CADLIGNE_TR!$M$3:$M$9,0),6)*INDEX(COEE_CADLIGNE_TR!$A$1:$D$13,MATCH(MONTH($A235),COEE_CADLIGNE_TR!$A$1:$A$13,0),2)))</f>
        <v/>
      </c>
      <c r="I235" s="28">
        <f>IF(OR(Ouverture_lignes_validées!I235="F",Ouverture_lignes_validées!I235="PM",Ouverture_lignes_validées!I235=""),"",IF(Ouverture_lignes_validées!I235=1,INDEX(COEE_CADLIGNE_TR!$A$16:$C$27,MATCH(Tableau4[[#This Row],[Mois]],COEE_CADLIGNE_TR!$A$16:$A$27,0),2)*COEE_CADLIGNE_TR!$G$2*INDEX(COEE_CADLIGNE_TR!$L$3:$R$9,MATCH(WEEKDAY($A235,1),COEE_CADLIGNE_TR!$M$3:$M$9,0),7)*INDEX(COEE_CADLIGNE_TR!$A$1:$D$13,MATCH(MONTH($A235),COEE_CADLIGNE_TR!$A$1:$A$13,0),2)))</f>
        <v>6070.5</v>
      </c>
      <c r="J235" s="28" t="str">
        <f>IF(OR(Ouverture_lignes_validées!J235="F",Ouverture_lignes_validées!J235="PM",Ouverture_lignes_validées!J235=""),"",IF(Ouverture_lignes_validées!J235=1,IF(ISEVEN(Capa_lignes!$C235)="VRAI",INDEX(COEE_CADLIGNE_TR!$A$16:$C$27,MATCH(Tableau4[[#This Row],[Mois]],COEE_CADLIGNE_TR!$A$16:$A$27,0),2)*COEE_CADLIGNE_TR!$H$2*INDEX(COEE_CADLIGNE_TR!$L$3:$R$9,MATCH(WEEKDAY($A235,1),COEE_CADLIGNE_TR!$M$3:$M$9,0),4)*INDEX(COEE_CADLIGNE_TR!$A$1:$D$13,MATCH(MONTH($A235),COEE_CADLIGNE_TR!$A$1:$A$13,0),3),INDEX(COEE_CADLIGNE_TR!$A$16:$C$27,MATCH(Tableau4[[#This Row],[Mois]],COEE_CADLIGNE_TR!$A$16:$A$27,0),2)*COEE_CADLIGNE_TR!$H$2*INDEX(COEE_CADLIGNE_TR!$L$3:$R$9,MATCH(WEEKDAY($A235,1),COEE_CADLIGNE_TR!$M$3:$M$9,0),3)*INDEX(COEE_CADLIGNE_TR!$A$1:$D$13,MATCH(MONTH($A235),COEE_CADLIGNE_TR!$A$1:$A$13,0),3))))</f>
        <v/>
      </c>
      <c r="K235" s="28" t="str">
        <f>IF(OR(Ouverture_lignes_validées!K235="F",Ouverture_lignes_validées!K235="PM",Ouverture_lignes_validées!K235=""),"",IF(Ouverture_lignes_validées!K235=1,IF(ISEVEN(Capa_lignes!$C235)="VRAI",INDEX(COEE_CADLIGNE_TR!$A$16:$C$27,MATCH(Tableau4[[#This Row],[Mois]],COEE_CADLIGNE_TR!$A$16:$A$27,0),2)*COEE_CADLIGNE_TR!$H$2*INDEX(COEE_CADLIGNE_TR!$L$3:$R$9,MATCH(WEEKDAY($A235,1),COEE_CADLIGNE_TR!$M$3:$M$9,0),3)*INDEX(COEE_CADLIGNE_TR!$A$1:$D$13,MATCH(MONTH($A235),COEE_CADLIGNE_TR!$A$1:$A$13,0),3),INDEX(COEE_CADLIGNE_TR!$A$16:$C$27,MATCH(Tableau4[[#This Row],[Mois]],COEE_CADLIGNE_TR!$A$16:$A$27,0),2)*COEE_CADLIGNE_TR!$H$2*INDEX(COEE_CADLIGNE_TR!$L$3:$R$9,MATCH(WEEKDAY($A235,1),COEE_CADLIGNE_TR!$M$3:$M$9,0),4)*INDEX(COEE_CADLIGNE_TR!$A$1:$D$13,MATCH(MONTH($A235),COEE_CADLIGNE_TR!$A$1:$A$13,0),3))))</f>
        <v/>
      </c>
      <c r="L235" s="28" t="str">
        <f>IF(OR(Ouverture_lignes_validées!L235="F",Ouverture_lignes_validées!L235="PM",Ouverture_lignes_validées!L235=""),"",IF(Ouverture_lignes_validées!L235=1,INDEX(COEE_CADLIGNE_TR!$A$16:$C$27,MATCH(Tableau4[[#This Row],[Mois]],COEE_CADLIGNE_TR!$A$16:$A$27,0),2)*COEE_CADLIGNE_TR!$H$2*INDEX(COEE_CADLIGNE_TR!$L$3:$R$9,MATCH(WEEKDAY($A235,1),COEE_CADLIGNE_TR!$M$3:$M$9,0),5)*INDEX(COEE_CADLIGNE_TR!$A$1:$D$13,MATCH(MONTH($A235),COEE_CADLIGNE_TR!$A$1:$A$13,0),3)))</f>
        <v/>
      </c>
      <c r="M235" s="28" t="str">
        <f>IF(OR(Ouverture_lignes_validées!M235="F",Ouverture_lignes_validées!M235="PM",Ouverture_lignes_validées!M235=""),"",IF(Ouverture_lignes_validées!M235=1,INDEX(COEE_CADLIGNE_TR!$A$16:$C$27,MATCH(Tableau4[[#This Row],[Mois]],COEE_CADLIGNE_TR!$A$16:$A$27,0),2)*COEE_CADLIGNE_TR!$H$2*INDEX(COEE_CADLIGNE_TR!$L$3:$R$9,MATCH(WEEKDAY($A235,1),COEE_CADLIGNE_TR!$M$3:$M$9,0),6)*INDEX(COEE_CADLIGNE_TR!$A$1:$D$13,MATCH(MONTH($A235),COEE_CADLIGNE_TR!$A$1:$A$13,0),3)))</f>
        <v/>
      </c>
      <c r="N235" s="28" t="str">
        <f>IF(OR(Ouverture_lignes_validées!N235="F",Ouverture_lignes_validées!N235="PM",Ouverture_lignes_validées!N235=""),"",IF(Ouverture_lignes_validées!N235=1,INDEX(COEE_CADLIGNE_TR!$A$16:$C$27,MATCH(Tableau4[[#This Row],[Mois]],COEE_CADLIGNE_TR!$A$16:$A$27,0),2)*COEE_CADLIGNE_TR!$H$2*INDEX(COEE_CADLIGNE_TR!$L$3:$R$9,MATCH(WEEKDAY($A235,1),COEE_CADLIGNE_TR!$M$3:$M$9,0),7)*INDEX(COEE_CADLIGNE_TR!$A$1:$D$13,MATCH(MONTH($A235),COEE_CADLIGNE_TR!$A$1:$A$13,0),3)))</f>
        <v/>
      </c>
      <c r="O235" s="28" t="str">
        <f>IF(OR(Ouverture_lignes_validées!O235="F",Ouverture_lignes_validées!O235="PM",Ouverture_lignes_validées!O235=""),"",IF(Ouverture_lignes_validées!O235=1,IF(ISEVEN(Capa_lignes!$C235)="VRAI",INDEX(COEE_CADLIGNE_TR!$A$16:$C$27,MATCH(Tableau4[[#This Row],[Mois]],COEE_CADLIGNE_TR!$A$16:$A$27,0),2)*COEE_CADLIGNE_TR!$I$2*INDEX(COEE_CADLIGNE_TR!$L$3:$R$9,MATCH(WEEKDAY($A235,1),COEE_CADLIGNE_TR!$M$3:$M$9,0),4)*INDEX(COEE_CADLIGNE_TR!$A$1:$D$13,MATCH(MONTH($A235),COEE_CADLIGNE_TR!$A$1:$A$13,0),4),INDEX(COEE_CADLIGNE_TR!$A$16:$C$27,MATCH(Tableau4[[#This Row],[Mois]],COEE_CADLIGNE_TR!$A$16:$A$27,0),2)*COEE_CADLIGNE_TR!$I$2*INDEX(COEE_CADLIGNE_TR!$L$3:$R$9,MATCH(WEEKDAY($A235,1),COEE_CADLIGNE_TR!$M$3:$M$9,0),3)*INDEX(COEE_CADLIGNE_TR!$A$1:$D$13,MATCH(MONTH($A235),COEE_CADLIGNE_TR!$A$1:$A$13,0),4))))</f>
        <v/>
      </c>
      <c r="P235" s="28" t="str">
        <f>IF(OR(Ouverture_lignes_validées!P235="F",Ouverture_lignes_validées!P235="PM",Ouverture_lignes_validées!P235=""),"",IF(Ouverture_lignes_validées!P235=1,IF(ISEVEN(Capa_lignes!$C235)="VRAI",INDEX(COEE_CADLIGNE_TR!$A$16:$C$27,MATCH(Tableau4[[#This Row],[Mois]],COEE_CADLIGNE_TR!$A$16:$A$27,0),2)*COEE_CADLIGNE_TR!$I$2*INDEX(COEE_CADLIGNE_TR!$L$3:$R$9,MATCH(WEEKDAY($A235,1),COEE_CADLIGNE_TR!$M$3:$M$9,0),3)*INDEX(COEE_CADLIGNE_TR!$A$1:$D$13,MATCH(MONTH($A235),COEE_CADLIGNE_TR!$A$1:$A$13,0),4),INDEX(COEE_CADLIGNE_TR!$A$16:$C$27,MATCH(Tableau4[[#This Row],[Mois]],COEE_CADLIGNE_TR!$A$16:$A$27,0),2)*COEE_CADLIGNE_TR!$I$2*INDEX(COEE_CADLIGNE_TR!$L$3:$R$9,MATCH(WEEKDAY($A235,1),COEE_CADLIGNE_TR!$M$3:$M$9,0),4)*INDEX(COEE_CADLIGNE_TR!$A$1:$D$13,MATCH(MONTH($A235),COEE_CADLIGNE_TR!$A$1:$A$13,0),4))))</f>
        <v/>
      </c>
      <c r="Q235" s="28" t="str">
        <f>IF(OR(Ouverture_lignes_validées!Q235="F",Ouverture_lignes_validées!Q235="PM",Ouverture_lignes_validées!Q235=""),"",IF(Ouverture_lignes_validées!Q235=1,INDEX(COEE_CADLIGNE_TR!$A$16:$C$27,MATCH(Tableau4[[#This Row],[Mois]],COEE_CADLIGNE_TR!$A$16:$A$27,0),2)*COEE_CADLIGNE_TR!$I$2*INDEX(COEE_CADLIGNE_TR!$L$3:$R$9,MATCH(WEEKDAY($A235,1),COEE_CADLIGNE_TR!$M$3:$M$9,0),5)*INDEX(COEE_CADLIGNE_TR!$A$1:$D$13,MATCH(MONTH($A235),COEE_CADLIGNE_TR!$A$1:$A$13,0),4)))</f>
        <v/>
      </c>
      <c r="R235" s="28" t="str">
        <f>IF(OR(Ouverture_lignes_validées!R235="F",Ouverture_lignes_validées!R235="PM",Ouverture_lignes_validées!R235=""),"",IF(Ouverture_lignes_validées!R235=1,INDEX(COEE_CADLIGNE_TR!$A$16:$C$27,MATCH(Tableau4[[#This Row],[Mois]],COEE_CADLIGNE_TR!$A$16:$A$27,0),2)*COEE_CADLIGNE_TR!$I$2*INDEX(COEE_CADLIGNE_TR!$L$3:$R$9,MATCH(WEEKDAY($A235,1),COEE_CADLIGNE_TR!$M$3:$M$9,0),6)*INDEX(COEE_CADLIGNE_TR!$A$1:$D$13,MATCH(MONTH($A235),COEE_CADLIGNE_TR!$A$1:$A$13,0),4)))</f>
        <v/>
      </c>
      <c r="S235" s="28">
        <f>IF(OR(Ouverture_lignes_validées!S235="F",Ouverture_lignes_validées!S235="PM",Ouverture_lignes_validées!S235=""),"",IF(Ouverture_lignes_validées!S235=1,INDEX(COEE_CADLIGNE_TR!$A$16:$C$27,MATCH(Tableau4[[#This Row],[Mois]],COEE_CADLIGNE_TR!$A$16:$A$27,0),2)*COEE_CADLIGNE_TR!$I$2*INDEX(COEE_CADLIGNE_TR!$L$3:$R$9,MATCH(WEEKDAY($A235,1),COEE_CADLIGNE_TR!$M$3:$M$9,0),7)*INDEX(COEE_CADLIGNE_TR!$A$1:$D$13,MATCH(MONTH($A235),COEE_CADLIGNE_TR!$A$1:$A$13,0),4)))</f>
        <v>7891.6500000000005</v>
      </c>
      <c r="T235" s="28" t="str">
        <f>IF(OR(Ouverture_lignes_validées!T235="F",Ouverture_lignes_validées!T235="PM",Ouverture_lignes_validées!T235=""),"",IF(Ouverture_lignes_validées!T235=1,IF(ISEVEN(Capa_lignes!$C235)="VRAI",INDEX(COEE_CADLIGNE_TR!$A$16:$C$27,MATCH(Tableau4[[#This Row],[Mois]],COEE_CADLIGNE_TR!$A$16:$A$27,0),2)*COEE_CADLIGNE_TR!$J$2*INDEX(COEE_CADLIGNE_TR!$L$3:$R$9,MATCH(WEEKDAY($A235,1),COEE_CADLIGNE_TR!$M$3:$M$9,0),3)*INDEX(COEE_CADLIGNE_TR!$A$1:$E$13,MATCH(MONTH($A235),COEE_CADLIGNE_TR!$A$1:$A$13,0),5),INDEX(COEE_CADLIGNE_TR!$A$16:$C$27,MATCH(Tableau4[[#This Row],[Mois]],COEE_CADLIGNE_TR!$A$16:$A$27,0),2)*COEE_CADLIGNE_TR!$J$2*INDEX(COEE_CADLIGNE_TR!$L$3:$R$9,MATCH(WEEKDAY($A235,1),COEE_CADLIGNE_TR!$M$3:$M$9,0),4)*INDEX(COEE_CADLIGNE_TR!$A$1:$E$13,MATCH(MONTH($A235),COEE_CADLIGNE_TR!$A$1:$A$13,0),5))))</f>
        <v/>
      </c>
    </row>
    <row r="236" spans="1:20" x14ac:dyDescent="0.35">
      <c r="A236" s="4">
        <v>45159</v>
      </c>
      <c r="B236" s="1">
        <v>2023</v>
      </c>
      <c r="C236" s="1">
        <v>34</v>
      </c>
      <c r="D236" s="1">
        <f>MONTH(Tableau4[[#This Row],[Date ]])</f>
        <v>8</v>
      </c>
      <c r="E236" s="28" t="str">
        <f>IF(OR(Ouverture_lignes_validées!E236="F",Ouverture_lignes_validées!E236="PM",Ouverture_lignes_validées!E236=""),"",
IF(Ouverture_lignes_validées!E236=1,
IF(ISEVEN(Capa_lignes!$C236)="VRAI",
INDEX(COEE_CADLIGNE_TR!$A$16:$C$27,MATCH(Tableau4[[#This Row],[Mois]],COEE_CADLIGNE_TR!$A$16:$A$27,0),2)*COEE_CADLIGNE_TR!$G$2*INDEX(COEE_CADLIGNE_TR!$L$3:$R$9,MATCH(WEEKDAY($A236,1),COEE_CADLIGNE_TR!$M$3:$M$9,0),4)*INDEX(COEE_CADLIGNE_TR!$A$1:$D$13,MATCH(MONTH($A236),COEE_CADLIGNE_TR!$A$1:$A$13,0),2)*INDEX(COEE_CADLIGNE_TR!$A$1:$D$13,MATCH(MONTH($A236),COEE_CADLIGNE_TR!$A$1:$A$13,0),2),
INDEX(COEE_CADLIGNE_TR!$A$16:$C$27,MATCH(Tableau4[[#This Row],[Mois]],COEE_CADLIGNE_TR!$A$16:$A$27,0),2)*COEE_CADLIGNE_TR!$G$2*INDEX(COEE_CADLIGNE_TR!$L$3:$R$9,MATCH(WEEKDAY($A236,1),COEE_CADLIGNE_TR!$M$3:$M$9,0),3)*INDEX(COEE_CADLIGNE_TR!$A$1:$D$13,MATCH(MONTH($A236),COEE_CADLIGNE_TR!$A$1:$A$13,0),2)*INDEX(COEE_CADLIGNE_TR!$A$1:$D$13,MATCH(MONTH($A236),COEE_CADLIGNE_TR!$A$1:$A$13,0),2))))</f>
        <v/>
      </c>
      <c r="F236" s="28">
        <f>IF(OR(Ouverture_lignes_validées!F236="F",Ouverture_lignes_validées!F236="PM",Ouverture_lignes_validées!F236=""),"",IF(Ouverture_lignes_validées!F236=1,IF(ISEVEN(Capa_lignes!$C236)="VRAI",INDEX(COEE_CADLIGNE_TR!$A$16:$C$27,MATCH(Tableau4[[#This Row],[Mois]],COEE_CADLIGNE_TR!$A$16:$A$27,0),2)*COEE_CADLIGNE_TR!$G$2*INDEX(COEE_CADLIGNE_TR!$L$3:$R$9,MATCH(WEEKDAY($A236,1),COEE_CADLIGNE_TR!$M$3:$M$9,0),3)*INDEX(COEE_CADLIGNE_TR!$A$1:$D$13,MATCH(MONTH($A236),COEE_CADLIGNE_TR!$A$1:$A$13,0),2),COEE_CADLIGNE_TR!$G$2*INDEX(COEE_CADLIGNE_TR!$L$3:$R$9,MATCH(WEEKDAY($A236,1),COEE_CADLIGNE_TR!$M$3:$M$9,0),4)*INDEX(COEE_CADLIGNE_TR!$A$1:$D$13,MATCH(MONTH($A236),COEE_CADLIGNE_TR!$A$1:$A$13,0),2))))</f>
        <v>4050</v>
      </c>
      <c r="G236" s="28" t="str">
        <f>IF(OR(Ouverture_lignes_validées!G236="F",Ouverture_lignes_validées!G236="PM",Ouverture_lignes_validées!G236=""),"",IF(Ouverture_lignes_validées!G236=1,INDEX(COEE_CADLIGNE_TR!$A$16:$C$27,MATCH(Tableau4[[#This Row],[Mois]],COEE_CADLIGNE_TR!$A$16:$A$27,0),2)*COEE_CADLIGNE_TR!$G$2*INDEX(COEE_CADLIGNE_TR!$L$3:$R$9,MATCH(WEEKDAY($A236,1),COEE_CADLIGNE_TR!$M$3:$M$9,0),5)*INDEX(COEE_CADLIGNE_TR!$A$1:$D$13,MATCH(MONTH($A236),COEE_CADLIGNE_TR!$A$1:$A$13,0),2)))</f>
        <v/>
      </c>
      <c r="H236" s="28" t="str">
        <f>IF(OR(Ouverture_lignes_validées!H236="F",Ouverture_lignes_validées!H236="PM",Ouverture_lignes_validées!H236=""),"",IF(Ouverture_lignes_validées!H236=1,INDEX(COEE_CADLIGNE_TR!$A$16:$C$27,MATCH(Tableau4[[#This Row],[Mois]],COEE_CADLIGNE_TR!$A$16:$A$27,0),2)*COEE_CADLIGNE_TR!$G$2*INDEX(COEE_CADLIGNE_TR!$L$3:$R$9,MATCH(WEEKDAY($A236,1),COEE_CADLIGNE_TR!$M$3:$M$9,0),6)*INDEX(COEE_CADLIGNE_TR!$A$1:$D$13,MATCH(MONTH($A236),COEE_CADLIGNE_TR!$A$1:$A$13,0),2)))</f>
        <v/>
      </c>
      <c r="I236" s="28" t="str">
        <f>IF(OR(Ouverture_lignes_validées!I236="F",Ouverture_lignes_validées!I236="PM",Ouverture_lignes_validées!I236=""),"",IF(Ouverture_lignes_validées!I236=1,INDEX(COEE_CADLIGNE_TR!$A$16:$C$27,MATCH(Tableau4[[#This Row],[Mois]],COEE_CADLIGNE_TR!$A$16:$A$27,0),2)*COEE_CADLIGNE_TR!$G$2*INDEX(COEE_CADLIGNE_TR!$L$3:$R$9,MATCH(WEEKDAY($A236,1),COEE_CADLIGNE_TR!$M$3:$M$9,0),7)*INDEX(COEE_CADLIGNE_TR!$A$1:$D$13,MATCH(MONTH($A236),COEE_CADLIGNE_TR!$A$1:$A$13,0),2)))</f>
        <v/>
      </c>
      <c r="J236" s="28" t="str">
        <f>IF(OR(Ouverture_lignes_validées!J236="F",Ouverture_lignes_validées!J236="PM",Ouverture_lignes_validées!J236=""),"",IF(Ouverture_lignes_validées!J236=1,IF(ISEVEN(Capa_lignes!$C236)="VRAI",INDEX(COEE_CADLIGNE_TR!$A$16:$C$27,MATCH(Tableau4[[#This Row],[Mois]],COEE_CADLIGNE_TR!$A$16:$A$27,0),2)*COEE_CADLIGNE_TR!$H$2*INDEX(COEE_CADLIGNE_TR!$L$3:$R$9,MATCH(WEEKDAY($A236,1),COEE_CADLIGNE_TR!$M$3:$M$9,0),4)*INDEX(COEE_CADLIGNE_TR!$A$1:$D$13,MATCH(MONTH($A236),COEE_CADLIGNE_TR!$A$1:$A$13,0),3),INDEX(COEE_CADLIGNE_TR!$A$16:$C$27,MATCH(Tableau4[[#This Row],[Mois]],COEE_CADLIGNE_TR!$A$16:$A$27,0),2)*COEE_CADLIGNE_TR!$H$2*INDEX(COEE_CADLIGNE_TR!$L$3:$R$9,MATCH(WEEKDAY($A236,1),COEE_CADLIGNE_TR!$M$3:$M$9,0),3)*INDEX(COEE_CADLIGNE_TR!$A$1:$D$13,MATCH(MONTH($A236),COEE_CADLIGNE_TR!$A$1:$A$13,0),3))))</f>
        <v/>
      </c>
      <c r="K236" s="28" t="str">
        <f>IF(OR(Ouverture_lignes_validées!K236="F",Ouverture_lignes_validées!K236="PM",Ouverture_lignes_validées!K236=""),"",IF(Ouverture_lignes_validées!K236=1,IF(ISEVEN(Capa_lignes!$C236)="VRAI",INDEX(COEE_CADLIGNE_TR!$A$16:$C$27,MATCH(Tableau4[[#This Row],[Mois]],COEE_CADLIGNE_TR!$A$16:$A$27,0),2)*COEE_CADLIGNE_TR!$H$2*INDEX(COEE_CADLIGNE_TR!$L$3:$R$9,MATCH(WEEKDAY($A236,1),COEE_CADLIGNE_TR!$M$3:$M$9,0),3)*INDEX(COEE_CADLIGNE_TR!$A$1:$D$13,MATCH(MONTH($A236),COEE_CADLIGNE_TR!$A$1:$A$13,0),3),INDEX(COEE_CADLIGNE_TR!$A$16:$C$27,MATCH(Tableau4[[#This Row],[Mois]],COEE_CADLIGNE_TR!$A$16:$A$27,0),2)*COEE_CADLIGNE_TR!$H$2*INDEX(COEE_CADLIGNE_TR!$L$3:$R$9,MATCH(WEEKDAY($A236,1),COEE_CADLIGNE_TR!$M$3:$M$9,0),4)*INDEX(COEE_CADLIGNE_TR!$A$1:$D$13,MATCH(MONTH($A236),COEE_CADLIGNE_TR!$A$1:$A$13,0),3))))</f>
        <v/>
      </c>
      <c r="L236" s="28" t="str">
        <f>IF(OR(Ouverture_lignes_validées!L236="F",Ouverture_lignes_validées!L236="PM",Ouverture_lignes_validées!L236=""),"",IF(Ouverture_lignes_validées!L236=1,INDEX(COEE_CADLIGNE_TR!$A$16:$C$27,MATCH(Tableau4[[#This Row],[Mois]],COEE_CADLIGNE_TR!$A$16:$A$27,0),2)*COEE_CADLIGNE_TR!$H$2*INDEX(COEE_CADLIGNE_TR!$L$3:$R$9,MATCH(WEEKDAY($A236,1),COEE_CADLIGNE_TR!$M$3:$M$9,0),5)*INDEX(COEE_CADLIGNE_TR!$A$1:$D$13,MATCH(MONTH($A236),COEE_CADLIGNE_TR!$A$1:$A$13,0),3)))</f>
        <v/>
      </c>
      <c r="M236" s="28" t="str">
        <f>IF(OR(Ouverture_lignes_validées!M236="F",Ouverture_lignes_validées!M236="PM",Ouverture_lignes_validées!M236=""),"",IF(Ouverture_lignes_validées!M236=1,INDEX(COEE_CADLIGNE_TR!$A$16:$C$27,MATCH(Tableau4[[#This Row],[Mois]],COEE_CADLIGNE_TR!$A$16:$A$27,0),2)*COEE_CADLIGNE_TR!$H$2*INDEX(COEE_CADLIGNE_TR!$L$3:$R$9,MATCH(WEEKDAY($A236,1),COEE_CADLIGNE_TR!$M$3:$M$9,0),6)*INDEX(COEE_CADLIGNE_TR!$A$1:$D$13,MATCH(MONTH($A236),COEE_CADLIGNE_TR!$A$1:$A$13,0),3)))</f>
        <v/>
      </c>
      <c r="N236" s="28" t="str">
        <f>IF(OR(Ouverture_lignes_validées!N236="F",Ouverture_lignes_validées!N236="PM",Ouverture_lignes_validées!N236=""),"",IF(Ouverture_lignes_validées!N236=1,INDEX(COEE_CADLIGNE_TR!$A$16:$C$27,MATCH(Tableau4[[#This Row],[Mois]],COEE_CADLIGNE_TR!$A$16:$A$27,0),2)*COEE_CADLIGNE_TR!$H$2*INDEX(COEE_CADLIGNE_TR!$L$3:$R$9,MATCH(WEEKDAY($A236,1),COEE_CADLIGNE_TR!$M$3:$M$9,0),7)*INDEX(COEE_CADLIGNE_TR!$A$1:$D$13,MATCH(MONTH($A236),COEE_CADLIGNE_TR!$A$1:$A$13,0),3)))</f>
        <v/>
      </c>
      <c r="O236" s="28">
        <f>IF(OR(Ouverture_lignes_validées!O236="F",Ouverture_lignes_validées!O236="PM",Ouverture_lignes_validées!O236=""),"",IF(Ouverture_lignes_validées!O236=1,IF(ISEVEN(Capa_lignes!$C236)="VRAI",INDEX(COEE_CADLIGNE_TR!$A$16:$C$27,MATCH(Tableau4[[#This Row],[Mois]],COEE_CADLIGNE_TR!$A$16:$A$27,0),2)*COEE_CADLIGNE_TR!$I$2*INDEX(COEE_CADLIGNE_TR!$L$3:$R$9,MATCH(WEEKDAY($A236,1),COEE_CADLIGNE_TR!$M$3:$M$9,0),4)*INDEX(COEE_CADLIGNE_TR!$A$1:$D$13,MATCH(MONTH($A236),COEE_CADLIGNE_TR!$A$1:$A$13,0),4),INDEX(COEE_CADLIGNE_TR!$A$16:$C$27,MATCH(Tableau4[[#This Row],[Mois]],COEE_CADLIGNE_TR!$A$16:$A$27,0),2)*COEE_CADLIGNE_TR!$I$2*INDEX(COEE_CADLIGNE_TR!$L$3:$R$9,MATCH(WEEKDAY($A236,1),COEE_CADLIGNE_TR!$M$3:$M$9,0),3)*INDEX(COEE_CADLIGNE_TR!$A$1:$D$13,MATCH(MONTH($A236),COEE_CADLIGNE_TR!$A$1:$A$13,0),4))))</f>
        <v>4890.6000000000004</v>
      </c>
      <c r="P236" s="28">
        <f>IF(OR(Ouverture_lignes_validées!P236="F",Ouverture_lignes_validées!P236="PM",Ouverture_lignes_validées!P236=""),"",IF(Ouverture_lignes_validées!P236=1,IF(ISEVEN(Capa_lignes!$C236)="VRAI",INDEX(COEE_CADLIGNE_TR!$A$16:$C$27,MATCH(Tableau4[[#This Row],[Mois]],COEE_CADLIGNE_TR!$A$16:$A$27,0),2)*COEE_CADLIGNE_TR!$I$2*INDEX(COEE_CADLIGNE_TR!$L$3:$R$9,MATCH(WEEKDAY($A236,1),COEE_CADLIGNE_TR!$M$3:$M$9,0),3)*INDEX(COEE_CADLIGNE_TR!$A$1:$D$13,MATCH(MONTH($A236),COEE_CADLIGNE_TR!$A$1:$A$13,0),4),INDEX(COEE_CADLIGNE_TR!$A$16:$C$27,MATCH(Tableau4[[#This Row],[Mois]],COEE_CADLIGNE_TR!$A$16:$A$27,0),2)*COEE_CADLIGNE_TR!$I$2*INDEX(COEE_CADLIGNE_TR!$L$3:$R$9,MATCH(WEEKDAY($A236,1),COEE_CADLIGNE_TR!$M$3:$M$9,0),4)*INDEX(COEE_CADLIGNE_TR!$A$1:$D$13,MATCH(MONTH($A236),COEE_CADLIGNE_TR!$A$1:$A$13,0),4))))</f>
        <v>5001.75</v>
      </c>
      <c r="Q236" s="28">
        <f>IF(OR(Ouverture_lignes_validées!Q236="F",Ouverture_lignes_validées!Q236="PM",Ouverture_lignes_validées!Q236=""),"",IF(Ouverture_lignes_validées!Q236=1,INDEX(COEE_CADLIGNE_TR!$A$16:$C$27,MATCH(Tableau4[[#This Row],[Mois]],COEE_CADLIGNE_TR!$A$16:$A$27,0),2)*COEE_CADLIGNE_TR!$I$2*INDEX(COEE_CADLIGNE_TR!$L$3:$R$9,MATCH(WEEKDAY($A236,1),COEE_CADLIGNE_TR!$M$3:$M$9,0),5)*INDEX(COEE_CADLIGNE_TR!$A$1:$D$13,MATCH(MONTH($A236),COEE_CADLIGNE_TR!$A$1:$A$13,0),4)))</f>
        <v>6113.25</v>
      </c>
      <c r="R236" s="28" t="str">
        <f>IF(OR(Ouverture_lignes_validées!R236="F",Ouverture_lignes_validées!R236="PM",Ouverture_lignes_validées!R236=""),"",IF(Ouverture_lignes_validées!R236=1,INDEX(COEE_CADLIGNE_TR!$A$16:$C$27,MATCH(Tableau4[[#This Row],[Mois]],COEE_CADLIGNE_TR!$A$16:$A$27,0),2)*COEE_CADLIGNE_TR!$I$2*INDEX(COEE_CADLIGNE_TR!$L$3:$R$9,MATCH(WEEKDAY($A236,1),COEE_CADLIGNE_TR!$M$3:$M$9,0),6)*INDEX(COEE_CADLIGNE_TR!$A$1:$D$13,MATCH(MONTH($A236),COEE_CADLIGNE_TR!$A$1:$A$13,0),4)))</f>
        <v/>
      </c>
      <c r="S236" s="28" t="str">
        <f>IF(OR(Ouverture_lignes_validées!S236="F",Ouverture_lignes_validées!S236="PM",Ouverture_lignes_validées!S236=""),"",IF(Ouverture_lignes_validées!S236=1,INDEX(COEE_CADLIGNE_TR!$A$16:$C$27,MATCH(Tableau4[[#This Row],[Mois]],COEE_CADLIGNE_TR!$A$16:$A$27,0),2)*COEE_CADLIGNE_TR!$I$2*INDEX(COEE_CADLIGNE_TR!$L$3:$R$9,MATCH(WEEKDAY($A236,1),COEE_CADLIGNE_TR!$M$3:$M$9,0),7)*INDEX(COEE_CADLIGNE_TR!$A$1:$D$13,MATCH(MONTH($A236),COEE_CADLIGNE_TR!$A$1:$A$13,0),4)))</f>
        <v/>
      </c>
      <c r="T236" s="28">
        <f>IF(OR(Ouverture_lignes_validées!T236="F",Ouverture_lignes_validées!T236="PM",Ouverture_lignes_validées!T236=""),"",IF(Ouverture_lignes_validées!T236=1,IF(ISEVEN(Capa_lignes!$C236)="VRAI",INDEX(COEE_CADLIGNE_TR!$A$16:$C$27,MATCH(Tableau4[[#This Row],[Mois]],COEE_CADLIGNE_TR!$A$16:$A$27,0),2)*COEE_CADLIGNE_TR!$J$2*INDEX(COEE_CADLIGNE_TR!$L$3:$R$9,MATCH(WEEKDAY($A236,1),COEE_CADLIGNE_TR!$M$3:$M$9,0),3)*INDEX(COEE_CADLIGNE_TR!$A$1:$E$13,MATCH(MONTH($A236),COEE_CADLIGNE_TR!$A$1:$A$13,0),5),INDEX(COEE_CADLIGNE_TR!$A$16:$C$27,MATCH(Tableau4[[#This Row],[Mois]],COEE_CADLIGNE_TR!$A$16:$A$27,0),2)*COEE_CADLIGNE_TR!$J$2*INDEX(COEE_CADLIGNE_TR!$L$3:$R$9,MATCH(WEEKDAY($A236,1),COEE_CADLIGNE_TR!$M$3:$M$9,0),4)*INDEX(COEE_CADLIGNE_TR!$A$1:$E$13,MATCH(MONTH($A236),COEE_CADLIGNE_TR!$A$1:$A$13,0),5))))</f>
        <v>1601.8735362997659</v>
      </c>
    </row>
    <row r="237" spans="1:20" x14ac:dyDescent="0.35">
      <c r="A237" s="4">
        <v>45160</v>
      </c>
      <c r="B237" s="1">
        <v>2023</v>
      </c>
      <c r="C237" s="1">
        <v>34</v>
      </c>
      <c r="D237" s="1">
        <f>MONTH(Tableau4[[#This Row],[Date ]])</f>
        <v>8</v>
      </c>
      <c r="E237" s="28" t="str">
        <f>IF(OR(Ouverture_lignes_validées!E237="F",Ouverture_lignes_validées!E237="PM",Ouverture_lignes_validées!E237=""),"",
IF(Ouverture_lignes_validées!E237=1,
IF(ISEVEN(Capa_lignes!$C237)="VRAI",
INDEX(COEE_CADLIGNE_TR!$A$16:$C$27,MATCH(Tableau4[[#This Row],[Mois]],COEE_CADLIGNE_TR!$A$16:$A$27,0),2)*COEE_CADLIGNE_TR!$G$2*INDEX(COEE_CADLIGNE_TR!$L$3:$R$9,MATCH(WEEKDAY($A237,1),COEE_CADLIGNE_TR!$M$3:$M$9,0),4)*INDEX(COEE_CADLIGNE_TR!$A$1:$D$13,MATCH(MONTH($A237),COEE_CADLIGNE_TR!$A$1:$A$13,0),2)*INDEX(COEE_CADLIGNE_TR!$A$1:$D$13,MATCH(MONTH($A237),COEE_CADLIGNE_TR!$A$1:$A$13,0),2),
INDEX(COEE_CADLIGNE_TR!$A$16:$C$27,MATCH(Tableau4[[#This Row],[Mois]],COEE_CADLIGNE_TR!$A$16:$A$27,0),2)*COEE_CADLIGNE_TR!$G$2*INDEX(COEE_CADLIGNE_TR!$L$3:$R$9,MATCH(WEEKDAY($A237,1),COEE_CADLIGNE_TR!$M$3:$M$9,0),3)*INDEX(COEE_CADLIGNE_TR!$A$1:$D$13,MATCH(MONTH($A237),COEE_CADLIGNE_TR!$A$1:$A$13,0),2)*INDEX(COEE_CADLIGNE_TR!$A$1:$D$13,MATCH(MONTH($A237),COEE_CADLIGNE_TR!$A$1:$A$13,0),2))))</f>
        <v/>
      </c>
      <c r="F237" s="28">
        <f>IF(OR(Ouverture_lignes_validées!F237="F",Ouverture_lignes_validées!F237="PM",Ouverture_lignes_validées!F237=""),"",IF(Ouverture_lignes_validées!F237=1,IF(ISEVEN(Capa_lignes!$C237)="VRAI",INDEX(COEE_CADLIGNE_TR!$A$16:$C$27,MATCH(Tableau4[[#This Row],[Mois]],COEE_CADLIGNE_TR!$A$16:$A$27,0),2)*COEE_CADLIGNE_TR!$G$2*INDEX(COEE_CADLIGNE_TR!$L$3:$R$9,MATCH(WEEKDAY($A237,1),COEE_CADLIGNE_TR!$M$3:$M$9,0),3)*INDEX(COEE_CADLIGNE_TR!$A$1:$D$13,MATCH(MONTH($A237),COEE_CADLIGNE_TR!$A$1:$A$13,0),2),COEE_CADLIGNE_TR!$G$2*INDEX(COEE_CADLIGNE_TR!$L$3:$R$9,MATCH(WEEKDAY($A237,1),COEE_CADLIGNE_TR!$M$3:$M$9,0),4)*INDEX(COEE_CADLIGNE_TR!$A$1:$D$13,MATCH(MONTH($A237),COEE_CADLIGNE_TR!$A$1:$A$13,0),2))))</f>
        <v>4050</v>
      </c>
      <c r="G237" s="28" t="str">
        <f>IF(OR(Ouverture_lignes_validées!G237="F",Ouverture_lignes_validées!G237="PM",Ouverture_lignes_validées!G237=""),"",IF(Ouverture_lignes_validées!G237=1,INDEX(COEE_CADLIGNE_TR!$A$16:$C$27,MATCH(Tableau4[[#This Row],[Mois]],COEE_CADLIGNE_TR!$A$16:$A$27,0),2)*COEE_CADLIGNE_TR!$G$2*INDEX(COEE_CADLIGNE_TR!$L$3:$R$9,MATCH(WEEKDAY($A237,1),COEE_CADLIGNE_TR!$M$3:$M$9,0),5)*INDEX(COEE_CADLIGNE_TR!$A$1:$D$13,MATCH(MONTH($A237),COEE_CADLIGNE_TR!$A$1:$A$13,0),2)))</f>
        <v/>
      </c>
      <c r="H237" s="28" t="str">
        <f>IF(OR(Ouverture_lignes_validées!H237="F",Ouverture_lignes_validées!H237="PM",Ouverture_lignes_validées!H237=""),"",IF(Ouverture_lignes_validées!H237=1,INDEX(COEE_CADLIGNE_TR!$A$16:$C$27,MATCH(Tableau4[[#This Row],[Mois]],COEE_CADLIGNE_TR!$A$16:$A$27,0),2)*COEE_CADLIGNE_TR!$G$2*INDEX(COEE_CADLIGNE_TR!$L$3:$R$9,MATCH(WEEKDAY($A237,1),COEE_CADLIGNE_TR!$M$3:$M$9,0),6)*INDEX(COEE_CADLIGNE_TR!$A$1:$D$13,MATCH(MONTH($A237),COEE_CADLIGNE_TR!$A$1:$A$13,0),2)))</f>
        <v/>
      </c>
      <c r="I237" s="28" t="str">
        <f>IF(OR(Ouverture_lignes_validées!I237="F",Ouverture_lignes_validées!I237="PM",Ouverture_lignes_validées!I237=""),"",IF(Ouverture_lignes_validées!I237=1,INDEX(COEE_CADLIGNE_TR!$A$16:$C$27,MATCH(Tableau4[[#This Row],[Mois]],COEE_CADLIGNE_TR!$A$16:$A$27,0),2)*COEE_CADLIGNE_TR!$G$2*INDEX(COEE_CADLIGNE_TR!$L$3:$R$9,MATCH(WEEKDAY($A237,1),COEE_CADLIGNE_TR!$M$3:$M$9,0),7)*INDEX(COEE_CADLIGNE_TR!$A$1:$D$13,MATCH(MONTH($A237),COEE_CADLIGNE_TR!$A$1:$A$13,0),2)))</f>
        <v/>
      </c>
      <c r="J237" s="28" t="str">
        <f>IF(OR(Ouverture_lignes_validées!J237="F",Ouverture_lignes_validées!J237="PM",Ouverture_lignes_validées!J237=""),"",IF(Ouverture_lignes_validées!J237=1,IF(ISEVEN(Capa_lignes!$C237)="VRAI",INDEX(COEE_CADLIGNE_TR!$A$16:$C$27,MATCH(Tableau4[[#This Row],[Mois]],COEE_CADLIGNE_TR!$A$16:$A$27,0),2)*COEE_CADLIGNE_TR!$H$2*INDEX(COEE_CADLIGNE_TR!$L$3:$R$9,MATCH(WEEKDAY($A237,1),COEE_CADLIGNE_TR!$M$3:$M$9,0),4)*INDEX(COEE_CADLIGNE_TR!$A$1:$D$13,MATCH(MONTH($A237),COEE_CADLIGNE_TR!$A$1:$A$13,0),3),INDEX(COEE_CADLIGNE_TR!$A$16:$C$27,MATCH(Tableau4[[#This Row],[Mois]],COEE_CADLIGNE_TR!$A$16:$A$27,0),2)*COEE_CADLIGNE_TR!$H$2*INDEX(COEE_CADLIGNE_TR!$L$3:$R$9,MATCH(WEEKDAY($A237,1),COEE_CADLIGNE_TR!$M$3:$M$9,0),3)*INDEX(COEE_CADLIGNE_TR!$A$1:$D$13,MATCH(MONTH($A237),COEE_CADLIGNE_TR!$A$1:$A$13,0),3))))</f>
        <v/>
      </c>
      <c r="K237" s="28" t="str">
        <f>IF(OR(Ouverture_lignes_validées!K237="F",Ouverture_lignes_validées!K237="PM",Ouverture_lignes_validées!K237=""),"",IF(Ouverture_lignes_validées!K237=1,IF(ISEVEN(Capa_lignes!$C237)="VRAI",INDEX(COEE_CADLIGNE_TR!$A$16:$C$27,MATCH(Tableau4[[#This Row],[Mois]],COEE_CADLIGNE_TR!$A$16:$A$27,0),2)*COEE_CADLIGNE_TR!$H$2*INDEX(COEE_CADLIGNE_TR!$L$3:$R$9,MATCH(WEEKDAY($A237,1),COEE_CADLIGNE_TR!$M$3:$M$9,0),3)*INDEX(COEE_CADLIGNE_TR!$A$1:$D$13,MATCH(MONTH($A237),COEE_CADLIGNE_TR!$A$1:$A$13,0),3),INDEX(COEE_CADLIGNE_TR!$A$16:$C$27,MATCH(Tableau4[[#This Row],[Mois]],COEE_CADLIGNE_TR!$A$16:$A$27,0),2)*COEE_CADLIGNE_TR!$H$2*INDEX(COEE_CADLIGNE_TR!$L$3:$R$9,MATCH(WEEKDAY($A237,1),COEE_CADLIGNE_TR!$M$3:$M$9,0),4)*INDEX(COEE_CADLIGNE_TR!$A$1:$D$13,MATCH(MONTH($A237),COEE_CADLIGNE_TR!$A$1:$A$13,0),3))))</f>
        <v/>
      </c>
      <c r="L237" s="28" t="str">
        <f>IF(OR(Ouverture_lignes_validées!L237="F",Ouverture_lignes_validées!L237="PM",Ouverture_lignes_validées!L237=""),"",IF(Ouverture_lignes_validées!L237=1,INDEX(COEE_CADLIGNE_TR!$A$16:$C$27,MATCH(Tableau4[[#This Row],[Mois]],COEE_CADLIGNE_TR!$A$16:$A$27,0),2)*COEE_CADLIGNE_TR!$H$2*INDEX(COEE_CADLIGNE_TR!$L$3:$R$9,MATCH(WEEKDAY($A237,1),COEE_CADLIGNE_TR!$M$3:$M$9,0),5)*INDEX(COEE_CADLIGNE_TR!$A$1:$D$13,MATCH(MONTH($A237),COEE_CADLIGNE_TR!$A$1:$A$13,0),3)))</f>
        <v/>
      </c>
      <c r="M237" s="28" t="str">
        <f>IF(OR(Ouverture_lignes_validées!M237="F",Ouverture_lignes_validées!M237="PM",Ouverture_lignes_validées!M237=""),"",IF(Ouverture_lignes_validées!M237=1,INDEX(COEE_CADLIGNE_TR!$A$16:$C$27,MATCH(Tableau4[[#This Row],[Mois]],COEE_CADLIGNE_TR!$A$16:$A$27,0),2)*COEE_CADLIGNE_TR!$H$2*INDEX(COEE_CADLIGNE_TR!$L$3:$R$9,MATCH(WEEKDAY($A237,1),COEE_CADLIGNE_TR!$M$3:$M$9,0),6)*INDEX(COEE_CADLIGNE_TR!$A$1:$D$13,MATCH(MONTH($A237),COEE_CADLIGNE_TR!$A$1:$A$13,0),3)))</f>
        <v/>
      </c>
      <c r="N237" s="28" t="str">
        <f>IF(OR(Ouverture_lignes_validées!N237="F",Ouverture_lignes_validées!N237="PM",Ouverture_lignes_validées!N237=""),"",IF(Ouverture_lignes_validées!N237=1,INDEX(COEE_CADLIGNE_TR!$A$16:$C$27,MATCH(Tableau4[[#This Row],[Mois]],COEE_CADLIGNE_TR!$A$16:$A$27,0),2)*COEE_CADLIGNE_TR!$H$2*INDEX(COEE_CADLIGNE_TR!$L$3:$R$9,MATCH(WEEKDAY($A237,1),COEE_CADLIGNE_TR!$M$3:$M$9,0),7)*INDEX(COEE_CADLIGNE_TR!$A$1:$D$13,MATCH(MONTH($A237),COEE_CADLIGNE_TR!$A$1:$A$13,0),3)))</f>
        <v/>
      </c>
      <c r="O237" s="28">
        <f>IF(OR(Ouverture_lignes_validées!O237="F",Ouverture_lignes_validées!O237="PM",Ouverture_lignes_validées!O237=""),"",IF(Ouverture_lignes_validées!O237=1,IF(ISEVEN(Capa_lignes!$C237)="VRAI",INDEX(COEE_CADLIGNE_TR!$A$16:$C$27,MATCH(Tableau4[[#This Row],[Mois]],COEE_CADLIGNE_TR!$A$16:$A$27,0),2)*COEE_CADLIGNE_TR!$I$2*INDEX(COEE_CADLIGNE_TR!$L$3:$R$9,MATCH(WEEKDAY($A237,1),COEE_CADLIGNE_TR!$M$3:$M$9,0),4)*INDEX(COEE_CADLIGNE_TR!$A$1:$D$13,MATCH(MONTH($A237),COEE_CADLIGNE_TR!$A$1:$A$13,0),4),INDEX(COEE_CADLIGNE_TR!$A$16:$C$27,MATCH(Tableau4[[#This Row],[Mois]],COEE_CADLIGNE_TR!$A$16:$A$27,0),2)*COEE_CADLIGNE_TR!$I$2*INDEX(COEE_CADLIGNE_TR!$L$3:$R$9,MATCH(WEEKDAY($A237,1),COEE_CADLIGNE_TR!$M$3:$M$9,0),3)*INDEX(COEE_CADLIGNE_TR!$A$1:$D$13,MATCH(MONTH($A237),COEE_CADLIGNE_TR!$A$1:$A$13,0),4))))</f>
        <v>4890.6000000000004</v>
      </c>
      <c r="P237" s="28">
        <f>IF(OR(Ouverture_lignes_validées!P237="F",Ouverture_lignes_validées!P237="PM",Ouverture_lignes_validées!P237=""),"",IF(Ouverture_lignes_validées!P237=1,IF(ISEVEN(Capa_lignes!$C237)="VRAI",INDEX(COEE_CADLIGNE_TR!$A$16:$C$27,MATCH(Tableau4[[#This Row],[Mois]],COEE_CADLIGNE_TR!$A$16:$A$27,0),2)*COEE_CADLIGNE_TR!$I$2*INDEX(COEE_CADLIGNE_TR!$L$3:$R$9,MATCH(WEEKDAY($A237,1),COEE_CADLIGNE_TR!$M$3:$M$9,0),3)*INDEX(COEE_CADLIGNE_TR!$A$1:$D$13,MATCH(MONTH($A237),COEE_CADLIGNE_TR!$A$1:$A$13,0),4),INDEX(COEE_CADLIGNE_TR!$A$16:$C$27,MATCH(Tableau4[[#This Row],[Mois]],COEE_CADLIGNE_TR!$A$16:$A$27,0),2)*COEE_CADLIGNE_TR!$I$2*INDEX(COEE_CADLIGNE_TR!$L$3:$R$9,MATCH(WEEKDAY($A237,1),COEE_CADLIGNE_TR!$M$3:$M$9,0),4)*INDEX(COEE_CADLIGNE_TR!$A$1:$D$13,MATCH(MONTH($A237),COEE_CADLIGNE_TR!$A$1:$A$13,0),4))))</f>
        <v>5001.75</v>
      </c>
      <c r="Q237" s="28">
        <f>IF(OR(Ouverture_lignes_validées!Q237="F",Ouverture_lignes_validées!Q237="PM",Ouverture_lignes_validées!Q237=""),"",IF(Ouverture_lignes_validées!Q237=1,INDEX(COEE_CADLIGNE_TR!$A$16:$C$27,MATCH(Tableau4[[#This Row],[Mois]],COEE_CADLIGNE_TR!$A$16:$A$27,0),2)*COEE_CADLIGNE_TR!$I$2*INDEX(COEE_CADLIGNE_TR!$L$3:$R$9,MATCH(WEEKDAY($A237,1),COEE_CADLIGNE_TR!$M$3:$M$9,0),5)*INDEX(COEE_CADLIGNE_TR!$A$1:$D$13,MATCH(MONTH($A237),COEE_CADLIGNE_TR!$A$1:$A$13,0),4)))</f>
        <v>6113.25</v>
      </c>
      <c r="R237" s="28" t="str">
        <f>IF(OR(Ouverture_lignes_validées!R237="F",Ouverture_lignes_validées!R237="PM",Ouverture_lignes_validées!R237=""),"",IF(Ouverture_lignes_validées!R237=1,INDEX(COEE_CADLIGNE_TR!$A$16:$C$27,MATCH(Tableau4[[#This Row],[Mois]],COEE_CADLIGNE_TR!$A$16:$A$27,0),2)*COEE_CADLIGNE_TR!$I$2*INDEX(COEE_CADLIGNE_TR!$L$3:$R$9,MATCH(WEEKDAY($A237,1),COEE_CADLIGNE_TR!$M$3:$M$9,0),6)*INDEX(COEE_CADLIGNE_TR!$A$1:$D$13,MATCH(MONTH($A237),COEE_CADLIGNE_TR!$A$1:$A$13,0),4)))</f>
        <v/>
      </c>
      <c r="S237" s="28" t="str">
        <f>IF(OR(Ouverture_lignes_validées!S237="F",Ouverture_lignes_validées!S237="PM",Ouverture_lignes_validées!S237=""),"",IF(Ouverture_lignes_validées!S237=1,INDEX(COEE_CADLIGNE_TR!$A$16:$C$27,MATCH(Tableau4[[#This Row],[Mois]],COEE_CADLIGNE_TR!$A$16:$A$27,0),2)*COEE_CADLIGNE_TR!$I$2*INDEX(COEE_CADLIGNE_TR!$L$3:$R$9,MATCH(WEEKDAY($A237,1),COEE_CADLIGNE_TR!$M$3:$M$9,0),7)*INDEX(COEE_CADLIGNE_TR!$A$1:$D$13,MATCH(MONTH($A237),COEE_CADLIGNE_TR!$A$1:$A$13,0),4)))</f>
        <v/>
      </c>
      <c r="T237" s="28">
        <f>IF(OR(Ouverture_lignes_validées!T237="F",Ouverture_lignes_validées!T237="PM",Ouverture_lignes_validées!T237=""),"",IF(Ouverture_lignes_validées!T237=1,IF(ISEVEN(Capa_lignes!$C237)="VRAI",INDEX(COEE_CADLIGNE_TR!$A$16:$C$27,MATCH(Tableau4[[#This Row],[Mois]],COEE_CADLIGNE_TR!$A$16:$A$27,0),2)*COEE_CADLIGNE_TR!$J$2*INDEX(COEE_CADLIGNE_TR!$L$3:$R$9,MATCH(WEEKDAY($A237,1),COEE_CADLIGNE_TR!$M$3:$M$9,0),3)*INDEX(COEE_CADLIGNE_TR!$A$1:$E$13,MATCH(MONTH($A237),COEE_CADLIGNE_TR!$A$1:$A$13,0),5),INDEX(COEE_CADLIGNE_TR!$A$16:$C$27,MATCH(Tableau4[[#This Row],[Mois]],COEE_CADLIGNE_TR!$A$16:$A$27,0),2)*COEE_CADLIGNE_TR!$J$2*INDEX(COEE_CADLIGNE_TR!$L$3:$R$9,MATCH(WEEKDAY($A237,1),COEE_CADLIGNE_TR!$M$3:$M$9,0),4)*INDEX(COEE_CADLIGNE_TR!$A$1:$E$13,MATCH(MONTH($A237),COEE_CADLIGNE_TR!$A$1:$A$13,0),5))))</f>
        <v>1601.8735362997659</v>
      </c>
    </row>
    <row r="238" spans="1:20" x14ac:dyDescent="0.35">
      <c r="A238" s="4">
        <v>45161</v>
      </c>
      <c r="B238" s="1">
        <v>2023</v>
      </c>
      <c r="C238" s="1">
        <v>34</v>
      </c>
      <c r="D238" s="1">
        <f>MONTH(Tableau4[[#This Row],[Date ]])</f>
        <v>8</v>
      </c>
      <c r="E238" s="28" t="str">
        <f>IF(OR(Ouverture_lignes_validées!E238="F",Ouverture_lignes_validées!E238="PM",Ouverture_lignes_validées!E238=""),"",
IF(Ouverture_lignes_validées!E238=1,
IF(ISEVEN(Capa_lignes!$C238)="VRAI",
INDEX(COEE_CADLIGNE_TR!$A$16:$C$27,MATCH(Tableau4[[#This Row],[Mois]],COEE_CADLIGNE_TR!$A$16:$A$27,0),2)*COEE_CADLIGNE_TR!$G$2*INDEX(COEE_CADLIGNE_TR!$L$3:$R$9,MATCH(WEEKDAY($A238,1),COEE_CADLIGNE_TR!$M$3:$M$9,0),4)*INDEX(COEE_CADLIGNE_TR!$A$1:$D$13,MATCH(MONTH($A238),COEE_CADLIGNE_TR!$A$1:$A$13,0),2)*INDEX(COEE_CADLIGNE_TR!$A$1:$D$13,MATCH(MONTH($A238),COEE_CADLIGNE_TR!$A$1:$A$13,0),2),
INDEX(COEE_CADLIGNE_TR!$A$16:$C$27,MATCH(Tableau4[[#This Row],[Mois]],COEE_CADLIGNE_TR!$A$16:$A$27,0),2)*COEE_CADLIGNE_TR!$G$2*INDEX(COEE_CADLIGNE_TR!$L$3:$R$9,MATCH(WEEKDAY($A238,1),COEE_CADLIGNE_TR!$M$3:$M$9,0),3)*INDEX(COEE_CADLIGNE_TR!$A$1:$D$13,MATCH(MONTH($A238),COEE_CADLIGNE_TR!$A$1:$A$13,0),2)*INDEX(COEE_CADLIGNE_TR!$A$1:$D$13,MATCH(MONTH($A238),COEE_CADLIGNE_TR!$A$1:$A$13,0),2))))</f>
        <v/>
      </c>
      <c r="F238" s="28">
        <f>IF(OR(Ouverture_lignes_validées!F238="F",Ouverture_lignes_validées!F238="PM",Ouverture_lignes_validées!F238=""),"",IF(Ouverture_lignes_validées!F238=1,IF(ISEVEN(Capa_lignes!$C238)="VRAI",INDEX(COEE_CADLIGNE_TR!$A$16:$C$27,MATCH(Tableau4[[#This Row],[Mois]],COEE_CADLIGNE_TR!$A$16:$A$27,0),2)*COEE_CADLIGNE_TR!$G$2*INDEX(COEE_CADLIGNE_TR!$L$3:$R$9,MATCH(WEEKDAY($A238,1),COEE_CADLIGNE_TR!$M$3:$M$9,0),3)*INDEX(COEE_CADLIGNE_TR!$A$1:$D$13,MATCH(MONTH($A238),COEE_CADLIGNE_TR!$A$1:$A$13,0),2),COEE_CADLIGNE_TR!$G$2*INDEX(COEE_CADLIGNE_TR!$L$3:$R$9,MATCH(WEEKDAY($A238,1),COEE_CADLIGNE_TR!$M$3:$M$9,0),4)*INDEX(COEE_CADLIGNE_TR!$A$1:$D$13,MATCH(MONTH($A238),COEE_CADLIGNE_TR!$A$1:$A$13,0),2))))</f>
        <v>4050</v>
      </c>
      <c r="G238" s="28" t="str">
        <f>IF(OR(Ouverture_lignes_validées!G238="F",Ouverture_lignes_validées!G238="PM",Ouverture_lignes_validées!G238=""),"",IF(Ouverture_lignes_validées!G238=1,INDEX(COEE_CADLIGNE_TR!$A$16:$C$27,MATCH(Tableau4[[#This Row],[Mois]],COEE_CADLIGNE_TR!$A$16:$A$27,0),2)*COEE_CADLIGNE_TR!$G$2*INDEX(COEE_CADLIGNE_TR!$L$3:$R$9,MATCH(WEEKDAY($A238,1),COEE_CADLIGNE_TR!$M$3:$M$9,0),5)*INDEX(COEE_CADLIGNE_TR!$A$1:$D$13,MATCH(MONTH($A238),COEE_CADLIGNE_TR!$A$1:$A$13,0),2)))</f>
        <v/>
      </c>
      <c r="H238" s="28" t="str">
        <f>IF(OR(Ouverture_lignes_validées!H238="F",Ouverture_lignes_validées!H238="PM",Ouverture_lignes_validées!H238=""),"",IF(Ouverture_lignes_validées!H238=1,INDEX(COEE_CADLIGNE_TR!$A$16:$C$27,MATCH(Tableau4[[#This Row],[Mois]],COEE_CADLIGNE_TR!$A$16:$A$27,0),2)*COEE_CADLIGNE_TR!$G$2*INDEX(COEE_CADLIGNE_TR!$L$3:$R$9,MATCH(WEEKDAY($A238,1),COEE_CADLIGNE_TR!$M$3:$M$9,0),6)*INDEX(COEE_CADLIGNE_TR!$A$1:$D$13,MATCH(MONTH($A238),COEE_CADLIGNE_TR!$A$1:$A$13,0),2)))</f>
        <v/>
      </c>
      <c r="I238" s="28" t="str">
        <f>IF(OR(Ouverture_lignes_validées!I238="F",Ouverture_lignes_validées!I238="PM",Ouverture_lignes_validées!I238=""),"",IF(Ouverture_lignes_validées!I238=1,INDEX(COEE_CADLIGNE_TR!$A$16:$C$27,MATCH(Tableau4[[#This Row],[Mois]],COEE_CADLIGNE_TR!$A$16:$A$27,0),2)*COEE_CADLIGNE_TR!$G$2*INDEX(COEE_CADLIGNE_TR!$L$3:$R$9,MATCH(WEEKDAY($A238,1),COEE_CADLIGNE_TR!$M$3:$M$9,0),7)*INDEX(COEE_CADLIGNE_TR!$A$1:$D$13,MATCH(MONTH($A238),COEE_CADLIGNE_TR!$A$1:$A$13,0),2)))</f>
        <v/>
      </c>
      <c r="J238" s="28" t="str">
        <f>IF(OR(Ouverture_lignes_validées!J238="F",Ouverture_lignes_validées!J238="PM",Ouverture_lignes_validées!J238=""),"",IF(Ouverture_lignes_validées!J238=1,IF(ISEVEN(Capa_lignes!$C238)="VRAI",INDEX(COEE_CADLIGNE_TR!$A$16:$C$27,MATCH(Tableau4[[#This Row],[Mois]],COEE_CADLIGNE_TR!$A$16:$A$27,0),2)*COEE_CADLIGNE_TR!$H$2*INDEX(COEE_CADLIGNE_TR!$L$3:$R$9,MATCH(WEEKDAY($A238,1),COEE_CADLIGNE_TR!$M$3:$M$9,0),4)*INDEX(COEE_CADLIGNE_TR!$A$1:$D$13,MATCH(MONTH($A238),COEE_CADLIGNE_TR!$A$1:$A$13,0),3),INDEX(COEE_CADLIGNE_TR!$A$16:$C$27,MATCH(Tableau4[[#This Row],[Mois]],COEE_CADLIGNE_TR!$A$16:$A$27,0),2)*COEE_CADLIGNE_TR!$H$2*INDEX(COEE_CADLIGNE_TR!$L$3:$R$9,MATCH(WEEKDAY($A238,1),COEE_CADLIGNE_TR!$M$3:$M$9,0),3)*INDEX(COEE_CADLIGNE_TR!$A$1:$D$13,MATCH(MONTH($A238),COEE_CADLIGNE_TR!$A$1:$A$13,0),3))))</f>
        <v/>
      </c>
      <c r="K238" s="28" t="str">
        <f>IF(OR(Ouverture_lignes_validées!K238="F",Ouverture_lignes_validées!K238="PM",Ouverture_lignes_validées!K238=""),"",IF(Ouverture_lignes_validées!K238=1,IF(ISEVEN(Capa_lignes!$C238)="VRAI",INDEX(COEE_CADLIGNE_TR!$A$16:$C$27,MATCH(Tableau4[[#This Row],[Mois]],COEE_CADLIGNE_TR!$A$16:$A$27,0),2)*COEE_CADLIGNE_TR!$H$2*INDEX(COEE_CADLIGNE_TR!$L$3:$R$9,MATCH(WEEKDAY($A238,1),COEE_CADLIGNE_TR!$M$3:$M$9,0),3)*INDEX(COEE_CADLIGNE_TR!$A$1:$D$13,MATCH(MONTH($A238),COEE_CADLIGNE_TR!$A$1:$A$13,0),3),INDEX(COEE_CADLIGNE_TR!$A$16:$C$27,MATCH(Tableau4[[#This Row],[Mois]],COEE_CADLIGNE_TR!$A$16:$A$27,0),2)*COEE_CADLIGNE_TR!$H$2*INDEX(COEE_CADLIGNE_TR!$L$3:$R$9,MATCH(WEEKDAY($A238,1),COEE_CADLIGNE_TR!$M$3:$M$9,0),4)*INDEX(COEE_CADLIGNE_TR!$A$1:$D$13,MATCH(MONTH($A238),COEE_CADLIGNE_TR!$A$1:$A$13,0),3))))</f>
        <v/>
      </c>
      <c r="L238" s="28" t="str">
        <f>IF(OR(Ouverture_lignes_validées!L238="F",Ouverture_lignes_validées!L238="PM",Ouverture_lignes_validées!L238=""),"",IF(Ouverture_lignes_validées!L238=1,INDEX(COEE_CADLIGNE_TR!$A$16:$C$27,MATCH(Tableau4[[#This Row],[Mois]],COEE_CADLIGNE_TR!$A$16:$A$27,0),2)*COEE_CADLIGNE_TR!$H$2*INDEX(COEE_CADLIGNE_TR!$L$3:$R$9,MATCH(WEEKDAY($A238,1),COEE_CADLIGNE_TR!$M$3:$M$9,0),5)*INDEX(COEE_CADLIGNE_TR!$A$1:$D$13,MATCH(MONTH($A238),COEE_CADLIGNE_TR!$A$1:$A$13,0),3)))</f>
        <v/>
      </c>
      <c r="M238" s="28" t="str">
        <f>IF(OR(Ouverture_lignes_validées!M238="F",Ouverture_lignes_validées!M238="PM",Ouverture_lignes_validées!M238=""),"",IF(Ouverture_lignes_validées!M238=1,INDEX(COEE_CADLIGNE_TR!$A$16:$C$27,MATCH(Tableau4[[#This Row],[Mois]],COEE_CADLIGNE_TR!$A$16:$A$27,0),2)*COEE_CADLIGNE_TR!$H$2*INDEX(COEE_CADLIGNE_TR!$L$3:$R$9,MATCH(WEEKDAY($A238,1),COEE_CADLIGNE_TR!$M$3:$M$9,0),6)*INDEX(COEE_CADLIGNE_TR!$A$1:$D$13,MATCH(MONTH($A238),COEE_CADLIGNE_TR!$A$1:$A$13,0),3)))</f>
        <v/>
      </c>
      <c r="N238" s="28" t="str">
        <f>IF(OR(Ouverture_lignes_validées!N238="F",Ouverture_lignes_validées!N238="PM",Ouverture_lignes_validées!N238=""),"",IF(Ouverture_lignes_validées!N238=1,INDEX(COEE_CADLIGNE_TR!$A$16:$C$27,MATCH(Tableau4[[#This Row],[Mois]],COEE_CADLIGNE_TR!$A$16:$A$27,0),2)*COEE_CADLIGNE_TR!$H$2*INDEX(COEE_CADLIGNE_TR!$L$3:$R$9,MATCH(WEEKDAY($A238,1),COEE_CADLIGNE_TR!$M$3:$M$9,0),7)*INDEX(COEE_CADLIGNE_TR!$A$1:$D$13,MATCH(MONTH($A238),COEE_CADLIGNE_TR!$A$1:$A$13,0),3)))</f>
        <v/>
      </c>
      <c r="O238" s="28">
        <f>IF(OR(Ouverture_lignes_validées!O238="F",Ouverture_lignes_validées!O238="PM",Ouverture_lignes_validées!O238=""),"",IF(Ouverture_lignes_validées!O238=1,IF(ISEVEN(Capa_lignes!$C238)="VRAI",INDEX(COEE_CADLIGNE_TR!$A$16:$C$27,MATCH(Tableau4[[#This Row],[Mois]],COEE_CADLIGNE_TR!$A$16:$A$27,0),2)*COEE_CADLIGNE_TR!$I$2*INDEX(COEE_CADLIGNE_TR!$L$3:$R$9,MATCH(WEEKDAY($A238,1),COEE_CADLIGNE_TR!$M$3:$M$9,0),4)*INDEX(COEE_CADLIGNE_TR!$A$1:$D$13,MATCH(MONTH($A238),COEE_CADLIGNE_TR!$A$1:$A$13,0),4),INDEX(COEE_CADLIGNE_TR!$A$16:$C$27,MATCH(Tableau4[[#This Row],[Mois]],COEE_CADLIGNE_TR!$A$16:$A$27,0),2)*COEE_CADLIGNE_TR!$I$2*INDEX(COEE_CADLIGNE_TR!$L$3:$R$9,MATCH(WEEKDAY($A238,1),COEE_CADLIGNE_TR!$M$3:$M$9,0),3)*INDEX(COEE_CADLIGNE_TR!$A$1:$D$13,MATCH(MONTH($A238),COEE_CADLIGNE_TR!$A$1:$A$13,0),4))))</f>
        <v>4890.6000000000004</v>
      </c>
      <c r="P238" s="28">
        <f>IF(OR(Ouverture_lignes_validées!P238="F",Ouverture_lignes_validées!P238="PM",Ouverture_lignes_validées!P238=""),"",IF(Ouverture_lignes_validées!P238=1,IF(ISEVEN(Capa_lignes!$C238)="VRAI",INDEX(COEE_CADLIGNE_TR!$A$16:$C$27,MATCH(Tableau4[[#This Row],[Mois]],COEE_CADLIGNE_TR!$A$16:$A$27,0),2)*COEE_CADLIGNE_TR!$I$2*INDEX(COEE_CADLIGNE_TR!$L$3:$R$9,MATCH(WEEKDAY($A238,1),COEE_CADLIGNE_TR!$M$3:$M$9,0),3)*INDEX(COEE_CADLIGNE_TR!$A$1:$D$13,MATCH(MONTH($A238),COEE_CADLIGNE_TR!$A$1:$A$13,0),4),INDEX(COEE_CADLIGNE_TR!$A$16:$C$27,MATCH(Tableau4[[#This Row],[Mois]],COEE_CADLIGNE_TR!$A$16:$A$27,0),2)*COEE_CADLIGNE_TR!$I$2*INDEX(COEE_CADLIGNE_TR!$L$3:$R$9,MATCH(WEEKDAY($A238,1),COEE_CADLIGNE_TR!$M$3:$M$9,0),4)*INDEX(COEE_CADLIGNE_TR!$A$1:$D$13,MATCH(MONTH($A238),COEE_CADLIGNE_TR!$A$1:$A$13,0),4))))</f>
        <v>5001.75</v>
      </c>
      <c r="Q238" s="28">
        <f>IF(OR(Ouverture_lignes_validées!Q238="F",Ouverture_lignes_validées!Q238="PM",Ouverture_lignes_validées!Q238=""),"",IF(Ouverture_lignes_validées!Q238=1,INDEX(COEE_CADLIGNE_TR!$A$16:$C$27,MATCH(Tableau4[[#This Row],[Mois]],COEE_CADLIGNE_TR!$A$16:$A$27,0),2)*COEE_CADLIGNE_TR!$I$2*INDEX(COEE_CADLIGNE_TR!$L$3:$R$9,MATCH(WEEKDAY($A238,1),COEE_CADLIGNE_TR!$M$3:$M$9,0),5)*INDEX(COEE_CADLIGNE_TR!$A$1:$D$13,MATCH(MONTH($A238),COEE_CADLIGNE_TR!$A$1:$A$13,0),4)))</f>
        <v>6113.25</v>
      </c>
      <c r="R238" s="28" t="str">
        <f>IF(OR(Ouverture_lignes_validées!R238="F",Ouverture_lignes_validées!R238="PM",Ouverture_lignes_validées!R238=""),"",IF(Ouverture_lignes_validées!R238=1,INDEX(COEE_CADLIGNE_TR!$A$16:$C$27,MATCH(Tableau4[[#This Row],[Mois]],COEE_CADLIGNE_TR!$A$16:$A$27,0),2)*COEE_CADLIGNE_TR!$I$2*INDEX(COEE_CADLIGNE_TR!$L$3:$R$9,MATCH(WEEKDAY($A238,1),COEE_CADLIGNE_TR!$M$3:$M$9,0),6)*INDEX(COEE_CADLIGNE_TR!$A$1:$D$13,MATCH(MONTH($A238),COEE_CADLIGNE_TR!$A$1:$A$13,0),4)))</f>
        <v/>
      </c>
      <c r="S238" s="28" t="str">
        <f>IF(OR(Ouverture_lignes_validées!S238="F",Ouverture_lignes_validées!S238="PM",Ouverture_lignes_validées!S238=""),"",IF(Ouverture_lignes_validées!S238=1,INDEX(COEE_CADLIGNE_TR!$A$16:$C$27,MATCH(Tableau4[[#This Row],[Mois]],COEE_CADLIGNE_TR!$A$16:$A$27,0),2)*COEE_CADLIGNE_TR!$I$2*INDEX(COEE_CADLIGNE_TR!$L$3:$R$9,MATCH(WEEKDAY($A238,1),COEE_CADLIGNE_TR!$M$3:$M$9,0),7)*INDEX(COEE_CADLIGNE_TR!$A$1:$D$13,MATCH(MONTH($A238),COEE_CADLIGNE_TR!$A$1:$A$13,0),4)))</f>
        <v/>
      </c>
      <c r="T238" s="28">
        <f>IF(OR(Ouverture_lignes_validées!T238="F",Ouverture_lignes_validées!T238="PM",Ouverture_lignes_validées!T238=""),"",IF(Ouverture_lignes_validées!T238=1,IF(ISEVEN(Capa_lignes!$C238)="VRAI",INDEX(COEE_CADLIGNE_TR!$A$16:$C$27,MATCH(Tableau4[[#This Row],[Mois]],COEE_CADLIGNE_TR!$A$16:$A$27,0),2)*COEE_CADLIGNE_TR!$J$2*INDEX(COEE_CADLIGNE_TR!$L$3:$R$9,MATCH(WEEKDAY($A238,1),COEE_CADLIGNE_TR!$M$3:$M$9,0),3)*INDEX(COEE_CADLIGNE_TR!$A$1:$E$13,MATCH(MONTH($A238),COEE_CADLIGNE_TR!$A$1:$A$13,0),5),INDEX(COEE_CADLIGNE_TR!$A$16:$C$27,MATCH(Tableau4[[#This Row],[Mois]],COEE_CADLIGNE_TR!$A$16:$A$27,0),2)*COEE_CADLIGNE_TR!$J$2*INDEX(COEE_CADLIGNE_TR!$L$3:$R$9,MATCH(WEEKDAY($A238,1),COEE_CADLIGNE_TR!$M$3:$M$9,0),4)*INDEX(COEE_CADLIGNE_TR!$A$1:$E$13,MATCH(MONTH($A238),COEE_CADLIGNE_TR!$A$1:$A$13,0),5))))</f>
        <v>1601.8735362997659</v>
      </c>
    </row>
    <row r="239" spans="1:20" x14ac:dyDescent="0.35">
      <c r="A239" s="4">
        <v>45162</v>
      </c>
      <c r="B239" s="1">
        <v>2023</v>
      </c>
      <c r="C239" s="1">
        <v>34</v>
      </c>
      <c r="D239" s="1">
        <f>MONTH(Tableau4[[#This Row],[Date ]])</f>
        <v>8</v>
      </c>
      <c r="E239" s="28" t="str">
        <f>IF(OR(Ouverture_lignes_validées!E239="F",Ouverture_lignes_validées!E239="PM",Ouverture_lignes_validées!E239=""),"",
IF(Ouverture_lignes_validées!E239=1,
IF(ISEVEN(Capa_lignes!$C239)="VRAI",
INDEX(COEE_CADLIGNE_TR!$A$16:$C$27,MATCH(Tableau4[[#This Row],[Mois]],COEE_CADLIGNE_TR!$A$16:$A$27,0),2)*COEE_CADLIGNE_TR!$G$2*INDEX(COEE_CADLIGNE_TR!$L$3:$R$9,MATCH(WEEKDAY($A239,1),COEE_CADLIGNE_TR!$M$3:$M$9,0),4)*INDEX(COEE_CADLIGNE_TR!$A$1:$D$13,MATCH(MONTH($A239),COEE_CADLIGNE_TR!$A$1:$A$13,0),2)*INDEX(COEE_CADLIGNE_TR!$A$1:$D$13,MATCH(MONTH($A239),COEE_CADLIGNE_TR!$A$1:$A$13,0),2),
INDEX(COEE_CADLIGNE_TR!$A$16:$C$27,MATCH(Tableau4[[#This Row],[Mois]],COEE_CADLIGNE_TR!$A$16:$A$27,0),2)*COEE_CADLIGNE_TR!$G$2*INDEX(COEE_CADLIGNE_TR!$L$3:$R$9,MATCH(WEEKDAY($A239,1),COEE_CADLIGNE_TR!$M$3:$M$9,0),3)*INDEX(COEE_CADLIGNE_TR!$A$1:$D$13,MATCH(MONTH($A239),COEE_CADLIGNE_TR!$A$1:$A$13,0),2)*INDEX(COEE_CADLIGNE_TR!$A$1:$D$13,MATCH(MONTH($A239),COEE_CADLIGNE_TR!$A$1:$A$13,0),2))))</f>
        <v/>
      </c>
      <c r="F239" s="28">
        <f>IF(OR(Ouverture_lignes_validées!F239="F",Ouverture_lignes_validées!F239="PM",Ouverture_lignes_validées!F239=""),"",IF(Ouverture_lignes_validées!F239=1,IF(ISEVEN(Capa_lignes!$C239)="VRAI",INDEX(COEE_CADLIGNE_TR!$A$16:$C$27,MATCH(Tableau4[[#This Row],[Mois]],COEE_CADLIGNE_TR!$A$16:$A$27,0),2)*COEE_CADLIGNE_TR!$G$2*INDEX(COEE_CADLIGNE_TR!$L$3:$R$9,MATCH(WEEKDAY($A239,1),COEE_CADLIGNE_TR!$M$3:$M$9,0),3)*INDEX(COEE_CADLIGNE_TR!$A$1:$D$13,MATCH(MONTH($A239),COEE_CADLIGNE_TR!$A$1:$A$13,0),2),COEE_CADLIGNE_TR!$G$2*INDEX(COEE_CADLIGNE_TR!$L$3:$R$9,MATCH(WEEKDAY($A239,1),COEE_CADLIGNE_TR!$M$3:$M$9,0),4)*INDEX(COEE_CADLIGNE_TR!$A$1:$D$13,MATCH(MONTH($A239),COEE_CADLIGNE_TR!$A$1:$A$13,0),2))))</f>
        <v>4050</v>
      </c>
      <c r="G239" s="28" t="str">
        <f>IF(OR(Ouverture_lignes_validées!G239="F",Ouverture_lignes_validées!G239="PM",Ouverture_lignes_validées!G239=""),"",IF(Ouverture_lignes_validées!G239=1,INDEX(COEE_CADLIGNE_TR!$A$16:$C$27,MATCH(Tableau4[[#This Row],[Mois]],COEE_CADLIGNE_TR!$A$16:$A$27,0),2)*COEE_CADLIGNE_TR!$G$2*INDEX(COEE_CADLIGNE_TR!$L$3:$R$9,MATCH(WEEKDAY($A239,1),COEE_CADLIGNE_TR!$M$3:$M$9,0),5)*INDEX(COEE_CADLIGNE_TR!$A$1:$D$13,MATCH(MONTH($A239),COEE_CADLIGNE_TR!$A$1:$A$13,0),2)))</f>
        <v/>
      </c>
      <c r="H239" s="28" t="str">
        <f>IF(OR(Ouverture_lignes_validées!H239="F",Ouverture_lignes_validées!H239="PM",Ouverture_lignes_validées!H239=""),"",IF(Ouverture_lignes_validées!H239=1,INDEX(COEE_CADLIGNE_TR!$A$16:$C$27,MATCH(Tableau4[[#This Row],[Mois]],COEE_CADLIGNE_TR!$A$16:$A$27,0),2)*COEE_CADLIGNE_TR!$G$2*INDEX(COEE_CADLIGNE_TR!$L$3:$R$9,MATCH(WEEKDAY($A239,1),COEE_CADLIGNE_TR!$M$3:$M$9,0),6)*INDEX(COEE_CADLIGNE_TR!$A$1:$D$13,MATCH(MONTH($A239),COEE_CADLIGNE_TR!$A$1:$A$13,0),2)))</f>
        <v/>
      </c>
      <c r="I239" s="28" t="str">
        <f>IF(OR(Ouverture_lignes_validées!I239="F",Ouverture_lignes_validées!I239="PM",Ouverture_lignes_validées!I239=""),"",IF(Ouverture_lignes_validées!I239=1,INDEX(COEE_CADLIGNE_TR!$A$16:$C$27,MATCH(Tableau4[[#This Row],[Mois]],COEE_CADLIGNE_TR!$A$16:$A$27,0),2)*COEE_CADLIGNE_TR!$G$2*INDEX(COEE_CADLIGNE_TR!$L$3:$R$9,MATCH(WEEKDAY($A239,1),COEE_CADLIGNE_TR!$M$3:$M$9,0),7)*INDEX(COEE_CADLIGNE_TR!$A$1:$D$13,MATCH(MONTH($A239),COEE_CADLIGNE_TR!$A$1:$A$13,0),2)))</f>
        <v/>
      </c>
      <c r="J239" s="28" t="str">
        <f>IF(OR(Ouverture_lignes_validées!J239="F",Ouverture_lignes_validées!J239="PM",Ouverture_lignes_validées!J239=""),"",IF(Ouverture_lignes_validées!J239=1,IF(ISEVEN(Capa_lignes!$C239)="VRAI",INDEX(COEE_CADLIGNE_TR!$A$16:$C$27,MATCH(Tableau4[[#This Row],[Mois]],COEE_CADLIGNE_TR!$A$16:$A$27,0),2)*COEE_CADLIGNE_TR!$H$2*INDEX(COEE_CADLIGNE_TR!$L$3:$R$9,MATCH(WEEKDAY($A239,1),COEE_CADLIGNE_TR!$M$3:$M$9,0),4)*INDEX(COEE_CADLIGNE_TR!$A$1:$D$13,MATCH(MONTH($A239),COEE_CADLIGNE_TR!$A$1:$A$13,0),3),INDEX(COEE_CADLIGNE_TR!$A$16:$C$27,MATCH(Tableau4[[#This Row],[Mois]],COEE_CADLIGNE_TR!$A$16:$A$27,0),2)*COEE_CADLIGNE_TR!$H$2*INDEX(COEE_CADLIGNE_TR!$L$3:$R$9,MATCH(WEEKDAY($A239,1),COEE_CADLIGNE_TR!$M$3:$M$9,0),3)*INDEX(COEE_CADLIGNE_TR!$A$1:$D$13,MATCH(MONTH($A239),COEE_CADLIGNE_TR!$A$1:$A$13,0),3))))</f>
        <v/>
      </c>
      <c r="K239" s="28" t="str">
        <f>IF(OR(Ouverture_lignes_validées!K239="F",Ouverture_lignes_validées!K239="PM",Ouverture_lignes_validées!K239=""),"",IF(Ouverture_lignes_validées!K239=1,IF(ISEVEN(Capa_lignes!$C239)="VRAI",INDEX(COEE_CADLIGNE_TR!$A$16:$C$27,MATCH(Tableau4[[#This Row],[Mois]],COEE_CADLIGNE_TR!$A$16:$A$27,0),2)*COEE_CADLIGNE_TR!$H$2*INDEX(COEE_CADLIGNE_TR!$L$3:$R$9,MATCH(WEEKDAY($A239,1),COEE_CADLIGNE_TR!$M$3:$M$9,0),3)*INDEX(COEE_CADLIGNE_TR!$A$1:$D$13,MATCH(MONTH($A239),COEE_CADLIGNE_TR!$A$1:$A$13,0),3),INDEX(COEE_CADLIGNE_TR!$A$16:$C$27,MATCH(Tableau4[[#This Row],[Mois]],COEE_CADLIGNE_TR!$A$16:$A$27,0),2)*COEE_CADLIGNE_TR!$H$2*INDEX(COEE_CADLIGNE_TR!$L$3:$R$9,MATCH(WEEKDAY($A239,1),COEE_CADLIGNE_TR!$M$3:$M$9,0),4)*INDEX(COEE_CADLIGNE_TR!$A$1:$D$13,MATCH(MONTH($A239),COEE_CADLIGNE_TR!$A$1:$A$13,0),3))))</f>
        <v/>
      </c>
      <c r="L239" s="28" t="str">
        <f>IF(OR(Ouverture_lignes_validées!L239="F",Ouverture_lignes_validées!L239="PM",Ouverture_lignes_validées!L239=""),"",IF(Ouverture_lignes_validées!L239=1,INDEX(COEE_CADLIGNE_TR!$A$16:$C$27,MATCH(Tableau4[[#This Row],[Mois]],COEE_CADLIGNE_TR!$A$16:$A$27,0),2)*COEE_CADLIGNE_TR!$H$2*INDEX(COEE_CADLIGNE_TR!$L$3:$R$9,MATCH(WEEKDAY($A239,1),COEE_CADLIGNE_TR!$M$3:$M$9,0),5)*INDEX(COEE_CADLIGNE_TR!$A$1:$D$13,MATCH(MONTH($A239),COEE_CADLIGNE_TR!$A$1:$A$13,0),3)))</f>
        <v/>
      </c>
      <c r="M239" s="28" t="str">
        <f>IF(OR(Ouverture_lignes_validées!M239="F",Ouverture_lignes_validées!M239="PM",Ouverture_lignes_validées!M239=""),"",IF(Ouverture_lignes_validées!M239=1,INDEX(COEE_CADLIGNE_TR!$A$16:$C$27,MATCH(Tableau4[[#This Row],[Mois]],COEE_CADLIGNE_TR!$A$16:$A$27,0),2)*COEE_CADLIGNE_TR!$H$2*INDEX(COEE_CADLIGNE_TR!$L$3:$R$9,MATCH(WEEKDAY($A239,1),COEE_CADLIGNE_TR!$M$3:$M$9,0),6)*INDEX(COEE_CADLIGNE_TR!$A$1:$D$13,MATCH(MONTH($A239),COEE_CADLIGNE_TR!$A$1:$A$13,0),3)))</f>
        <v/>
      </c>
      <c r="N239" s="28" t="str">
        <f>IF(OR(Ouverture_lignes_validées!N239="F",Ouverture_lignes_validées!N239="PM",Ouverture_lignes_validées!N239=""),"",IF(Ouverture_lignes_validées!N239=1,INDEX(COEE_CADLIGNE_TR!$A$16:$C$27,MATCH(Tableau4[[#This Row],[Mois]],COEE_CADLIGNE_TR!$A$16:$A$27,0),2)*COEE_CADLIGNE_TR!$H$2*INDEX(COEE_CADLIGNE_TR!$L$3:$R$9,MATCH(WEEKDAY($A239,1),COEE_CADLIGNE_TR!$M$3:$M$9,0),7)*INDEX(COEE_CADLIGNE_TR!$A$1:$D$13,MATCH(MONTH($A239),COEE_CADLIGNE_TR!$A$1:$A$13,0),3)))</f>
        <v/>
      </c>
      <c r="O239" s="28">
        <f>IF(OR(Ouverture_lignes_validées!O239="F",Ouverture_lignes_validées!O239="PM",Ouverture_lignes_validées!O239=""),"",IF(Ouverture_lignes_validées!O239=1,IF(ISEVEN(Capa_lignes!$C239)="VRAI",INDEX(COEE_CADLIGNE_TR!$A$16:$C$27,MATCH(Tableau4[[#This Row],[Mois]],COEE_CADLIGNE_TR!$A$16:$A$27,0),2)*COEE_CADLIGNE_TR!$I$2*INDEX(COEE_CADLIGNE_TR!$L$3:$R$9,MATCH(WEEKDAY($A239,1),COEE_CADLIGNE_TR!$M$3:$M$9,0),4)*INDEX(COEE_CADLIGNE_TR!$A$1:$D$13,MATCH(MONTH($A239),COEE_CADLIGNE_TR!$A$1:$A$13,0),4),INDEX(COEE_CADLIGNE_TR!$A$16:$C$27,MATCH(Tableau4[[#This Row],[Mois]],COEE_CADLIGNE_TR!$A$16:$A$27,0),2)*COEE_CADLIGNE_TR!$I$2*INDEX(COEE_CADLIGNE_TR!$L$3:$R$9,MATCH(WEEKDAY($A239,1),COEE_CADLIGNE_TR!$M$3:$M$9,0),3)*INDEX(COEE_CADLIGNE_TR!$A$1:$D$13,MATCH(MONTH($A239),COEE_CADLIGNE_TR!$A$1:$A$13,0),4))))</f>
        <v>4890.6000000000004</v>
      </c>
      <c r="P239" s="28">
        <f>IF(OR(Ouverture_lignes_validées!P239="F",Ouverture_lignes_validées!P239="PM",Ouverture_lignes_validées!P239=""),"",IF(Ouverture_lignes_validées!P239=1,IF(ISEVEN(Capa_lignes!$C239)="VRAI",INDEX(COEE_CADLIGNE_TR!$A$16:$C$27,MATCH(Tableau4[[#This Row],[Mois]],COEE_CADLIGNE_TR!$A$16:$A$27,0),2)*COEE_CADLIGNE_TR!$I$2*INDEX(COEE_CADLIGNE_TR!$L$3:$R$9,MATCH(WEEKDAY($A239,1),COEE_CADLIGNE_TR!$M$3:$M$9,0),3)*INDEX(COEE_CADLIGNE_TR!$A$1:$D$13,MATCH(MONTH($A239),COEE_CADLIGNE_TR!$A$1:$A$13,0),4),INDEX(COEE_CADLIGNE_TR!$A$16:$C$27,MATCH(Tableau4[[#This Row],[Mois]],COEE_CADLIGNE_TR!$A$16:$A$27,0),2)*COEE_CADLIGNE_TR!$I$2*INDEX(COEE_CADLIGNE_TR!$L$3:$R$9,MATCH(WEEKDAY($A239,1),COEE_CADLIGNE_TR!$M$3:$M$9,0),4)*INDEX(COEE_CADLIGNE_TR!$A$1:$D$13,MATCH(MONTH($A239),COEE_CADLIGNE_TR!$A$1:$A$13,0),4))))</f>
        <v>5001.75</v>
      </c>
      <c r="Q239" s="28">
        <f>IF(OR(Ouverture_lignes_validées!Q239="F",Ouverture_lignes_validées!Q239="PM",Ouverture_lignes_validées!Q239=""),"",IF(Ouverture_lignes_validées!Q239=1,INDEX(COEE_CADLIGNE_TR!$A$16:$C$27,MATCH(Tableau4[[#This Row],[Mois]],COEE_CADLIGNE_TR!$A$16:$A$27,0),2)*COEE_CADLIGNE_TR!$I$2*INDEX(COEE_CADLIGNE_TR!$L$3:$R$9,MATCH(WEEKDAY($A239,1),COEE_CADLIGNE_TR!$M$3:$M$9,0),5)*INDEX(COEE_CADLIGNE_TR!$A$1:$D$13,MATCH(MONTH($A239),COEE_CADLIGNE_TR!$A$1:$A$13,0),4)))</f>
        <v>6113.25</v>
      </c>
      <c r="R239" s="28" t="str">
        <f>IF(OR(Ouverture_lignes_validées!R239="F",Ouverture_lignes_validées!R239="PM",Ouverture_lignes_validées!R239=""),"",IF(Ouverture_lignes_validées!R239=1,INDEX(COEE_CADLIGNE_TR!$A$16:$C$27,MATCH(Tableau4[[#This Row],[Mois]],COEE_CADLIGNE_TR!$A$16:$A$27,0),2)*COEE_CADLIGNE_TR!$I$2*INDEX(COEE_CADLIGNE_TR!$L$3:$R$9,MATCH(WEEKDAY($A239,1),COEE_CADLIGNE_TR!$M$3:$M$9,0),6)*INDEX(COEE_CADLIGNE_TR!$A$1:$D$13,MATCH(MONTH($A239),COEE_CADLIGNE_TR!$A$1:$A$13,0),4)))</f>
        <v/>
      </c>
      <c r="S239" s="28" t="str">
        <f>IF(OR(Ouverture_lignes_validées!S239="F",Ouverture_lignes_validées!S239="PM",Ouverture_lignes_validées!S239=""),"",IF(Ouverture_lignes_validées!S239=1,INDEX(COEE_CADLIGNE_TR!$A$16:$C$27,MATCH(Tableau4[[#This Row],[Mois]],COEE_CADLIGNE_TR!$A$16:$A$27,0),2)*COEE_CADLIGNE_TR!$I$2*INDEX(COEE_CADLIGNE_TR!$L$3:$R$9,MATCH(WEEKDAY($A239,1),COEE_CADLIGNE_TR!$M$3:$M$9,0),7)*INDEX(COEE_CADLIGNE_TR!$A$1:$D$13,MATCH(MONTH($A239),COEE_CADLIGNE_TR!$A$1:$A$13,0),4)))</f>
        <v/>
      </c>
      <c r="T239" s="28">
        <f>IF(OR(Ouverture_lignes_validées!T239="F",Ouverture_lignes_validées!T239="PM",Ouverture_lignes_validées!T239=""),"",IF(Ouverture_lignes_validées!T239=1,IF(ISEVEN(Capa_lignes!$C239)="VRAI",INDEX(COEE_CADLIGNE_TR!$A$16:$C$27,MATCH(Tableau4[[#This Row],[Mois]],COEE_CADLIGNE_TR!$A$16:$A$27,0),2)*COEE_CADLIGNE_TR!$J$2*INDEX(COEE_CADLIGNE_TR!$L$3:$R$9,MATCH(WEEKDAY($A239,1),COEE_CADLIGNE_TR!$M$3:$M$9,0),3)*INDEX(COEE_CADLIGNE_TR!$A$1:$E$13,MATCH(MONTH($A239),COEE_CADLIGNE_TR!$A$1:$A$13,0),5),INDEX(COEE_CADLIGNE_TR!$A$16:$C$27,MATCH(Tableau4[[#This Row],[Mois]],COEE_CADLIGNE_TR!$A$16:$A$27,0),2)*COEE_CADLIGNE_TR!$J$2*INDEX(COEE_CADLIGNE_TR!$L$3:$R$9,MATCH(WEEKDAY($A239,1),COEE_CADLIGNE_TR!$M$3:$M$9,0),4)*INDEX(COEE_CADLIGNE_TR!$A$1:$E$13,MATCH(MONTH($A239),COEE_CADLIGNE_TR!$A$1:$A$13,0),5))))</f>
        <v>1601.8735362997659</v>
      </c>
    </row>
    <row r="240" spans="1:20" x14ac:dyDescent="0.35">
      <c r="A240" s="4">
        <v>45163</v>
      </c>
      <c r="B240" s="1">
        <v>2023</v>
      </c>
      <c r="C240" s="1">
        <v>34</v>
      </c>
      <c r="D240" s="1">
        <f>MONTH(Tableau4[[#This Row],[Date ]])</f>
        <v>8</v>
      </c>
      <c r="E240" s="28" t="str">
        <f>IF(OR(Ouverture_lignes_validées!E240="F",Ouverture_lignes_validées!E240="PM",Ouverture_lignes_validées!E240=""),"",
IF(Ouverture_lignes_validées!E240=1,
IF(ISEVEN(Capa_lignes!$C240)="VRAI",
INDEX(COEE_CADLIGNE_TR!$A$16:$C$27,MATCH(Tableau4[[#This Row],[Mois]],COEE_CADLIGNE_TR!$A$16:$A$27,0),2)*COEE_CADLIGNE_TR!$G$2*INDEX(COEE_CADLIGNE_TR!$L$3:$R$9,MATCH(WEEKDAY($A240,1),COEE_CADLIGNE_TR!$M$3:$M$9,0),4)*INDEX(COEE_CADLIGNE_TR!$A$1:$D$13,MATCH(MONTH($A240),COEE_CADLIGNE_TR!$A$1:$A$13,0),2)*INDEX(COEE_CADLIGNE_TR!$A$1:$D$13,MATCH(MONTH($A240),COEE_CADLIGNE_TR!$A$1:$A$13,0),2),
INDEX(COEE_CADLIGNE_TR!$A$16:$C$27,MATCH(Tableau4[[#This Row],[Mois]],COEE_CADLIGNE_TR!$A$16:$A$27,0),2)*COEE_CADLIGNE_TR!$G$2*INDEX(COEE_CADLIGNE_TR!$L$3:$R$9,MATCH(WEEKDAY($A240,1),COEE_CADLIGNE_TR!$M$3:$M$9,0),3)*INDEX(COEE_CADLIGNE_TR!$A$1:$D$13,MATCH(MONTH($A240),COEE_CADLIGNE_TR!$A$1:$A$13,0),2)*INDEX(COEE_CADLIGNE_TR!$A$1:$D$13,MATCH(MONTH($A240),COEE_CADLIGNE_TR!$A$1:$A$13,0),2))))</f>
        <v/>
      </c>
      <c r="F240" s="28">
        <f>IF(OR(Ouverture_lignes_validées!F240="F",Ouverture_lignes_validées!F240="PM",Ouverture_lignes_validées!F240=""),"",IF(Ouverture_lignes_validées!F240=1,IF(ISEVEN(Capa_lignes!$C240)="VRAI",INDEX(COEE_CADLIGNE_TR!$A$16:$C$27,MATCH(Tableau4[[#This Row],[Mois]],COEE_CADLIGNE_TR!$A$16:$A$27,0),2)*COEE_CADLIGNE_TR!$G$2*INDEX(COEE_CADLIGNE_TR!$L$3:$R$9,MATCH(WEEKDAY($A240,1),COEE_CADLIGNE_TR!$M$3:$M$9,0),3)*INDEX(COEE_CADLIGNE_TR!$A$1:$D$13,MATCH(MONTH($A240),COEE_CADLIGNE_TR!$A$1:$A$13,0),2),COEE_CADLIGNE_TR!$G$2*INDEX(COEE_CADLIGNE_TR!$L$3:$R$9,MATCH(WEEKDAY($A240,1),COEE_CADLIGNE_TR!$M$3:$M$9,0),4)*INDEX(COEE_CADLIGNE_TR!$A$1:$D$13,MATCH(MONTH($A240),COEE_CADLIGNE_TR!$A$1:$A$13,0),2))))</f>
        <v>2430</v>
      </c>
      <c r="G240" s="28" t="str">
        <f>IF(OR(Ouverture_lignes_validées!G240="F",Ouverture_lignes_validées!G240="PM",Ouverture_lignes_validées!G240=""),"",IF(Ouverture_lignes_validées!G240=1,INDEX(COEE_CADLIGNE_TR!$A$16:$C$27,MATCH(Tableau4[[#This Row],[Mois]],COEE_CADLIGNE_TR!$A$16:$A$27,0),2)*COEE_CADLIGNE_TR!$G$2*INDEX(COEE_CADLIGNE_TR!$L$3:$R$9,MATCH(WEEKDAY($A240,1),COEE_CADLIGNE_TR!$M$3:$M$9,0),5)*INDEX(COEE_CADLIGNE_TR!$A$1:$D$13,MATCH(MONTH($A240),COEE_CADLIGNE_TR!$A$1:$A$13,0),2)))</f>
        <v/>
      </c>
      <c r="H240" s="28" t="str">
        <f>IF(OR(Ouverture_lignes_validées!H240="F",Ouverture_lignes_validées!H240="PM",Ouverture_lignes_validées!H240=""),"",IF(Ouverture_lignes_validées!H240=1,INDEX(COEE_CADLIGNE_TR!$A$16:$C$27,MATCH(Tableau4[[#This Row],[Mois]],COEE_CADLIGNE_TR!$A$16:$A$27,0),2)*COEE_CADLIGNE_TR!$G$2*INDEX(COEE_CADLIGNE_TR!$L$3:$R$9,MATCH(WEEKDAY($A240,1),COEE_CADLIGNE_TR!$M$3:$M$9,0),6)*INDEX(COEE_CADLIGNE_TR!$A$1:$D$13,MATCH(MONTH($A240),COEE_CADLIGNE_TR!$A$1:$A$13,0),2)))</f>
        <v/>
      </c>
      <c r="I240" s="28" t="str">
        <f>IF(OR(Ouverture_lignes_validées!I240="F",Ouverture_lignes_validées!I240="PM",Ouverture_lignes_validées!I240=""),"",IF(Ouverture_lignes_validées!I240=1,INDEX(COEE_CADLIGNE_TR!$A$16:$C$27,MATCH(Tableau4[[#This Row],[Mois]],COEE_CADLIGNE_TR!$A$16:$A$27,0),2)*COEE_CADLIGNE_TR!$G$2*INDEX(COEE_CADLIGNE_TR!$L$3:$R$9,MATCH(WEEKDAY($A240,1),COEE_CADLIGNE_TR!$M$3:$M$9,0),7)*INDEX(COEE_CADLIGNE_TR!$A$1:$D$13,MATCH(MONTH($A240),COEE_CADLIGNE_TR!$A$1:$A$13,0),2)))</f>
        <v/>
      </c>
      <c r="J240" s="28" t="str">
        <f>IF(OR(Ouverture_lignes_validées!J240="F",Ouverture_lignes_validées!J240="PM",Ouverture_lignes_validées!J240=""),"",IF(Ouverture_lignes_validées!J240=1,IF(ISEVEN(Capa_lignes!$C240)="VRAI",INDEX(COEE_CADLIGNE_TR!$A$16:$C$27,MATCH(Tableau4[[#This Row],[Mois]],COEE_CADLIGNE_TR!$A$16:$A$27,0),2)*COEE_CADLIGNE_TR!$H$2*INDEX(COEE_CADLIGNE_TR!$L$3:$R$9,MATCH(WEEKDAY($A240,1),COEE_CADLIGNE_TR!$M$3:$M$9,0),4)*INDEX(COEE_CADLIGNE_TR!$A$1:$D$13,MATCH(MONTH($A240),COEE_CADLIGNE_TR!$A$1:$A$13,0),3),INDEX(COEE_CADLIGNE_TR!$A$16:$C$27,MATCH(Tableau4[[#This Row],[Mois]],COEE_CADLIGNE_TR!$A$16:$A$27,0),2)*COEE_CADLIGNE_TR!$H$2*INDEX(COEE_CADLIGNE_TR!$L$3:$R$9,MATCH(WEEKDAY($A240,1),COEE_CADLIGNE_TR!$M$3:$M$9,0),3)*INDEX(COEE_CADLIGNE_TR!$A$1:$D$13,MATCH(MONTH($A240),COEE_CADLIGNE_TR!$A$1:$A$13,0),3))))</f>
        <v/>
      </c>
      <c r="K240" s="28" t="str">
        <f>IF(OR(Ouverture_lignes_validées!K240="F",Ouverture_lignes_validées!K240="PM",Ouverture_lignes_validées!K240=""),"",IF(Ouverture_lignes_validées!K240=1,IF(ISEVEN(Capa_lignes!$C240)="VRAI",INDEX(COEE_CADLIGNE_TR!$A$16:$C$27,MATCH(Tableau4[[#This Row],[Mois]],COEE_CADLIGNE_TR!$A$16:$A$27,0),2)*COEE_CADLIGNE_TR!$H$2*INDEX(COEE_CADLIGNE_TR!$L$3:$R$9,MATCH(WEEKDAY($A240,1),COEE_CADLIGNE_TR!$M$3:$M$9,0),3)*INDEX(COEE_CADLIGNE_TR!$A$1:$D$13,MATCH(MONTH($A240),COEE_CADLIGNE_TR!$A$1:$A$13,0),3),INDEX(COEE_CADLIGNE_TR!$A$16:$C$27,MATCH(Tableau4[[#This Row],[Mois]],COEE_CADLIGNE_TR!$A$16:$A$27,0),2)*COEE_CADLIGNE_TR!$H$2*INDEX(COEE_CADLIGNE_TR!$L$3:$R$9,MATCH(WEEKDAY($A240,1),COEE_CADLIGNE_TR!$M$3:$M$9,0),4)*INDEX(COEE_CADLIGNE_TR!$A$1:$D$13,MATCH(MONTH($A240),COEE_CADLIGNE_TR!$A$1:$A$13,0),3))))</f>
        <v/>
      </c>
      <c r="L240" s="28" t="str">
        <f>IF(OR(Ouverture_lignes_validées!L240="F",Ouverture_lignes_validées!L240="PM",Ouverture_lignes_validées!L240=""),"",IF(Ouverture_lignes_validées!L240=1,INDEX(COEE_CADLIGNE_TR!$A$16:$C$27,MATCH(Tableau4[[#This Row],[Mois]],COEE_CADLIGNE_TR!$A$16:$A$27,0),2)*COEE_CADLIGNE_TR!$H$2*INDEX(COEE_CADLIGNE_TR!$L$3:$R$9,MATCH(WEEKDAY($A240,1),COEE_CADLIGNE_TR!$M$3:$M$9,0),5)*INDEX(COEE_CADLIGNE_TR!$A$1:$D$13,MATCH(MONTH($A240),COEE_CADLIGNE_TR!$A$1:$A$13,0),3)))</f>
        <v/>
      </c>
      <c r="M240" s="28" t="str">
        <f>IF(OR(Ouverture_lignes_validées!M240="F",Ouverture_lignes_validées!M240="PM",Ouverture_lignes_validées!M240=""),"",IF(Ouverture_lignes_validées!M240=1,INDEX(COEE_CADLIGNE_TR!$A$16:$C$27,MATCH(Tableau4[[#This Row],[Mois]],COEE_CADLIGNE_TR!$A$16:$A$27,0),2)*COEE_CADLIGNE_TR!$H$2*INDEX(COEE_CADLIGNE_TR!$L$3:$R$9,MATCH(WEEKDAY($A240,1),COEE_CADLIGNE_TR!$M$3:$M$9,0),6)*INDEX(COEE_CADLIGNE_TR!$A$1:$D$13,MATCH(MONTH($A240),COEE_CADLIGNE_TR!$A$1:$A$13,0),3)))</f>
        <v/>
      </c>
      <c r="N240" s="28" t="str">
        <f>IF(OR(Ouverture_lignes_validées!N240="F",Ouverture_lignes_validées!N240="PM",Ouverture_lignes_validées!N240=""),"",IF(Ouverture_lignes_validées!N240=1,INDEX(COEE_CADLIGNE_TR!$A$16:$C$27,MATCH(Tableau4[[#This Row],[Mois]],COEE_CADLIGNE_TR!$A$16:$A$27,0),2)*COEE_CADLIGNE_TR!$H$2*INDEX(COEE_CADLIGNE_TR!$L$3:$R$9,MATCH(WEEKDAY($A240,1),COEE_CADLIGNE_TR!$M$3:$M$9,0),7)*INDEX(COEE_CADLIGNE_TR!$A$1:$D$13,MATCH(MONTH($A240),COEE_CADLIGNE_TR!$A$1:$A$13,0),3)))</f>
        <v/>
      </c>
      <c r="O240" s="28">
        <f>IF(OR(Ouverture_lignes_validées!O240="F",Ouverture_lignes_validées!O240="PM",Ouverture_lignes_validées!O240=""),"",IF(Ouverture_lignes_validées!O240=1,IF(ISEVEN(Capa_lignes!$C240)="VRAI",INDEX(COEE_CADLIGNE_TR!$A$16:$C$27,MATCH(Tableau4[[#This Row],[Mois]],COEE_CADLIGNE_TR!$A$16:$A$27,0),2)*COEE_CADLIGNE_TR!$I$2*INDEX(COEE_CADLIGNE_TR!$L$3:$R$9,MATCH(WEEKDAY($A240,1),COEE_CADLIGNE_TR!$M$3:$M$9,0),4)*INDEX(COEE_CADLIGNE_TR!$A$1:$D$13,MATCH(MONTH($A240),COEE_CADLIGNE_TR!$A$1:$A$13,0),4),INDEX(COEE_CADLIGNE_TR!$A$16:$C$27,MATCH(Tableau4[[#This Row],[Mois]],COEE_CADLIGNE_TR!$A$16:$A$27,0),2)*COEE_CADLIGNE_TR!$I$2*INDEX(COEE_CADLIGNE_TR!$L$3:$R$9,MATCH(WEEKDAY($A240,1),COEE_CADLIGNE_TR!$M$3:$M$9,0),3)*INDEX(COEE_CADLIGNE_TR!$A$1:$D$13,MATCH(MONTH($A240),COEE_CADLIGNE_TR!$A$1:$A$13,0),4))))</f>
        <v>4890.6000000000004</v>
      </c>
      <c r="P240" s="28">
        <f>IF(OR(Ouverture_lignes_validées!P240="F",Ouverture_lignes_validées!P240="PM",Ouverture_lignes_validées!P240=""),"",IF(Ouverture_lignes_validées!P240=1,IF(ISEVEN(Capa_lignes!$C240)="VRAI",INDEX(COEE_CADLIGNE_TR!$A$16:$C$27,MATCH(Tableau4[[#This Row],[Mois]],COEE_CADLIGNE_TR!$A$16:$A$27,0),2)*COEE_CADLIGNE_TR!$I$2*INDEX(COEE_CADLIGNE_TR!$L$3:$R$9,MATCH(WEEKDAY($A240,1),COEE_CADLIGNE_TR!$M$3:$M$9,0),3)*INDEX(COEE_CADLIGNE_TR!$A$1:$D$13,MATCH(MONTH($A240),COEE_CADLIGNE_TR!$A$1:$A$13,0),4),INDEX(COEE_CADLIGNE_TR!$A$16:$C$27,MATCH(Tableau4[[#This Row],[Mois]],COEE_CADLIGNE_TR!$A$16:$A$27,0),2)*COEE_CADLIGNE_TR!$I$2*INDEX(COEE_CADLIGNE_TR!$L$3:$R$9,MATCH(WEEKDAY($A240,1),COEE_CADLIGNE_TR!$M$3:$M$9,0),4)*INDEX(COEE_CADLIGNE_TR!$A$1:$D$13,MATCH(MONTH($A240),COEE_CADLIGNE_TR!$A$1:$A$13,0),4))))</f>
        <v>3001.05</v>
      </c>
      <c r="Q240" s="28" t="str">
        <f>IF(OR(Ouverture_lignes_validées!Q240="F",Ouverture_lignes_validées!Q240="PM",Ouverture_lignes_validées!Q240=""),"",IF(Ouverture_lignes_validées!Q240=1,INDEX(COEE_CADLIGNE_TR!$A$16:$C$27,MATCH(Tableau4[[#This Row],[Mois]],COEE_CADLIGNE_TR!$A$16:$A$27,0),2)*COEE_CADLIGNE_TR!$I$2*INDEX(COEE_CADLIGNE_TR!$L$3:$R$9,MATCH(WEEKDAY($A240,1),COEE_CADLIGNE_TR!$M$3:$M$9,0),5)*INDEX(COEE_CADLIGNE_TR!$A$1:$D$13,MATCH(MONTH($A240),COEE_CADLIGNE_TR!$A$1:$A$13,0),4)))</f>
        <v/>
      </c>
      <c r="R240" s="28" t="str">
        <f>IF(OR(Ouverture_lignes_validées!R240="F",Ouverture_lignes_validées!R240="PM",Ouverture_lignes_validées!R240=""),"",IF(Ouverture_lignes_validées!R240=1,INDEX(COEE_CADLIGNE_TR!$A$16:$C$27,MATCH(Tableau4[[#This Row],[Mois]],COEE_CADLIGNE_TR!$A$16:$A$27,0),2)*COEE_CADLIGNE_TR!$I$2*INDEX(COEE_CADLIGNE_TR!$L$3:$R$9,MATCH(WEEKDAY($A240,1),COEE_CADLIGNE_TR!$M$3:$M$9,0),6)*INDEX(COEE_CADLIGNE_TR!$A$1:$D$13,MATCH(MONTH($A240),COEE_CADLIGNE_TR!$A$1:$A$13,0),4)))</f>
        <v/>
      </c>
      <c r="S240" s="28" t="str">
        <f>IF(OR(Ouverture_lignes_validées!S240="F",Ouverture_lignes_validées!S240="PM",Ouverture_lignes_validées!S240=""),"",IF(Ouverture_lignes_validées!S240=1,INDEX(COEE_CADLIGNE_TR!$A$16:$C$27,MATCH(Tableau4[[#This Row],[Mois]],COEE_CADLIGNE_TR!$A$16:$A$27,0),2)*COEE_CADLIGNE_TR!$I$2*INDEX(COEE_CADLIGNE_TR!$L$3:$R$9,MATCH(WEEKDAY($A240,1),COEE_CADLIGNE_TR!$M$3:$M$9,0),7)*INDEX(COEE_CADLIGNE_TR!$A$1:$D$13,MATCH(MONTH($A240),COEE_CADLIGNE_TR!$A$1:$A$13,0),4)))</f>
        <v/>
      </c>
      <c r="T240" s="28">
        <f>IF(OR(Ouverture_lignes_validées!T240="F",Ouverture_lignes_validées!T240="PM",Ouverture_lignes_validées!T240=""),"",IF(Ouverture_lignes_validées!T240=1,IF(ISEVEN(Capa_lignes!$C240)="VRAI",INDEX(COEE_CADLIGNE_TR!$A$16:$C$27,MATCH(Tableau4[[#This Row],[Mois]],COEE_CADLIGNE_TR!$A$16:$A$27,0),2)*COEE_CADLIGNE_TR!$J$2*INDEX(COEE_CADLIGNE_TR!$L$3:$R$9,MATCH(WEEKDAY($A240,1),COEE_CADLIGNE_TR!$M$3:$M$9,0),3)*INDEX(COEE_CADLIGNE_TR!$A$1:$E$13,MATCH(MONTH($A240),COEE_CADLIGNE_TR!$A$1:$A$13,0),5),INDEX(COEE_CADLIGNE_TR!$A$16:$C$27,MATCH(Tableau4[[#This Row],[Mois]],COEE_CADLIGNE_TR!$A$16:$A$27,0),2)*COEE_CADLIGNE_TR!$J$2*INDEX(COEE_CADLIGNE_TR!$L$3:$R$9,MATCH(WEEKDAY($A240,1),COEE_CADLIGNE_TR!$M$3:$M$9,0),4)*INDEX(COEE_CADLIGNE_TR!$A$1:$E$13,MATCH(MONTH($A240),COEE_CADLIGNE_TR!$A$1:$A$13,0),5))))</f>
        <v>961.12412177985948</v>
      </c>
    </row>
    <row r="241" spans="1:20" x14ac:dyDescent="0.35">
      <c r="A241" s="4">
        <v>45164</v>
      </c>
      <c r="B241" s="1">
        <v>2023</v>
      </c>
      <c r="C241" s="1">
        <v>34</v>
      </c>
      <c r="D241" s="1">
        <f>MONTH(Tableau4[[#This Row],[Date ]])</f>
        <v>8</v>
      </c>
      <c r="E241" s="28" t="str">
        <f>IF(OR(Ouverture_lignes_validées!E241="F",Ouverture_lignes_validées!E241="PM",Ouverture_lignes_validées!E241=""),"",
IF(Ouverture_lignes_validées!E241=1,
IF(ISEVEN(Capa_lignes!$C241)="VRAI",
INDEX(COEE_CADLIGNE_TR!$A$16:$C$27,MATCH(Tableau4[[#This Row],[Mois]],COEE_CADLIGNE_TR!$A$16:$A$27,0),2)*COEE_CADLIGNE_TR!$G$2*INDEX(COEE_CADLIGNE_TR!$L$3:$R$9,MATCH(WEEKDAY($A241,1),COEE_CADLIGNE_TR!$M$3:$M$9,0),4)*INDEX(COEE_CADLIGNE_TR!$A$1:$D$13,MATCH(MONTH($A241),COEE_CADLIGNE_TR!$A$1:$A$13,0),2)*INDEX(COEE_CADLIGNE_TR!$A$1:$D$13,MATCH(MONTH($A241),COEE_CADLIGNE_TR!$A$1:$A$13,0),2),
INDEX(COEE_CADLIGNE_TR!$A$16:$C$27,MATCH(Tableau4[[#This Row],[Mois]],COEE_CADLIGNE_TR!$A$16:$A$27,0),2)*COEE_CADLIGNE_TR!$G$2*INDEX(COEE_CADLIGNE_TR!$L$3:$R$9,MATCH(WEEKDAY($A241,1),COEE_CADLIGNE_TR!$M$3:$M$9,0),3)*INDEX(COEE_CADLIGNE_TR!$A$1:$D$13,MATCH(MONTH($A241),COEE_CADLIGNE_TR!$A$1:$A$13,0),2)*INDEX(COEE_CADLIGNE_TR!$A$1:$D$13,MATCH(MONTH($A241),COEE_CADLIGNE_TR!$A$1:$A$13,0),2))))</f>
        <v/>
      </c>
      <c r="F241" s="28" t="str">
        <f>IF(OR(Ouverture_lignes_validées!F241="F",Ouverture_lignes_validées!F241="PM",Ouverture_lignes_validées!F241=""),"",IF(Ouverture_lignes_validées!F241=1,IF(ISEVEN(Capa_lignes!$C241)="VRAI",INDEX(COEE_CADLIGNE_TR!$A$16:$C$27,MATCH(Tableau4[[#This Row],[Mois]],COEE_CADLIGNE_TR!$A$16:$A$27,0),2)*COEE_CADLIGNE_TR!$G$2*INDEX(COEE_CADLIGNE_TR!$L$3:$R$9,MATCH(WEEKDAY($A241,1),COEE_CADLIGNE_TR!$M$3:$M$9,0),3)*INDEX(COEE_CADLIGNE_TR!$A$1:$D$13,MATCH(MONTH($A241),COEE_CADLIGNE_TR!$A$1:$A$13,0),2),COEE_CADLIGNE_TR!$G$2*INDEX(COEE_CADLIGNE_TR!$L$3:$R$9,MATCH(WEEKDAY($A241,1),COEE_CADLIGNE_TR!$M$3:$M$9,0),4)*INDEX(COEE_CADLIGNE_TR!$A$1:$D$13,MATCH(MONTH($A241),COEE_CADLIGNE_TR!$A$1:$A$13,0),2))))</f>
        <v/>
      </c>
      <c r="G241" s="28" t="str">
        <f>IF(OR(Ouverture_lignes_validées!G241="F",Ouverture_lignes_validées!G241="PM",Ouverture_lignes_validées!G241=""),"",IF(Ouverture_lignes_validées!G241=1,INDEX(COEE_CADLIGNE_TR!$A$16:$C$27,MATCH(Tableau4[[#This Row],[Mois]],COEE_CADLIGNE_TR!$A$16:$A$27,0),2)*COEE_CADLIGNE_TR!$G$2*INDEX(COEE_CADLIGNE_TR!$L$3:$R$9,MATCH(WEEKDAY($A241,1),COEE_CADLIGNE_TR!$M$3:$M$9,0),5)*INDEX(COEE_CADLIGNE_TR!$A$1:$D$13,MATCH(MONTH($A241),COEE_CADLIGNE_TR!$A$1:$A$13,0),2)))</f>
        <v/>
      </c>
      <c r="H241" s="28" t="str">
        <f>IF(OR(Ouverture_lignes_validées!H241="F",Ouverture_lignes_validées!H241="PM",Ouverture_lignes_validées!H241=""),"",IF(Ouverture_lignes_validées!H241=1,INDEX(COEE_CADLIGNE_TR!$A$16:$C$27,MATCH(Tableau4[[#This Row],[Mois]],COEE_CADLIGNE_TR!$A$16:$A$27,0),2)*COEE_CADLIGNE_TR!$G$2*INDEX(COEE_CADLIGNE_TR!$L$3:$R$9,MATCH(WEEKDAY($A241,1),COEE_CADLIGNE_TR!$M$3:$M$9,0),6)*INDEX(COEE_CADLIGNE_TR!$A$1:$D$13,MATCH(MONTH($A241),COEE_CADLIGNE_TR!$A$1:$A$13,0),2)))</f>
        <v/>
      </c>
      <c r="I241" s="28">
        <f>IF(OR(Ouverture_lignes_validées!I241="F",Ouverture_lignes_validées!I241="PM",Ouverture_lignes_validées!I241=""),"",IF(Ouverture_lignes_validées!I241=1,INDEX(COEE_CADLIGNE_TR!$A$16:$C$27,MATCH(Tableau4[[#This Row],[Mois]],COEE_CADLIGNE_TR!$A$16:$A$27,0),2)*COEE_CADLIGNE_TR!$G$2*INDEX(COEE_CADLIGNE_TR!$L$3:$R$9,MATCH(WEEKDAY($A241,1),COEE_CADLIGNE_TR!$M$3:$M$9,0),7)*INDEX(COEE_CADLIGNE_TR!$A$1:$D$13,MATCH(MONTH($A241),COEE_CADLIGNE_TR!$A$1:$A$13,0),2)))</f>
        <v>6070.5</v>
      </c>
      <c r="J241" s="28" t="str">
        <f>IF(OR(Ouverture_lignes_validées!J241="F",Ouverture_lignes_validées!J241="PM",Ouverture_lignes_validées!J241=""),"",IF(Ouverture_lignes_validées!J241=1,IF(ISEVEN(Capa_lignes!$C241)="VRAI",INDEX(COEE_CADLIGNE_TR!$A$16:$C$27,MATCH(Tableau4[[#This Row],[Mois]],COEE_CADLIGNE_TR!$A$16:$A$27,0),2)*COEE_CADLIGNE_TR!$H$2*INDEX(COEE_CADLIGNE_TR!$L$3:$R$9,MATCH(WEEKDAY($A241,1),COEE_CADLIGNE_TR!$M$3:$M$9,0),4)*INDEX(COEE_CADLIGNE_TR!$A$1:$D$13,MATCH(MONTH($A241),COEE_CADLIGNE_TR!$A$1:$A$13,0),3),INDEX(COEE_CADLIGNE_TR!$A$16:$C$27,MATCH(Tableau4[[#This Row],[Mois]],COEE_CADLIGNE_TR!$A$16:$A$27,0),2)*COEE_CADLIGNE_TR!$H$2*INDEX(COEE_CADLIGNE_TR!$L$3:$R$9,MATCH(WEEKDAY($A241,1),COEE_CADLIGNE_TR!$M$3:$M$9,0),3)*INDEX(COEE_CADLIGNE_TR!$A$1:$D$13,MATCH(MONTH($A241),COEE_CADLIGNE_TR!$A$1:$A$13,0),3))))</f>
        <v/>
      </c>
      <c r="K241" s="28" t="str">
        <f>IF(OR(Ouverture_lignes_validées!K241="F",Ouverture_lignes_validées!K241="PM",Ouverture_lignes_validées!K241=""),"",IF(Ouverture_lignes_validées!K241=1,IF(ISEVEN(Capa_lignes!$C241)="VRAI",INDEX(COEE_CADLIGNE_TR!$A$16:$C$27,MATCH(Tableau4[[#This Row],[Mois]],COEE_CADLIGNE_TR!$A$16:$A$27,0),2)*COEE_CADLIGNE_TR!$H$2*INDEX(COEE_CADLIGNE_TR!$L$3:$R$9,MATCH(WEEKDAY($A241,1),COEE_CADLIGNE_TR!$M$3:$M$9,0),3)*INDEX(COEE_CADLIGNE_TR!$A$1:$D$13,MATCH(MONTH($A241),COEE_CADLIGNE_TR!$A$1:$A$13,0),3),INDEX(COEE_CADLIGNE_TR!$A$16:$C$27,MATCH(Tableau4[[#This Row],[Mois]],COEE_CADLIGNE_TR!$A$16:$A$27,0),2)*COEE_CADLIGNE_TR!$H$2*INDEX(COEE_CADLIGNE_TR!$L$3:$R$9,MATCH(WEEKDAY($A241,1),COEE_CADLIGNE_TR!$M$3:$M$9,0),4)*INDEX(COEE_CADLIGNE_TR!$A$1:$D$13,MATCH(MONTH($A241),COEE_CADLIGNE_TR!$A$1:$A$13,0),3))))</f>
        <v/>
      </c>
      <c r="L241" s="28" t="str">
        <f>IF(OR(Ouverture_lignes_validées!L241="F",Ouverture_lignes_validées!L241="PM",Ouverture_lignes_validées!L241=""),"",IF(Ouverture_lignes_validées!L241=1,INDEX(COEE_CADLIGNE_TR!$A$16:$C$27,MATCH(Tableau4[[#This Row],[Mois]],COEE_CADLIGNE_TR!$A$16:$A$27,0),2)*COEE_CADLIGNE_TR!$H$2*INDEX(COEE_CADLIGNE_TR!$L$3:$R$9,MATCH(WEEKDAY($A241,1),COEE_CADLIGNE_TR!$M$3:$M$9,0),5)*INDEX(COEE_CADLIGNE_TR!$A$1:$D$13,MATCH(MONTH($A241),COEE_CADLIGNE_TR!$A$1:$A$13,0),3)))</f>
        <v/>
      </c>
      <c r="M241" s="28" t="str">
        <f>IF(OR(Ouverture_lignes_validées!M241="F",Ouverture_lignes_validées!M241="PM",Ouverture_lignes_validées!M241=""),"",IF(Ouverture_lignes_validées!M241=1,INDEX(COEE_CADLIGNE_TR!$A$16:$C$27,MATCH(Tableau4[[#This Row],[Mois]],COEE_CADLIGNE_TR!$A$16:$A$27,0),2)*COEE_CADLIGNE_TR!$H$2*INDEX(COEE_CADLIGNE_TR!$L$3:$R$9,MATCH(WEEKDAY($A241,1),COEE_CADLIGNE_TR!$M$3:$M$9,0),6)*INDEX(COEE_CADLIGNE_TR!$A$1:$D$13,MATCH(MONTH($A241),COEE_CADLIGNE_TR!$A$1:$A$13,0),3)))</f>
        <v/>
      </c>
      <c r="N241" s="28" t="str">
        <f>IF(OR(Ouverture_lignes_validées!N241="F",Ouverture_lignes_validées!N241="PM",Ouverture_lignes_validées!N241=""),"",IF(Ouverture_lignes_validées!N241=1,INDEX(COEE_CADLIGNE_TR!$A$16:$C$27,MATCH(Tableau4[[#This Row],[Mois]],COEE_CADLIGNE_TR!$A$16:$A$27,0),2)*COEE_CADLIGNE_TR!$H$2*INDEX(COEE_CADLIGNE_TR!$L$3:$R$9,MATCH(WEEKDAY($A241,1),COEE_CADLIGNE_TR!$M$3:$M$9,0),7)*INDEX(COEE_CADLIGNE_TR!$A$1:$D$13,MATCH(MONTH($A241),COEE_CADLIGNE_TR!$A$1:$A$13,0),3)))</f>
        <v/>
      </c>
      <c r="O241" s="28" t="str">
        <f>IF(OR(Ouverture_lignes_validées!O241="F",Ouverture_lignes_validées!O241="PM",Ouverture_lignes_validées!O241=""),"",IF(Ouverture_lignes_validées!O241=1,IF(ISEVEN(Capa_lignes!$C241)="VRAI",INDEX(COEE_CADLIGNE_TR!$A$16:$C$27,MATCH(Tableau4[[#This Row],[Mois]],COEE_CADLIGNE_TR!$A$16:$A$27,0),2)*COEE_CADLIGNE_TR!$I$2*INDEX(COEE_CADLIGNE_TR!$L$3:$R$9,MATCH(WEEKDAY($A241,1),COEE_CADLIGNE_TR!$M$3:$M$9,0),4)*INDEX(COEE_CADLIGNE_TR!$A$1:$D$13,MATCH(MONTH($A241),COEE_CADLIGNE_TR!$A$1:$A$13,0),4),INDEX(COEE_CADLIGNE_TR!$A$16:$C$27,MATCH(Tableau4[[#This Row],[Mois]],COEE_CADLIGNE_TR!$A$16:$A$27,0),2)*COEE_CADLIGNE_TR!$I$2*INDEX(COEE_CADLIGNE_TR!$L$3:$R$9,MATCH(WEEKDAY($A241,1),COEE_CADLIGNE_TR!$M$3:$M$9,0),3)*INDEX(COEE_CADLIGNE_TR!$A$1:$D$13,MATCH(MONTH($A241),COEE_CADLIGNE_TR!$A$1:$A$13,0),4))))</f>
        <v/>
      </c>
      <c r="P241" s="28" t="str">
        <f>IF(OR(Ouverture_lignes_validées!P241="F",Ouverture_lignes_validées!P241="PM",Ouverture_lignes_validées!P241=""),"",IF(Ouverture_lignes_validées!P241=1,IF(ISEVEN(Capa_lignes!$C241)="VRAI",INDEX(COEE_CADLIGNE_TR!$A$16:$C$27,MATCH(Tableau4[[#This Row],[Mois]],COEE_CADLIGNE_TR!$A$16:$A$27,0),2)*COEE_CADLIGNE_TR!$I$2*INDEX(COEE_CADLIGNE_TR!$L$3:$R$9,MATCH(WEEKDAY($A241,1),COEE_CADLIGNE_TR!$M$3:$M$9,0),3)*INDEX(COEE_CADLIGNE_TR!$A$1:$D$13,MATCH(MONTH($A241),COEE_CADLIGNE_TR!$A$1:$A$13,0),4),INDEX(COEE_CADLIGNE_TR!$A$16:$C$27,MATCH(Tableau4[[#This Row],[Mois]],COEE_CADLIGNE_TR!$A$16:$A$27,0),2)*COEE_CADLIGNE_TR!$I$2*INDEX(COEE_CADLIGNE_TR!$L$3:$R$9,MATCH(WEEKDAY($A241,1),COEE_CADLIGNE_TR!$M$3:$M$9,0),4)*INDEX(COEE_CADLIGNE_TR!$A$1:$D$13,MATCH(MONTH($A241),COEE_CADLIGNE_TR!$A$1:$A$13,0),4))))</f>
        <v/>
      </c>
      <c r="Q241" s="28" t="str">
        <f>IF(OR(Ouverture_lignes_validées!Q241="F",Ouverture_lignes_validées!Q241="PM",Ouverture_lignes_validées!Q241=""),"",IF(Ouverture_lignes_validées!Q241=1,INDEX(COEE_CADLIGNE_TR!$A$16:$C$27,MATCH(Tableau4[[#This Row],[Mois]],COEE_CADLIGNE_TR!$A$16:$A$27,0),2)*COEE_CADLIGNE_TR!$I$2*INDEX(COEE_CADLIGNE_TR!$L$3:$R$9,MATCH(WEEKDAY($A241,1),COEE_CADLIGNE_TR!$M$3:$M$9,0),5)*INDEX(COEE_CADLIGNE_TR!$A$1:$D$13,MATCH(MONTH($A241),COEE_CADLIGNE_TR!$A$1:$A$13,0),4)))</f>
        <v/>
      </c>
      <c r="R241" s="28" t="str">
        <f>IF(OR(Ouverture_lignes_validées!R241="F",Ouverture_lignes_validées!R241="PM",Ouverture_lignes_validées!R241=""),"",IF(Ouverture_lignes_validées!R241=1,INDEX(COEE_CADLIGNE_TR!$A$16:$C$27,MATCH(Tableau4[[#This Row],[Mois]],COEE_CADLIGNE_TR!$A$16:$A$27,0),2)*COEE_CADLIGNE_TR!$I$2*INDEX(COEE_CADLIGNE_TR!$L$3:$R$9,MATCH(WEEKDAY($A241,1),COEE_CADLIGNE_TR!$M$3:$M$9,0),6)*INDEX(COEE_CADLIGNE_TR!$A$1:$D$13,MATCH(MONTH($A241),COEE_CADLIGNE_TR!$A$1:$A$13,0),4)))</f>
        <v/>
      </c>
      <c r="S241" s="28">
        <f>IF(OR(Ouverture_lignes_validées!S241="F",Ouverture_lignes_validées!S241="PM",Ouverture_lignes_validées!S241=""),"",IF(Ouverture_lignes_validées!S241=1,INDEX(COEE_CADLIGNE_TR!$A$16:$C$27,MATCH(Tableau4[[#This Row],[Mois]],COEE_CADLIGNE_TR!$A$16:$A$27,0),2)*COEE_CADLIGNE_TR!$I$2*INDEX(COEE_CADLIGNE_TR!$L$3:$R$9,MATCH(WEEKDAY($A241,1),COEE_CADLIGNE_TR!$M$3:$M$9,0),7)*INDEX(COEE_CADLIGNE_TR!$A$1:$D$13,MATCH(MONTH($A241),COEE_CADLIGNE_TR!$A$1:$A$13,0),4)))</f>
        <v>7891.6500000000005</v>
      </c>
      <c r="T241" s="28" t="str">
        <f>IF(OR(Ouverture_lignes_validées!T241="F",Ouverture_lignes_validées!T241="PM",Ouverture_lignes_validées!T241=""),"",IF(Ouverture_lignes_validées!T241=1,IF(ISEVEN(Capa_lignes!$C241)="VRAI",INDEX(COEE_CADLIGNE_TR!$A$16:$C$27,MATCH(Tableau4[[#This Row],[Mois]],COEE_CADLIGNE_TR!$A$16:$A$27,0),2)*COEE_CADLIGNE_TR!$J$2*INDEX(COEE_CADLIGNE_TR!$L$3:$R$9,MATCH(WEEKDAY($A241,1),COEE_CADLIGNE_TR!$M$3:$M$9,0),3)*INDEX(COEE_CADLIGNE_TR!$A$1:$E$13,MATCH(MONTH($A241),COEE_CADLIGNE_TR!$A$1:$A$13,0),5),INDEX(COEE_CADLIGNE_TR!$A$16:$C$27,MATCH(Tableau4[[#This Row],[Mois]],COEE_CADLIGNE_TR!$A$16:$A$27,0),2)*COEE_CADLIGNE_TR!$J$2*INDEX(COEE_CADLIGNE_TR!$L$3:$R$9,MATCH(WEEKDAY($A241,1),COEE_CADLIGNE_TR!$M$3:$M$9,0),4)*INDEX(COEE_CADLIGNE_TR!$A$1:$E$13,MATCH(MONTH($A241),COEE_CADLIGNE_TR!$A$1:$A$13,0),5))))</f>
        <v/>
      </c>
    </row>
    <row r="242" spans="1:20" x14ac:dyDescent="0.35">
      <c r="A242" s="4">
        <v>45165</v>
      </c>
      <c r="B242" s="1">
        <v>2023</v>
      </c>
      <c r="C242" s="1">
        <v>34</v>
      </c>
      <c r="D242" s="1">
        <f>MONTH(Tableau4[[#This Row],[Date ]])</f>
        <v>8</v>
      </c>
      <c r="E242" s="28" t="str">
        <f>IF(OR(Ouverture_lignes_validées!E242="F",Ouverture_lignes_validées!E242="PM",Ouverture_lignes_validées!E242=""),"",
IF(Ouverture_lignes_validées!E242=1,
IF(ISEVEN(Capa_lignes!$C242)="VRAI",
INDEX(COEE_CADLIGNE_TR!$A$16:$C$27,MATCH(Tableau4[[#This Row],[Mois]],COEE_CADLIGNE_TR!$A$16:$A$27,0),2)*COEE_CADLIGNE_TR!$G$2*INDEX(COEE_CADLIGNE_TR!$L$3:$R$9,MATCH(WEEKDAY($A242,1),COEE_CADLIGNE_TR!$M$3:$M$9,0),4)*INDEX(COEE_CADLIGNE_TR!$A$1:$D$13,MATCH(MONTH($A242),COEE_CADLIGNE_TR!$A$1:$A$13,0),2)*INDEX(COEE_CADLIGNE_TR!$A$1:$D$13,MATCH(MONTH($A242),COEE_CADLIGNE_TR!$A$1:$A$13,0),2),
INDEX(COEE_CADLIGNE_TR!$A$16:$C$27,MATCH(Tableau4[[#This Row],[Mois]],COEE_CADLIGNE_TR!$A$16:$A$27,0),2)*COEE_CADLIGNE_TR!$G$2*INDEX(COEE_CADLIGNE_TR!$L$3:$R$9,MATCH(WEEKDAY($A242,1),COEE_CADLIGNE_TR!$M$3:$M$9,0),3)*INDEX(COEE_CADLIGNE_TR!$A$1:$D$13,MATCH(MONTH($A242),COEE_CADLIGNE_TR!$A$1:$A$13,0),2)*INDEX(COEE_CADLIGNE_TR!$A$1:$D$13,MATCH(MONTH($A242),COEE_CADLIGNE_TR!$A$1:$A$13,0),2))))</f>
        <v/>
      </c>
      <c r="F242" s="28" t="str">
        <f>IF(OR(Ouverture_lignes_validées!F242="F",Ouverture_lignes_validées!F242="PM",Ouverture_lignes_validées!F242=""),"",IF(Ouverture_lignes_validées!F242=1,IF(ISEVEN(Capa_lignes!$C242)="VRAI",INDEX(COEE_CADLIGNE_TR!$A$16:$C$27,MATCH(Tableau4[[#This Row],[Mois]],COEE_CADLIGNE_TR!$A$16:$A$27,0),2)*COEE_CADLIGNE_TR!$G$2*INDEX(COEE_CADLIGNE_TR!$L$3:$R$9,MATCH(WEEKDAY($A242,1),COEE_CADLIGNE_TR!$M$3:$M$9,0),3)*INDEX(COEE_CADLIGNE_TR!$A$1:$D$13,MATCH(MONTH($A242),COEE_CADLIGNE_TR!$A$1:$A$13,0),2),COEE_CADLIGNE_TR!$G$2*INDEX(COEE_CADLIGNE_TR!$L$3:$R$9,MATCH(WEEKDAY($A242,1),COEE_CADLIGNE_TR!$M$3:$M$9,0),4)*INDEX(COEE_CADLIGNE_TR!$A$1:$D$13,MATCH(MONTH($A242),COEE_CADLIGNE_TR!$A$1:$A$13,0),2))))</f>
        <v/>
      </c>
      <c r="G242" s="28" t="str">
        <f>IF(OR(Ouverture_lignes_validées!G242="F",Ouverture_lignes_validées!G242="PM",Ouverture_lignes_validées!G242=""),"",IF(Ouverture_lignes_validées!G242=1,INDEX(COEE_CADLIGNE_TR!$A$16:$C$27,MATCH(Tableau4[[#This Row],[Mois]],COEE_CADLIGNE_TR!$A$16:$A$27,0),2)*COEE_CADLIGNE_TR!$G$2*INDEX(COEE_CADLIGNE_TR!$L$3:$R$9,MATCH(WEEKDAY($A242,1),COEE_CADLIGNE_TR!$M$3:$M$9,0),5)*INDEX(COEE_CADLIGNE_TR!$A$1:$D$13,MATCH(MONTH($A242),COEE_CADLIGNE_TR!$A$1:$A$13,0),2)))</f>
        <v/>
      </c>
      <c r="H242" s="28" t="str">
        <f>IF(OR(Ouverture_lignes_validées!H242="F",Ouverture_lignes_validées!H242="PM",Ouverture_lignes_validées!H242=""),"",IF(Ouverture_lignes_validées!H242=1,INDEX(COEE_CADLIGNE_TR!$A$16:$C$27,MATCH(Tableau4[[#This Row],[Mois]],COEE_CADLIGNE_TR!$A$16:$A$27,0),2)*COEE_CADLIGNE_TR!$G$2*INDEX(COEE_CADLIGNE_TR!$L$3:$R$9,MATCH(WEEKDAY($A242,1),COEE_CADLIGNE_TR!$M$3:$M$9,0),6)*INDEX(COEE_CADLIGNE_TR!$A$1:$D$13,MATCH(MONTH($A242),COEE_CADLIGNE_TR!$A$1:$A$13,0),2)))</f>
        <v/>
      </c>
      <c r="I242" s="28">
        <f>IF(OR(Ouverture_lignes_validées!I242="F",Ouverture_lignes_validées!I242="PM",Ouverture_lignes_validées!I242=""),"",IF(Ouverture_lignes_validées!I242=1,INDEX(COEE_CADLIGNE_TR!$A$16:$C$27,MATCH(Tableau4[[#This Row],[Mois]],COEE_CADLIGNE_TR!$A$16:$A$27,0),2)*COEE_CADLIGNE_TR!$G$2*INDEX(COEE_CADLIGNE_TR!$L$3:$R$9,MATCH(WEEKDAY($A242,1),COEE_CADLIGNE_TR!$M$3:$M$9,0),7)*INDEX(COEE_CADLIGNE_TR!$A$1:$D$13,MATCH(MONTH($A242),COEE_CADLIGNE_TR!$A$1:$A$13,0),2)))</f>
        <v>6070.5</v>
      </c>
      <c r="J242" s="28" t="str">
        <f>IF(OR(Ouverture_lignes_validées!J242="F",Ouverture_lignes_validées!J242="PM",Ouverture_lignes_validées!J242=""),"",IF(Ouverture_lignes_validées!J242=1,IF(ISEVEN(Capa_lignes!$C242)="VRAI",INDEX(COEE_CADLIGNE_TR!$A$16:$C$27,MATCH(Tableau4[[#This Row],[Mois]],COEE_CADLIGNE_TR!$A$16:$A$27,0),2)*COEE_CADLIGNE_TR!$H$2*INDEX(COEE_CADLIGNE_TR!$L$3:$R$9,MATCH(WEEKDAY($A242,1),COEE_CADLIGNE_TR!$M$3:$M$9,0),4)*INDEX(COEE_CADLIGNE_TR!$A$1:$D$13,MATCH(MONTH($A242),COEE_CADLIGNE_TR!$A$1:$A$13,0),3),INDEX(COEE_CADLIGNE_TR!$A$16:$C$27,MATCH(Tableau4[[#This Row],[Mois]],COEE_CADLIGNE_TR!$A$16:$A$27,0),2)*COEE_CADLIGNE_TR!$H$2*INDEX(COEE_CADLIGNE_TR!$L$3:$R$9,MATCH(WEEKDAY($A242,1),COEE_CADLIGNE_TR!$M$3:$M$9,0),3)*INDEX(COEE_CADLIGNE_TR!$A$1:$D$13,MATCH(MONTH($A242),COEE_CADLIGNE_TR!$A$1:$A$13,0),3))))</f>
        <v/>
      </c>
      <c r="K242" s="28" t="str">
        <f>IF(OR(Ouverture_lignes_validées!K242="F",Ouverture_lignes_validées!K242="PM",Ouverture_lignes_validées!K242=""),"",IF(Ouverture_lignes_validées!K242=1,IF(ISEVEN(Capa_lignes!$C242)="VRAI",INDEX(COEE_CADLIGNE_TR!$A$16:$C$27,MATCH(Tableau4[[#This Row],[Mois]],COEE_CADLIGNE_TR!$A$16:$A$27,0),2)*COEE_CADLIGNE_TR!$H$2*INDEX(COEE_CADLIGNE_TR!$L$3:$R$9,MATCH(WEEKDAY($A242,1),COEE_CADLIGNE_TR!$M$3:$M$9,0),3)*INDEX(COEE_CADLIGNE_TR!$A$1:$D$13,MATCH(MONTH($A242),COEE_CADLIGNE_TR!$A$1:$A$13,0),3),INDEX(COEE_CADLIGNE_TR!$A$16:$C$27,MATCH(Tableau4[[#This Row],[Mois]],COEE_CADLIGNE_TR!$A$16:$A$27,0),2)*COEE_CADLIGNE_TR!$H$2*INDEX(COEE_CADLIGNE_TR!$L$3:$R$9,MATCH(WEEKDAY($A242,1),COEE_CADLIGNE_TR!$M$3:$M$9,0),4)*INDEX(COEE_CADLIGNE_TR!$A$1:$D$13,MATCH(MONTH($A242),COEE_CADLIGNE_TR!$A$1:$A$13,0),3))))</f>
        <v/>
      </c>
      <c r="L242" s="28" t="str">
        <f>IF(OR(Ouverture_lignes_validées!L242="F",Ouverture_lignes_validées!L242="PM",Ouverture_lignes_validées!L242=""),"",IF(Ouverture_lignes_validées!L242=1,INDEX(COEE_CADLIGNE_TR!$A$16:$C$27,MATCH(Tableau4[[#This Row],[Mois]],COEE_CADLIGNE_TR!$A$16:$A$27,0),2)*COEE_CADLIGNE_TR!$H$2*INDEX(COEE_CADLIGNE_TR!$L$3:$R$9,MATCH(WEEKDAY($A242,1),COEE_CADLIGNE_TR!$M$3:$M$9,0),5)*INDEX(COEE_CADLIGNE_TR!$A$1:$D$13,MATCH(MONTH($A242),COEE_CADLIGNE_TR!$A$1:$A$13,0),3)))</f>
        <v/>
      </c>
      <c r="M242" s="28" t="str">
        <f>IF(OR(Ouverture_lignes_validées!M242="F",Ouverture_lignes_validées!M242="PM",Ouverture_lignes_validées!M242=""),"",IF(Ouverture_lignes_validées!M242=1,INDEX(COEE_CADLIGNE_TR!$A$16:$C$27,MATCH(Tableau4[[#This Row],[Mois]],COEE_CADLIGNE_TR!$A$16:$A$27,0),2)*COEE_CADLIGNE_TR!$H$2*INDEX(COEE_CADLIGNE_TR!$L$3:$R$9,MATCH(WEEKDAY($A242,1),COEE_CADLIGNE_TR!$M$3:$M$9,0),6)*INDEX(COEE_CADLIGNE_TR!$A$1:$D$13,MATCH(MONTH($A242),COEE_CADLIGNE_TR!$A$1:$A$13,0),3)))</f>
        <v/>
      </c>
      <c r="N242" s="28" t="str">
        <f>IF(OR(Ouverture_lignes_validées!N242="F",Ouverture_lignes_validées!N242="PM",Ouverture_lignes_validées!N242=""),"",IF(Ouverture_lignes_validées!N242=1,INDEX(COEE_CADLIGNE_TR!$A$16:$C$27,MATCH(Tableau4[[#This Row],[Mois]],COEE_CADLIGNE_TR!$A$16:$A$27,0),2)*COEE_CADLIGNE_TR!$H$2*INDEX(COEE_CADLIGNE_TR!$L$3:$R$9,MATCH(WEEKDAY($A242,1),COEE_CADLIGNE_TR!$M$3:$M$9,0),7)*INDEX(COEE_CADLIGNE_TR!$A$1:$D$13,MATCH(MONTH($A242),COEE_CADLIGNE_TR!$A$1:$A$13,0),3)))</f>
        <v/>
      </c>
      <c r="O242" s="28" t="str">
        <f>IF(OR(Ouverture_lignes_validées!O242="F",Ouverture_lignes_validées!O242="PM",Ouverture_lignes_validées!O242=""),"",IF(Ouverture_lignes_validées!O242=1,IF(ISEVEN(Capa_lignes!$C242)="VRAI",INDEX(COEE_CADLIGNE_TR!$A$16:$C$27,MATCH(Tableau4[[#This Row],[Mois]],COEE_CADLIGNE_TR!$A$16:$A$27,0),2)*COEE_CADLIGNE_TR!$I$2*INDEX(COEE_CADLIGNE_TR!$L$3:$R$9,MATCH(WEEKDAY($A242,1),COEE_CADLIGNE_TR!$M$3:$M$9,0),4)*INDEX(COEE_CADLIGNE_TR!$A$1:$D$13,MATCH(MONTH($A242),COEE_CADLIGNE_TR!$A$1:$A$13,0),4),INDEX(COEE_CADLIGNE_TR!$A$16:$C$27,MATCH(Tableau4[[#This Row],[Mois]],COEE_CADLIGNE_TR!$A$16:$A$27,0),2)*COEE_CADLIGNE_TR!$I$2*INDEX(COEE_CADLIGNE_TR!$L$3:$R$9,MATCH(WEEKDAY($A242,1),COEE_CADLIGNE_TR!$M$3:$M$9,0),3)*INDEX(COEE_CADLIGNE_TR!$A$1:$D$13,MATCH(MONTH($A242),COEE_CADLIGNE_TR!$A$1:$A$13,0),4))))</f>
        <v/>
      </c>
      <c r="P242" s="28" t="str">
        <f>IF(OR(Ouverture_lignes_validées!P242="F",Ouverture_lignes_validées!P242="PM",Ouverture_lignes_validées!P242=""),"",IF(Ouverture_lignes_validées!P242=1,IF(ISEVEN(Capa_lignes!$C242)="VRAI",INDEX(COEE_CADLIGNE_TR!$A$16:$C$27,MATCH(Tableau4[[#This Row],[Mois]],COEE_CADLIGNE_TR!$A$16:$A$27,0),2)*COEE_CADLIGNE_TR!$I$2*INDEX(COEE_CADLIGNE_TR!$L$3:$R$9,MATCH(WEEKDAY($A242,1),COEE_CADLIGNE_TR!$M$3:$M$9,0),3)*INDEX(COEE_CADLIGNE_TR!$A$1:$D$13,MATCH(MONTH($A242),COEE_CADLIGNE_TR!$A$1:$A$13,0),4),INDEX(COEE_CADLIGNE_TR!$A$16:$C$27,MATCH(Tableau4[[#This Row],[Mois]],COEE_CADLIGNE_TR!$A$16:$A$27,0),2)*COEE_CADLIGNE_TR!$I$2*INDEX(COEE_CADLIGNE_TR!$L$3:$R$9,MATCH(WEEKDAY($A242,1),COEE_CADLIGNE_TR!$M$3:$M$9,0),4)*INDEX(COEE_CADLIGNE_TR!$A$1:$D$13,MATCH(MONTH($A242),COEE_CADLIGNE_TR!$A$1:$A$13,0),4))))</f>
        <v/>
      </c>
      <c r="Q242" s="28" t="str">
        <f>IF(OR(Ouverture_lignes_validées!Q242="F",Ouverture_lignes_validées!Q242="PM",Ouverture_lignes_validées!Q242=""),"",IF(Ouverture_lignes_validées!Q242=1,INDEX(COEE_CADLIGNE_TR!$A$16:$C$27,MATCH(Tableau4[[#This Row],[Mois]],COEE_CADLIGNE_TR!$A$16:$A$27,0),2)*COEE_CADLIGNE_TR!$I$2*INDEX(COEE_CADLIGNE_TR!$L$3:$R$9,MATCH(WEEKDAY($A242,1),COEE_CADLIGNE_TR!$M$3:$M$9,0),5)*INDEX(COEE_CADLIGNE_TR!$A$1:$D$13,MATCH(MONTH($A242),COEE_CADLIGNE_TR!$A$1:$A$13,0),4)))</f>
        <v/>
      </c>
      <c r="R242" s="28" t="str">
        <f>IF(OR(Ouverture_lignes_validées!R242="F",Ouverture_lignes_validées!R242="PM",Ouverture_lignes_validées!R242=""),"",IF(Ouverture_lignes_validées!R242=1,INDEX(COEE_CADLIGNE_TR!$A$16:$C$27,MATCH(Tableau4[[#This Row],[Mois]],COEE_CADLIGNE_TR!$A$16:$A$27,0),2)*COEE_CADLIGNE_TR!$I$2*INDEX(COEE_CADLIGNE_TR!$L$3:$R$9,MATCH(WEEKDAY($A242,1),COEE_CADLIGNE_TR!$M$3:$M$9,0),6)*INDEX(COEE_CADLIGNE_TR!$A$1:$D$13,MATCH(MONTH($A242),COEE_CADLIGNE_TR!$A$1:$A$13,0),4)))</f>
        <v/>
      </c>
      <c r="S242" s="28">
        <f>IF(OR(Ouverture_lignes_validées!S242="F",Ouverture_lignes_validées!S242="PM",Ouverture_lignes_validées!S242=""),"",IF(Ouverture_lignes_validées!S242=1,INDEX(COEE_CADLIGNE_TR!$A$16:$C$27,MATCH(Tableau4[[#This Row],[Mois]],COEE_CADLIGNE_TR!$A$16:$A$27,0),2)*COEE_CADLIGNE_TR!$I$2*INDEX(COEE_CADLIGNE_TR!$L$3:$R$9,MATCH(WEEKDAY($A242,1),COEE_CADLIGNE_TR!$M$3:$M$9,0),7)*INDEX(COEE_CADLIGNE_TR!$A$1:$D$13,MATCH(MONTH($A242),COEE_CADLIGNE_TR!$A$1:$A$13,0),4)))</f>
        <v>7891.6500000000005</v>
      </c>
      <c r="T242" s="28" t="str">
        <f>IF(OR(Ouverture_lignes_validées!T242="F",Ouverture_lignes_validées!T242="PM",Ouverture_lignes_validées!T242=""),"",IF(Ouverture_lignes_validées!T242=1,IF(ISEVEN(Capa_lignes!$C242)="VRAI",INDEX(COEE_CADLIGNE_TR!$A$16:$C$27,MATCH(Tableau4[[#This Row],[Mois]],COEE_CADLIGNE_TR!$A$16:$A$27,0),2)*COEE_CADLIGNE_TR!$J$2*INDEX(COEE_CADLIGNE_TR!$L$3:$R$9,MATCH(WEEKDAY($A242,1),COEE_CADLIGNE_TR!$M$3:$M$9,0),3)*INDEX(COEE_CADLIGNE_TR!$A$1:$E$13,MATCH(MONTH($A242),COEE_CADLIGNE_TR!$A$1:$A$13,0),5),INDEX(COEE_CADLIGNE_TR!$A$16:$C$27,MATCH(Tableau4[[#This Row],[Mois]],COEE_CADLIGNE_TR!$A$16:$A$27,0),2)*COEE_CADLIGNE_TR!$J$2*INDEX(COEE_CADLIGNE_TR!$L$3:$R$9,MATCH(WEEKDAY($A242,1),COEE_CADLIGNE_TR!$M$3:$M$9,0),4)*INDEX(COEE_CADLIGNE_TR!$A$1:$E$13,MATCH(MONTH($A242),COEE_CADLIGNE_TR!$A$1:$A$13,0),5))))</f>
        <v/>
      </c>
    </row>
    <row r="243" spans="1:20" x14ac:dyDescent="0.35">
      <c r="A243" s="4">
        <v>45166</v>
      </c>
      <c r="B243" s="1">
        <v>2023</v>
      </c>
      <c r="C243" s="1">
        <v>35</v>
      </c>
      <c r="D243" s="1">
        <f>MONTH(Tableau4[[#This Row],[Date ]])</f>
        <v>8</v>
      </c>
      <c r="E243" s="28" t="str">
        <f>IF(OR(Ouverture_lignes_validées!E243="F",Ouverture_lignes_validées!E243="PM",Ouverture_lignes_validées!E243=""),"",
IF(Ouverture_lignes_validées!E243=1,
IF(ISEVEN(Capa_lignes!$C243)="VRAI",
INDEX(COEE_CADLIGNE_TR!$A$16:$C$27,MATCH(Tableau4[[#This Row],[Mois]],COEE_CADLIGNE_TR!$A$16:$A$27,0),2)*COEE_CADLIGNE_TR!$G$2*INDEX(COEE_CADLIGNE_TR!$L$3:$R$9,MATCH(WEEKDAY($A243,1),COEE_CADLIGNE_TR!$M$3:$M$9,0),4)*INDEX(COEE_CADLIGNE_TR!$A$1:$D$13,MATCH(MONTH($A243),COEE_CADLIGNE_TR!$A$1:$A$13,0),2)*INDEX(COEE_CADLIGNE_TR!$A$1:$D$13,MATCH(MONTH($A243),COEE_CADLIGNE_TR!$A$1:$A$13,0),2),
INDEX(COEE_CADLIGNE_TR!$A$16:$C$27,MATCH(Tableau4[[#This Row],[Mois]],COEE_CADLIGNE_TR!$A$16:$A$27,0),2)*COEE_CADLIGNE_TR!$G$2*INDEX(COEE_CADLIGNE_TR!$L$3:$R$9,MATCH(WEEKDAY($A243,1),COEE_CADLIGNE_TR!$M$3:$M$9,0),3)*INDEX(COEE_CADLIGNE_TR!$A$1:$D$13,MATCH(MONTH($A243),COEE_CADLIGNE_TR!$A$1:$A$13,0),2)*INDEX(COEE_CADLIGNE_TR!$A$1:$D$13,MATCH(MONTH($A243),COEE_CADLIGNE_TR!$A$1:$A$13,0),2))))</f>
        <v/>
      </c>
      <c r="F243" s="28">
        <f>IF(OR(Ouverture_lignes_validées!F243="F",Ouverture_lignes_validées!F243="PM",Ouverture_lignes_validées!F243=""),"",IF(Ouverture_lignes_validées!F243=1,IF(ISEVEN(Capa_lignes!$C243)="VRAI",INDEX(COEE_CADLIGNE_TR!$A$16:$C$27,MATCH(Tableau4[[#This Row],[Mois]],COEE_CADLIGNE_TR!$A$16:$A$27,0),2)*COEE_CADLIGNE_TR!$G$2*INDEX(COEE_CADLIGNE_TR!$L$3:$R$9,MATCH(WEEKDAY($A243,1),COEE_CADLIGNE_TR!$M$3:$M$9,0),3)*INDEX(COEE_CADLIGNE_TR!$A$1:$D$13,MATCH(MONTH($A243),COEE_CADLIGNE_TR!$A$1:$A$13,0),2),COEE_CADLIGNE_TR!$G$2*INDEX(COEE_CADLIGNE_TR!$L$3:$R$9,MATCH(WEEKDAY($A243,1),COEE_CADLIGNE_TR!$M$3:$M$9,0),4)*INDEX(COEE_CADLIGNE_TR!$A$1:$D$13,MATCH(MONTH($A243),COEE_CADLIGNE_TR!$A$1:$A$13,0),2))))</f>
        <v>4050</v>
      </c>
      <c r="G243" s="28" t="str">
        <f>IF(OR(Ouverture_lignes_validées!G243="F",Ouverture_lignes_validées!G243="PM",Ouverture_lignes_validées!G243=""),"",IF(Ouverture_lignes_validées!G243=1,INDEX(COEE_CADLIGNE_TR!$A$16:$C$27,MATCH(Tableau4[[#This Row],[Mois]],COEE_CADLIGNE_TR!$A$16:$A$27,0),2)*COEE_CADLIGNE_TR!$G$2*INDEX(COEE_CADLIGNE_TR!$L$3:$R$9,MATCH(WEEKDAY($A243,1),COEE_CADLIGNE_TR!$M$3:$M$9,0),5)*INDEX(COEE_CADLIGNE_TR!$A$1:$D$13,MATCH(MONTH($A243),COEE_CADLIGNE_TR!$A$1:$A$13,0),2)))</f>
        <v/>
      </c>
      <c r="H243" s="28" t="str">
        <f>IF(OR(Ouverture_lignes_validées!H243="F",Ouverture_lignes_validées!H243="PM",Ouverture_lignes_validées!H243=""),"",IF(Ouverture_lignes_validées!H243=1,INDEX(COEE_CADLIGNE_TR!$A$16:$C$27,MATCH(Tableau4[[#This Row],[Mois]],COEE_CADLIGNE_TR!$A$16:$A$27,0),2)*COEE_CADLIGNE_TR!$G$2*INDEX(COEE_CADLIGNE_TR!$L$3:$R$9,MATCH(WEEKDAY($A243,1),COEE_CADLIGNE_TR!$M$3:$M$9,0),6)*INDEX(COEE_CADLIGNE_TR!$A$1:$D$13,MATCH(MONTH($A243),COEE_CADLIGNE_TR!$A$1:$A$13,0),2)))</f>
        <v/>
      </c>
      <c r="I243" s="28" t="str">
        <f>IF(OR(Ouverture_lignes_validées!I243="F",Ouverture_lignes_validées!I243="PM",Ouverture_lignes_validées!I243=""),"",IF(Ouverture_lignes_validées!I243=1,INDEX(COEE_CADLIGNE_TR!$A$16:$C$27,MATCH(Tableau4[[#This Row],[Mois]],COEE_CADLIGNE_TR!$A$16:$A$27,0),2)*COEE_CADLIGNE_TR!$G$2*INDEX(COEE_CADLIGNE_TR!$L$3:$R$9,MATCH(WEEKDAY($A243,1),COEE_CADLIGNE_TR!$M$3:$M$9,0),7)*INDEX(COEE_CADLIGNE_TR!$A$1:$D$13,MATCH(MONTH($A243),COEE_CADLIGNE_TR!$A$1:$A$13,0),2)))</f>
        <v/>
      </c>
      <c r="J243" s="28" t="str">
        <f>IF(OR(Ouverture_lignes_validées!J243="F",Ouverture_lignes_validées!J243="PM",Ouverture_lignes_validées!J243=""),"",IF(Ouverture_lignes_validées!J243=1,IF(ISEVEN(Capa_lignes!$C243)="VRAI",INDEX(COEE_CADLIGNE_TR!$A$16:$C$27,MATCH(Tableau4[[#This Row],[Mois]],COEE_CADLIGNE_TR!$A$16:$A$27,0),2)*COEE_CADLIGNE_TR!$H$2*INDEX(COEE_CADLIGNE_TR!$L$3:$R$9,MATCH(WEEKDAY($A243,1),COEE_CADLIGNE_TR!$M$3:$M$9,0),4)*INDEX(COEE_CADLIGNE_TR!$A$1:$D$13,MATCH(MONTH($A243),COEE_CADLIGNE_TR!$A$1:$A$13,0),3),INDEX(COEE_CADLIGNE_TR!$A$16:$C$27,MATCH(Tableau4[[#This Row],[Mois]],COEE_CADLIGNE_TR!$A$16:$A$27,0),2)*COEE_CADLIGNE_TR!$H$2*INDEX(COEE_CADLIGNE_TR!$L$3:$R$9,MATCH(WEEKDAY($A243,1),COEE_CADLIGNE_TR!$M$3:$M$9,0),3)*INDEX(COEE_CADLIGNE_TR!$A$1:$D$13,MATCH(MONTH($A243),COEE_CADLIGNE_TR!$A$1:$A$13,0),3))))</f>
        <v/>
      </c>
      <c r="K243" s="28" t="str">
        <f>IF(OR(Ouverture_lignes_validées!K243="F",Ouverture_lignes_validées!K243="PM",Ouverture_lignes_validées!K243=""),"",IF(Ouverture_lignes_validées!K243=1,IF(ISEVEN(Capa_lignes!$C243)="VRAI",INDEX(COEE_CADLIGNE_TR!$A$16:$C$27,MATCH(Tableau4[[#This Row],[Mois]],COEE_CADLIGNE_TR!$A$16:$A$27,0),2)*COEE_CADLIGNE_TR!$H$2*INDEX(COEE_CADLIGNE_TR!$L$3:$R$9,MATCH(WEEKDAY($A243,1),COEE_CADLIGNE_TR!$M$3:$M$9,0),3)*INDEX(COEE_CADLIGNE_TR!$A$1:$D$13,MATCH(MONTH($A243),COEE_CADLIGNE_TR!$A$1:$A$13,0),3),INDEX(COEE_CADLIGNE_TR!$A$16:$C$27,MATCH(Tableau4[[#This Row],[Mois]],COEE_CADLIGNE_TR!$A$16:$A$27,0),2)*COEE_CADLIGNE_TR!$H$2*INDEX(COEE_CADLIGNE_TR!$L$3:$R$9,MATCH(WEEKDAY($A243,1),COEE_CADLIGNE_TR!$M$3:$M$9,0),4)*INDEX(COEE_CADLIGNE_TR!$A$1:$D$13,MATCH(MONTH($A243),COEE_CADLIGNE_TR!$A$1:$A$13,0),3))))</f>
        <v/>
      </c>
      <c r="L243" s="28" t="str">
        <f>IF(OR(Ouverture_lignes_validées!L243="F",Ouverture_lignes_validées!L243="PM",Ouverture_lignes_validées!L243=""),"",IF(Ouverture_lignes_validées!L243=1,INDEX(COEE_CADLIGNE_TR!$A$16:$C$27,MATCH(Tableau4[[#This Row],[Mois]],COEE_CADLIGNE_TR!$A$16:$A$27,0),2)*COEE_CADLIGNE_TR!$H$2*INDEX(COEE_CADLIGNE_TR!$L$3:$R$9,MATCH(WEEKDAY($A243,1),COEE_CADLIGNE_TR!$M$3:$M$9,0),5)*INDEX(COEE_CADLIGNE_TR!$A$1:$D$13,MATCH(MONTH($A243),COEE_CADLIGNE_TR!$A$1:$A$13,0),3)))</f>
        <v/>
      </c>
      <c r="M243" s="28" t="str">
        <f>IF(OR(Ouverture_lignes_validées!M243="F",Ouverture_lignes_validées!M243="PM",Ouverture_lignes_validées!M243=""),"",IF(Ouverture_lignes_validées!M243=1,INDEX(COEE_CADLIGNE_TR!$A$16:$C$27,MATCH(Tableau4[[#This Row],[Mois]],COEE_CADLIGNE_TR!$A$16:$A$27,0),2)*COEE_CADLIGNE_TR!$H$2*INDEX(COEE_CADLIGNE_TR!$L$3:$R$9,MATCH(WEEKDAY($A243,1),COEE_CADLIGNE_TR!$M$3:$M$9,0),6)*INDEX(COEE_CADLIGNE_TR!$A$1:$D$13,MATCH(MONTH($A243),COEE_CADLIGNE_TR!$A$1:$A$13,0),3)))</f>
        <v/>
      </c>
      <c r="N243" s="28" t="str">
        <f>IF(OR(Ouverture_lignes_validées!N243="F",Ouverture_lignes_validées!N243="PM",Ouverture_lignes_validées!N243=""),"",IF(Ouverture_lignes_validées!N243=1,INDEX(COEE_CADLIGNE_TR!$A$16:$C$27,MATCH(Tableau4[[#This Row],[Mois]],COEE_CADLIGNE_TR!$A$16:$A$27,0),2)*COEE_CADLIGNE_TR!$H$2*INDEX(COEE_CADLIGNE_TR!$L$3:$R$9,MATCH(WEEKDAY($A243,1),COEE_CADLIGNE_TR!$M$3:$M$9,0),7)*INDEX(COEE_CADLIGNE_TR!$A$1:$D$13,MATCH(MONTH($A243),COEE_CADLIGNE_TR!$A$1:$A$13,0),3)))</f>
        <v/>
      </c>
      <c r="O243" s="28">
        <f>IF(OR(Ouverture_lignes_validées!O243="F",Ouverture_lignes_validées!O243="PM",Ouverture_lignes_validées!O243=""),"",IF(Ouverture_lignes_validées!O243=1,IF(ISEVEN(Capa_lignes!$C243)="VRAI",INDEX(COEE_CADLIGNE_TR!$A$16:$C$27,MATCH(Tableau4[[#This Row],[Mois]],COEE_CADLIGNE_TR!$A$16:$A$27,0),2)*COEE_CADLIGNE_TR!$I$2*INDEX(COEE_CADLIGNE_TR!$L$3:$R$9,MATCH(WEEKDAY($A243,1),COEE_CADLIGNE_TR!$M$3:$M$9,0),4)*INDEX(COEE_CADLIGNE_TR!$A$1:$D$13,MATCH(MONTH($A243),COEE_CADLIGNE_TR!$A$1:$A$13,0),4),INDEX(COEE_CADLIGNE_TR!$A$16:$C$27,MATCH(Tableau4[[#This Row],[Mois]],COEE_CADLIGNE_TR!$A$16:$A$27,0),2)*COEE_CADLIGNE_TR!$I$2*INDEX(COEE_CADLIGNE_TR!$L$3:$R$9,MATCH(WEEKDAY($A243,1),COEE_CADLIGNE_TR!$M$3:$M$9,0),3)*INDEX(COEE_CADLIGNE_TR!$A$1:$D$13,MATCH(MONTH($A243),COEE_CADLIGNE_TR!$A$1:$A$13,0),4))))</f>
        <v>4890.6000000000004</v>
      </c>
      <c r="P243" s="28">
        <f>IF(OR(Ouverture_lignes_validées!P243="F",Ouverture_lignes_validées!P243="PM",Ouverture_lignes_validées!P243=""),"",IF(Ouverture_lignes_validées!P243=1,IF(ISEVEN(Capa_lignes!$C243)="VRAI",INDEX(COEE_CADLIGNE_TR!$A$16:$C$27,MATCH(Tableau4[[#This Row],[Mois]],COEE_CADLIGNE_TR!$A$16:$A$27,0),2)*COEE_CADLIGNE_TR!$I$2*INDEX(COEE_CADLIGNE_TR!$L$3:$R$9,MATCH(WEEKDAY($A243,1),COEE_CADLIGNE_TR!$M$3:$M$9,0),3)*INDEX(COEE_CADLIGNE_TR!$A$1:$D$13,MATCH(MONTH($A243),COEE_CADLIGNE_TR!$A$1:$A$13,0),4),INDEX(COEE_CADLIGNE_TR!$A$16:$C$27,MATCH(Tableau4[[#This Row],[Mois]],COEE_CADLIGNE_TR!$A$16:$A$27,0),2)*COEE_CADLIGNE_TR!$I$2*INDEX(COEE_CADLIGNE_TR!$L$3:$R$9,MATCH(WEEKDAY($A243,1),COEE_CADLIGNE_TR!$M$3:$M$9,0),4)*INDEX(COEE_CADLIGNE_TR!$A$1:$D$13,MATCH(MONTH($A243),COEE_CADLIGNE_TR!$A$1:$A$13,0),4))))</f>
        <v>5001.75</v>
      </c>
      <c r="Q243" s="28">
        <f>IF(OR(Ouverture_lignes_validées!Q243="F",Ouverture_lignes_validées!Q243="PM",Ouverture_lignes_validées!Q243=""),"",IF(Ouverture_lignes_validées!Q243=1,INDEX(COEE_CADLIGNE_TR!$A$16:$C$27,MATCH(Tableau4[[#This Row],[Mois]],COEE_CADLIGNE_TR!$A$16:$A$27,0),2)*COEE_CADLIGNE_TR!$I$2*INDEX(COEE_CADLIGNE_TR!$L$3:$R$9,MATCH(WEEKDAY($A243,1),COEE_CADLIGNE_TR!$M$3:$M$9,0),5)*INDEX(COEE_CADLIGNE_TR!$A$1:$D$13,MATCH(MONTH($A243),COEE_CADLIGNE_TR!$A$1:$A$13,0),4)))</f>
        <v>6113.25</v>
      </c>
      <c r="R243" s="28" t="str">
        <f>IF(OR(Ouverture_lignes_validées!R243="F",Ouverture_lignes_validées!R243="PM",Ouverture_lignes_validées!R243=""),"",IF(Ouverture_lignes_validées!R243=1,INDEX(COEE_CADLIGNE_TR!$A$16:$C$27,MATCH(Tableau4[[#This Row],[Mois]],COEE_CADLIGNE_TR!$A$16:$A$27,0),2)*COEE_CADLIGNE_TR!$I$2*INDEX(COEE_CADLIGNE_TR!$L$3:$R$9,MATCH(WEEKDAY($A243,1),COEE_CADLIGNE_TR!$M$3:$M$9,0),6)*INDEX(COEE_CADLIGNE_TR!$A$1:$D$13,MATCH(MONTH($A243),COEE_CADLIGNE_TR!$A$1:$A$13,0),4)))</f>
        <v/>
      </c>
      <c r="S243" s="28" t="str">
        <f>IF(OR(Ouverture_lignes_validées!S243="F",Ouverture_lignes_validées!S243="PM",Ouverture_lignes_validées!S243=""),"",IF(Ouverture_lignes_validées!S243=1,INDEX(COEE_CADLIGNE_TR!$A$16:$C$27,MATCH(Tableau4[[#This Row],[Mois]],COEE_CADLIGNE_TR!$A$16:$A$27,0),2)*COEE_CADLIGNE_TR!$I$2*INDEX(COEE_CADLIGNE_TR!$L$3:$R$9,MATCH(WEEKDAY($A243,1),COEE_CADLIGNE_TR!$M$3:$M$9,0),7)*INDEX(COEE_CADLIGNE_TR!$A$1:$D$13,MATCH(MONTH($A243),COEE_CADLIGNE_TR!$A$1:$A$13,0),4)))</f>
        <v/>
      </c>
      <c r="T243" s="28">
        <f>IF(OR(Ouverture_lignes_validées!T243="F",Ouverture_lignes_validées!T243="PM",Ouverture_lignes_validées!T243=""),"",IF(Ouverture_lignes_validées!T243=1,IF(ISEVEN(Capa_lignes!$C243)="VRAI",INDEX(COEE_CADLIGNE_TR!$A$16:$C$27,MATCH(Tableau4[[#This Row],[Mois]],COEE_CADLIGNE_TR!$A$16:$A$27,0),2)*COEE_CADLIGNE_TR!$J$2*INDEX(COEE_CADLIGNE_TR!$L$3:$R$9,MATCH(WEEKDAY($A243,1),COEE_CADLIGNE_TR!$M$3:$M$9,0),3)*INDEX(COEE_CADLIGNE_TR!$A$1:$E$13,MATCH(MONTH($A243),COEE_CADLIGNE_TR!$A$1:$A$13,0),5),INDEX(COEE_CADLIGNE_TR!$A$16:$C$27,MATCH(Tableau4[[#This Row],[Mois]],COEE_CADLIGNE_TR!$A$16:$A$27,0),2)*COEE_CADLIGNE_TR!$J$2*INDEX(COEE_CADLIGNE_TR!$L$3:$R$9,MATCH(WEEKDAY($A243,1),COEE_CADLIGNE_TR!$M$3:$M$9,0),4)*INDEX(COEE_CADLIGNE_TR!$A$1:$E$13,MATCH(MONTH($A243),COEE_CADLIGNE_TR!$A$1:$A$13,0),5))))</f>
        <v>1601.8735362997659</v>
      </c>
    </row>
    <row r="244" spans="1:20" x14ac:dyDescent="0.35">
      <c r="A244" s="4">
        <v>45167</v>
      </c>
      <c r="B244" s="1">
        <v>2023</v>
      </c>
      <c r="C244" s="1">
        <v>35</v>
      </c>
      <c r="D244" s="1">
        <f>MONTH(Tableau4[[#This Row],[Date ]])</f>
        <v>8</v>
      </c>
      <c r="E244" s="28" t="str">
        <f>IF(OR(Ouverture_lignes_validées!E244="F",Ouverture_lignes_validées!E244="PM",Ouverture_lignes_validées!E244=""),"",
IF(Ouverture_lignes_validées!E244=1,
IF(ISEVEN(Capa_lignes!$C244)="VRAI",
INDEX(COEE_CADLIGNE_TR!$A$16:$C$27,MATCH(Tableau4[[#This Row],[Mois]],COEE_CADLIGNE_TR!$A$16:$A$27,0),2)*COEE_CADLIGNE_TR!$G$2*INDEX(COEE_CADLIGNE_TR!$L$3:$R$9,MATCH(WEEKDAY($A244,1),COEE_CADLIGNE_TR!$M$3:$M$9,0),4)*INDEX(COEE_CADLIGNE_TR!$A$1:$D$13,MATCH(MONTH($A244),COEE_CADLIGNE_TR!$A$1:$A$13,0),2)*INDEX(COEE_CADLIGNE_TR!$A$1:$D$13,MATCH(MONTH($A244),COEE_CADLIGNE_TR!$A$1:$A$13,0),2),
INDEX(COEE_CADLIGNE_TR!$A$16:$C$27,MATCH(Tableau4[[#This Row],[Mois]],COEE_CADLIGNE_TR!$A$16:$A$27,0),2)*COEE_CADLIGNE_TR!$G$2*INDEX(COEE_CADLIGNE_TR!$L$3:$R$9,MATCH(WEEKDAY($A244,1),COEE_CADLIGNE_TR!$M$3:$M$9,0),3)*INDEX(COEE_CADLIGNE_TR!$A$1:$D$13,MATCH(MONTH($A244),COEE_CADLIGNE_TR!$A$1:$A$13,0),2)*INDEX(COEE_CADLIGNE_TR!$A$1:$D$13,MATCH(MONTH($A244),COEE_CADLIGNE_TR!$A$1:$A$13,0),2))))</f>
        <v/>
      </c>
      <c r="F244" s="28">
        <f>IF(OR(Ouverture_lignes_validées!F244="F",Ouverture_lignes_validées!F244="PM",Ouverture_lignes_validées!F244=""),"",IF(Ouverture_lignes_validées!F244=1,IF(ISEVEN(Capa_lignes!$C244)="VRAI",INDEX(COEE_CADLIGNE_TR!$A$16:$C$27,MATCH(Tableau4[[#This Row],[Mois]],COEE_CADLIGNE_TR!$A$16:$A$27,0),2)*COEE_CADLIGNE_TR!$G$2*INDEX(COEE_CADLIGNE_TR!$L$3:$R$9,MATCH(WEEKDAY($A244,1),COEE_CADLIGNE_TR!$M$3:$M$9,0),3)*INDEX(COEE_CADLIGNE_TR!$A$1:$D$13,MATCH(MONTH($A244),COEE_CADLIGNE_TR!$A$1:$A$13,0),2),COEE_CADLIGNE_TR!$G$2*INDEX(COEE_CADLIGNE_TR!$L$3:$R$9,MATCH(WEEKDAY($A244,1),COEE_CADLIGNE_TR!$M$3:$M$9,0),4)*INDEX(COEE_CADLIGNE_TR!$A$1:$D$13,MATCH(MONTH($A244),COEE_CADLIGNE_TR!$A$1:$A$13,0),2))))</f>
        <v>4050</v>
      </c>
      <c r="G244" s="28" t="str">
        <f>IF(OR(Ouverture_lignes_validées!G244="F",Ouverture_lignes_validées!G244="PM",Ouverture_lignes_validées!G244=""),"",IF(Ouverture_lignes_validées!G244=1,INDEX(COEE_CADLIGNE_TR!$A$16:$C$27,MATCH(Tableau4[[#This Row],[Mois]],COEE_CADLIGNE_TR!$A$16:$A$27,0),2)*COEE_CADLIGNE_TR!$G$2*INDEX(COEE_CADLIGNE_TR!$L$3:$R$9,MATCH(WEEKDAY($A244,1),COEE_CADLIGNE_TR!$M$3:$M$9,0),5)*INDEX(COEE_CADLIGNE_TR!$A$1:$D$13,MATCH(MONTH($A244),COEE_CADLIGNE_TR!$A$1:$A$13,0),2)))</f>
        <v/>
      </c>
      <c r="H244" s="28" t="str">
        <f>IF(OR(Ouverture_lignes_validées!H244="F",Ouverture_lignes_validées!H244="PM",Ouverture_lignes_validées!H244=""),"",IF(Ouverture_lignes_validées!H244=1,INDEX(COEE_CADLIGNE_TR!$A$16:$C$27,MATCH(Tableau4[[#This Row],[Mois]],COEE_CADLIGNE_TR!$A$16:$A$27,0),2)*COEE_CADLIGNE_TR!$G$2*INDEX(COEE_CADLIGNE_TR!$L$3:$R$9,MATCH(WEEKDAY($A244,1),COEE_CADLIGNE_TR!$M$3:$M$9,0),6)*INDEX(COEE_CADLIGNE_TR!$A$1:$D$13,MATCH(MONTH($A244),COEE_CADLIGNE_TR!$A$1:$A$13,0),2)))</f>
        <v/>
      </c>
      <c r="I244" s="28" t="str">
        <f>IF(OR(Ouverture_lignes_validées!I244="F",Ouverture_lignes_validées!I244="PM",Ouverture_lignes_validées!I244=""),"",IF(Ouverture_lignes_validées!I244=1,INDEX(COEE_CADLIGNE_TR!$A$16:$C$27,MATCH(Tableau4[[#This Row],[Mois]],COEE_CADLIGNE_TR!$A$16:$A$27,0),2)*COEE_CADLIGNE_TR!$G$2*INDEX(COEE_CADLIGNE_TR!$L$3:$R$9,MATCH(WEEKDAY($A244,1),COEE_CADLIGNE_TR!$M$3:$M$9,0),7)*INDEX(COEE_CADLIGNE_TR!$A$1:$D$13,MATCH(MONTH($A244),COEE_CADLIGNE_TR!$A$1:$A$13,0),2)))</f>
        <v/>
      </c>
      <c r="J244" s="28" t="str">
        <f>IF(OR(Ouverture_lignes_validées!J244="F",Ouverture_lignes_validées!J244="PM",Ouverture_lignes_validées!J244=""),"",IF(Ouverture_lignes_validées!J244=1,IF(ISEVEN(Capa_lignes!$C244)="VRAI",INDEX(COEE_CADLIGNE_TR!$A$16:$C$27,MATCH(Tableau4[[#This Row],[Mois]],COEE_CADLIGNE_TR!$A$16:$A$27,0),2)*COEE_CADLIGNE_TR!$H$2*INDEX(COEE_CADLIGNE_TR!$L$3:$R$9,MATCH(WEEKDAY($A244,1),COEE_CADLIGNE_TR!$M$3:$M$9,0),4)*INDEX(COEE_CADLIGNE_TR!$A$1:$D$13,MATCH(MONTH($A244),COEE_CADLIGNE_TR!$A$1:$A$13,0),3),INDEX(COEE_CADLIGNE_TR!$A$16:$C$27,MATCH(Tableau4[[#This Row],[Mois]],COEE_CADLIGNE_TR!$A$16:$A$27,0),2)*COEE_CADLIGNE_TR!$H$2*INDEX(COEE_CADLIGNE_TR!$L$3:$R$9,MATCH(WEEKDAY($A244,1),COEE_CADLIGNE_TR!$M$3:$M$9,0),3)*INDEX(COEE_CADLIGNE_TR!$A$1:$D$13,MATCH(MONTH($A244),COEE_CADLIGNE_TR!$A$1:$A$13,0),3))))</f>
        <v/>
      </c>
      <c r="K244" s="28" t="str">
        <f>IF(OR(Ouverture_lignes_validées!K244="F",Ouverture_lignes_validées!K244="PM",Ouverture_lignes_validées!K244=""),"",IF(Ouverture_lignes_validées!K244=1,IF(ISEVEN(Capa_lignes!$C244)="VRAI",INDEX(COEE_CADLIGNE_TR!$A$16:$C$27,MATCH(Tableau4[[#This Row],[Mois]],COEE_CADLIGNE_TR!$A$16:$A$27,0),2)*COEE_CADLIGNE_TR!$H$2*INDEX(COEE_CADLIGNE_TR!$L$3:$R$9,MATCH(WEEKDAY($A244,1),COEE_CADLIGNE_TR!$M$3:$M$9,0),3)*INDEX(COEE_CADLIGNE_TR!$A$1:$D$13,MATCH(MONTH($A244),COEE_CADLIGNE_TR!$A$1:$A$13,0),3),INDEX(COEE_CADLIGNE_TR!$A$16:$C$27,MATCH(Tableau4[[#This Row],[Mois]],COEE_CADLIGNE_TR!$A$16:$A$27,0),2)*COEE_CADLIGNE_TR!$H$2*INDEX(COEE_CADLIGNE_TR!$L$3:$R$9,MATCH(WEEKDAY($A244,1),COEE_CADLIGNE_TR!$M$3:$M$9,0),4)*INDEX(COEE_CADLIGNE_TR!$A$1:$D$13,MATCH(MONTH($A244),COEE_CADLIGNE_TR!$A$1:$A$13,0),3))))</f>
        <v/>
      </c>
      <c r="L244" s="28" t="str">
        <f>IF(OR(Ouverture_lignes_validées!L244="F",Ouverture_lignes_validées!L244="PM",Ouverture_lignes_validées!L244=""),"",IF(Ouverture_lignes_validées!L244=1,INDEX(COEE_CADLIGNE_TR!$A$16:$C$27,MATCH(Tableau4[[#This Row],[Mois]],COEE_CADLIGNE_TR!$A$16:$A$27,0),2)*COEE_CADLIGNE_TR!$H$2*INDEX(COEE_CADLIGNE_TR!$L$3:$R$9,MATCH(WEEKDAY($A244,1),COEE_CADLIGNE_TR!$M$3:$M$9,0),5)*INDEX(COEE_CADLIGNE_TR!$A$1:$D$13,MATCH(MONTH($A244),COEE_CADLIGNE_TR!$A$1:$A$13,0),3)))</f>
        <v/>
      </c>
      <c r="M244" s="28" t="str">
        <f>IF(OR(Ouverture_lignes_validées!M244="F",Ouverture_lignes_validées!M244="PM",Ouverture_lignes_validées!M244=""),"",IF(Ouverture_lignes_validées!M244=1,INDEX(COEE_CADLIGNE_TR!$A$16:$C$27,MATCH(Tableau4[[#This Row],[Mois]],COEE_CADLIGNE_TR!$A$16:$A$27,0),2)*COEE_CADLIGNE_TR!$H$2*INDEX(COEE_CADLIGNE_TR!$L$3:$R$9,MATCH(WEEKDAY($A244,1),COEE_CADLIGNE_TR!$M$3:$M$9,0),6)*INDEX(COEE_CADLIGNE_TR!$A$1:$D$13,MATCH(MONTH($A244),COEE_CADLIGNE_TR!$A$1:$A$13,0),3)))</f>
        <v/>
      </c>
      <c r="N244" s="28" t="str">
        <f>IF(OR(Ouverture_lignes_validées!N244="F",Ouverture_lignes_validées!N244="PM",Ouverture_lignes_validées!N244=""),"",IF(Ouverture_lignes_validées!N244=1,INDEX(COEE_CADLIGNE_TR!$A$16:$C$27,MATCH(Tableau4[[#This Row],[Mois]],COEE_CADLIGNE_TR!$A$16:$A$27,0),2)*COEE_CADLIGNE_TR!$H$2*INDEX(COEE_CADLIGNE_TR!$L$3:$R$9,MATCH(WEEKDAY($A244,1),COEE_CADLIGNE_TR!$M$3:$M$9,0),7)*INDEX(COEE_CADLIGNE_TR!$A$1:$D$13,MATCH(MONTH($A244),COEE_CADLIGNE_TR!$A$1:$A$13,0),3)))</f>
        <v/>
      </c>
      <c r="O244" s="28">
        <f>IF(OR(Ouverture_lignes_validées!O244="F",Ouverture_lignes_validées!O244="PM",Ouverture_lignes_validées!O244=""),"",IF(Ouverture_lignes_validées!O244=1,IF(ISEVEN(Capa_lignes!$C244)="VRAI",INDEX(COEE_CADLIGNE_TR!$A$16:$C$27,MATCH(Tableau4[[#This Row],[Mois]],COEE_CADLIGNE_TR!$A$16:$A$27,0),2)*COEE_CADLIGNE_TR!$I$2*INDEX(COEE_CADLIGNE_TR!$L$3:$R$9,MATCH(WEEKDAY($A244,1),COEE_CADLIGNE_TR!$M$3:$M$9,0),4)*INDEX(COEE_CADLIGNE_TR!$A$1:$D$13,MATCH(MONTH($A244),COEE_CADLIGNE_TR!$A$1:$A$13,0),4),INDEX(COEE_CADLIGNE_TR!$A$16:$C$27,MATCH(Tableau4[[#This Row],[Mois]],COEE_CADLIGNE_TR!$A$16:$A$27,0),2)*COEE_CADLIGNE_TR!$I$2*INDEX(COEE_CADLIGNE_TR!$L$3:$R$9,MATCH(WEEKDAY($A244,1),COEE_CADLIGNE_TR!$M$3:$M$9,0),3)*INDEX(COEE_CADLIGNE_TR!$A$1:$D$13,MATCH(MONTH($A244),COEE_CADLIGNE_TR!$A$1:$A$13,0),4))))</f>
        <v>4890.6000000000004</v>
      </c>
      <c r="P244" s="28">
        <f>IF(OR(Ouverture_lignes_validées!P244="F",Ouverture_lignes_validées!P244="PM",Ouverture_lignes_validées!P244=""),"",IF(Ouverture_lignes_validées!P244=1,IF(ISEVEN(Capa_lignes!$C244)="VRAI",INDEX(COEE_CADLIGNE_TR!$A$16:$C$27,MATCH(Tableau4[[#This Row],[Mois]],COEE_CADLIGNE_TR!$A$16:$A$27,0),2)*COEE_CADLIGNE_TR!$I$2*INDEX(COEE_CADLIGNE_TR!$L$3:$R$9,MATCH(WEEKDAY($A244,1),COEE_CADLIGNE_TR!$M$3:$M$9,0),3)*INDEX(COEE_CADLIGNE_TR!$A$1:$D$13,MATCH(MONTH($A244),COEE_CADLIGNE_TR!$A$1:$A$13,0),4),INDEX(COEE_CADLIGNE_TR!$A$16:$C$27,MATCH(Tableau4[[#This Row],[Mois]],COEE_CADLIGNE_TR!$A$16:$A$27,0),2)*COEE_CADLIGNE_TR!$I$2*INDEX(COEE_CADLIGNE_TR!$L$3:$R$9,MATCH(WEEKDAY($A244,1),COEE_CADLIGNE_TR!$M$3:$M$9,0),4)*INDEX(COEE_CADLIGNE_TR!$A$1:$D$13,MATCH(MONTH($A244),COEE_CADLIGNE_TR!$A$1:$A$13,0),4))))</f>
        <v>5001.75</v>
      </c>
      <c r="Q244" s="28">
        <f>IF(OR(Ouverture_lignes_validées!Q244="F",Ouverture_lignes_validées!Q244="PM",Ouverture_lignes_validées!Q244=""),"",IF(Ouverture_lignes_validées!Q244=1,INDEX(COEE_CADLIGNE_TR!$A$16:$C$27,MATCH(Tableau4[[#This Row],[Mois]],COEE_CADLIGNE_TR!$A$16:$A$27,0),2)*COEE_CADLIGNE_TR!$I$2*INDEX(COEE_CADLIGNE_TR!$L$3:$R$9,MATCH(WEEKDAY($A244,1),COEE_CADLIGNE_TR!$M$3:$M$9,0),5)*INDEX(COEE_CADLIGNE_TR!$A$1:$D$13,MATCH(MONTH($A244),COEE_CADLIGNE_TR!$A$1:$A$13,0),4)))</f>
        <v>6113.25</v>
      </c>
      <c r="R244" s="28" t="str">
        <f>IF(OR(Ouverture_lignes_validées!R244="F",Ouverture_lignes_validées!R244="PM",Ouverture_lignes_validées!R244=""),"",IF(Ouverture_lignes_validées!R244=1,INDEX(COEE_CADLIGNE_TR!$A$16:$C$27,MATCH(Tableau4[[#This Row],[Mois]],COEE_CADLIGNE_TR!$A$16:$A$27,0),2)*COEE_CADLIGNE_TR!$I$2*INDEX(COEE_CADLIGNE_TR!$L$3:$R$9,MATCH(WEEKDAY($A244,1),COEE_CADLIGNE_TR!$M$3:$M$9,0),6)*INDEX(COEE_CADLIGNE_TR!$A$1:$D$13,MATCH(MONTH($A244),COEE_CADLIGNE_TR!$A$1:$A$13,0),4)))</f>
        <v/>
      </c>
      <c r="S244" s="28" t="str">
        <f>IF(OR(Ouverture_lignes_validées!S244="F",Ouverture_lignes_validées!S244="PM",Ouverture_lignes_validées!S244=""),"",IF(Ouverture_lignes_validées!S244=1,INDEX(COEE_CADLIGNE_TR!$A$16:$C$27,MATCH(Tableau4[[#This Row],[Mois]],COEE_CADLIGNE_TR!$A$16:$A$27,0),2)*COEE_CADLIGNE_TR!$I$2*INDEX(COEE_CADLIGNE_TR!$L$3:$R$9,MATCH(WEEKDAY($A244,1),COEE_CADLIGNE_TR!$M$3:$M$9,0),7)*INDEX(COEE_CADLIGNE_TR!$A$1:$D$13,MATCH(MONTH($A244),COEE_CADLIGNE_TR!$A$1:$A$13,0),4)))</f>
        <v/>
      </c>
      <c r="T244" s="28">
        <f>IF(OR(Ouverture_lignes_validées!T244="F",Ouverture_lignes_validées!T244="PM",Ouverture_lignes_validées!T244=""),"",IF(Ouverture_lignes_validées!T244=1,IF(ISEVEN(Capa_lignes!$C244)="VRAI",INDEX(COEE_CADLIGNE_TR!$A$16:$C$27,MATCH(Tableau4[[#This Row],[Mois]],COEE_CADLIGNE_TR!$A$16:$A$27,0),2)*COEE_CADLIGNE_TR!$J$2*INDEX(COEE_CADLIGNE_TR!$L$3:$R$9,MATCH(WEEKDAY($A244,1),COEE_CADLIGNE_TR!$M$3:$M$9,0),3)*INDEX(COEE_CADLIGNE_TR!$A$1:$E$13,MATCH(MONTH($A244),COEE_CADLIGNE_TR!$A$1:$A$13,0),5),INDEX(COEE_CADLIGNE_TR!$A$16:$C$27,MATCH(Tableau4[[#This Row],[Mois]],COEE_CADLIGNE_TR!$A$16:$A$27,0),2)*COEE_CADLIGNE_TR!$J$2*INDEX(COEE_CADLIGNE_TR!$L$3:$R$9,MATCH(WEEKDAY($A244,1),COEE_CADLIGNE_TR!$M$3:$M$9,0),4)*INDEX(COEE_CADLIGNE_TR!$A$1:$E$13,MATCH(MONTH($A244),COEE_CADLIGNE_TR!$A$1:$A$13,0),5))))</f>
        <v>1601.8735362997659</v>
      </c>
    </row>
    <row r="245" spans="1:20" x14ac:dyDescent="0.35">
      <c r="A245" s="4">
        <v>45168</v>
      </c>
      <c r="B245" s="1">
        <v>2023</v>
      </c>
      <c r="C245" s="1">
        <v>35</v>
      </c>
      <c r="D245" s="1">
        <f>MONTH(Tableau4[[#This Row],[Date ]])</f>
        <v>8</v>
      </c>
      <c r="E245" s="28" t="str">
        <f>IF(OR(Ouverture_lignes_validées!E245="F",Ouverture_lignes_validées!E245="PM",Ouverture_lignes_validées!E245=""),"",
IF(Ouverture_lignes_validées!E245=1,
IF(ISEVEN(Capa_lignes!$C245)="VRAI",
INDEX(COEE_CADLIGNE_TR!$A$16:$C$27,MATCH(Tableau4[[#This Row],[Mois]],COEE_CADLIGNE_TR!$A$16:$A$27,0),2)*COEE_CADLIGNE_TR!$G$2*INDEX(COEE_CADLIGNE_TR!$L$3:$R$9,MATCH(WEEKDAY($A245,1),COEE_CADLIGNE_TR!$M$3:$M$9,0),4)*INDEX(COEE_CADLIGNE_TR!$A$1:$D$13,MATCH(MONTH($A245),COEE_CADLIGNE_TR!$A$1:$A$13,0),2)*INDEX(COEE_CADLIGNE_TR!$A$1:$D$13,MATCH(MONTH($A245),COEE_CADLIGNE_TR!$A$1:$A$13,0),2),
INDEX(COEE_CADLIGNE_TR!$A$16:$C$27,MATCH(Tableau4[[#This Row],[Mois]],COEE_CADLIGNE_TR!$A$16:$A$27,0),2)*COEE_CADLIGNE_TR!$G$2*INDEX(COEE_CADLIGNE_TR!$L$3:$R$9,MATCH(WEEKDAY($A245,1),COEE_CADLIGNE_TR!$M$3:$M$9,0),3)*INDEX(COEE_CADLIGNE_TR!$A$1:$D$13,MATCH(MONTH($A245),COEE_CADLIGNE_TR!$A$1:$A$13,0),2)*INDEX(COEE_CADLIGNE_TR!$A$1:$D$13,MATCH(MONTH($A245),COEE_CADLIGNE_TR!$A$1:$A$13,0),2))))</f>
        <v/>
      </c>
      <c r="F245" s="28">
        <f>IF(OR(Ouverture_lignes_validées!F245="F",Ouverture_lignes_validées!F245="PM",Ouverture_lignes_validées!F245=""),"",IF(Ouverture_lignes_validées!F245=1,IF(ISEVEN(Capa_lignes!$C245)="VRAI",INDEX(COEE_CADLIGNE_TR!$A$16:$C$27,MATCH(Tableau4[[#This Row],[Mois]],COEE_CADLIGNE_TR!$A$16:$A$27,0),2)*COEE_CADLIGNE_TR!$G$2*INDEX(COEE_CADLIGNE_TR!$L$3:$R$9,MATCH(WEEKDAY($A245,1),COEE_CADLIGNE_TR!$M$3:$M$9,0),3)*INDEX(COEE_CADLIGNE_TR!$A$1:$D$13,MATCH(MONTH($A245),COEE_CADLIGNE_TR!$A$1:$A$13,0),2),COEE_CADLIGNE_TR!$G$2*INDEX(COEE_CADLIGNE_TR!$L$3:$R$9,MATCH(WEEKDAY($A245,1),COEE_CADLIGNE_TR!$M$3:$M$9,0),4)*INDEX(COEE_CADLIGNE_TR!$A$1:$D$13,MATCH(MONTH($A245),COEE_CADLIGNE_TR!$A$1:$A$13,0),2))))</f>
        <v>4050</v>
      </c>
      <c r="G245" s="28" t="str">
        <f>IF(OR(Ouverture_lignes_validées!G245="F",Ouverture_lignes_validées!G245="PM",Ouverture_lignes_validées!G245=""),"",IF(Ouverture_lignes_validées!G245=1,INDEX(COEE_CADLIGNE_TR!$A$16:$C$27,MATCH(Tableau4[[#This Row],[Mois]],COEE_CADLIGNE_TR!$A$16:$A$27,0),2)*COEE_CADLIGNE_TR!$G$2*INDEX(COEE_CADLIGNE_TR!$L$3:$R$9,MATCH(WEEKDAY($A245,1),COEE_CADLIGNE_TR!$M$3:$M$9,0),5)*INDEX(COEE_CADLIGNE_TR!$A$1:$D$13,MATCH(MONTH($A245),COEE_CADLIGNE_TR!$A$1:$A$13,0),2)))</f>
        <v/>
      </c>
      <c r="H245" s="28" t="str">
        <f>IF(OR(Ouverture_lignes_validées!H245="F",Ouverture_lignes_validées!H245="PM",Ouverture_lignes_validées!H245=""),"",IF(Ouverture_lignes_validées!H245=1,INDEX(COEE_CADLIGNE_TR!$A$16:$C$27,MATCH(Tableau4[[#This Row],[Mois]],COEE_CADLIGNE_TR!$A$16:$A$27,0),2)*COEE_CADLIGNE_TR!$G$2*INDEX(COEE_CADLIGNE_TR!$L$3:$R$9,MATCH(WEEKDAY($A245,1),COEE_CADLIGNE_TR!$M$3:$M$9,0),6)*INDEX(COEE_CADLIGNE_TR!$A$1:$D$13,MATCH(MONTH($A245),COEE_CADLIGNE_TR!$A$1:$A$13,0),2)))</f>
        <v/>
      </c>
      <c r="I245" s="28" t="str">
        <f>IF(OR(Ouverture_lignes_validées!I245="F",Ouverture_lignes_validées!I245="PM",Ouverture_lignes_validées!I245=""),"",IF(Ouverture_lignes_validées!I245=1,INDEX(COEE_CADLIGNE_TR!$A$16:$C$27,MATCH(Tableau4[[#This Row],[Mois]],COEE_CADLIGNE_TR!$A$16:$A$27,0),2)*COEE_CADLIGNE_TR!$G$2*INDEX(COEE_CADLIGNE_TR!$L$3:$R$9,MATCH(WEEKDAY($A245,1),COEE_CADLIGNE_TR!$M$3:$M$9,0),7)*INDEX(COEE_CADLIGNE_TR!$A$1:$D$13,MATCH(MONTH($A245),COEE_CADLIGNE_TR!$A$1:$A$13,0),2)))</f>
        <v/>
      </c>
      <c r="J245" s="28" t="str">
        <f>IF(OR(Ouverture_lignes_validées!J245="F",Ouverture_lignes_validées!J245="PM",Ouverture_lignes_validées!J245=""),"",IF(Ouverture_lignes_validées!J245=1,IF(ISEVEN(Capa_lignes!$C245)="VRAI",INDEX(COEE_CADLIGNE_TR!$A$16:$C$27,MATCH(Tableau4[[#This Row],[Mois]],COEE_CADLIGNE_TR!$A$16:$A$27,0),2)*COEE_CADLIGNE_TR!$H$2*INDEX(COEE_CADLIGNE_TR!$L$3:$R$9,MATCH(WEEKDAY($A245,1),COEE_CADLIGNE_TR!$M$3:$M$9,0),4)*INDEX(COEE_CADLIGNE_TR!$A$1:$D$13,MATCH(MONTH($A245),COEE_CADLIGNE_TR!$A$1:$A$13,0),3),INDEX(COEE_CADLIGNE_TR!$A$16:$C$27,MATCH(Tableau4[[#This Row],[Mois]],COEE_CADLIGNE_TR!$A$16:$A$27,0),2)*COEE_CADLIGNE_TR!$H$2*INDEX(COEE_CADLIGNE_TR!$L$3:$R$9,MATCH(WEEKDAY($A245,1),COEE_CADLIGNE_TR!$M$3:$M$9,0),3)*INDEX(COEE_CADLIGNE_TR!$A$1:$D$13,MATCH(MONTH($A245),COEE_CADLIGNE_TR!$A$1:$A$13,0),3))))</f>
        <v/>
      </c>
      <c r="K245" s="28" t="str">
        <f>IF(OR(Ouverture_lignes_validées!K245="F",Ouverture_lignes_validées!K245="PM",Ouverture_lignes_validées!K245=""),"",IF(Ouverture_lignes_validées!K245=1,IF(ISEVEN(Capa_lignes!$C245)="VRAI",INDEX(COEE_CADLIGNE_TR!$A$16:$C$27,MATCH(Tableau4[[#This Row],[Mois]],COEE_CADLIGNE_TR!$A$16:$A$27,0),2)*COEE_CADLIGNE_TR!$H$2*INDEX(COEE_CADLIGNE_TR!$L$3:$R$9,MATCH(WEEKDAY($A245,1),COEE_CADLIGNE_TR!$M$3:$M$9,0),3)*INDEX(COEE_CADLIGNE_TR!$A$1:$D$13,MATCH(MONTH($A245),COEE_CADLIGNE_TR!$A$1:$A$13,0),3),INDEX(COEE_CADLIGNE_TR!$A$16:$C$27,MATCH(Tableau4[[#This Row],[Mois]],COEE_CADLIGNE_TR!$A$16:$A$27,0),2)*COEE_CADLIGNE_TR!$H$2*INDEX(COEE_CADLIGNE_TR!$L$3:$R$9,MATCH(WEEKDAY($A245,1),COEE_CADLIGNE_TR!$M$3:$M$9,0),4)*INDEX(COEE_CADLIGNE_TR!$A$1:$D$13,MATCH(MONTH($A245),COEE_CADLIGNE_TR!$A$1:$A$13,0),3))))</f>
        <v/>
      </c>
      <c r="L245" s="28" t="str">
        <f>IF(OR(Ouverture_lignes_validées!L245="F",Ouverture_lignes_validées!L245="PM",Ouverture_lignes_validées!L245=""),"",IF(Ouverture_lignes_validées!L245=1,INDEX(COEE_CADLIGNE_TR!$A$16:$C$27,MATCH(Tableau4[[#This Row],[Mois]],COEE_CADLIGNE_TR!$A$16:$A$27,0),2)*COEE_CADLIGNE_TR!$H$2*INDEX(COEE_CADLIGNE_TR!$L$3:$R$9,MATCH(WEEKDAY($A245,1),COEE_CADLIGNE_TR!$M$3:$M$9,0),5)*INDEX(COEE_CADLIGNE_TR!$A$1:$D$13,MATCH(MONTH($A245),COEE_CADLIGNE_TR!$A$1:$A$13,0),3)))</f>
        <v/>
      </c>
      <c r="M245" s="28" t="str">
        <f>IF(OR(Ouverture_lignes_validées!M245="F",Ouverture_lignes_validées!M245="PM",Ouverture_lignes_validées!M245=""),"",IF(Ouverture_lignes_validées!M245=1,INDEX(COEE_CADLIGNE_TR!$A$16:$C$27,MATCH(Tableau4[[#This Row],[Mois]],COEE_CADLIGNE_TR!$A$16:$A$27,0),2)*COEE_CADLIGNE_TR!$H$2*INDEX(COEE_CADLIGNE_TR!$L$3:$R$9,MATCH(WEEKDAY($A245,1),COEE_CADLIGNE_TR!$M$3:$M$9,0),6)*INDEX(COEE_CADLIGNE_TR!$A$1:$D$13,MATCH(MONTH($A245),COEE_CADLIGNE_TR!$A$1:$A$13,0),3)))</f>
        <v/>
      </c>
      <c r="N245" s="28" t="str">
        <f>IF(OR(Ouverture_lignes_validées!N245="F",Ouverture_lignes_validées!N245="PM",Ouverture_lignes_validées!N245=""),"",IF(Ouverture_lignes_validées!N245=1,INDEX(COEE_CADLIGNE_TR!$A$16:$C$27,MATCH(Tableau4[[#This Row],[Mois]],COEE_CADLIGNE_TR!$A$16:$A$27,0),2)*COEE_CADLIGNE_TR!$H$2*INDEX(COEE_CADLIGNE_TR!$L$3:$R$9,MATCH(WEEKDAY($A245,1),COEE_CADLIGNE_TR!$M$3:$M$9,0),7)*INDEX(COEE_CADLIGNE_TR!$A$1:$D$13,MATCH(MONTH($A245),COEE_CADLIGNE_TR!$A$1:$A$13,0),3)))</f>
        <v/>
      </c>
      <c r="O245" s="28">
        <f>IF(OR(Ouverture_lignes_validées!O245="F",Ouverture_lignes_validées!O245="PM",Ouverture_lignes_validées!O245=""),"",IF(Ouverture_lignes_validées!O245=1,IF(ISEVEN(Capa_lignes!$C245)="VRAI",INDEX(COEE_CADLIGNE_TR!$A$16:$C$27,MATCH(Tableau4[[#This Row],[Mois]],COEE_CADLIGNE_TR!$A$16:$A$27,0),2)*COEE_CADLIGNE_TR!$I$2*INDEX(COEE_CADLIGNE_TR!$L$3:$R$9,MATCH(WEEKDAY($A245,1),COEE_CADLIGNE_TR!$M$3:$M$9,0),4)*INDEX(COEE_CADLIGNE_TR!$A$1:$D$13,MATCH(MONTH($A245),COEE_CADLIGNE_TR!$A$1:$A$13,0),4),INDEX(COEE_CADLIGNE_TR!$A$16:$C$27,MATCH(Tableau4[[#This Row],[Mois]],COEE_CADLIGNE_TR!$A$16:$A$27,0),2)*COEE_CADLIGNE_TR!$I$2*INDEX(COEE_CADLIGNE_TR!$L$3:$R$9,MATCH(WEEKDAY($A245,1),COEE_CADLIGNE_TR!$M$3:$M$9,0),3)*INDEX(COEE_CADLIGNE_TR!$A$1:$D$13,MATCH(MONTH($A245),COEE_CADLIGNE_TR!$A$1:$A$13,0),4))))</f>
        <v>4890.6000000000004</v>
      </c>
      <c r="P245" s="28">
        <f>IF(OR(Ouverture_lignes_validées!P245="F",Ouverture_lignes_validées!P245="PM",Ouverture_lignes_validées!P245=""),"",IF(Ouverture_lignes_validées!P245=1,IF(ISEVEN(Capa_lignes!$C245)="VRAI",INDEX(COEE_CADLIGNE_TR!$A$16:$C$27,MATCH(Tableau4[[#This Row],[Mois]],COEE_CADLIGNE_TR!$A$16:$A$27,0),2)*COEE_CADLIGNE_TR!$I$2*INDEX(COEE_CADLIGNE_TR!$L$3:$R$9,MATCH(WEEKDAY($A245,1),COEE_CADLIGNE_TR!$M$3:$M$9,0),3)*INDEX(COEE_CADLIGNE_TR!$A$1:$D$13,MATCH(MONTH($A245),COEE_CADLIGNE_TR!$A$1:$A$13,0),4),INDEX(COEE_CADLIGNE_TR!$A$16:$C$27,MATCH(Tableau4[[#This Row],[Mois]],COEE_CADLIGNE_TR!$A$16:$A$27,0),2)*COEE_CADLIGNE_TR!$I$2*INDEX(COEE_CADLIGNE_TR!$L$3:$R$9,MATCH(WEEKDAY($A245,1),COEE_CADLIGNE_TR!$M$3:$M$9,0),4)*INDEX(COEE_CADLIGNE_TR!$A$1:$D$13,MATCH(MONTH($A245),COEE_CADLIGNE_TR!$A$1:$A$13,0),4))))</f>
        <v>5001.75</v>
      </c>
      <c r="Q245" s="28">
        <f>IF(OR(Ouverture_lignes_validées!Q245="F",Ouverture_lignes_validées!Q245="PM",Ouverture_lignes_validées!Q245=""),"",IF(Ouverture_lignes_validées!Q245=1,INDEX(COEE_CADLIGNE_TR!$A$16:$C$27,MATCH(Tableau4[[#This Row],[Mois]],COEE_CADLIGNE_TR!$A$16:$A$27,0),2)*COEE_CADLIGNE_TR!$I$2*INDEX(COEE_CADLIGNE_TR!$L$3:$R$9,MATCH(WEEKDAY($A245,1),COEE_CADLIGNE_TR!$M$3:$M$9,0),5)*INDEX(COEE_CADLIGNE_TR!$A$1:$D$13,MATCH(MONTH($A245),COEE_CADLIGNE_TR!$A$1:$A$13,0),4)))</f>
        <v>6113.25</v>
      </c>
      <c r="R245" s="28" t="str">
        <f>IF(OR(Ouverture_lignes_validées!R245="F",Ouverture_lignes_validées!R245="PM",Ouverture_lignes_validées!R245=""),"",IF(Ouverture_lignes_validées!R245=1,INDEX(COEE_CADLIGNE_TR!$A$16:$C$27,MATCH(Tableau4[[#This Row],[Mois]],COEE_CADLIGNE_TR!$A$16:$A$27,0),2)*COEE_CADLIGNE_TR!$I$2*INDEX(COEE_CADLIGNE_TR!$L$3:$R$9,MATCH(WEEKDAY($A245,1),COEE_CADLIGNE_TR!$M$3:$M$9,0),6)*INDEX(COEE_CADLIGNE_TR!$A$1:$D$13,MATCH(MONTH($A245),COEE_CADLIGNE_TR!$A$1:$A$13,0),4)))</f>
        <v/>
      </c>
      <c r="S245" s="28" t="str">
        <f>IF(OR(Ouverture_lignes_validées!S245="F",Ouverture_lignes_validées!S245="PM",Ouverture_lignes_validées!S245=""),"",IF(Ouverture_lignes_validées!S245=1,INDEX(COEE_CADLIGNE_TR!$A$16:$C$27,MATCH(Tableau4[[#This Row],[Mois]],COEE_CADLIGNE_TR!$A$16:$A$27,0),2)*COEE_CADLIGNE_TR!$I$2*INDEX(COEE_CADLIGNE_TR!$L$3:$R$9,MATCH(WEEKDAY($A245,1),COEE_CADLIGNE_TR!$M$3:$M$9,0),7)*INDEX(COEE_CADLIGNE_TR!$A$1:$D$13,MATCH(MONTH($A245),COEE_CADLIGNE_TR!$A$1:$A$13,0),4)))</f>
        <v/>
      </c>
      <c r="T245" s="28">
        <f>IF(OR(Ouverture_lignes_validées!T245="F",Ouverture_lignes_validées!T245="PM",Ouverture_lignes_validées!T245=""),"",IF(Ouverture_lignes_validées!T245=1,IF(ISEVEN(Capa_lignes!$C245)="VRAI",INDEX(COEE_CADLIGNE_TR!$A$16:$C$27,MATCH(Tableau4[[#This Row],[Mois]],COEE_CADLIGNE_TR!$A$16:$A$27,0),2)*COEE_CADLIGNE_TR!$J$2*INDEX(COEE_CADLIGNE_TR!$L$3:$R$9,MATCH(WEEKDAY($A245,1),COEE_CADLIGNE_TR!$M$3:$M$9,0),3)*INDEX(COEE_CADLIGNE_TR!$A$1:$E$13,MATCH(MONTH($A245),COEE_CADLIGNE_TR!$A$1:$A$13,0),5),INDEX(COEE_CADLIGNE_TR!$A$16:$C$27,MATCH(Tableau4[[#This Row],[Mois]],COEE_CADLIGNE_TR!$A$16:$A$27,0),2)*COEE_CADLIGNE_TR!$J$2*INDEX(COEE_CADLIGNE_TR!$L$3:$R$9,MATCH(WEEKDAY($A245,1),COEE_CADLIGNE_TR!$M$3:$M$9,0),4)*INDEX(COEE_CADLIGNE_TR!$A$1:$E$13,MATCH(MONTH($A245),COEE_CADLIGNE_TR!$A$1:$A$13,0),5))))</f>
        <v>1601.8735362997659</v>
      </c>
    </row>
    <row r="246" spans="1:20" x14ac:dyDescent="0.35">
      <c r="A246" s="4">
        <v>45169</v>
      </c>
      <c r="B246" s="1">
        <v>2023</v>
      </c>
      <c r="C246" s="1">
        <v>35</v>
      </c>
      <c r="D246" s="1">
        <f>MONTH(Tableau4[[#This Row],[Date ]])</f>
        <v>8</v>
      </c>
      <c r="E246" s="28" t="str">
        <f>IF(OR(Ouverture_lignes_validées!E246="F",Ouverture_lignes_validées!E246="PM",Ouverture_lignes_validées!E246=""),"",
IF(Ouverture_lignes_validées!E246=1,
IF(ISEVEN(Capa_lignes!$C246)="VRAI",
INDEX(COEE_CADLIGNE_TR!$A$16:$C$27,MATCH(Tableau4[[#This Row],[Mois]],COEE_CADLIGNE_TR!$A$16:$A$27,0),2)*COEE_CADLIGNE_TR!$G$2*INDEX(COEE_CADLIGNE_TR!$L$3:$R$9,MATCH(WEEKDAY($A246,1),COEE_CADLIGNE_TR!$M$3:$M$9,0),4)*INDEX(COEE_CADLIGNE_TR!$A$1:$D$13,MATCH(MONTH($A246),COEE_CADLIGNE_TR!$A$1:$A$13,0),2)*INDEX(COEE_CADLIGNE_TR!$A$1:$D$13,MATCH(MONTH($A246),COEE_CADLIGNE_TR!$A$1:$A$13,0),2),
INDEX(COEE_CADLIGNE_TR!$A$16:$C$27,MATCH(Tableau4[[#This Row],[Mois]],COEE_CADLIGNE_TR!$A$16:$A$27,0),2)*COEE_CADLIGNE_TR!$G$2*INDEX(COEE_CADLIGNE_TR!$L$3:$R$9,MATCH(WEEKDAY($A246,1),COEE_CADLIGNE_TR!$M$3:$M$9,0),3)*INDEX(COEE_CADLIGNE_TR!$A$1:$D$13,MATCH(MONTH($A246),COEE_CADLIGNE_TR!$A$1:$A$13,0),2)*INDEX(COEE_CADLIGNE_TR!$A$1:$D$13,MATCH(MONTH($A246),COEE_CADLIGNE_TR!$A$1:$A$13,0),2))))</f>
        <v/>
      </c>
      <c r="F246" s="28">
        <f>IF(OR(Ouverture_lignes_validées!F246="F",Ouverture_lignes_validées!F246="PM",Ouverture_lignes_validées!F246=""),"",IF(Ouverture_lignes_validées!F246=1,IF(ISEVEN(Capa_lignes!$C246)="VRAI",INDEX(COEE_CADLIGNE_TR!$A$16:$C$27,MATCH(Tableau4[[#This Row],[Mois]],COEE_CADLIGNE_TR!$A$16:$A$27,0),2)*COEE_CADLIGNE_TR!$G$2*INDEX(COEE_CADLIGNE_TR!$L$3:$R$9,MATCH(WEEKDAY($A246,1),COEE_CADLIGNE_TR!$M$3:$M$9,0),3)*INDEX(COEE_CADLIGNE_TR!$A$1:$D$13,MATCH(MONTH($A246),COEE_CADLIGNE_TR!$A$1:$A$13,0),2),COEE_CADLIGNE_TR!$G$2*INDEX(COEE_CADLIGNE_TR!$L$3:$R$9,MATCH(WEEKDAY($A246,1),COEE_CADLIGNE_TR!$M$3:$M$9,0),4)*INDEX(COEE_CADLIGNE_TR!$A$1:$D$13,MATCH(MONTH($A246),COEE_CADLIGNE_TR!$A$1:$A$13,0),2))))</f>
        <v>4050</v>
      </c>
      <c r="G246" s="28" t="str">
        <f>IF(OR(Ouverture_lignes_validées!G246="F",Ouverture_lignes_validées!G246="PM",Ouverture_lignes_validées!G246=""),"",IF(Ouverture_lignes_validées!G246=1,INDEX(COEE_CADLIGNE_TR!$A$16:$C$27,MATCH(Tableau4[[#This Row],[Mois]],COEE_CADLIGNE_TR!$A$16:$A$27,0),2)*COEE_CADLIGNE_TR!$G$2*INDEX(COEE_CADLIGNE_TR!$L$3:$R$9,MATCH(WEEKDAY($A246,1),COEE_CADLIGNE_TR!$M$3:$M$9,0),5)*INDEX(COEE_CADLIGNE_TR!$A$1:$D$13,MATCH(MONTH($A246),COEE_CADLIGNE_TR!$A$1:$A$13,0),2)))</f>
        <v/>
      </c>
      <c r="H246" s="28" t="str">
        <f>IF(OR(Ouverture_lignes_validées!H246="F",Ouverture_lignes_validées!H246="PM",Ouverture_lignes_validées!H246=""),"",IF(Ouverture_lignes_validées!H246=1,INDEX(COEE_CADLIGNE_TR!$A$16:$C$27,MATCH(Tableau4[[#This Row],[Mois]],COEE_CADLIGNE_TR!$A$16:$A$27,0),2)*COEE_CADLIGNE_TR!$G$2*INDEX(COEE_CADLIGNE_TR!$L$3:$R$9,MATCH(WEEKDAY($A246,1),COEE_CADLIGNE_TR!$M$3:$M$9,0),6)*INDEX(COEE_CADLIGNE_TR!$A$1:$D$13,MATCH(MONTH($A246),COEE_CADLIGNE_TR!$A$1:$A$13,0),2)))</f>
        <v/>
      </c>
      <c r="I246" s="28" t="str">
        <f>IF(OR(Ouverture_lignes_validées!I246="F",Ouverture_lignes_validées!I246="PM",Ouverture_lignes_validées!I246=""),"",IF(Ouverture_lignes_validées!I246=1,INDEX(COEE_CADLIGNE_TR!$A$16:$C$27,MATCH(Tableau4[[#This Row],[Mois]],COEE_CADLIGNE_TR!$A$16:$A$27,0),2)*COEE_CADLIGNE_TR!$G$2*INDEX(COEE_CADLIGNE_TR!$L$3:$R$9,MATCH(WEEKDAY($A246,1),COEE_CADLIGNE_TR!$M$3:$M$9,0),7)*INDEX(COEE_CADLIGNE_TR!$A$1:$D$13,MATCH(MONTH($A246),COEE_CADLIGNE_TR!$A$1:$A$13,0),2)))</f>
        <v/>
      </c>
      <c r="J246" s="28" t="str">
        <f>IF(OR(Ouverture_lignes_validées!J246="F",Ouverture_lignes_validées!J246="PM",Ouverture_lignes_validées!J246=""),"",IF(Ouverture_lignes_validées!J246=1,IF(ISEVEN(Capa_lignes!$C246)="VRAI",INDEX(COEE_CADLIGNE_TR!$A$16:$C$27,MATCH(Tableau4[[#This Row],[Mois]],COEE_CADLIGNE_TR!$A$16:$A$27,0),2)*COEE_CADLIGNE_TR!$H$2*INDEX(COEE_CADLIGNE_TR!$L$3:$R$9,MATCH(WEEKDAY($A246,1),COEE_CADLIGNE_TR!$M$3:$M$9,0),4)*INDEX(COEE_CADLIGNE_TR!$A$1:$D$13,MATCH(MONTH($A246),COEE_CADLIGNE_TR!$A$1:$A$13,0),3),INDEX(COEE_CADLIGNE_TR!$A$16:$C$27,MATCH(Tableau4[[#This Row],[Mois]],COEE_CADLIGNE_TR!$A$16:$A$27,0),2)*COEE_CADLIGNE_TR!$H$2*INDEX(COEE_CADLIGNE_TR!$L$3:$R$9,MATCH(WEEKDAY($A246,1),COEE_CADLIGNE_TR!$M$3:$M$9,0),3)*INDEX(COEE_CADLIGNE_TR!$A$1:$D$13,MATCH(MONTH($A246),COEE_CADLIGNE_TR!$A$1:$A$13,0),3))))</f>
        <v/>
      </c>
      <c r="K246" s="28" t="str">
        <f>IF(OR(Ouverture_lignes_validées!K246="F",Ouverture_lignes_validées!K246="PM",Ouverture_lignes_validées!K246=""),"",IF(Ouverture_lignes_validées!K246=1,IF(ISEVEN(Capa_lignes!$C246)="VRAI",INDEX(COEE_CADLIGNE_TR!$A$16:$C$27,MATCH(Tableau4[[#This Row],[Mois]],COEE_CADLIGNE_TR!$A$16:$A$27,0),2)*COEE_CADLIGNE_TR!$H$2*INDEX(COEE_CADLIGNE_TR!$L$3:$R$9,MATCH(WEEKDAY($A246,1),COEE_CADLIGNE_TR!$M$3:$M$9,0),3)*INDEX(COEE_CADLIGNE_TR!$A$1:$D$13,MATCH(MONTH($A246),COEE_CADLIGNE_TR!$A$1:$A$13,0),3),INDEX(COEE_CADLIGNE_TR!$A$16:$C$27,MATCH(Tableau4[[#This Row],[Mois]],COEE_CADLIGNE_TR!$A$16:$A$27,0),2)*COEE_CADLIGNE_TR!$H$2*INDEX(COEE_CADLIGNE_TR!$L$3:$R$9,MATCH(WEEKDAY($A246,1),COEE_CADLIGNE_TR!$M$3:$M$9,0),4)*INDEX(COEE_CADLIGNE_TR!$A$1:$D$13,MATCH(MONTH($A246),COEE_CADLIGNE_TR!$A$1:$A$13,0),3))))</f>
        <v/>
      </c>
      <c r="L246" s="28" t="str">
        <f>IF(OR(Ouverture_lignes_validées!L246="F",Ouverture_lignes_validées!L246="PM",Ouverture_lignes_validées!L246=""),"",IF(Ouverture_lignes_validées!L246=1,INDEX(COEE_CADLIGNE_TR!$A$16:$C$27,MATCH(Tableau4[[#This Row],[Mois]],COEE_CADLIGNE_TR!$A$16:$A$27,0),2)*COEE_CADLIGNE_TR!$H$2*INDEX(COEE_CADLIGNE_TR!$L$3:$R$9,MATCH(WEEKDAY($A246,1),COEE_CADLIGNE_TR!$M$3:$M$9,0),5)*INDEX(COEE_CADLIGNE_TR!$A$1:$D$13,MATCH(MONTH($A246),COEE_CADLIGNE_TR!$A$1:$A$13,0),3)))</f>
        <v/>
      </c>
      <c r="M246" s="28" t="str">
        <f>IF(OR(Ouverture_lignes_validées!M246="F",Ouverture_lignes_validées!M246="PM",Ouverture_lignes_validées!M246=""),"",IF(Ouverture_lignes_validées!M246=1,INDEX(COEE_CADLIGNE_TR!$A$16:$C$27,MATCH(Tableau4[[#This Row],[Mois]],COEE_CADLIGNE_TR!$A$16:$A$27,0),2)*COEE_CADLIGNE_TR!$H$2*INDEX(COEE_CADLIGNE_TR!$L$3:$R$9,MATCH(WEEKDAY($A246,1),COEE_CADLIGNE_TR!$M$3:$M$9,0),6)*INDEX(COEE_CADLIGNE_TR!$A$1:$D$13,MATCH(MONTH($A246),COEE_CADLIGNE_TR!$A$1:$A$13,0),3)))</f>
        <v/>
      </c>
      <c r="N246" s="28" t="str">
        <f>IF(OR(Ouverture_lignes_validées!N246="F",Ouverture_lignes_validées!N246="PM",Ouverture_lignes_validées!N246=""),"",IF(Ouverture_lignes_validées!N246=1,INDEX(COEE_CADLIGNE_TR!$A$16:$C$27,MATCH(Tableau4[[#This Row],[Mois]],COEE_CADLIGNE_TR!$A$16:$A$27,0),2)*COEE_CADLIGNE_TR!$H$2*INDEX(COEE_CADLIGNE_TR!$L$3:$R$9,MATCH(WEEKDAY($A246,1),COEE_CADLIGNE_TR!$M$3:$M$9,0),7)*INDEX(COEE_CADLIGNE_TR!$A$1:$D$13,MATCH(MONTH($A246),COEE_CADLIGNE_TR!$A$1:$A$13,0),3)))</f>
        <v/>
      </c>
      <c r="O246" s="28">
        <f>IF(OR(Ouverture_lignes_validées!O246="F",Ouverture_lignes_validées!O246="PM",Ouverture_lignes_validées!O246=""),"",IF(Ouverture_lignes_validées!O246=1,IF(ISEVEN(Capa_lignes!$C246)="VRAI",INDEX(COEE_CADLIGNE_TR!$A$16:$C$27,MATCH(Tableau4[[#This Row],[Mois]],COEE_CADLIGNE_TR!$A$16:$A$27,0),2)*COEE_CADLIGNE_TR!$I$2*INDEX(COEE_CADLIGNE_TR!$L$3:$R$9,MATCH(WEEKDAY($A246,1),COEE_CADLIGNE_TR!$M$3:$M$9,0),4)*INDEX(COEE_CADLIGNE_TR!$A$1:$D$13,MATCH(MONTH($A246),COEE_CADLIGNE_TR!$A$1:$A$13,0),4),INDEX(COEE_CADLIGNE_TR!$A$16:$C$27,MATCH(Tableau4[[#This Row],[Mois]],COEE_CADLIGNE_TR!$A$16:$A$27,0),2)*COEE_CADLIGNE_TR!$I$2*INDEX(COEE_CADLIGNE_TR!$L$3:$R$9,MATCH(WEEKDAY($A246,1),COEE_CADLIGNE_TR!$M$3:$M$9,0),3)*INDEX(COEE_CADLIGNE_TR!$A$1:$D$13,MATCH(MONTH($A246),COEE_CADLIGNE_TR!$A$1:$A$13,0),4))))</f>
        <v>4890.6000000000004</v>
      </c>
      <c r="P246" s="28">
        <f>IF(OR(Ouverture_lignes_validées!P246="F",Ouverture_lignes_validées!P246="PM",Ouverture_lignes_validées!P246=""),"",IF(Ouverture_lignes_validées!P246=1,IF(ISEVEN(Capa_lignes!$C246)="VRAI",INDEX(COEE_CADLIGNE_TR!$A$16:$C$27,MATCH(Tableau4[[#This Row],[Mois]],COEE_CADLIGNE_TR!$A$16:$A$27,0),2)*COEE_CADLIGNE_TR!$I$2*INDEX(COEE_CADLIGNE_TR!$L$3:$R$9,MATCH(WEEKDAY($A246,1),COEE_CADLIGNE_TR!$M$3:$M$9,0),3)*INDEX(COEE_CADLIGNE_TR!$A$1:$D$13,MATCH(MONTH($A246),COEE_CADLIGNE_TR!$A$1:$A$13,0),4),INDEX(COEE_CADLIGNE_TR!$A$16:$C$27,MATCH(Tableau4[[#This Row],[Mois]],COEE_CADLIGNE_TR!$A$16:$A$27,0),2)*COEE_CADLIGNE_TR!$I$2*INDEX(COEE_CADLIGNE_TR!$L$3:$R$9,MATCH(WEEKDAY($A246,1),COEE_CADLIGNE_TR!$M$3:$M$9,0),4)*INDEX(COEE_CADLIGNE_TR!$A$1:$D$13,MATCH(MONTH($A246),COEE_CADLIGNE_TR!$A$1:$A$13,0),4))))</f>
        <v>5001.75</v>
      </c>
      <c r="Q246" s="28">
        <f>IF(OR(Ouverture_lignes_validées!Q246="F",Ouverture_lignes_validées!Q246="PM",Ouverture_lignes_validées!Q246=""),"",IF(Ouverture_lignes_validées!Q246=1,INDEX(COEE_CADLIGNE_TR!$A$16:$C$27,MATCH(Tableau4[[#This Row],[Mois]],COEE_CADLIGNE_TR!$A$16:$A$27,0),2)*COEE_CADLIGNE_TR!$I$2*INDEX(COEE_CADLIGNE_TR!$L$3:$R$9,MATCH(WEEKDAY($A246,1),COEE_CADLIGNE_TR!$M$3:$M$9,0),5)*INDEX(COEE_CADLIGNE_TR!$A$1:$D$13,MATCH(MONTH($A246),COEE_CADLIGNE_TR!$A$1:$A$13,0),4)))</f>
        <v>6113.25</v>
      </c>
      <c r="R246" s="28" t="str">
        <f>IF(OR(Ouverture_lignes_validées!R246="F",Ouverture_lignes_validées!R246="PM",Ouverture_lignes_validées!R246=""),"",IF(Ouverture_lignes_validées!R246=1,INDEX(COEE_CADLIGNE_TR!$A$16:$C$27,MATCH(Tableau4[[#This Row],[Mois]],COEE_CADLIGNE_TR!$A$16:$A$27,0),2)*COEE_CADLIGNE_TR!$I$2*INDEX(COEE_CADLIGNE_TR!$L$3:$R$9,MATCH(WEEKDAY($A246,1),COEE_CADLIGNE_TR!$M$3:$M$9,0),6)*INDEX(COEE_CADLIGNE_TR!$A$1:$D$13,MATCH(MONTH($A246),COEE_CADLIGNE_TR!$A$1:$A$13,0),4)))</f>
        <v/>
      </c>
      <c r="S246" s="28" t="str">
        <f>IF(OR(Ouverture_lignes_validées!S246="F",Ouverture_lignes_validées!S246="PM",Ouverture_lignes_validées!S246=""),"",IF(Ouverture_lignes_validées!S246=1,INDEX(COEE_CADLIGNE_TR!$A$16:$C$27,MATCH(Tableau4[[#This Row],[Mois]],COEE_CADLIGNE_TR!$A$16:$A$27,0),2)*COEE_CADLIGNE_TR!$I$2*INDEX(COEE_CADLIGNE_TR!$L$3:$R$9,MATCH(WEEKDAY($A246,1),COEE_CADLIGNE_TR!$M$3:$M$9,0),7)*INDEX(COEE_CADLIGNE_TR!$A$1:$D$13,MATCH(MONTH($A246),COEE_CADLIGNE_TR!$A$1:$A$13,0),4)))</f>
        <v/>
      </c>
      <c r="T246" s="28">
        <f>IF(OR(Ouverture_lignes_validées!T246="F",Ouverture_lignes_validées!T246="PM",Ouverture_lignes_validées!T246=""),"",IF(Ouverture_lignes_validées!T246=1,IF(ISEVEN(Capa_lignes!$C246)="VRAI",INDEX(COEE_CADLIGNE_TR!$A$16:$C$27,MATCH(Tableau4[[#This Row],[Mois]],COEE_CADLIGNE_TR!$A$16:$A$27,0),2)*COEE_CADLIGNE_TR!$J$2*INDEX(COEE_CADLIGNE_TR!$L$3:$R$9,MATCH(WEEKDAY($A246,1),COEE_CADLIGNE_TR!$M$3:$M$9,0),3)*INDEX(COEE_CADLIGNE_TR!$A$1:$E$13,MATCH(MONTH($A246),COEE_CADLIGNE_TR!$A$1:$A$13,0),5),INDEX(COEE_CADLIGNE_TR!$A$16:$C$27,MATCH(Tableau4[[#This Row],[Mois]],COEE_CADLIGNE_TR!$A$16:$A$27,0),2)*COEE_CADLIGNE_TR!$J$2*INDEX(COEE_CADLIGNE_TR!$L$3:$R$9,MATCH(WEEKDAY($A246,1),COEE_CADLIGNE_TR!$M$3:$M$9,0),4)*INDEX(COEE_CADLIGNE_TR!$A$1:$E$13,MATCH(MONTH($A246),COEE_CADLIGNE_TR!$A$1:$A$13,0),5))))</f>
        <v>1601.8735362997659</v>
      </c>
    </row>
    <row r="247" spans="1:20" x14ac:dyDescent="0.35">
      <c r="A247" s="4">
        <v>45170</v>
      </c>
      <c r="B247" s="1">
        <v>2023</v>
      </c>
      <c r="C247" s="1">
        <v>35</v>
      </c>
      <c r="D247" s="1">
        <f>MONTH(Tableau4[[#This Row],[Date ]])</f>
        <v>9</v>
      </c>
      <c r="E247" s="28" t="str">
        <f>IF(OR(Ouverture_lignes_validées!E247="F",Ouverture_lignes_validées!E247="PM",Ouverture_lignes_validées!E247=""),"",
IF(Ouverture_lignes_validées!E247=1,
IF(ISEVEN(Capa_lignes!$C247)="VRAI",
INDEX(COEE_CADLIGNE_TR!$A$16:$C$27,MATCH(Tableau4[[#This Row],[Mois]],COEE_CADLIGNE_TR!$A$16:$A$27,0),2)*COEE_CADLIGNE_TR!$G$2*INDEX(COEE_CADLIGNE_TR!$L$3:$R$9,MATCH(WEEKDAY($A247,1),COEE_CADLIGNE_TR!$M$3:$M$9,0),4)*INDEX(COEE_CADLIGNE_TR!$A$1:$D$13,MATCH(MONTH($A247),COEE_CADLIGNE_TR!$A$1:$A$13,0),2)*INDEX(COEE_CADLIGNE_TR!$A$1:$D$13,MATCH(MONTH($A247),COEE_CADLIGNE_TR!$A$1:$A$13,0),2),
INDEX(COEE_CADLIGNE_TR!$A$16:$C$27,MATCH(Tableau4[[#This Row],[Mois]],COEE_CADLIGNE_TR!$A$16:$A$27,0),2)*COEE_CADLIGNE_TR!$G$2*INDEX(COEE_CADLIGNE_TR!$L$3:$R$9,MATCH(WEEKDAY($A247,1),COEE_CADLIGNE_TR!$M$3:$M$9,0),3)*INDEX(COEE_CADLIGNE_TR!$A$1:$D$13,MATCH(MONTH($A247),COEE_CADLIGNE_TR!$A$1:$A$13,0),2)*INDEX(COEE_CADLIGNE_TR!$A$1:$D$13,MATCH(MONTH($A247),COEE_CADLIGNE_TR!$A$1:$A$13,0),2))))</f>
        <v/>
      </c>
      <c r="F247" s="28" t="str">
        <f>IF(OR(Ouverture_lignes_validées!F247="F",Ouverture_lignes_validées!F247="PM",Ouverture_lignes_validées!F247=""),"",IF(Ouverture_lignes_validées!F247=1,IF(ISEVEN(Capa_lignes!$C247)="VRAI",INDEX(COEE_CADLIGNE_TR!$A$16:$C$27,MATCH(Tableau4[[#This Row],[Mois]],COEE_CADLIGNE_TR!$A$16:$A$27,0),2)*COEE_CADLIGNE_TR!$G$2*INDEX(COEE_CADLIGNE_TR!$L$3:$R$9,MATCH(WEEKDAY($A247,1),COEE_CADLIGNE_TR!$M$3:$M$9,0),3)*INDEX(COEE_CADLIGNE_TR!$A$1:$D$13,MATCH(MONTH($A247),COEE_CADLIGNE_TR!$A$1:$A$13,0),2),COEE_CADLIGNE_TR!$G$2*INDEX(COEE_CADLIGNE_TR!$L$3:$R$9,MATCH(WEEKDAY($A247,1),COEE_CADLIGNE_TR!$M$3:$M$9,0),4)*INDEX(COEE_CADLIGNE_TR!$A$1:$D$13,MATCH(MONTH($A247),COEE_CADLIGNE_TR!$A$1:$A$13,0),2))))</f>
        <v/>
      </c>
      <c r="G247" s="28" t="str">
        <f>IF(OR(Ouverture_lignes_validées!G247="F",Ouverture_lignes_validées!G247="PM",Ouverture_lignes_validées!G247=""),"",IF(Ouverture_lignes_validées!G247=1,INDEX(COEE_CADLIGNE_TR!$A$16:$C$27,MATCH(Tableau4[[#This Row],[Mois]],COEE_CADLIGNE_TR!$A$16:$A$27,0),2)*COEE_CADLIGNE_TR!$G$2*INDEX(COEE_CADLIGNE_TR!$L$3:$R$9,MATCH(WEEKDAY($A247,1),COEE_CADLIGNE_TR!$M$3:$M$9,0),5)*INDEX(COEE_CADLIGNE_TR!$A$1:$D$13,MATCH(MONTH($A247),COEE_CADLIGNE_TR!$A$1:$A$13,0),2)))</f>
        <v/>
      </c>
      <c r="H247" s="28" t="str">
        <f>IF(OR(Ouverture_lignes_validées!H247="F",Ouverture_lignes_validées!H247="PM",Ouverture_lignes_validées!H247=""),"",IF(Ouverture_lignes_validées!H247=1,INDEX(COEE_CADLIGNE_TR!$A$16:$C$27,MATCH(Tableau4[[#This Row],[Mois]],COEE_CADLIGNE_TR!$A$16:$A$27,0),2)*COEE_CADLIGNE_TR!$G$2*INDEX(COEE_CADLIGNE_TR!$L$3:$R$9,MATCH(WEEKDAY($A247,1),COEE_CADLIGNE_TR!$M$3:$M$9,0),6)*INDEX(COEE_CADLIGNE_TR!$A$1:$D$13,MATCH(MONTH($A247),COEE_CADLIGNE_TR!$A$1:$A$13,0),2)))</f>
        <v/>
      </c>
      <c r="I247" s="28" t="str">
        <f>IF(OR(Ouverture_lignes_validées!I247="F",Ouverture_lignes_validées!I247="PM",Ouverture_lignes_validées!I247=""),"",IF(Ouverture_lignes_validées!I247=1,INDEX(COEE_CADLIGNE_TR!$A$16:$C$27,MATCH(Tableau4[[#This Row],[Mois]],COEE_CADLIGNE_TR!$A$16:$A$27,0),2)*COEE_CADLIGNE_TR!$G$2*INDEX(COEE_CADLIGNE_TR!$L$3:$R$9,MATCH(WEEKDAY($A247,1),COEE_CADLIGNE_TR!$M$3:$M$9,0),7)*INDEX(COEE_CADLIGNE_TR!$A$1:$D$13,MATCH(MONTH($A247),COEE_CADLIGNE_TR!$A$1:$A$13,0),2)))</f>
        <v/>
      </c>
      <c r="J247" s="28" t="str">
        <f>IF(OR(Ouverture_lignes_validées!J247="F",Ouverture_lignes_validées!J247="PM",Ouverture_lignes_validées!J247=""),"",IF(Ouverture_lignes_validées!J247=1,IF(ISEVEN(Capa_lignes!$C247)="VRAI",INDEX(COEE_CADLIGNE_TR!$A$16:$C$27,MATCH(Tableau4[[#This Row],[Mois]],COEE_CADLIGNE_TR!$A$16:$A$27,0),2)*COEE_CADLIGNE_TR!$H$2*INDEX(COEE_CADLIGNE_TR!$L$3:$R$9,MATCH(WEEKDAY($A247,1),COEE_CADLIGNE_TR!$M$3:$M$9,0),4)*INDEX(COEE_CADLIGNE_TR!$A$1:$D$13,MATCH(MONTH($A247),COEE_CADLIGNE_TR!$A$1:$A$13,0),3),INDEX(COEE_CADLIGNE_TR!$A$16:$C$27,MATCH(Tableau4[[#This Row],[Mois]],COEE_CADLIGNE_TR!$A$16:$A$27,0),2)*COEE_CADLIGNE_TR!$H$2*INDEX(COEE_CADLIGNE_TR!$L$3:$R$9,MATCH(WEEKDAY($A247,1),COEE_CADLIGNE_TR!$M$3:$M$9,0),3)*INDEX(COEE_CADLIGNE_TR!$A$1:$D$13,MATCH(MONTH($A247),COEE_CADLIGNE_TR!$A$1:$A$13,0),3))))</f>
        <v/>
      </c>
      <c r="K247" s="28" t="str">
        <f>IF(OR(Ouverture_lignes_validées!K247="F",Ouverture_lignes_validées!K247="PM",Ouverture_lignes_validées!K247=""),"",IF(Ouverture_lignes_validées!K247=1,IF(ISEVEN(Capa_lignes!$C247)="VRAI",INDEX(COEE_CADLIGNE_TR!$A$16:$C$27,MATCH(Tableau4[[#This Row],[Mois]],COEE_CADLIGNE_TR!$A$16:$A$27,0),2)*COEE_CADLIGNE_TR!$H$2*INDEX(COEE_CADLIGNE_TR!$L$3:$R$9,MATCH(WEEKDAY($A247,1),COEE_CADLIGNE_TR!$M$3:$M$9,0),3)*INDEX(COEE_CADLIGNE_TR!$A$1:$D$13,MATCH(MONTH($A247),COEE_CADLIGNE_TR!$A$1:$A$13,0),3),INDEX(COEE_CADLIGNE_TR!$A$16:$C$27,MATCH(Tableau4[[#This Row],[Mois]],COEE_CADLIGNE_TR!$A$16:$A$27,0),2)*COEE_CADLIGNE_TR!$H$2*INDEX(COEE_CADLIGNE_TR!$L$3:$R$9,MATCH(WEEKDAY($A247,1),COEE_CADLIGNE_TR!$M$3:$M$9,0),4)*INDEX(COEE_CADLIGNE_TR!$A$1:$D$13,MATCH(MONTH($A247),COEE_CADLIGNE_TR!$A$1:$A$13,0),3))))</f>
        <v/>
      </c>
      <c r="L247" s="28" t="str">
        <f>IF(OR(Ouverture_lignes_validées!L247="F",Ouverture_lignes_validées!L247="PM",Ouverture_lignes_validées!L247=""),"",IF(Ouverture_lignes_validées!L247=1,INDEX(COEE_CADLIGNE_TR!$A$16:$C$27,MATCH(Tableau4[[#This Row],[Mois]],COEE_CADLIGNE_TR!$A$16:$A$27,0),2)*COEE_CADLIGNE_TR!$H$2*INDEX(COEE_CADLIGNE_TR!$L$3:$R$9,MATCH(WEEKDAY($A247,1),COEE_CADLIGNE_TR!$M$3:$M$9,0),5)*INDEX(COEE_CADLIGNE_TR!$A$1:$D$13,MATCH(MONTH($A247),COEE_CADLIGNE_TR!$A$1:$A$13,0),3)))</f>
        <v/>
      </c>
      <c r="M247" s="28" t="str">
        <f>IF(OR(Ouverture_lignes_validées!M247="F",Ouverture_lignes_validées!M247="PM",Ouverture_lignes_validées!M247=""),"",IF(Ouverture_lignes_validées!M247=1,INDEX(COEE_CADLIGNE_TR!$A$16:$C$27,MATCH(Tableau4[[#This Row],[Mois]],COEE_CADLIGNE_TR!$A$16:$A$27,0),2)*COEE_CADLIGNE_TR!$H$2*INDEX(COEE_CADLIGNE_TR!$L$3:$R$9,MATCH(WEEKDAY($A247,1),COEE_CADLIGNE_TR!$M$3:$M$9,0),6)*INDEX(COEE_CADLIGNE_TR!$A$1:$D$13,MATCH(MONTH($A247),COEE_CADLIGNE_TR!$A$1:$A$13,0),3)))</f>
        <v/>
      </c>
      <c r="N247" s="28" t="str">
        <f>IF(OR(Ouverture_lignes_validées!N247="F",Ouverture_lignes_validées!N247="PM",Ouverture_lignes_validées!N247=""),"",IF(Ouverture_lignes_validées!N247=1,INDEX(COEE_CADLIGNE_TR!$A$16:$C$27,MATCH(Tableau4[[#This Row],[Mois]],COEE_CADLIGNE_TR!$A$16:$A$27,0),2)*COEE_CADLIGNE_TR!$H$2*INDEX(COEE_CADLIGNE_TR!$L$3:$R$9,MATCH(WEEKDAY($A247,1),COEE_CADLIGNE_TR!$M$3:$M$9,0),7)*INDEX(COEE_CADLIGNE_TR!$A$1:$D$13,MATCH(MONTH($A247),COEE_CADLIGNE_TR!$A$1:$A$13,0),3)))</f>
        <v/>
      </c>
      <c r="O247" s="28">
        <f>IF(OR(Ouverture_lignes_validées!O247="F",Ouverture_lignes_validées!O247="PM",Ouverture_lignes_validées!O247=""),"",IF(Ouverture_lignes_validées!O247=1,IF(ISEVEN(Capa_lignes!$C247)="VRAI",INDEX(COEE_CADLIGNE_TR!$A$16:$C$27,MATCH(Tableau4[[#This Row],[Mois]],COEE_CADLIGNE_TR!$A$16:$A$27,0),2)*COEE_CADLIGNE_TR!$I$2*INDEX(COEE_CADLIGNE_TR!$L$3:$R$9,MATCH(WEEKDAY($A247,1),COEE_CADLIGNE_TR!$M$3:$M$9,0),4)*INDEX(COEE_CADLIGNE_TR!$A$1:$D$13,MATCH(MONTH($A247),COEE_CADLIGNE_TR!$A$1:$A$13,0),4),INDEX(COEE_CADLIGNE_TR!$A$16:$C$27,MATCH(Tableau4[[#This Row],[Mois]],COEE_CADLIGNE_TR!$A$16:$A$27,0),2)*COEE_CADLIGNE_TR!$I$2*INDEX(COEE_CADLIGNE_TR!$L$3:$R$9,MATCH(WEEKDAY($A247,1),COEE_CADLIGNE_TR!$M$3:$M$9,0),3)*INDEX(COEE_CADLIGNE_TR!$A$1:$D$13,MATCH(MONTH($A247),COEE_CADLIGNE_TR!$A$1:$A$13,0),4))))</f>
        <v>4890.6000000000004</v>
      </c>
      <c r="P247" s="28">
        <f>IF(OR(Ouverture_lignes_validées!P247="F",Ouverture_lignes_validées!P247="PM",Ouverture_lignes_validées!P247=""),"",IF(Ouverture_lignes_validées!P247=1,IF(ISEVEN(Capa_lignes!$C247)="VRAI",INDEX(COEE_CADLIGNE_TR!$A$16:$C$27,MATCH(Tableau4[[#This Row],[Mois]],COEE_CADLIGNE_TR!$A$16:$A$27,0),2)*COEE_CADLIGNE_TR!$I$2*INDEX(COEE_CADLIGNE_TR!$L$3:$R$9,MATCH(WEEKDAY($A247,1),COEE_CADLIGNE_TR!$M$3:$M$9,0),3)*INDEX(COEE_CADLIGNE_TR!$A$1:$D$13,MATCH(MONTH($A247),COEE_CADLIGNE_TR!$A$1:$A$13,0),4),INDEX(COEE_CADLIGNE_TR!$A$16:$C$27,MATCH(Tableau4[[#This Row],[Mois]],COEE_CADLIGNE_TR!$A$16:$A$27,0),2)*COEE_CADLIGNE_TR!$I$2*INDEX(COEE_CADLIGNE_TR!$L$3:$R$9,MATCH(WEEKDAY($A247,1),COEE_CADLIGNE_TR!$M$3:$M$9,0),4)*INDEX(COEE_CADLIGNE_TR!$A$1:$D$13,MATCH(MONTH($A247),COEE_CADLIGNE_TR!$A$1:$A$13,0),4))))</f>
        <v>3001.05</v>
      </c>
      <c r="Q247" s="28" t="str">
        <f>IF(OR(Ouverture_lignes_validées!Q247="F",Ouverture_lignes_validées!Q247="PM",Ouverture_lignes_validées!Q247=""),"",IF(Ouverture_lignes_validées!Q247=1,INDEX(COEE_CADLIGNE_TR!$A$16:$C$27,MATCH(Tableau4[[#This Row],[Mois]],COEE_CADLIGNE_TR!$A$16:$A$27,0),2)*COEE_CADLIGNE_TR!$I$2*INDEX(COEE_CADLIGNE_TR!$L$3:$R$9,MATCH(WEEKDAY($A247,1),COEE_CADLIGNE_TR!$M$3:$M$9,0),5)*INDEX(COEE_CADLIGNE_TR!$A$1:$D$13,MATCH(MONTH($A247),COEE_CADLIGNE_TR!$A$1:$A$13,0),4)))</f>
        <v/>
      </c>
      <c r="R247" s="28" t="str">
        <f>IF(OR(Ouverture_lignes_validées!R247="F",Ouverture_lignes_validées!R247="PM",Ouverture_lignes_validées!R247=""),"",IF(Ouverture_lignes_validées!R247=1,INDEX(COEE_CADLIGNE_TR!$A$16:$C$27,MATCH(Tableau4[[#This Row],[Mois]],COEE_CADLIGNE_TR!$A$16:$A$27,0),2)*COEE_CADLIGNE_TR!$I$2*INDEX(COEE_CADLIGNE_TR!$L$3:$R$9,MATCH(WEEKDAY($A247,1),COEE_CADLIGNE_TR!$M$3:$M$9,0),6)*INDEX(COEE_CADLIGNE_TR!$A$1:$D$13,MATCH(MONTH($A247),COEE_CADLIGNE_TR!$A$1:$A$13,0),4)))</f>
        <v/>
      </c>
      <c r="S247" s="28" t="str">
        <f>IF(OR(Ouverture_lignes_validées!S247="F",Ouverture_lignes_validées!S247="PM",Ouverture_lignes_validées!S247=""),"",IF(Ouverture_lignes_validées!S247=1,INDEX(COEE_CADLIGNE_TR!$A$16:$C$27,MATCH(Tableau4[[#This Row],[Mois]],COEE_CADLIGNE_TR!$A$16:$A$27,0),2)*COEE_CADLIGNE_TR!$I$2*INDEX(COEE_CADLIGNE_TR!$L$3:$R$9,MATCH(WEEKDAY($A247,1),COEE_CADLIGNE_TR!$M$3:$M$9,0),7)*INDEX(COEE_CADLIGNE_TR!$A$1:$D$13,MATCH(MONTH($A247),COEE_CADLIGNE_TR!$A$1:$A$13,0),4)))</f>
        <v/>
      </c>
      <c r="T247" s="28">
        <f>IF(OR(Ouverture_lignes_validées!T247="F",Ouverture_lignes_validées!T247="PM",Ouverture_lignes_validées!T247=""),"",IF(Ouverture_lignes_validées!T247=1,IF(ISEVEN(Capa_lignes!$C247)="VRAI",INDEX(COEE_CADLIGNE_TR!$A$16:$C$27,MATCH(Tableau4[[#This Row],[Mois]],COEE_CADLIGNE_TR!$A$16:$A$27,0),2)*COEE_CADLIGNE_TR!$J$2*INDEX(COEE_CADLIGNE_TR!$L$3:$R$9,MATCH(WEEKDAY($A247,1),COEE_CADLIGNE_TR!$M$3:$M$9,0),3)*INDEX(COEE_CADLIGNE_TR!$A$1:$E$13,MATCH(MONTH($A247),COEE_CADLIGNE_TR!$A$1:$A$13,0),5),INDEX(COEE_CADLIGNE_TR!$A$16:$C$27,MATCH(Tableau4[[#This Row],[Mois]],COEE_CADLIGNE_TR!$A$16:$A$27,0),2)*COEE_CADLIGNE_TR!$J$2*INDEX(COEE_CADLIGNE_TR!$L$3:$R$9,MATCH(WEEKDAY($A247,1),COEE_CADLIGNE_TR!$M$3:$M$9,0),4)*INDEX(COEE_CADLIGNE_TR!$A$1:$E$13,MATCH(MONTH($A247),COEE_CADLIGNE_TR!$A$1:$A$13,0),5))))</f>
        <v>961.12412177985948</v>
      </c>
    </row>
    <row r="248" spans="1:20" x14ac:dyDescent="0.35">
      <c r="A248" s="4">
        <v>45171</v>
      </c>
      <c r="B248" s="1">
        <v>2023</v>
      </c>
      <c r="C248" s="1">
        <v>35</v>
      </c>
      <c r="D248" s="1">
        <f>MONTH(Tableau4[[#This Row],[Date ]])</f>
        <v>9</v>
      </c>
      <c r="E248" s="28" t="str">
        <f>IF(OR(Ouverture_lignes_validées!E248="F",Ouverture_lignes_validées!E248="PM",Ouverture_lignes_validées!E248=""),"",
IF(Ouverture_lignes_validées!E248=1,
IF(ISEVEN(Capa_lignes!$C248)="VRAI",
INDEX(COEE_CADLIGNE_TR!$A$16:$C$27,MATCH(Tableau4[[#This Row],[Mois]],COEE_CADLIGNE_TR!$A$16:$A$27,0),2)*COEE_CADLIGNE_TR!$G$2*INDEX(COEE_CADLIGNE_TR!$L$3:$R$9,MATCH(WEEKDAY($A248,1),COEE_CADLIGNE_TR!$M$3:$M$9,0),4)*INDEX(COEE_CADLIGNE_TR!$A$1:$D$13,MATCH(MONTH($A248),COEE_CADLIGNE_TR!$A$1:$A$13,0),2)*INDEX(COEE_CADLIGNE_TR!$A$1:$D$13,MATCH(MONTH($A248),COEE_CADLIGNE_TR!$A$1:$A$13,0),2),
INDEX(COEE_CADLIGNE_TR!$A$16:$C$27,MATCH(Tableau4[[#This Row],[Mois]],COEE_CADLIGNE_TR!$A$16:$A$27,0),2)*COEE_CADLIGNE_TR!$G$2*INDEX(COEE_CADLIGNE_TR!$L$3:$R$9,MATCH(WEEKDAY($A248,1),COEE_CADLIGNE_TR!$M$3:$M$9,0),3)*INDEX(COEE_CADLIGNE_TR!$A$1:$D$13,MATCH(MONTH($A248),COEE_CADLIGNE_TR!$A$1:$A$13,0),2)*INDEX(COEE_CADLIGNE_TR!$A$1:$D$13,MATCH(MONTH($A248),COEE_CADLIGNE_TR!$A$1:$A$13,0),2))))</f>
        <v/>
      </c>
      <c r="F248" s="28" t="str">
        <f>IF(OR(Ouverture_lignes_validées!F248="F",Ouverture_lignes_validées!F248="PM",Ouverture_lignes_validées!F248=""),"",IF(Ouverture_lignes_validées!F248=1,IF(ISEVEN(Capa_lignes!$C248)="VRAI",INDEX(COEE_CADLIGNE_TR!$A$16:$C$27,MATCH(Tableau4[[#This Row],[Mois]],COEE_CADLIGNE_TR!$A$16:$A$27,0),2)*COEE_CADLIGNE_TR!$G$2*INDEX(COEE_CADLIGNE_TR!$L$3:$R$9,MATCH(WEEKDAY($A248,1),COEE_CADLIGNE_TR!$M$3:$M$9,0),3)*INDEX(COEE_CADLIGNE_TR!$A$1:$D$13,MATCH(MONTH($A248),COEE_CADLIGNE_TR!$A$1:$A$13,0),2),COEE_CADLIGNE_TR!$G$2*INDEX(COEE_CADLIGNE_TR!$L$3:$R$9,MATCH(WEEKDAY($A248,1),COEE_CADLIGNE_TR!$M$3:$M$9,0),4)*INDEX(COEE_CADLIGNE_TR!$A$1:$D$13,MATCH(MONTH($A248),COEE_CADLIGNE_TR!$A$1:$A$13,0),2))))</f>
        <v/>
      </c>
      <c r="G248" s="28" t="str">
        <f>IF(OR(Ouverture_lignes_validées!G248="F",Ouverture_lignes_validées!G248="PM",Ouverture_lignes_validées!G248=""),"",IF(Ouverture_lignes_validées!G248=1,INDEX(COEE_CADLIGNE_TR!$A$16:$C$27,MATCH(Tableau4[[#This Row],[Mois]],COEE_CADLIGNE_TR!$A$16:$A$27,0),2)*COEE_CADLIGNE_TR!$G$2*INDEX(COEE_CADLIGNE_TR!$L$3:$R$9,MATCH(WEEKDAY($A248,1),COEE_CADLIGNE_TR!$M$3:$M$9,0),5)*INDEX(COEE_CADLIGNE_TR!$A$1:$D$13,MATCH(MONTH($A248),COEE_CADLIGNE_TR!$A$1:$A$13,0),2)))</f>
        <v/>
      </c>
      <c r="H248" s="28" t="str">
        <f>IF(OR(Ouverture_lignes_validées!H248="F",Ouverture_lignes_validées!H248="PM",Ouverture_lignes_validées!H248=""),"",IF(Ouverture_lignes_validées!H248=1,INDEX(COEE_CADLIGNE_TR!$A$16:$C$27,MATCH(Tableau4[[#This Row],[Mois]],COEE_CADLIGNE_TR!$A$16:$A$27,0),2)*COEE_CADLIGNE_TR!$G$2*INDEX(COEE_CADLIGNE_TR!$L$3:$R$9,MATCH(WEEKDAY($A248,1),COEE_CADLIGNE_TR!$M$3:$M$9,0),6)*INDEX(COEE_CADLIGNE_TR!$A$1:$D$13,MATCH(MONTH($A248),COEE_CADLIGNE_TR!$A$1:$A$13,0),2)))</f>
        <v/>
      </c>
      <c r="I248" s="28" t="str">
        <f>IF(OR(Ouverture_lignes_validées!I248="F",Ouverture_lignes_validées!I248="PM",Ouverture_lignes_validées!I248=""),"",IF(Ouverture_lignes_validées!I248=1,INDEX(COEE_CADLIGNE_TR!$A$16:$C$27,MATCH(Tableau4[[#This Row],[Mois]],COEE_CADLIGNE_TR!$A$16:$A$27,0),2)*COEE_CADLIGNE_TR!$G$2*INDEX(COEE_CADLIGNE_TR!$L$3:$R$9,MATCH(WEEKDAY($A248,1),COEE_CADLIGNE_TR!$M$3:$M$9,0),7)*INDEX(COEE_CADLIGNE_TR!$A$1:$D$13,MATCH(MONTH($A248),COEE_CADLIGNE_TR!$A$1:$A$13,0),2)))</f>
        <v/>
      </c>
      <c r="J248" s="28" t="str">
        <f>IF(OR(Ouverture_lignes_validées!J248="F",Ouverture_lignes_validées!J248="PM",Ouverture_lignes_validées!J248=""),"",IF(Ouverture_lignes_validées!J248=1,IF(ISEVEN(Capa_lignes!$C248)="VRAI",INDEX(COEE_CADLIGNE_TR!$A$16:$C$27,MATCH(Tableau4[[#This Row],[Mois]],COEE_CADLIGNE_TR!$A$16:$A$27,0),2)*COEE_CADLIGNE_TR!$H$2*INDEX(COEE_CADLIGNE_TR!$L$3:$R$9,MATCH(WEEKDAY($A248,1),COEE_CADLIGNE_TR!$M$3:$M$9,0),4)*INDEX(COEE_CADLIGNE_TR!$A$1:$D$13,MATCH(MONTH($A248),COEE_CADLIGNE_TR!$A$1:$A$13,0),3),INDEX(COEE_CADLIGNE_TR!$A$16:$C$27,MATCH(Tableau4[[#This Row],[Mois]],COEE_CADLIGNE_TR!$A$16:$A$27,0),2)*COEE_CADLIGNE_TR!$H$2*INDEX(COEE_CADLIGNE_TR!$L$3:$R$9,MATCH(WEEKDAY($A248,1),COEE_CADLIGNE_TR!$M$3:$M$9,0),3)*INDEX(COEE_CADLIGNE_TR!$A$1:$D$13,MATCH(MONTH($A248),COEE_CADLIGNE_TR!$A$1:$A$13,0),3))))</f>
        <v/>
      </c>
      <c r="K248" s="28" t="str">
        <f>IF(OR(Ouverture_lignes_validées!K248="F",Ouverture_lignes_validées!K248="PM",Ouverture_lignes_validées!K248=""),"",IF(Ouverture_lignes_validées!K248=1,IF(ISEVEN(Capa_lignes!$C248)="VRAI",INDEX(COEE_CADLIGNE_TR!$A$16:$C$27,MATCH(Tableau4[[#This Row],[Mois]],COEE_CADLIGNE_TR!$A$16:$A$27,0),2)*COEE_CADLIGNE_TR!$H$2*INDEX(COEE_CADLIGNE_TR!$L$3:$R$9,MATCH(WEEKDAY($A248,1),COEE_CADLIGNE_TR!$M$3:$M$9,0),3)*INDEX(COEE_CADLIGNE_TR!$A$1:$D$13,MATCH(MONTH($A248),COEE_CADLIGNE_TR!$A$1:$A$13,0),3),INDEX(COEE_CADLIGNE_TR!$A$16:$C$27,MATCH(Tableau4[[#This Row],[Mois]],COEE_CADLIGNE_TR!$A$16:$A$27,0),2)*COEE_CADLIGNE_TR!$H$2*INDEX(COEE_CADLIGNE_TR!$L$3:$R$9,MATCH(WEEKDAY($A248,1),COEE_CADLIGNE_TR!$M$3:$M$9,0),4)*INDEX(COEE_CADLIGNE_TR!$A$1:$D$13,MATCH(MONTH($A248),COEE_CADLIGNE_TR!$A$1:$A$13,0),3))))</f>
        <v/>
      </c>
      <c r="L248" s="28" t="str">
        <f>IF(OR(Ouverture_lignes_validées!L248="F",Ouverture_lignes_validées!L248="PM",Ouverture_lignes_validées!L248=""),"",IF(Ouverture_lignes_validées!L248=1,INDEX(COEE_CADLIGNE_TR!$A$16:$C$27,MATCH(Tableau4[[#This Row],[Mois]],COEE_CADLIGNE_TR!$A$16:$A$27,0),2)*COEE_CADLIGNE_TR!$H$2*INDEX(COEE_CADLIGNE_TR!$L$3:$R$9,MATCH(WEEKDAY($A248,1),COEE_CADLIGNE_TR!$M$3:$M$9,0),5)*INDEX(COEE_CADLIGNE_TR!$A$1:$D$13,MATCH(MONTH($A248),COEE_CADLIGNE_TR!$A$1:$A$13,0),3)))</f>
        <v/>
      </c>
      <c r="M248" s="28" t="str">
        <f>IF(OR(Ouverture_lignes_validées!M248="F",Ouverture_lignes_validées!M248="PM",Ouverture_lignes_validées!M248=""),"",IF(Ouverture_lignes_validées!M248=1,INDEX(COEE_CADLIGNE_TR!$A$16:$C$27,MATCH(Tableau4[[#This Row],[Mois]],COEE_CADLIGNE_TR!$A$16:$A$27,0),2)*COEE_CADLIGNE_TR!$H$2*INDEX(COEE_CADLIGNE_TR!$L$3:$R$9,MATCH(WEEKDAY($A248,1),COEE_CADLIGNE_TR!$M$3:$M$9,0),6)*INDEX(COEE_CADLIGNE_TR!$A$1:$D$13,MATCH(MONTH($A248),COEE_CADLIGNE_TR!$A$1:$A$13,0),3)))</f>
        <v/>
      </c>
      <c r="N248" s="28" t="str">
        <f>IF(OR(Ouverture_lignes_validées!N248="F",Ouverture_lignes_validées!N248="PM",Ouverture_lignes_validées!N248=""),"",IF(Ouverture_lignes_validées!N248=1,INDEX(COEE_CADLIGNE_TR!$A$16:$C$27,MATCH(Tableau4[[#This Row],[Mois]],COEE_CADLIGNE_TR!$A$16:$A$27,0),2)*COEE_CADLIGNE_TR!$H$2*INDEX(COEE_CADLIGNE_TR!$L$3:$R$9,MATCH(WEEKDAY($A248,1),COEE_CADLIGNE_TR!$M$3:$M$9,0),7)*INDEX(COEE_CADLIGNE_TR!$A$1:$D$13,MATCH(MONTH($A248),COEE_CADLIGNE_TR!$A$1:$A$13,0),3)))</f>
        <v/>
      </c>
      <c r="O248" s="28" t="str">
        <f>IF(OR(Ouverture_lignes_validées!O248="F",Ouverture_lignes_validées!O248="PM",Ouverture_lignes_validées!O248=""),"",IF(Ouverture_lignes_validées!O248=1,IF(ISEVEN(Capa_lignes!$C248)="VRAI",INDEX(COEE_CADLIGNE_TR!$A$16:$C$27,MATCH(Tableau4[[#This Row],[Mois]],COEE_CADLIGNE_TR!$A$16:$A$27,0),2)*COEE_CADLIGNE_TR!$I$2*INDEX(COEE_CADLIGNE_TR!$L$3:$R$9,MATCH(WEEKDAY($A248,1),COEE_CADLIGNE_TR!$M$3:$M$9,0),4)*INDEX(COEE_CADLIGNE_TR!$A$1:$D$13,MATCH(MONTH($A248),COEE_CADLIGNE_TR!$A$1:$A$13,0),4),INDEX(COEE_CADLIGNE_TR!$A$16:$C$27,MATCH(Tableau4[[#This Row],[Mois]],COEE_CADLIGNE_TR!$A$16:$A$27,0),2)*COEE_CADLIGNE_TR!$I$2*INDEX(COEE_CADLIGNE_TR!$L$3:$R$9,MATCH(WEEKDAY($A248,1),COEE_CADLIGNE_TR!$M$3:$M$9,0),3)*INDEX(COEE_CADLIGNE_TR!$A$1:$D$13,MATCH(MONTH($A248),COEE_CADLIGNE_TR!$A$1:$A$13,0),4))))</f>
        <v/>
      </c>
      <c r="P248" s="28" t="str">
        <f>IF(OR(Ouverture_lignes_validées!P248="F",Ouverture_lignes_validées!P248="PM",Ouverture_lignes_validées!P248=""),"",IF(Ouverture_lignes_validées!P248=1,IF(ISEVEN(Capa_lignes!$C248)="VRAI",INDEX(COEE_CADLIGNE_TR!$A$16:$C$27,MATCH(Tableau4[[#This Row],[Mois]],COEE_CADLIGNE_TR!$A$16:$A$27,0),2)*COEE_CADLIGNE_TR!$I$2*INDEX(COEE_CADLIGNE_TR!$L$3:$R$9,MATCH(WEEKDAY($A248,1),COEE_CADLIGNE_TR!$M$3:$M$9,0),3)*INDEX(COEE_CADLIGNE_TR!$A$1:$D$13,MATCH(MONTH($A248),COEE_CADLIGNE_TR!$A$1:$A$13,0),4),INDEX(COEE_CADLIGNE_TR!$A$16:$C$27,MATCH(Tableau4[[#This Row],[Mois]],COEE_CADLIGNE_TR!$A$16:$A$27,0),2)*COEE_CADLIGNE_TR!$I$2*INDEX(COEE_CADLIGNE_TR!$L$3:$R$9,MATCH(WEEKDAY($A248,1),COEE_CADLIGNE_TR!$M$3:$M$9,0),4)*INDEX(COEE_CADLIGNE_TR!$A$1:$D$13,MATCH(MONTH($A248),COEE_CADLIGNE_TR!$A$1:$A$13,0),4))))</f>
        <v/>
      </c>
      <c r="Q248" s="28" t="str">
        <f>IF(OR(Ouverture_lignes_validées!Q248="F",Ouverture_lignes_validées!Q248="PM",Ouverture_lignes_validées!Q248=""),"",IF(Ouverture_lignes_validées!Q248=1,INDEX(COEE_CADLIGNE_TR!$A$16:$C$27,MATCH(Tableau4[[#This Row],[Mois]],COEE_CADLIGNE_TR!$A$16:$A$27,0),2)*COEE_CADLIGNE_TR!$I$2*INDEX(COEE_CADLIGNE_TR!$L$3:$R$9,MATCH(WEEKDAY($A248,1),COEE_CADLIGNE_TR!$M$3:$M$9,0),5)*INDEX(COEE_CADLIGNE_TR!$A$1:$D$13,MATCH(MONTH($A248),COEE_CADLIGNE_TR!$A$1:$A$13,0),4)))</f>
        <v/>
      </c>
      <c r="R248" s="28" t="str">
        <f>IF(OR(Ouverture_lignes_validées!R248="F",Ouverture_lignes_validées!R248="PM",Ouverture_lignes_validées!R248=""),"",IF(Ouverture_lignes_validées!R248=1,INDEX(COEE_CADLIGNE_TR!$A$16:$C$27,MATCH(Tableau4[[#This Row],[Mois]],COEE_CADLIGNE_TR!$A$16:$A$27,0),2)*COEE_CADLIGNE_TR!$I$2*INDEX(COEE_CADLIGNE_TR!$L$3:$R$9,MATCH(WEEKDAY($A248,1),COEE_CADLIGNE_TR!$M$3:$M$9,0),6)*INDEX(COEE_CADLIGNE_TR!$A$1:$D$13,MATCH(MONTH($A248),COEE_CADLIGNE_TR!$A$1:$A$13,0),4)))</f>
        <v/>
      </c>
      <c r="S248" s="28">
        <f>IF(OR(Ouverture_lignes_validées!S248="F",Ouverture_lignes_validées!S248="PM",Ouverture_lignes_validées!S248=""),"",IF(Ouverture_lignes_validées!S248=1,INDEX(COEE_CADLIGNE_TR!$A$16:$C$27,MATCH(Tableau4[[#This Row],[Mois]],COEE_CADLIGNE_TR!$A$16:$A$27,0),2)*COEE_CADLIGNE_TR!$I$2*INDEX(COEE_CADLIGNE_TR!$L$3:$R$9,MATCH(WEEKDAY($A248,1),COEE_CADLIGNE_TR!$M$3:$M$9,0),7)*INDEX(COEE_CADLIGNE_TR!$A$1:$D$13,MATCH(MONTH($A248),COEE_CADLIGNE_TR!$A$1:$A$13,0),4)))</f>
        <v>7891.6500000000005</v>
      </c>
      <c r="T248" s="28" t="str">
        <f>IF(OR(Ouverture_lignes_validées!T248="F",Ouverture_lignes_validées!T248="PM",Ouverture_lignes_validées!T248=""),"",IF(Ouverture_lignes_validées!T248=1,IF(ISEVEN(Capa_lignes!$C248)="VRAI",INDEX(COEE_CADLIGNE_TR!$A$16:$C$27,MATCH(Tableau4[[#This Row],[Mois]],COEE_CADLIGNE_TR!$A$16:$A$27,0),2)*COEE_CADLIGNE_TR!$J$2*INDEX(COEE_CADLIGNE_TR!$L$3:$R$9,MATCH(WEEKDAY($A248,1),COEE_CADLIGNE_TR!$M$3:$M$9,0),3)*INDEX(COEE_CADLIGNE_TR!$A$1:$E$13,MATCH(MONTH($A248),COEE_CADLIGNE_TR!$A$1:$A$13,0),5),INDEX(COEE_CADLIGNE_TR!$A$16:$C$27,MATCH(Tableau4[[#This Row],[Mois]],COEE_CADLIGNE_TR!$A$16:$A$27,0),2)*COEE_CADLIGNE_TR!$J$2*INDEX(COEE_CADLIGNE_TR!$L$3:$R$9,MATCH(WEEKDAY($A248,1),COEE_CADLIGNE_TR!$M$3:$M$9,0),4)*INDEX(COEE_CADLIGNE_TR!$A$1:$E$13,MATCH(MONTH($A248),COEE_CADLIGNE_TR!$A$1:$A$13,0),5))))</f>
        <v/>
      </c>
    </row>
    <row r="249" spans="1:20" x14ac:dyDescent="0.35">
      <c r="A249" s="4">
        <v>45172</v>
      </c>
      <c r="B249" s="1">
        <v>2023</v>
      </c>
      <c r="C249" s="1">
        <v>35</v>
      </c>
      <c r="D249" s="1">
        <f>MONTH(Tableau4[[#This Row],[Date ]])</f>
        <v>9</v>
      </c>
      <c r="E249" s="28" t="str">
        <f>IF(OR(Ouverture_lignes_validées!E249="F",Ouverture_lignes_validées!E249="PM",Ouverture_lignes_validées!E249=""),"",
IF(Ouverture_lignes_validées!E249=1,
IF(ISEVEN(Capa_lignes!$C249)="VRAI",
INDEX(COEE_CADLIGNE_TR!$A$16:$C$27,MATCH(Tableau4[[#This Row],[Mois]],COEE_CADLIGNE_TR!$A$16:$A$27,0),2)*COEE_CADLIGNE_TR!$G$2*INDEX(COEE_CADLIGNE_TR!$L$3:$R$9,MATCH(WEEKDAY($A249,1),COEE_CADLIGNE_TR!$M$3:$M$9,0),4)*INDEX(COEE_CADLIGNE_TR!$A$1:$D$13,MATCH(MONTH($A249),COEE_CADLIGNE_TR!$A$1:$A$13,0),2)*INDEX(COEE_CADLIGNE_TR!$A$1:$D$13,MATCH(MONTH($A249),COEE_CADLIGNE_TR!$A$1:$A$13,0),2),
INDEX(COEE_CADLIGNE_TR!$A$16:$C$27,MATCH(Tableau4[[#This Row],[Mois]],COEE_CADLIGNE_TR!$A$16:$A$27,0),2)*COEE_CADLIGNE_TR!$G$2*INDEX(COEE_CADLIGNE_TR!$L$3:$R$9,MATCH(WEEKDAY($A249,1),COEE_CADLIGNE_TR!$M$3:$M$9,0),3)*INDEX(COEE_CADLIGNE_TR!$A$1:$D$13,MATCH(MONTH($A249),COEE_CADLIGNE_TR!$A$1:$A$13,0),2)*INDEX(COEE_CADLIGNE_TR!$A$1:$D$13,MATCH(MONTH($A249),COEE_CADLIGNE_TR!$A$1:$A$13,0),2))))</f>
        <v/>
      </c>
      <c r="F249" s="28" t="str">
        <f>IF(OR(Ouverture_lignes_validées!F249="F",Ouverture_lignes_validées!F249="PM",Ouverture_lignes_validées!F249=""),"",IF(Ouverture_lignes_validées!F249=1,IF(ISEVEN(Capa_lignes!$C249)="VRAI",INDEX(COEE_CADLIGNE_TR!$A$16:$C$27,MATCH(Tableau4[[#This Row],[Mois]],COEE_CADLIGNE_TR!$A$16:$A$27,0),2)*COEE_CADLIGNE_TR!$G$2*INDEX(COEE_CADLIGNE_TR!$L$3:$R$9,MATCH(WEEKDAY($A249,1),COEE_CADLIGNE_TR!$M$3:$M$9,0),3)*INDEX(COEE_CADLIGNE_TR!$A$1:$D$13,MATCH(MONTH($A249),COEE_CADLIGNE_TR!$A$1:$A$13,0),2),COEE_CADLIGNE_TR!$G$2*INDEX(COEE_CADLIGNE_TR!$L$3:$R$9,MATCH(WEEKDAY($A249,1),COEE_CADLIGNE_TR!$M$3:$M$9,0),4)*INDEX(COEE_CADLIGNE_TR!$A$1:$D$13,MATCH(MONTH($A249),COEE_CADLIGNE_TR!$A$1:$A$13,0),2))))</f>
        <v/>
      </c>
      <c r="G249" s="28" t="str">
        <f>IF(OR(Ouverture_lignes_validées!G249="F",Ouverture_lignes_validées!G249="PM",Ouverture_lignes_validées!G249=""),"",IF(Ouverture_lignes_validées!G249=1,INDEX(COEE_CADLIGNE_TR!$A$16:$C$27,MATCH(Tableau4[[#This Row],[Mois]],COEE_CADLIGNE_TR!$A$16:$A$27,0),2)*COEE_CADLIGNE_TR!$G$2*INDEX(COEE_CADLIGNE_TR!$L$3:$R$9,MATCH(WEEKDAY($A249,1),COEE_CADLIGNE_TR!$M$3:$M$9,0),5)*INDEX(COEE_CADLIGNE_TR!$A$1:$D$13,MATCH(MONTH($A249),COEE_CADLIGNE_TR!$A$1:$A$13,0),2)))</f>
        <v/>
      </c>
      <c r="H249" s="28" t="str">
        <f>IF(OR(Ouverture_lignes_validées!H249="F",Ouverture_lignes_validées!H249="PM",Ouverture_lignes_validées!H249=""),"",IF(Ouverture_lignes_validées!H249=1,INDEX(COEE_CADLIGNE_TR!$A$16:$C$27,MATCH(Tableau4[[#This Row],[Mois]],COEE_CADLIGNE_TR!$A$16:$A$27,0),2)*COEE_CADLIGNE_TR!$G$2*INDEX(COEE_CADLIGNE_TR!$L$3:$R$9,MATCH(WEEKDAY($A249,1),COEE_CADLIGNE_TR!$M$3:$M$9,0),6)*INDEX(COEE_CADLIGNE_TR!$A$1:$D$13,MATCH(MONTH($A249),COEE_CADLIGNE_TR!$A$1:$A$13,0),2)))</f>
        <v/>
      </c>
      <c r="I249" s="28" t="str">
        <f>IF(OR(Ouverture_lignes_validées!I249="F",Ouverture_lignes_validées!I249="PM",Ouverture_lignes_validées!I249=""),"",IF(Ouverture_lignes_validées!I249=1,INDEX(COEE_CADLIGNE_TR!$A$16:$C$27,MATCH(Tableau4[[#This Row],[Mois]],COEE_CADLIGNE_TR!$A$16:$A$27,0),2)*COEE_CADLIGNE_TR!$G$2*INDEX(COEE_CADLIGNE_TR!$L$3:$R$9,MATCH(WEEKDAY($A249,1),COEE_CADLIGNE_TR!$M$3:$M$9,0),7)*INDEX(COEE_CADLIGNE_TR!$A$1:$D$13,MATCH(MONTH($A249),COEE_CADLIGNE_TR!$A$1:$A$13,0),2)))</f>
        <v/>
      </c>
      <c r="J249" s="28" t="str">
        <f>IF(OR(Ouverture_lignes_validées!J249="F",Ouverture_lignes_validées!J249="PM",Ouverture_lignes_validées!J249=""),"",IF(Ouverture_lignes_validées!J249=1,IF(ISEVEN(Capa_lignes!$C249)="VRAI",INDEX(COEE_CADLIGNE_TR!$A$16:$C$27,MATCH(Tableau4[[#This Row],[Mois]],COEE_CADLIGNE_TR!$A$16:$A$27,0),2)*COEE_CADLIGNE_TR!$H$2*INDEX(COEE_CADLIGNE_TR!$L$3:$R$9,MATCH(WEEKDAY($A249,1),COEE_CADLIGNE_TR!$M$3:$M$9,0),4)*INDEX(COEE_CADLIGNE_TR!$A$1:$D$13,MATCH(MONTH($A249),COEE_CADLIGNE_TR!$A$1:$A$13,0),3),INDEX(COEE_CADLIGNE_TR!$A$16:$C$27,MATCH(Tableau4[[#This Row],[Mois]],COEE_CADLIGNE_TR!$A$16:$A$27,0),2)*COEE_CADLIGNE_TR!$H$2*INDEX(COEE_CADLIGNE_TR!$L$3:$R$9,MATCH(WEEKDAY($A249,1),COEE_CADLIGNE_TR!$M$3:$M$9,0),3)*INDEX(COEE_CADLIGNE_TR!$A$1:$D$13,MATCH(MONTH($A249),COEE_CADLIGNE_TR!$A$1:$A$13,0),3))))</f>
        <v/>
      </c>
      <c r="K249" s="28" t="str">
        <f>IF(OR(Ouverture_lignes_validées!K249="F",Ouverture_lignes_validées!K249="PM",Ouverture_lignes_validées!K249=""),"",IF(Ouverture_lignes_validées!K249=1,IF(ISEVEN(Capa_lignes!$C249)="VRAI",INDEX(COEE_CADLIGNE_TR!$A$16:$C$27,MATCH(Tableau4[[#This Row],[Mois]],COEE_CADLIGNE_TR!$A$16:$A$27,0),2)*COEE_CADLIGNE_TR!$H$2*INDEX(COEE_CADLIGNE_TR!$L$3:$R$9,MATCH(WEEKDAY($A249,1),COEE_CADLIGNE_TR!$M$3:$M$9,0),3)*INDEX(COEE_CADLIGNE_TR!$A$1:$D$13,MATCH(MONTH($A249),COEE_CADLIGNE_TR!$A$1:$A$13,0),3),INDEX(COEE_CADLIGNE_TR!$A$16:$C$27,MATCH(Tableau4[[#This Row],[Mois]],COEE_CADLIGNE_TR!$A$16:$A$27,0),2)*COEE_CADLIGNE_TR!$H$2*INDEX(COEE_CADLIGNE_TR!$L$3:$R$9,MATCH(WEEKDAY($A249,1),COEE_CADLIGNE_TR!$M$3:$M$9,0),4)*INDEX(COEE_CADLIGNE_TR!$A$1:$D$13,MATCH(MONTH($A249),COEE_CADLIGNE_TR!$A$1:$A$13,0),3))))</f>
        <v/>
      </c>
      <c r="L249" s="28" t="str">
        <f>IF(OR(Ouverture_lignes_validées!L249="F",Ouverture_lignes_validées!L249="PM",Ouverture_lignes_validées!L249=""),"",IF(Ouverture_lignes_validées!L249=1,INDEX(COEE_CADLIGNE_TR!$A$16:$C$27,MATCH(Tableau4[[#This Row],[Mois]],COEE_CADLIGNE_TR!$A$16:$A$27,0),2)*COEE_CADLIGNE_TR!$H$2*INDEX(COEE_CADLIGNE_TR!$L$3:$R$9,MATCH(WEEKDAY($A249,1),COEE_CADLIGNE_TR!$M$3:$M$9,0),5)*INDEX(COEE_CADLIGNE_TR!$A$1:$D$13,MATCH(MONTH($A249),COEE_CADLIGNE_TR!$A$1:$A$13,0),3)))</f>
        <v/>
      </c>
      <c r="M249" s="28" t="str">
        <f>IF(OR(Ouverture_lignes_validées!M249="F",Ouverture_lignes_validées!M249="PM",Ouverture_lignes_validées!M249=""),"",IF(Ouverture_lignes_validées!M249=1,INDEX(COEE_CADLIGNE_TR!$A$16:$C$27,MATCH(Tableau4[[#This Row],[Mois]],COEE_CADLIGNE_TR!$A$16:$A$27,0),2)*COEE_CADLIGNE_TR!$H$2*INDEX(COEE_CADLIGNE_TR!$L$3:$R$9,MATCH(WEEKDAY($A249,1),COEE_CADLIGNE_TR!$M$3:$M$9,0),6)*INDEX(COEE_CADLIGNE_TR!$A$1:$D$13,MATCH(MONTH($A249),COEE_CADLIGNE_TR!$A$1:$A$13,0),3)))</f>
        <v/>
      </c>
      <c r="N249" s="28" t="str">
        <f>IF(OR(Ouverture_lignes_validées!N249="F",Ouverture_lignes_validées!N249="PM",Ouverture_lignes_validées!N249=""),"",IF(Ouverture_lignes_validées!N249=1,INDEX(COEE_CADLIGNE_TR!$A$16:$C$27,MATCH(Tableau4[[#This Row],[Mois]],COEE_CADLIGNE_TR!$A$16:$A$27,0),2)*COEE_CADLIGNE_TR!$H$2*INDEX(COEE_CADLIGNE_TR!$L$3:$R$9,MATCH(WEEKDAY($A249,1),COEE_CADLIGNE_TR!$M$3:$M$9,0),7)*INDEX(COEE_CADLIGNE_TR!$A$1:$D$13,MATCH(MONTH($A249),COEE_CADLIGNE_TR!$A$1:$A$13,0),3)))</f>
        <v/>
      </c>
      <c r="O249" s="28" t="str">
        <f>IF(OR(Ouverture_lignes_validées!O249="F",Ouverture_lignes_validées!O249="PM",Ouverture_lignes_validées!O249=""),"",IF(Ouverture_lignes_validées!O249=1,IF(ISEVEN(Capa_lignes!$C249)="VRAI",INDEX(COEE_CADLIGNE_TR!$A$16:$C$27,MATCH(Tableau4[[#This Row],[Mois]],COEE_CADLIGNE_TR!$A$16:$A$27,0),2)*COEE_CADLIGNE_TR!$I$2*INDEX(COEE_CADLIGNE_TR!$L$3:$R$9,MATCH(WEEKDAY($A249,1),COEE_CADLIGNE_TR!$M$3:$M$9,0),4)*INDEX(COEE_CADLIGNE_TR!$A$1:$D$13,MATCH(MONTH($A249),COEE_CADLIGNE_TR!$A$1:$A$13,0),4),INDEX(COEE_CADLIGNE_TR!$A$16:$C$27,MATCH(Tableau4[[#This Row],[Mois]],COEE_CADLIGNE_TR!$A$16:$A$27,0),2)*COEE_CADLIGNE_TR!$I$2*INDEX(COEE_CADLIGNE_TR!$L$3:$R$9,MATCH(WEEKDAY($A249,1),COEE_CADLIGNE_TR!$M$3:$M$9,0),3)*INDEX(COEE_CADLIGNE_TR!$A$1:$D$13,MATCH(MONTH($A249),COEE_CADLIGNE_TR!$A$1:$A$13,0),4))))</f>
        <v/>
      </c>
      <c r="P249" s="28" t="str">
        <f>IF(OR(Ouverture_lignes_validées!P249="F",Ouverture_lignes_validées!P249="PM",Ouverture_lignes_validées!P249=""),"",IF(Ouverture_lignes_validées!P249=1,IF(ISEVEN(Capa_lignes!$C249)="VRAI",INDEX(COEE_CADLIGNE_TR!$A$16:$C$27,MATCH(Tableau4[[#This Row],[Mois]],COEE_CADLIGNE_TR!$A$16:$A$27,0),2)*COEE_CADLIGNE_TR!$I$2*INDEX(COEE_CADLIGNE_TR!$L$3:$R$9,MATCH(WEEKDAY($A249,1),COEE_CADLIGNE_TR!$M$3:$M$9,0),3)*INDEX(COEE_CADLIGNE_TR!$A$1:$D$13,MATCH(MONTH($A249),COEE_CADLIGNE_TR!$A$1:$A$13,0),4),INDEX(COEE_CADLIGNE_TR!$A$16:$C$27,MATCH(Tableau4[[#This Row],[Mois]],COEE_CADLIGNE_TR!$A$16:$A$27,0),2)*COEE_CADLIGNE_TR!$I$2*INDEX(COEE_CADLIGNE_TR!$L$3:$R$9,MATCH(WEEKDAY($A249,1),COEE_CADLIGNE_TR!$M$3:$M$9,0),4)*INDEX(COEE_CADLIGNE_TR!$A$1:$D$13,MATCH(MONTH($A249),COEE_CADLIGNE_TR!$A$1:$A$13,0),4))))</f>
        <v/>
      </c>
      <c r="Q249" s="28" t="str">
        <f>IF(OR(Ouverture_lignes_validées!Q249="F",Ouverture_lignes_validées!Q249="PM",Ouverture_lignes_validées!Q249=""),"",IF(Ouverture_lignes_validées!Q249=1,INDEX(COEE_CADLIGNE_TR!$A$16:$C$27,MATCH(Tableau4[[#This Row],[Mois]],COEE_CADLIGNE_TR!$A$16:$A$27,0),2)*COEE_CADLIGNE_TR!$I$2*INDEX(COEE_CADLIGNE_TR!$L$3:$R$9,MATCH(WEEKDAY($A249,1),COEE_CADLIGNE_TR!$M$3:$M$9,0),5)*INDEX(COEE_CADLIGNE_TR!$A$1:$D$13,MATCH(MONTH($A249),COEE_CADLIGNE_TR!$A$1:$A$13,0),4)))</f>
        <v/>
      </c>
      <c r="R249" s="28" t="str">
        <f>IF(OR(Ouverture_lignes_validées!R249="F",Ouverture_lignes_validées!R249="PM",Ouverture_lignes_validées!R249=""),"",IF(Ouverture_lignes_validées!R249=1,INDEX(COEE_CADLIGNE_TR!$A$16:$C$27,MATCH(Tableau4[[#This Row],[Mois]],COEE_CADLIGNE_TR!$A$16:$A$27,0),2)*COEE_CADLIGNE_TR!$I$2*INDEX(COEE_CADLIGNE_TR!$L$3:$R$9,MATCH(WEEKDAY($A249,1),COEE_CADLIGNE_TR!$M$3:$M$9,0),6)*INDEX(COEE_CADLIGNE_TR!$A$1:$D$13,MATCH(MONTH($A249),COEE_CADLIGNE_TR!$A$1:$A$13,0),4)))</f>
        <v/>
      </c>
      <c r="S249" s="28">
        <f>IF(OR(Ouverture_lignes_validées!S249="F",Ouverture_lignes_validées!S249="PM",Ouverture_lignes_validées!S249=""),"",IF(Ouverture_lignes_validées!S249=1,INDEX(COEE_CADLIGNE_TR!$A$16:$C$27,MATCH(Tableau4[[#This Row],[Mois]],COEE_CADLIGNE_TR!$A$16:$A$27,0),2)*COEE_CADLIGNE_TR!$I$2*INDEX(COEE_CADLIGNE_TR!$L$3:$R$9,MATCH(WEEKDAY($A249,1),COEE_CADLIGNE_TR!$M$3:$M$9,0),7)*INDEX(COEE_CADLIGNE_TR!$A$1:$D$13,MATCH(MONTH($A249),COEE_CADLIGNE_TR!$A$1:$A$13,0),4)))</f>
        <v>7891.6500000000005</v>
      </c>
      <c r="T249" s="28" t="str">
        <f>IF(OR(Ouverture_lignes_validées!T249="F",Ouverture_lignes_validées!T249="PM",Ouverture_lignes_validées!T249=""),"",IF(Ouverture_lignes_validées!T249=1,IF(ISEVEN(Capa_lignes!$C249)="VRAI",INDEX(COEE_CADLIGNE_TR!$A$16:$C$27,MATCH(Tableau4[[#This Row],[Mois]],COEE_CADLIGNE_TR!$A$16:$A$27,0),2)*COEE_CADLIGNE_TR!$J$2*INDEX(COEE_CADLIGNE_TR!$L$3:$R$9,MATCH(WEEKDAY($A249,1),COEE_CADLIGNE_TR!$M$3:$M$9,0),3)*INDEX(COEE_CADLIGNE_TR!$A$1:$E$13,MATCH(MONTH($A249),COEE_CADLIGNE_TR!$A$1:$A$13,0),5),INDEX(COEE_CADLIGNE_TR!$A$16:$C$27,MATCH(Tableau4[[#This Row],[Mois]],COEE_CADLIGNE_TR!$A$16:$A$27,0),2)*COEE_CADLIGNE_TR!$J$2*INDEX(COEE_CADLIGNE_TR!$L$3:$R$9,MATCH(WEEKDAY($A249,1),COEE_CADLIGNE_TR!$M$3:$M$9,0),4)*INDEX(COEE_CADLIGNE_TR!$A$1:$E$13,MATCH(MONTH($A249),COEE_CADLIGNE_TR!$A$1:$A$13,0),5))))</f>
        <v/>
      </c>
    </row>
    <row r="250" spans="1:20" x14ac:dyDescent="0.35">
      <c r="A250" s="4">
        <v>45173</v>
      </c>
      <c r="B250" s="1">
        <v>2023</v>
      </c>
      <c r="C250" s="1">
        <v>36</v>
      </c>
      <c r="D250" s="1">
        <f>MONTH(Tableau4[[#This Row],[Date ]])</f>
        <v>9</v>
      </c>
      <c r="E250" s="28" t="str">
        <f>IF(OR(Ouverture_lignes_validées!E250="F",Ouverture_lignes_validées!E250="PM",Ouverture_lignes_validées!E250=""),"",
IF(Ouverture_lignes_validées!E250=1,
IF(ISEVEN(Capa_lignes!$C250)="VRAI",
INDEX(COEE_CADLIGNE_TR!$A$16:$C$27,MATCH(Tableau4[[#This Row],[Mois]],COEE_CADLIGNE_TR!$A$16:$A$27,0),2)*COEE_CADLIGNE_TR!$G$2*INDEX(COEE_CADLIGNE_TR!$L$3:$R$9,MATCH(WEEKDAY($A250,1),COEE_CADLIGNE_TR!$M$3:$M$9,0),4)*INDEX(COEE_CADLIGNE_TR!$A$1:$D$13,MATCH(MONTH($A250),COEE_CADLIGNE_TR!$A$1:$A$13,0),2)*INDEX(COEE_CADLIGNE_TR!$A$1:$D$13,MATCH(MONTH($A250),COEE_CADLIGNE_TR!$A$1:$A$13,0),2),
INDEX(COEE_CADLIGNE_TR!$A$16:$C$27,MATCH(Tableau4[[#This Row],[Mois]],COEE_CADLIGNE_TR!$A$16:$A$27,0),2)*COEE_CADLIGNE_TR!$G$2*INDEX(COEE_CADLIGNE_TR!$L$3:$R$9,MATCH(WEEKDAY($A250,1),COEE_CADLIGNE_TR!$M$3:$M$9,0),3)*INDEX(COEE_CADLIGNE_TR!$A$1:$D$13,MATCH(MONTH($A250),COEE_CADLIGNE_TR!$A$1:$A$13,0),2)*INDEX(COEE_CADLIGNE_TR!$A$1:$D$13,MATCH(MONTH($A250),COEE_CADLIGNE_TR!$A$1:$A$13,0),2))))</f>
        <v/>
      </c>
      <c r="F250" s="28" t="str">
        <f>IF(OR(Ouverture_lignes_validées!F250="F",Ouverture_lignes_validées!F250="PM",Ouverture_lignes_validées!F250=""),"",IF(Ouverture_lignes_validées!F250=1,IF(ISEVEN(Capa_lignes!$C250)="VRAI",INDEX(COEE_CADLIGNE_TR!$A$16:$C$27,MATCH(Tableau4[[#This Row],[Mois]],COEE_CADLIGNE_TR!$A$16:$A$27,0),2)*COEE_CADLIGNE_TR!$G$2*INDEX(COEE_CADLIGNE_TR!$L$3:$R$9,MATCH(WEEKDAY($A250,1),COEE_CADLIGNE_TR!$M$3:$M$9,0),3)*INDEX(COEE_CADLIGNE_TR!$A$1:$D$13,MATCH(MONTH($A250),COEE_CADLIGNE_TR!$A$1:$A$13,0),2),COEE_CADLIGNE_TR!$G$2*INDEX(COEE_CADLIGNE_TR!$L$3:$R$9,MATCH(WEEKDAY($A250,1),COEE_CADLIGNE_TR!$M$3:$M$9,0),4)*INDEX(COEE_CADLIGNE_TR!$A$1:$D$13,MATCH(MONTH($A250),COEE_CADLIGNE_TR!$A$1:$A$13,0),2))))</f>
        <v/>
      </c>
      <c r="G250" s="28" t="str">
        <f>IF(OR(Ouverture_lignes_validées!G250="F",Ouverture_lignes_validées!G250="PM",Ouverture_lignes_validées!G250=""),"",IF(Ouverture_lignes_validées!G250=1,INDEX(COEE_CADLIGNE_TR!$A$16:$C$27,MATCH(Tableau4[[#This Row],[Mois]],COEE_CADLIGNE_TR!$A$16:$A$27,0),2)*COEE_CADLIGNE_TR!$G$2*INDEX(COEE_CADLIGNE_TR!$L$3:$R$9,MATCH(WEEKDAY($A250,1),COEE_CADLIGNE_TR!$M$3:$M$9,0),5)*INDEX(COEE_CADLIGNE_TR!$A$1:$D$13,MATCH(MONTH($A250),COEE_CADLIGNE_TR!$A$1:$A$13,0),2)))</f>
        <v/>
      </c>
      <c r="H250" s="28" t="str">
        <f>IF(OR(Ouverture_lignes_validées!H250="F",Ouverture_lignes_validées!H250="PM",Ouverture_lignes_validées!H250=""),"",IF(Ouverture_lignes_validées!H250=1,INDEX(COEE_CADLIGNE_TR!$A$16:$C$27,MATCH(Tableau4[[#This Row],[Mois]],COEE_CADLIGNE_TR!$A$16:$A$27,0),2)*COEE_CADLIGNE_TR!$G$2*INDEX(COEE_CADLIGNE_TR!$L$3:$R$9,MATCH(WEEKDAY($A250,1),COEE_CADLIGNE_TR!$M$3:$M$9,0),6)*INDEX(COEE_CADLIGNE_TR!$A$1:$D$13,MATCH(MONTH($A250),COEE_CADLIGNE_TR!$A$1:$A$13,0),2)))</f>
        <v/>
      </c>
      <c r="I250" s="28" t="str">
        <f>IF(OR(Ouverture_lignes_validées!I250="F",Ouverture_lignes_validées!I250="PM",Ouverture_lignes_validées!I250=""),"",IF(Ouverture_lignes_validées!I250=1,INDEX(COEE_CADLIGNE_TR!$A$16:$C$27,MATCH(Tableau4[[#This Row],[Mois]],COEE_CADLIGNE_TR!$A$16:$A$27,0),2)*COEE_CADLIGNE_TR!$G$2*INDEX(COEE_CADLIGNE_TR!$L$3:$R$9,MATCH(WEEKDAY($A250,1),COEE_CADLIGNE_TR!$M$3:$M$9,0),7)*INDEX(COEE_CADLIGNE_TR!$A$1:$D$13,MATCH(MONTH($A250),COEE_CADLIGNE_TR!$A$1:$A$13,0),2)))</f>
        <v/>
      </c>
      <c r="J250" s="28" t="str">
        <f>IF(OR(Ouverture_lignes_validées!J250="F",Ouverture_lignes_validées!J250="PM",Ouverture_lignes_validées!J250=""),"",IF(Ouverture_lignes_validées!J250=1,IF(ISEVEN(Capa_lignes!$C250)="VRAI",INDEX(COEE_CADLIGNE_TR!$A$16:$C$27,MATCH(Tableau4[[#This Row],[Mois]],COEE_CADLIGNE_TR!$A$16:$A$27,0),2)*COEE_CADLIGNE_TR!$H$2*INDEX(COEE_CADLIGNE_TR!$L$3:$R$9,MATCH(WEEKDAY($A250,1),COEE_CADLIGNE_TR!$M$3:$M$9,0),4)*INDEX(COEE_CADLIGNE_TR!$A$1:$D$13,MATCH(MONTH($A250),COEE_CADLIGNE_TR!$A$1:$A$13,0),3),INDEX(COEE_CADLIGNE_TR!$A$16:$C$27,MATCH(Tableau4[[#This Row],[Mois]],COEE_CADLIGNE_TR!$A$16:$A$27,0),2)*COEE_CADLIGNE_TR!$H$2*INDEX(COEE_CADLIGNE_TR!$L$3:$R$9,MATCH(WEEKDAY($A250,1),COEE_CADLIGNE_TR!$M$3:$M$9,0),3)*INDEX(COEE_CADLIGNE_TR!$A$1:$D$13,MATCH(MONTH($A250),COEE_CADLIGNE_TR!$A$1:$A$13,0),3))))</f>
        <v/>
      </c>
      <c r="K250" s="28">
        <f>IF(OR(Ouverture_lignes_validées!K250="F",Ouverture_lignes_validées!K250="PM",Ouverture_lignes_validées!K250=""),"",IF(Ouverture_lignes_validées!K250=1,IF(ISEVEN(Capa_lignes!$C250)="VRAI",INDEX(COEE_CADLIGNE_TR!$A$16:$C$27,MATCH(Tableau4[[#This Row],[Mois]],COEE_CADLIGNE_TR!$A$16:$A$27,0),2)*COEE_CADLIGNE_TR!$H$2*INDEX(COEE_CADLIGNE_TR!$L$3:$R$9,MATCH(WEEKDAY($A250,1),COEE_CADLIGNE_TR!$M$3:$M$9,0),3)*INDEX(COEE_CADLIGNE_TR!$A$1:$D$13,MATCH(MONTH($A250),COEE_CADLIGNE_TR!$A$1:$A$13,0),3),INDEX(COEE_CADLIGNE_TR!$A$16:$C$27,MATCH(Tableau4[[#This Row],[Mois]],COEE_CADLIGNE_TR!$A$16:$A$27,0),2)*COEE_CADLIGNE_TR!$H$2*INDEX(COEE_CADLIGNE_TR!$L$3:$R$9,MATCH(WEEKDAY($A250,1),COEE_CADLIGNE_TR!$M$3:$M$9,0),4)*INDEX(COEE_CADLIGNE_TR!$A$1:$D$13,MATCH(MONTH($A250),COEE_CADLIGNE_TR!$A$1:$A$13,0),3))))</f>
        <v>5049.84375</v>
      </c>
      <c r="L250" s="28">
        <f>IF(OR(Ouverture_lignes_validées!L250="F",Ouverture_lignes_validées!L250="PM",Ouverture_lignes_validées!L250=""),"",IF(Ouverture_lignes_validées!L250=1,INDEX(COEE_CADLIGNE_TR!$A$16:$C$27,MATCH(Tableau4[[#This Row],[Mois]],COEE_CADLIGNE_TR!$A$16:$A$27,0),2)*COEE_CADLIGNE_TR!$H$2*INDEX(COEE_CADLIGNE_TR!$L$3:$R$9,MATCH(WEEKDAY($A250,1),COEE_CADLIGNE_TR!$M$3:$M$9,0),5)*INDEX(COEE_CADLIGNE_TR!$A$1:$D$13,MATCH(MONTH($A250),COEE_CADLIGNE_TR!$A$1:$A$13,0),3)))</f>
        <v>6172.03125</v>
      </c>
      <c r="M250" s="28" t="str">
        <f>IF(OR(Ouverture_lignes_validées!M250="F",Ouverture_lignes_validées!M250="PM",Ouverture_lignes_validées!M250=""),"",IF(Ouverture_lignes_validées!M250=1,INDEX(COEE_CADLIGNE_TR!$A$16:$C$27,MATCH(Tableau4[[#This Row],[Mois]],COEE_CADLIGNE_TR!$A$16:$A$27,0),2)*COEE_CADLIGNE_TR!$H$2*INDEX(COEE_CADLIGNE_TR!$L$3:$R$9,MATCH(WEEKDAY($A250,1),COEE_CADLIGNE_TR!$M$3:$M$9,0),6)*INDEX(COEE_CADLIGNE_TR!$A$1:$D$13,MATCH(MONTH($A250),COEE_CADLIGNE_TR!$A$1:$A$13,0),3)))</f>
        <v/>
      </c>
      <c r="N250" s="28" t="str">
        <f>IF(OR(Ouverture_lignes_validées!N250="F",Ouverture_lignes_validées!N250="PM",Ouverture_lignes_validées!N250=""),"",IF(Ouverture_lignes_validées!N250=1,INDEX(COEE_CADLIGNE_TR!$A$16:$C$27,MATCH(Tableau4[[#This Row],[Mois]],COEE_CADLIGNE_TR!$A$16:$A$27,0),2)*COEE_CADLIGNE_TR!$H$2*INDEX(COEE_CADLIGNE_TR!$L$3:$R$9,MATCH(WEEKDAY($A250,1),COEE_CADLIGNE_TR!$M$3:$M$9,0),7)*INDEX(COEE_CADLIGNE_TR!$A$1:$D$13,MATCH(MONTH($A250),COEE_CADLIGNE_TR!$A$1:$A$13,0),3)))</f>
        <v/>
      </c>
      <c r="O250" s="28">
        <f>IF(OR(Ouverture_lignes_validées!O250="F",Ouverture_lignes_validées!O250="PM",Ouverture_lignes_validées!O250=""),"",IF(Ouverture_lignes_validées!O250=1,IF(ISEVEN(Capa_lignes!$C250)="VRAI",INDEX(COEE_CADLIGNE_TR!$A$16:$C$27,MATCH(Tableau4[[#This Row],[Mois]],COEE_CADLIGNE_TR!$A$16:$A$27,0),2)*COEE_CADLIGNE_TR!$I$2*INDEX(COEE_CADLIGNE_TR!$L$3:$R$9,MATCH(WEEKDAY($A250,1),COEE_CADLIGNE_TR!$M$3:$M$9,0),4)*INDEX(COEE_CADLIGNE_TR!$A$1:$D$13,MATCH(MONTH($A250),COEE_CADLIGNE_TR!$A$1:$A$13,0),4),INDEX(COEE_CADLIGNE_TR!$A$16:$C$27,MATCH(Tableau4[[#This Row],[Mois]],COEE_CADLIGNE_TR!$A$16:$A$27,0),2)*COEE_CADLIGNE_TR!$I$2*INDEX(COEE_CADLIGNE_TR!$L$3:$R$9,MATCH(WEEKDAY($A250,1),COEE_CADLIGNE_TR!$M$3:$M$9,0),3)*INDEX(COEE_CADLIGNE_TR!$A$1:$D$13,MATCH(MONTH($A250),COEE_CADLIGNE_TR!$A$1:$A$13,0),4))))</f>
        <v>4890.6000000000004</v>
      </c>
      <c r="P250" s="28">
        <f>IF(OR(Ouverture_lignes_validées!P250="F",Ouverture_lignes_validées!P250="PM",Ouverture_lignes_validées!P250=""),"",IF(Ouverture_lignes_validées!P250=1,IF(ISEVEN(Capa_lignes!$C250)="VRAI",INDEX(COEE_CADLIGNE_TR!$A$16:$C$27,MATCH(Tableau4[[#This Row],[Mois]],COEE_CADLIGNE_TR!$A$16:$A$27,0),2)*COEE_CADLIGNE_TR!$I$2*INDEX(COEE_CADLIGNE_TR!$L$3:$R$9,MATCH(WEEKDAY($A250,1),COEE_CADLIGNE_TR!$M$3:$M$9,0),3)*INDEX(COEE_CADLIGNE_TR!$A$1:$D$13,MATCH(MONTH($A250),COEE_CADLIGNE_TR!$A$1:$A$13,0),4),INDEX(COEE_CADLIGNE_TR!$A$16:$C$27,MATCH(Tableau4[[#This Row],[Mois]],COEE_CADLIGNE_TR!$A$16:$A$27,0),2)*COEE_CADLIGNE_TR!$I$2*INDEX(COEE_CADLIGNE_TR!$L$3:$R$9,MATCH(WEEKDAY($A250,1),COEE_CADLIGNE_TR!$M$3:$M$9,0),4)*INDEX(COEE_CADLIGNE_TR!$A$1:$D$13,MATCH(MONTH($A250),COEE_CADLIGNE_TR!$A$1:$A$13,0),4))))</f>
        <v>5001.75</v>
      </c>
      <c r="Q250" s="28" t="str">
        <f>IF(OR(Ouverture_lignes_validées!Q250="F",Ouverture_lignes_validées!Q250="PM",Ouverture_lignes_validées!Q250=""),"",IF(Ouverture_lignes_validées!Q250=1,INDEX(COEE_CADLIGNE_TR!$A$16:$C$27,MATCH(Tableau4[[#This Row],[Mois]],COEE_CADLIGNE_TR!$A$16:$A$27,0),2)*COEE_CADLIGNE_TR!$I$2*INDEX(COEE_CADLIGNE_TR!$L$3:$R$9,MATCH(WEEKDAY($A250,1),COEE_CADLIGNE_TR!$M$3:$M$9,0),5)*INDEX(COEE_CADLIGNE_TR!$A$1:$D$13,MATCH(MONTH($A250),COEE_CADLIGNE_TR!$A$1:$A$13,0),4)))</f>
        <v/>
      </c>
      <c r="R250" s="28" t="str">
        <f>IF(OR(Ouverture_lignes_validées!R250="F",Ouverture_lignes_validées!R250="PM",Ouverture_lignes_validées!R250=""),"",IF(Ouverture_lignes_validées!R250=1,INDEX(COEE_CADLIGNE_TR!$A$16:$C$27,MATCH(Tableau4[[#This Row],[Mois]],COEE_CADLIGNE_TR!$A$16:$A$27,0),2)*COEE_CADLIGNE_TR!$I$2*INDEX(COEE_CADLIGNE_TR!$L$3:$R$9,MATCH(WEEKDAY($A250,1),COEE_CADLIGNE_TR!$M$3:$M$9,0),6)*INDEX(COEE_CADLIGNE_TR!$A$1:$D$13,MATCH(MONTH($A250),COEE_CADLIGNE_TR!$A$1:$A$13,0),4)))</f>
        <v/>
      </c>
      <c r="S250" s="28" t="str">
        <f>IF(OR(Ouverture_lignes_validées!S250="F",Ouverture_lignes_validées!S250="PM",Ouverture_lignes_validées!S250=""),"",IF(Ouverture_lignes_validées!S250=1,INDEX(COEE_CADLIGNE_TR!$A$16:$C$27,MATCH(Tableau4[[#This Row],[Mois]],COEE_CADLIGNE_TR!$A$16:$A$27,0),2)*COEE_CADLIGNE_TR!$I$2*INDEX(COEE_CADLIGNE_TR!$L$3:$R$9,MATCH(WEEKDAY($A250,1),COEE_CADLIGNE_TR!$M$3:$M$9,0),7)*INDEX(COEE_CADLIGNE_TR!$A$1:$D$13,MATCH(MONTH($A250),COEE_CADLIGNE_TR!$A$1:$A$13,0),4)))</f>
        <v/>
      </c>
      <c r="T250" s="28">
        <f>IF(OR(Ouverture_lignes_validées!T250="F",Ouverture_lignes_validées!T250="PM",Ouverture_lignes_validées!T250=""),"",IF(Ouverture_lignes_validées!T250=1,IF(ISEVEN(Capa_lignes!$C250)="VRAI",INDEX(COEE_CADLIGNE_TR!$A$16:$C$27,MATCH(Tableau4[[#This Row],[Mois]],COEE_CADLIGNE_TR!$A$16:$A$27,0),2)*COEE_CADLIGNE_TR!$J$2*INDEX(COEE_CADLIGNE_TR!$L$3:$R$9,MATCH(WEEKDAY($A250,1),COEE_CADLIGNE_TR!$M$3:$M$9,0),3)*INDEX(COEE_CADLIGNE_TR!$A$1:$E$13,MATCH(MONTH($A250),COEE_CADLIGNE_TR!$A$1:$A$13,0),5),INDEX(COEE_CADLIGNE_TR!$A$16:$C$27,MATCH(Tableau4[[#This Row],[Mois]],COEE_CADLIGNE_TR!$A$16:$A$27,0),2)*COEE_CADLIGNE_TR!$J$2*INDEX(COEE_CADLIGNE_TR!$L$3:$R$9,MATCH(WEEKDAY($A250,1),COEE_CADLIGNE_TR!$M$3:$M$9,0),4)*INDEX(COEE_CADLIGNE_TR!$A$1:$E$13,MATCH(MONTH($A250),COEE_CADLIGNE_TR!$A$1:$A$13,0),5))))</f>
        <v>1601.8735362997659</v>
      </c>
    </row>
    <row r="251" spans="1:20" x14ac:dyDescent="0.35">
      <c r="A251" s="4">
        <v>45174</v>
      </c>
      <c r="B251" s="1">
        <v>2023</v>
      </c>
      <c r="C251" s="1">
        <v>36</v>
      </c>
      <c r="D251" s="1">
        <f>MONTH(Tableau4[[#This Row],[Date ]])</f>
        <v>9</v>
      </c>
      <c r="E251" s="28" t="str">
        <f>IF(OR(Ouverture_lignes_validées!E251="F",Ouverture_lignes_validées!E251="PM",Ouverture_lignes_validées!E251=""),"",
IF(Ouverture_lignes_validées!E251=1,
IF(ISEVEN(Capa_lignes!$C251)="VRAI",
INDEX(COEE_CADLIGNE_TR!$A$16:$C$27,MATCH(Tableau4[[#This Row],[Mois]],COEE_CADLIGNE_TR!$A$16:$A$27,0),2)*COEE_CADLIGNE_TR!$G$2*INDEX(COEE_CADLIGNE_TR!$L$3:$R$9,MATCH(WEEKDAY($A251,1),COEE_CADLIGNE_TR!$M$3:$M$9,0),4)*INDEX(COEE_CADLIGNE_TR!$A$1:$D$13,MATCH(MONTH($A251),COEE_CADLIGNE_TR!$A$1:$A$13,0),2)*INDEX(COEE_CADLIGNE_TR!$A$1:$D$13,MATCH(MONTH($A251),COEE_CADLIGNE_TR!$A$1:$A$13,0),2),
INDEX(COEE_CADLIGNE_TR!$A$16:$C$27,MATCH(Tableau4[[#This Row],[Mois]],COEE_CADLIGNE_TR!$A$16:$A$27,0),2)*COEE_CADLIGNE_TR!$G$2*INDEX(COEE_CADLIGNE_TR!$L$3:$R$9,MATCH(WEEKDAY($A251,1),COEE_CADLIGNE_TR!$M$3:$M$9,0),3)*INDEX(COEE_CADLIGNE_TR!$A$1:$D$13,MATCH(MONTH($A251),COEE_CADLIGNE_TR!$A$1:$A$13,0),2)*INDEX(COEE_CADLIGNE_TR!$A$1:$D$13,MATCH(MONTH($A251),COEE_CADLIGNE_TR!$A$1:$A$13,0),2))))</f>
        <v/>
      </c>
      <c r="F251" s="28" t="str">
        <f>IF(OR(Ouverture_lignes_validées!F251="F",Ouverture_lignes_validées!F251="PM",Ouverture_lignes_validées!F251=""),"",IF(Ouverture_lignes_validées!F251=1,IF(ISEVEN(Capa_lignes!$C251)="VRAI",INDEX(COEE_CADLIGNE_TR!$A$16:$C$27,MATCH(Tableau4[[#This Row],[Mois]],COEE_CADLIGNE_TR!$A$16:$A$27,0),2)*COEE_CADLIGNE_TR!$G$2*INDEX(COEE_CADLIGNE_TR!$L$3:$R$9,MATCH(WEEKDAY($A251,1),COEE_CADLIGNE_TR!$M$3:$M$9,0),3)*INDEX(COEE_CADLIGNE_TR!$A$1:$D$13,MATCH(MONTH($A251),COEE_CADLIGNE_TR!$A$1:$A$13,0),2),COEE_CADLIGNE_TR!$G$2*INDEX(COEE_CADLIGNE_TR!$L$3:$R$9,MATCH(WEEKDAY($A251,1),COEE_CADLIGNE_TR!$M$3:$M$9,0),4)*INDEX(COEE_CADLIGNE_TR!$A$1:$D$13,MATCH(MONTH($A251),COEE_CADLIGNE_TR!$A$1:$A$13,0),2))))</f>
        <v/>
      </c>
      <c r="G251" s="28" t="str">
        <f>IF(OR(Ouverture_lignes_validées!G251="F",Ouverture_lignes_validées!G251="PM",Ouverture_lignes_validées!G251=""),"",IF(Ouverture_lignes_validées!G251=1,INDEX(COEE_CADLIGNE_TR!$A$16:$C$27,MATCH(Tableau4[[#This Row],[Mois]],COEE_CADLIGNE_TR!$A$16:$A$27,0),2)*COEE_CADLIGNE_TR!$G$2*INDEX(COEE_CADLIGNE_TR!$L$3:$R$9,MATCH(WEEKDAY($A251,1),COEE_CADLIGNE_TR!$M$3:$M$9,0),5)*INDEX(COEE_CADLIGNE_TR!$A$1:$D$13,MATCH(MONTH($A251),COEE_CADLIGNE_TR!$A$1:$A$13,0),2)))</f>
        <v/>
      </c>
      <c r="H251" s="28" t="str">
        <f>IF(OR(Ouverture_lignes_validées!H251="F",Ouverture_lignes_validées!H251="PM",Ouverture_lignes_validées!H251=""),"",IF(Ouverture_lignes_validées!H251=1,INDEX(COEE_CADLIGNE_TR!$A$16:$C$27,MATCH(Tableau4[[#This Row],[Mois]],COEE_CADLIGNE_TR!$A$16:$A$27,0),2)*COEE_CADLIGNE_TR!$G$2*INDEX(COEE_CADLIGNE_TR!$L$3:$R$9,MATCH(WEEKDAY($A251,1),COEE_CADLIGNE_TR!$M$3:$M$9,0),6)*INDEX(COEE_CADLIGNE_TR!$A$1:$D$13,MATCH(MONTH($A251),COEE_CADLIGNE_TR!$A$1:$A$13,0),2)))</f>
        <v/>
      </c>
      <c r="I251" s="28" t="str">
        <f>IF(OR(Ouverture_lignes_validées!I251="F",Ouverture_lignes_validées!I251="PM",Ouverture_lignes_validées!I251=""),"",IF(Ouverture_lignes_validées!I251=1,INDEX(COEE_CADLIGNE_TR!$A$16:$C$27,MATCH(Tableau4[[#This Row],[Mois]],COEE_CADLIGNE_TR!$A$16:$A$27,0),2)*COEE_CADLIGNE_TR!$G$2*INDEX(COEE_CADLIGNE_TR!$L$3:$R$9,MATCH(WEEKDAY($A251,1),COEE_CADLIGNE_TR!$M$3:$M$9,0),7)*INDEX(COEE_CADLIGNE_TR!$A$1:$D$13,MATCH(MONTH($A251),COEE_CADLIGNE_TR!$A$1:$A$13,0),2)))</f>
        <v/>
      </c>
      <c r="J251" s="28" t="str">
        <f>IF(OR(Ouverture_lignes_validées!J251="F",Ouverture_lignes_validées!J251="PM",Ouverture_lignes_validées!J251=""),"",IF(Ouverture_lignes_validées!J251=1,IF(ISEVEN(Capa_lignes!$C251)="VRAI",INDEX(COEE_CADLIGNE_TR!$A$16:$C$27,MATCH(Tableau4[[#This Row],[Mois]],COEE_CADLIGNE_TR!$A$16:$A$27,0),2)*COEE_CADLIGNE_TR!$H$2*INDEX(COEE_CADLIGNE_TR!$L$3:$R$9,MATCH(WEEKDAY($A251,1),COEE_CADLIGNE_TR!$M$3:$M$9,0),4)*INDEX(COEE_CADLIGNE_TR!$A$1:$D$13,MATCH(MONTH($A251),COEE_CADLIGNE_TR!$A$1:$A$13,0),3),INDEX(COEE_CADLIGNE_TR!$A$16:$C$27,MATCH(Tableau4[[#This Row],[Mois]],COEE_CADLIGNE_TR!$A$16:$A$27,0),2)*COEE_CADLIGNE_TR!$H$2*INDEX(COEE_CADLIGNE_TR!$L$3:$R$9,MATCH(WEEKDAY($A251,1),COEE_CADLIGNE_TR!$M$3:$M$9,0),3)*INDEX(COEE_CADLIGNE_TR!$A$1:$D$13,MATCH(MONTH($A251),COEE_CADLIGNE_TR!$A$1:$A$13,0),3))))</f>
        <v/>
      </c>
      <c r="K251" s="28">
        <f>IF(OR(Ouverture_lignes_validées!K251="F",Ouverture_lignes_validées!K251="PM",Ouverture_lignes_validées!K251=""),"",IF(Ouverture_lignes_validées!K251=1,IF(ISEVEN(Capa_lignes!$C251)="VRAI",INDEX(COEE_CADLIGNE_TR!$A$16:$C$27,MATCH(Tableau4[[#This Row],[Mois]],COEE_CADLIGNE_TR!$A$16:$A$27,0),2)*COEE_CADLIGNE_TR!$H$2*INDEX(COEE_CADLIGNE_TR!$L$3:$R$9,MATCH(WEEKDAY($A251,1),COEE_CADLIGNE_TR!$M$3:$M$9,0),3)*INDEX(COEE_CADLIGNE_TR!$A$1:$D$13,MATCH(MONTH($A251),COEE_CADLIGNE_TR!$A$1:$A$13,0),3),INDEX(COEE_CADLIGNE_TR!$A$16:$C$27,MATCH(Tableau4[[#This Row],[Mois]],COEE_CADLIGNE_TR!$A$16:$A$27,0),2)*COEE_CADLIGNE_TR!$H$2*INDEX(COEE_CADLIGNE_TR!$L$3:$R$9,MATCH(WEEKDAY($A251,1),COEE_CADLIGNE_TR!$M$3:$M$9,0),4)*INDEX(COEE_CADLIGNE_TR!$A$1:$D$13,MATCH(MONTH($A251),COEE_CADLIGNE_TR!$A$1:$A$13,0),3))))</f>
        <v>5049.84375</v>
      </c>
      <c r="L251" s="28">
        <f>IF(OR(Ouverture_lignes_validées!L251="F",Ouverture_lignes_validées!L251="PM",Ouverture_lignes_validées!L251=""),"",IF(Ouverture_lignes_validées!L251=1,INDEX(COEE_CADLIGNE_TR!$A$16:$C$27,MATCH(Tableau4[[#This Row],[Mois]],COEE_CADLIGNE_TR!$A$16:$A$27,0),2)*COEE_CADLIGNE_TR!$H$2*INDEX(COEE_CADLIGNE_TR!$L$3:$R$9,MATCH(WEEKDAY($A251,1),COEE_CADLIGNE_TR!$M$3:$M$9,0),5)*INDEX(COEE_CADLIGNE_TR!$A$1:$D$13,MATCH(MONTH($A251),COEE_CADLIGNE_TR!$A$1:$A$13,0),3)))</f>
        <v>6172.03125</v>
      </c>
      <c r="M251" s="28" t="str">
        <f>IF(OR(Ouverture_lignes_validées!M251="F",Ouverture_lignes_validées!M251="PM",Ouverture_lignes_validées!M251=""),"",IF(Ouverture_lignes_validées!M251=1,INDEX(COEE_CADLIGNE_TR!$A$16:$C$27,MATCH(Tableau4[[#This Row],[Mois]],COEE_CADLIGNE_TR!$A$16:$A$27,0),2)*COEE_CADLIGNE_TR!$H$2*INDEX(COEE_CADLIGNE_TR!$L$3:$R$9,MATCH(WEEKDAY($A251,1),COEE_CADLIGNE_TR!$M$3:$M$9,0),6)*INDEX(COEE_CADLIGNE_TR!$A$1:$D$13,MATCH(MONTH($A251),COEE_CADLIGNE_TR!$A$1:$A$13,0),3)))</f>
        <v/>
      </c>
      <c r="N251" s="28" t="str">
        <f>IF(OR(Ouverture_lignes_validées!N251="F",Ouverture_lignes_validées!N251="PM",Ouverture_lignes_validées!N251=""),"",IF(Ouverture_lignes_validées!N251=1,INDEX(COEE_CADLIGNE_TR!$A$16:$C$27,MATCH(Tableau4[[#This Row],[Mois]],COEE_CADLIGNE_TR!$A$16:$A$27,0),2)*COEE_CADLIGNE_TR!$H$2*INDEX(COEE_CADLIGNE_TR!$L$3:$R$9,MATCH(WEEKDAY($A251,1),COEE_CADLIGNE_TR!$M$3:$M$9,0),7)*INDEX(COEE_CADLIGNE_TR!$A$1:$D$13,MATCH(MONTH($A251),COEE_CADLIGNE_TR!$A$1:$A$13,0),3)))</f>
        <v/>
      </c>
      <c r="O251" s="28">
        <f>IF(OR(Ouverture_lignes_validées!O251="F",Ouverture_lignes_validées!O251="PM",Ouverture_lignes_validées!O251=""),"",IF(Ouverture_lignes_validées!O251=1,IF(ISEVEN(Capa_lignes!$C251)="VRAI",INDEX(COEE_CADLIGNE_TR!$A$16:$C$27,MATCH(Tableau4[[#This Row],[Mois]],COEE_CADLIGNE_TR!$A$16:$A$27,0),2)*COEE_CADLIGNE_TR!$I$2*INDEX(COEE_CADLIGNE_TR!$L$3:$R$9,MATCH(WEEKDAY($A251,1),COEE_CADLIGNE_TR!$M$3:$M$9,0),4)*INDEX(COEE_CADLIGNE_TR!$A$1:$D$13,MATCH(MONTH($A251),COEE_CADLIGNE_TR!$A$1:$A$13,0),4),INDEX(COEE_CADLIGNE_TR!$A$16:$C$27,MATCH(Tableau4[[#This Row],[Mois]],COEE_CADLIGNE_TR!$A$16:$A$27,0),2)*COEE_CADLIGNE_TR!$I$2*INDEX(COEE_CADLIGNE_TR!$L$3:$R$9,MATCH(WEEKDAY($A251,1),COEE_CADLIGNE_TR!$M$3:$M$9,0),3)*INDEX(COEE_CADLIGNE_TR!$A$1:$D$13,MATCH(MONTH($A251),COEE_CADLIGNE_TR!$A$1:$A$13,0),4))))</f>
        <v>4890.6000000000004</v>
      </c>
      <c r="P251" s="28">
        <f>IF(OR(Ouverture_lignes_validées!P251="F",Ouverture_lignes_validées!P251="PM",Ouverture_lignes_validées!P251=""),"",IF(Ouverture_lignes_validées!P251=1,IF(ISEVEN(Capa_lignes!$C251)="VRAI",INDEX(COEE_CADLIGNE_TR!$A$16:$C$27,MATCH(Tableau4[[#This Row],[Mois]],COEE_CADLIGNE_TR!$A$16:$A$27,0),2)*COEE_CADLIGNE_TR!$I$2*INDEX(COEE_CADLIGNE_TR!$L$3:$R$9,MATCH(WEEKDAY($A251,1),COEE_CADLIGNE_TR!$M$3:$M$9,0),3)*INDEX(COEE_CADLIGNE_TR!$A$1:$D$13,MATCH(MONTH($A251),COEE_CADLIGNE_TR!$A$1:$A$13,0),4),INDEX(COEE_CADLIGNE_TR!$A$16:$C$27,MATCH(Tableau4[[#This Row],[Mois]],COEE_CADLIGNE_TR!$A$16:$A$27,0),2)*COEE_CADLIGNE_TR!$I$2*INDEX(COEE_CADLIGNE_TR!$L$3:$R$9,MATCH(WEEKDAY($A251,1),COEE_CADLIGNE_TR!$M$3:$M$9,0),4)*INDEX(COEE_CADLIGNE_TR!$A$1:$D$13,MATCH(MONTH($A251),COEE_CADLIGNE_TR!$A$1:$A$13,0),4))))</f>
        <v>5001.75</v>
      </c>
      <c r="Q251" s="28" t="str">
        <f>IF(OR(Ouverture_lignes_validées!Q251="F",Ouverture_lignes_validées!Q251="PM",Ouverture_lignes_validées!Q251=""),"",IF(Ouverture_lignes_validées!Q251=1,INDEX(COEE_CADLIGNE_TR!$A$16:$C$27,MATCH(Tableau4[[#This Row],[Mois]],COEE_CADLIGNE_TR!$A$16:$A$27,0),2)*COEE_CADLIGNE_TR!$I$2*INDEX(COEE_CADLIGNE_TR!$L$3:$R$9,MATCH(WEEKDAY($A251,1),COEE_CADLIGNE_TR!$M$3:$M$9,0),5)*INDEX(COEE_CADLIGNE_TR!$A$1:$D$13,MATCH(MONTH($A251),COEE_CADLIGNE_TR!$A$1:$A$13,0),4)))</f>
        <v/>
      </c>
      <c r="R251" s="28" t="str">
        <f>IF(OR(Ouverture_lignes_validées!R251="F",Ouverture_lignes_validées!R251="PM",Ouverture_lignes_validées!R251=""),"",IF(Ouverture_lignes_validées!R251=1,INDEX(COEE_CADLIGNE_TR!$A$16:$C$27,MATCH(Tableau4[[#This Row],[Mois]],COEE_CADLIGNE_TR!$A$16:$A$27,0),2)*COEE_CADLIGNE_TR!$I$2*INDEX(COEE_CADLIGNE_TR!$L$3:$R$9,MATCH(WEEKDAY($A251,1),COEE_CADLIGNE_TR!$M$3:$M$9,0),6)*INDEX(COEE_CADLIGNE_TR!$A$1:$D$13,MATCH(MONTH($A251),COEE_CADLIGNE_TR!$A$1:$A$13,0),4)))</f>
        <v/>
      </c>
      <c r="S251" s="28" t="str">
        <f>IF(OR(Ouverture_lignes_validées!S251="F",Ouverture_lignes_validées!S251="PM",Ouverture_lignes_validées!S251=""),"",IF(Ouverture_lignes_validées!S251=1,INDEX(COEE_CADLIGNE_TR!$A$16:$C$27,MATCH(Tableau4[[#This Row],[Mois]],COEE_CADLIGNE_TR!$A$16:$A$27,0),2)*COEE_CADLIGNE_TR!$I$2*INDEX(COEE_CADLIGNE_TR!$L$3:$R$9,MATCH(WEEKDAY($A251,1),COEE_CADLIGNE_TR!$M$3:$M$9,0),7)*INDEX(COEE_CADLIGNE_TR!$A$1:$D$13,MATCH(MONTH($A251),COEE_CADLIGNE_TR!$A$1:$A$13,0),4)))</f>
        <v/>
      </c>
      <c r="T251" s="28">
        <f>IF(OR(Ouverture_lignes_validées!T251="F",Ouverture_lignes_validées!T251="PM",Ouverture_lignes_validées!T251=""),"",IF(Ouverture_lignes_validées!T251=1,IF(ISEVEN(Capa_lignes!$C251)="VRAI",INDEX(COEE_CADLIGNE_TR!$A$16:$C$27,MATCH(Tableau4[[#This Row],[Mois]],COEE_CADLIGNE_TR!$A$16:$A$27,0),2)*COEE_CADLIGNE_TR!$J$2*INDEX(COEE_CADLIGNE_TR!$L$3:$R$9,MATCH(WEEKDAY($A251,1),COEE_CADLIGNE_TR!$M$3:$M$9,0),3)*INDEX(COEE_CADLIGNE_TR!$A$1:$E$13,MATCH(MONTH($A251),COEE_CADLIGNE_TR!$A$1:$A$13,0),5),INDEX(COEE_CADLIGNE_TR!$A$16:$C$27,MATCH(Tableau4[[#This Row],[Mois]],COEE_CADLIGNE_TR!$A$16:$A$27,0),2)*COEE_CADLIGNE_TR!$J$2*INDEX(COEE_CADLIGNE_TR!$L$3:$R$9,MATCH(WEEKDAY($A251,1),COEE_CADLIGNE_TR!$M$3:$M$9,0),4)*INDEX(COEE_CADLIGNE_TR!$A$1:$E$13,MATCH(MONTH($A251),COEE_CADLIGNE_TR!$A$1:$A$13,0),5))))</f>
        <v>1601.8735362997659</v>
      </c>
    </row>
    <row r="252" spans="1:20" x14ac:dyDescent="0.35">
      <c r="A252" s="4">
        <v>45175</v>
      </c>
      <c r="B252" s="1">
        <v>2023</v>
      </c>
      <c r="C252" s="1">
        <v>36</v>
      </c>
      <c r="D252" s="1">
        <f>MONTH(Tableau4[[#This Row],[Date ]])</f>
        <v>9</v>
      </c>
      <c r="E252" s="28" t="str">
        <f>IF(OR(Ouverture_lignes_validées!E252="F",Ouverture_lignes_validées!E252="PM",Ouverture_lignes_validées!E252=""),"",
IF(Ouverture_lignes_validées!E252=1,
IF(ISEVEN(Capa_lignes!$C252)="VRAI",
INDEX(COEE_CADLIGNE_TR!$A$16:$C$27,MATCH(Tableau4[[#This Row],[Mois]],COEE_CADLIGNE_TR!$A$16:$A$27,0),2)*COEE_CADLIGNE_TR!$G$2*INDEX(COEE_CADLIGNE_TR!$L$3:$R$9,MATCH(WEEKDAY($A252,1),COEE_CADLIGNE_TR!$M$3:$M$9,0),4)*INDEX(COEE_CADLIGNE_TR!$A$1:$D$13,MATCH(MONTH($A252),COEE_CADLIGNE_TR!$A$1:$A$13,0),2)*INDEX(COEE_CADLIGNE_TR!$A$1:$D$13,MATCH(MONTH($A252),COEE_CADLIGNE_TR!$A$1:$A$13,0),2),
INDEX(COEE_CADLIGNE_TR!$A$16:$C$27,MATCH(Tableau4[[#This Row],[Mois]],COEE_CADLIGNE_TR!$A$16:$A$27,0),2)*COEE_CADLIGNE_TR!$G$2*INDEX(COEE_CADLIGNE_TR!$L$3:$R$9,MATCH(WEEKDAY($A252,1),COEE_CADLIGNE_TR!$M$3:$M$9,0),3)*INDEX(COEE_CADLIGNE_TR!$A$1:$D$13,MATCH(MONTH($A252),COEE_CADLIGNE_TR!$A$1:$A$13,0),2)*INDEX(COEE_CADLIGNE_TR!$A$1:$D$13,MATCH(MONTH($A252),COEE_CADLIGNE_TR!$A$1:$A$13,0),2))))</f>
        <v/>
      </c>
      <c r="F252" s="28" t="str">
        <f>IF(OR(Ouverture_lignes_validées!F252="F",Ouverture_lignes_validées!F252="PM",Ouverture_lignes_validées!F252=""),"",IF(Ouverture_lignes_validées!F252=1,IF(ISEVEN(Capa_lignes!$C252)="VRAI",INDEX(COEE_CADLIGNE_TR!$A$16:$C$27,MATCH(Tableau4[[#This Row],[Mois]],COEE_CADLIGNE_TR!$A$16:$A$27,0),2)*COEE_CADLIGNE_TR!$G$2*INDEX(COEE_CADLIGNE_TR!$L$3:$R$9,MATCH(WEEKDAY($A252,1),COEE_CADLIGNE_TR!$M$3:$M$9,0),3)*INDEX(COEE_CADLIGNE_TR!$A$1:$D$13,MATCH(MONTH($A252),COEE_CADLIGNE_TR!$A$1:$A$13,0),2),COEE_CADLIGNE_TR!$G$2*INDEX(COEE_CADLIGNE_TR!$L$3:$R$9,MATCH(WEEKDAY($A252,1),COEE_CADLIGNE_TR!$M$3:$M$9,0),4)*INDEX(COEE_CADLIGNE_TR!$A$1:$D$13,MATCH(MONTH($A252),COEE_CADLIGNE_TR!$A$1:$A$13,0),2))))</f>
        <v/>
      </c>
      <c r="G252" s="28" t="str">
        <f>IF(OR(Ouverture_lignes_validées!G252="F",Ouverture_lignes_validées!G252="PM",Ouverture_lignes_validées!G252=""),"",IF(Ouverture_lignes_validées!G252=1,INDEX(COEE_CADLIGNE_TR!$A$16:$C$27,MATCH(Tableau4[[#This Row],[Mois]],COEE_CADLIGNE_TR!$A$16:$A$27,0),2)*COEE_CADLIGNE_TR!$G$2*INDEX(COEE_CADLIGNE_TR!$L$3:$R$9,MATCH(WEEKDAY($A252,1),COEE_CADLIGNE_TR!$M$3:$M$9,0),5)*INDEX(COEE_CADLIGNE_TR!$A$1:$D$13,MATCH(MONTH($A252),COEE_CADLIGNE_TR!$A$1:$A$13,0),2)))</f>
        <v/>
      </c>
      <c r="H252" s="28" t="str">
        <f>IF(OR(Ouverture_lignes_validées!H252="F",Ouverture_lignes_validées!H252="PM",Ouverture_lignes_validées!H252=""),"",IF(Ouverture_lignes_validées!H252=1,INDEX(COEE_CADLIGNE_TR!$A$16:$C$27,MATCH(Tableau4[[#This Row],[Mois]],COEE_CADLIGNE_TR!$A$16:$A$27,0),2)*COEE_CADLIGNE_TR!$G$2*INDEX(COEE_CADLIGNE_TR!$L$3:$R$9,MATCH(WEEKDAY($A252,1),COEE_CADLIGNE_TR!$M$3:$M$9,0),6)*INDEX(COEE_CADLIGNE_TR!$A$1:$D$13,MATCH(MONTH($A252),COEE_CADLIGNE_TR!$A$1:$A$13,0),2)))</f>
        <v/>
      </c>
      <c r="I252" s="28" t="str">
        <f>IF(OR(Ouverture_lignes_validées!I252="F",Ouverture_lignes_validées!I252="PM",Ouverture_lignes_validées!I252=""),"",IF(Ouverture_lignes_validées!I252=1,INDEX(COEE_CADLIGNE_TR!$A$16:$C$27,MATCH(Tableau4[[#This Row],[Mois]],COEE_CADLIGNE_TR!$A$16:$A$27,0),2)*COEE_CADLIGNE_TR!$G$2*INDEX(COEE_CADLIGNE_TR!$L$3:$R$9,MATCH(WEEKDAY($A252,1),COEE_CADLIGNE_TR!$M$3:$M$9,0),7)*INDEX(COEE_CADLIGNE_TR!$A$1:$D$13,MATCH(MONTH($A252),COEE_CADLIGNE_TR!$A$1:$A$13,0),2)))</f>
        <v/>
      </c>
      <c r="J252" s="28" t="str">
        <f>IF(OR(Ouverture_lignes_validées!J252="F",Ouverture_lignes_validées!J252="PM",Ouverture_lignes_validées!J252=""),"",IF(Ouverture_lignes_validées!J252=1,IF(ISEVEN(Capa_lignes!$C252)="VRAI",INDEX(COEE_CADLIGNE_TR!$A$16:$C$27,MATCH(Tableau4[[#This Row],[Mois]],COEE_CADLIGNE_TR!$A$16:$A$27,0),2)*COEE_CADLIGNE_TR!$H$2*INDEX(COEE_CADLIGNE_TR!$L$3:$R$9,MATCH(WEEKDAY($A252,1),COEE_CADLIGNE_TR!$M$3:$M$9,0),4)*INDEX(COEE_CADLIGNE_TR!$A$1:$D$13,MATCH(MONTH($A252),COEE_CADLIGNE_TR!$A$1:$A$13,0),3),INDEX(COEE_CADLIGNE_TR!$A$16:$C$27,MATCH(Tableau4[[#This Row],[Mois]],COEE_CADLIGNE_TR!$A$16:$A$27,0),2)*COEE_CADLIGNE_TR!$H$2*INDEX(COEE_CADLIGNE_TR!$L$3:$R$9,MATCH(WEEKDAY($A252,1),COEE_CADLIGNE_TR!$M$3:$M$9,0),3)*INDEX(COEE_CADLIGNE_TR!$A$1:$D$13,MATCH(MONTH($A252),COEE_CADLIGNE_TR!$A$1:$A$13,0),3))))</f>
        <v/>
      </c>
      <c r="K252" s="28">
        <f>IF(OR(Ouverture_lignes_validées!K252="F",Ouverture_lignes_validées!K252="PM",Ouverture_lignes_validées!K252=""),"",IF(Ouverture_lignes_validées!K252=1,IF(ISEVEN(Capa_lignes!$C252)="VRAI",INDEX(COEE_CADLIGNE_TR!$A$16:$C$27,MATCH(Tableau4[[#This Row],[Mois]],COEE_CADLIGNE_TR!$A$16:$A$27,0),2)*COEE_CADLIGNE_TR!$H$2*INDEX(COEE_CADLIGNE_TR!$L$3:$R$9,MATCH(WEEKDAY($A252,1),COEE_CADLIGNE_TR!$M$3:$M$9,0),3)*INDEX(COEE_CADLIGNE_TR!$A$1:$D$13,MATCH(MONTH($A252),COEE_CADLIGNE_TR!$A$1:$A$13,0),3),INDEX(COEE_CADLIGNE_TR!$A$16:$C$27,MATCH(Tableau4[[#This Row],[Mois]],COEE_CADLIGNE_TR!$A$16:$A$27,0),2)*COEE_CADLIGNE_TR!$H$2*INDEX(COEE_CADLIGNE_TR!$L$3:$R$9,MATCH(WEEKDAY($A252,1),COEE_CADLIGNE_TR!$M$3:$M$9,0),4)*INDEX(COEE_CADLIGNE_TR!$A$1:$D$13,MATCH(MONTH($A252),COEE_CADLIGNE_TR!$A$1:$A$13,0),3))))</f>
        <v>5049.84375</v>
      </c>
      <c r="L252" s="28">
        <f>IF(OR(Ouverture_lignes_validées!L252="F",Ouverture_lignes_validées!L252="PM",Ouverture_lignes_validées!L252=""),"",IF(Ouverture_lignes_validées!L252=1,INDEX(COEE_CADLIGNE_TR!$A$16:$C$27,MATCH(Tableau4[[#This Row],[Mois]],COEE_CADLIGNE_TR!$A$16:$A$27,0),2)*COEE_CADLIGNE_TR!$H$2*INDEX(COEE_CADLIGNE_TR!$L$3:$R$9,MATCH(WEEKDAY($A252,1),COEE_CADLIGNE_TR!$M$3:$M$9,0),5)*INDEX(COEE_CADLIGNE_TR!$A$1:$D$13,MATCH(MONTH($A252),COEE_CADLIGNE_TR!$A$1:$A$13,0),3)))</f>
        <v>6172.03125</v>
      </c>
      <c r="M252" s="28" t="str">
        <f>IF(OR(Ouverture_lignes_validées!M252="F",Ouverture_lignes_validées!M252="PM",Ouverture_lignes_validées!M252=""),"",IF(Ouverture_lignes_validées!M252=1,INDEX(COEE_CADLIGNE_TR!$A$16:$C$27,MATCH(Tableau4[[#This Row],[Mois]],COEE_CADLIGNE_TR!$A$16:$A$27,0),2)*COEE_CADLIGNE_TR!$H$2*INDEX(COEE_CADLIGNE_TR!$L$3:$R$9,MATCH(WEEKDAY($A252,1),COEE_CADLIGNE_TR!$M$3:$M$9,0),6)*INDEX(COEE_CADLIGNE_TR!$A$1:$D$13,MATCH(MONTH($A252),COEE_CADLIGNE_TR!$A$1:$A$13,0),3)))</f>
        <v/>
      </c>
      <c r="N252" s="28" t="str">
        <f>IF(OR(Ouverture_lignes_validées!N252="F",Ouverture_lignes_validées!N252="PM",Ouverture_lignes_validées!N252=""),"",IF(Ouverture_lignes_validées!N252=1,INDEX(COEE_CADLIGNE_TR!$A$16:$C$27,MATCH(Tableau4[[#This Row],[Mois]],COEE_CADLIGNE_TR!$A$16:$A$27,0),2)*COEE_CADLIGNE_TR!$H$2*INDEX(COEE_CADLIGNE_TR!$L$3:$R$9,MATCH(WEEKDAY($A252,1),COEE_CADLIGNE_TR!$M$3:$M$9,0),7)*INDEX(COEE_CADLIGNE_TR!$A$1:$D$13,MATCH(MONTH($A252),COEE_CADLIGNE_TR!$A$1:$A$13,0),3)))</f>
        <v/>
      </c>
      <c r="O252" s="28">
        <f>IF(OR(Ouverture_lignes_validées!O252="F",Ouverture_lignes_validées!O252="PM",Ouverture_lignes_validées!O252=""),"",IF(Ouverture_lignes_validées!O252=1,IF(ISEVEN(Capa_lignes!$C252)="VRAI",INDEX(COEE_CADLIGNE_TR!$A$16:$C$27,MATCH(Tableau4[[#This Row],[Mois]],COEE_CADLIGNE_TR!$A$16:$A$27,0),2)*COEE_CADLIGNE_TR!$I$2*INDEX(COEE_CADLIGNE_TR!$L$3:$R$9,MATCH(WEEKDAY($A252,1),COEE_CADLIGNE_TR!$M$3:$M$9,0),4)*INDEX(COEE_CADLIGNE_TR!$A$1:$D$13,MATCH(MONTH($A252),COEE_CADLIGNE_TR!$A$1:$A$13,0),4),INDEX(COEE_CADLIGNE_TR!$A$16:$C$27,MATCH(Tableau4[[#This Row],[Mois]],COEE_CADLIGNE_TR!$A$16:$A$27,0),2)*COEE_CADLIGNE_TR!$I$2*INDEX(COEE_CADLIGNE_TR!$L$3:$R$9,MATCH(WEEKDAY($A252,1),COEE_CADLIGNE_TR!$M$3:$M$9,0),3)*INDEX(COEE_CADLIGNE_TR!$A$1:$D$13,MATCH(MONTH($A252),COEE_CADLIGNE_TR!$A$1:$A$13,0),4))))</f>
        <v>4890.6000000000004</v>
      </c>
      <c r="P252" s="28">
        <f>IF(OR(Ouverture_lignes_validées!P252="F",Ouverture_lignes_validées!P252="PM",Ouverture_lignes_validées!P252=""),"",IF(Ouverture_lignes_validées!P252=1,IF(ISEVEN(Capa_lignes!$C252)="VRAI",INDEX(COEE_CADLIGNE_TR!$A$16:$C$27,MATCH(Tableau4[[#This Row],[Mois]],COEE_CADLIGNE_TR!$A$16:$A$27,0),2)*COEE_CADLIGNE_TR!$I$2*INDEX(COEE_CADLIGNE_TR!$L$3:$R$9,MATCH(WEEKDAY($A252,1),COEE_CADLIGNE_TR!$M$3:$M$9,0),3)*INDEX(COEE_CADLIGNE_TR!$A$1:$D$13,MATCH(MONTH($A252),COEE_CADLIGNE_TR!$A$1:$A$13,0),4),INDEX(COEE_CADLIGNE_TR!$A$16:$C$27,MATCH(Tableau4[[#This Row],[Mois]],COEE_CADLIGNE_TR!$A$16:$A$27,0),2)*COEE_CADLIGNE_TR!$I$2*INDEX(COEE_CADLIGNE_TR!$L$3:$R$9,MATCH(WEEKDAY($A252,1),COEE_CADLIGNE_TR!$M$3:$M$9,0),4)*INDEX(COEE_CADLIGNE_TR!$A$1:$D$13,MATCH(MONTH($A252),COEE_CADLIGNE_TR!$A$1:$A$13,0),4))))</f>
        <v>5001.75</v>
      </c>
      <c r="Q252" s="28" t="str">
        <f>IF(OR(Ouverture_lignes_validées!Q252="F",Ouverture_lignes_validées!Q252="PM",Ouverture_lignes_validées!Q252=""),"",IF(Ouverture_lignes_validées!Q252=1,INDEX(COEE_CADLIGNE_TR!$A$16:$C$27,MATCH(Tableau4[[#This Row],[Mois]],COEE_CADLIGNE_TR!$A$16:$A$27,0),2)*COEE_CADLIGNE_TR!$I$2*INDEX(COEE_CADLIGNE_TR!$L$3:$R$9,MATCH(WEEKDAY($A252,1),COEE_CADLIGNE_TR!$M$3:$M$9,0),5)*INDEX(COEE_CADLIGNE_TR!$A$1:$D$13,MATCH(MONTH($A252),COEE_CADLIGNE_TR!$A$1:$A$13,0),4)))</f>
        <v/>
      </c>
      <c r="R252" s="28" t="str">
        <f>IF(OR(Ouverture_lignes_validées!R252="F",Ouverture_lignes_validées!R252="PM",Ouverture_lignes_validées!R252=""),"",IF(Ouverture_lignes_validées!R252=1,INDEX(COEE_CADLIGNE_TR!$A$16:$C$27,MATCH(Tableau4[[#This Row],[Mois]],COEE_CADLIGNE_TR!$A$16:$A$27,0),2)*COEE_CADLIGNE_TR!$I$2*INDEX(COEE_CADLIGNE_TR!$L$3:$R$9,MATCH(WEEKDAY($A252,1),COEE_CADLIGNE_TR!$M$3:$M$9,0),6)*INDEX(COEE_CADLIGNE_TR!$A$1:$D$13,MATCH(MONTH($A252),COEE_CADLIGNE_TR!$A$1:$A$13,0),4)))</f>
        <v/>
      </c>
      <c r="S252" s="28" t="str">
        <f>IF(OR(Ouverture_lignes_validées!S252="F",Ouverture_lignes_validées!S252="PM",Ouverture_lignes_validées!S252=""),"",IF(Ouverture_lignes_validées!S252=1,INDEX(COEE_CADLIGNE_TR!$A$16:$C$27,MATCH(Tableau4[[#This Row],[Mois]],COEE_CADLIGNE_TR!$A$16:$A$27,0),2)*COEE_CADLIGNE_TR!$I$2*INDEX(COEE_CADLIGNE_TR!$L$3:$R$9,MATCH(WEEKDAY($A252,1),COEE_CADLIGNE_TR!$M$3:$M$9,0),7)*INDEX(COEE_CADLIGNE_TR!$A$1:$D$13,MATCH(MONTH($A252),COEE_CADLIGNE_TR!$A$1:$A$13,0),4)))</f>
        <v/>
      </c>
      <c r="T252" s="28">
        <f>IF(OR(Ouverture_lignes_validées!T252="F",Ouverture_lignes_validées!T252="PM",Ouverture_lignes_validées!T252=""),"",IF(Ouverture_lignes_validées!T252=1,IF(ISEVEN(Capa_lignes!$C252)="VRAI",INDEX(COEE_CADLIGNE_TR!$A$16:$C$27,MATCH(Tableau4[[#This Row],[Mois]],COEE_CADLIGNE_TR!$A$16:$A$27,0),2)*COEE_CADLIGNE_TR!$J$2*INDEX(COEE_CADLIGNE_TR!$L$3:$R$9,MATCH(WEEKDAY($A252,1),COEE_CADLIGNE_TR!$M$3:$M$9,0),3)*INDEX(COEE_CADLIGNE_TR!$A$1:$E$13,MATCH(MONTH($A252),COEE_CADLIGNE_TR!$A$1:$A$13,0),5),INDEX(COEE_CADLIGNE_TR!$A$16:$C$27,MATCH(Tableau4[[#This Row],[Mois]],COEE_CADLIGNE_TR!$A$16:$A$27,0),2)*COEE_CADLIGNE_TR!$J$2*INDEX(COEE_CADLIGNE_TR!$L$3:$R$9,MATCH(WEEKDAY($A252,1),COEE_CADLIGNE_TR!$M$3:$M$9,0),4)*INDEX(COEE_CADLIGNE_TR!$A$1:$E$13,MATCH(MONTH($A252),COEE_CADLIGNE_TR!$A$1:$A$13,0),5))))</f>
        <v>1601.8735362997659</v>
      </c>
    </row>
    <row r="253" spans="1:20" x14ac:dyDescent="0.35">
      <c r="A253" s="4">
        <v>45176</v>
      </c>
      <c r="B253" s="1">
        <v>2023</v>
      </c>
      <c r="C253" s="1">
        <v>36</v>
      </c>
      <c r="D253" s="1">
        <f>MONTH(Tableau4[[#This Row],[Date ]])</f>
        <v>9</v>
      </c>
      <c r="E253" s="28" t="str">
        <f>IF(OR(Ouverture_lignes_validées!E253="F",Ouverture_lignes_validées!E253="PM",Ouverture_lignes_validées!E253=""),"",
IF(Ouverture_lignes_validées!E253=1,
IF(ISEVEN(Capa_lignes!$C253)="VRAI",
INDEX(COEE_CADLIGNE_TR!$A$16:$C$27,MATCH(Tableau4[[#This Row],[Mois]],COEE_CADLIGNE_TR!$A$16:$A$27,0),2)*COEE_CADLIGNE_TR!$G$2*INDEX(COEE_CADLIGNE_TR!$L$3:$R$9,MATCH(WEEKDAY($A253,1),COEE_CADLIGNE_TR!$M$3:$M$9,0),4)*INDEX(COEE_CADLIGNE_TR!$A$1:$D$13,MATCH(MONTH($A253),COEE_CADLIGNE_TR!$A$1:$A$13,0),2)*INDEX(COEE_CADLIGNE_TR!$A$1:$D$13,MATCH(MONTH($A253),COEE_CADLIGNE_TR!$A$1:$A$13,0),2),
INDEX(COEE_CADLIGNE_TR!$A$16:$C$27,MATCH(Tableau4[[#This Row],[Mois]],COEE_CADLIGNE_TR!$A$16:$A$27,0),2)*COEE_CADLIGNE_TR!$G$2*INDEX(COEE_CADLIGNE_TR!$L$3:$R$9,MATCH(WEEKDAY($A253,1),COEE_CADLIGNE_TR!$M$3:$M$9,0),3)*INDEX(COEE_CADLIGNE_TR!$A$1:$D$13,MATCH(MONTH($A253),COEE_CADLIGNE_TR!$A$1:$A$13,0),2)*INDEX(COEE_CADLIGNE_TR!$A$1:$D$13,MATCH(MONTH($A253),COEE_CADLIGNE_TR!$A$1:$A$13,0),2))))</f>
        <v/>
      </c>
      <c r="F253" s="28" t="str">
        <f>IF(OR(Ouverture_lignes_validées!F253="F",Ouverture_lignes_validées!F253="PM",Ouverture_lignes_validées!F253=""),"",IF(Ouverture_lignes_validées!F253=1,IF(ISEVEN(Capa_lignes!$C253)="VRAI",INDEX(COEE_CADLIGNE_TR!$A$16:$C$27,MATCH(Tableau4[[#This Row],[Mois]],COEE_CADLIGNE_TR!$A$16:$A$27,0),2)*COEE_CADLIGNE_TR!$G$2*INDEX(COEE_CADLIGNE_TR!$L$3:$R$9,MATCH(WEEKDAY($A253,1),COEE_CADLIGNE_TR!$M$3:$M$9,0),3)*INDEX(COEE_CADLIGNE_TR!$A$1:$D$13,MATCH(MONTH($A253),COEE_CADLIGNE_TR!$A$1:$A$13,0),2),COEE_CADLIGNE_TR!$G$2*INDEX(COEE_CADLIGNE_TR!$L$3:$R$9,MATCH(WEEKDAY($A253,1),COEE_CADLIGNE_TR!$M$3:$M$9,0),4)*INDEX(COEE_CADLIGNE_TR!$A$1:$D$13,MATCH(MONTH($A253),COEE_CADLIGNE_TR!$A$1:$A$13,0),2))))</f>
        <v/>
      </c>
      <c r="G253" s="28" t="str">
        <f>IF(OR(Ouverture_lignes_validées!G253="F",Ouverture_lignes_validées!G253="PM",Ouverture_lignes_validées!G253=""),"",IF(Ouverture_lignes_validées!G253=1,INDEX(COEE_CADLIGNE_TR!$A$16:$C$27,MATCH(Tableau4[[#This Row],[Mois]],COEE_CADLIGNE_TR!$A$16:$A$27,0),2)*COEE_CADLIGNE_TR!$G$2*INDEX(COEE_CADLIGNE_TR!$L$3:$R$9,MATCH(WEEKDAY($A253,1),COEE_CADLIGNE_TR!$M$3:$M$9,0),5)*INDEX(COEE_CADLIGNE_TR!$A$1:$D$13,MATCH(MONTH($A253),COEE_CADLIGNE_TR!$A$1:$A$13,0),2)))</f>
        <v/>
      </c>
      <c r="H253" s="28" t="str">
        <f>IF(OR(Ouverture_lignes_validées!H253="F",Ouverture_lignes_validées!H253="PM",Ouverture_lignes_validées!H253=""),"",IF(Ouverture_lignes_validées!H253=1,INDEX(COEE_CADLIGNE_TR!$A$16:$C$27,MATCH(Tableau4[[#This Row],[Mois]],COEE_CADLIGNE_TR!$A$16:$A$27,0),2)*COEE_CADLIGNE_TR!$G$2*INDEX(COEE_CADLIGNE_TR!$L$3:$R$9,MATCH(WEEKDAY($A253,1),COEE_CADLIGNE_TR!$M$3:$M$9,0),6)*INDEX(COEE_CADLIGNE_TR!$A$1:$D$13,MATCH(MONTH($A253),COEE_CADLIGNE_TR!$A$1:$A$13,0),2)))</f>
        <v/>
      </c>
      <c r="I253" s="28" t="str">
        <f>IF(OR(Ouverture_lignes_validées!I253="F",Ouverture_lignes_validées!I253="PM",Ouverture_lignes_validées!I253=""),"",IF(Ouverture_lignes_validées!I253=1,INDEX(COEE_CADLIGNE_TR!$A$16:$C$27,MATCH(Tableau4[[#This Row],[Mois]],COEE_CADLIGNE_TR!$A$16:$A$27,0),2)*COEE_CADLIGNE_TR!$G$2*INDEX(COEE_CADLIGNE_TR!$L$3:$R$9,MATCH(WEEKDAY($A253,1),COEE_CADLIGNE_TR!$M$3:$M$9,0),7)*INDEX(COEE_CADLIGNE_TR!$A$1:$D$13,MATCH(MONTH($A253),COEE_CADLIGNE_TR!$A$1:$A$13,0),2)))</f>
        <v/>
      </c>
      <c r="J253" s="28" t="str">
        <f>IF(OR(Ouverture_lignes_validées!J253="F",Ouverture_lignes_validées!J253="PM",Ouverture_lignes_validées!J253=""),"",IF(Ouverture_lignes_validées!J253=1,IF(ISEVEN(Capa_lignes!$C253)="VRAI",INDEX(COEE_CADLIGNE_TR!$A$16:$C$27,MATCH(Tableau4[[#This Row],[Mois]],COEE_CADLIGNE_TR!$A$16:$A$27,0),2)*COEE_CADLIGNE_TR!$H$2*INDEX(COEE_CADLIGNE_TR!$L$3:$R$9,MATCH(WEEKDAY($A253,1),COEE_CADLIGNE_TR!$M$3:$M$9,0),4)*INDEX(COEE_CADLIGNE_TR!$A$1:$D$13,MATCH(MONTH($A253),COEE_CADLIGNE_TR!$A$1:$A$13,0),3),INDEX(COEE_CADLIGNE_TR!$A$16:$C$27,MATCH(Tableau4[[#This Row],[Mois]],COEE_CADLIGNE_TR!$A$16:$A$27,0),2)*COEE_CADLIGNE_TR!$H$2*INDEX(COEE_CADLIGNE_TR!$L$3:$R$9,MATCH(WEEKDAY($A253,1),COEE_CADLIGNE_TR!$M$3:$M$9,0),3)*INDEX(COEE_CADLIGNE_TR!$A$1:$D$13,MATCH(MONTH($A253),COEE_CADLIGNE_TR!$A$1:$A$13,0),3))))</f>
        <v/>
      </c>
      <c r="K253" s="28">
        <f>IF(OR(Ouverture_lignes_validées!K253="F",Ouverture_lignes_validées!K253="PM",Ouverture_lignes_validées!K253=""),"",IF(Ouverture_lignes_validées!K253=1,IF(ISEVEN(Capa_lignes!$C253)="VRAI",INDEX(COEE_CADLIGNE_TR!$A$16:$C$27,MATCH(Tableau4[[#This Row],[Mois]],COEE_CADLIGNE_TR!$A$16:$A$27,0),2)*COEE_CADLIGNE_TR!$H$2*INDEX(COEE_CADLIGNE_TR!$L$3:$R$9,MATCH(WEEKDAY($A253,1),COEE_CADLIGNE_TR!$M$3:$M$9,0),3)*INDEX(COEE_CADLIGNE_TR!$A$1:$D$13,MATCH(MONTH($A253),COEE_CADLIGNE_TR!$A$1:$A$13,0),3),INDEX(COEE_CADLIGNE_TR!$A$16:$C$27,MATCH(Tableau4[[#This Row],[Mois]],COEE_CADLIGNE_TR!$A$16:$A$27,0),2)*COEE_CADLIGNE_TR!$H$2*INDEX(COEE_CADLIGNE_TR!$L$3:$R$9,MATCH(WEEKDAY($A253,1),COEE_CADLIGNE_TR!$M$3:$M$9,0),4)*INDEX(COEE_CADLIGNE_TR!$A$1:$D$13,MATCH(MONTH($A253),COEE_CADLIGNE_TR!$A$1:$A$13,0),3))))</f>
        <v>5049.84375</v>
      </c>
      <c r="L253" s="28">
        <f>IF(OR(Ouverture_lignes_validées!L253="F",Ouverture_lignes_validées!L253="PM",Ouverture_lignes_validées!L253=""),"",IF(Ouverture_lignes_validées!L253=1,INDEX(COEE_CADLIGNE_TR!$A$16:$C$27,MATCH(Tableau4[[#This Row],[Mois]],COEE_CADLIGNE_TR!$A$16:$A$27,0),2)*COEE_CADLIGNE_TR!$H$2*INDEX(COEE_CADLIGNE_TR!$L$3:$R$9,MATCH(WEEKDAY($A253,1),COEE_CADLIGNE_TR!$M$3:$M$9,0),5)*INDEX(COEE_CADLIGNE_TR!$A$1:$D$13,MATCH(MONTH($A253),COEE_CADLIGNE_TR!$A$1:$A$13,0),3)))</f>
        <v>6172.03125</v>
      </c>
      <c r="M253" s="28" t="str">
        <f>IF(OR(Ouverture_lignes_validées!M253="F",Ouverture_lignes_validées!M253="PM",Ouverture_lignes_validées!M253=""),"",IF(Ouverture_lignes_validées!M253=1,INDEX(COEE_CADLIGNE_TR!$A$16:$C$27,MATCH(Tableau4[[#This Row],[Mois]],COEE_CADLIGNE_TR!$A$16:$A$27,0),2)*COEE_CADLIGNE_TR!$H$2*INDEX(COEE_CADLIGNE_TR!$L$3:$R$9,MATCH(WEEKDAY($A253,1),COEE_CADLIGNE_TR!$M$3:$M$9,0),6)*INDEX(COEE_CADLIGNE_TR!$A$1:$D$13,MATCH(MONTH($A253),COEE_CADLIGNE_TR!$A$1:$A$13,0),3)))</f>
        <v/>
      </c>
      <c r="N253" s="28" t="str">
        <f>IF(OR(Ouverture_lignes_validées!N253="F",Ouverture_lignes_validées!N253="PM",Ouverture_lignes_validées!N253=""),"",IF(Ouverture_lignes_validées!N253=1,INDEX(COEE_CADLIGNE_TR!$A$16:$C$27,MATCH(Tableau4[[#This Row],[Mois]],COEE_CADLIGNE_TR!$A$16:$A$27,0),2)*COEE_CADLIGNE_TR!$H$2*INDEX(COEE_CADLIGNE_TR!$L$3:$R$9,MATCH(WEEKDAY($A253,1),COEE_CADLIGNE_TR!$M$3:$M$9,0),7)*INDEX(COEE_CADLIGNE_TR!$A$1:$D$13,MATCH(MONTH($A253),COEE_CADLIGNE_TR!$A$1:$A$13,0),3)))</f>
        <v/>
      </c>
      <c r="O253" s="28">
        <f>IF(OR(Ouverture_lignes_validées!O253="F",Ouverture_lignes_validées!O253="PM",Ouverture_lignes_validées!O253=""),"",IF(Ouverture_lignes_validées!O253=1,IF(ISEVEN(Capa_lignes!$C253)="VRAI",INDEX(COEE_CADLIGNE_TR!$A$16:$C$27,MATCH(Tableau4[[#This Row],[Mois]],COEE_CADLIGNE_TR!$A$16:$A$27,0),2)*COEE_CADLIGNE_TR!$I$2*INDEX(COEE_CADLIGNE_TR!$L$3:$R$9,MATCH(WEEKDAY($A253,1),COEE_CADLIGNE_TR!$M$3:$M$9,0),4)*INDEX(COEE_CADLIGNE_TR!$A$1:$D$13,MATCH(MONTH($A253),COEE_CADLIGNE_TR!$A$1:$A$13,0),4),INDEX(COEE_CADLIGNE_TR!$A$16:$C$27,MATCH(Tableau4[[#This Row],[Mois]],COEE_CADLIGNE_TR!$A$16:$A$27,0),2)*COEE_CADLIGNE_TR!$I$2*INDEX(COEE_CADLIGNE_TR!$L$3:$R$9,MATCH(WEEKDAY($A253,1),COEE_CADLIGNE_TR!$M$3:$M$9,0),3)*INDEX(COEE_CADLIGNE_TR!$A$1:$D$13,MATCH(MONTH($A253),COEE_CADLIGNE_TR!$A$1:$A$13,0),4))))</f>
        <v>4890.6000000000004</v>
      </c>
      <c r="P253" s="28">
        <f>IF(OR(Ouverture_lignes_validées!P253="F",Ouverture_lignes_validées!P253="PM",Ouverture_lignes_validées!P253=""),"",IF(Ouverture_lignes_validées!P253=1,IF(ISEVEN(Capa_lignes!$C253)="VRAI",INDEX(COEE_CADLIGNE_TR!$A$16:$C$27,MATCH(Tableau4[[#This Row],[Mois]],COEE_CADLIGNE_TR!$A$16:$A$27,0),2)*COEE_CADLIGNE_TR!$I$2*INDEX(COEE_CADLIGNE_TR!$L$3:$R$9,MATCH(WEEKDAY($A253,1),COEE_CADLIGNE_TR!$M$3:$M$9,0),3)*INDEX(COEE_CADLIGNE_TR!$A$1:$D$13,MATCH(MONTH($A253),COEE_CADLIGNE_TR!$A$1:$A$13,0),4),INDEX(COEE_CADLIGNE_TR!$A$16:$C$27,MATCH(Tableau4[[#This Row],[Mois]],COEE_CADLIGNE_TR!$A$16:$A$27,0),2)*COEE_CADLIGNE_TR!$I$2*INDEX(COEE_CADLIGNE_TR!$L$3:$R$9,MATCH(WEEKDAY($A253,1),COEE_CADLIGNE_TR!$M$3:$M$9,0),4)*INDEX(COEE_CADLIGNE_TR!$A$1:$D$13,MATCH(MONTH($A253),COEE_CADLIGNE_TR!$A$1:$A$13,0),4))))</f>
        <v>5001.75</v>
      </c>
      <c r="Q253" s="28" t="str">
        <f>IF(OR(Ouverture_lignes_validées!Q253="F",Ouverture_lignes_validées!Q253="PM",Ouverture_lignes_validées!Q253=""),"",IF(Ouverture_lignes_validées!Q253=1,INDEX(COEE_CADLIGNE_TR!$A$16:$C$27,MATCH(Tableau4[[#This Row],[Mois]],COEE_CADLIGNE_TR!$A$16:$A$27,0),2)*COEE_CADLIGNE_TR!$I$2*INDEX(COEE_CADLIGNE_TR!$L$3:$R$9,MATCH(WEEKDAY($A253,1),COEE_CADLIGNE_TR!$M$3:$M$9,0),5)*INDEX(COEE_CADLIGNE_TR!$A$1:$D$13,MATCH(MONTH($A253),COEE_CADLIGNE_TR!$A$1:$A$13,0),4)))</f>
        <v/>
      </c>
      <c r="R253" s="28" t="str">
        <f>IF(OR(Ouverture_lignes_validées!R253="F",Ouverture_lignes_validées!R253="PM",Ouverture_lignes_validées!R253=""),"",IF(Ouverture_lignes_validées!R253=1,INDEX(COEE_CADLIGNE_TR!$A$16:$C$27,MATCH(Tableau4[[#This Row],[Mois]],COEE_CADLIGNE_TR!$A$16:$A$27,0),2)*COEE_CADLIGNE_TR!$I$2*INDEX(COEE_CADLIGNE_TR!$L$3:$R$9,MATCH(WEEKDAY($A253,1),COEE_CADLIGNE_TR!$M$3:$M$9,0),6)*INDEX(COEE_CADLIGNE_TR!$A$1:$D$13,MATCH(MONTH($A253),COEE_CADLIGNE_TR!$A$1:$A$13,0),4)))</f>
        <v/>
      </c>
      <c r="S253" s="28" t="str">
        <f>IF(OR(Ouverture_lignes_validées!S253="F",Ouverture_lignes_validées!S253="PM",Ouverture_lignes_validées!S253=""),"",IF(Ouverture_lignes_validées!S253=1,INDEX(COEE_CADLIGNE_TR!$A$16:$C$27,MATCH(Tableau4[[#This Row],[Mois]],COEE_CADLIGNE_TR!$A$16:$A$27,0),2)*COEE_CADLIGNE_TR!$I$2*INDEX(COEE_CADLIGNE_TR!$L$3:$R$9,MATCH(WEEKDAY($A253,1),COEE_CADLIGNE_TR!$M$3:$M$9,0),7)*INDEX(COEE_CADLIGNE_TR!$A$1:$D$13,MATCH(MONTH($A253),COEE_CADLIGNE_TR!$A$1:$A$13,0),4)))</f>
        <v/>
      </c>
      <c r="T253" s="28">
        <f>IF(OR(Ouverture_lignes_validées!T253="F",Ouverture_lignes_validées!T253="PM",Ouverture_lignes_validées!T253=""),"",IF(Ouverture_lignes_validées!T253=1,IF(ISEVEN(Capa_lignes!$C253)="VRAI",INDEX(COEE_CADLIGNE_TR!$A$16:$C$27,MATCH(Tableau4[[#This Row],[Mois]],COEE_CADLIGNE_TR!$A$16:$A$27,0),2)*COEE_CADLIGNE_TR!$J$2*INDEX(COEE_CADLIGNE_TR!$L$3:$R$9,MATCH(WEEKDAY($A253,1),COEE_CADLIGNE_TR!$M$3:$M$9,0),3)*INDEX(COEE_CADLIGNE_TR!$A$1:$E$13,MATCH(MONTH($A253),COEE_CADLIGNE_TR!$A$1:$A$13,0),5),INDEX(COEE_CADLIGNE_TR!$A$16:$C$27,MATCH(Tableau4[[#This Row],[Mois]],COEE_CADLIGNE_TR!$A$16:$A$27,0),2)*COEE_CADLIGNE_TR!$J$2*INDEX(COEE_CADLIGNE_TR!$L$3:$R$9,MATCH(WEEKDAY($A253,1),COEE_CADLIGNE_TR!$M$3:$M$9,0),4)*INDEX(COEE_CADLIGNE_TR!$A$1:$E$13,MATCH(MONTH($A253),COEE_CADLIGNE_TR!$A$1:$A$13,0),5))))</f>
        <v>1601.8735362997659</v>
      </c>
    </row>
    <row r="254" spans="1:20" x14ac:dyDescent="0.35">
      <c r="A254" s="4">
        <v>45177</v>
      </c>
      <c r="B254" s="1">
        <v>2023</v>
      </c>
      <c r="C254" s="1">
        <v>36</v>
      </c>
      <c r="D254" s="1">
        <f>MONTH(Tableau4[[#This Row],[Date ]])</f>
        <v>9</v>
      </c>
      <c r="E254" s="28" t="str">
        <f>IF(OR(Ouverture_lignes_validées!E254="F",Ouverture_lignes_validées!E254="PM",Ouverture_lignes_validées!E254=""),"",
IF(Ouverture_lignes_validées!E254=1,
IF(ISEVEN(Capa_lignes!$C254)="VRAI",
INDEX(COEE_CADLIGNE_TR!$A$16:$C$27,MATCH(Tableau4[[#This Row],[Mois]],COEE_CADLIGNE_TR!$A$16:$A$27,0),2)*COEE_CADLIGNE_TR!$G$2*INDEX(COEE_CADLIGNE_TR!$L$3:$R$9,MATCH(WEEKDAY($A254,1),COEE_CADLIGNE_TR!$M$3:$M$9,0),4)*INDEX(COEE_CADLIGNE_TR!$A$1:$D$13,MATCH(MONTH($A254),COEE_CADLIGNE_TR!$A$1:$A$13,0),2)*INDEX(COEE_CADLIGNE_TR!$A$1:$D$13,MATCH(MONTH($A254),COEE_CADLIGNE_TR!$A$1:$A$13,0),2),
INDEX(COEE_CADLIGNE_TR!$A$16:$C$27,MATCH(Tableau4[[#This Row],[Mois]],COEE_CADLIGNE_TR!$A$16:$A$27,0),2)*COEE_CADLIGNE_TR!$G$2*INDEX(COEE_CADLIGNE_TR!$L$3:$R$9,MATCH(WEEKDAY($A254,1),COEE_CADLIGNE_TR!$M$3:$M$9,0),3)*INDEX(COEE_CADLIGNE_TR!$A$1:$D$13,MATCH(MONTH($A254),COEE_CADLIGNE_TR!$A$1:$A$13,0),2)*INDEX(COEE_CADLIGNE_TR!$A$1:$D$13,MATCH(MONTH($A254),COEE_CADLIGNE_TR!$A$1:$A$13,0),2))))</f>
        <v/>
      </c>
      <c r="F254" s="28" t="str">
        <f>IF(OR(Ouverture_lignes_validées!F254="F",Ouverture_lignes_validées!F254="PM",Ouverture_lignes_validées!F254=""),"",IF(Ouverture_lignes_validées!F254=1,IF(ISEVEN(Capa_lignes!$C254)="VRAI",INDEX(COEE_CADLIGNE_TR!$A$16:$C$27,MATCH(Tableau4[[#This Row],[Mois]],COEE_CADLIGNE_TR!$A$16:$A$27,0),2)*COEE_CADLIGNE_TR!$G$2*INDEX(COEE_CADLIGNE_TR!$L$3:$R$9,MATCH(WEEKDAY($A254,1),COEE_CADLIGNE_TR!$M$3:$M$9,0),3)*INDEX(COEE_CADLIGNE_TR!$A$1:$D$13,MATCH(MONTH($A254),COEE_CADLIGNE_TR!$A$1:$A$13,0),2),COEE_CADLIGNE_TR!$G$2*INDEX(COEE_CADLIGNE_TR!$L$3:$R$9,MATCH(WEEKDAY($A254,1),COEE_CADLIGNE_TR!$M$3:$M$9,0),4)*INDEX(COEE_CADLIGNE_TR!$A$1:$D$13,MATCH(MONTH($A254),COEE_CADLIGNE_TR!$A$1:$A$13,0),2))))</f>
        <v/>
      </c>
      <c r="G254" s="28" t="str">
        <f>IF(OR(Ouverture_lignes_validées!G254="F",Ouverture_lignes_validées!G254="PM",Ouverture_lignes_validées!G254=""),"",IF(Ouverture_lignes_validées!G254=1,INDEX(COEE_CADLIGNE_TR!$A$16:$C$27,MATCH(Tableau4[[#This Row],[Mois]],COEE_CADLIGNE_TR!$A$16:$A$27,0),2)*COEE_CADLIGNE_TR!$G$2*INDEX(COEE_CADLIGNE_TR!$L$3:$R$9,MATCH(WEEKDAY($A254,1),COEE_CADLIGNE_TR!$M$3:$M$9,0),5)*INDEX(COEE_CADLIGNE_TR!$A$1:$D$13,MATCH(MONTH($A254),COEE_CADLIGNE_TR!$A$1:$A$13,0),2)))</f>
        <v/>
      </c>
      <c r="H254" s="28" t="str">
        <f>IF(OR(Ouverture_lignes_validées!H254="F",Ouverture_lignes_validées!H254="PM",Ouverture_lignes_validées!H254=""),"",IF(Ouverture_lignes_validées!H254=1,INDEX(COEE_CADLIGNE_TR!$A$16:$C$27,MATCH(Tableau4[[#This Row],[Mois]],COEE_CADLIGNE_TR!$A$16:$A$27,0),2)*COEE_CADLIGNE_TR!$G$2*INDEX(COEE_CADLIGNE_TR!$L$3:$R$9,MATCH(WEEKDAY($A254,1),COEE_CADLIGNE_TR!$M$3:$M$9,0),6)*INDEX(COEE_CADLIGNE_TR!$A$1:$D$13,MATCH(MONTH($A254),COEE_CADLIGNE_TR!$A$1:$A$13,0),2)))</f>
        <v/>
      </c>
      <c r="I254" s="28" t="str">
        <f>IF(OR(Ouverture_lignes_validées!I254="F",Ouverture_lignes_validées!I254="PM",Ouverture_lignes_validées!I254=""),"",IF(Ouverture_lignes_validées!I254=1,INDEX(COEE_CADLIGNE_TR!$A$16:$C$27,MATCH(Tableau4[[#This Row],[Mois]],COEE_CADLIGNE_TR!$A$16:$A$27,0),2)*COEE_CADLIGNE_TR!$G$2*INDEX(COEE_CADLIGNE_TR!$L$3:$R$9,MATCH(WEEKDAY($A254,1),COEE_CADLIGNE_TR!$M$3:$M$9,0),7)*INDEX(COEE_CADLIGNE_TR!$A$1:$D$13,MATCH(MONTH($A254),COEE_CADLIGNE_TR!$A$1:$A$13,0),2)))</f>
        <v/>
      </c>
      <c r="J254" s="28" t="str">
        <f>IF(OR(Ouverture_lignes_validées!J254="F",Ouverture_lignes_validées!J254="PM",Ouverture_lignes_validées!J254=""),"",IF(Ouverture_lignes_validées!J254=1,IF(ISEVEN(Capa_lignes!$C254)="VRAI",INDEX(COEE_CADLIGNE_TR!$A$16:$C$27,MATCH(Tableau4[[#This Row],[Mois]],COEE_CADLIGNE_TR!$A$16:$A$27,0),2)*COEE_CADLIGNE_TR!$H$2*INDEX(COEE_CADLIGNE_TR!$L$3:$R$9,MATCH(WEEKDAY($A254,1),COEE_CADLIGNE_TR!$M$3:$M$9,0),4)*INDEX(COEE_CADLIGNE_TR!$A$1:$D$13,MATCH(MONTH($A254),COEE_CADLIGNE_TR!$A$1:$A$13,0),3),INDEX(COEE_CADLIGNE_TR!$A$16:$C$27,MATCH(Tableau4[[#This Row],[Mois]],COEE_CADLIGNE_TR!$A$16:$A$27,0),2)*COEE_CADLIGNE_TR!$H$2*INDEX(COEE_CADLIGNE_TR!$L$3:$R$9,MATCH(WEEKDAY($A254,1),COEE_CADLIGNE_TR!$M$3:$M$9,0),3)*INDEX(COEE_CADLIGNE_TR!$A$1:$D$13,MATCH(MONTH($A254),COEE_CADLIGNE_TR!$A$1:$A$13,0),3))))</f>
        <v/>
      </c>
      <c r="K254" s="28">
        <f>IF(OR(Ouverture_lignes_validées!K254="F",Ouverture_lignes_validées!K254="PM",Ouverture_lignes_validées!K254=""),"",IF(Ouverture_lignes_validées!K254=1,IF(ISEVEN(Capa_lignes!$C254)="VRAI",INDEX(COEE_CADLIGNE_TR!$A$16:$C$27,MATCH(Tableau4[[#This Row],[Mois]],COEE_CADLIGNE_TR!$A$16:$A$27,0),2)*COEE_CADLIGNE_TR!$H$2*INDEX(COEE_CADLIGNE_TR!$L$3:$R$9,MATCH(WEEKDAY($A254,1),COEE_CADLIGNE_TR!$M$3:$M$9,0),3)*INDEX(COEE_CADLIGNE_TR!$A$1:$D$13,MATCH(MONTH($A254),COEE_CADLIGNE_TR!$A$1:$A$13,0),3),INDEX(COEE_CADLIGNE_TR!$A$16:$C$27,MATCH(Tableau4[[#This Row],[Mois]],COEE_CADLIGNE_TR!$A$16:$A$27,0),2)*COEE_CADLIGNE_TR!$H$2*INDEX(COEE_CADLIGNE_TR!$L$3:$R$9,MATCH(WEEKDAY($A254,1),COEE_CADLIGNE_TR!$M$3:$M$9,0),4)*INDEX(COEE_CADLIGNE_TR!$A$1:$D$13,MATCH(MONTH($A254),COEE_CADLIGNE_TR!$A$1:$A$13,0),3))))</f>
        <v>3029.90625</v>
      </c>
      <c r="L254" s="28" t="str">
        <f>IF(OR(Ouverture_lignes_validées!L254="F",Ouverture_lignes_validées!L254="PM",Ouverture_lignes_validées!L254=""),"",IF(Ouverture_lignes_validées!L254=1,INDEX(COEE_CADLIGNE_TR!$A$16:$C$27,MATCH(Tableau4[[#This Row],[Mois]],COEE_CADLIGNE_TR!$A$16:$A$27,0),2)*COEE_CADLIGNE_TR!$H$2*INDEX(COEE_CADLIGNE_TR!$L$3:$R$9,MATCH(WEEKDAY($A254,1),COEE_CADLIGNE_TR!$M$3:$M$9,0),5)*INDEX(COEE_CADLIGNE_TR!$A$1:$D$13,MATCH(MONTH($A254),COEE_CADLIGNE_TR!$A$1:$A$13,0),3)))</f>
        <v/>
      </c>
      <c r="M254" s="28" t="str">
        <f>IF(OR(Ouverture_lignes_validées!M254="F",Ouverture_lignes_validées!M254="PM",Ouverture_lignes_validées!M254=""),"",IF(Ouverture_lignes_validées!M254=1,INDEX(COEE_CADLIGNE_TR!$A$16:$C$27,MATCH(Tableau4[[#This Row],[Mois]],COEE_CADLIGNE_TR!$A$16:$A$27,0),2)*COEE_CADLIGNE_TR!$H$2*INDEX(COEE_CADLIGNE_TR!$L$3:$R$9,MATCH(WEEKDAY($A254,1),COEE_CADLIGNE_TR!$M$3:$M$9,0),6)*INDEX(COEE_CADLIGNE_TR!$A$1:$D$13,MATCH(MONTH($A254),COEE_CADLIGNE_TR!$A$1:$A$13,0),3)))</f>
        <v/>
      </c>
      <c r="N254" s="28" t="str">
        <f>IF(OR(Ouverture_lignes_validées!N254="F",Ouverture_lignes_validées!N254="PM",Ouverture_lignes_validées!N254=""),"",IF(Ouverture_lignes_validées!N254=1,INDEX(COEE_CADLIGNE_TR!$A$16:$C$27,MATCH(Tableau4[[#This Row],[Mois]],COEE_CADLIGNE_TR!$A$16:$A$27,0),2)*COEE_CADLIGNE_TR!$H$2*INDEX(COEE_CADLIGNE_TR!$L$3:$R$9,MATCH(WEEKDAY($A254,1),COEE_CADLIGNE_TR!$M$3:$M$9,0),7)*INDEX(COEE_CADLIGNE_TR!$A$1:$D$13,MATCH(MONTH($A254),COEE_CADLIGNE_TR!$A$1:$A$13,0),3)))</f>
        <v/>
      </c>
      <c r="O254" s="28">
        <f>IF(OR(Ouverture_lignes_validées!O254="F",Ouverture_lignes_validées!O254="PM",Ouverture_lignes_validées!O254=""),"",IF(Ouverture_lignes_validées!O254=1,IF(ISEVEN(Capa_lignes!$C254)="VRAI",INDEX(COEE_CADLIGNE_TR!$A$16:$C$27,MATCH(Tableau4[[#This Row],[Mois]],COEE_CADLIGNE_TR!$A$16:$A$27,0),2)*COEE_CADLIGNE_TR!$I$2*INDEX(COEE_CADLIGNE_TR!$L$3:$R$9,MATCH(WEEKDAY($A254,1),COEE_CADLIGNE_TR!$M$3:$M$9,0),4)*INDEX(COEE_CADLIGNE_TR!$A$1:$D$13,MATCH(MONTH($A254),COEE_CADLIGNE_TR!$A$1:$A$13,0),4),INDEX(COEE_CADLIGNE_TR!$A$16:$C$27,MATCH(Tableau4[[#This Row],[Mois]],COEE_CADLIGNE_TR!$A$16:$A$27,0),2)*COEE_CADLIGNE_TR!$I$2*INDEX(COEE_CADLIGNE_TR!$L$3:$R$9,MATCH(WEEKDAY($A254,1),COEE_CADLIGNE_TR!$M$3:$M$9,0),3)*INDEX(COEE_CADLIGNE_TR!$A$1:$D$13,MATCH(MONTH($A254),COEE_CADLIGNE_TR!$A$1:$A$13,0),4))))</f>
        <v>4890.6000000000004</v>
      </c>
      <c r="P254" s="28">
        <f>IF(OR(Ouverture_lignes_validées!P254="F",Ouverture_lignes_validées!P254="PM",Ouverture_lignes_validées!P254=""),"",IF(Ouverture_lignes_validées!P254=1,IF(ISEVEN(Capa_lignes!$C254)="VRAI",INDEX(COEE_CADLIGNE_TR!$A$16:$C$27,MATCH(Tableau4[[#This Row],[Mois]],COEE_CADLIGNE_TR!$A$16:$A$27,0),2)*COEE_CADLIGNE_TR!$I$2*INDEX(COEE_CADLIGNE_TR!$L$3:$R$9,MATCH(WEEKDAY($A254,1),COEE_CADLIGNE_TR!$M$3:$M$9,0),3)*INDEX(COEE_CADLIGNE_TR!$A$1:$D$13,MATCH(MONTH($A254),COEE_CADLIGNE_TR!$A$1:$A$13,0),4),INDEX(COEE_CADLIGNE_TR!$A$16:$C$27,MATCH(Tableau4[[#This Row],[Mois]],COEE_CADLIGNE_TR!$A$16:$A$27,0),2)*COEE_CADLIGNE_TR!$I$2*INDEX(COEE_CADLIGNE_TR!$L$3:$R$9,MATCH(WEEKDAY($A254,1),COEE_CADLIGNE_TR!$M$3:$M$9,0),4)*INDEX(COEE_CADLIGNE_TR!$A$1:$D$13,MATCH(MONTH($A254),COEE_CADLIGNE_TR!$A$1:$A$13,0),4))))</f>
        <v>3001.05</v>
      </c>
      <c r="Q254" s="28" t="str">
        <f>IF(OR(Ouverture_lignes_validées!Q254="F",Ouverture_lignes_validées!Q254="PM",Ouverture_lignes_validées!Q254=""),"",IF(Ouverture_lignes_validées!Q254=1,INDEX(COEE_CADLIGNE_TR!$A$16:$C$27,MATCH(Tableau4[[#This Row],[Mois]],COEE_CADLIGNE_TR!$A$16:$A$27,0),2)*COEE_CADLIGNE_TR!$I$2*INDEX(COEE_CADLIGNE_TR!$L$3:$R$9,MATCH(WEEKDAY($A254,1),COEE_CADLIGNE_TR!$M$3:$M$9,0),5)*INDEX(COEE_CADLIGNE_TR!$A$1:$D$13,MATCH(MONTH($A254),COEE_CADLIGNE_TR!$A$1:$A$13,0),4)))</f>
        <v/>
      </c>
      <c r="R254" s="28" t="str">
        <f>IF(OR(Ouverture_lignes_validées!R254="F",Ouverture_lignes_validées!R254="PM",Ouverture_lignes_validées!R254=""),"",IF(Ouverture_lignes_validées!R254=1,INDEX(COEE_CADLIGNE_TR!$A$16:$C$27,MATCH(Tableau4[[#This Row],[Mois]],COEE_CADLIGNE_TR!$A$16:$A$27,0),2)*COEE_CADLIGNE_TR!$I$2*INDEX(COEE_CADLIGNE_TR!$L$3:$R$9,MATCH(WEEKDAY($A254,1),COEE_CADLIGNE_TR!$M$3:$M$9,0),6)*INDEX(COEE_CADLIGNE_TR!$A$1:$D$13,MATCH(MONTH($A254),COEE_CADLIGNE_TR!$A$1:$A$13,0),4)))</f>
        <v/>
      </c>
      <c r="S254" s="28" t="str">
        <f>IF(OR(Ouverture_lignes_validées!S254="F",Ouverture_lignes_validées!S254="PM",Ouverture_lignes_validées!S254=""),"",IF(Ouverture_lignes_validées!S254=1,INDEX(COEE_CADLIGNE_TR!$A$16:$C$27,MATCH(Tableau4[[#This Row],[Mois]],COEE_CADLIGNE_TR!$A$16:$A$27,0),2)*COEE_CADLIGNE_TR!$I$2*INDEX(COEE_CADLIGNE_TR!$L$3:$R$9,MATCH(WEEKDAY($A254,1),COEE_CADLIGNE_TR!$M$3:$M$9,0),7)*INDEX(COEE_CADLIGNE_TR!$A$1:$D$13,MATCH(MONTH($A254),COEE_CADLIGNE_TR!$A$1:$A$13,0),4)))</f>
        <v/>
      </c>
      <c r="T254" s="28">
        <f>IF(OR(Ouverture_lignes_validées!T254="F",Ouverture_lignes_validées!T254="PM",Ouverture_lignes_validées!T254=""),"",IF(Ouverture_lignes_validées!T254=1,IF(ISEVEN(Capa_lignes!$C254)="VRAI",INDEX(COEE_CADLIGNE_TR!$A$16:$C$27,MATCH(Tableau4[[#This Row],[Mois]],COEE_CADLIGNE_TR!$A$16:$A$27,0),2)*COEE_CADLIGNE_TR!$J$2*INDEX(COEE_CADLIGNE_TR!$L$3:$R$9,MATCH(WEEKDAY($A254,1),COEE_CADLIGNE_TR!$M$3:$M$9,0),3)*INDEX(COEE_CADLIGNE_TR!$A$1:$E$13,MATCH(MONTH($A254),COEE_CADLIGNE_TR!$A$1:$A$13,0),5),INDEX(COEE_CADLIGNE_TR!$A$16:$C$27,MATCH(Tableau4[[#This Row],[Mois]],COEE_CADLIGNE_TR!$A$16:$A$27,0),2)*COEE_CADLIGNE_TR!$J$2*INDEX(COEE_CADLIGNE_TR!$L$3:$R$9,MATCH(WEEKDAY($A254,1),COEE_CADLIGNE_TR!$M$3:$M$9,0),4)*INDEX(COEE_CADLIGNE_TR!$A$1:$E$13,MATCH(MONTH($A254),COEE_CADLIGNE_TR!$A$1:$A$13,0),5))))</f>
        <v>961.12412177985948</v>
      </c>
    </row>
    <row r="255" spans="1:20" x14ac:dyDescent="0.35">
      <c r="A255" s="4">
        <v>45178</v>
      </c>
      <c r="B255" s="1">
        <v>2023</v>
      </c>
      <c r="C255" s="1">
        <v>36</v>
      </c>
      <c r="D255" s="1">
        <f>MONTH(Tableau4[[#This Row],[Date ]])</f>
        <v>9</v>
      </c>
      <c r="E255" s="28" t="str">
        <f>IF(OR(Ouverture_lignes_validées!E255="F",Ouverture_lignes_validées!E255="PM",Ouverture_lignes_validées!E255=""),"",
IF(Ouverture_lignes_validées!E255=1,
IF(ISEVEN(Capa_lignes!$C255)="VRAI",
INDEX(COEE_CADLIGNE_TR!$A$16:$C$27,MATCH(Tableau4[[#This Row],[Mois]],COEE_CADLIGNE_TR!$A$16:$A$27,0),2)*COEE_CADLIGNE_TR!$G$2*INDEX(COEE_CADLIGNE_TR!$L$3:$R$9,MATCH(WEEKDAY($A255,1),COEE_CADLIGNE_TR!$M$3:$M$9,0),4)*INDEX(COEE_CADLIGNE_TR!$A$1:$D$13,MATCH(MONTH($A255),COEE_CADLIGNE_TR!$A$1:$A$13,0),2)*INDEX(COEE_CADLIGNE_TR!$A$1:$D$13,MATCH(MONTH($A255),COEE_CADLIGNE_TR!$A$1:$A$13,0),2),
INDEX(COEE_CADLIGNE_TR!$A$16:$C$27,MATCH(Tableau4[[#This Row],[Mois]],COEE_CADLIGNE_TR!$A$16:$A$27,0),2)*COEE_CADLIGNE_TR!$G$2*INDEX(COEE_CADLIGNE_TR!$L$3:$R$9,MATCH(WEEKDAY($A255,1),COEE_CADLIGNE_TR!$M$3:$M$9,0),3)*INDEX(COEE_CADLIGNE_TR!$A$1:$D$13,MATCH(MONTH($A255),COEE_CADLIGNE_TR!$A$1:$A$13,0),2)*INDEX(COEE_CADLIGNE_TR!$A$1:$D$13,MATCH(MONTH($A255),COEE_CADLIGNE_TR!$A$1:$A$13,0),2))))</f>
        <v/>
      </c>
      <c r="F255" s="28" t="str">
        <f>IF(OR(Ouverture_lignes_validées!F255="F",Ouverture_lignes_validées!F255="PM",Ouverture_lignes_validées!F255=""),"",IF(Ouverture_lignes_validées!F255=1,IF(ISEVEN(Capa_lignes!$C255)="VRAI",INDEX(COEE_CADLIGNE_TR!$A$16:$C$27,MATCH(Tableau4[[#This Row],[Mois]],COEE_CADLIGNE_TR!$A$16:$A$27,0),2)*COEE_CADLIGNE_TR!$G$2*INDEX(COEE_CADLIGNE_TR!$L$3:$R$9,MATCH(WEEKDAY($A255,1),COEE_CADLIGNE_TR!$M$3:$M$9,0),3)*INDEX(COEE_CADLIGNE_TR!$A$1:$D$13,MATCH(MONTH($A255),COEE_CADLIGNE_TR!$A$1:$A$13,0),2),COEE_CADLIGNE_TR!$G$2*INDEX(COEE_CADLIGNE_TR!$L$3:$R$9,MATCH(WEEKDAY($A255,1),COEE_CADLIGNE_TR!$M$3:$M$9,0),4)*INDEX(COEE_CADLIGNE_TR!$A$1:$D$13,MATCH(MONTH($A255),COEE_CADLIGNE_TR!$A$1:$A$13,0),2))))</f>
        <v/>
      </c>
      <c r="G255" s="28" t="str">
        <f>IF(OR(Ouverture_lignes_validées!G255="F",Ouverture_lignes_validées!G255="PM",Ouverture_lignes_validées!G255=""),"",IF(Ouverture_lignes_validées!G255=1,INDEX(COEE_CADLIGNE_TR!$A$16:$C$27,MATCH(Tableau4[[#This Row],[Mois]],COEE_CADLIGNE_TR!$A$16:$A$27,0),2)*COEE_CADLIGNE_TR!$G$2*INDEX(COEE_CADLIGNE_TR!$L$3:$R$9,MATCH(WEEKDAY($A255,1),COEE_CADLIGNE_TR!$M$3:$M$9,0),5)*INDEX(COEE_CADLIGNE_TR!$A$1:$D$13,MATCH(MONTH($A255),COEE_CADLIGNE_TR!$A$1:$A$13,0),2)))</f>
        <v/>
      </c>
      <c r="H255" s="28" t="str">
        <f>IF(OR(Ouverture_lignes_validées!H255="F",Ouverture_lignes_validées!H255="PM",Ouverture_lignes_validées!H255=""),"",IF(Ouverture_lignes_validées!H255=1,INDEX(COEE_CADLIGNE_TR!$A$16:$C$27,MATCH(Tableau4[[#This Row],[Mois]],COEE_CADLIGNE_TR!$A$16:$A$27,0),2)*COEE_CADLIGNE_TR!$G$2*INDEX(COEE_CADLIGNE_TR!$L$3:$R$9,MATCH(WEEKDAY($A255,1),COEE_CADLIGNE_TR!$M$3:$M$9,0),6)*INDEX(COEE_CADLIGNE_TR!$A$1:$D$13,MATCH(MONTH($A255),COEE_CADLIGNE_TR!$A$1:$A$13,0),2)))</f>
        <v/>
      </c>
      <c r="I255" s="28" t="str">
        <f>IF(OR(Ouverture_lignes_validées!I255="F",Ouverture_lignes_validées!I255="PM",Ouverture_lignes_validées!I255=""),"",IF(Ouverture_lignes_validées!I255=1,INDEX(COEE_CADLIGNE_TR!$A$16:$C$27,MATCH(Tableau4[[#This Row],[Mois]],COEE_CADLIGNE_TR!$A$16:$A$27,0),2)*COEE_CADLIGNE_TR!$G$2*INDEX(COEE_CADLIGNE_TR!$L$3:$R$9,MATCH(WEEKDAY($A255,1),COEE_CADLIGNE_TR!$M$3:$M$9,0),7)*INDEX(COEE_CADLIGNE_TR!$A$1:$D$13,MATCH(MONTH($A255),COEE_CADLIGNE_TR!$A$1:$A$13,0),2)))</f>
        <v/>
      </c>
      <c r="J255" s="28" t="str">
        <f>IF(OR(Ouverture_lignes_validées!J255="F",Ouverture_lignes_validées!J255="PM",Ouverture_lignes_validées!J255=""),"",IF(Ouverture_lignes_validées!J255=1,IF(ISEVEN(Capa_lignes!$C255)="VRAI",INDEX(COEE_CADLIGNE_TR!$A$16:$C$27,MATCH(Tableau4[[#This Row],[Mois]],COEE_CADLIGNE_TR!$A$16:$A$27,0),2)*COEE_CADLIGNE_TR!$H$2*INDEX(COEE_CADLIGNE_TR!$L$3:$R$9,MATCH(WEEKDAY($A255,1),COEE_CADLIGNE_TR!$M$3:$M$9,0),4)*INDEX(COEE_CADLIGNE_TR!$A$1:$D$13,MATCH(MONTH($A255),COEE_CADLIGNE_TR!$A$1:$A$13,0),3),INDEX(COEE_CADLIGNE_TR!$A$16:$C$27,MATCH(Tableau4[[#This Row],[Mois]],COEE_CADLIGNE_TR!$A$16:$A$27,0),2)*COEE_CADLIGNE_TR!$H$2*INDEX(COEE_CADLIGNE_TR!$L$3:$R$9,MATCH(WEEKDAY($A255,1),COEE_CADLIGNE_TR!$M$3:$M$9,0),3)*INDEX(COEE_CADLIGNE_TR!$A$1:$D$13,MATCH(MONTH($A255),COEE_CADLIGNE_TR!$A$1:$A$13,0),3))))</f>
        <v/>
      </c>
      <c r="K255" s="28" t="str">
        <f>IF(OR(Ouverture_lignes_validées!K255="F",Ouverture_lignes_validées!K255="PM",Ouverture_lignes_validées!K255=""),"",IF(Ouverture_lignes_validées!K255=1,IF(ISEVEN(Capa_lignes!$C255)="VRAI",INDEX(COEE_CADLIGNE_TR!$A$16:$C$27,MATCH(Tableau4[[#This Row],[Mois]],COEE_CADLIGNE_TR!$A$16:$A$27,0),2)*COEE_CADLIGNE_TR!$H$2*INDEX(COEE_CADLIGNE_TR!$L$3:$R$9,MATCH(WEEKDAY($A255,1),COEE_CADLIGNE_TR!$M$3:$M$9,0),3)*INDEX(COEE_CADLIGNE_TR!$A$1:$D$13,MATCH(MONTH($A255),COEE_CADLIGNE_TR!$A$1:$A$13,0),3),INDEX(COEE_CADLIGNE_TR!$A$16:$C$27,MATCH(Tableau4[[#This Row],[Mois]],COEE_CADLIGNE_TR!$A$16:$A$27,0),2)*COEE_CADLIGNE_TR!$H$2*INDEX(COEE_CADLIGNE_TR!$L$3:$R$9,MATCH(WEEKDAY($A255,1),COEE_CADLIGNE_TR!$M$3:$M$9,0),4)*INDEX(COEE_CADLIGNE_TR!$A$1:$D$13,MATCH(MONTH($A255),COEE_CADLIGNE_TR!$A$1:$A$13,0),3))))</f>
        <v/>
      </c>
      <c r="L255" s="28" t="str">
        <f>IF(OR(Ouverture_lignes_validées!L255="F",Ouverture_lignes_validées!L255="PM",Ouverture_lignes_validées!L255=""),"",IF(Ouverture_lignes_validées!L255=1,INDEX(COEE_CADLIGNE_TR!$A$16:$C$27,MATCH(Tableau4[[#This Row],[Mois]],COEE_CADLIGNE_TR!$A$16:$A$27,0),2)*COEE_CADLIGNE_TR!$H$2*INDEX(COEE_CADLIGNE_TR!$L$3:$R$9,MATCH(WEEKDAY($A255,1),COEE_CADLIGNE_TR!$M$3:$M$9,0),5)*INDEX(COEE_CADLIGNE_TR!$A$1:$D$13,MATCH(MONTH($A255),COEE_CADLIGNE_TR!$A$1:$A$13,0),3)))</f>
        <v/>
      </c>
      <c r="M255" s="28" t="str">
        <f>IF(OR(Ouverture_lignes_validées!M255="F",Ouverture_lignes_validées!M255="PM",Ouverture_lignes_validées!M255=""),"",IF(Ouverture_lignes_validées!M255=1,INDEX(COEE_CADLIGNE_TR!$A$16:$C$27,MATCH(Tableau4[[#This Row],[Mois]],COEE_CADLIGNE_TR!$A$16:$A$27,0),2)*COEE_CADLIGNE_TR!$H$2*INDEX(COEE_CADLIGNE_TR!$L$3:$R$9,MATCH(WEEKDAY($A255,1),COEE_CADLIGNE_TR!$M$3:$M$9,0),6)*INDEX(COEE_CADLIGNE_TR!$A$1:$D$13,MATCH(MONTH($A255),COEE_CADLIGNE_TR!$A$1:$A$13,0),3)))</f>
        <v/>
      </c>
      <c r="N255" s="28">
        <f>IF(OR(Ouverture_lignes_validées!N255="F",Ouverture_lignes_validées!N255="PM",Ouverture_lignes_validées!N255=""),"",IF(Ouverture_lignes_validées!N255=1,INDEX(COEE_CADLIGNE_TR!$A$16:$C$27,MATCH(Tableau4[[#This Row],[Mois]],COEE_CADLIGNE_TR!$A$16:$A$27,0),2)*COEE_CADLIGNE_TR!$H$2*INDEX(COEE_CADLIGNE_TR!$L$3:$R$9,MATCH(WEEKDAY($A255,1),COEE_CADLIGNE_TR!$M$3:$M$9,0),7)*INDEX(COEE_CADLIGNE_TR!$A$1:$D$13,MATCH(MONTH($A255),COEE_CADLIGNE_TR!$A$1:$A$13,0),3)))</f>
        <v>7967.53125</v>
      </c>
      <c r="O255" s="28" t="str">
        <f>IF(OR(Ouverture_lignes_validées!O255="F",Ouverture_lignes_validées!O255="PM",Ouverture_lignes_validées!O255=""),"",IF(Ouverture_lignes_validées!O255=1,IF(ISEVEN(Capa_lignes!$C255)="VRAI",INDEX(COEE_CADLIGNE_TR!$A$16:$C$27,MATCH(Tableau4[[#This Row],[Mois]],COEE_CADLIGNE_TR!$A$16:$A$27,0),2)*COEE_CADLIGNE_TR!$I$2*INDEX(COEE_CADLIGNE_TR!$L$3:$R$9,MATCH(WEEKDAY($A255,1),COEE_CADLIGNE_TR!$M$3:$M$9,0),4)*INDEX(COEE_CADLIGNE_TR!$A$1:$D$13,MATCH(MONTH($A255),COEE_CADLIGNE_TR!$A$1:$A$13,0),4),INDEX(COEE_CADLIGNE_TR!$A$16:$C$27,MATCH(Tableau4[[#This Row],[Mois]],COEE_CADLIGNE_TR!$A$16:$A$27,0),2)*COEE_CADLIGNE_TR!$I$2*INDEX(COEE_CADLIGNE_TR!$L$3:$R$9,MATCH(WEEKDAY($A255,1),COEE_CADLIGNE_TR!$M$3:$M$9,0),3)*INDEX(COEE_CADLIGNE_TR!$A$1:$D$13,MATCH(MONTH($A255),COEE_CADLIGNE_TR!$A$1:$A$13,0),4))))</f>
        <v/>
      </c>
      <c r="P255" s="28" t="str">
        <f>IF(OR(Ouverture_lignes_validées!P255="F",Ouverture_lignes_validées!P255="PM",Ouverture_lignes_validées!P255=""),"",IF(Ouverture_lignes_validées!P255=1,IF(ISEVEN(Capa_lignes!$C255)="VRAI",INDEX(COEE_CADLIGNE_TR!$A$16:$C$27,MATCH(Tableau4[[#This Row],[Mois]],COEE_CADLIGNE_TR!$A$16:$A$27,0),2)*COEE_CADLIGNE_TR!$I$2*INDEX(COEE_CADLIGNE_TR!$L$3:$R$9,MATCH(WEEKDAY($A255,1),COEE_CADLIGNE_TR!$M$3:$M$9,0),3)*INDEX(COEE_CADLIGNE_TR!$A$1:$D$13,MATCH(MONTH($A255),COEE_CADLIGNE_TR!$A$1:$A$13,0),4),INDEX(COEE_CADLIGNE_TR!$A$16:$C$27,MATCH(Tableau4[[#This Row],[Mois]],COEE_CADLIGNE_TR!$A$16:$A$27,0),2)*COEE_CADLIGNE_TR!$I$2*INDEX(COEE_CADLIGNE_TR!$L$3:$R$9,MATCH(WEEKDAY($A255,1),COEE_CADLIGNE_TR!$M$3:$M$9,0),4)*INDEX(COEE_CADLIGNE_TR!$A$1:$D$13,MATCH(MONTH($A255),COEE_CADLIGNE_TR!$A$1:$A$13,0),4))))</f>
        <v/>
      </c>
      <c r="Q255" s="28" t="str">
        <f>IF(OR(Ouverture_lignes_validées!Q255="F",Ouverture_lignes_validées!Q255="PM",Ouverture_lignes_validées!Q255=""),"",IF(Ouverture_lignes_validées!Q255=1,INDEX(COEE_CADLIGNE_TR!$A$16:$C$27,MATCH(Tableau4[[#This Row],[Mois]],COEE_CADLIGNE_TR!$A$16:$A$27,0),2)*COEE_CADLIGNE_TR!$I$2*INDEX(COEE_CADLIGNE_TR!$L$3:$R$9,MATCH(WEEKDAY($A255,1),COEE_CADLIGNE_TR!$M$3:$M$9,0),5)*INDEX(COEE_CADLIGNE_TR!$A$1:$D$13,MATCH(MONTH($A255),COEE_CADLIGNE_TR!$A$1:$A$13,0),4)))</f>
        <v/>
      </c>
      <c r="R255" s="28" t="str">
        <f>IF(OR(Ouverture_lignes_validées!R255="F",Ouverture_lignes_validées!R255="PM",Ouverture_lignes_validées!R255=""),"",IF(Ouverture_lignes_validées!R255=1,INDEX(COEE_CADLIGNE_TR!$A$16:$C$27,MATCH(Tableau4[[#This Row],[Mois]],COEE_CADLIGNE_TR!$A$16:$A$27,0),2)*COEE_CADLIGNE_TR!$I$2*INDEX(COEE_CADLIGNE_TR!$L$3:$R$9,MATCH(WEEKDAY($A255,1),COEE_CADLIGNE_TR!$M$3:$M$9,0),6)*INDEX(COEE_CADLIGNE_TR!$A$1:$D$13,MATCH(MONTH($A255),COEE_CADLIGNE_TR!$A$1:$A$13,0),4)))</f>
        <v/>
      </c>
      <c r="S255" s="28">
        <f>IF(OR(Ouverture_lignes_validées!S255="F",Ouverture_lignes_validées!S255="PM",Ouverture_lignes_validées!S255=""),"",IF(Ouverture_lignes_validées!S255=1,INDEX(COEE_CADLIGNE_TR!$A$16:$C$27,MATCH(Tableau4[[#This Row],[Mois]],COEE_CADLIGNE_TR!$A$16:$A$27,0),2)*COEE_CADLIGNE_TR!$I$2*INDEX(COEE_CADLIGNE_TR!$L$3:$R$9,MATCH(WEEKDAY($A255,1),COEE_CADLIGNE_TR!$M$3:$M$9,0),7)*INDEX(COEE_CADLIGNE_TR!$A$1:$D$13,MATCH(MONTH($A255),COEE_CADLIGNE_TR!$A$1:$A$13,0),4)))</f>
        <v>7891.6500000000005</v>
      </c>
      <c r="T255" s="28" t="str">
        <f>IF(OR(Ouverture_lignes_validées!T255="F",Ouverture_lignes_validées!T255="PM",Ouverture_lignes_validées!T255=""),"",IF(Ouverture_lignes_validées!T255=1,IF(ISEVEN(Capa_lignes!$C255)="VRAI",INDEX(COEE_CADLIGNE_TR!$A$16:$C$27,MATCH(Tableau4[[#This Row],[Mois]],COEE_CADLIGNE_TR!$A$16:$A$27,0),2)*COEE_CADLIGNE_TR!$J$2*INDEX(COEE_CADLIGNE_TR!$L$3:$R$9,MATCH(WEEKDAY($A255,1),COEE_CADLIGNE_TR!$M$3:$M$9,0),3)*INDEX(COEE_CADLIGNE_TR!$A$1:$E$13,MATCH(MONTH($A255),COEE_CADLIGNE_TR!$A$1:$A$13,0),5),INDEX(COEE_CADLIGNE_TR!$A$16:$C$27,MATCH(Tableau4[[#This Row],[Mois]],COEE_CADLIGNE_TR!$A$16:$A$27,0),2)*COEE_CADLIGNE_TR!$J$2*INDEX(COEE_CADLIGNE_TR!$L$3:$R$9,MATCH(WEEKDAY($A255,1),COEE_CADLIGNE_TR!$M$3:$M$9,0),4)*INDEX(COEE_CADLIGNE_TR!$A$1:$E$13,MATCH(MONTH($A255),COEE_CADLIGNE_TR!$A$1:$A$13,0),5))))</f>
        <v/>
      </c>
    </row>
    <row r="256" spans="1:20" x14ac:dyDescent="0.35">
      <c r="A256" s="4">
        <v>45179</v>
      </c>
      <c r="B256" s="1">
        <v>2023</v>
      </c>
      <c r="C256" s="1">
        <v>36</v>
      </c>
      <c r="D256" s="1">
        <f>MONTH(Tableau4[[#This Row],[Date ]])</f>
        <v>9</v>
      </c>
      <c r="E256" s="28" t="str">
        <f>IF(OR(Ouverture_lignes_validées!E256="F",Ouverture_lignes_validées!E256="PM",Ouverture_lignes_validées!E256=""),"",
IF(Ouverture_lignes_validées!E256=1,
IF(ISEVEN(Capa_lignes!$C256)="VRAI",
INDEX(COEE_CADLIGNE_TR!$A$16:$C$27,MATCH(Tableau4[[#This Row],[Mois]],COEE_CADLIGNE_TR!$A$16:$A$27,0),2)*COEE_CADLIGNE_TR!$G$2*INDEX(COEE_CADLIGNE_TR!$L$3:$R$9,MATCH(WEEKDAY($A256,1),COEE_CADLIGNE_TR!$M$3:$M$9,0),4)*INDEX(COEE_CADLIGNE_TR!$A$1:$D$13,MATCH(MONTH($A256),COEE_CADLIGNE_TR!$A$1:$A$13,0),2)*INDEX(COEE_CADLIGNE_TR!$A$1:$D$13,MATCH(MONTH($A256),COEE_CADLIGNE_TR!$A$1:$A$13,0),2),
INDEX(COEE_CADLIGNE_TR!$A$16:$C$27,MATCH(Tableau4[[#This Row],[Mois]],COEE_CADLIGNE_TR!$A$16:$A$27,0),2)*COEE_CADLIGNE_TR!$G$2*INDEX(COEE_CADLIGNE_TR!$L$3:$R$9,MATCH(WEEKDAY($A256,1),COEE_CADLIGNE_TR!$M$3:$M$9,0),3)*INDEX(COEE_CADLIGNE_TR!$A$1:$D$13,MATCH(MONTH($A256),COEE_CADLIGNE_TR!$A$1:$A$13,0),2)*INDEX(COEE_CADLIGNE_TR!$A$1:$D$13,MATCH(MONTH($A256),COEE_CADLIGNE_TR!$A$1:$A$13,0),2))))</f>
        <v/>
      </c>
      <c r="F256" s="28" t="str">
        <f>IF(OR(Ouverture_lignes_validées!F256="F",Ouverture_lignes_validées!F256="PM",Ouverture_lignes_validées!F256=""),"",IF(Ouverture_lignes_validées!F256=1,IF(ISEVEN(Capa_lignes!$C256)="VRAI",INDEX(COEE_CADLIGNE_TR!$A$16:$C$27,MATCH(Tableau4[[#This Row],[Mois]],COEE_CADLIGNE_TR!$A$16:$A$27,0),2)*COEE_CADLIGNE_TR!$G$2*INDEX(COEE_CADLIGNE_TR!$L$3:$R$9,MATCH(WEEKDAY($A256,1),COEE_CADLIGNE_TR!$M$3:$M$9,0),3)*INDEX(COEE_CADLIGNE_TR!$A$1:$D$13,MATCH(MONTH($A256),COEE_CADLIGNE_TR!$A$1:$A$13,0),2),COEE_CADLIGNE_TR!$G$2*INDEX(COEE_CADLIGNE_TR!$L$3:$R$9,MATCH(WEEKDAY($A256,1),COEE_CADLIGNE_TR!$M$3:$M$9,0),4)*INDEX(COEE_CADLIGNE_TR!$A$1:$D$13,MATCH(MONTH($A256),COEE_CADLIGNE_TR!$A$1:$A$13,0),2))))</f>
        <v/>
      </c>
      <c r="G256" s="28" t="str">
        <f>IF(OR(Ouverture_lignes_validées!G256="F",Ouverture_lignes_validées!G256="PM",Ouverture_lignes_validées!G256=""),"",IF(Ouverture_lignes_validées!G256=1,INDEX(COEE_CADLIGNE_TR!$A$16:$C$27,MATCH(Tableau4[[#This Row],[Mois]],COEE_CADLIGNE_TR!$A$16:$A$27,0),2)*COEE_CADLIGNE_TR!$G$2*INDEX(COEE_CADLIGNE_TR!$L$3:$R$9,MATCH(WEEKDAY($A256,1),COEE_CADLIGNE_TR!$M$3:$M$9,0),5)*INDEX(COEE_CADLIGNE_TR!$A$1:$D$13,MATCH(MONTH($A256),COEE_CADLIGNE_TR!$A$1:$A$13,0),2)))</f>
        <v/>
      </c>
      <c r="H256" s="28" t="str">
        <f>IF(OR(Ouverture_lignes_validées!H256="F",Ouverture_lignes_validées!H256="PM",Ouverture_lignes_validées!H256=""),"",IF(Ouverture_lignes_validées!H256=1,INDEX(COEE_CADLIGNE_TR!$A$16:$C$27,MATCH(Tableau4[[#This Row],[Mois]],COEE_CADLIGNE_TR!$A$16:$A$27,0),2)*COEE_CADLIGNE_TR!$G$2*INDEX(COEE_CADLIGNE_TR!$L$3:$R$9,MATCH(WEEKDAY($A256,1),COEE_CADLIGNE_TR!$M$3:$M$9,0),6)*INDEX(COEE_CADLIGNE_TR!$A$1:$D$13,MATCH(MONTH($A256),COEE_CADLIGNE_TR!$A$1:$A$13,0),2)))</f>
        <v/>
      </c>
      <c r="I256" s="28" t="str">
        <f>IF(OR(Ouverture_lignes_validées!I256="F",Ouverture_lignes_validées!I256="PM",Ouverture_lignes_validées!I256=""),"",IF(Ouverture_lignes_validées!I256=1,INDEX(COEE_CADLIGNE_TR!$A$16:$C$27,MATCH(Tableau4[[#This Row],[Mois]],COEE_CADLIGNE_TR!$A$16:$A$27,0),2)*COEE_CADLIGNE_TR!$G$2*INDEX(COEE_CADLIGNE_TR!$L$3:$R$9,MATCH(WEEKDAY($A256,1),COEE_CADLIGNE_TR!$M$3:$M$9,0),7)*INDEX(COEE_CADLIGNE_TR!$A$1:$D$13,MATCH(MONTH($A256),COEE_CADLIGNE_TR!$A$1:$A$13,0),2)))</f>
        <v/>
      </c>
      <c r="J256" s="28" t="str">
        <f>IF(OR(Ouverture_lignes_validées!J256="F",Ouverture_lignes_validées!J256="PM",Ouverture_lignes_validées!J256=""),"",IF(Ouverture_lignes_validées!J256=1,IF(ISEVEN(Capa_lignes!$C256)="VRAI",INDEX(COEE_CADLIGNE_TR!$A$16:$C$27,MATCH(Tableau4[[#This Row],[Mois]],COEE_CADLIGNE_TR!$A$16:$A$27,0),2)*COEE_CADLIGNE_TR!$H$2*INDEX(COEE_CADLIGNE_TR!$L$3:$R$9,MATCH(WEEKDAY($A256,1),COEE_CADLIGNE_TR!$M$3:$M$9,0),4)*INDEX(COEE_CADLIGNE_TR!$A$1:$D$13,MATCH(MONTH($A256),COEE_CADLIGNE_TR!$A$1:$A$13,0),3),INDEX(COEE_CADLIGNE_TR!$A$16:$C$27,MATCH(Tableau4[[#This Row],[Mois]],COEE_CADLIGNE_TR!$A$16:$A$27,0),2)*COEE_CADLIGNE_TR!$H$2*INDEX(COEE_CADLIGNE_TR!$L$3:$R$9,MATCH(WEEKDAY($A256,1),COEE_CADLIGNE_TR!$M$3:$M$9,0),3)*INDEX(COEE_CADLIGNE_TR!$A$1:$D$13,MATCH(MONTH($A256),COEE_CADLIGNE_TR!$A$1:$A$13,0),3))))</f>
        <v/>
      </c>
      <c r="K256" s="28" t="str">
        <f>IF(OR(Ouverture_lignes_validées!K256="F",Ouverture_lignes_validées!K256="PM",Ouverture_lignes_validées!K256=""),"",IF(Ouverture_lignes_validées!K256=1,IF(ISEVEN(Capa_lignes!$C256)="VRAI",INDEX(COEE_CADLIGNE_TR!$A$16:$C$27,MATCH(Tableau4[[#This Row],[Mois]],COEE_CADLIGNE_TR!$A$16:$A$27,0),2)*COEE_CADLIGNE_TR!$H$2*INDEX(COEE_CADLIGNE_TR!$L$3:$R$9,MATCH(WEEKDAY($A256,1),COEE_CADLIGNE_TR!$M$3:$M$9,0),3)*INDEX(COEE_CADLIGNE_TR!$A$1:$D$13,MATCH(MONTH($A256),COEE_CADLIGNE_TR!$A$1:$A$13,0),3),INDEX(COEE_CADLIGNE_TR!$A$16:$C$27,MATCH(Tableau4[[#This Row],[Mois]],COEE_CADLIGNE_TR!$A$16:$A$27,0),2)*COEE_CADLIGNE_TR!$H$2*INDEX(COEE_CADLIGNE_TR!$L$3:$R$9,MATCH(WEEKDAY($A256,1),COEE_CADLIGNE_TR!$M$3:$M$9,0),4)*INDEX(COEE_CADLIGNE_TR!$A$1:$D$13,MATCH(MONTH($A256),COEE_CADLIGNE_TR!$A$1:$A$13,0),3))))</f>
        <v/>
      </c>
      <c r="L256" s="28" t="str">
        <f>IF(OR(Ouverture_lignes_validées!L256="F",Ouverture_lignes_validées!L256="PM",Ouverture_lignes_validées!L256=""),"",IF(Ouverture_lignes_validées!L256=1,INDEX(COEE_CADLIGNE_TR!$A$16:$C$27,MATCH(Tableau4[[#This Row],[Mois]],COEE_CADLIGNE_TR!$A$16:$A$27,0),2)*COEE_CADLIGNE_TR!$H$2*INDEX(COEE_CADLIGNE_TR!$L$3:$R$9,MATCH(WEEKDAY($A256,1),COEE_CADLIGNE_TR!$M$3:$M$9,0),5)*INDEX(COEE_CADLIGNE_TR!$A$1:$D$13,MATCH(MONTH($A256),COEE_CADLIGNE_TR!$A$1:$A$13,0),3)))</f>
        <v/>
      </c>
      <c r="M256" s="28" t="str">
        <f>IF(OR(Ouverture_lignes_validées!M256="F",Ouverture_lignes_validées!M256="PM",Ouverture_lignes_validées!M256=""),"",IF(Ouverture_lignes_validées!M256=1,INDEX(COEE_CADLIGNE_TR!$A$16:$C$27,MATCH(Tableau4[[#This Row],[Mois]],COEE_CADLIGNE_TR!$A$16:$A$27,0),2)*COEE_CADLIGNE_TR!$H$2*INDEX(COEE_CADLIGNE_TR!$L$3:$R$9,MATCH(WEEKDAY($A256,1),COEE_CADLIGNE_TR!$M$3:$M$9,0),6)*INDEX(COEE_CADLIGNE_TR!$A$1:$D$13,MATCH(MONTH($A256),COEE_CADLIGNE_TR!$A$1:$A$13,0),3)))</f>
        <v/>
      </c>
      <c r="N256" s="28">
        <f>IF(OR(Ouverture_lignes_validées!N256="F",Ouverture_lignes_validées!N256="PM",Ouverture_lignes_validées!N256=""),"",IF(Ouverture_lignes_validées!N256=1,INDEX(COEE_CADLIGNE_TR!$A$16:$C$27,MATCH(Tableau4[[#This Row],[Mois]],COEE_CADLIGNE_TR!$A$16:$A$27,0),2)*COEE_CADLIGNE_TR!$H$2*INDEX(COEE_CADLIGNE_TR!$L$3:$R$9,MATCH(WEEKDAY($A256,1),COEE_CADLIGNE_TR!$M$3:$M$9,0),7)*INDEX(COEE_CADLIGNE_TR!$A$1:$D$13,MATCH(MONTH($A256),COEE_CADLIGNE_TR!$A$1:$A$13,0),3)))</f>
        <v>7967.53125</v>
      </c>
      <c r="O256" s="28" t="str">
        <f>IF(OR(Ouverture_lignes_validées!O256="F",Ouverture_lignes_validées!O256="PM",Ouverture_lignes_validées!O256=""),"",IF(Ouverture_lignes_validées!O256=1,IF(ISEVEN(Capa_lignes!$C256)="VRAI",INDEX(COEE_CADLIGNE_TR!$A$16:$C$27,MATCH(Tableau4[[#This Row],[Mois]],COEE_CADLIGNE_TR!$A$16:$A$27,0),2)*COEE_CADLIGNE_TR!$I$2*INDEX(COEE_CADLIGNE_TR!$L$3:$R$9,MATCH(WEEKDAY($A256,1),COEE_CADLIGNE_TR!$M$3:$M$9,0),4)*INDEX(COEE_CADLIGNE_TR!$A$1:$D$13,MATCH(MONTH($A256),COEE_CADLIGNE_TR!$A$1:$A$13,0),4),INDEX(COEE_CADLIGNE_TR!$A$16:$C$27,MATCH(Tableau4[[#This Row],[Mois]],COEE_CADLIGNE_TR!$A$16:$A$27,0),2)*COEE_CADLIGNE_TR!$I$2*INDEX(COEE_CADLIGNE_TR!$L$3:$R$9,MATCH(WEEKDAY($A256,1),COEE_CADLIGNE_TR!$M$3:$M$9,0),3)*INDEX(COEE_CADLIGNE_TR!$A$1:$D$13,MATCH(MONTH($A256),COEE_CADLIGNE_TR!$A$1:$A$13,0),4))))</f>
        <v/>
      </c>
      <c r="P256" s="28" t="str">
        <f>IF(OR(Ouverture_lignes_validées!P256="F",Ouverture_lignes_validées!P256="PM",Ouverture_lignes_validées!P256=""),"",IF(Ouverture_lignes_validées!P256=1,IF(ISEVEN(Capa_lignes!$C256)="VRAI",INDEX(COEE_CADLIGNE_TR!$A$16:$C$27,MATCH(Tableau4[[#This Row],[Mois]],COEE_CADLIGNE_TR!$A$16:$A$27,0),2)*COEE_CADLIGNE_TR!$I$2*INDEX(COEE_CADLIGNE_TR!$L$3:$R$9,MATCH(WEEKDAY($A256,1),COEE_CADLIGNE_TR!$M$3:$M$9,0),3)*INDEX(COEE_CADLIGNE_TR!$A$1:$D$13,MATCH(MONTH($A256),COEE_CADLIGNE_TR!$A$1:$A$13,0),4),INDEX(COEE_CADLIGNE_TR!$A$16:$C$27,MATCH(Tableau4[[#This Row],[Mois]],COEE_CADLIGNE_TR!$A$16:$A$27,0),2)*COEE_CADLIGNE_TR!$I$2*INDEX(COEE_CADLIGNE_TR!$L$3:$R$9,MATCH(WEEKDAY($A256,1),COEE_CADLIGNE_TR!$M$3:$M$9,0),4)*INDEX(COEE_CADLIGNE_TR!$A$1:$D$13,MATCH(MONTH($A256),COEE_CADLIGNE_TR!$A$1:$A$13,0),4))))</f>
        <v/>
      </c>
      <c r="Q256" s="28" t="str">
        <f>IF(OR(Ouverture_lignes_validées!Q256="F",Ouverture_lignes_validées!Q256="PM",Ouverture_lignes_validées!Q256=""),"",IF(Ouverture_lignes_validées!Q256=1,INDEX(COEE_CADLIGNE_TR!$A$16:$C$27,MATCH(Tableau4[[#This Row],[Mois]],COEE_CADLIGNE_TR!$A$16:$A$27,0),2)*COEE_CADLIGNE_TR!$I$2*INDEX(COEE_CADLIGNE_TR!$L$3:$R$9,MATCH(WEEKDAY($A256,1),COEE_CADLIGNE_TR!$M$3:$M$9,0),5)*INDEX(COEE_CADLIGNE_TR!$A$1:$D$13,MATCH(MONTH($A256),COEE_CADLIGNE_TR!$A$1:$A$13,0),4)))</f>
        <v/>
      </c>
      <c r="R256" s="28" t="str">
        <f>IF(OR(Ouverture_lignes_validées!R256="F",Ouverture_lignes_validées!R256="PM",Ouverture_lignes_validées!R256=""),"",IF(Ouverture_lignes_validées!R256=1,INDEX(COEE_CADLIGNE_TR!$A$16:$C$27,MATCH(Tableau4[[#This Row],[Mois]],COEE_CADLIGNE_TR!$A$16:$A$27,0),2)*COEE_CADLIGNE_TR!$I$2*INDEX(COEE_CADLIGNE_TR!$L$3:$R$9,MATCH(WEEKDAY($A256,1),COEE_CADLIGNE_TR!$M$3:$M$9,0),6)*INDEX(COEE_CADLIGNE_TR!$A$1:$D$13,MATCH(MONTH($A256),COEE_CADLIGNE_TR!$A$1:$A$13,0),4)))</f>
        <v/>
      </c>
      <c r="S256" s="28">
        <f>IF(OR(Ouverture_lignes_validées!S256="F",Ouverture_lignes_validées!S256="PM",Ouverture_lignes_validées!S256=""),"",IF(Ouverture_lignes_validées!S256=1,INDEX(COEE_CADLIGNE_TR!$A$16:$C$27,MATCH(Tableau4[[#This Row],[Mois]],COEE_CADLIGNE_TR!$A$16:$A$27,0),2)*COEE_CADLIGNE_TR!$I$2*INDEX(COEE_CADLIGNE_TR!$L$3:$R$9,MATCH(WEEKDAY($A256,1),COEE_CADLIGNE_TR!$M$3:$M$9,0),7)*INDEX(COEE_CADLIGNE_TR!$A$1:$D$13,MATCH(MONTH($A256),COEE_CADLIGNE_TR!$A$1:$A$13,0),4)))</f>
        <v>7891.6500000000005</v>
      </c>
      <c r="T256" s="28" t="str">
        <f>IF(OR(Ouverture_lignes_validées!T256="F",Ouverture_lignes_validées!T256="PM",Ouverture_lignes_validées!T256=""),"",IF(Ouverture_lignes_validées!T256=1,IF(ISEVEN(Capa_lignes!$C256)="VRAI",INDEX(COEE_CADLIGNE_TR!$A$16:$C$27,MATCH(Tableau4[[#This Row],[Mois]],COEE_CADLIGNE_TR!$A$16:$A$27,0),2)*COEE_CADLIGNE_TR!$J$2*INDEX(COEE_CADLIGNE_TR!$L$3:$R$9,MATCH(WEEKDAY($A256,1),COEE_CADLIGNE_TR!$M$3:$M$9,0),3)*INDEX(COEE_CADLIGNE_TR!$A$1:$E$13,MATCH(MONTH($A256),COEE_CADLIGNE_TR!$A$1:$A$13,0),5),INDEX(COEE_CADLIGNE_TR!$A$16:$C$27,MATCH(Tableau4[[#This Row],[Mois]],COEE_CADLIGNE_TR!$A$16:$A$27,0),2)*COEE_CADLIGNE_TR!$J$2*INDEX(COEE_CADLIGNE_TR!$L$3:$R$9,MATCH(WEEKDAY($A256,1),COEE_CADLIGNE_TR!$M$3:$M$9,0),4)*INDEX(COEE_CADLIGNE_TR!$A$1:$E$13,MATCH(MONTH($A256),COEE_CADLIGNE_TR!$A$1:$A$13,0),5))))</f>
        <v/>
      </c>
    </row>
    <row r="257" spans="1:20" x14ac:dyDescent="0.35">
      <c r="A257" s="4">
        <v>45180</v>
      </c>
      <c r="B257" s="1">
        <v>2023</v>
      </c>
      <c r="C257" s="1">
        <v>37</v>
      </c>
      <c r="D257" s="1">
        <f>MONTH(Tableau4[[#This Row],[Date ]])</f>
        <v>9</v>
      </c>
      <c r="E257" s="28" t="str">
        <f>IF(OR(Ouverture_lignes_validées!E257="F",Ouverture_lignes_validées!E257="PM",Ouverture_lignes_validées!E257=""),"",
IF(Ouverture_lignes_validées!E257=1,
IF(ISEVEN(Capa_lignes!$C257)="VRAI",
INDEX(COEE_CADLIGNE_TR!$A$16:$C$27,MATCH(Tableau4[[#This Row],[Mois]],COEE_CADLIGNE_TR!$A$16:$A$27,0),2)*COEE_CADLIGNE_TR!$G$2*INDEX(COEE_CADLIGNE_TR!$L$3:$R$9,MATCH(WEEKDAY($A257,1),COEE_CADLIGNE_TR!$M$3:$M$9,0),4)*INDEX(COEE_CADLIGNE_TR!$A$1:$D$13,MATCH(MONTH($A257),COEE_CADLIGNE_TR!$A$1:$A$13,0),2)*INDEX(COEE_CADLIGNE_TR!$A$1:$D$13,MATCH(MONTH($A257),COEE_CADLIGNE_TR!$A$1:$A$13,0),2),
INDEX(COEE_CADLIGNE_TR!$A$16:$C$27,MATCH(Tableau4[[#This Row],[Mois]],COEE_CADLIGNE_TR!$A$16:$A$27,0),2)*COEE_CADLIGNE_TR!$G$2*INDEX(COEE_CADLIGNE_TR!$L$3:$R$9,MATCH(WEEKDAY($A257,1),COEE_CADLIGNE_TR!$M$3:$M$9,0),3)*INDEX(COEE_CADLIGNE_TR!$A$1:$D$13,MATCH(MONTH($A257),COEE_CADLIGNE_TR!$A$1:$A$13,0),2)*INDEX(COEE_CADLIGNE_TR!$A$1:$D$13,MATCH(MONTH($A257),COEE_CADLIGNE_TR!$A$1:$A$13,0),2))))</f>
        <v/>
      </c>
      <c r="F257" s="28" t="str">
        <f>IF(OR(Ouverture_lignes_validées!F257="F",Ouverture_lignes_validées!F257="PM",Ouverture_lignes_validées!F257=""),"",IF(Ouverture_lignes_validées!F257=1,IF(ISEVEN(Capa_lignes!$C257)="VRAI",INDEX(COEE_CADLIGNE_TR!$A$16:$C$27,MATCH(Tableau4[[#This Row],[Mois]],COEE_CADLIGNE_TR!$A$16:$A$27,0),2)*COEE_CADLIGNE_TR!$G$2*INDEX(COEE_CADLIGNE_TR!$L$3:$R$9,MATCH(WEEKDAY($A257,1),COEE_CADLIGNE_TR!$M$3:$M$9,0),3)*INDEX(COEE_CADLIGNE_TR!$A$1:$D$13,MATCH(MONTH($A257),COEE_CADLIGNE_TR!$A$1:$A$13,0),2),COEE_CADLIGNE_TR!$G$2*INDEX(COEE_CADLIGNE_TR!$L$3:$R$9,MATCH(WEEKDAY($A257,1),COEE_CADLIGNE_TR!$M$3:$M$9,0),4)*INDEX(COEE_CADLIGNE_TR!$A$1:$D$13,MATCH(MONTH($A257),COEE_CADLIGNE_TR!$A$1:$A$13,0),2))))</f>
        <v/>
      </c>
      <c r="G257" s="28" t="str">
        <f>IF(OR(Ouverture_lignes_validées!G257="F",Ouverture_lignes_validées!G257="PM",Ouverture_lignes_validées!G257=""),"",IF(Ouverture_lignes_validées!G257=1,INDEX(COEE_CADLIGNE_TR!$A$16:$C$27,MATCH(Tableau4[[#This Row],[Mois]],COEE_CADLIGNE_TR!$A$16:$A$27,0),2)*COEE_CADLIGNE_TR!$G$2*INDEX(COEE_CADLIGNE_TR!$L$3:$R$9,MATCH(WEEKDAY($A257,1),COEE_CADLIGNE_TR!$M$3:$M$9,0),5)*INDEX(COEE_CADLIGNE_TR!$A$1:$D$13,MATCH(MONTH($A257),COEE_CADLIGNE_TR!$A$1:$A$13,0),2)))</f>
        <v/>
      </c>
      <c r="H257" s="28" t="str">
        <f>IF(OR(Ouverture_lignes_validées!H257="F",Ouverture_lignes_validées!H257="PM",Ouverture_lignes_validées!H257=""),"",IF(Ouverture_lignes_validées!H257=1,INDEX(COEE_CADLIGNE_TR!$A$16:$C$27,MATCH(Tableau4[[#This Row],[Mois]],COEE_CADLIGNE_TR!$A$16:$A$27,0),2)*COEE_CADLIGNE_TR!$G$2*INDEX(COEE_CADLIGNE_TR!$L$3:$R$9,MATCH(WEEKDAY($A257,1),COEE_CADLIGNE_TR!$M$3:$M$9,0),6)*INDEX(COEE_CADLIGNE_TR!$A$1:$D$13,MATCH(MONTH($A257),COEE_CADLIGNE_TR!$A$1:$A$13,0),2)))</f>
        <v/>
      </c>
      <c r="I257" s="28" t="str">
        <f>IF(OR(Ouverture_lignes_validées!I257="F",Ouverture_lignes_validées!I257="PM",Ouverture_lignes_validées!I257=""),"",IF(Ouverture_lignes_validées!I257=1,INDEX(COEE_CADLIGNE_TR!$A$16:$C$27,MATCH(Tableau4[[#This Row],[Mois]],COEE_CADLIGNE_TR!$A$16:$A$27,0),2)*COEE_CADLIGNE_TR!$G$2*INDEX(COEE_CADLIGNE_TR!$L$3:$R$9,MATCH(WEEKDAY($A257,1),COEE_CADLIGNE_TR!$M$3:$M$9,0),7)*INDEX(COEE_CADLIGNE_TR!$A$1:$D$13,MATCH(MONTH($A257),COEE_CADLIGNE_TR!$A$1:$A$13,0),2)))</f>
        <v/>
      </c>
      <c r="J257" s="28" t="str">
        <f>IF(OR(Ouverture_lignes_validées!J257="F",Ouverture_lignes_validées!J257="PM",Ouverture_lignes_validées!J257=""),"",IF(Ouverture_lignes_validées!J257=1,IF(ISEVEN(Capa_lignes!$C257)="VRAI",INDEX(COEE_CADLIGNE_TR!$A$16:$C$27,MATCH(Tableau4[[#This Row],[Mois]],COEE_CADLIGNE_TR!$A$16:$A$27,0),2)*COEE_CADLIGNE_TR!$H$2*INDEX(COEE_CADLIGNE_TR!$L$3:$R$9,MATCH(WEEKDAY($A257,1),COEE_CADLIGNE_TR!$M$3:$M$9,0),4)*INDEX(COEE_CADLIGNE_TR!$A$1:$D$13,MATCH(MONTH($A257),COEE_CADLIGNE_TR!$A$1:$A$13,0),3),INDEX(COEE_CADLIGNE_TR!$A$16:$C$27,MATCH(Tableau4[[#This Row],[Mois]],COEE_CADLIGNE_TR!$A$16:$A$27,0),2)*COEE_CADLIGNE_TR!$H$2*INDEX(COEE_CADLIGNE_TR!$L$3:$R$9,MATCH(WEEKDAY($A257,1),COEE_CADLIGNE_TR!$M$3:$M$9,0),3)*INDEX(COEE_CADLIGNE_TR!$A$1:$D$13,MATCH(MONTH($A257),COEE_CADLIGNE_TR!$A$1:$A$13,0),3))))</f>
        <v/>
      </c>
      <c r="K257" s="28">
        <f>IF(OR(Ouverture_lignes_validées!K257="F",Ouverture_lignes_validées!K257="PM",Ouverture_lignes_validées!K257=""),"",IF(Ouverture_lignes_validées!K257=1,IF(ISEVEN(Capa_lignes!$C257)="VRAI",INDEX(COEE_CADLIGNE_TR!$A$16:$C$27,MATCH(Tableau4[[#This Row],[Mois]],COEE_CADLIGNE_TR!$A$16:$A$27,0),2)*COEE_CADLIGNE_TR!$H$2*INDEX(COEE_CADLIGNE_TR!$L$3:$R$9,MATCH(WEEKDAY($A257,1),COEE_CADLIGNE_TR!$M$3:$M$9,0),3)*INDEX(COEE_CADLIGNE_TR!$A$1:$D$13,MATCH(MONTH($A257),COEE_CADLIGNE_TR!$A$1:$A$13,0),3),INDEX(COEE_CADLIGNE_TR!$A$16:$C$27,MATCH(Tableau4[[#This Row],[Mois]],COEE_CADLIGNE_TR!$A$16:$A$27,0),2)*COEE_CADLIGNE_TR!$H$2*INDEX(COEE_CADLIGNE_TR!$L$3:$R$9,MATCH(WEEKDAY($A257,1),COEE_CADLIGNE_TR!$M$3:$M$9,0),4)*INDEX(COEE_CADLIGNE_TR!$A$1:$D$13,MATCH(MONTH($A257),COEE_CADLIGNE_TR!$A$1:$A$13,0),3))))</f>
        <v>5049.84375</v>
      </c>
      <c r="L257" s="28">
        <f>IF(OR(Ouverture_lignes_validées!L257="F",Ouverture_lignes_validées!L257="PM",Ouverture_lignes_validées!L257=""),"",IF(Ouverture_lignes_validées!L257=1,INDEX(COEE_CADLIGNE_TR!$A$16:$C$27,MATCH(Tableau4[[#This Row],[Mois]],COEE_CADLIGNE_TR!$A$16:$A$27,0),2)*COEE_CADLIGNE_TR!$H$2*INDEX(COEE_CADLIGNE_TR!$L$3:$R$9,MATCH(WEEKDAY($A257,1),COEE_CADLIGNE_TR!$M$3:$M$9,0),5)*INDEX(COEE_CADLIGNE_TR!$A$1:$D$13,MATCH(MONTH($A257),COEE_CADLIGNE_TR!$A$1:$A$13,0),3)))</f>
        <v>6172.03125</v>
      </c>
      <c r="M257" s="28" t="str">
        <f>IF(OR(Ouverture_lignes_validées!M257="F",Ouverture_lignes_validées!M257="PM",Ouverture_lignes_validées!M257=""),"",IF(Ouverture_lignes_validées!M257=1,INDEX(COEE_CADLIGNE_TR!$A$16:$C$27,MATCH(Tableau4[[#This Row],[Mois]],COEE_CADLIGNE_TR!$A$16:$A$27,0),2)*COEE_CADLIGNE_TR!$H$2*INDEX(COEE_CADLIGNE_TR!$L$3:$R$9,MATCH(WEEKDAY($A257,1),COEE_CADLIGNE_TR!$M$3:$M$9,0),6)*INDEX(COEE_CADLIGNE_TR!$A$1:$D$13,MATCH(MONTH($A257),COEE_CADLIGNE_TR!$A$1:$A$13,0),3)))</f>
        <v/>
      </c>
      <c r="N257" s="28" t="str">
        <f>IF(OR(Ouverture_lignes_validées!N257="F",Ouverture_lignes_validées!N257="PM",Ouverture_lignes_validées!N257=""),"",IF(Ouverture_lignes_validées!N257=1,INDEX(COEE_CADLIGNE_TR!$A$16:$C$27,MATCH(Tableau4[[#This Row],[Mois]],COEE_CADLIGNE_TR!$A$16:$A$27,0),2)*COEE_CADLIGNE_TR!$H$2*INDEX(COEE_CADLIGNE_TR!$L$3:$R$9,MATCH(WEEKDAY($A257,1),COEE_CADLIGNE_TR!$M$3:$M$9,0),7)*INDEX(COEE_CADLIGNE_TR!$A$1:$D$13,MATCH(MONTH($A257),COEE_CADLIGNE_TR!$A$1:$A$13,0),3)))</f>
        <v/>
      </c>
      <c r="O257" s="28">
        <f>IF(OR(Ouverture_lignes_validées!O257="F",Ouverture_lignes_validées!O257="PM",Ouverture_lignes_validées!O257=""),"",IF(Ouverture_lignes_validées!O257=1,IF(ISEVEN(Capa_lignes!$C257)="VRAI",INDEX(COEE_CADLIGNE_TR!$A$16:$C$27,MATCH(Tableau4[[#This Row],[Mois]],COEE_CADLIGNE_TR!$A$16:$A$27,0),2)*COEE_CADLIGNE_TR!$I$2*INDEX(COEE_CADLIGNE_TR!$L$3:$R$9,MATCH(WEEKDAY($A257,1),COEE_CADLIGNE_TR!$M$3:$M$9,0),4)*INDEX(COEE_CADLIGNE_TR!$A$1:$D$13,MATCH(MONTH($A257),COEE_CADLIGNE_TR!$A$1:$A$13,0),4),INDEX(COEE_CADLIGNE_TR!$A$16:$C$27,MATCH(Tableau4[[#This Row],[Mois]],COEE_CADLIGNE_TR!$A$16:$A$27,0),2)*COEE_CADLIGNE_TR!$I$2*INDEX(COEE_CADLIGNE_TR!$L$3:$R$9,MATCH(WEEKDAY($A257,1),COEE_CADLIGNE_TR!$M$3:$M$9,0),3)*INDEX(COEE_CADLIGNE_TR!$A$1:$D$13,MATCH(MONTH($A257),COEE_CADLIGNE_TR!$A$1:$A$13,0),4))))</f>
        <v>4890.6000000000004</v>
      </c>
      <c r="P257" s="28">
        <f>IF(OR(Ouverture_lignes_validées!P257="F",Ouverture_lignes_validées!P257="PM",Ouverture_lignes_validées!P257=""),"",IF(Ouverture_lignes_validées!P257=1,IF(ISEVEN(Capa_lignes!$C257)="VRAI",INDEX(COEE_CADLIGNE_TR!$A$16:$C$27,MATCH(Tableau4[[#This Row],[Mois]],COEE_CADLIGNE_TR!$A$16:$A$27,0),2)*COEE_CADLIGNE_TR!$I$2*INDEX(COEE_CADLIGNE_TR!$L$3:$R$9,MATCH(WEEKDAY($A257,1),COEE_CADLIGNE_TR!$M$3:$M$9,0),3)*INDEX(COEE_CADLIGNE_TR!$A$1:$D$13,MATCH(MONTH($A257),COEE_CADLIGNE_TR!$A$1:$A$13,0),4),INDEX(COEE_CADLIGNE_TR!$A$16:$C$27,MATCH(Tableau4[[#This Row],[Mois]],COEE_CADLIGNE_TR!$A$16:$A$27,0),2)*COEE_CADLIGNE_TR!$I$2*INDEX(COEE_CADLIGNE_TR!$L$3:$R$9,MATCH(WEEKDAY($A257,1),COEE_CADLIGNE_TR!$M$3:$M$9,0),4)*INDEX(COEE_CADLIGNE_TR!$A$1:$D$13,MATCH(MONTH($A257),COEE_CADLIGNE_TR!$A$1:$A$13,0),4))))</f>
        <v>5001.75</v>
      </c>
      <c r="Q257" s="28" t="str">
        <f>IF(OR(Ouverture_lignes_validées!Q257="F",Ouverture_lignes_validées!Q257="PM",Ouverture_lignes_validées!Q257=""),"",IF(Ouverture_lignes_validées!Q257=1,INDEX(COEE_CADLIGNE_TR!$A$16:$C$27,MATCH(Tableau4[[#This Row],[Mois]],COEE_CADLIGNE_TR!$A$16:$A$27,0),2)*COEE_CADLIGNE_TR!$I$2*INDEX(COEE_CADLIGNE_TR!$L$3:$R$9,MATCH(WEEKDAY($A257,1),COEE_CADLIGNE_TR!$M$3:$M$9,0),5)*INDEX(COEE_CADLIGNE_TR!$A$1:$D$13,MATCH(MONTH($A257),COEE_CADLIGNE_TR!$A$1:$A$13,0),4)))</f>
        <v/>
      </c>
      <c r="R257" s="28" t="str">
        <f>IF(OR(Ouverture_lignes_validées!R257="F",Ouverture_lignes_validées!R257="PM",Ouverture_lignes_validées!R257=""),"",IF(Ouverture_lignes_validées!R257=1,INDEX(COEE_CADLIGNE_TR!$A$16:$C$27,MATCH(Tableau4[[#This Row],[Mois]],COEE_CADLIGNE_TR!$A$16:$A$27,0),2)*COEE_CADLIGNE_TR!$I$2*INDEX(COEE_CADLIGNE_TR!$L$3:$R$9,MATCH(WEEKDAY($A257,1),COEE_CADLIGNE_TR!$M$3:$M$9,0),6)*INDEX(COEE_CADLIGNE_TR!$A$1:$D$13,MATCH(MONTH($A257),COEE_CADLIGNE_TR!$A$1:$A$13,0),4)))</f>
        <v/>
      </c>
      <c r="S257" s="28" t="str">
        <f>IF(OR(Ouverture_lignes_validées!S257="F",Ouverture_lignes_validées!S257="PM",Ouverture_lignes_validées!S257=""),"",IF(Ouverture_lignes_validées!S257=1,INDEX(COEE_CADLIGNE_TR!$A$16:$C$27,MATCH(Tableau4[[#This Row],[Mois]],COEE_CADLIGNE_TR!$A$16:$A$27,0),2)*COEE_CADLIGNE_TR!$I$2*INDEX(COEE_CADLIGNE_TR!$L$3:$R$9,MATCH(WEEKDAY($A257,1),COEE_CADLIGNE_TR!$M$3:$M$9,0),7)*INDEX(COEE_CADLIGNE_TR!$A$1:$D$13,MATCH(MONTH($A257),COEE_CADLIGNE_TR!$A$1:$A$13,0),4)))</f>
        <v/>
      </c>
      <c r="T257" s="28">
        <f>IF(OR(Ouverture_lignes_validées!T257="F",Ouverture_lignes_validées!T257="PM",Ouverture_lignes_validées!T257=""),"",IF(Ouverture_lignes_validées!T257=1,IF(ISEVEN(Capa_lignes!$C257)="VRAI",INDEX(COEE_CADLIGNE_TR!$A$16:$C$27,MATCH(Tableau4[[#This Row],[Mois]],COEE_CADLIGNE_TR!$A$16:$A$27,0),2)*COEE_CADLIGNE_TR!$J$2*INDEX(COEE_CADLIGNE_TR!$L$3:$R$9,MATCH(WEEKDAY($A257,1),COEE_CADLIGNE_TR!$M$3:$M$9,0),3)*INDEX(COEE_CADLIGNE_TR!$A$1:$E$13,MATCH(MONTH($A257),COEE_CADLIGNE_TR!$A$1:$A$13,0),5),INDEX(COEE_CADLIGNE_TR!$A$16:$C$27,MATCH(Tableau4[[#This Row],[Mois]],COEE_CADLIGNE_TR!$A$16:$A$27,0),2)*COEE_CADLIGNE_TR!$J$2*INDEX(COEE_CADLIGNE_TR!$L$3:$R$9,MATCH(WEEKDAY($A257,1),COEE_CADLIGNE_TR!$M$3:$M$9,0),4)*INDEX(COEE_CADLIGNE_TR!$A$1:$E$13,MATCH(MONTH($A257),COEE_CADLIGNE_TR!$A$1:$A$13,0),5))))</f>
        <v>1601.8735362997659</v>
      </c>
    </row>
    <row r="258" spans="1:20" x14ac:dyDescent="0.35">
      <c r="A258" s="4">
        <v>45181</v>
      </c>
      <c r="B258" s="1">
        <v>2023</v>
      </c>
      <c r="C258" s="1">
        <v>37</v>
      </c>
      <c r="D258" s="1">
        <f>MONTH(Tableau4[[#This Row],[Date ]])</f>
        <v>9</v>
      </c>
      <c r="E258" s="28" t="str">
        <f>IF(OR(Ouverture_lignes_validées!E258="F",Ouverture_lignes_validées!E258="PM",Ouverture_lignes_validées!E258=""),"",
IF(Ouverture_lignes_validées!E258=1,
IF(ISEVEN(Capa_lignes!$C258)="VRAI",
INDEX(COEE_CADLIGNE_TR!$A$16:$C$27,MATCH(Tableau4[[#This Row],[Mois]],COEE_CADLIGNE_TR!$A$16:$A$27,0),2)*COEE_CADLIGNE_TR!$G$2*INDEX(COEE_CADLIGNE_TR!$L$3:$R$9,MATCH(WEEKDAY($A258,1),COEE_CADLIGNE_TR!$M$3:$M$9,0),4)*INDEX(COEE_CADLIGNE_TR!$A$1:$D$13,MATCH(MONTH($A258),COEE_CADLIGNE_TR!$A$1:$A$13,0),2)*INDEX(COEE_CADLIGNE_TR!$A$1:$D$13,MATCH(MONTH($A258),COEE_CADLIGNE_TR!$A$1:$A$13,0),2),
INDEX(COEE_CADLIGNE_TR!$A$16:$C$27,MATCH(Tableau4[[#This Row],[Mois]],COEE_CADLIGNE_TR!$A$16:$A$27,0),2)*COEE_CADLIGNE_TR!$G$2*INDEX(COEE_CADLIGNE_TR!$L$3:$R$9,MATCH(WEEKDAY($A258,1),COEE_CADLIGNE_TR!$M$3:$M$9,0),3)*INDEX(COEE_CADLIGNE_TR!$A$1:$D$13,MATCH(MONTH($A258),COEE_CADLIGNE_TR!$A$1:$A$13,0),2)*INDEX(COEE_CADLIGNE_TR!$A$1:$D$13,MATCH(MONTH($A258),COEE_CADLIGNE_TR!$A$1:$A$13,0),2))))</f>
        <v/>
      </c>
      <c r="F258" s="28" t="str">
        <f>IF(OR(Ouverture_lignes_validées!F258="F",Ouverture_lignes_validées!F258="PM",Ouverture_lignes_validées!F258=""),"",IF(Ouverture_lignes_validées!F258=1,IF(ISEVEN(Capa_lignes!$C258)="VRAI",INDEX(COEE_CADLIGNE_TR!$A$16:$C$27,MATCH(Tableau4[[#This Row],[Mois]],COEE_CADLIGNE_TR!$A$16:$A$27,0),2)*COEE_CADLIGNE_TR!$G$2*INDEX(COEE_CADLIGNE_TR!$L$3:$R$9,MATCH(WEEKDAY($A258,1),COEE_CADLIGNE_TR!$M$3:$M$9,0),3)*INDEX(COEE_CADLIGNE_TR!$A$1:$D$13,MATCH(MONTH($A258),COEE_CADLIGNE_TR!$A$1:$A$13,0),2),COEE_CADLIGNE_TR!$G$2*INDEX(COEE_CADLIGNE_TR!$L$3:$R$9,MATCH(WEEKDAY($A258,1),COEE_CADLIGNE_TR!$M$3:$M$9,0),4)*INDEX(COEE_CADLIGNE_TR!$A$1:$D$13,MATCH(MONTH($A258),COEE_CADLIGNE_TR!$A$1:$A$13,0),2))))</f>
        <v/>
      </c>
      <c r="G258" s="28" t="str">
        <f>IF(OR(Ouverture_lignes_validées!G258="F",Ouverture_lignes_validées!G258="PM",Ouverture_lignes_validées!G258=""),"",IF(Ouverture_lignes_validées!G258=1,INDEX(COEE_CADLIGNE_TR!$A$16:$C$27,MATCH(Tableau4[[#This Row],[Mois]],COEE_CADLIGNE_TR!$A$16:$A$27,0),2)*COEE_CADLIGNE_TR!$G$2*INDEX(COEE_CADLIGNE_TR!$L$3:$R$9,MATCH(WEEKDAY($A258,1),COEE_CADLIGNE_TR!$M$3:$M$9,0),5)*INDEX(COEE_CADLIGNE_TR!$A$1:$D$13,MATCH(MONTH($A258),COEE_CADLIGNE_TR!$A$1:$A$13,0),2)))</f>
        <v/>
      </c>
      <c r="H258" s="28" t="str">
        <f>IF(OR(Ouverture_lignes_validées!H258="F",Ouverture_lignes_validées!H258="PM",Ouverture_lignes_validées!H258=""),"",IF(Ouverture_lignes_validées!H258=1,INDEX(COEE_CADLIGNE_TR!$A$16:$C$27,MATCH(Tableau4[[#This Row],[Mois]],COEE_CADLIGNE_TR!$A$16:$A$27,0),2)*COEE_CADLIGNE_TR!$G$2*INDEX(COEE_CADLIGNE_TR!$L$3:$R$9,MATCH(WEEKDAY($A258,1),COEE_CADLIGNE_TR!$M$3:$M$9,0),6)*INDEX(COEE_CADLIGNE_TR!$A$1:$D$13,MATCH(MONTH($A258),COEE_CADLIGNE_TR!$A$1:$A$13,0),2)))</f>
        <v/>
      </c>
      <c r="I258" s="28" t="str">
        <f>IF(OR(Ouverture_lignes_validées!I258="F",Ouverture_lignes_validées!I258="PM",Ouverture_lignes_validées!I258=""),"",IF(Ouverture_lignes_validées!I258=1,INDEX(COEE_CADLIGNE_TR!$A$16:$C$27,MATCH(Tableau4[[#This Row],[Mois]],COEE_CADLIGNE_TR!$A$16:$A$27,0),2)*COEE_CADLIGNE_TR!$G$2*INDEX(COEE_CADLIGNE_TR!$L$3:$R$9,MATCH(WEEKDAY($A258,1),COEE_CADLIGNE_TR!$M$3:$M$9,0),7)*INDEX(COEE_CADLIGNE_TR!$A$1:$D$13,MATCH(MONTH($A258),COEE_CADLIGNE_TR!$A$1:$A$13,0),2)))</f>
        <v/>
      </c>
      <c r="J258" s="28" t="str">
        <f>IF(OR(Ouverture_lignes_validées!J258="F",Ouverture_lignes_validées!J258="PM",Ouverture_lignes_validées!J258=""),"",IF(Ouverture_lignes_validées!J258=1,IF(ISEVEN(Capa_lignes!$C258)="VRAI",INDEX(COEE_CADLIGNE_TR!$A$16:$C$27,MATCH(Tableau4[[#This Row],[Mois]],COEE_CADLIGNE_TR!$A$16:$A$27,0),2)*COEE_CADLIGNE_TR!$H$2*INDEX(COEE_CADLIGNE_TR!$L$3:$R$9,MATCH(WEEKDAY($A258,1),COEE_CADLIGNE_TR!$M$3:$M$9,0),4)*INDEX(COEE_CADLIGNE_TR!$A$1:$D$13,MATCH(MONTH($A258),COEE_CADLIGNE_TR!$A$1:$A$13,0),3),INDEX(COEE_CADLIGNE_TR!$A$16:$C$27,MATCH(Tableau4[[#This Row],[Mois]],COEE_CADLIGNE_TR!$A$16:$A$27,0),2)*COEE_CADLIGNE_TR!$H$2*INDEX(COEE_CADLIGNE_TR!$L$3:$R$9,MATCH(WEEKDAY($A258,1),COEE_CADLIGNE_TR!$M$3:$M$9,0),3)*INDEX(COEE_CADLIGNE_TR!$A$1:$D$13,MATCH(MONTH($A258),COEE_CADLIGNE_TR!$A$1:$A$13,0),3))))</f>
        <v/>
      </c>
      <c r="K258" s="28">
        <f>IF(OR(Ouverture_lignes_validées!K258="F",Ouverture_lignes_validées!K258="PM",Ouverture_lignes_validées!K258=""),"",IF(Ouverture_lignes_validées!K258=1,IF(ISEVEN(Capa_lignes!$C258)="VRAI",INDEX(COEE_CADLIGNE_TR!$A$16:$C$27,MATCH(Tableau4[[#This Row],[Mois]],COEE_CADLIGNE_TR!$A$16:$A$27,0),2)*COEE_CADLIGNE_TR!$H$2*INDEX(COEE_CADLIGNE_TR!$L$3:$R$9,MATCH(WEEKDAY($A258,1),COEE_CADLIGNE_TR!$M$3:$M$9,0),3)*INDEX(COEE_CADLIGNE_TR!$A$1:$D$13,MATCH(MONTH($A258),COEE_CADLIGNE_TR!$A$1:$A$13,0),3),INDEX(COEE_CADLIGNE_TR!$A$16:$C$27,MATCH(Tableau4[[#This Row],[Mois]],COEE_CADLIGNE_TR!$A$16:$A$27,0),2)*COEE_CADLIGNE_TR!$H$2*INDEX(COEE_CADLIGNE_TR!$L$3:$R$9,MATCH(WEEKDAY($A258,1),COEE_CADLIGNE_TR!$M$3:$M$9,0),4)*INDEX(COEE_CADLIGNE_TR!$A$1:$D$13,MATCH(MONTH($A258),COEE_CADLIGNE_TR!$A$1:$A$13,0),3))))</f>
        <v>5049.84375</v>
      </c>
      <c r="L258" s="28">
        <f>IF(OR(Ouverture_lignes_validées!L258="F",Ouverture_lignes_validées!L258="PM",Ouverture_lignes_validées!L258=""),"",IF(Ouverture_lignes_validées!L258=1,INDEX(COEE_CADLIGNE_TR!$A$16:$C$27,MATCH(Tableau4[[#This Row],[Mois]],COEE_CADLIGNE_TR!$A$16:$A$27,0),2)*COEE_CADLIGNE_TR!$H$2*INDEX(COEE_CADLIGNE_TR!$L$3:$R$9,MATCH(WEEKDAY($A258,1),COEE_CADLIGNE_TR!$M$3:$M$9,0),5)*INDEX(COEE_CADLIGNE_TR!$A$1:$D$13,MATCH(MONTH($A258),COEE_CADLIGNE_TR!$A$1:$A$13,0),3)))</f>
        <v>6172.03125</v>
      </c>
      <c r="M258" s="28" t="str">
        <f>IF(OR(Ouverture_lignes_validées!M258="F",Ouverture_lignes_validées!M258="PM",Ouverture_lignes_validées!M258=""),"",IF(Ouverture_lignes_validées!M258=1,INDEX(COEE_CADLIGNE_TR!$A$16:$C$27,MATCH(Tableau4[[#This Row],[Mois]],COEE_CADLIGNE_TR!$A$16:$A$27,0),2)*COEE_CADLIGNE_TR!$H$2*INDEX(COEE_CADLIGNE_TR!$L$3:$R$9,MATCH(WEEKDAY($A258,1),COEE_CADLIGNE_TR!$M$3:$M$9,0),6)*INDEX(COEE_CADLIGNE_TR!$A$1:$D$13,MATCH(MONTH($A258),COEE_CADLIGNE_TR!$A$1:$A$13,0),3)))</f>
        <v/>
      </c>
      <c r="N258" s="28" t="str">
        <f>IF(OR(Ouverture_lignes_validées!N258="F",Ouverture_lignes_validées!N258="PM",Ouverture_lignes_validées!N258=""),"",IF(Ouverture_lignes_validées!N258=1,INDEX(COEE_CADLIGNE_TR!$A$16:$C$27,MATCH(Tableau4[[#This Row],[Mois]],COEE_CADLIGNE_TR!$A$16:$A$27,0),2)*COEE_CADLIGNE_TR!$H$2*INDEX(COEE_CADLIGNE_TR!$L$3:$R$9,MATCH(WEEKDAY($A258,1),COEE_CADLIGNE_TR!$M$3:$M$9,0),7)*INDEX(COEE_CADLIGNE_TR!$A$1:$D$13,MATCH(MONTH($A258),COEE_CADLIGNE_TR!$A$1:$A$13,0),3)))</f>
        <v/>
      </c>
      <c r="O258" s="28">
        <f>IF(OR(Ouverture_lignes_validées!O258="F",Ouverture_lignes_validées!O258="PM",Ouverture_lignes_validées!O258=""),"",IF(Ouverture_lignes_validées!O258=1,IF(ISEVEN(Capa_lignes!$C258)="VRAI",INDEX(COEE_CADLIGNE_TR!$A$16:$C$27,MATCH(Tableau4[[#This Row],[Mois]],COEE_CADLIGNE_TR!$A$16:$A$27,0),2)*COEE_CADLIGNE_TR!$I$2*INDEX(COEE_CADLIGNE_TR!$L$3:$R$9,MATCH(WEEKDAY($A258,1),COEE_CADLIGNE_TR!$M$3:$M$9,0),4)*INDEX(COEE_CADLIGNE_TR!$A$1:$D$13,MATCH(MONTH($A258),COEE_CADLIGNE_TR!$A$1:$A$13,0),4),INDEX(COEE_CADLIGNE_TR!$A$16:$C$27,MATCH(Tableau4[[#This Row],[Mois]],COEE_CADLIGNE_TR!$A$16:$A$27,0),2)*COEE_CADLIGNE_TR!$I$2*INDEX(COEE_CADLIGNE_TR!$L$3:$R$9,MATCH(WEEKDAY($A258,1),COEE_CADLIGNE_TR!$M$3:$M$9,0),3)*INDEX(COEE_CADLIGNE_TR!$A$1:$D$13,MATCH(MONTH($A258),COEE_CADLIGNE_TR!$A$1:$A$13,0),4))))</f>
        <v>4890.6000000000004</v>
      </c>
      <c r="P258" s="28">
        <f>IF(OR(Ouverture_lignes_validées!P258="F",Ouverture_lignes_validées!P258="PM",Ouverture_lignes_validées!P258=""),"",IF(Ouverture_lignes_validées!P258=1,IF(ISEVEN(Capa_lignes!$C258)="VRAI",INDEX(COEE_CADLIGNE_TR!$A$16:$C$27,MATCH(Tableau4[[#This Row],[Mois]],COEE_CADLIGNE_TR!$A$16:$A$27,0),2)*COEE_CADLIGNE_TR!$I$2*INDEX(COEE_CADLIGNE_TR!$L$3:$R$9,MATCH(WEEKDAY($A258,1),COEE_CADLIGNE_TR!$M$3:$M$9,0),3)*INDEX(COEE_CADLIGNE_TR!$A$1:$D$13,MATCH(MONTH($A258),COEE_CADLIGNE_TR!$A$1:$A$13,0),4),INDEX(COEE_CADLIGNE_TR!$A$16:$C$27,MATCH(Tableau4[[#This Row],[Mois]],COEE_CADLIGNE_TR!$A$16:$A$27,0),2)*COEE_CADLIGNE_TR!$I$2*INDEX(COEE_CADLIGNE_TR!$L$3:$R$9,MATCH(WEEKDAY($A258,1),COEE_CADLIGNE_TR!$M$3:$M$9,0),4)*INDEX(COEE_CADLIGNE_TR!$A$1:$D$13,MATCH(MONTH($A258),COEE_CADLIGNE_TR!$A$1:$A$13,0),4))))</f>
        <v>5001.75</v>
      </c>
      <c r="Q258" s="28" t="str">
        <f>IF(OR(Ouverture_lignes_validées!Q258="F",Ouverture_lignes_validées!Q258="PM",Ouverture_lignes_validées!Q258=""),"",IF(Ouverture_lignes_validées!Q258=1,INDEX(COEE_CADLIGNE_TR!$A$16:$C$27,MATCH(Tableau4[[#This Row],[Mois]],COEE_CADLIGNE_TR!$A$16:$A$27,0),2)*COEE_CADLIGNE_TR!$I$2*INDEX(COEE_CADLIGNE_TR!$L$3:$R$9,MATCH(WEEKDAY($A258,1),COEE_CADLIGNE_TR!$M$3:$M$9,0),5)*INDEX(COEE_CADLIGNE_TR!$A$1:$D$13,MATCH(MONTH($A258),COEE_CADLIGNE_TR!$A$1:$A$13,0),4)))</f>
        <v/>
      </c>
      <c r="R258" s="28" t="str">
        <f>IF(OR(Ouverture_lignes_validées!R258="F",Ouverture_lignes_validées!R258="PM",Ouverture_lignes_validées!R258=""),"",IF(Ouverture_lignes_validées!R258=1,INDEX(COEE_CADLIGNE_TR!$A$16:$C$27,MATCH(Tableau4[[#This Row],[Mois]],COEE_CADLIGNE_TR!$A$16:$A$27,0),2)*COEE_CADLIGNE_TR!$I$2*INDEX(COEE_CADLIGNE_TR!$L$3:$R$9,MATCH(WEEKDAY($A258,1),COEE_CADLIGNE_TR!$M$3:$M$9,0),6)*INDEX(COEE_CADLIGNE_TR!$A$1:$D$13,MATCH(MONTH($A258),COEE_CADLIGNE_TR!$A$1:$A$13,0),4)))</f>
        <v/>
      </c>
      <c r="S258" s="28" t="str">
        <f>IF(OR(Ouverture_lignes_validées!S258="F",Ouverture_lignes_validées!S258="PM",Ouverture_lignes_validées!S258=""),"",IF(Ouverture_lignes_validées!S258=1,INDEX(COEE_CADLIGNE_TR!$A$16:$C$27,MATCH(Tableau4[[#This Row],[Mois]],COEE_CADLIGNE_TR!$A$16:$A$27,0),2)*COEE_CADLIGNE_TR!$I$2*INDEX(COEE_CADLIGNE_TR!$L$3:$R$9,MATCH(WEEKDAY($A258,1),COEE_CADLIGNE_TR!$M$3:$M$9,0),7)*INDEX(COEE_CADLIGNE_TR!$A$1:$D$13,MATCH(MONTH($A258),COEE_CADLIGNE_TR!$A$1:$A$13,0),4)))</f>
        <v/>
      </c>
      <c r="T258" s="28">
        <f>IF(OR(Ouverture_lignes_validées!T258="F",Ouverture_lignes_validées!T258="PM",Ouverture_lignes_validées!T258=""),"",IF(Ouverture_lignes_validées!T258=1,IF(ISEVEN(Capa_lignes!$C258)="VRAI",INDEX(COEE_CADLIGNE_TR!$A$16:$C$27,MATCH(Tableau4[[#This Row],[Mois]],COEE_CADLIGNE_TR!$A$16:$A$27,0),2)*COEE_CADLIGNE_TR!$J$2*INDEX(COEE_CADLIGNE_TR!$L$3:$R$9,MATCH(WEEKDAY($A258,1),COEE_CADLIGNE_TR!$M$3:$M$9,0),3)*INDEX(COEE_CADLIGNE_TR!$A$1:$E$13,MATCH(MONTH($A258),COEE_CADLIGNE_TR!$A$1:$A$13,0),5),INDEX(COEE_CADLIGNE_TR!$A$16:$C$27,MATCH(Tableau4[[#This Row],[Mois]],COEE_CADLIGNE_TR!$A$16:$A$27,0),2)*COEE_CADLIGNE_TR!$J$2*INDEX(COEE_CADLIGNE_TR!$L$3:$R$9,MATCH(WEEKDAY($A258,1),COEE_CADLIGNE_TR!$M$3:$M$9,0),4)*INDEX(COEE_CADLIGNE_TR!$A$1:$E$13,MATCH(MONTH($A258),COEE_CADLIGNE_TR!$A$1:$A$13,0),5))))</f>
        <v>1601.8735362997659</v>
      </c>
    </row>
    <row r="259" spans="1:20" x14ac:dyDescent="0.35">
      <c r="A259" s="4">
        <v>45182</v>
      </c>
      <c r="B259" s="1">
        <v>2023</v>
      </c>
      <c r="C259" s="1">
        <v>37</v>
      </c>
      <c r="D259" s="1">
        <f>MONTH(Tableau4[[#This Row],[Date ]])</f>
        <v>9</v>
      </c>
      <c r="E259" s="28" t="str">
        <f>IF(OR(Ouverture_lignes_validées!E259="F",Ouverture_lignes_validées!E259="PM",Ouverture_lignes_validées!E259=""),"",
IF(Ouverture_lignes_validées!E259=1,
IF(ISEVEN(Capa_lignes!$C259)="VRAI",
INDEX(COEE_CADLIGNE_TR!$A$16:$C$27,MATCH(Tableau4[[#This Row],[Mois]],COEE_CADLIGNE_TR!$A$16:$A$27,0),2)*COEE_CADLIGNE_TR!$G$2*INDEX(COEE_CADLIGNE_TR!$L$3:$R$9,MATCH(WEEKDAY($A259,1),COEE_CADLIGNE_TR!$M$3:$M$9,0),4)*INDEX(COEE_CADLIGNE_TR!$A$1:$D$13,MATCH(MONTH($A259),COEE_CADLIGNE_TR!$A$1:$A$13,0),2)*INDEX(COEE_CADLIGNE_TR!$A$1:$D$13,MATCH(MONTH($A259),COEE_CADLIGNE_TR!$A$1:$A$13,0),2),
INDEX(COEE_CADLIGNE_TR!$A$16:$C$27,MATCH(Tableau4[[#This Row],[Mois]],COEE_CADLIGNE_TR!$A$16:$A$27,0),2)*COEE_CADLIGNE_TR!$G$2*INDEX(COEE_CADLIGNE_TR!$L$3:$R$9,MATCH(WEEKDAY($A259,1),COEE_CADLIGNE_TR!$M$3:$M$9,0),3)*INDEX(COEE_CADLIGNE_TR!$A$1:$D$13,MATCH(MONTH($A259),COEE_CADLIGNE_TR!$A$1:$A$13,0),2)*INDEX(COEE_CADLIGNE_TR!$A$1:$D$13,MATCH(MONTH($A259),COEE_CADLIGNE_TR!$A$1:$A$13,0),2))))</f>
        <v/>
      </c>
      <c r="F259" s="28" t="str">
        <f>IF(OR(Ouverture_lignes_validées!F259="F",Ouverture_lignes_validées!F259="PM",Ouverture_lignes_validées!F259=""),"",IF(Ouverture_lignes_validées!F259=1,IF(ISEVEN(Capa_lignes!$C259)="VRAI",INDEX(COEE_CADLIGNE_TR!$A$16:$C$27,MATCH(Tableau4[[#This Row],[Mois]],COEE_CADLIGNE_TR!$A$16:$A$27,0),2)*COEE_CADLIGNE_TR!$G$2*INDEX(COEE_CADLIGNE_TR!$L$3:$R$9,MATCH(WEEKDAY($A259,1),COEE_CADLIGNE_TR!$M$3:$M$9,0),3)*INDEX(COEE_CADLIGNE_TR!$A$1:$D$13,MATCH(MONTH($A259),COEE_CADLIGNE_TR!$A$1:$A$13,0),2),COEE_CADLIGNE_TR!$G$2*INDEX(COEE_CADLIGNE_TR!$L$3:$R$9,MATCH(WEEKDAY($A259,1),COEE_CADLIGNE_TR!$M$3:$M$9,0),4)*INDEX(COEE_CADLIGNE_TR!$A$1:$D$13,MATCH(MONTH($A259),COEE_CADLIGNE_TR!$A$1:$A$13,0),2))))</f>
        <v/>
      </c>
      <c r="G259" s="28" t="str">
        <f>IF(OR(Ouverture_lignes_validées!G259="F",Ouverture_lignes_validées!G259="PM",Ouverture_lignes_validées!G259=""),"",IF(Ouverture_lignes_validées!G259=1,INDEX(COEE_CADLIGNE_TR!$A$16:$C$27,MATCH(Tableau4[[#This Row],[Mois]],COEE_CADLIGNE_TR!$A$16:$A$27,0),2)*COEE_CADLIGNE_TR!$G$2*INDEX(COEE_CADLIGNE_TR!$L$3:$R$9,MATCH(WEEKDAY($A259,1),COEE_CADLIGNE_TR!$M$3:$M$9,0),5)*INDEX(COEE_CADLIGNE_TR!$A$1:$D$13,MATCH(MONTH($A259),COEE_CADLIGNE_TR!$A$1:$A$13,0),2)))</f>
        <v/>
      </c>
      <c r="H259" s="28" t="str">
        <f>IF(OR(Ouverture_lignes_validées!H259="F",Ouverture_lignes_validées!H259="PM",Ouverture_lignes_validées!H259=""),"",IF(Ouverture_lignes_validées!H259=1,INDEX(COEE_CADLIGNE_TR!$A$16:$C$27,MATCH(Tableau4[[#This Row],[Mois]],COEE_CADLIGNE_TR!$A$16:$A$27,0),2)*COEE_CADLIGNE_TR!$G$2*INDEX(COEE_CADLIGNE_TR!$L$3:$R$9,MATCH(WEEKDAY($A259,1),COEE_CADLIGNE_TR!$M$3:$M$9,0),6)*INDEX(COEE_CADLIGNE_TR!$A$1:$D$13,MATCH(MONTH($A259),COEE_CADLIGNE_TR!$A$1:$A$13,0),2)))</f>
        <v/>
      </c>
      <c r="I259" s="28" t="str">
        <f>IF(OR(Ouverture_lignes_validées!I259="F",Ouverture_lignes_validées!I259="PM",Ouverture_lignes_validées!I259=""),"",IF(Ouverture_lignes_validées!I259=1,INDEX(COEE_CADLIGNE_TR!$A$16:$C$27,MATCH(Tableau4[[#This Row],[Mois]],COEE_CADLIGNE_TR!$A$16:$A$27,0),2)*COEE_CADLIGNE_TR!$G$2*INDEX(COEE_CADLIGNE_TR!$L$3:$R$9,MATCH(WEEKDAY($A259,1),COEE_CADLIGNE_TR!$M$3:$M$9,0),7)*INDEX(COEE_CADLIGNE_TR!$A$1:$D$13,MATCH(MONTH($A259),COEE_CADLIGNE_TR!$A$1:$A$13,0),2)))</f>
        <v/>
      </c>
      <c r="J259" s="28" t="str">
        <f>IF(OR(Ouverture_lignes_validées!J259="F",Ouverture_lignes_validées!J259="PM",Ouverture_lignes_validées!J259=""),"",IF(Ouverture_lignes_validées!J259=1,IF(ISEVEN(Capa_lignes!$C259)="VRAI",INDEX(COEE_CADLIGNE_TR!$A$16:$C$27,MATCH(Tableau4[[#This Row],[Mois]],COEE_CADLIGNE_TR!$A$16:$A$27,0),2)*COEE_CADLIGNE_TR!$H$2*INDEX(COEE_CADLIGNE_TR!$L$3:$R$9,MATCH(WEEKDAY($A259,1),COEE_CADLIGNE_TR!$M$3:$M$9,0),4)*INDEX(COEE_CADLIGNE_TR!$A$1:$D$13,MATCH(MONTH($A259),COEE_CADLIGNE_TR!$A$1:$A$13,0),3),INDEX(COEE_CADLIGNE_TR!$A$16:$C$27,MATCH(Tableau4[[#This Row],[Mois]],COEE_CADLIGNE_TR!$A$16:$A$27,0),2)*COEE_CADLIGNE_TR!$H$2*INDEX(COEE_CADLIGNE_TR!$L$3:$R$9,MATCH(WEEKDAY($A259,1),COEE_CADLIGNE_TR!$M$3:$M$9,0),3)*INDEX(COEE_CADLIGNE_TR!$A$1:$D$13,MATCH(MONTH($A259),COEE_CADLIGNE_TR!$A$1:$A$13,0),3))))</f>
        <v/>
      </c>
      <c r="K259" s="28">
        <f>IF(OR(Ouverture_lignes_validées!K259="F",Ouverture_lignes_validées!K259="PM",Ouverture_lignes_validées!K259=""),"",IF(Ouverture_lignes_validées!K259=1,IF(ISEVEN(Capa_lignes!$C259)="VRAI",INDEX(COEE_CADLIGNE_TR!$A$16:$C$27,MATCH(Tableau4[[#This Row],[Mois]],COEE_CADLIGNE_TR!$A$16:$A$27,0),2)*COEE_CADLIGNE_TR!$H$2*INDEX(COEE_CADLIGNE_TR!$L$3:$R$9,MATCH(WEEKDAY($A259,1),COEE_CADLIGNE_TR!$M$3:$M$9,0),3)*INDEX(COEE_CADLIGNE_TR!$A$1:$D$13,MATCH(MONTH($A259),COEE_CADLIGNE_TR!$A$1:$A$13,0),3),INDEX(COEE_CADLIGNE_TR!$A$16:$C$27,MATCH(Tableau4[[#This Row],[Mois]],COEE_CADLIGNE_TR!$A$16:$A$27,0),2)*COEE_CADLIGNE_TR!$H$2*INDEX(COEE_CADLIGNE_TR!$L$3:$R$9,MATCH(WEEKDAY($A259,1),COEE_CADLIGNE_TR!$M$3:$M$9,0),4)*INDEX(COEE_CADLIGNE_TR!$A$1:$D$13,MATCH(MONTH($A259),COEE_CADLIGNE_TR!$A$1:$A$13,0),3))))</f>
        <v>5049.84375</v>
      </c>
      <c r="L259" s="28">
        <f>IF(OR(Ouverture_lignes_validées!L259="F",Ouverture_lignes_validées!L259="PM",Ouverture_lignes_validées!L259=""),"",IF(Ouverture_lignes_validées!L259=1,INDEX(COEE_CADLIGNE_TR!$A$16:$C$27,MATCH(Tableau4[[#This Row],[Mois]],COEE_CADLIGNE_TR!$A$16:$A$27,0),2)*COEE_CADLIGNE_TR!$H$2*INDEX(COEE_CADLIGNE_TR!$L$3:$R$9,MATCH(WEEKDAY($A259,1),COEE_CADLIGNE_TR!$M$3:$M$9,0),5)*INDEX(COEE_CADLIGNE_TR!$A$1:$D$13,MATCH(MONTH($A259),COEE_CADLIGNE_TR!$A$1:$A$13,0),3)))</f>
        <v>6172.03125</v>
      </c>
      <c r="M259" s="28" t="str">
        <f>IF(OR(Ouverture_lignes_validées!M259="F",Ouverture_lignes_validées!M259="PM",Ouverture_lignes_validées!M259=""),"",IF(Ouverture_lignes_validées!M259=1,INDEX(COEE_CADLIGNE_TR!$A$16:$C$27,MATCH(Tableau4[[#This Row],[Mois]],COEE_CADLIGNE_TR!$A$16:$A$27,0),2)*COEE_CADLIGNE_TR!$H$2*INDEX(COEE_CADLIGNE_TR!$L$3:$R$9,MATCH(WEEKDAY($A259,1),COEE_CADLIGNE_TR!$M$3:$M$9,0),6)*INDEX(COEE_CADLIGNE_TR!$A$1:$D$13,MATCH(MONTH($A259),COEE_CADLIGNE_TR!$A$1:$A$13,0),3)))</f>
        <v/>
      </c>
      <c r="N259" s="28" t="str">
        <f>IF(OR(Ouverture_lignes_validées!N259="F",Ouverture_lignes_validées!N259="PM",Ouverture_lignes_validées!N259=""),"",IF(Ouverture_lignes_validées!N259=1,INDEX(COEE_CADLIGNE_TR!$A$16:$C$27,MATCH(Tableau4[[#This Row],[Mois]],COEE_CADLIGNE_TR!$A$16:$A$27,0),2)*COEE_CADLIGNE_TR!$H$2*INDEX(COEE_CADLIGNE_TR!$L$3:$R$9,MATCH(WEEKDAY($A259,1),COEE_CADLIGNE_TR!$M$3:$M$9,0),7)*INDEX(COEE_CADLIGNE_TR!$A$1:$D$13,MATCH(MONTH($A259),COEE_CADLIGNE_TR!$A$1:$A$13,0),3)))</f>
        <v/>
      </c>
      <c r="O259" s="28">
        <f>IF(OR(Ouverture_lignes_validées!O259="F",Ouverture_lignes_validées!O259="PM",Ouverture_lignes_validées!O259=""),"",IF(Ouverture_lignes_validées!O259=1,IF(ISEVEN(Capa_lignes!$C259)="VRAI",INDEX(COEE_CADLIGNE_TR!$A$16:$C$27,MATCH(Tableau4[[#This Row],[Mois]],COEE_CADLIGNE_TR!$A$16:$A$27,0),2)*COEE_CADLIGNE_TR!$I$2*INDEX(COEE_CADLIGNE_TR!$L$3:$R$9,MATCH(WEEKDAY($A259,1),COEE_CADLIGNE_TR!$M$3:$M$9,0),4)*INDEX(COEE_CADLIGNE_TR!$A$1:$D$13,MATCH(MONTH($A259),COEE_CADLIGNE_TR!$A$1:$A$13,0),4),INDEX(COEE_CADLIGNE_TR!$A$16:$C$27,MATCH(Tableau4[[#This Row],[Mois]],COEE_CADLIGNE_TR!$A$16:$A$27,0),2)*COEE_CADLIGNE_TR!$I$2*INDEX(COEE_CADLIGNE_TR!$L$3:$R$9,MATCH(WEEKDAY($A259,1),COEE_CADLIGNE_TR!$M$3:$M$9,0),3)*INDEX(COEE_CADLIGNE_TR!$A$1:$D$13,MATCH(MONTH($A259),COEE_CADLIGNE_TR!$A$1:$A$13,0),4))))</f>
        <v>4890.6000000000004</v>
      </c>
      <c r="P259" s="28">
        <f>IF(OR(Ouverture_lignes_validées!P259="F",Ouverture_lignes_validées!P259="PM",Ouverture_lignes_validées!P259=""),"",IF(Ouverture_lignes_validées!P259=1,IF(ISEVEN(Capa_lignes!$C259)="VRAI",INDEX(COEE_CADLIGNE_TR!$A$16:$C$27,MATCH(Tableau4[[#This Row],[Mois]],COEE_CADLIGNE_TR!$A$16:$A$27,0),2)*COEE_CADLIGNE_TR!$I$2*INDEX(COEE_CADLIGNE_TR!$L$3:$R$9,MATCH(WEEKDAY($A259,1),COEE_CADLIGNE_TR!$M$3:$M$9,0),3)*INDEX(COEE_CADLIGNE_TR!$A$1:$D$13,MATCH(MONTH($A259),COEE_CADLIGNE_TR!$A$1:$A$13,0),4),INDEX(COEE_CADLIGNE_TR!$A$16:$C$27,MATCH(Tableau4[[#This Row],[Mois]],COEE_CADLIGNE_TR!$A$16:$A$27,0),2)*COEE_CADLIGNE_TR!$I$2*INDEX(COEE_CADLIGNE_TR!$L$3:$R$9,MATCH(WEEKDAY($A259,1),COEE_CADLIGNE_TR!$M$3:$M$9,0),4)*INDEX(COEE_CADLIGNE_TR!$A$1:$D$13,MATCH(MONTH($A259),COEE_CADLIGNE_TR!$A$1:$A$13,0),4))))</f>
        <v>5001.75</v>
      </c>
      <c r="Q259" s="28" t="str">
        <f>IF(OR(Ouverture_lignes_validées!Q259="F",Ouverture_lignes_validées!Q259="PM",Ouverture_lignes_validées!Q259=""),"",IF(Ouverture_lignes_validées!Q259=1,INDEX(COEE_CADLIGNE_TR!$A$16:$C$27,MATCH(Tableau4[[#This Row],[Mois]],COEE_CADLIGNE_TR!$A$16:$A$27,0),2)*COEE_CADLIGNE_TR!$I$2*INDEX(COEE_CADLIGNE_TR!$L$3:$R$9,MATCH(WEEKDAY($A259,1),COEE_CADLIGNE_TR!$M$3:$M$9,0),5)*INDEX(COEE_CADLIGNE_TR!$A$1:$D$13,MATCH(MONTH($A259),COEE_CADLIGNE_TR!$A$1:$A$13,0),4)))</f>
        <v/>
      </c>
      <c r="R259" s="28" t="str">
        <f>IF(OR(Ouverture_lignes_validées!R259="F",Ouverture_lignes_validées!R259="PM",Ouverture_lignes_validées!R259=""),"",IF(Ouverture_lignes_validées!R259=1,INDEX(COEE_CADLIGNE_TR!$A$16:$C$27,MATCH(Tableau4[[#This Row],[Mois]],COEE_CADLIGNE_TR!$A$16:$A$27,0),2)*COEE_CADLIGNE_TR!$I$2*INDEX(COEE_CADLIGNE_TR!$L$3:$R$9,MATCH(WEEKDAY($A259,1),COEE_CADLIGNE_TR!$M$3:$M$9,0),6)*INDEX(COEE_CADLIGNE_TR!$A$1:$D$13,MATCH(MONTH($A259),COEE_CADLIGNE_TR!$A$1:$A$13,0),4)))</f>
        <v/>
      </c>
      <c r="S259" s="28" t="str">
        <f>IF(OR(Ouverture_lignes_validées!S259="F",Ouverture_lignes_validées!S259="PM",Ouverture_lignes_validées!S259=""),"",IF(Ouverture_lignes_validées!S259=1,INDEX(COEE_CADLIGNE_TR!$A$16:$C$27,MATCH(Tableau4[[#This Row],[Mois]],COEE_CADLIGNE_TR!$A$16:$A$27,0),2)*COEE_CADLIGNE_TR!$I$2*INDEX(COEE_CADLIGNE_TR!$L$3:$R$9,MATCH(WEEKDAY($A259,1),COEE_CADLIGNE_TR!$M$3:$M$9,0),7)*INDEX(COEE_CADLIGNE_TR!$A$1:$D$13,MATCH(MONTH($A259),COEE_CADLIGNE_TR!$A$1:$A$13,0),4)))</f>
        <v/>
      </c>
      <c r="T259" s="28">
        <f>IF(OR(Ouverture_lignes_validées!T259="F",Ouverture_lignes_validées!T259="PM",Ouverture_lignes_validées!T259=""),"",IF(Ouverture_lignes_validées!T259=1,IF(ISEVEN(Capa_lignes!$C259)="VRAI",INDEX(COEE_CADLIGNE_TR!$A$16:$C$27,MATCH(Tableau4[[#This Row],[Mois]],COEE_CADLIGNE_TR!$A$16:$A$27,0),2)*COEE_CADLIGNE_TR!$J$2*INDEX(COEE_CADLIGNE_TR!$L$3:$R$9,MATCH(WEEKDAY($A259,1),COEE_CADLIGNE_TR!$M$3:$M$9,0),3)*INDEX(COEE_CADLIGNE_TR!$A$1:$E$13,MATCH(MONTH($A259),COEE_CADLIGNE_TR!$A$1:$A$13,0),5),INDEX(COEE_CADLIGNE_TR!$A$16:$C$27,MATCH(Tableau4[[#This Row],[Mois]],COEE_CADLIGNE_TR!$A$16:$A$27,0),2)*COEE_CADLIGNE_TR!$J$2*INDEX(COEE_CADLIGNE_TR!$L$3:$R$9,MATCH(WEEKDAY($A259,1),COEE_CADLIGNE_TR!$M$3:$M$9,0),4)*INDEX(COEE_CADLIGNE_TR!$A$1:$E$13,MATCH(MONTH($A259),COEE_CADLIGNE_TR!$A$1:$A$13,0),5))))</f>
        <v>1601.8735362997659</v>
      </c>
    </row>
    <row r="260" spans="1:20" x14ac:dyDescent="0.35">
      <c r="A260" s="4">
        <v>45183</v>
      </c>
      <c r="B260" s="1">
        <v>2023</v>
      </c>
      <c r="C260" s="1">
        <v>37</v>
      </c>
      <c r="D260" s="1">
        <f>MONTH(Tableau4[[#This Row],[Date ]])</f>
        <v>9</v>
      </c>
      <c r="E260" s="28" t="str">
        <f>IF(OR(Ouverture_lignes_validées!E260="F",Ouverture_lignes_validées!E260="PM",Ouverture_lignes_validées!E260=""),"",
IF(Ouverture_lignes_validées!E260=1,
IF(ISEVEN(Capa_lignes!$C260)="VRAI",
INDEX(COEE_CADLIGNE_TR!$A$16:$C$27,MATCH(Tableau4[[#This Row],[Mois]],COEE_CADLIGNE_TR!$A$16:$A$27,0),2)*COEE_CADLIGNE_TR!$G$2*INDEX(COEE_CADLIGNE_TR!$L$3:$R$9,MATCH(WEEKDAY($A260,1),COEE_CADLIGNE_TR!$M$3:$M$9,0),4)*INDEX(COEE_CADLIGNE_TR!$A$1:$D$13,MATCH(MONTH($A260),COEE_CADLIGNE_TR!$A$1:$A$13,0),2)*INDEX(COEE_CADLIGNE_TR!$A$1:$D$13,MATCH(MONTH($A260),COEE_CADLIGNE_TR!$A$1:$A$13,0),2),
INDEX(COEE_CADLIGNE_TR!$A$16:$C$27,MATCH(Tableau4[[#This Row],[Mois]],COEE_CADLIGNE_TR!$A$16:$A$27,0),2)*COEE_CADLIGNE_TR!$G$2*INDEX(COEE_CADLIGNE_TR!$L$3:$R$9,MATCH(WEEKDAY($A260,1),COEE_CADLIGNE_TR!$M$3:$M$9,0),3)*INDEX(COEE_CADLIGNE_TR!$A$1:$D$13,MATCH(MONTH($A260),COEE_CADLIGNE_TR!$A$1:$A$13,0),2)*INDEX(COEE_CADLIGNE_TR!$A$1:$D$13,MATCH(MONTH($A260),COEE_CADLIGNE_TR!$A$1:$A$13,0),2))))</f>
        <v/>
      </c>
      <c r="F260" s="28" t="str">
        <f>IF(OR(Ouverture_lignes_validées!F260="F",Ouverture_lignes_validées!F260="PM",Ouverture_lignes_validées!F260=""),"",IF(Ouverture_lignes_validées!F260=1,IF(ISEVEN(Capa_lignes!$C260)="VRAI",INDEX(COEE_CADLIGNE_TR!$A$16:$C$27,MATCH(Tableau4[[#This Row],[Mois]],COEE_CADLIGNE_TR!$A$16:$A$27,0),2)*COEE_CADLIGNE_TR!$G$2*INDEX(COEE_CADLIGNE_TR!$L$3:$R$9,MATCH(WEEKDAY($A260,1),COEE_CADLIGNE_TR!$M$3:$M$9,0),3)*INDEX(COEE_CADLIGNE_TR!$A$1:$D$13,MATCH(MONTH($A260),COEE_CADLIGNE_TR!$A$1:$A$13,0),2),COEE_CADLIGNE_TR!$G$2*INDEX(COEE_CADLIGNE_TR!$L$3:$R$9,MATCH(WEEKDAY($A260,1),COEE_CADLIGNE_TR!$M$3:$M$9,0),4)*INDEX(COEE_CADLIGNE_TR!$A$1:$D$13,MATCH(MONTH($A260),COEE_CADLIGNE_TR!$A$1:$A$13,0),2))))</f>
        <v/>
      </c>
      <c r="G260" s="28" t="str">
        <f>IF(OR(Ouverture_lignes_validées!G260="F",Ouverture_lignes_validées!G260="PM",Ouverture_lignes_validées!G260=""),"",IF(Ouverture_lignes_validées!G260=1,INDEX(COEE_CADLIGNE_TR!$A$16:$C$27,MATCH(Tableau4[[#This Row],[Mois]],COEE_CADLIGNE_TR!$A$16:$A$27,0),2)*COEE_CADLIGNE_TR!$G$2*INDEX(COEE_CADLIGNE_TR!$L$3:$R$9,MATCH(WEEKDAY($A260,1),COEE_CADLIGNE_TR!$M$3:$M$9,0),5)*INDEX(COEE_CADLIGNE_TR!$A$1:$D$13,MATCH(MONTH($A260),COEE_CADLIGNE_TR!$A$1:$A$13,0),2)))</f>
        <v/>
      </c>
      <c r="H260" s="28" t="str">
        <f>IF(OR(Ouverture_lignes_validées!H260="F",Ouverture_lignes_validées!H260="PM",Ouverture_lignes_validées!H260=""),"",IF(Ouverture_lignes_validées!H260=1,INDEX(COEE_CADLIGNE_TR!$A$16:$C$27,MATCH(Tableau4[[#This Row],[Mois]],COEE_CADLIGNE_TR!$A$16:$A$27,0),2)*COEE_CADLIGNE_TR!$G$2*INDEX(COEE_CADLIGNE_TR!$L$3:$R$9,MATCH(WEEKDAY($A260,1),COEE_CADLIGNE_TR!$M$3:$M$9,0),6)*INDEX(COEE_CADLIGNE_TR!$A$1:$D$13,MATCH(MONTH($A260),COEE_CADLIGNE_TR!$A$1:$A$13,0),2)))</f>
        <v/>
      </c>
      <c r="I260" s="28" t="str">
        <f>IF(OR(Ouverture_lignes_validées!I260="F",Ouverture_lignes_validées!I260="PM",Ouverture_lignes_validées!I260=""),"",IF(Ouverture_lignes_validées!I260=1,INDEX(COEE_CADLIGNE_TR!$A$16:$C$27,MATCH(Tableau4[[#This Row],[Mois]],COEE_CADLIGNE_TR!$A$16:$A$27,0),2)*COEE_CADLIGNE_TR!$G$2*INDEX(COEE_CADLIGNE_TR!$L$3:$R$9,MATCH(WEEKDAY($A260,1),COEE_CADLIGNE_TR!$M$3:$M$9,0),7)*INDEX(COEE_CADLIGNE_TR!$A$1:$D$13,MATCH(MONTH($A260),COEE_CADLIGNE_TR!$A$1:$A$13,0),2)))</f>
        <v/>
      </c>
      <c r="J260" s="28" t="str">
        <f>IF(OR(Ouverture_lignes_validées!J260="F",Ouverture_lignes_validées!J260="PM",Ouverture_lignes_validées!J260=""),"",IF(Ouverture_lignes_validées!J260=1,IF(ISEVEN(Capa_lignes!$C260)="VRAI",INDEX(COEE_CADLIGNE_TR!$A$16:$C$27,MATCH(Tableau4[[#This Row],[Mois]],COEE_CADLIGNE_TR!$A$16:$A$27,0),2)*COEE_CADLIGNE_TR!$H$2*INDEX(COEE_CADLIGNE_TR!$L$3:$R$9,MATCH(WEEKDAY($A260,1),COEE_CADLIGNE_TR!$M$3:$M$9,0),4)*INDEX(COEE_CADLIGNE_TR!$A$1:$D$13,MATCH(MONTH($A260),COEE_CADLIGNE_TR!$A$1:$A$13,0),3),INDEX(COEE_CADLIGNE_TR!$A$16:$C$27,MATCH(Tableau4[[#This Row],[Mois]],COEE_CADLIGNE_TR!$A$16:$A$27,0),2)*COEE_CADLIGNE_TR!$H$2*INDEX(COEE_CADLIGNE_TR!$L$3:$R$9,MATCH(WEEKDAY($A260,1),COEE_CADLIGNE_TR!$M$3:$M$9,0),3)*INDEX(COEE_CADLIGNE_TR!$A$1:$D$13,MATCH(MONTH($A260),COEE_CADLIGNE_TR!$A$1:$A$13,0),3))))</f>
        <v/>
      </c>
      <c r="K260" s="28">
        <f>IF(OR(Ouverture_lignes_validées!K260="F",Ouverture_lignes_validées!K260="PM",Ouverture_lignes_validées!K260=""),"",IF(Ouverture_lignes_validées!K260=1,IF(ISEVEN(Capa_lignes!$C260)="VRAI",INDEX(COEE_CADLIGNE_TR!$A$16:$C$27,MATCH(Tableau4[[#This Row],[Mois]],COEE_CADLIGNE_TR!$A$16:$A$27,0),2)*COEE_CADLIGNE_TR!$H$2*INDEX(COEE_CADLIGNE_TR!$L$3:$R$9,MATCH(WEEKDAY($A260,1),COEE_CADLIGNE_TR!$M$3:$M$9,0),3)*INDEX(COEE_CADLIGNE_TR!$A$1:$D$13,MATCH(MONTH($A260),COEE_CADLIGNE_TR!$A$1:$A$13,0),3),INDEX(COEE_CADLIGNE_TR!$A$16:$C$27,MATCH(Tableau4[[#This Row],[Mois]],COEE_CADLIGNE_TR!$A$16:$A$27,0),2)*COEE_CADLIGNE_TR!$H$2*INDEX(COEE_CADLIGNE_TR!$L$3:$R$9,MATCH(WEEKDAY($A260,1),COEE_CADLIGNE_TR!$M$3:$M$9,0),4)*INDEX(COEE_CADLIGNE_TR!$A$1:$D$13,MATCH(MONTH($A260),COEE_CADLIGNE_TR!$A$1:$A$13,0),3))))</f>
        <v>5049.84375</v>
      </c>
      <c r="L260" s="28">
        <f>IF(OR(Ouverture_lignes_validées!L260="F",Ouverture_lignes_validées!L260="PM",Ouverture_lignes_validées!L260=""),"",IF(Ouverture_lignes_validées!L260=1,INDEX(COEE_CADLIGNE_TR!$A$16:$C$27,MATCH(Tableau4[[#This Row],[Mois]],COEE_CADLIGNE_TR!$A$16:$A$27,0),2)*COEE_CADLIGNE_TR!$H$2*INDEX(COEE_CADLIGNE_TR!$L$3:$R$9,MATCH(WEEKDAY($A260,1),COEE_CADLIGNE_TR!$M$3:$M$9,0),5)*INDEX(COEE_CADLIGNE_TR!$A$1:$D$13,MATCH(MONTH($A260),COEE_CADLIGNE_TR!$A$1:$A$13,0),3)))</f>
        <v>6172.03125</v>
      </c>
      <c r="M260" s="28" t="str">
        <f>IF(OR(Ouverture_lignes_validées!M260="F",Ouverture_lignes_validées!M260="PM",Ouverture_lignes_validées!M260=""),"",IF(Ouverture_lignes_validées!M260=1,INDEX(COEE_CADLIGNE_TR!$A$16:$C$27,MATCH(Tableau4[[#This Row],[Mois]],COEE_CADLIGNE_TR!$A$16:$A$27,0),2)*COEE_CADLIGNE_TR!$H$2*INDEX(COEE_CADLIGNE_TR!$L$3:$R$9,MATCH(WEEKDAY($A260,1),COEE_CADLIGNE_TR!$M$3:$M$9,0),6)*INDEX(COEE_CADLIGNE_TR!$A$1:$D$13,MATCH(MONTH($A260),COEE_CADLIGNE_TR!$A$1:$A$13,0),3)))</f>
        <v/>
      </c>
      <c r="N260" s="28" t="str">
        <f>IF(OR(Ouverture_lignes_validées!N260="F",Ouverture_lignes_validées!N260="PM",Ouverture_lignes_validées!N260=""),"",IF(Ouverture_lignes_validées!N260=1,INDEX(COEE_CADLIGNE_TR!$A$16:$C$27,MATCH(Tableau4[[#This Row],[Mois]],COEE_CADLIGNE_TR!$A$16:$A$27,0),2)*COEE_CADLIGNE_TR!$H$2*INDEX(COEE_CADLIGNE_TR!$L$3:$R$9,MATCH(WEEKDAY($A260,1),COEE_CADLIGNE_TR!$M$3:$M$9,0),7)*INDEX(COEE_CADLIGNE_TR!$A$1:$D$13,MATCH(MONTH($A260),COEE_CADLIGNE_TR!$A$1:$A$13,0),3)))</f>
        <v/>
      </c>
      <c r="O260" s="28">
        <f>IF(OR(Ouverture_lignes_validées!O260="F",Ouverture_lignes_validées!O260="PM",Ouverture_lignes_validées!O260=""),"",IF(Ouverture_lignes_validées!O260=1,IF(ISEVEN(Capa_lignes!$C260)="VRAI",INDEX(COEE_CADLIGNE_TR!$A$16:$C$27,MATCH(Tableau4[[#This Row],[Mois]],COEE_CADLIGNE_TR!$A$16:$A$27,0),2)*COEE_CADLIGNE_TR!$I$2*INDEX(COEE_CADLIGNE_TR!$L$3:$R$9,MATCH(WEEKDAY($A260,1),COEE_CADLIGNE_TR!$M$3:$M$9,0),4)*INDEX(COEE_CADLIGNE_TR!$A$1:$D$13,MATCH(MONTH($A260),COEE_CADLIGNE_TR!$A$1:$A$13,0),4),INDEX(COEE_CADLIGNE_TR!$A$16:$C$27,MATCH(Tableau4[[#This Row],[Mois]],COEE_CADLIGNE_TR!$A$16:$A$27,0),2)*COEE_CADLIGNE_TR!$I$2*INDEX(COEE_CADLIGNE_TR!$L$3:$R$9,MATCH(WEEKDAY($A260,1),COEE_CADLIGNE_TR!$M$3:$M$9,0),3)*INDEX(COEE_CADLIGNE_TR!$A$1:$D$13,MATCH(MONTH($A260),COEE_CADLIGNE_TR!$A$1:$A$13,0),4))))</f>
        <v>4890.6000000000004</v>
      </c>
      <c r="P260" s="28">
        <f>IF(OR(Ouverture_lignes_validées!P260="F",Ouverture_lignes_validées!P260="PM",Ouverture_lignes_validées!P260=""),"",IF(Ouverture_lignes_validées!P260=1,IF(ISEVEN(Capa_lignes!$C260)="VRAI",INDEX(COEE_CADLIGNE_TR!$A$16:$C$27,MATCH(Tableau4[[#This Row],[Mois]],COEE_CADLIGNE_TR!$A$16:$A$27,0),2)*COEE_CADLIGNE_TR!$I$2*INDEX(COEE_CADLIGNE_TR!$L$3:$R$9,MATCH(WEEKDAY($A260,1),COEE_CADLIGNE_TR!$M$3:$M$9,0),3)*INDEX(COEE_CADLIGNE_TR!$A$1:$D$13,MATCH(MONTH($A260),COEE_CADLIGNE_TR!$A$1:$A$13,0),4),INDEX(COEE_CADLIGNE_TR!$A$16:$C$27,MATCH(Tableau4[[#This Row],[Mois]],COEE_CADLIGNE_TR!$A$16:$A$27,0),2)*COEE_CADLIGNE_TR!$I$2*INDEX(COEE_CADLIGNE_TR!$L$3:$R$9,MATCH(WEEKDAY($A260,1),COEE_CADLIGNE_TR!$M$3:$M$9,0),4)*INDEX(COEE_CADLIGNE_TR!$A$1:$D$13,MATCH(MONTH($A260),COEE_CADLIGNE_TR!$A$1:$A$13,0),4))))</f>
        <v>5001.75</v>
      </c>
      <c r="Q260" s="28" t="str">
        <f>IF(OR(Ouverture_lignes_validées!Q260="F",Ouverture_lignes_validées!Q260="PM",Ouverture_lignes_validées!Q260=""),"",IF(Ouverture_lignes_validées!Q260=1,INDEX(COEE_CADLIGNE_TR!$A$16:$C$27,MATCH(Tableau4[[#This Row],[Mois]],COEE_CADLIGNE_TR!$A$16:$A$27,0),2)*COEE_CADLIGNE_TR!$I$2*INDEX(COEE_CADLIGNE_TR!$L$3:$R$9,MATCH(WEEKDAY($A260,1),COEE_CADLIGNE_TR!$M$3:$M$9,0),5)*INDEX(COEE_CADLIGNE_TR!$A$1:$D$13,MATCH(MONTH($A260),COEE_CADLIGNE_TR!$A$1:$A$13,0),4)))</f>
        <v/>
      </c>
      <c r="R260" s="28" t="str">
        <f>IF(OR(Ouverture_lignes_validées!R260="F",Ouverture_lignes_validées!R260="PM",Ouverture_lignes_validées!R260=""),"",IF(Ouverture_lignes_validées!R260=1,INDEX(COEE_CADLIGNE_TR!$A$16:$C$27,MATCH(Tableau4[[#This Row],[Mois]],COEE_CADLIGNE_TR!$A$16:$A$27,0),2)*COEE_CADLIGNE_TR!$I$2*INDEX(COEE_CADLIGNE_TR!$L$3:$R$9,MATCH(WEEKDAY($A260,1),COEE_CADLIGNE_TR!$M$3:$M$9,0),6)*INDEX(COEE_CADLIGNE_TR!$A$1:$D$13,MATCH(MONTH($A260),COEE_CADLIGNE_TR!$A$1:$A$13,0),4)))</f>
        <v/>
      </c>
      <c r="S260" s="28" t="str">
        <f>IF(OR(Ouverture_lignes_validées!S260="F",Ouverture_lignes_validées!S260="PM",Ouverture_lignes_validées!S260=""),"",IF(Ouverture_lignes_validées!S260=1,INDEX(COEE_CADLIGNE_TR!$A$16:$C$27,MATCH(Tableau4[[#This Row],[Mois]],COEE_CADLIGNE_TR!$A$16:$A$27,0),2)*COEE_CADLIGNE_TR!$I$2*INDEX(COEE_CADLIGNE_TR!$L$3:$R$9,MATCH(WEEKDAY($A260,1),COEE_CADLIGNE_TR!$M$3:$M$9,0),7)*INDEX(COEE_CADLIGNE_TR!$A$1:$D$13,MATCH(MONTH($A260),COEE_CADLIGNE_TR!$A$1:$A$13,0),4)))</f>
        <v/>
      </c>
      <c r="T260" s="28">
        <f>IF(OR(Ouverture_lignes_validées!T260="F",Ouverture_lignes_validées!T260="PM",Ouverture_lignes_validées!T260=""),"",IF(Ouverture_lignes_validées!T260=1,IF(ISEVEN(Capa_lignes!$C260)="VRAI",INDEX(COEE_CADLIGNE_TR!$A$16:$C$27,MATCH(Tableau4[[#This Row],[Mois]],COEE_CADLIGNE_TR!$A$16:$A$27,0),2)*COEE_CADLIGNE_TR!$J$2*INDEX(COEE_CADLIGNE_TR!$L$3:$R$9,MATCH(WEEKDAY($A260,1),COEE_CADLIGNE_TR!$M$3:$M$9,0),3)*INDEX(COEE_CADLIGNE_TR!$A$1:$E$13,MATCH(MONTH($A260),COEE_CADLIGNE_TR!$A$1:$A$13,0),5),INDEX(COEE_CADLIGNE_TR!$A$16:$C$27,MATCH(Tableau4[[#This Row],[Mois]],COEE_CADLIGNE_TR!$A$16:$A$27,0),2)*COEE_CADLIGNE_TR!$J$2*INDEX(COEE_CADLIGNE_TR!$L$3:$R$9,MATCH(WEEKDAY($A260,1),COEE_CADLIGNE_TR!$M$3:$M$9,0),4)*INDEX(COEE_CADLIGNE_TR!$A$1:$E$13,MATCH(MONTH($A260),COEE_CADLIGNE_TR!$A$1:$A$13,0),5))))</f>
        <v>1601.8735362997659</v>
      </c>
    </row>
    <row r="261" spans="1:20" x14ac:dyDescent="0.35">
      <c r="A261" s="4">
        <v>45184</v>
      </c>
      <c r="B261" s="1">
        <v>2023</v>
      </c>
      <c r="C261" s="1">
        <v>37</v>
      </c>
      <c r="D261" s="1">
        <f>MONTH(Tableau4[[#This Row],[Date ]])</f>
        <v>9</v>
      </c>
      <c r="E261" s="28" t="str">
        <f>IF(OR(Ouverture_lignes_validées!E261="F",Ouverture_lignes_validées!E261="PM",Ouverture_lignes_validées!E261=""),"",
IF(Ouverture_lignes_validées!E261=1,
IF(ISEVEN(Capa_lignes!$C261)="VRAI",
INDEX(COEE_CADLIGNE_TR!$A$16:$C$27,MATCH(Tableau4[[#This Row],[Mois]],COEE_CADLIGNE_TR!$A$16:$A$27,0),2)*COEE_CADLIGNE_TR!$G$2*INDEX(COEE_CADLIGNE_TR!$L$3:$R$9,MATCH(WEEKDAY($A261,1),COEE_CADLIGNE_TR!$M$3:$M$9,0),4)*INDEX(COEE_CADLIGNE_TR!$A$1:$D$13,MATCH(MONTH($A261),COEE_CADLIGNE_TR!$A$1:$A$13,0),2)*INDEX(COEE_CADLIGNE_TR!$A$1:$D$13,MATCH(MONTH($A261),COEE_CADLIGNE_TR!$A$1:$A$13,0),2),
INDEX(COEE_CADLIGNE_TR!$A$16:$C$27,MATCH(Tableau4[[#This Row],[Mois]],COEE_CADLIGNE_TR!$A$16:$A$27,0),2)*COEE_CADLIGNE_TR!$G$2*INDEX(COEE_CADLIGNE_TR!$L$3:$R$9,MATCH(WEEKDAY($A261,1),COEE_CADLIGNE_TR!$M$3:$M$9,0),3)*INDEX(COEE_CADLIGNE_TR!$A$1:$D$13,MATCH(MONTH($A261),COEE_CADLIGNE_TR!$A$1:$A$13,0),2)*INDEX(COEE_CADLIGNE_TR!$A$1:$D$13,MATCH(MONTH($A261),COEE_CADLIGNE_TR!$A$1:$A$13,0),2))))</f>
        <v/>
      </c>
      <c r="F261" s="28" t="str">
        <f>IF(OR(Ouverture_lignes_validées!F261="F",Ouverture_lignes_validées!F261="PM",Ouverture_lignes_validées!F261=""),"",IF(Ouverture_lignes_validées!F261=1,IF(ISEVEN(Capa_lignes!$C261)="VRAI",INDEX(COEE_CADLIGNE_TR!$A$16:$C$27,MATCH(Tableau4[[#This Row],[Mois]],COEE_CADLIGNE_TR!$A$16:$A$27,0),2)*COEE_CADLIGNE_TR!$G$2*INDEX(COEE_CADLIGNE_TR!$L$3:$R$9,MATCH(WEEKDAY($A261,1),COEE_CADLIGNE_TR!$M$3:$M$9,0),3)*INDEX(COEE_CADLIGNE_TR!$A$1:$D$13,MATCH(MONTH($A261),COEE_CADLIGNE_TR!$A$1:$A$13,0),2),COEE_CADLIGNE_TR!$G$2*INDEX(COEE_CADLIGNE_TR!$L$3:$R$9,MATCH(WEEKDAY($A261,1),COEE_CADLIGNE_TR!$M$3:$M$9,0),4)*INDEX(COEE_CADLIGNE_TR!$A$1:$D$13,MATCH(MONTH($A261),COEE_CADLIGNE_TR!$A$1:$A$13,0),2))))</f>
        <v/>
      </c>
      <c r="G261" s="28" t="str">
        <f>IF(OR(Ouverture_lignes_validées!G261="F",Ouverture_lignes_validées!G261="PM",Ouverture_lignes_validées!G261=""),"",IF(Ouverture_lignes_validées!G261=1,INDEX(COEE_CADLIGNE_TR!$A$16:$C$27,MATCH(Tableau4[[#This Row],[Mois]],COEE_CADLIGNE_TR!$A$16:$A$27,0),2)*COEE_CADLIGNE_TR!$G$2*INDEX(COEE_CADLIGNE_TR!$L$3:$R$9,MATCH(WEEKDAY($A261,1),COEE_CADLIGNE_TR!$M$3:$M$9,0),5)*INDEX(COEE_CADLIGNE_TR!$A$1:$D$13,MATCH(MONTH($A261),COEE_CADLIGNE_TR!$A$1:$A$13,0),2)))</f>
        <v/>
      </c>
      <c r="H261" s="28" t="str">
        <f>IF(OR(Ouverture_lignes_validées!H261="F",Ouverture_lignes_validées!H261="PM",Ouverture_lignes_validées!H261=""),"",IF(Ouverture_lignes_validées!H261=1,INDEX(COEE_CADLIGNE_TR!$A$16:$C$27,MATCH(Tableau4[[#This Row],[Mois]],COEE_CADLIGNE_TR!$A$16:$A$27,0),2)*COEE_CADLIGNE_TR!$G$2*INDEX(COEE_CADLIGNE_TR!$L$3:$R$9,MATCH(WEEKDAY($A261,1),COEE_CADLIGNE_TR!$M$3:$M$9,0),6)*INDEX(COEE_CADLIGNE_TR!$A$1:$D$13,MATCH(MONTH($A261),COEE_CADLIGNE_TR!$A$1:$A$13,0),2)))</f>
        <v/>
      </c>
      <c r="I261" s="28" t="str">
        <f>IF(OR(Ouverture_lignes_validées!I261="F",Ouverture_lignes_validées!I261="PM",Ouverture_lignes_validées!I261=""),"",IF(Ouverture_lignes_validées!I261=1,INDEX(COEE_CADLIGNE_TR!$A$16:$C$27,MATCH(Tableau4[[#This Row],[Mois]],COEE_CADLIGNE_TR!$A$16:$A$27,0),2)*COEE_CADLIGNE_TR!$G$2*INDEX(COEE_CADLIGNE_TR!$L$3:$R$9,MATCH(WEEKDAY($A261,1),COEE_CADLIGNE_TR!$M$3:$M$9,0),7)*INDEX(COEE_CADLIGNE_TR!$A$1:$D$13,MATCH(MONTH($A261),COEE_CADLIGNE_TR!$A$1:$A$13,0),2)))</f>
        <v/>
      </c>
      <c r="J261" s="28" t="str">
        <f>IF(OR(Ouverture_lignes_validées!J261="F",Ouverture_lignes_validées!J261="PM",Ouverture_lignes_validées!J261=""),"",IF(Ouverture_lignes_validées!J261=1,IF(ISEVEN(Capa_lignes!$C261)="VRAI",INDEX(COEE_CADLIGNE_TR!$A$16:$C$27,MATCH(Tableau4[[#This Row],[Mois]],COEE_CADLIGNE_TR!$A$16:$A$27,0),2)*COEE_CADLIGNE_TR!$H$2*INDEX(COEE_CADLIGNE_TR!$L$3:$R$9,MATCH(WEEKDAY($A261,1),COEE_CADLIGNE_TR!$M$3:$M$9,0),4)*INDEX(COEE_CADLIGNE_TR!$A$1:$D$13,MATCH(MONTH($A261),COEE_CADLIGNE_TR!$A$1:$A$13,0),3),INDEX(COEE_CADLIGNE_TR!$A$16:$C$27,MATCH(Tableau4[[#This Row],[Mois]],COEE_CADLIGNE_TR!$A$16:$A$27,0),2)*COEE_CADLIGNE_TR!$H$2*INDEX(COEE_CADLIGNE_TR!$L$3:$R$9,MATCH(WEEKDAY($A261,1),COEE_CADLIGNE_TR!$M$3:$M$9,0),3)*INDEX(COEE_CADLIGNE_TR!$A$1:$D$13,MATCH(MONTH($A261),COEE_CADLIGNE_TR!$A$1:$A$13,0),3))))</f>
        <v/>
      </c>
      <c r="K261" s="28">
        <f>IF(OR(Ouverture_lignes_validées!K261="F",Ouverture_lignes_validées!K261="PM",Ouverture_lignes_validées!K261=""),"",IF(Ouverture_lignes_validées!K261=1,IF(ISEVEN(Capa_lignes!$C261)="VRAI",INDEX(COEE_CADLIGNE_TR!$A$16:$C$27,MATCH(Tableau4[[#This Row],[Mois]],COEE_CADLIGNE_TR!$A$16:$A$27,0),2)*COEE_CADLIGNE_TR!$H$2*INDEX(COEE_CADLIGNE_TR!$L$3:$R$9,MATCH(WEEKDAY($A261,1),COEE_CADLIGNE_TR!$M$3:$M$9,0),3)*INDEX(COEE_CADLIGNE_TR!$A$1:$D$13,MATCH(MONTH($A261),COEE_CADLIGNE_TR!$A$1:$A$13,0),3),INDEX(COEE_CADLIGNE_TR!$A$16:$C$27,MATCH(Tableau4[[#This Row],[Mois]],COEE_CADLIGNE_TR!$A$16:$A$27,0),2)*COEE_CADLIGNE_TR!$H$2*INDEX(COEE_CADLIGNE_TR!$L$3:$R$9,MATCH(WEEKDAY($A261,1),COEE_CADLIGNE_TR!$M$3:$M$9,0),4)*INDEX(COEE_CADLIGNE_TR!$A$1:$D$13,MATCH(MONTH($A261),COEE_CADLIGNE_TR!$A$1:$A$13,0),3))))</f>
        <v>3029.90625</v>
      </c>
      <c r="L261" s="28" t="str">
        <f>IF(OR(Ouverture_lignes_validées!L261="F",Ouverture_lignes_validées!L261="PM",Ouverture_lignes_validées!L261=""),"",IF(Ouverture_lignes_validées!L261=1,INDEX(COEE_CADLIGNE_TR!$A$16:$C$27,MATCH(Tableau4[[#This Row],[Mois]],COEE_CADLIGNE_TR!$A$16:$A$27,0),2)*COEE_CADLIGNE_TR!$H$2*INDEX(COEE_CADLIGNE_TR!$L$3:$R$9,MATCH(WEEKDAY($A261,1),COEE_CADLIGNE_TR!$M$3:$M$9,0),5)*INDEX(COEE_CADLIGNE_TR!$A$1:$D$13,MATCH(MONTH($A261),COEE_CADLIGNE_TR!$A$1:$A$13,0),3)))</f>
        <v/>
      </c>
      <c r="M261" s="28" t="str">
        <f>IF(OR(Ouverture_lignes_validées!M261="F",Ouverture_lignes_validées!M261="PM",Ouverture_lignes_validées!M261=""),"",IF(Ouverture_lignes_validées!M261=1,INDEX(COEE_CADLIGNE_TR!$A$16:$C$27,MATCH(Tableau4[[#This Row],[Mois]],COEE_CADLIGNE_TR!$A$16:$A$27,0),2)*COEE_CADLIGNE_TR!$H$2*INDEX(COEE_CADLIGNE_TR!$L$3:$R$9,MATCH(WEEKDAY($A261,1),COEE_CADLIGNE_TR!$M$3:$M$9,0),6)*INDEX(COEE_CADLIGNE_TR!$A$1:$D$13,MATCH(MONTH($A261),COEE_CADLIGNE_TR!$A$1:$A$13,0),3)))</f>
        <v/>
      </c>
      <c r="N261" s="28" t="str">
        <f>IF(OR(Ouverture_lignes_validées!N261="F",Ouverture_lignes_validées!N261="PM",Ouverture_lignes_validées!N261=""),"",IF(Ouverture_lignes_validées!N261=1,INDEX(COEE_CADLIGNE_TR!$A$16:$C$27,MATCH(Tableau4[[#This Row],[Mois]],COEE_CADLIGNE_TR!$A$16:$A$27,0),2)*COEE_CADLIGNE_TR!$H$2*INDEX(COEE_CADLIGNE_TR!$L$3:$R$9,MATCH(WEEKDAY($A261,1),COEE_CADLIGNE_TR!$M$3:$M$9,0),7)*INDEX(COEE_CADLIGNE_TR!$A$1:$D$13,MATCH(MONTH($A261),COEE_CADLIGNE_TR!$A$1:$A$13,0),3)))</f>
        <v/>
      </c>
      <c r="O261" s="28">
        <f>IF(OR(Ouverture_lignes_validées!O261="F",Ouverture_lignes_validées!O261="PM",Ouverture_lignes_validées!O261=""),"",IF(Ouverture_lignes_validées!O261=1,IF(ISEVEN(Capa_lignes!$C261)="VRAI",INDEX(COEE_CADLIGNE_TR!$A$16:$C$27,MATCH(Tableau4[[#This Row],[Mois]],COEE_CADLIGNE_TR!$A$16:$A$27,0),2)*COEE_CADLIGNE_TR!$I$2*INDEX(COEE_CADLIGNE_TR!$L$3:$R$9,MATCH(WEEKDAY($A261,1),COEE_CADLIGNE_TR!$M$3:$M$9,0),4)*INDEX(COEE_CADLIGNE_TR!$A$1:$D$13,MATCH(MONTH($A261),COEE_CADLIGNE_TR!$A$1:$A$13,0),4),INDEX(COEE_CADLIGNE_TR!$A$16:$C$27,MATCH(Tableau4[[#This Row],[Mois]],COEE_CADLIGNE_TR!$A$16:$A$27,0),2)*COEE_CADLIGNE_TR!$I$2*INDEX(COEE_CADLIGNE_TR!$L$3:$R$9,MATCH(WEEKDAY($A261,1),COEE_CADLIGNE_TR!$M$3:$M$9,0),3)*INDEX(COEE_CADLIGNE_TR!$A$1:$D$13,MATCH(MONTH($A261),COEE_CADLIGNE_TR!$A$1:$A$13,0),4))))</f>
        <v>4890.6000000000004</v>
      </c>
      <c r="P261" s="28">
        <f>IF(OR(Ouverture_lignes_validées!P261="F",Ouverture_lignes_validées!P261="PM",Ouverture_lignes_validées!P261=""),"",IF(Ouverture_lignes_validées!P261=1,IF(ISEVEN(Capa_lignes!$C261)="VRAI",INDEX(COEE_CADLIGNE_TR!$A$16:$C$27,MATCH(Tableau4[[#This Row],[Mois]],COEE_CADLIGNE_TR!$A$16:$A$27,0),2)*COEE_CADLIGNE_TR!$I$2*INDEX(COEE_CADLIGNE_TR!$L$3:$R$9,MATCH(WEEKDAY($A261,1),COEE_CADLIGNE_TR!$M$3:$M$9,0),3)*INDEX(COEE_CADLIGNE_TR!$A$1:$D$13,MATCH(MONTH($A261),COEE_CADLIGNE_TR!$A$1:$A$13,0),4),INDEX(COEE_CADLIGNE_TR!$A$16:$C$27,MATCH(Tableau4[[#This Row],[Mois]],COEE_CADLIGNE_TR!$A$16:$A$27,0),2)*COEE_CADLIGNE_TR!$I$2*INDEX(COEE_CADLIGNE_TR!$L$3:$R$9,MATCH(WEEKDAY($A261,1),COEE_CADLIGNE_TR!$M$3:$M$9,0),4)*INDEX(COEE_CADLIGNE_TR!$A$1:$D$13,MATCH(MONTH($A261),COEE_CADLIGNE_TR!$A$1:$A$13,0),4))))</f>
        <v>3001.05</v>
      </c>
      <c r="Q261" s="28" t="str">
        <f>IF(OR(Ouverture_lignes_validées!Q261="F",Ouverture_lignes_validées!Q261="PM",Ouverture_lignes_validées!Q261=""),"",IF(Ouverture_lignes_validées!Q261=1,INDEX(COEE_CADLIGNE_TR!$A$16:$C$27,MATCH(Tableau4[[#This Row],[Mois]],COEE_CADLIGNE_TR!$A$16:$A$27,0),2)*COEE_CADLIGNE_TR!$I$2*INDEX(COEE_CADLIGNE_TR!$L$3:$R$9,MATCH(WEEKDAY($A261,1),COEE_CADLIGNE_TR!$M$3:$M$9,0),5)*INDEX(COEE_CADLIGNE_TR!$A$1:$D$13,MATCH(MONTH($A261),COEE_CADLIGNE_TR!$A$1:$A$13,0),4)))</f>
        <v/>
      </c>
      <c r="R261" s="28" t="str">
        <f>IF(OR(Ouverture_lignes_validées!R261="F",Ouverture_lignes_validées!R261="PM",Ouverture_lignes_validées!R261=""),"",IF(Ouverture_lignes_validées!R261=1,INDEX(COEE_CADLIGNE_TR!$A$16:$C$27,MATCH(Tableau4[[#This Row],[Mois]],COEE_CADLIGNE_TR!$A$16:$A$27,0),2)*COEE_CADLIGNE_TR!$I$2*INDEX(COEE_CADLIGNE_TR!$L$3:$R$9,MATCH(WEEKDAY($A261,1),COEE_CADLIGNE_TR!$M$3:$M$9,0),6)*INDEX(COEE_CADLIGNE_TR!$A$1:$D$13,MATCH(MONTH($A261),COEE_CADLIGNE_TR!$A$1:$A$13,0),4)))</f>
        <v/>
      </c>
      <c r="S261" s="28" t="str">
        <f>IF(OR(Ouverture_lignes_validées!S261="F",Ouverture_lignes_validées!S261="PM",Ouverture_lignes_validées!S261=""),"",IF(Ouverture_lignes_validées!S261=1,INDEX(COEE_CADLIGNE_TR!$A$16:$C$27,MATCH(Tableau4[[#This Row],[Mois]],COEE_CADLIGNE_TR!$A$16:$A$27,0),2)*COEE_CADLIGNE_TR!$I$2*INDEX(COEE_CADLIGNE_TR!$L$3:$R$9,MATCH(WEEKDAY($A261,1),COEE_CADLIGNE_TR!$M$3:$M$9,0),7)*INDEX(COEE_CADLIGNE_TR!$A$1:$D$13,MATCH(MONTH($A261),COEE_CADLIGNE_TR!$A$1:$A$13,0),4)))</f>
        <v/>
      </c>
      <c r="T261" s="28">
        <f>IF(OR(Ouverture_lignes_validées!T261="F",Ouverture_lignes_validées!T261="PM",Ouverture_lignes_validées!T261=""),"",IF(Ouverture_lignes_validées!T261=1,IF(ISEVEN(Capa_lignes!$C261)="VRAI",INDEX(COEE_CADLIGNE_TR!$A$16:$C$27,MATCH(Tableau4[[#This Row],[Mois]],COEE_CADLIGNE_TR!$A$16:$A$27,0),2)*COEE_CADLIGNE_TR!$J$2*INDEX(COEE_CADLIGNE_TR!$L$3:$R$9,MATCH(WEEKDAY($A261,1),COEE_CADLIGNE_TR!$M$3:$M$9,0),3)*INDEX(COEE_CADLIGNE_TR!$A$1:$E$13,MATCH(MONTH($A261),COEE_CADLIGNE_TR!$A$1:$A$13,0),5),INDEX(COEE_CADLIGNE_TR!$A$16:$C$27,MATCH(Tableau4[[#This Row],[Mois]],COEE_CADLIGNE_TR!$A$16:$A$27,0),2)*COEE_CADLIGNE_TR!$J$2*INDEX(COEE_CADLIGNE_TR!$L$3:$R$9,MATCH(WEEKDAY($A261,1),COEE_CADLIGNE_TR!$M$3:$M$9,0),4)*INDEX(COEE_CADLIGNE_TR!$A$1:$E$13,MATCH(MONTH($A261),COEE_CADLIGNE_TR!$A$1:$A$13,0),5))))</f>
        <v>961.12412177985948</v>
      </c>
    </row>
    <row r="262" spans="1:20" x14ac:dyDescent="0.35">
      <c r="A262" s="4">
        <v>45185</v>
      </c>
      <c r="B262" s="1">
        <v>2023</v>
      </c>
      <c r="C262" s="1">
        <v>37</v>
      </c>
      <c r="D262" s="1">
        <f>MONTH(Tableau4[[#This Row],[Date ]])</f>
        <v>9</v>
      </c>
      <c r="E262" s="28" t="str">
        <f>IF(OR(Ouverture_lignes_validées!E262="F",Ouverture_lignes_validées!E262="PM",Ouverture_lignes_validées!E262=""),"",
IF(Ouverture_lignes_validées!E262=1,
IF(ISEVEN(Capa_lignes!$C262)="VRAI",
INDEX(COEE_CADLIGNE_TR!$A$16:$C$27,MATCH(Tableau4[[#This Row],[Mois]],COEE_CADLIGNE_TR!$A$16:$A$27,0),2)*COEE_CADLIGNE_TR!$G$2*INDEX(COEE_CADLIGNE_TR!$L$3:$R$9,MATCH(WEEKDAY($A262,1),COEE_CADLIGNE_TR!$M$3:$M$9,0),4)*INDEX(COEE_CADLIGNE_TR!$A$1:$D$13,MATCH(MONTH($A262),COEE_CADLIGNE_TR!$A$1:$A$13,0),2)*INDEX(COEE_CADLIGNE_TR!$A$1:$D$13,MATCH(MONTH($A262),COEE_CADLIGNE_TR!$A$1:$A$13,0),2),
INDEX(COEE_CADLIGNE_TR!$A$16:$C$27,MATCH(Tableau4[[#This Row],[Mois]],COEE_CADLIGNE_TR!$A$16:$A$27,0),2)*COEE_CADLIGNE_TR!$G$2*INDEX(COEE_CADLIGNE_TR!$L$3:$R$9,MATCH(WEEKDAY($A262,1),COEE_CADLIGNE_TR!$M$3:$M$9,0),3)*INDEX(COEE_CADLIGNE_TR!$A$1:$D$13,MATCH(MONTH($A262),COEE_CADLIGNE_TR!$A$1:$A$13,0),2)*INDEX(COEE_CADLIGNE_TR!$A$1:$D$13,MATCH(MONTH($A262),COEE_CADLIGNE_TR!$A$1:$A$13,0),2))))</f>
        <v/>
      </c>
      <c r="F262" s="28" t="str">
        <f>IF(OR(Ouverture_lignes_validées!F262="F",Ouverture_lignes_validées!F262="PM",Ouverture_lignes_validées!F262=""),"",IF(Ouverture_lignes_validées!F262=1,IF(ISEVEN(Capa_lignes!$C262)="VRAI",INDEX(COEE_CADLIGNE_TR!$A$16:$C$27,MATCH(Tableau4[[#This Row],[Mois]],COEE_CADLIGNE_TR!$A$16:$A$27,0),2)*COEE_CADLIGNE_TR!$G$2*INDEX(COEE_CADLIGNE_TR!$L$3:$R$9,MATCH(WEEKDAY($A262,1),COEE_CADLIGNE_TR!$M$3:$M$9,0),3)*INDEX(COEE_CADLIGNE_TR!$A$1:$D$13,MATCH(MONTH($A262),COEE_CADLIGNE_TR!$A$1:$A$13,0),2),COEE_CADLIGNE_TR!$G$2*INDEX(COEE_CADLIGNE_TR!$L$3:$R$9,MATCH(WEEKDAY($A262,1),COEE_CADLIGNE_TR!$M$3:$M$9,0),4)*INDEX(COEE_CADLIGNE_TR!$A$1:$D$13,MATCH(MONTH($A262),COEE_CADLIGNE_TR!$A$1:$A$13,0),2))))</f>
        <v/>
      </c>
      <c r="G262" s="28" t="str">
        <f>IF(OR(Ouverture_lignes_validées!G262="F",Ouverture_lignes_validées!G262="PM",Ouverture_lignes_validées!G262=""),"",IF(Ouverture_lignes_validées!G262=1,INDEX(COEE_CADLIGNE_TR!$A$16:$C$27,MATCH(Tableau4[[#This Row],[Mois]],COEE_CADLIGNE_TR!$A$16:$A$27,0),2)*COEE_CADLIGNE_TR!$G$2*INDEX(COEE_CADLIGNE_TR!$L$3:$R$9,MATCH(WEEKDAY($A262,1),COEE_CADLIGNE_TR!$M$3:$M$9,0),5)*INDEX(COEE_CADLIGNE_TR!$A$1:$D$13,MATCH(MONTH($A262),COEE_CADLIGNE_TR!$A$1:$A$13,0),2)))</f>
        <v/>
      </c>
      <c r="H262" s="28" t="str">
        <f>IF(OR(Ouverture_lignes_validées!H262="F",Ouverture_lignes_validées!H262="PM",Ouverture_lignes_validées!H262=""),"",IF(Ouverture_lignes_validées!H262=1,INDEX(COEE_CADLIGNE_TR!$A$16:$C$27,MATCH(Tableau4[[#This Row],[Mois]],COEE_CADLIGNE_TR!$A$16:$A$27,0),2)*COEE_CADLIGNE_TR!$G$2*INDEX(COEE_CADLIGNE_TR!$L$3:$R$9,MATCH(WEEKDAY($A262,1),COEE_CADLIGNE_TR!$M$3:$M$9,0),6)*INDEX(COEE_CADLIGNE_TR!$A$1:$D$13,MATCH(MONTH($A262),COEE_CADLIGNE_TR!$A$1:$A$13,0),2)))</f>
        <v/>
      </c>
      <c r="I262" s="28" t="str">
        <f>IF(OR(Ouverture_lignes_validées!I262="F",Ouverture_lignes_validées!I262="PM",Ouverture_lignes_validées!I262=""),"",IF(Ouverture_lignes_validées!I262=1,INDEX(COEE_CADLIGNE_TR!$A$16:$C$27,MATCH(Tableau4[[#This Row],[Mois]],COEE_CADLIGNE_TR!$A$16:$A$27,0),2)*COEE_CADLIGNE_TR!$G$2*INDEX(COEE_CADLIGNE_TR!$L$3:$R$9,MATCH(WEEKDAY($A262,1),COEE_CADLIGNE_TR!$M$3:$M$9,0),7)*INDEX(COEE_CADLIGNE_TR!$A$1:$D$13,MATCH(MONTH($A262),COEE_CADLIGNE_TR!$A$1:$A$13,0),2)))</f>
        <v/>
      </c>
      <c r="J262" s="28" t="str">
        <f>IF(OR(Ouverture_lignes_validées!J262="F",Ouverture_lignes_validées!J262="PM",Ouverture_lignes_validées!J262=""),"",IF(Ouverture_lignes_validées!J262=1,IF(ISEVEN(Capa_lignes!$C262)="VRAI",INDEX(COEE_CADLIGNE_TR!$A$16:$C$27,MATCH(Tableau4[[#This Row],[Mois]],COEE_CADLIGNE_TR!$A$16:$A$27,0),2)*COEE_CADLIGNE_TR!$H$2*INDEX(COEE_CADLIGNE_TR!$L$3:$R$9,MATCH(WEEKDAY($A262,1),COEE_CADLIGNE_TR!$M$3:$M$9,0),4)*INDEX(COEE_CADLIGNE_TR!$A$1:$D$13,MATCH(MONTH($A262),COEE_CADLIGNE_TR!$A$1:$A$13,0),3),INDEX(COEE_CADLIGNE_TR!$A$16:$C$27,MATCH(Tableau4[[#This Row],[Mois]],COEE_CADLIGNE_TR!$A$16:$A$27,0),2)*COEE_CADLIGNE_TR!$H$2*INDEX(COEE_CADLIGNE_TR!$L$3:$R$9,MATCH(WEEKDAY($A262,1),COEE_CADLIGNE_TR!$M$3:$M$9,0),3)*INDEX(COEE_CADLIGNE_TR!$A$1:$D$13,MATCH(MONTH($A262),COEE_CADLIGNE_TR!$A$1:$A$13,0),3))))</f>
        <v/>
      </c>
      <c r="K262" s="28" t="str">
        <f>IF(OR(Ouverture_lignes_validées!K262="F",Ouverture_lignes_validées!K262="PM",Ouverture_lignes_validées!K262=""),"",IF(Ouverture_lignes_validées!K262=1,IF(ISEVEN(Capa_lignes!$C262)="VRAI",INDEX(COEE_CADLIGNE_TR!$A$16:$C$27,MATCH(Tableau4[[#This Row],[Mois]],COEE_CADLIGNE_TR!$A$16:$A$27,0),2)*COEE_CADLIGNE_TR!$H$2*INDEX(COEE_CADLIGNE_TR!$L$3:$R$9,MATCH(WEEKDAY($A262,1),COEE_CADLIGNE_TR!$M$3:$M$9,0),3)*INDEX(COEE_CADLIGNE_TR!$A$1:$D$13,MATCH(MONTH($A262),COEE_CADLIGNE_TR!$A$1:$A$13,0),3),INDEX(COEE_CADLIGNE_TR!$A$16:$C$27,MATCH(Tableau4[[#This Row],[Mois]],COEE_CADLIGNE_TR!$A$16:$A$27,0),2)*COEE_CADLIGNE_TR!$H$2*INDEX(COEE_CADLIGNE_TR!$L$3:$R$9,MATCH(WEEKDAY($A262,1),COEE_CADLIGNE_TR!$M$3:$M$9,0),4)*INDEX(COEE_CADLIGNE_TR!$A$1:$D$13,MATCH(MONTH($A262),COEE_CADLIGNE_TR!$A$1:$A$13,0),3))))</f>
        <v/>
      </c>
      <c r="L262" s="28" t="str">
        <f>IF(OR(Ouverture_lignes_validées!L262="F",Ouverture_lignes_validées!L262="PM",Ouverture_lignes_validées!L262=""),"",IF(Ouverture_lignes_validées!L262=1,INDEX(COEE_CADLIGNE_TR!$A$16:$C$27,MATCH(Tableau4[[#This Row],[Mois]],COEE_CADLIGNE_TR!$A$16:$A$27,0),2)*COEE_CADLIGNE_TR!$H$2*INDEX(COEE_CADLIGNE_TR!$L$3:$R$9,MATCH(WEEKDAY($A262,1),COEE_CADLIGNE_TR!$M$3:$M$9,0),5)*INDEX(COEE_CADLIGNE_TR!$A$1:$D$13,MATCH(MONTH($A262),COEE_CADLIGNE_TR!$A$1:$A$13,0),3)))</f>
        <v/>
      </c>
      <c r="M262" s="28" t="str">
        <f>IF(OR(Ouverture_lignes_validées!M262="F",Ouverture_lignes_validées!M262="PM",Ouverture_lignes_validées!M262=""),"",IF(Ouverture_lignes_validées!M262=1,INDEX(COEE_CADLIGNE_TR!$A$16:$C$27,MATCH(Tableau4[[#This Row],[Mois]],COEE_CADLIGNE_TR!$A$16:$A$27,0),2)*COEE_CADLIGNE_TR!$H$2*INDEX(COEE_CADLIGNE_TR!$L$3:$R$9,MATCH(WEEKDAY($A262,1),COEE_CADLIGNE_TR!$M$3:$M$9,0),6)*INDEX(COEE_CADLIGNE_TR!$A$1:$D$13,MATCH(MONTH($A262),COEE_CADLIGNE_TR!$A$1:$A$13,0),3)))</f>
        <v/>
      </c>
      <c r="N262" s="28">
        <f>IF(OR(Ouverture_lignes_validées!N262="F",Ouverture_lignes_validées!N262="PM",Ouverture_lignes_validées!N262=""),"",IF(Ouverture_lignes_validées!N262=1,INDEX(COEE_CADLIGNE_TR!$A$16:$C$27,MATCH(Tableau4[[#This Row],[Mois]],COEE_CADLIGNE_TR!$A$16:$A$27,0),2)*COEE_CADLIGNE_TR!$H$2*INDEX(COEE_CADLIGNE_TR!$L$3:$R$9,MATCH(WEEKDAY($A262,1),COEE_CADLIGNE_TR!$M$3:$M$9,0),7)*INDEX(COEE_CADLIGNE_TR!$A$1:$D$13,MATCH(MONTH($A262),COEE_CADLIGNE_TR!$A$1:$A$13,0),3)))</f>
        <v>7967.53125</v>
      </c>
      <c r="O262" s="28" t="str">
        <f>IF(OR(Ouverture_lignes_validées!O262="F",Ouverture_lignes_validées!O262="PM",Ouverture_lignes_validées!O262=""),"",IF(Ouverture_lignes_validées!O262=1,IF(ISEVEN(Capa_lignes!$C262)="VRAI",INDEX(COEE_CADLIGNE_TR!$A$16:$C$27,MATCH(Tableau4[[#This Row],[Mois]],COEE_CADLIGNE_TR!$A$16:$A$27,0),2)*COEE_CADLIGNE_TR!$I$2*INDEX(COEE_CADLIGNE_TR!$L$3:$R$9,MATCH(WEEKDAY($A262,1),COEE_CADLIGNE_TR!$M$3:$M$9,0),4)*INDEX(COEE_CADLIGNE_TR!$A$1:$D$13,MATCH(MONTH($A262),COEE_CADLIGNE_TR!$A$1:$A$13,0),4),INDEX(COEE_CADLIGNE_TR!$A$16:$C$27,MATCH(Tableau4[[#This Row],[Mois]],COEE_CADLIGNE_TR!$A$16:$A$27,0),2)*COEE_CADLIGNE_TR!$I$2*INDEX(COEE_CADLIGNE_TR!$L$3:$R$9,MATCH(WEEKDAY($A262,1),COEE_CADLIGNE_TR!$M$3:$M$9,0),3)*INDEX(COEE_CADLIGNE_TR!$A$1:$D$13,MATCH(MONTH($A262),COEE_CADLIGNE_TR!$A$1:$A$13,0),4))))</f>
        <v/>
      </c>
      <c r="P262" s="28" t="str">
        <f>IF(OR(Ouverture_lignes_validées!P262="F",Ouverture_lignes_validées!P262="PM",Ouverture_lignes_validées!P262=""),"",IF(Ouverture_lignes_validées!P262=1,IF(ISEVEN(Capa_lignes!$C262)="VRAI",INDEX(COEE_CADLIGNE_TR!$A$16:$C$27,MATCH(Tableau4[[#This Row],[Mois]],COEE_CADLIGNE_TR!$A$16:$A$27,0),2)*COEE_CADLIGNE_TR!$I$2*INDEX(COEE_CADLIGNE_TR!$L$3:$R$9,MATCH(WEEKDAY($A262,1),COEE_CADLIGNE_TR!$M$3:$M$9,0),3)*INDEX(COEE_CADLIGNE_TR!$A$1:$D$13,MATCH(MONTH($A262),COEE_CADLIGNE_TR!$A$1:$A$13,0),4),INDEX(COEE_CADLIGNE_TR!$A$16:$C$27,MATCH(Tableau4[[#This Row],[Mois]],COEE_CADLIGNE_TR!$A$16:$A$27,0),2)*COEE_CADLIGNE_TR!$I$2*INDEX(COEE_CADLIGNE_TR!$L$3:$R$9,MATCH(WEEKDAY($A262,1),COEE_CADLIGNE_TR!$M$3:$M$9,0),4)*INDEX(COEE_CADLIGNE_TR!$A$1:$D$13,MATCH(MONTH($A262),COEE_CADLIGNE_TR!$A$1:$A$13,0),4))))</f>
        <v/>
      </c>
      <c r="Q262" s="28" t="str">
        <f>IF(OR(Ouverture_lignes_validées!Q262="F",Ouverture_lignes_validées!Q262="PM",Ouverture_lignes_validées!Q262=""),"",IF(Ouverture_lignes_validées!Q262=1,INDEX(COEE_CADLIGNE_TR!$A$16:$C$27,MATCH(Tableau4[[#This Row],[Mois]],COEE_CADLIGNE_TR!$A$16:$A$27,0),2)*COEE_CADLIGNE_TR!$I$2*INDEX(COEE_CADLIGNE_TR!$L$3:$R$9,MATCH(WEEKDAY($A262,1),COEE_CADLIGNE_TR!$M$3:$M$9,0),5)*INDEX(COEE_CADLIGNE_TR!$A$1:$D$13,MATCH(MONTH($A262),COEE_CADLIGNE_TR!$A$1:$A$13,0),4)))</f>
        <v/>
      </c>
      <c r="R262" s="28" t="str">
        <f>IF(OR(Ouverture_lignes_validées!R262="F",Ouverture_lignes_validées!R262="PM",Ouverture_lignes_validées!R262=""),"",IF(Ouverture_lignes_validées!R262=1,INDEX(COEE_CADLIGNE_TR!$A$16:$C$27,MATCH(Tableau4[[#This Row],[Mois]],COEE_CADLIGNE_TR!$A$16:$A$27,0),2)*COEE_CADLIGNE_TR!$I$2*INDEX(COEE_CADLIGNE_TR!$L$3:$R$9,MATCH(WEEKDAY($A262,1),COEE_CADLIGNE_TR!$M$3:$M$9,0),6)*INDEX(COEE_CADLIGNE_TR!$A$1:$D$13,MATCH(MONTH($A262),COEE_CADLIGNE_TR!$A$1:$A$13,0),4)))</f>
        <v/>
      </c>
      <c r="S262" s="28">
        <f>IF(OR(Ouverture_lignes_validées!S262="F",Ouverture_lignes_validées!S262="PM",Ouverture_lignes_validées!S262=""),"",IF(Ouverture_lignes_validées!S262=1,INDEX(COEE_CADLIGNE_TR!$A$16:$C$27,MATCH(Tableau4[[#This Row],[Mois]],COEE_CADLIGNE_TR!$A$16:$A$27,0),2)*COEE_CADLIGNE_TR!$I$2*INDEX(COEE_CADLIGNE_TR!$L$3:$R$9,MATCH(WEEKDAY($A262,1),COEE_CADLIGNE_TR!$M$3:$M$9,0),7)*INDEX(COEE_CADLIGNE_TR!$A$1:$D$13,MATCH(MONTH($A262),COEE_CADLIGNE_TR!$A$1:$A$13,0),4)))</f>
        <v>7891.6500000000005</v>
      </c>
      <c r="T262" s="28" t="str">
        <f>IF(OR(Ouverture_lignes_validées!T262="F",Ouverture_lignes_validées!T262="PM",Ouverture_lignes_validées!T262=""),"",IF(Ouverture_lignes_validées!T262=1,IF(ISEVEN(Capa_lignes!$C262)="VRAI",INDEX(COEE_CADLIGNE_TR!$A$16:$C$27,MATCH(Tableau4[[#This Row],[Mois]],COEE_CADLIGNE_TR!$A$16:$A$27,0),2)*COEE_CADLIGNE_TR!$J$2*INDEX(COEE_CADLIGNE_TR!$L$3:$R$9,MATCH(WEEKDAY($A262,1),COEE_CADLIGNE_TR!$M$3:$M$9,0),3)*INDEX(COEE_CADLIGNE_TR!$A$1:$E$13,MATCH(MONTH($A262),COEE_CADLIGNE_TR!$A$1:$A$13,0),5),INDEX(COEE_CADLIGNE_TR!$A$16:$C$27,MATCH(Tableau4[[#This Row],[Mois]],COEE_CADLIGNE_TR!$A$16:$A$27,0),2)*COEE_CADLIGNE_TR!$J$2*INDEX(COEE_CADLIGNE_TR!$L$3:$R$9,MATCH(WEEKDAY($A262,1),COEE_CADLIGNE_TR!$M$3:$M$9,0),4)*INDEX(COEE_CADLIGNE_TR!$A$1:$E$13,MATCH(MONTH($A262),COEE_CADLIGNE_TR!$A$1:$A$13,0),5))))</f>
        <v/>
      </c>
    </row>
    <row r="263" spans="1:20" x14ac:dyDescent="0.35">
      <c r="A263" s="4">
        <v>45186</v>
      </c>
      <c r="B263" s="1">
        <v>2023</v>
      </c>
      <c r="C263" s="1">
        <v>37</v>
      </c>
      <c r="D263" s="1">
        <f>MONTH(Tableau4[[#This Row],[Date ]])</f>
        <v>9</v>
      </c>
      <c r="E263" s="28" t="str">
        <f>IF(OR(Ouverture_lignes_validées!E263="F",Ouverture_lignes_validées!E263="PM",Ouverture_lignes_validées!E263=""),"",
IF(Ouverture_lignes_validées!E263=1,
IF(ISEVEN(Capa_lignes!$C263)="VRAI",
INDEX(COEE_CADLIGNE_TR!$A$16:$C$27,MATCH(Tableau4[[#This Row],[Mois]],COEE_CADLIGNE_TR!$A$16:$A$27,0),2)*COEE_CADLIGNE_TR!$G$2*INDEX(COEE_CADLIGNE_TR!$L$3:$R$9,MATCH(WEEKDAY($A263,1),COEE_CADLIGNE_TR!$M$3:$M$9,0),4)*INDEX(COEE_CADLIGNE_TR!$A$1:$D$13,MATCH(MONTH($A263),COEE_CADLIGNE_TR!$A$1:$A$13,0),2)*INDEX(COEE_CADLIGNE_TR!$A$1:$D$13,MATCH(MONTH($A263),COEE_CADLIGNE_TR!$A$1:$A$13,0),2),
INDEX(COEE_CADLIGNE_TR!$A$16:$C$27,MATCH(Tableau4[[#This Row],[Mois]],COEE_CADLIGNE_TR!$A$16:$A$27,0),2)*COEE_CADLIGNE_TR!$G$2*INDEX(COEE_CADLIGNE_TR!$L$3:$R$9,MATCH(WEEKDAY($A263,1),COEE_CADLIGNE_TR!$M$3:$M$9,0),3)*INDEX(COEE_CADLIGNE_TR!$A$1:$D$13,MATCH(MONTH($A263),COEE_CADLIGNE_TR!$A$1:$A$13,0),2)*INDEX(COEE_CADLIGNE_TR!$A$1:$D$13,MATCH(MONTH($A263),COEE_CADLIGNE_TR!$A$1:$A$13,0),2))))</f>
        <v/>
      </c>
      <c r="F263" s="28" t="str">
        <f>IF(OR(Ouverture_lignes_validées!F263="F",Ouverture_lignes_validées!F263="PM",Ouverture_lignes_validées!F263=""),"",IF(Ouverture_lignes_validées!F263=1,IF(ISEVEN(Capa_lignes!$C263)="VRAI",INDEX(COEE_CADLIGNE_TR!$A$16:$C$27,MATCH(Tableau4[[#This Row],[Mois]],COEE_CADLIGNE_TR!$A$16:$A$27,0),2)*COEE_CADLIGNE_TR!$G$2*INDEX(COEE_CADLIGNE_TR!$L$3:$R$9,MATCH(WEEKDAY($A263,1),COEE_CADLIGNE_TR!$M$3:$M$9,0),3)*INDEX(COEE_CADLIGNE_TR!$A$1:$D$13,MATCH(MONTH($A263),COEE_CADLIGNE_TR!$A$1:$A$13,0),2),COEE_CADLIGNE_TR!$G$2*INDEX(COEE_CADLIGNE_TR!$L$3:$R$9,MATCH(WEEKDAY($A263,1),COEE_CADLIGNE_TR!$M$3:$M$9,0),4)*INDEX(COEE_CADLIGNE_TR!$A$1:$D$13,MATCH(MONTH($A263),COEE_CADLIGNE_TR!$A$1:$A$13,0),2))))</f>
        <v/>
      </c>
      <c r="G263" s="28" t="str">
        <f>IF(OR(Ouverture_lignes_validées!G263="F",Ouverture_lignes_validées!G263="PM",Ouverture_lignes_validées!G263=""),"",IF(Ouverture_lignes_validées!G263=1,INDEX(COEE_CADLIGNE_TR!$A$16:$C$27,MATCH(Tableau4[[#This Row],[Mois]],COEE_CADLIGNE_TR!$A$16:$A$27,0),2)*COEE_CADLIGNE_TR!$G$2*INDEX(COEE_CADLIGNE_TR!$L$3:$R$9,MATCH(WEEKDAY($A263,1),COEE_CADLIGNE_TR!$M$3:$M$9,0),5)*INDEX(COEE_CADLIGNE_TR!$A$1:$D$13,MATCH(MONTH($A263),COEE_CADLIGNE_TR!$A$1:$A$13,0),2)))</f>
        <v/>
      </c>
      <c r="H263" s="28" t="str">
        <f>IF(OR(Ouverture_lignes_validées!H263="F",Ouverture_lignes_validées!H263="PM",Ouverture_lignes_validées!H263=""),"",IF(Ouverture_lignes_validées!H263=1,INDEX(COEE_CADLIGNE_TR!$A$16:$C$27,MATCH(Tableau4[[#This Row],[Mois]],COEE_CADLIGNE_TR!$A$16:$A$27,0),2)*COEE_CADLIGNE_TR!$G$2*INDEX(COEE_CADLIGNE_TR!$L$3:$R$9,MATCH(WEEKDAY($A263,1),COEE_CADLIGNE_TR!$M$3:$M$9,0),6)*INDEX(COEE_CADLIGNE_TR!$A$1:$D$13,MATCH(MONTH($A263),COEE_CADLIGNE_TR!$A$1:$A$13,0),2)))</f>
        <v/>
      </c>
      <c r="I263" s="28" t="str">
        <f>IF(OR(Ouverture_lignes_validées!I263="F",Ouverture_lignes_validées!I263="PM",Ouverture_lignes_validées!I263=""),"",IF(Ouverture_lignes_validées!I263=1,INDEX(COEE_CADLIGNE_TR!$A$16:$C$27,MATCH(Tableau4[[#This Row],[Mois]],COEE_CADLIGNE_TR!$A$16:$A$27,0),2)*COEE_CADLIGNE_TR!$G$2*INDEX(COEE_CADLIGNE_TR!$L$3:$R$9,MATCH(WEEKDAY($A263,1),COEE_CADLIGNE_TR!$M$3:$M$9,0),7)*INDEX(COEE_CADLIGNE_TR!$A$1:$D$13,MATCH(MONTH($A263),COEE_CADLIGNE_TR!$A$1:$A$13,0),2)))</f>
        <v/>
      </c>
      <c r="J263" s="28" t="str">
        <f>IF(OR(Ouverture_lignes_validées!J263="F",Ouverture_lignes_validées!J263="PM",Ouverture_lignes_validées!J263=""),"",IF(Ouverture_lignes_validées!J263=1,IF(ISEVEN(Capa_lignes!$C263)="VRAI",INDEX(COEE_CADLIGNE_TR!$A$16:$C$27,MATCH(Tableau4[[#This Row],[Mois]],COEE_CADLIGNE_TR!$A$16:$A$27,0),2)*COEE_CADLIGNE_TR!$H$2*INDEX(COEE_CADLIGNE_TR!$L$3:$R$9,MATCH(WEEKDAY($A263,1),COEE_CADLIGNE_TR!$M$3:$M$9,0),4)*INDEX(COEE_CADLIGNE_TR!$A$1:$D$13,MATCH(MONTH($A263),COEE_CADLIGNE_TR!$A$1:$A$13,0),3),INDEX(COEE_CADLIGNE_TR!$A$16:$C$27,MATCH(Tableau4[[#This Row],[Mois]],COEE_CADLIGNE_TR!$A$16:$A$27,0),2)*COEE_CADLIGNE_TR!$H$2*INDEX(COEE_CADLIGNE_TR!$L$3:$R$9,MATCH(WEEKDAY($A263,1),COEE_CADLIGNE_TR!$M$3:$M$9,0),3)*INDEX(COEE_CADLIGNE_TR!$A$1:$D$13,MATCH(MONTH($A263),COEE_CADLIGNE_TR!$A$1:$A$13,0),3))))</f>
        <v/>
      </c>
      <c r="K263" s="28" t="str">
        <f>IF(OR(Ouverture_lignes_validées!K263="F",Ouverture_lignes_validées!K263="PM",Ouverture_lignes_validées!K263=""),"",IF(Ouverture_lignes_validées!K263=1,IF(ISEVEN(Capa_lignes!$C263)="VRAI",INDEX(COEE_CADLIGNE_TR!$A$16:$C$27,MATCH(Tableau4[[#This Row],[Mois]],COEE_CADLIGNE_TR!$A$16:$A$27,0),2)*COEE_CADLIGNE_TR!$H$2*INDEX(COEE_CADLIGNE_TR!$L$3:$R$9,MATCH(WEEKDAY($A263,1),COEE_CADLIGNE_TR!$M$3:$M$9,0),3)*INDEX(COEE_CADLIGNE_TR!$A$1:$D$13,MATCH(MONTH($A263),COEE_CADLIGNE_TR!$A$1:$A$13,0),3),INDEX(COEE_CADLIGNE_TR!$A$16:$C$27,MATCH(Tableau4[[#This Row],[Mois]],COEE_CADLIGNE_TR!$A$16:$A$27,0),2)*COEE_CADLIGNE_TR!$H$2*INDEX(COEE_CADLIGNE_TR!$L$3:$R$9,MATCH(WEEKDAY($A263,1),COEE_CADLIGNE_TR!$M$3:$M$9,0),4)*INDEX(COEE_CADLIGNE_TR!$A$1:$D$13,MATCH(MONTH($A263),COEE_CADLIGNE_TR!$A$1:$A$13,0),3))))</f>
        <v/>
      </c>
      <c r="L263" s="28" t="str">
        <f>IF(OR(Ouverture_lignes_validées!L263="F",Ouverture_lignes_validées!L263="PM",Ouverture_lignes_validées!L263=""),"",IF(Ouverture_lignes_validées!L263=1,INDEX(COEE_CADLIGNE_TR!$A$16:$C$27,MATCH(Tableau4[[#This Row],[Mois]],COEE_CADLIGNE_TR!$A$16:$A$27,0),2)*COEE_CADLIGNE_TR!$H$2*INDEX(COEE_CADLIGNE_TR!$L$3:$R$9,MATCH(WEEKDAY($A263,1),COEE_CADLIGNE_TR!$M$3:$M$9,0),5)*INDEX(COEE_CADLIGNE_TR!$A$1:$D$13,MATCH(MONTH($A263),COEE_CADLIGNE_TR!$A$1:$A$13,0),3)))</f>
        <v/>
      </c>
      <c r="M263" s="28" t="str">
        <f>IF(OR(Ouverture_lignes_validées!M263="F",Ouverture_lignes_validées!M263="PM",Ouverture_lignes_validées!M263=""),"",IF(Ouverture_lignes_validées!M263=1,INDEX(COEE_CADLIGNE_TR!$A$16:$C$27,MATCH(Tableau4[[#This Row],[Mois]],COEE_CADLIGNE_TR!$A$16:$A$27,0),2)*COEE_CADLIGNE_TR!$H$2*INDEX(COEE_CADLIGNE_TR!$L$3:$R$9,MATCH(WEEKDAY($A263,1),COEE_CADLIGNE_TR!$M$3:$M$9,0),6)*INDEX(COEE_CADLIGNE_TR!$A$1:$D$13,MATCH(MONTH($A263),COEE_CADLIGNE_TR!$A$1:$A$13,0),3)))</f>
        <v/>
      </c>
      <c r="N263" s="28">
        <f>IF(OR(Ouverture_lignes_validées!N263="F",Ouverture_lignes_validées!N263="PM",Ouverture_lignes_validées!N263=""),"",IF(Ouverture_lignes_validées!N263=1,INDEX(COEE_CADLIGNE_TR!$A$16:$C$27,MATCH(Tableau4[[#This Row],[Mois]],COEE_CADLIGNE_TR!$A$16:$A$27,0),2)*COEE_CADLIGNE_TR!$H$2*INDEX(COEE_CADLIGNE_TR!$L$3:$R$9,MATCH(WEEKDAY($A263,1),COEE_CADLIGNE_TR!$M$3:$M$9,0),7)*INDEX(COEE_CADLIGNE_TR!$A$1:$D$13,MATCH(MONTH($A263),COEE_CADLIGNE_TR!$A$1:$A$13,0),3)))</f>
        <v>7967.53125</v>
      </c>
      <c r="O263" s="28" t="str">
        <f>IF(OR(Ouverture_lignes_validées!O263="F",Ouverture_lignes_validées!O263="PM",Ouverture_lignes_validées!O263=""),"",IF(Ouverture_lignes_validées!O263=1,IF(ISEVEN(Capa_lignes!$C263)="VRAI",INDEX(COEE_CADLIGNE_TR!$A$16:$C$27,MATCH(Tableau4[[#This Row],[Mois]],COEE_CADLIGNE_TR!$A$16:$A$27,0),2)*COEE_CADLIGNE_TR!$I$2*INDEX(COEE_CADLIGNE_TR!$L$3:$R$9,MATCH(WEEKDAY($A263,1),COEE_CADLIGNE_TR!$M$3:$M$9,0),4)*INDEX(COEE_CADLIGNE_TR!$A$1:$D$13,MATCH(MONTH($A263),COEE_CADLIGNE_TR!$A$1:$A$13,0),4),INDEX(COEE_CADLIGNE_TR!$A$16:$C$27,MATCH(Tableau4[[#This Row],[Mois]],COEE_CADLIGNE_TR!$A$16:$A$27,0),2)*COEE_CADLIGNE_TR!$I$2*INDEX(COEE_CADLIGNE_TR!$L$3:$R$9,MATCH(WEEKDAY($A263,1),COEE_CADLIGNE_TR!$M$3:$M$9,0),3)*INDEX(COEE_CADLIGNE_TR!$A$1:$D$13,MATCH(MONTH($A263),COEE_CADLIGNE_TR!$A$1:$A$13,0),4))))</f>
        <v/>
      </c>
      <c r="P263" s="28" t="str">
        <f>IF(OR(Ouverture_lignes_validées!P263="F",Ouverture_lignes_validées!P263="PM",Ouverture_lignes_validées!P263=""),"",IF(Ouverture_lignes_validées!P263=1,IF(ISEVEN(Capa_lignes!$C263)="VRAI",INDEX(COEE_CADLIGNE_TR!$A$16:$C$27,MATCH(Tableau4[[#This Row],[Mois]],COEE_CADLIGNE_TR!$A$16:$A$27,0),2)*COEE_CADLIGNE_TR!$I$2*INDEX(COEE_CADLIGNE_TR!$L$3:$R$9,MATCH(WEEKDAY($A263,1),COEE_CADLIGNE_TR!$M$3:$M$9,0),3)*INDEX(COEE_CADLIGNE_TR!$A$1:$D$13,MATCH(MONTH($A263),COEE_CADLIGNE_TR!$A$1:$A$13,0),4),INDEX(COEE_CADLIGNE_TR!$A$16:$C$27,MATCH(Tableau4[[#This Row],[Mois]],COEE_CADLIGNE_TR!$A$16:$A$27,0),2)*COEE_CADLIGNE_TR!$I$2*INDEX(COEE_CADLIGNE_TR!$L$3:$R$9,MATCH(WEEKDAY($A263,1),COEE_CADLIGNE_TR!$M$3:$M$9,0),4)*INDEX(COEE_CADLIGNE_TR!$A$1:$D$13,MATCH(MONTH($A263),COEE_CADLIGNE_TR!$A$1:$A$13,0),4))))</f>
        <v/>
      </c>
      <c r="Q263" s="28" t="str">
        <f>IF(OR(Ouverture_lignes_validées!Q263="F",Ouverture_lignes_validées!Q263="PM",Ouverture_lignes_validées!Q263=""),"",IF(Ouverture_lignes_validées!Q263=1,INDEX(COEE_CADLIGNE_TR!$A$16:$C$27,MATCH(Tableau4[[#This Row],[Mois]],COEE_CADLIGNE_TR!$A$16:$A$27,0),2)*COEE_CADLIGNE_TR!$I$2*INDEX(COEE_CADLIGNE_TR!$L$3:$R$9,MATCH(WEEKDAY($A263,1),COEE_CADLIGNE_TR!$M$3:$M$9,0),5)*INDEX(COEE_CADLIGNE_TR!$A$1:$D$13,MATCH(MONTH($A263),COEE_CADLIGNE_TR!$A$1:$A$13,0),4)))</f>
        <v/>
      </c>
      <c r="R263" s="28" t="str">
        <f>IF(OR(Ouverture_lignes_validées!R263="F",Ouverture_lignes_validées!R263="PM",Ouverture_lignes_validées!R263=""),"",IF(Ouverture_lignes_validées!R263=1,INDEX(COEE_CADLIGNE_TR!$A$16:$C$27,MATCH(Tableau4[[#This Row],[Mois]],COEE_CADLIGNE_TR!$A$16:$A$27,0),2)*COEE_CADLIGNE_TR!$I$2*INDEX(COEE_CADLIGNE_TR!$L$3:$R$9,MATCH(WEEKDAY($A263,1),COEE_CADLIGNE_TR!$M$3:$M$9,0),6)*INDEX(COEE_CADLIGNE_TR!$A$1:$D$13,MATCH(MONTH($A263),COEE_CADLIGNE_TR!$A$1:$A$13,0),4)))</f>
        <v/>
      </c>
      <c r="S263" s="28">
        <f>IF(OR(Ouverture_lignes_validées!S263="F",Ouverture_lignes_validées!S263="PM",Ouverture_lignes_validées!S263=""),"",IF(Ouverture_lignes_validées!S263=1,INDEX(COEE_CADLIGNE_TR!$A$16:$C$27,MATCH(Tableau4[[#This Row],[Mois]],COEE_CADLIGNE_TR!$A$16:$A$27,0),2)*COEE_CADLIGNE_TR!$I$2*INDEX(COEE_CADLIGNE_TR!$L$3:$R$9,MATCH(WEEKDAY($A263,1),COEE_CADLIGNE_TR!$M$3:$M$9,0),7)*INDEX(COEE_CADLIGNE_TR!$A$1:$D$13,MATCH(MONTH($A263),COEE_CADLIGNE_TR!$A$1:$A$13,0),4)))</f>
        <v>7891.6500000000005</v>
      </c>
      <c r="T263" s="28" t="str">
        <f>IF(OR(Ouverture_lignes_validées!T263="F",Ouverture_lignes_validées!T263="PM",Ouverture_lignes_validées!T263=""),"",IF(Ouverture_lignes_validées!T263=1,IF(ISEVEN(Capa_lignes!$C263)="VRAI",INDEX(COEE_CADLIGNE_TR!$A$16:$C$27,MATCH(Tableau4[[#This Row],[Mois]],COEE_CADLIGNE_TR!$A$16:$A$27,0),2)*COEE_CADLIGNE_TR!$J$2*INDEX(COEE_CADLIGNE_TR!$L$3:$R$9,MATCH(WEEKDAY($A263,1),COEE_CADLIGNE_TR!$M$3:$M$9,0),3)*INDEX(COEE_CADLIGNE_TR!$A$1:$E$13,MATCH(MONTH($A263),COEE_CADLIGNE_TR!$A$1:$A$13,0),5),INDEX(COEE_CADLIGNE_TR!$A$16:$C$27,MATCH(Tableau4[[#This Row],[Mois]],COEE_CADLIGNE_TR!$A$16:$A$27,0),2)*COEE_CADLIGNE_TR!$J$2*INDEX(COEE_CADLIGNE_TR!$L$3:$R$9,MATCH(WEEKDAY($A263,1),COEE_CADLIGNE_TR!$M$3:$M$9,0),4)*INDEX(COEE_CADLIGNE_TR!$A$1:$E$13,MATCH(MONTH($A263),COEE_CADLIGNE_TR!$A$1:$A$13,0),5))))</f>
        <v/>
      </c>
    </row>
    <row r="264" spans="1:20" x14ac:dyDescent="0.35">
      <c r="A264" s="4">
        <v>45187</v>
      </c>
      <c r="B264" s="1">
        <v>2023</v>
      </c>
      <c r="C264" s="1">
        <v>38</v>
      </c>
      <c r="D264" s="1">
        <f>MONTH(Tableau4[[#This Row],[Date ]])</f>
        <v>9</v>
      </c>
      <c r="E264" s="28" t="str">
        <f>IF(OR(Ouverture_lignes_validées!E264="F",Ouverture_lignes_validées!E264="PM",Ouverture_lignes_validées!E264=""),"",
IF(Ouverture_lignes_validées!E264=1,
IF(ISEVEN(Capa_lignes!$C264)="VRAI",
INDEX(COEE_CADLIGNE_TR!$A$16:$C$27,MATCH(Tableau4[[#This Row],[Mois]],COEE_CADLIGNE_TR!$A$16:$A$27,0),2)*COEE_CADLIGNE_TR!$G$2*INDEX(COEE_CADLIGNE_TR!$L$3:$R$9,MATCH(WEEKDAY($A264,1),COEE_CADLIGNE_TR!$M$3:$M$9,0),4)*INDEX(COEE_CADLIGNE_TR!$A$1:$D$13,MATCH(MONTH($A264),COEE_CADLIGNE_TR!$A$1:$A$13,0),2)*INDEX(COEE_CADLIGNE_TR!$A$1:$D$13,MATCH(MONTH($A264),COEE_CADLIGNE_TR!$A$1:$A$13,0),2),
INDEX(COEE_CADLIGNE_TR!$A$16:$C$27,MATCH(Tableau4[[#This Row],[Mois]],COEE_CADLIGNE_TR!$A$16:$A$27,0),2)*COEE_CADLIGNE_TR!$G$2*INDEX(COEE_CADLIGNE_TR!$L$3:$R$9,MATCH(WEEKDAY($A264,1),COEE_CADLIGNE_TR!$M$3:$M$9,0),3)*INDEX(COEE_CADLIGNE_TR!$A$1:$D$13,MATCH(MONTH($A264),COEE_CADLIGNE_TR!$A$1:$A$13,0),2)*INDEX(COEE_CADLIGNE_TR!$A$1:$D$13,MATCH(MONTH($A264),COEE_CADLIGNE_TR!$A$1:$A$13,0),2))))</f>
        <v/>
      </c>
      <c r="F264" s="28" t="str">
        <f>IF(OR(Ouverture_lignes_validées!F264="F",Ouverture_lignes_validées!F264="PM",Ouverture_lignes_validées!F264=""),"",IF(Ouverture_lignes_validées!F264=1,IF(ISEVEN(Capa_lignes!$C264)="VRAI",INDEX(COEE_CADLIGNE_TR!$A$16:$C$27,MATCH(Tableau4[[#This Row],[Mois]],COEE_CADLIGNE_TR!$A$16:$A$27,0),2)*COEE_CADLIGNE_TR!$G$2*INDEX(COEE_CADLIGNE_TR!$L$3:$R$9,MATCH(WEEKDAY($A264,1),COEE_CADLIGNE_TR!$M$3:$M$9,0),3)*INDEX(COEE_CADLIGNE_TR!$A$1:$D$13,MATCH(MONTH($A264),COEE_CADLIGNE_TR!$A$1:$A$13,0),2),COEE_CADLIGNE_TR!$G$2*INDEX(COEE_CADLIGNE_TR!$L$3:$R$9,MATCH(WEEKDAY($A264,1),COEE_CADLIGNE_TR!$M$3:$M$9,0),4)*INDEX(COEE_CADLIGNE_TR!$A$1:$D$13,MATCH(MONTH($A264),COEE_CADLIGNE_TR!$A$1:$A$13,0),2))))</f>
        <v/>
      </c>
      <c r="G264" s="28" t="str">
        <f>IF(OR(Ouverture_lignes_validées!G264="F",Ouverture_lignes_validées!G264="PM",Ouverture_lignes_validées!G264=""),"",IF(Ouverture_lignes_validées!G264=1,INDEX(COEE_CADLIGNE_TR!$A$16:$C$27,MATCH(Tableau4[[#This Row],[Mois]],COEE_CADLIGNE_TR!$A$16:$A$27,0),2)*COEE_CADLIGNE_TR!$G$2*INDEX(COEE_CADLIGNE_TR!$L$3:$R$9,MATCH(WEEKDAY($A264,1),COEE_CADLIGNE_TR!$M$3:$M$9,0),5)*INDEX(COEE_CADLIGNE_TR!$A$1:$D$13,MATCH(MONTH($A264),COEE_CADLIGNE_TR!$A$1:$A$13,0),2)))</f>
        <v/>
      </c>
      <c r="H264" s="28" t="str">
        <f>IF(OR(Ouverture_lignes_validées!H264="F",Ouverture_lignes_validées!H264="PM",Ouverture_lignes_validées!H264=""),"",IF(Ouverture_lignes_validées!H264=1,INDEX(COEE_CADLIGNE_TR!$A$16:$C$27,MATCH(Tableau4[[#This Row],[Mois]],COEE_CADLIGNE_TR!$A$16:$A$27,0),2)*COEE_CADLIGNE_TR!$G$2*INDEX(COEE_CADLIGNE_TR!$L$3:$R$9,MATCH(WEEKDAY($A264,1),COEE_CADLIGNE_TR!$M$3:$M$9,0),6)*INDEX(COEE_CADLIGNE_TR!$A$1:$D$13,MATCH(MONTH($A264),COEE_CADLIGNE_TR!$A$1:$A$13,0),2)))</f>
        <v/>
      </c>
      <c r="I264" s="28" t="str">
        <f>IF(OR(Ouverture_lignes_validées!I264="F",Ouverture_lignes_validées!I264="PM",Ouverture_lignes_validées!I264=""),"",IF(Ouverture_lignes_validées!I264=1,INDEX(COEE_CADLIGNE_TR!$A$16:$C$27,MATCH(Tableau4[[#This Row],[Mois]],COEE_CADLIGNE_TR!$A$16:$A$27,0),2)*COEE_CADLIGNE_TR!$G$2*INDEX(COEE_CADLIGNE_TR!$L$3:$R$9,MATCH(WEEKDAY($A264,1),COEE_CADLIGNE_TR!$M$3:$M$9,0),7)*INDEX(COEE_CADLIGNE_TR!$A$1:$D$13,MATCH(MONTH($A264),COEE_CADLIGNE_TR!$A$1:$A$13,0),2)))</f>
        <v/>
      </c>
      <c r="J264" s="28" t="str">
        <f>IF(OR(Ouverture_lignes_validées!J264="F",Ouverture_lignes_validées!J264="PM",Ouverture_lignes_validées!J264=""),"",IF(Ouverture_lignes_validées!J264=1,IF(ISEVEN(Capa_lignes!$C264)="VRAI",INDEX(COEE_CADLIGNE_TR!$A$16:$C$27,MATCH(Tableau4[[#This Row],[Mois]],COEE_CADLIGNE_TR!$A$16:$A$27,0),2)*COEE_CADLIGNE_TR!$H$2*INDEX(COEE_CADLIGNE_TR!$L$3:$R$9,MATCH(WEEKDAY($A264,1),COEE_CADLIGNE_TR!$M$3:$M$9,0),4)*INDEX(COEE_CADLIGNE_TR!$A$1:$D$13,MATCH(MONTH($A264),COEE_CADLIGNE_TR!$A$1:$A$13,0),3),INDEX(COEE_CADLIGNE_TR!$A$16:$C$27,MATCH(Tableau4[[#This Row],[Mois]],COEE_CADLIGNE_TR!$A$16:$A$27,0),2)*COEE_CADLIGNE_TR!$H$2*INDEX(COEE_CADLIGNE_TR!$L$3:$R$9,MATCH(WEEKDAY($A264,1),COEE_CADLIGNE_TR!$M$3:$M$9,0),3)*INDEX(COEE_CADLIGNE_TR!$A$1:$D$13,MATCH(MONTH($A264),COEE_CADLIGNE_TR!$A$1:$A$13,0),3))))</f>
        <v/>
      </c>
      <c r="K264" s="28">
        <f>IF(OR(Ouverture_lignes_validées!K264="F",Ouverture_lignes_validées!K264="PM",Ouverture_lignes_validées!K264=""),"",IF(Ouverture_lignes_validées!K264=1,IF(ISEVEN(Capa_lignes!$C264)="VRAI",INDEX(COEE_CADLIGNE_TR!$A$16:$C$27,MATCH(Tableau4[[#This Row],[Mois]],COEE_CADLIGNE_TR!$A$16:$A$27,0),2)*COEE_CADLIGNE_TR!$H$2*INDEX(COEE_CADLIGNE_TR!$L$3:$R$9,MATCH(WEEKDAY($A264,1),COEE_CADLIGNE_TR!$M$3:$M$9,0),3)*INDEX(COEE_CADLIGNE_TR!$A$1:$D$13,MATCH(MONTH($A264),COEE_CADLIGNE_TR!$A$1:$A$13,0),3),INDEX(COEE_CADLIGNE_TR!$A$16:$C$27,MATCH(Tableau4[[#This Row],[Mois]],COEE_CADLIGNE_TR!$A$16:$A$27,0),2)*COEE_CADLIGNE_TR!$H$2*INDEX(COEE_CADLIGNE_TR!$L$3:$R$9,MATCH(WEEKDAY($A264,1),COEE_CADLIGNE_TR!$M$3:$M$9,0),4)*INDEX(COEE_CADLIGNE_TR!$A$1:$D$13,MATCH(MONTH($A264),COEE_CADLIGNE_TR!$A$1:$A$13,0),3))))</f>
        <v>5049.84375</v>
      </c>
      <c r="L264" s="28">
        <f>IF(OR(Ouverture_lignes_validées!L264="F",Ouverture_lignes_validées!L264="PM",Ouverture_lignes_validées!L264=""),"",IF(Ouverture_lignes_validées!L264=1,INDEX(COEE_CADLIGNE_TR!$A$16:$C$27,MATCH(Tableau4[[#This Row],[Mois]],COEE_CADLIGNE_TR!$A$16:$A$27,0),2)*COEE_CADLIGNE_TR!$H$2*INDEX(COEE_CADLIGNE_TR!$L$3:$R$9,MATCH(WEEKDAY($A264,1),COEE_CADLIGNE_TR!$M$3:$M$9,0),5)*INDEX(COEE_CADLIGNE_TR!$A$1:$D$13,MATCH(MONTH($A264),COEE_CADLIGNE_TR!$A$1:$A$13,0),3)))</f>
        <v>6172.03125</v>
      </c>
      <c r="M264" s="28" t="str">
        <f>IF(OR(Ouverture_lignes_validées!M264="F",Ouverture_lignes_validées!M264="PM",Ouverture_lignes_validées!M264=""),"",IF(Ouverture_lignes_validées!M264=1,INDEX(COEE_CADLIGNE_TR!$A$16:$C$27,MATCH(Tableau4[[#This Row],[Mois]],COEE_CADLIGNE_TR!$A$16:$A$27,0),2)*COEE_CADLIGNE_TR!$H$2*INDEX(COEE_CADLIGNE_TR!$L$3:$R$9,MATCH(WEEKDAY($A264,1),COEE_CADLIGNE_TR!$M$3:$M$9,0),6)*INDEX(COEE_CADLIGNE_TR!$A$1:$D$13,MATCH(MONTH($A264),COEE_CADLIGNE_TR!$A$1:$A$13,0),3)))</f>
        <v/>
      </c>
      <c r="N264" s="28" t="str">
        <f>IF(OR(Ouverture_lignes_validées!N264="F",Ouverture_lignes_validées!N264="PM",Ouverture_lignes_validées!N264=""),"",IF(Ouverture_lignes_validées!N264=1,INDEX(COEE_CADLIGNE_TR!$A$16:$C$27,MATCH(Tableau4[[#This Row],[Mois]],COEE_CADLIGNE_TR!$A$16:$A$27,0),2)*COEE_CADLIGNE_TR!$H$2*INDEX(COEE_CADLIGNE_TR!$L$3:$R$9,MATCH(WEEKDAY($A264,1),COEE_CADLIGNE_TR!$M$3:$M$9,0),7)*INDEX(COEE_CADLIGNE_TR!$A$1:$D$13,MATCH(MONTH($A264),COEE_CADLIGNE_TR!$A$1:$A$13,0),3)))</f>
        <v/>
      </c>
      <c r="O264" s="28">
        <f>IF(OR(Ouverture_lignes_validées!O264="F",Ouverture_lignes_validées!O264="PM",Ouverture_lignes_validées!O264=""),"",IF(Ouverture_lignes_validées!O264=1,IF(ISEVEN(Capa_lignes!$C264)="VRAI",INDEX(COEE_CADLIGNE_TR!$A$16:$C$27,MATCH(Tableau4[[#This Row],[Mois]],COEE_CADLIGNE_TR!$A$16:$A$27,0),2)*COEE_CADLIGNE_TR!$I$2*INDEX(COEE_CADLIGNE_TR!$L$3:$R$9,MATCH(WEEKDAY($A264,1),COEE_CADLIGNE_TR!$M$3:$M$9,0),4)*INDEX(COEE_CADLIGNE_TR!$A$1:$D$13,MATCH(MONTH($A264),COEE_CADLIGNE_TR!$A$1:$A$13,0),4),INDEX(COEE_CADLIGNE_TR!$A$16:$C$27,MATCH(Tableau4[[#This Row],[Mois]],COEE_CADLIGNE_TR!$A$16:$A$27,0),2)*COEE_CADLIGNE_TR!$I$2*INDEX(COEE_CADLIGNE_TR!$L$3:$R$9,MATCH(WEEKDAY($A264,1),COEE_CADLIGNE_TR!$M$3:$M$9,0),3)*INDEX(COEE_CADLIGNE_TR!$A$1:$D$13,MATCH(MONTH($A264),COEE_CADLIGNE_TR!$A$1:$A$13,0),4))))</f>
        <v>4890.6000000000004</v>
      </c>
      <c r="P264" s="28">
        <f>IF(OR(Ouverture_lignes_validées!P264="F",Ouverture_lignes_validées!P264="PM",Ouverture_lignes_validées!P264=""),"",IF(Ouverture_lignes_validées!P264=1,IF(ISEVEN(Capa_lignes!$C264)="VRAI",INDEX(COEE_CADLIGNE_TR!$A$16:$C$27,MATCH(Tableau4[[#This Row],[Mois]],COEE_CADLIGNE_TR!$A$16:$A$27,0),2)*COEE_CADLIGNE_TR!$I$2*INDEX(COEE_CADLIGNE_TR!$L$3:$R$9,MATCH(WEEKDAY($A264,1),COEE_CADLIGNE_TR!$M$3:$M$9,0),3)*INDEX(COEE_CADLIGNE_TR!$A$1:$D$13,MATCH(MONTH($A264),COEE_CADLIGNE_TR!$A$1:$A$13,0),4),INDEX(COEE_CADLIGNE_TR!$A$16:$C$27,MATCH(Tableau4[[#This Row],[Mois]],COEE_CADLIGNE_TR!$A$16:$A$27,0),2)*COEE_CADLIGNE_TR!$I$2*INDEX(COEE_CADLIGNE_TR!$L$3:$R$9,MATCH(WEEKDAY($A264,1),COEE_CADLIGNE_TR!$M$3:$M$9,0),4)*INDEX(COEE_CADLIGNE_TR!$A$1:$D$13,MATCH(MONTH($A264),COEE_CADLIGNE_TR!$A$1:$A$13,0),4))))</f>
        <v>5001.75</v>
      </c>
      <c r="Q264" s="28" t="str">
        <f>IF(OR(Ouverture_lignes_validées!Q264="F",Ouverture_lignes_validées!Q264="PM",Ouverture_lignes_validées!Q264=""),"",IF(Ouverture_lignes_validées!Q264=1,INDEX(COEE_CADLIGNE_TR!$A$16:$C$27,MATCH(Tableau4[[#This Row],[Mois]],COEE_CADLIGNE_TR!$A$16:$A$27,0),2)*COEE_CADLIGNE_TR!$I$2*INDEX(COEE_CADLIGNE_TR!$L$3:$R$9,MATCH(WEEKDAY($A264,1),COEE_CADLIGNE_TR!$M$3:$M$9,0),5)*INDEX(COEE_CADLIGNE_TR!$A$1:$D$13,MATCH(MONTH($A264),COEE_CADLIGNE_TR!$A$1:$A$13,0),4)))</f>
        <v/>
      </c>
      <c r="R264" s="28" t="str">
        <f>IF(OR(Ouverture_lignes_validées!R264="F",Ouverture_lignes_validées!R264="PM",Ouverture_lignes_validées!R264=""),"",IF(Ouverture_lignes_validées!R264=1,INDEX(COEE_CADLIGNE_TR!$A$16:$C$27,MATCH(Tableau4[[#This Row],[Mois]],COEE_CADLIGNE_TR!$A$16:$A$27,0),2)*COEE_CADLIGNE_TR!$I$2*INDEX(COEE_CADLIGNE_TR!$L$3:$R$9,MATCH(WEEKDAY($A264,1),COEE_CADLIGNE_TR!$M$3:$M$9,0),6)*INDEX(COEE_CADLIGNE_TR!$A$1:$D$13,MATCH(MONTH($A264),COEE_CADLIGNE_TR!$A$1:$A$13,0),4)))</f>
        <v/>
      </c>
      <c r="S264" s="28" t="str">
        <f>IF(OR(Ouverture_lignes_validées!S264="F",Ouverture_lignes_validées!S264="PM",Ouverture_lignes_validées!S264=""),"",IF(Ouverture_lignes_validées!S264=1,INDEX(COEE_CADLIGNE_TR!$A$16:$C$27,MATCH(Tableau4[[#This Row],[Mois]],COEE_CADLIGNE_TR!$A$16:$A$27,0),2)*COEE_CADLIGNE_TR!$I$2*INDEX(COEE_CADLIGNE_TR!$L$3:$R$9,MATCH(WEEKDAY($A264,1),COEE_CADLIGNE_TR!$M$3:$M$9,0),7)*INDEX(COEE_CADLIGNE_TR!$A$1:$D$13,MATCH(MONTH($A264),COEE_CADLIGNE_TR!$A$1:$A$13,0),4)))</f>
        <v/>
      </c>
      <c r="T264" s="28">
        <f>IF(OR(Ouverture_lignes_validées!T264="F",Ouverture_lignes_validées!T264="PM",Ouverture_lignes_validées!T264=""),"",IF(Ouverture_lignes_validées!T264=1,IF(ISEVEN(Capa_lignes!$C264)="VRAI",INDEX(COEE_CADLIGNE_TR!$A$16:$C$27,MATCH(Tableau4[[#This Row],[Mois]],COEE_CADLIGNE_TR!$A$16:$A$27,0),2)*COEE_CADLIGNE_TR!$J$2*INDEX(COEE_CADLIGNE_TR!$L$3:$R$9,MATCH(WEEKDAY($A264,1),COEE_CADLIGNE_TR!$M$3:$M$9,0),3)*INDEX(COEE_CADLIGNE_TR!$A$1:$E$13,MATCH(MONTH($A264),COEE_CADLIGNE_TR!$A$1:$A$13,0),5),INDEX(COEE_CADLIGNE_TR!$A$16:$C$27,MATCH(Tableau4[[#This Row],[Mois]],COEE_CADLIGNE_TR!$A$16:$A$27,0),2)*COEE_CADLIGNE_TR!$J$2*INDEX(COEE_CADLIGNE_TR!$L$3:$R$9,MATCH(WEEKDAY($A264,1),COEE_CADLIGNE_TR!$M$3:$M$9,0),4)*INDEX(COEE_CADLIGNE_TR!$A$1:$E$13,MATCH(MONTH($A264),COEE_CADLIGNE_TR!$A$1:$A$13,0),5))))</f>
        <v>1601.8735362997659</v>
      </c>
    </row>
    <row r="265" spans="1:20" x14ac:dyDescent="0.35">
      <c r="A265" s="4">
        <v>45188</v>
      </c>
      <c r="B265" s="1">
        <v>2023</v>
      </c>
      <c r="C265" s="1">
        <v>38</v>
      </c>
      <c r="D265" s="1">
        <f>MONTH(Tableau4[[#This Row],[Date ]])</f>
        <v>9</v>
      </c>
      <c r="E265" s="28" t="str">
        <f>IF(OR(Ouverture_lignes_validées!E265="F",Ouverture_lignes_validées!E265="PM",Ouverture_lignes_validées!E265=""),"",
IF(Ouverture_lignes_validées!E265=1,
IF(ISEVEN(Capa_lignes!$C265)="VRAI",
INDEX(COEE_CADLIGNE_TR!$A$16:$C$27,MATCH(Tableau4[[#This Row],[Mois]],COEE_CADLIGNE_TR!$A$16:$A$27,0),2)*COEE_CADLIGNE_TR!$G$2*INDEX(COEE_CADLIGNE_TR!$L$3:$R$9,MATCH(WEEKDAY($A265,1),COEE_CADLIGNE_TR!$M$3:$M$9,0),4)*INDEX(COEE_CADLIGNE_TR!$A$1:$D$13,MATCH(MONTH($A265),COEE_CADLIGNE_TR!$A$1:$A$13,0),2)*INDEX(COEE_CADLIGNE_TR!$A$1:$D$13,MATCH(MONTH($A265),COEE_CADLIGNE_TR!$A$1:$A$13,0),2),
INDEX(COEE_CADLIGNE_TR!$A$16:$C$27,MATCH(Tableau4[[#This Row],[Mois]],COEE_CADLIGNE_TR!$A$16:$A$27,0),2)*COEE_CADLIGNE_TR!$G$2*INDEX(COEE_CADLIGNE_TR!$L$3:$R$9,MATCH(WEEKDAY($A265,1),COEE_CADLIGNE_TR!$M$3:$M$9,0),3)*INDEX(COEE_CADLIGNE_TR!$A$1:$D$13,MATCH(MONTH($A265),COEE_CADLIGNE_TR!$A$1:$A$13,0),2)*INDEX(COEE_CADLIGNE_TR!$A$1:$D$13,MATCH(MONTH($A265),COEE_CADLIGNE_TR!$A$1:$A$13,0),2))))</f>
        <v/>
      </c>
      <c r="F265" s="28" t="str">
        <f>IF(OR(Ouverture_lignes_validées!F265="F",Ouverture_lignes_validées!F265="PM",Ouverture_lignes_validées!F265=""),"",IF(Ouverture_lignes_validées!F265=1,IF(ISEVEN(Capa_lignes!$C265)="VRAI",INDEX(COEE_CADLIGNE_TR!$A$16:$C$27,MATCH(Tableau4[[#This Row],[Mois]],COEE_CADLIGNE_TR!$A$16:$A$27,0),2)*COEE_CADLIGNE_TR!$G$2*INDEX(COEE_CADLIGNE_TR!$L$3:$R$9,MATCH(WEEKDAY($A265,1),COEE_CADLIGNE_TR!$M$3:$M$9,0),3)*INDEX(COEE_CADLIGNE_TR!$A$1:$D$13,MATCH(MONTH($A265),COEE_CADLIGNE_TR!$A$1:$A$13,0),2),COEE_CADLIGNE_TR!$G$2*INDEX(COEE_CADLIGNE_TR!$L$3:$R$9,MATCH(WEEKDAY($A265,1),COEE_CADLIGNE_TR!$M$3:$M$9,0),4)*INDEX(COEE_CADLIGNE_TR!$A$1:$D$13,MATCH(MONTH($A265),COEE_CADLIGNE_TR!$A$1:$A$13,0),2))))</f>
        <v/>
      </c>
      <c r="G265" s="28" t="str">
        <f>IF(OR(Ouverture_lignes_validées!G265="F",Ouverture_lignes_validées!G265="PM",Ouverture_lignes_validées!G265=""),"",IF(Ouverture_lignes_validées!G265=1,INDEX(COEE_CADLIGNE_TR!$A$16:$C$27,MATCH(Tableau4[[#This Row],[Mois]],COEE_CADLIGNE_TR!$A$16:$A$27,0),2)*COEE_CADLIGNE_TR!$G$2*INDEX(COEE_CADLIGNE_TR!$L$3:$R$9,MATCH(WEEKDAY($A265,1),COEE_CADLIGNE_TR!$M$3:$M$9,0),5)*INDEX(COEE_CADLIGNE_TR!$A$1:$D$13,MATCH(MONTH($A265),COEE_CADLIGNE_TR!$A$1:$A$13,0),2)))</f>
        <v/>
      </c>
      <c r="H265" s="28" t="str">
        <f>IF(OR(Ouverture_lignes_validées!H265="F",Ouverture_lignes_validées!H265="PM",Ouverture_lignes_validées!H265=""),"",IF(Ouverture_lignes_validées!H265=1,INDEX(COEE_CADLIGNE_TR!$A$16:$C$27,MATCH(Tableau4[[#This Row],[Mois]],COEE_CADLIGNE_TR!$A$16:$A$27,0),2)*COEE_CADLIGNE_TR!$G$2*INDEX(COEE_CADLIGNE_TR!$L$3:$R$9,MATCH(WEEKDAY($A265,1),COEE_CADLIGNE_TR!$M$3:$M$9,0),6)*INDEX(COEE_CADLIGNE_TR!$A$1:$D$13,MATCH(MONTH($A265),COEE_CADLIGNE_TR!$A$1:$A$13,0),2)))</f>
        <v/>
      </c>
      <c r="I265" s="28" t="str">
        <f>IF(OR(Ouverture_lignes_validées!I265="F",Ouverture_lignes_validées!I265="PM",Ouverture_lignes_validées!I265=""),"",IF(Ouverture_lignes_validées!I265=1,INDEX(COEE_CADLIGNE_TR!$A$16:$C$27,MATCH(Tableau4[[#This Row],[Mois]],COEE_CADLIGNE_TR!$A$16:$A$27,0),2)*COEE_CADLIGNE_TR!$G$2*INDEX(COEE_CADLIGNE_TR!$L$3:$R$9,MATCH(WEEKDAY($A265,1),COEE_CADLIGNE_TR!$M$3:$M$9,0),7)*INDEX(COEE_CADLIGNE_TR!$A$1:$D$13,MATCH(MONTH($A265),COEE_CADLIGNE_TR!$A$1:$A$13,0),2)))</f>
        <v/>
      </c>
      <c r="J265" s="28" t="str">
        <f>IF(OR(Ouverture_lignes_validées!J265="F",Ouverture_lignes_validées!J265="PM",Ouverture_lignes_validées!J265=""),"",IF(Ouverture_lignes_validées!J265=1,IF(ISEVEN(Capa_lignes!$C265)="VRAI",INDEX(COEE_CADLIGNE_TR!$A$16:$C$27,MATCH(Tableau4[[#This Row],[Mois]],COEE_CADLIGNE_TR!$A$16:$A$27,0),2)*COEE_CADLIGNE_TR!$H$2*INDEX(COEE_CADLIGNE_TR!$L$3:$R$9,MATCH(WEEKDAY($A265,1),COEE_CADLIGNE_TR!$M$3:$M$9,0),4)*INDEX(COEE_CADLIGNE_TR!$A$1:$D$13,MATCH(MONTH($A265),COEE_CADLIGNE_TR!$A$1:$A$13,0),3),INDEX(COEE_CADLIGNE_TR!$A$16:$C$27,MATCH(Tableau4[[#This Row],[Mois]],COEE_CADLIGNE_TR!$A$16:$A$27,0),2)*COEE_CADLIGNE_TR!$H$2*INDEX(COEE_CADLIGNE_TR!$L$3:$R$9,MATCH(WEEKDAY($A265,1),COEE_CADLIGNE_TR!$M$3:$M$9,0),3)*INDEX(COEE_CADLIGNE_TR!$A$1:$D$13,MATCH(MONTH($A265),COEE_CADLIGNE_TR!$A$1:$A$13,0),3))))</f>
        <v/>
      </c>
      <c r="K265" s="28">
        <f>IF(OR(Ouverture_lignes_validées!K265="F",Ouverture_lignes_validées!K265="PM",Ouverture_lignes_validées!K265=""),"",IF(Ouverture_lignes_validées!K265=1,IF(ISEVEN(Capa_lignes!$C265)="VRAI",INDEX(COEE_CADLIGNE_TR!$A$16:$C$27,MATCH(Tableau4[[#This Row],[Mois]],COEE_CADLIGNE_TR!$A$16:$A$27,0),2)*COEE_CADLIGNE_TR!$H$2*INDEX(COEE_CADLIGNE_TR!$L$3:$R$9,MATCH(WEEKDAY($A265,1),COEE_CADLIGNE_TR!$M$3:$M$9,0),3)*INDEX(COEE_CADLIGNE_TR!$A$1:$D$13,MATCH(MONTH($A265),COEE_CADLIGNE_TR!$A$1:$A$13,0),3),INDEX(COEE_CADLIGNE_TR!$A$16:$C$27,MATCH(Tableau4[[#This Row],[Mois]],COEE_CADLIGNE_TR!$A$16:$A$27,0),2)*COEE_CADLIGNE_TR!$H$2*INDEX(COEE_CADLIGNE_TR!$L$3:$R$9,MATCH(WEEKDAY($A265,1),COEE_CADLIGNE_TR!$M$3:$M$9,0),4)*INDEX(COEE_CADLIGNE_TR!$A$1:$D$13,MATCH(MONTH($A265),COEE_CADLIGNE_TR!$A$1:$A$13,0),3))))</f>
        <v>5049.84375</v>
      </c>
      <c r="L265" s="28">
        <f>IF(OR(Ouverture_lignes_validées!L265="F",Ouverture_lignes_validées!L265="PM",Ouverture_lignes_validées!L265=""),"",IF(Ouverture_lignes_validées!L265=1,INDEX(COEE_CADLIGNE_TR!$A$16:$C$27,MATCH(Tableau4[[#This Row],[Mois]],COEE_CADLIGNE_TR!$A$16:$A$27,0),2)*COEE_CADLIGNE_TR!$H$2*INDEX(COEE_CADLIGNE_TR!$L$3:$R$9,MATCH(WEEKDAY($A265,1),COEE_CADLIGNE_TR!$M$3:$M$9,0),5)*INDEX(COEE_CADLIGNE_TR!$A$1:$D$13,MATCH(MONTH($A265),COEE_CADLIGNE_TR!$A$1:$A$13,0),3)))</f>
        <v>6172.03125</v>
      </c>
      <c r="M265" s="28" t="str">
        <f>IF(OR(Ouverture_lignes_validées!M265="F",Ouverture_lignes_validées!M265="PM",Ouverture_lignes_validées!M265=""),"",IF(Ouverture_lignes_validées!M265=1,INDEX(COEE_CADLIGNE_TR!$A$16:$C$27,MATCH(Tableau4[[#This Row],[Mois]],COEE_CADLIGNE_TR!$A$16:$A$27,0),2)*COEE_CADLIGNE_TR!$H$2*INDEX(COEE_CADLIGNE_TR!$L$3:$R$9,MATCH(WEEKDAY($A265,1),COEE_CADLIGNE_TR!$M$3:$M$9,0),6)*INDEX(COEE_CADLIGNE_TR!$A$1:$D$13,MATCH(MONTH($A265),COEE_CADLIGNE_TR!$A$1:$A$13,0),3)))</f>
        <v/>
      </c>
      <c r="N265" s="28" t="str">
        <f>IF(OR(Ouverture_lignes_validées!N265="F",Ouverture_lignes_validées!N265="PM",Ouverture_lignes_validées!N265=""),"",IF(Ouverture_lignes_validées!N265=1,INDEX(COEE_CADLIGNE_TR!$A$16:$C$27,MATCH(Tableau4[[#This Row],[Mois]],COEE_CADLIGNE_TR!$A$16:$A$27,0),2)*COEE_CADLIGNE_TR!$H$2*INDEX(COEE_CADLIGNE_TR!$L$3:$R$9,MATCH(WEEKDAY($A265,1),COEE_CADLIGNE_TR!$M$3:$M$9,0),7)*INDEX(COEE_CADLIGNE_TR!$A$1:$D$13,MATCH(MONTH($A265),COEE_CADLIGNE_TR!$A$1:$A$13,0),3)))</f>
        <v/>
      </c>
      <c r="O265" s="28">
        <f>IF(OR(Ouverture_lignes_validées!O265="F",Ouverture_lignes_validées!O265="PM",Ouverture_lignes_validées!O265=""),"",IF(Ouverture_lignes_validées!O265=1,IF(ISEVEN(Capa_lignes!$C265)="VRAI",INDEX(COEE_CADLIGNE_TR!$A$16:$C$27,MATCH(Tableau4[[#This Row],[Mois]],COEE_CADLIGNE_TR!$A$16:$A$27,0),2)*COEE_CADLIGNE_TR!$I$2*INDEX(COEE_CADLIGNE_TR!$L$3:$R$9,MATCH(WEEKDAY($A265,1),COEE_CADLIGNE_TR!$M$3:$M$9,0),4)*INDEX(COEE_CADLIGNE_TR!$A$1:$D$13,MATCH(MONTH($A265),COEE_CADLIGNE_TR!$A$1:$A$13,0),4),INDEX(COEE_CADLIGNE_TR!$A$16:$C$27,MATCH(Tableau4[[#This Row],[Mois]],COEE_CADLIGNE_TR!$A$16:$A$27,0),2)*COEE_CADLIGNE_TR!$I$2*INDEX(COEE_CADLIGNE_TR!$L$3:$R$9,MATCH(WEEKDAY($A265,1),COEE_CADLIGNE_TR!$M$3:$M$9,0),3)*INDEX(COEE_CADLIGNE_TR!$A$1:$D$13,MATCH(MONTH($A265),COEE_CADLIGNE_TR!$A$1:$A$13,0),4))))</f>
        <v>4890.6000000000004</v>
      </c>
      <c r="P265" s="28">
        <f>IF(OR(Ouverture_lignes_validées!P265="F",Ouverture_lignes_validées!P265="PM",Ouverture_lignes_validées!P265=""),"",IF(Ouverture_lignes_validées!P265=1,IF(ISEVEN(Capa_lignes!$C265)="VRAI",INDEX(COEE_CADLIGNE_TR!$A$16:$C$27,MATCH(Tableau4[[#This Row],[Mois]],COEE_CADLIGNE_TR!$A$16:$A$27,0),2)*COEE_CADLIGNE_TR!$I$2*INDEX(COEE_CADLIGNE_TR!$L$3:$R$9,MATCH(WEEKDAY($A265,1),COEE_CADLIGNE_TR!$M$3:$M$9,0),3)*INDEX(COEE_CADLIGNE_TR!$A$1:$D$13,MATCH(MONTH($A265),COEE_CADLIGNE_TR!$A$1:$A$13,0),4),INDEX(COEE_CADLIGNE_TR!$A$16:$C$27,MATCH(Tableau4[[#This Row],[Mois]],COEE_CADLIGNE_TR!$A$16:$A$27,0),2)*COEE_CADLIGNE_TR!$I$2*INDEX(COEE_CADLIGNE_TR!$L$3:$R$9,MATCH(WEEKDAY($A265,1),COEE_CADLIGNE_TR!$M$3:$M$9,0),4)*INDEX(COEE_CADLIGNE_TR!$A$1:$D$13,MATCH(MONTH($A265),COEE_CADLIGNE_TR!$A$1:$A$13,0),4))))</f>
        <v>5001.75</v>
      </c>
      <c r="Q265" s="28" t="str">
        <f>IF(OR(Ouverture_lignes_validées!Q265="F",Ouverture_lignes_validées!Q265="PM",Ouverture_lignes_validées!Q265=""),"",IF(Ouverture_lignes_validées!Q265=1,INDEX(COEE_CADLIGNE_TR!$A$16:$C$27,MATCH(Tableau4[[#This Row],[Mois]],COEE_CADLIGNE_TR!$A$16:$A$27,0),2)*COEE_CADLIGNE_TR!$I$2*INDEX(COEE_CADLIGNE_TR!$L$3:$R$9,MATCH(WEEKDAY($A265,1),COEE_CADLIGNE_TR!$M$3:$M$9,0),5)*INDEX(COEE_CADLIGNE_TR!$A$1:$D$13,MATCH(MONTH($A265),COEE_CADLIGNE_TR!$A$1:$A$13,0),4)))</f>
        <v/>
      </c>
      <c r="R265" s="28" t="str">
        <f>IF(OR(Ouverture_lignes_validées!R265="F",Ouverture_lignes_validées!R265="PM",Ouverture_lignes_validées!R265=""),"",IF(Ouverture_lignes_validées!R265=1,INDEX(COEE_CADLIGNE_TR!$A$16:$C$27,MATCH(Tableau4[[#This Row],[Mois]],COEE_CADLIGNE_TR!$A$16:$A$27,0),2)*COEE_CADLIGNE_TR!$I$2*INDEX(COEE_CADLIGNE_TR!$L$3:$R$9,MATCH(WEEKDAY($A265,1),COEE_CADLIGNE_TR!$M$3:$M$9,0),6)*INDEX(COEE_CADLIGNE_TR!$A$1:$D$13,MATCH(MONTH($A265),COEE_CADLIGNE_TR!$A$1:$A$13,0),4)))</f>
        <v/>
      </c>
      <c r="S265" s="28" t="str">
        <f>IF(OR(Ouverture_lignes_validées!S265="F",Ouverture_lignes_validées!S265="PM",Ouverture_lignes_validées!S265=""),"",IF(Ouverture_lignes_validées!S265=1,INDEX(COEE_CADLIGNE_TR!$A$16:$C$27,MATCH(Tableau4[[#This Row],[Mois]],COEE_CADLIGNE_TR!$A$16:$A$27,0),2)*COEE_CADLIGNE_TR!$I$2*INDEX(COEE_CADLIGNE_TR!$L$3:$R$9,MATCH(WEEKDAY($A265,1),COEE_CADLIGNE_TR!$M$3:$M$9,0),7)*INDEX(COEE_CADLIGNE_TR!$A$1:$D$13,MATCH(MONTH($A265),COEE_CADLIGNE_TR!$A$1:$A$13,0),4)))</f>
        <v/>
      </c>
      <c r="T265" s="28">
        <f>IF(OR(Ouverture_lignes_validées!T265="F",Ouverture_lignes_validées!T265="PM",Ouverture_lignes_validées!T265=""),"",IF(Ouverture_lignes_validées!T265=1,IF(ISEVEN(Capa_lignes!$C265)="VRAI",INDEX(COEE_CADLIGNE_TR!$A$16:$C$27,MATCH(Tableau4[[#This Row],[Mois]],COEE_CADLIGNE_TR!$A$16:$A$27,0),2)*COEE_CADLIGNE_TR!$J$2*INDEX(COEE_CADLIGNE_TR!$L$3:$R$9,MATCH(WEEKDAY($A265,1),COEE_CADLIGNE_TR!$M$3:$M$9,0),3)*INDEX(COEE_CADLIGNE_TR!$A$1:$E$13,MATCH(MONTH($A265),COEE_CADLIGNE_TR!$A$1:$A$13,0),5),INDEX(COEE_CADLIGNE_TR!$A$16:$C$27,MATCH(Tableau4[[#This Row],[Mois]],COEE_CADLIGNE_TR!$A$16:$A$27,0),2)*COEE_CADLIGNE_TR!$J$2*INDEX(COEE_CADLIGNE_TR!$L$3:$R$9,MATCH(WEEKDAY($A265,1),COEE_CADLIGNE_TR!$M$3:$M$9,0),4)*INDEX(COEE_CADLIGNE_TR!$A$1:$E$13,MATCH(MONTH($A265),COEE_CADLIGNE_TR!$A$1:$A$13,0),5))))</f>
        <v>1601.8735362997659</v>
      </c>
    </row>
    <row r="266" spans="1:20" x14ac:dyDescent="0.35">
      <c r="A266" s="4">
        <v>45189</v>
      </c>
      <c r="B266" s="1">
        <v>2023</v>
      </c>
      <c r="C266" s="1">
        <v>38</v>
      </c>
      <c r="D266" s="1">
        <f>MONTH(Tableau4[[#This Row],[Date ]])</f>
        <v>9</v>
      </c>
      <c r="E266" s="28" t="str">
        <f>IF(OR(Ouverture_lignes_validées!E266="F",Ouverture_lignes_validées!E266="PM",Ouverture_lignes_validées!E266=""),"",
IF(Ouverture_lignes_validées!E266=1,
IF(ISEVEN(Capa_lignes!$C266)="VRAI",
INDEX(COEE_CADLIGNE_TR!$A$16:$C$27,MATCH(Tableau4[[#This Row],[Mois]],COEE_CADLIGNE_TR!$A$16:$A$27,0),2)*COEE_CADLIGNE_TR!$G$2*INDEX(COEE_CADLIGNE_TR!$L$3:$R$9,MATCH(WEEKDAY($A266,1),COEE_CADLIGNE_TR!$M$3:$M$9,0),4)*INDEX(COEE_CADLIGNE_TR!$A$1:$D$13,MATCH(MONTH($A266),COEE_CADLIGNE_TR!$A$1:$A$13,0),2)*INDEX(COEE_CADLIGNE_TR!$A$1:$D$13,MATCH(MONTH($A266),COEE_CADLIGNE_TR!$A$1:$A$13,0),2),
INDEX(COEE_CADLIGNE_TR!$A$16:$C$27,MATCH(Tableau4[[#This Row],[Mois]],COEE_CADLIGNE_TR!$A$16:$A$27,0),2)*COEE_CADLIGNE_TR!$G$2*INDEX(COEE_CADLIGNE_TR!$L$3:$R$9,MATCH(WEEKDAY($A266,1),COEE_CADLIGNE_TR!$M$3:$M$9,0),3)*INDEX(COEE_CADLIGNE_TR!$A$1:$D$13,MATCH(MONTH($A266),COEE_CADLIGNE_TR!$A$1:$A$13,0),2)*INDEX(COEE_CADLIGNE_TR!$A$1:$D$13,MATCH(MONTH($A266),COEE_CADLIGNE_TR!$A$1:$A$13,0),2))))</f>
        <v/>
      </c>
      <c r="F266" s="28" t="str">
        <f>IF(OR(Ouverture_lignes_validées!F266="F",Ouverture_lignes_validées!F266="PM",Ouverture_lignes_validées!F266=""),"",IF(Ouverture_lignes_validées!F266=1,IF(ISEVEN(Capa_lignes!$C266)="VRAI",INDEX(COEE_CADLIGNE_TR!$A$16:$C$27,MATCH(Tableau4[[#This Row],[Mois]],COEE_CADLIGNE_TR!$A$16:$A$27,0),2)*COEE_CADLIGNE_TR!$G$2*INDEX(COEE_CADLIGNE_TR!$L$3:$R$9,MATCH(WEEKDAY($A266,1),COEE_CADLIGNE_TR!$M$3:$M$9,0),3)*INDEX(COEE_CADLIGNE_TR!$A$1:$D$13,MATCH(MONTH($A266),COEE_CADLIGNE_TR!$A$1:$A$13,0),2),COEE_CADLIGNE_TR!$G$2*INDEX(COEE_CADLIGNE_TR!$L$3:$R$9,MATCH(WEEKDAY($A266,1),COEE_CADLIGNE_TR!$M$3:$M$9,0),4)*INDEX(COEE_CADLIGNE_TR!$A$1:$D$13,MATCH(MONTH($A266),COEE_CADLIGNE_TR!$A$1:$A$13,0),2))))</f>
        <v/>
      </c>
      <c r="G266" s="28" t="str">
        <f>IF(OR(Ouverture_lignes_validées!G266="F",Ouverture_lignes_validées!G266="PM",Ouverture_lignes_validées!G266=""),"",IF(Ouverture_lignes_validées!G266=1,INDEX(COEE_CADLIGNE_TR!$A$16:$C$27,MATCH(Tableau4[[#This Row],[Mois]],COEE_CADLIGNE_TR!$A$16:$A$27,0),2)*COEE_CADLIGNE_TR!$G$2*INDEX(COEE_CADLIGNE_TR!$L$3:$R$9,MATCH(WEEKDAY($A266,1),COEE_CADLIGNE_TR!$M$3:$M$9,0),5)*INDEX(COEE_CADLIGNE_TR!$A$1:$D$13,MATCH(MONTH($A266),COEE_CADLIGNE_TR!$A$1:$A$13,0),2)))</f>
        <v/>
      </c>
      <c r="H266" s="28" t="str">
        <f>IF(OR(Ouverture_lignes_validées!H266="F",Ouverture_lignes_validées!H266="PM",Ouverture_lignes_validées!H266=""),"",IF(Ouverture_lignes_validées!H266=1,INDEX(COEE_CADLIGNE_TR!$A$16:$C$27,MATCH(Tableau4[[#This Row],[Mois]],COEE_CADLIGNE_TR!$A$16:$A$27,0),2)*COEE_CADLIGNE_TR!$G$2*INDEX(COEE_CADLIGNE_TR!$L$3:$R$9,MATCH(WEEKDAY($A266,1),COEE_CADLIGNE_TR!$M$3:$M$9,0),6)*INDEX(COEE_CADLIGNE_TR!$A$1:$D$13,MATCH(MONTH($A266),COEE_CADLIGNE_TR!$A$1:$A$13,0),2)))</f>
        <v/>
      </c>
      <c r="I266" s="28" t="str">
        <f>IF(OR(Ouverture_lignes_validées!I266="F",Ouverture_lignes_validées!I266="PM",Ouverture_lignes_validées!I266=""),"",IF(Ouverture_lignes_validées!I266=1,INDEX(COEE_CADLIGNE_TR!$A$16:$C$27,MATCH(Tableau4[[#This Row],[Mois]],COEE_CADLIGNE_TR!$A$16:$A$27,0),2)*COEE_CADLIGNE_TR!$G$2*INDEX(COEE_CADLIGNE_TR!$L$3:$R$9,MATCH(WEEKDAY($A266,1),COEE_CADLIGNE_TR!$M$3:$M$9,0),7)*INDEX(COEE_CADLIGNE_TR!$A$1:$D$13,MATCH(MONTH($A266),COEE_CADLIGNE_TR!$A$1:$A$13,0),2)))</f>
        <v/>
      </c>
      <c r="J266" s="28" t="str">
        <f>IF(OR(Ouverture_lignes_validées!J266="F",Ouverture_lignes_validées!J266="PM",Ouverture_lignes_validées!J266=""),"",IF(Ouverture_lignes_validées!J266=1,IF(ISEVEN(Capa_lignes!$C266)="VRAI",INDEX(COEE_CADLIGNE_TR!$A$16:$C$27,MATCH(Tableau4[[#This Row],[Mois]],COEE_CADLIGNE_TR!$A$16:$A$27,0),2)*COEE_CADLIGNE_TR!$H$2*INDEX(COEE_CADLIGNE_TR!$L$3:$R$9,MATCH(WEEKDAY($A266,1),COEE_CADLIGNE_TR!$M$3:$M$9,0),4)*INDEX(COEE_CADLIGNE_TR!$A$1:$D$13,MATCH(MONTH($A266),COEE_CADLIGNE_TR!$A$1:$A$13,0),3),INDEX(COEE_CADLIGNE_TR!$A$16:$C$27,MATCH(Tableau4[[#This Row],[Mois]],COEE_CADLIGNE_TR!$A$16:$A$27,0),2)*COEE_CADLIGNE_TR!$H$2*INDEX(COEE_CADLIGNE_TR!$L$3:$R$9,MATCH(WEEKDAY($A266,1),COEE_CADLIGNE_TR!$M$3:$M$9,0),3)*INDEX(COEE_CADLIGNE_TR!$A$1:$D$13,MATCH(MONTH($A266),COEE_CADLIGNE_TR!$A$1:$A$13,0),3))))</f>
        <v/>
      </c>
      <c r="K266" s="28">
        <f>IF(OR(Ouverture_lignes_validées!K266="F",Ouverture_lignes_validées!K266="PM",Ouverture_lignes_validées!K266=""),"",IF(Ouverture_lignes_validées!K266=1,IF(ISEVEN(Capa_lignes!$C266)="VRAI",INDEX(COEE_CADLIGNE_TR!$A$16:$C$27,MATCH(Tableau4[[#This Row],[Mois]],COEE_CADLIGNE_TR!$A$16:$A$27,0),2)*COEE_CADLIGNE_TR!$H$2*INDEX(COEE_CADLIGNE_TR!$L$3:$R$9,MATCH(WEEKDAY($A266,1),COEE_CADLIGNE_TR!$M$3:$M$9,0),3)*INDEX(COEE_CADLIGNE_TR!$A$1:$D$13,MATCH(MONTH($A266),COEE_CADLIGNE_TR!$A$1:$A$13,0),3),INDEX(COEE_CADLIGNE_TR!$A$16:$C$27,MATCH(Tableau4[[#This Row],[Mois]],COEE_CADLIGNE_TR!$A$16:$A$27,0),2)*COEE_CADLIGNE_TR!$H$2*INDEX(COEE_CADLIGNE_TR!$L$3:$R$9,MATCH(WEEKDAY($A266,1),COEE_CADLIGNE_TR!$M$3:$M$9,0),4)*INDEX(COEE_CADLIGNE_TR!$A$1:$D$13,MATCH(MONTH($A266),COEE_CADLIGNE_TR!$A$1:$A$13,0),3))))</f>
        <v>5049.84375</v>
      </c>
      <c r="L266" s="28">
        <f>IF(OR(Ouverture_lignes_validées!L266="F",Ouverture_lignes_validées!L266="PM",Ouverture_lignes_validées!L266=""),"",IF(Ouverture_lignes_validées!L266=1,INDEX(COEE_CADLIGNE_TR!$A$16:$C$27,MATCH(Tableau4[[#This Row],[Mois]],COEE_CADLIGNE_TR!$A$16:$A$27,0),2)*COEE_CADLIGNE_TR!$H$2*INDEX(COEE_CADLIGNE_TR!$L$3:$R$9,MATCH(WEEKDAY($A266,1),COEE_CADLIGNE_TR!$M$3:$M$9,0),5)*INDEX(COEE_CADLIGNE_TR!$A$1:$D$13,MATCH(MONTH($A266),COEE_CADLIGNE_TR!$A$1:$A$13,0),3)))</f>
        <v>6172.03125</v>
      </c>
      <c r="M266" s="28" t="str">
        <f>IF(OR(Ouverture_lignes_validées!M266="F",Ouverture_lignes_validées!M266="PM",Ouverture_lignes_validées!M266=""),"",IF(Ouverture_lignes_validées!M266=1,INDEX(COEE_CADLIGNE_TR!$A$16:$C$27,MATCH(Tableau4[[#This Row],[Mois]],COEE_CADLIGNE_TR!$A$16:$A$27,0),2)*COEE_CADLIGNE_TR!$H$2*INDEX(COEE_CADLIGNE_TR!$L$3:$R$9,MATCH(WEEKDAY($A266,1),COEE_CADLIGNE_TR!$M$3:$M$9,0),6)*INDEX(COEE_CADLIGNE_TR!$A$1:$D$13,MATCH(MONTH($A266),COEE_CADLIGNE_TR!$A$1:$A$13,0),3)))</f>
        <v/>
      </c>
      <c r="N266" s="28" t="str">
        <f>IF(OR(Ouverture_lignes_validées!N266="F",Ouverture_lignes_validées!N266="PM",Ouverture_lignes_validées!N266=""),"",IF(Ouverture_lignes_validées!N266=1,INDEX(COEE_CADLIGNE_TR!$A$16:$C$27,MATCH(Tableau4[[#This Row],[Mois]],COEE_CADLIGNE_TR!$A$16:$A$27,0),2)*COEE_CADLIGNE_TR!$H$2*INDEX(COEE_CADLIGNE_TR!$L$3:$R$9,MATCH(WEEKDAY($A266,1),COEE_CADLIGNE_TR!$M$3:$M$9,0),7)*INDEX(COEE_CADLIGNE_TR!$A$1:$D$13,MATCH(MONTH($A266),COEE_CADLIGNE_TR!$A$1:$A$13,0),3)))</f>
        <v/>
      </c>
      <c r="O266" s="28">
        <f>IF(OR(Ouverture_lignes_validées!O266="F",Ouverture_lignes_validées!O266="PM",Ouverture_lignes_validées!O266=""),"",IF(Ouverture_lignes_validées!O266=1,IF(ISEVEN(Capa_lignes!$C266)="VRAI",INDEX(COEE_CADLIGNE_TR!$A$16:$C$27,MATCH(Tableau4[[#This Row],[Mois]],COEE_CADLIGNE_TR!$A$16:$A$27,0),2)*COEE_CADLIGNE_TR!$I$2*INDEX(COEE_CADLIGNE_TR!$L$3:$R$9,MATCH(WEEKDAY($A266,1),COEE_CADLIGNE_TR!$M$3:$M$9,0),4)*INDEX(COEE_CADLIGNE_TR!$A$1:$D$13,MATCH(MONTH($A266),COEE_CADLIGNE_TR!$A$1:$A$13,0),4),INDEX(COEE_CADLIGNE_TR!$A$16:$C$27,MATCH(Tableau4[[#This Row],[Mois]],COEE_CADLIGNE_TR!$A$16:$A$27,0),2)*COEE_CADLIGNE_TR!$I$2*INDEX(COEE_CADLIGNE_TR!$L$3:$R$9,MATCH(WEEKDAY($A266,1),COEE_CADLIGNE_TR!$M$3:$M$9,0),3)*INDEX(COEE_CADLIGNE_TR!$A$1:$D$13,MATCH(MONTH($A266),COEE_CADLIGNE_TR!$A$1:$A$13,0),4))))</f>
        <v>4890.6000000000004</v>
      </c>
      <c r="P266" s="28">
        <f>IF(OR(Ouverture_lignes_validées!P266="F",Ouverture_lignes_validées!P266="PM",Ouverture_lignes_validées!P266=""),"",IF(Ouverture_lignes_validées!P266=1,IF(ISEVEN(Capa_lignes!$C266)="VRAI",INDEX(COEE_CADLIGNE_TR!$A$16:$C$27,MATCH(Tableau4[[#This Row],[Mois]],COEE_CADLIGNE_TR!$A$16:$A$27,0),2)*COEE_CADLIGNE_TR!$I$2*INDEX(COEE_CADLIGNE_TR!$L$3:$R$9,MATCH(WEEKDAY($A266,1),COEE_CADLIGNE_TR!$M$3:$M$9,0),3)*INDEX(COEE_CADLIGNE_TR!$A$1:$D$13,MATCH(MONTH($A266),COEE_CADLIGNE_TR!$A$1:$A$13,0),4),INDEX(COEE_CADLIGNE_TR!$A$16:$C$27,MATCH(Tableau4[[#This Row],[Mois]],COEE_CADLIGNE_TR!$A$16:$A$27,0),2)*COEE_CADLIGNE_TR!$I$2*INDEX(COEE_CADLIGNE_TR!$L$3:$R$9,MATCH(WEEKDAY($A266,1),COEE_CADLIGNE_TR!$M$3:$M$9,0),4)*INDEX(COEE_CADLIGNE_TR!$A$1:$D$13,MATCH(MONTH($A266),COEE_CADLIGNE_TR!$A$1:$A$13,0),4))))</f>
        <v>5001.75</v>
      </c>
      <c r="Q266" s="28" t="str">
        <f>IF(OR(Ouverture_lignes_validées!Q266="F",Ouverture_lignes_validées!Q266="PM",Ouverture_lignes_validées!Q266=""),"",IF(Ouverture_lignes_validées!Q266=1,INDEX(COEE_CADLIGNE_TR!$A$16:$C$27,MATCH(Tableau4[[#This Row],[Mois]],COEE_CADLIGNE_TR!$A$16:$A$27,0),2)*COEE_CADLIGNE_TR!$I$2*INDEX(COEE_CADLIGNE_TR!$L$3:$R$9,MATCH(WEEKDAY($A266,1),COEE_CADLIGNE_TR!$M$3:$M$9,0),5)*INDEX(COEE_CADLIGNE_TR!$A$1:$D$13,MATCH(MONTH($A266),COEE_CADLIGNE_TR!$A$1:$A$13,0),4)))</f>
        <v/>
      </c>
      <c r="R266" s="28" t="str">
        <f>IF(OR(Ouverture_lignes_validées!R266="F",Ouverture_lignes_validées!R266="PM",Ouverture_lignes_validées!R266=""),"",IF(Ouverture_lignes_validées!R266=1,INDEX(COEE_CADLIGNE_TR!$A$16:$C$27,MATCH(Tableau4[[#This Row],[Mois]],COEE_CADLIGNE_TR!$A$16:$A$27,0),2)*COEE_CADLIGNE_TR!$I$2*INDEX(COEE_CADLIGNE_TR!$L$3:$R$9,MATCH(WEEKDAY($A266,1),COEE_CADLIGNE_TR!$M$3:$M$9,0),6)*INDEX(COEE_CADLIGNE_TR!$A$1:$D$13,MATCH(MONTH($A266),COEE_CADLIGNE_TR!$A$1:$A$13,0),4)))</f>
        <v/>
      </c>
      <c r="S266" s="28" t="str">
        <f>IF(OR(Ouverture_lignes_validées!S266="F",Ouverture_lignes_validées!S266="PM",Ouverture_lignes_validées!S266=""),"",IF(Ouverture_lignes_validées!S266=1,INDEX(COEE_CADLIGNE_TR!$A$16:$C$27,MATCH(Tableau4[[#This Row],[Mois]],COEE_CADLIGNE_TR!$A$16:$A$27,0),2)*COEE_CADLIGNE_TR!$I$2*INDEX(COEE_CADLIGNE_TR!$L$3:$R$9,MATCH(WEEKDAY($A266,1),COEE_CADLIGNE_TR!$M$3:$M$9,0),7)*INDEX(COEE_CADLIGNE_TR!$A$1:$D$13,MATCH(MONTH($A266),COEE_CADLIGNE_TR!$A$1:$A$13,0),4)))</f>
        <v/>
      </c>
      <c r="T266" s="28">
        <f>IF(OR(Ouverture_lignes_validées!T266="F",Ouverture_lignes_validées!T266="PM",Ouverture_lignes_validées!T266=""),"",IF(Ouverture_lignes_validées!T266=1,IF(ISEVEN(Capa_lignes!$C266)="VRAI",INDEX(COEE_CADLIGNE_TR!$A$16:$C$27,MATCH(Tableau4[[#This Row],[Mois]],COEE_CADLIGNE_TR!$A$16:$A$27,0),2)*COEE_CADLIGNE_TR!$J$2*INDEX(COEE_CADLIGNE_TR!$L$3:$R$9,MATCH(WEEKDAY($A266,1),COEE_CADLIGNE_TR!$M$3:$M$9,0),3)*INDEX(COEE_CADLIGNE_TR!$A$1:$E$13,MATCH(MONTH($A266),COEE_CADLIGNE_TR!$A$1:$A$13,0),5),INDEX(COEE_CADLIGNE_TR!$A$16:$C$27,MATCH(Tableau4[[#This Row],[Mois]],COEE_CADLIGNE_TR!$A$16:$A$27,0),2)*COEE_CADLIGNE_TR!$J$2*INDEX(COEE_CADLIGNE_TR!$L$3:$R$9,MATCH(WEEKDAY($A266,1),COEE_CADLIGNE_TR!$M$3:$M$9,0),4)*INDEX(COEE_CADLIGNE_TR!$A$1:$E$13,MATCH(MONTH($A266),COEE_CADLIGNE_TR!$A$1:$A$13,0),5))))</f>
        <v>1601.8735362997659</v>
      </c>
    </row>
    <row r="267" spans="1:20" x14ac:dyDescent="0.35">
      <c r="A267" s="4">
        <v>45190</v>
      </c>
      <c r="B267" s="1">
        <v>2023</v>
      </c>
      <c r="C267" s="1">
        <v>38</v>
      </c>
      <c r="D267" s="1">
        <f>MONTH(Tableau4[[#This Row],[Date ]])</f>
        <v>9</v>
      </c>
      <c r="E267" s="28" t="str">
        <f>IF(OR(Ouverture_lignes_validées!E267="F",Ouverture_lignes_validées!E267="PM",Ouverture_lignes_validées!E267=""),"",
IF(Ouverture_lignes_validées!E267=1,
IF(ISEVEN(Capa_lignes!$C267)="VRAI",
INDEX(COEE_CADLIGNE_TR!$A$16:$C$27,MATCH(Tableau4[[#This Row],[Mois]],COEE_CADLIGNE_TR!$A$16:$A$27,0),2)*COEE_CADLIGNE_TR!$G$2*INDEX(COEE_CADLIGNE_TR!$L$3:$R$9,MATCH(WEEKDAY($A267,1),COEE_CADLIGNE_TR!$M$3:$M$9,0),4)*INDEX(COEE_CADLIGNE_TR!$A$1:$D$13,MATCH(MONTH($A267),COEE_CADLIGNE_TR!$A$1:$A$13,0),2)*INDEX(COEE_CADLIGNE_TR!$A$1:$D$13,MATCH(MONTH($A267),COEE_CADLIGNE_TR!$A$1:$A$13,0),2),
INDEX(COEE_CADLIGNE_TR!$A$16:$C$27,MATCH(Tableau4[[#This Row],[Mois]],COEE_CADLIGNE_TR!$A$16:$A$27,0),2)*COEE_CADLIGNE_TR!$G$2*INDEX(COEE_CADLIGNE_TR!$L$3:$R$9,MATCH(WEEKDAY($A267,1),COEE_CADLIGNE_TR!$M$3:$M$9,0),3)*INDEX(COEE_CADLIGNE_TR!$A$1:$D$13,MATCH(MONTH($A267),COEE_CADLIGNE_TR!$A$1:$A$13,0),2)*INDEX(COEE_CADLIGNE_TR!$A$1:$D$13,MATCH(MONTH($A267),COEE_CADLIGNE_TR!$A$1:$A$13,0),2))))</f>
        <v/>
      </c>
      <c r="F267" s="28" t="str">
        <f>IF(OR(Ouverture_lignes_validées!F267="F",Ouverture_lignes_validées!F267="PM",Ouverture_lignes_validées!F267=""),"",IF(Ouverture_lignes_validées!F267=1,IF(ISEVEN(Capa_lignes!$C267)="VRAI",INDEX(COEE_CADLIGNE_TR!$A$16:$C$27,MATCH(Tableau4[[#This Row],[Mois]],COEE_CADLIGNE_TR!$A$16:$A$27,0),2)*COEE_CADLIGNE_TR!$G$2*INDEX(COEE_CADLIGNE_TR!$L$3:$R$9,MATCH(WEEKDAY($A267,1),COEE_CADLIGNE_TR!$M$3:$M$9,0),3)*INDEX(COEE_CADLIGNE_TR!$A$1:$D$13,MATCH(MONTH($A267),COEE_CADLIGNE_TR!$A$1:$A$13,0),2),COEE_CADLIGNE_TR!$G$2*INDEX(COEE_CADLIGNE_TR!$L$3:$R$9,MATCH(WEEKDAY($A267,1),COEE_CADLIGNE_TR!$M$3:$M$9,0),4)*INDEX(COEE_CADLIGNE_TR!$A$1:$D$13,MATCH(MONTH($A267),COEE_CADLIGNE_TR!$A$1:$A$13,0),2))))</f>
        <v/>
      </c>
      <c r="G267" s="28" t="str">
        <f>IF(OR(Ouverture_lignes_validées!G267="F",Ouverture_lignes_validées!G267="PM",Ouverture_lignes_validées!G267=""),"",IF(Ouverture_lignes_validées!G267=1,INDEX(COEE_CADLIGNE_TR!$A$16:$C$27,MATCH(Tableau4[[#This Row],[Mois]],COEE_CADLIGNE_TR!$A$16:$A$27,0),2)*COEE_CADLIGNE_TR!$G$2*INDEX(COEE_CADLIGNE_TR!$L$3:$R$9,MATCH(WEEKDAY($A267,1),COEE_CADLIGNE_TR!$M$3:$M$9,0),5)*INDEX(COEE_CADLIGNE_TR!$A$1:$D$13,MATCH(MONTH($A267),COEE_CADLIGNE_TR!$A$1:$A$13,0),2)))</f>
        <v/>
      </c>
      <c r="H267" s="28" t="str">
        <f>IF(OR(Ouverture_lignes_validées!H267="F",Ouverture_lignes_validées!H267="PM",Ouverture_lignes_validées!H267=""),"",IF(Ouverture_lignes_validées!H267=1,INDEX(COEE_CADLIGNE_TR!$A$16:$C$27,MATCH(Tableau4[[#This Row],[Mois]],COEE_CADLIGNE_TR!$A$16:$A$27,0),2)*COEE_CADLIGNE_TR!$G$2*INDEX(COEE_CADLIGNE_TR!$L$3:$R$9,MATCH(WEEKDAY($A267,1),COEE_CADLIGNE_TR!$M$3:$M$9,0),6)*INDEX(COEE_CADLIGNE_TR!$A$1:$D$13,MATCH(MONTH($A267),COEE_CADLIGNE_TR!$A$1:$A$13,0),2)))</f>
        <v/>
      </c>
      <c r="I267" s="28" t="str">
        <f>IF(OR(Ouverture_lignes_validées!I267="F",Ouverture_lignes_validées!I267="PM",Ouverture_lignes_validées!I267=""),"",IF(Ouverture_lignes_validées!I267=1,INDEX(COEE_CADLIGNE_TR!$A$16:$C$27,MATCH(Tableau4[[#This Row],[Mois]],COEE_CADLIGNE_TR!$A$16:$A$27,0),2)*COEE_CADLIGNE_TR!$G$2*INDEX(COEE_CADLIGNE_TR!$L$3:$R$9,MATCH(WEEKDAY($A267,1),COEE_CADLIGNE_TR!$M$3:$M$9,0),7)*INDEX(COEE_CADLIGNE_TR!$A$1:$D$13,MATCH(MONTH($A267),COEE_CADLIGNE_TR!$A$1:$A$13,0),2)))</f>
        <v/>
      </c>
      <c r="J267" s="28" t="str">
        <f>IF(OR(Ouverture_lignes_validées!J267="F",Ouverture_lignes_validées!J267="PM",Ouverture_lignes_validées!J267=""),"",IF(Ouverture_lignes_validées!J267=1,IF(ISEVEN(Capa_lignes!$C267)="VRAI",INDEX(COEE_CADLIGNE_TR!$A$16:$C$27,MATCH(Tableau4[[#This Row],[Mois]],COEE_CADLIGNE_TR!$A$16:$A$27,0),2)*COEE_CADLIGNE_TR!$H$2*INDEX(COEE_CADLIGNE_TR!$L$3:$R$9,MATCH(WEEKDAY($A267,1),COEE_CADLIGNE_TR!$M$3:$M$9,0),4)*INDEX(COEE_CADLIGNE_TR!$A$1:$D$13,MATCH(MONTH($A267),COEE_CADLIGNE_TR!$A$1:$A$13,0),3),INDEX(COEE_CADLIGNE_TR!$A$16:$C$27,MATCH(Tableau4[[#This Row],[Mois]],COEE_CADLIGNE_TR!$A$16:$A$27,0),2)*COEE_CADLIGNE_TR!$H$2*INDEX(COEE_CADLIGNE_TR!$L$3:$R$9,MATCH(WEEKDAY($A267,1),COEE_CADLIGNE_TR!$M$3:$M$9,0),3)*INDEX(COEE_CADLIGNE_TR!$A$1:$D$13,MATCH(MONTH($A267),COEE_CADLIGNE_TR!$A$1:$A$13,0),3))))</f>
        <v/>
      </c>
      <c r="K267" s="28">
        <f>IF(OR(Ouverture_lignes_validées!K267="F",Ouverture_lignes_validées!K267="PM",Ouverture_lignes_validées!K267=""),"",IF(Ouverture_lignes_validées!K267=1,IF(ISEVEN(Capa_lignes!$C267)="VRAI",INDEX(COEE_CADLIGNE_TR!$A$16:$C$27,MATCH(Tableau4[[#This Row],[Mois]],COEE_CADLIGNE_TR!$A$16:$A$27,0),2)*COEE_CADLIGNE_TR!$H$2*INDEX(COEE_CADLIGNE_TR!$L$3:$R$9,MATCH(WEEKDAY($A267,1),COEE_CADLIGNE_TR!$M$3:$M$9,0),3)*INDEX(COEE_CADLIGNE_TR!$A$1:$D$13,MATCH(MONTH($A267),COEE_CADLIGNE_TR!$A$1:$A$13,0),3),INDEX(COEE_CADLIGNE_TR!$A$16:$C$27,MATCH(Tableau4[[#This Row],[Mois]],COEE_CADLIGNE_TR!$A$16:$A$27,0),2)*COEE_CADLIGNE_TR!$H$2*INDEX(COEE_CADLIGNE_TR!$L$3:$R$9,MATCH(WEEKDAY($A267,1),COEE_CADLIGNE_TR!$M$3:$M$9,0),4)*INDEX(COEE_CADLIGNE_TR!$A$1:$D$13,MATCH(MONTH($A267),COEE_CADLIGNE_TR!$A$1:$A$13,0),3))))</f>
        <v>5049.84375</v>
      </c>
      <c r="L267" s="28">
        <f>IF(OR(Ouverture_lignes_validées!L267="F",Ouverture_lignes_validées!L267="PM",Ouverture_lignes_validées!L267=""),"",IF(Ouverture_lignes_validées!L267=1,INDEX(COEE_CADLIGNE_TR!$A$16:$C$27,MATCH(Tableau4[[#This Row],[Mois]],COEE_CADLIGNE_TR!$A$16:$A$27,0),2)*COEE_CADLIGNE_TR!$H$2*INDEX(COEE_CADLIGNE_TR!$L$3:$R$9,MATCH(WEEKDAY($A267,1),COEE_CADLIGNE_TR!$M$3:$M$9,0),5)*INDEX(COEE_CADLIGNE_TR!$A$1:$D$13,MATCH(MONTH($A267),COEE_CADLIGNE_TR!$A$1:$A$13,0),3)))</f>
        <v>6172.03125</v>
      </c>
      <c r="M267" s="28" t="str">
        <f>IF(OR(Ouverture_lignes_validées!M267="F",Ouverture_lignes_validées!M267="PM",Ouverture_lignes_validées!M267=""),"",IF(Ouverture_lignes_validées!M267=1,INDEX(COEE_CADLIGNE_TR!$A$16:$C$27,MATCH(Tableau4[[#This Row],[Mois]],COEE_CADLIGNE_TR!$A$16:$A$27,0),2)*COEE_CADLIGNE_TR!$H$2*INDEX(COEE_CADLIGNE_TR!$L$3:$R$9,MATCH(WEEKDAY($A267,1),COEE_CADLIGNE_TR!$M$3:$M$9,0),6)*INDEX(COEE_CADLIGNE_TR!$A$1:$D$13,MATCH(MONTH($A267),COEE_CADLIGNE_TR!$A$1:$A$13,0),3)))</f>
        <v/>
      </c>
      <c r="N267" s="28" t="str">
        <f>IF(OR(Ouverture_lignes_validées!N267="F",Ouverture_lignes_validées!N267="PM",Ouverture_lignes_validées!N267=""),"",IF(Ouverture_lignes_validées!N267=1,INDEX(COEE_CADLIGNE_TR!$A$16:$C$27,MATCH(Tableau4[[#This Row],[Mois]],COEE_CADLIGNE_TR!$A$16:$A$27,0),2)*COEE_CADLIGNE_TR!$H$2*INDEX(COEE_CADLIGNE_TR!$L$3:$R$9,MATCH(WEEKDAY($A267,1),COEE_CADLIGNE_TR!$M$3:$M$9,0),7)*INDEX(COEE_CADLIGNE_TR!$A$1:$D$13,MATCH(MONTH($A267),COEE_CADLIGNE_TR!$A$1:$A$13,0),3)))</f>
        <v/>
      </c>
      <c r="O267" s="28">
        <f>IF(OR(Ouverture_lignes_validées!O267="F",Ouverture_lignes_validées!O267="PM",Ouverture_lignes_validées!O267=""),"",IF(Ouverture_lignes_validées!O267=1,IF(ISEVEN(Capa_lignes!$C267)="VRAI",INDEX(COEE_CADLIGNE_TR!$A$16:$C$27,MATCH(Tableau4[[#This Row],[Mois]],COEE_CADLIGNE_TR!$A$16:$A$27,0),2)*COEE_CADLIGNE_TR!$I$2*INDEX(COEE_CADLIGNE_TR!$L$3:$R$9,MATCH(WEEKDAY($A267,1),COEE_CADLIGNE_TR!$M$3:$M$9,0),4)*INDEX(COEE_CADLIGNE_TR!$A$1:$D$13,MATCH(MONTH($A267),COEE_CADLIGNE_TR!$A$1:$A$13,0),4),INDEX(COEE_CADLIGNE_TR!$A$16:$C$27,MATCH(Tableau4[[#This Row],[Mois]],COEE_CADLIGNE_TR!$A$16:$A$27,0),2)*COEE_CADLIGNE_TR!$I$2*INDEX(COEE_CADLIGNE_TR!$L$3:$R$9,MATCH(WEEKDAY($A267,1),COEE_CADLIGNE_TR!$M$3:$M$9,0),3)*INDEX(COEE_CADLIGNE_TR!$A$1:$D$13,MATCH(MONTH($A267),COEE_CADLIGNE_TR!$A$1:$A$13,0),4))))</f>
        <v>4890.6000000000004</v>
      </c>
      <c r="P267" s="28">
        <f>IF(OR(Ouverture_lignes_validées!P267="F",Ouverture_lignes_validées!P267="PM",Ouverture_lignes_validées!P267=""),"",IF(Ouverture_lignes_validées!P267=1,IF(ISEVEN(Capa_lignes!$C267)="VRAI",INDEX(COEE_CADLIGNE_TR!$A$16:$C$27,MATCH(Tableau4[[#This Row],[Mois]],COEE_CADLIGNE_TR!$A$16:$A$27,0),2)*COEE_CADLIGNE_TR!$I$2*INDEX(COEE_CADLIGNE_TR!$L$3:$R$9,MATCH(WEEKDAY($A267,1),COEE_CADLIGNE_TR!$M$3:$M$9,0),3)*INDEX(COEE_CADLIGNE_TR!$A$1:$D$13,MATCH(MONTH($A267),COEE_CADLIGNE_TR!$A$1:$A$13,0),4),INDEX(COEE_CADLIGNE_TR!$A$16:$C$27,MATCH(Tableau4[[#This Row],[Mois]],COEE_CADLIGNE_TR!$A$16:$A$27,0),2)*COEE_CADLIGNE_TR!$I$2*INDEX(COEE_CADLIGNE_TR!$L$3:$R$9,MATCH(WEEKDAY($A267,1),COEE_CADLIGNE_TR!$M$3:$M$9,0),4)*INDEX(COEE_CADLIGNE_TR!$A$1:$D$13,MATCH(MONTH($A267),COEE_CADLIGNE_TR!$A$1:$A$13,0),4))))</f>
        <v>5001.75</v>
      </c>
      <c r="Q267" s="28" t="str">
        <f>IF(OR(Ouverture_lignes_validées!Q267="F",Ouverture_lignes_validées!Q267="PM",Ouverture_lignes_validées!Q267=""),"",IF(Ouverture_lignes_validées!Q267=1,INDEX(COEE_CADLIGNE_TR!$A$16:$C$27,MATCH(Tableau4[[#This Row],[Mois]],COEE_CADLIGNE_TR!$A$16:$A$27,0),2)*COEE_CADLIGNE_TR!$I$2*INDEX(COEE_CADLIGNE_TR!$L$3:$R$9,MATCH(WEEKDAY($A267,1),COEE_CADLIGNE_TR!$M$3:$M$9,0),5)*INDEX(COEE_CADLIGNE_TR!$A$1:$D$13,MATCH(MONTH($A267),COEE_CADLIGNE_TR!$A$1:$A$13,0),4)))</f>
        <v/>
      </c>
      <c r="R267" s="28" t="str">
        <f>IF(OR(Ouverture_lignes_validées!R267="F",Ouverture_lignes_validées!R267="PM",Ouverture_lignes_validées!R267=""),"",IF(Ouverture_lignes_validées!R267=1,INDEX(COEE_CADLIGNE_TR!$A$16:$C$27,MATCH(Tableau4[[#This Row],[Mois]],COEE_CADLIGNE_TR!$A$16:$A$27,0),2)*COEE_CADLIGNE_TR!$I$2*INDEX(COEE_CADLIGNE_TR!$L$3:$R$9,MATCH(WEEKDAY($A267,1),COEE_CADLIGNE_TR!$M$3:$M$9,0),6)*INDEX(COEE_CADLIGNE_TR!$A$1:$D$13,MATCH(MONTH($A267),COEE_CADLIGNE_TR!$A$1:$A$13,0),4)))</f>
        <v/>
      </c>
      <c r="S267" s="28" t="str">
        <f>IF(OR(Ouverture_lignes_validées!S267="F",Ouverture_lignes_validées!S267="PM",Ouverture_lignes_validées!S267=""),"",IF(Ouverture_lignes_validées!S267=1,INDEX(COEE_CADLIGNE_TR!$A$16:$C$27,MATCH(Tableau4[[#This Row],[Mois]],COEE_CADLIGNE_TR!$A$16:$A$27,0),2)*COEE_CADLIGNE_TR!$I$2*INDEX(COEE_CADLIGNE_TR!$L$3:$R$9,MATCH(WEEKDAY($A267,1),COEE_CADLIGNE_TR!$M$3:$M$9,0),7)*INDEX(COEE_CADLIGNE_TR!$A$1:$D$13,MATCH(MONTH($A267),COEE_CADLIGNE_TR!$A$1:$A$13,0),4)))</f>
        <v/>
      </c>
      <c r="T267" s="28">
        <f>IF(OR(Ouverture_lignes_validées!T267="F",Ouverture_lignes_validées!T267="PM",Ouverture_lignes_validées!T267=""),"",IF(Ouverture_lignes_validées!T267=1,IF(ISEVEN(Capa_lignes!$C267)="VRAI",INDEX(COEE_CADLIGNE_TR!$A$16:$C$27,MATCH(Tableau4[[#This Row],[Mois]],COEE_CADLIGNE_TR!$A$16:$A$27,0),2)*COEE_CADLIGNE_TR!$J$2*INDEX(COEE_CADLIGNE_TR!$L$3:$R$9,MATCH(WEEKDAY($A267,1),COEE_CADLIGNE_TR!$M$3:$M$9,0),3)*INDEX(COEE_CADLIGNE_TR!$A$1:$E$13,MATCH(MONTH($A267),COEE_CADLIGNE_TR!$A$1:$A$13,0),5),INDEX(COEE_CADLIGNE_TR!$A$16:$C$27,MATCH(Tableau4[[#This Row],[Mois]],COEE_CADLIGNE_TR!$A$16:$A$27,0),2)*COEE_CADLIGNE_TR!$J$2*INDEX(COEE_CADLIGNE_TR!$L$3:$R$9,MATCH(WEEKDAY($A267,1),COEE_CADLIGNE_TR!$M$3:$M$9,0),4)*INDEX(COEE_CADLIGNE_TR!$A$1:$E$13,MATCH(MONTH($A267),COEE_CADLIGNE_TR!$A$1:$A$13,0),5))))</f>
        <v>1601.8735362997659</v>
      </c>
    </row>
    <row r="268" spans="1:20" x14ac:dyDescent="0.35">
      <c r="A268" s="4">
        <v>45191</v>
      </c>
      <c r="B268" s="1">
        <v>2023</v>
      </c>
      <c r="C268" s="1">
        <v>38</v>
      </c>
      <c r="D268" s="1">
        <f>MONTH(Tableau4[[#This Row],[Date ]])</f>
        <v>9</v>
      </c>
      <c r="E268" s="28" t="str">
        <f>IF(OR(Ouverture_lignes_validées!E268="F",Ouverture_lignes_validées!E268="PM",Ouverture_lignes_validées!E268=""),"",
IF(Ouverture_lignes_validées!E268=1,
IF(ISEVEN(Capa_lignes!$C268)="VRAI",
INDEX(COEE_CADLIGNE_TR!$A$16:$C$27,MATCH(Tableau4[[#This Row],[Mois]],COEE_CADLIGNE_TR!$A$16:$A$27,0),2)*COEE_CADLIGNE_TR!$G$2*INDEX(COEE_CADLIGNE_TR!$L$3:$R$9,MATCH(WEEKDAY($A268,1),COEE_CADLIGNE_TR!$M$3:$M$9,0),4)*INDEX(COEE_CADLIGNE_TR!$A$1:$D$13,MATCH(MONTH($A268),COEE_CADLIGNE_TR!$A$1:$A$13,0),2)*INDEX(COEE_CADLIGNE_TR!$A$1:$D$13,MATCH(MONTH($A268),COEE_CADLIGNE_TR!$A$1:$A$13,0),2),
INDEX(COEE_CADLIGNE_TR!$A$16:$C$27,MATCH(Tableau4[[#This Row],[Mois]],COEE_CADLIGNE_TR!$A$16:$A$27,0),2)*COEE_CADLIGNE_TR!$G$2*INDEX(COEE_CADLIGNE_TR!$L$3:$R$9,MATCH(WEEKDAY($A268,1),COEE_CADLIGNE_TR!$M$3:$M$9,0),3)*INDEX(COEE_CADLIGNE_TR!$A$1:$D$13,MATCH(MONTH($A268),COEE_CADLIGNE_TR!$A$1:$A$13,0),2)*INDEX(COEE_CADLIGNE_TR!$A$1:$D$13,MATCH(MONTH($A268),COEE_CADLIGNE_TR!$A$1:$A$13,0),2))))</f>
        <v/>
      </c>
      <c r="F268" s="28" t="str">
        <f>IF(OR(Ouverture_lignes_validées!F268="F",Ouverture_lignes_validées!F268="PM",Ouverture_lignes_validées!F268=""),"",IF(Ouverture_lignes_validées!F268=1,IF(ISEVEN(Capa_lignes!$C268)="VRAI",INDEX(COEE_CADLIGNE_TR!$A$16:$C$27,MATCH(Tableau4[[#This Row],[Mois]],COEE_CADLIGNE_TR!$A$16:$A$27,0),2)*COEE_CADLIGNE_TR!$G$2*INDEX(COEE_CADLIGNE_TR!$L$3:$R$9,MATCH(WEEKDAY($A268,1),COEE_CADLIGNE_TR!$M$3:$M$9,0),3)*INDEX(COEE_CADLIGNE_TR!$A$1:$D$13,MATCH(MONTH($A268),COEE_CADLIGNE_TR!$A$1:$A$13,0),2),COEE_CADLIGNE_TR!$G$2*INDEX(COEE_CADLIGNE_TR!$L$3:$R$9,MATCH(WEEKDAY($A268,1),COEE_CADLIGNE_TR!$M$3:$M$9,0),4)*INDEX(COEE_CADLIGNE_TR!$A$1:$D$13,MATCH(MONTH($A268),COEE_CADLIGNE_TR!$A$1:$A$13,0),2))))</f>
        <v/>
      </c>
      <c r="G268" s="28" t="str">
        <f>IF(OR(Ouverture_lignes_validées!G268="F",Ouverture_lignes_validées!G268="PM",Ouverture_lignes_validées!G268=""),"",IF(Ouverture_lignes_validées!G268=1,INDEX(COEE_CADLIGNE_TR!$A$16:$C$27,MATCH(Tableau4[[#This Row],[Mois]],COEE_CADLIGNE_TR!$A$16:$A$27,0),2)*COEE_CADLIGNE_TR!$G$2*INDEX(COEE_CADLIGNE_TR!$L$3:$R$9,MATCH(WEEKDAY($A268,1),COEE_CADLIGNE_TR!$M$3:$M$9,0),5)*INDEX(COEE_CADLIGNE_TR!$A$1:$D$13,MATCH(MONTH($A268),COEE_CADLIGNE_TR!$A$1:$A$13,0),2)))</f>
        <v/>
      </c>
      <c r="H268" s="28" t="str">
        <f>IF(OR(Ouverture_lignes_validées!H268="F",Ouverture_lignes_validées!H268="PM",Ouverture_lignes_validées!H268=""),"",IF(Ouverture_lignes_validées!H268=1,INDEX(COEE_CADLIGNE_TR!$A$16:$C$27,MATCH(Tableau4[[#This Row],[Mois]],COEE_CADLIGNE_TR!$A$16:$A$27,0),2)*COEE_CADLIGNE_TR!$G$2*INDEX(COEE_CADLIGNE_TR!$L$3:$R$9,MATCH(WEEKDAY($A268,1),COEE_CADLIGNE_TR!$M$3:$M$9,0),6)*INDEX(COEE_CADLIGNE_TR!$A$1:$D$13,MATCH(MONTH($A268),COEE_CADLIGNE_TR!$A$1:$A$13,0),2)))</f>
        <v/>
      </c>
      <c r="I268" s="28" t="str">
        <f>IF(OR(Ouverture_lignes_validées!I268="F",Ouverture_lignes_validées!I268="PM",Ouverture_lignes_validées!I268=""),"",IF(Ouverture_lignes_validées!I268=1,INDEX(COEE_CADLIGNE_TR!$A$16:$C$27,MATCH(Tableau4[[#This Row],[Mois]],COEE_CADLIGNE_TR!$A$16:$A$27,0),2)*COEE_CADLIGNE_TR!$G$2*INDEX(COEE_CADLIGNE_TR!$L$3:$R$9,MATCH(WEEKDAY($A268,1),COEE_CADLIGNE_TR!$M$3:$M$9,0),7)*INDEX(COEE_CADLIGNE_TR!$A$1:$D$13,MATCH(MONTH($A268),COEE_CADLIGNE_TR!$A$1:$A$13,0),2)))</f>
        <v/>
      </c>
      <c r="J268" s="28" t="str">
        <f>IF(OR(Ouverture_lignes_validées!J268="F",Ouverture_lignes_validées!J268="PM",Ouverture_lignes_validées!J268=""),"",IF(Ouverture_lignes_validées!J268=1,IF(ISEVEN(Capa_lignes!$C268)="VRAI",INDEX(COEE_CADLIGNE_TR!$A$16:$C$27,MATCH(Tableau4[[#This Row],[Mois]],COEE_CADLIGNE_TR!$A$16:$A$27,0),2)*COEE_CADLIGNE_TR!$H$2*INDEX(COEE_CADLIGNE_TR!$L$3:$R$9,MATCH(WEEKDAY($A268,1),COEE_CADLIGNE_TR!$M$3:$M$9,0),4)*INDEX(COEE_CADLIGNE_TR!$A$1:$D$13,MATCH(MONTH($A268),COEE_CADLIGNE_TR!$A$1:$A$13,0),3),INDEX(COEE_CADLIGNE_TR!$A$16:$C$27,MATCH(Tableau4[[#This Row],[Mois]],COEE_CADLIGNE_TR!$A$16:$A$27,0),2)*COEE_CADLIGNE_TR!$H$2*INDEX(COEE_CADLIGNE_TR!$L$3:$R$9,MATCH(WEEKDAY($A268,1),COEE_CADLIGNE_TR!$M$3:$M$9,0),3)*INDEX(COEE_CADLIGNE_TR!$A$1:$D$13,MATCH(MONTH($A268),COEE_CADLIGNE_TR!$A$1:$A$13,0),3))))</f>
        <v/>
      </c>
      <c r="K268" s="28">
        <f>IF(OR(Ouverture_lignes_validées!K268="F",Ouverture_lignes_validées!K268="PM",Ouverture_lignes_validées!K268=""),"",IF(Ouverture_lignes_validées!K268=1,IF(ISEVEN(Capa_lignes!$C268)="VRAI",INDEX(COEE_CADLIGNE_TR!$A$16:$C$27,MATCH(Tableau4[[#This Row],[Mois]],COEE_CADLIGNE_TR!$A$16:$A$27,0),2)*COEE_CADLIGNE_TR!$H$2*INDEX(COEE_CADLIGNE_TR!$L$3:$R$9,MATCH(WEEKDAY($A268,1),COEE_CADLIGNE_TR!$M$3:$M$9,0),3)*INDEX(COEE_CADLIGNE_TR!$A$1:$D$13,MATCH(MONTH($A268),COEE_CADLIGNE_TR!$A$1:$A$13,0),3),INDEX(COEE_CADLIGNE_TR!$A$16:$C$27,MATCH(Tableau4[[#This Row],[Mois]],COEE_CADLIGNE_TR!$A$16:$A$27,0),2)*COEE_CADLIGNE_TR!$H$2*INDEX(COEE_CADLIGNE_TR!$L$3:$R$9,MATCH(WEEKDAY($A268,1),COEE_CADLIGNE_TR!$M$3:$M$9,0),4)*INDEX(COEE_CADLIGNE_TR!$A$1:$D$13,MATCH(MONTH($A268),COEE_CADLIGNE_TR!$A$1:$A$13,0),3))))</f>
        <v>3029.90625</v>
      </c>
      <c r="L268" s="28" t="str">
        <f>IF(OR(Ouverture_lignes_validées!L268="F",Ouverture_lignes_validées!L268="PM",Ouverture_lignes_validées!L268=""),"",IF(Ouverture_lignes_validées!L268=1,INDEX(COEE_CADLIGNE_TR!$A$16:$C$27,MATCH(Tableau4[[#This Row],[Mois]],COEE_CADLIGNE_TR!$A$16:$A$27,0),2)*COEE_CADLIGNE_TR!$H$2*INDEX(COEE_CADLIGNE_TR!$L$3:$R$9,MATCH(WEEKDAY($A268,1),COEE_CADLIGNE_TR!$M$3:$M$9,0),5)*INDEX(COEE_CADLIGNE_TR!$A$1:$D$13,MATCH(MONTH($A268),COEE_CADLIGNE_TR!$A$1:$A$13,0),3)))</f>
        <v/>
      </c>
      <c r="M268" s="28" t="str">
        <f>IF(OR(Ouverture_lignes_validées!M268="F",Ouverture_lignes_validées!M268="PM",Ouverture_lignes_validées!M268=""),"",IF(Ouverture_lignes_validées!M268=1,INDEX(COEE_CADLIGNE_TR!$A$16:$C$27,MATCH(Tableau4[[#This Row],[Mois]],COEE_CADLIGNE_TR!$A$16:$A$27,0),2)*COEE_CADLIGNE_TR!$H$2*INDEX(COEE_CADLIGNE_TR!$L$3:$R$9,MATCH(WEEKDAY($A268,1),COEE_CADLIGNE_TR!$M$3:$M$9,0),6)*INDEX(COEE_CADLIGNE_TR!$A$1:$D$13,MATCH(MONTH($A268),COEE_CADLIGNE_TR!$A$1:$A$13,0),3)))</f>
        <v/>
      </c>
      <c r="N268" s="28" t="str">
        <f>IF(OR(Ouverture_lignes_validées!N268="F",Ouverture_lignes_validées!N268="PM",Ouverture_lignes_validées!N268=""),"",IF(Ouverture_lignes_validées!N268=1,INDEX(COEE_CADLIGNE_TR!$A$16:$C$27,MATCH(Tableau4[[#This Row],[Mois]],COEE_CADLIGNE_TR!$A$16:$A$27,0),2)*COEE_CADLIGNE_TR!$H$2*INDEX(COEE_CADLIGNE_TR!$L$3:$R$9,MATCH(WEEKDAY($A268,1),COEE_CADLIGNE_TR!$M$3:$M$9,0),7)*INDEX(COEE_CADLIGNE_TR!$A$1:$D$13,MATCH(MONTH($A268),COEE_CADLIGNE_TR!$A$1:$A$13,0),3)))</f>
        <v/>
      </c>
      <c r="O268" s="28">
        <f>IF(OR(Ouverture_lignes_validées!O268="F",Ouverture_lignes_validées!O268="PM",Ouverture_lignes_validées!O268=""),"",IF(Ouverture_lignes_validées!O268=1,IF(ISEVEN(Capa_lignes!$C268)="VRAI",INDEX(COEE_CADLIGNE_TR!$A$16:$C$27,MATCH(Tableau4[[#This Row],[Mois]],COEE_CADLIGNE_TR!$A$16:$A$27,0),2)*COEE_CADLIGNE_TR!$I$2*INDEX(COEE_CADLIGNE_TR!$L$3:$R$9,MATCH(WEEKDAY($A268,1),COEE_CADLIGNE_TR!$M$3:$M$9,0),4)*INDEX(COEE_CADLIGNE_TR!$A$1:$D$13,MATCH(MONTH($A268),COEE_CADLIGNE_TR!$A$1:$A$13,0),4),INDEX(COEE_CADLIGNE_TR!$A$16:$C$27,MATCH(Tableau4[[#This Row],[Mois]],COEE_CADLIGNE_TR!$A$16:$A$27,0),2)*COEE_CADLIGNE_TR!$I$2*INDEX(COEE_CADLIGNE_TR!$L$3:$R$9,MATCH(WEEKDAY($A268,1),COEE_CADLIGNE_TR!$M$3:$M$9,0),3)*INDEX(COEE_CADLIGNE_TR!$A$1:$D$13,MATCH(MONTH($A268),COEE_CADLIGNE_TR!$A$1:$A$13,0),4))))</f>
        <v>4890.6000000000004</v>
      </c>
      <c r="P268" s="28">
        <f>IF(OR(Ouverture_lignes_validées!P268="F",Ouverture_lignes_validées!P268="PM",Ouverture_lignes_validées!P268=""),"",IF(Ouverture_lignes_validées!P268=1,IF(ISEVEN(Capa_lignes!$C268)="VRAI",INDEX(COEE_CADLIGNE_TR!$A$16:$C$27,MATCH(Tableau4[[#This Row],[Mois]],COEE_CADLIGNE_TR!$A$16:$A$27,0),2)*COEE_CADLIGNE_TR!$I$2*INDEX(COEE_CADLIGNE_TR!$L$3:$R$9,MATCH(WEEKDAY($A268,1),COEE_CADLIGNE_TR!$M$3:$M$9,0),3)*INDEX(COEE_CADLIGNE_TR!$A$1:$D$13,MATCH(MONTH($A268),COEE_CADLIGNE_TR!$A$1:$A$13,0),4),INDEX(COEE_CADLIGNE_TR!$A$16:$C$27,MATCH(Tableau4[[#This Row],[Mois]],COEE_CADLIGNE_TR!$A$16:$A$27,0),2)*COEE_CADLIGNE_TR!$I$2*INDEX(COEE_CADLIGNE_TR!$L$3:$R$9,MATCH(WEEKDAY($A268,1),COEE_CADLIGNE_TR!$M$3:$M$9,0),4)*INDEX(COEE_CADLIGNE_TR!$A$1:$D$13,MATCH(MONTH($A268),COEE_CADLIGNE_TR!$A$1:$A$13,0),4))))</f>
        <v>3001.05</v>
      </c>
      <c r="Q268" s="28" t="str">
        <f>IF(OR(Ouverture_lignes_validées!Q268="F",Ouverture_lignes_validées!Q268="PM",Ouverture_lignes_validées!Q268=""),"",IF(Ouverture_lignes_validées!Q268=1,INDEX(COEE_CADLIGNE_TR!$A$16:$C$27,MATCH(Tableau4[[#This Row],[Mois]],COEE_CADLIGNE_TR!$A$16:$A$27,0),2)*COEE_CADLIGNE_TR!$I$2*INDEX(COEE_CADLIGNE_TR!$L$3:$R$9,MATCH(WEEKDAY($A268,1),COEE_CADLIGNE_TR!$M$3:$M$9,0),5)*INDEX(COEE_CADLIGNE_TR!$A$1:$D$13,MATCH(MONTH($A268),COEE_CADLIGNE_TR!$A$1:$A$13,0),4)))</f>
        <v/>
      </c>
      <c r="R268" s="28" t="str">
        <f>IF(OR(Ouverture_lignes_validées!R268="F",Ouverture_lignes_validées!R268="PM",Ouverture_lignes_validées!R268=""),"",IF(Ouverture_lignes_validées!R268=1,INDEX(COEE_CADLIGNE_TR!$A$16:$C$27,MATCH(Tableau4[[#This Row],[Mois]],COEE_CADLIGNE_TR!$A$16:$A$27,0),2)*COEE_CADLIGNE_TR!$I$2*INDEX(COEE_CADLIGNE_TR!$L$3:$R$9,MATCH(WEEKDAY($A268,1),COEE_CADLIGNE_TR!$M$3:$M$9,0),6)*INDEX(COEE_CADLIGNE_TR!$A$1:$D$13,MATCH(MONTH($A268),COEE_CADLIGNE_TR!$A$1:$A$13,0),4)))</f>
        <v/>
      </c>
      <c r="S268" s="28" t="str">
        <f>IF(OR(Ouverture_lignes_validées!S268="F",Ouverture_lignes_validées!S268="PM",Ouverture_lignes_validées!S268=""),"",IF(Ouverture_lignes_validées!S268=1,INDEX(COEE_CADLIGNE_TR!$A$16:$C$27,MATCH(Tableau4[[#This Row],[Mois]],COEE_CADLIGNE_TR!$A$16:$A$27,0),2)*COEE_CADLIGNE_TR!$I$2*INDEX(COEE_CADLIGNE_TR!$L$3:$R$9,MATCH(WEEKDAY($A268,1),COEE_CADLIGNE_TR!$M$3:$M$9,0),7)*INDEX(COEE_CADLIGNE_TR!$A$1:$D$13,MATCH(MONTH($A268),COEE_CADLIGNE_TR!$A$1:$A$13,0),4)))</f>
        <v/>
      </c>
      <c r="T268" s="28">
        <f>IF(OR(Ouverture_lignes_validées!T268="F",Ouverture_lignes_validées!T268="PM",Ouverture_lignes_validées!T268=""),"",IF(Ouverture_lignes_validées!T268=1,IF(ISEVEN(Capa_lignes!$C268)="VRAI",INDEX(COEE_CADLIGNE_TR!$A$16:$C$27,MATCH(Tableau4[[#This Row],[Mois]],COEE_CADLIGNE_TR!$A$16:$A$27,0),2)*COEE_CADLIGNE_TR!$J$2*INDEX(COEE_CADLIGNE_TR!$L$3:$R$9,MATCH(WEEKDAY($A268,1),COEE_CADLIGNE_TR!$M$3:$M$9,0),3)*INDEX(COEE_CADLIGNE_TR!$A$1:$E$13,MATCH(MONTH($A268),COEE_CADLIGNE_TR!$A$1:$A$13,0),5),INDEX(COEE_CADLIGNE_TR!$A$16:$C$27,MATCH(Tableau4[[#This Row],[Mois]],COEE_CADLIGNE_TR!$A$16:$A$27,0),2)*COEE_CADLIGNE_TR!$J$2*INDEX(COEE_CADLIGNE_TR!$L$3:$R$9,MATCH(WEEKDAY($A268,1),COEE_CADLIGNE_TR!$M$3:$M$9,0),4)*INDEX(COEE_CADLIGNE_TR!$A$1:$E$13,MATCH(MONTH($A268),COEE_CADLIGNE_TR!$A$1:$A$13,0),5))))</f>
        <v>961.12412177985948</v>
      </c>
    </row>
    <row r="269" spans="1:20" x14ac:dyDescent="0.35">
      <c r="A269" s="4">
        <v>45192</v>
      </c>
      <c r="B269" s="1">
        <v>2023</v>
      </c>
      <c r="C269" s="1">
        <v>38</v>
      </c>
      <c r="D269" s="1">
        <f>MONTH(Tableau4[[#This Row],[Date ]])</f>
        <v>9</v>
      </c>
      <c r="E269" s="28" t="str">
        <f>IF(OR(Ouverture_lignes_validées!E269="F",Ouverture_lignes_validées!E269="PM",Ouverture_lignes_validées!E269=""),"",
IF(Ouverture_lignes_validées!E269=1,
IF(ISEVEN(Capa_lignes!$C269)="VRAI",
INDEX(COEE_CADLIGNE_TR!$A$16:$C$27,MATCH(Tableau4[[#This Row],[Mois]],COEE_CADLIGNE_TR!$A$16:$A$27,0),2)*COEE_CADLIGNE_TR!$G$2*INDEX(COEE_CADLIGNE_TR!$L$3:$R$9,MATCH(WEEKDAY($A269,1),COEE_CADLIGNE_TR!$M$3:$M$9,0),4)*INDEX(COEE_CADLIGNE_TR!$A$1:$D$13,MATCH(MONTH($A269),COEE_CADLIGNE_TR!$A$1:$A$13,0),2)*INDEX(COEE_CADLIGNE_TR!$A$1:$D$13,MATCH(MONTH($A269),COEE_CADLIGNE_TR!$A$1:$A$13,0),2),
INDEX(COEE_CADLIGNE_TR!$A$16:$C$27,MATCH(Tableau4[[#This Row],[Mois]],COEE_CADLIGNE_TR!$A$16:$A$27,0),2)*COEE_CADLIGNE_TR!$G$2*INDEX(COEE_CADLIGNE_TR!$L$3:$R$9,MATCH(WEEKDAY($A269,1),COEE_CADLIGNE_TR!$M$3:$M$9,0),3)*INDEX(COEE_CADLIGNE_TR!$A$1:$D$13,MATCH(MONTH($A269),COEE_CADLIGNE_TR!$A$1:$A$13,0),2)*INDEX(COEE_CADLIGNE_TR!$A$1:$D$13,MATCH(MONTH($A269),COEE_CADLIGNE_TR!$A$1:$A$13,0),2))))</f>
        <v/>
      </c>
      <c r="F269" s="28" t="str">
        <f>IF(OR(Ouverture_lignes_validées!F269="F",Ouverture_lignes_validées!F269="PM",Ouverture_lignes_validées!F269=""),"",IF(Ouverture_lignes_validées!F269=1,IF(ISEVEN(Capa_lignes!$C269)="VRAI",INDEX(COEE_CADLIGNE_TR!$A$16:$C$27,MATCH(Tableau4[[#This Row],[Mois]],COEE_CADLIGNE_TR!$A$16:$A$27,0),2)*COEE_CADLIGNE_TR!$G$2*INDEX(COEE_CADLIGNE_TR!$L$3:$R$9,MATCH(WEEKDAY($A269,1),COEE_CADLIGNE_TR!$M$3:$M$9,0),3)*INDEX(COEE_CADLIGNE_TR!$A$1:$D$13,MATCH(MONTH($A269),COEE_CADLIGNE_TR!$A$1:$A$13,0),2),COEE_CADLIGNE_TR!$G$2*INDEX(COEE_CADLIGNE_TR!$L$3:$R$9,MATCH(WEEKDAY($A269,1),COEE_CADLIGNE_TR!$M$3:$M$9,0),4)*INDEX(COEE_CADLIGNE_TR!$A$1:$D$13,MATCH(MONTH($A269),COEE_CADLIGNE_TR!$A$1:$A$13,0),2))))</f>
        <v/>
      </c>
      <c r="G269" s="28" t="str">
        <f>IF(OR(Ouverture_lignes_validées!G269="F",Ouverture_lignes_validées!G269="PM",Ouverture_lignes_validées!G269=""),"",IF(Ouverture_lignes_validées!G269=1,INDEX(COEE_CADLIGNE_TR!$A$16:$C$27,MATCH(Tableau4[[#This Row],[Mois]],COEE_CADLIGNE_TR!$A$16:$A$27,0),2)*COEE_CADLIGNE_TR!$G$2*INDEX(COEE_CADLIGNE_TR!$L$3:$R$9,MATCH(WEEKDAY($A269,1),COEE_CADLIGNE_TR!$M$3:$M$9,0),5)*INDEX(COEE_CADLIGNE_TR!$A$1:$D$13,MATCH(MONTH($A269),COEE_CADLIGNE_TR!$A$1:$A$13,0),2)))</f>
        <v/>
      </c>
      <c r="H269" s="28" t="str">
        <f>IF(OR(Ouverture_lignes_validées!H269="F",Ouverture_lignes_validées!H269="PM",Ouverture_lignes_validées!H269=""),"",IF(Ouverture_lignes_validées!H269=1,INDEX(COEE_CADLIGNE_TR!$A$16:$C$27,MATCH(Tableau4[[#This Row],[Mois]],COEE_CADLIGNE_TR!$A$16:$A$27,0),2)*COEE_CADLIGNE_TR!$G$2*INDEX(COEE_CADLIGNE_TR!$L$3:$R$9,MATCH(WEEKDAY($A269,1),COEE_CADLIGNE_TR!$M$3:$M$9,0),6)*INDEX(COEE_CADLIGNE_TR!$A$1:$D$13,MATCH(MONTH($A269),COEE_CADLIGNE_TR!$A$1:$A$13,0),2)))</f>
        <v/>
      </c>
      <c r="I269" s="28" t="str">
        <f>IF(OR(Ouverture_lignes_validées!I269="F",Ouverture_lignes_validées!I269="PM",Ouverture_lignes_validées!I269=""),"",IF(Ouverture_lignes_validées!I269=1,INDEX(COEE_CADLIGNE_TR!$A$16:$C$27,MATCH(Tableau4[[#This Row],[Mois]],COEE_CADLIGNE_TR!$A$16:$A$27,0),2)*COEE_CADLIGNE_TR!$G$2*INDEX(COEE_CADLIGNE_TR!$L$3:$R$9,MATCH(WEEKDAY($A269,1),COEE_CADLIGNE_TR!$M$3:$M$9,0),7)*INDEX(COEE_CADLIGNE_TR!$A$1:$D$13,MATCH(MONTH($A269),COEE_CADLIGNE_TR!$A$1:$A$13,0),2)))</f>
        <v/>
      </c>
      <c r="J269" s="28" t="str">
        <f>IF(OR(Ouverture_lignes_validées!J269="F",Ouverture_lignes_validées!J269="PM",Ouverture_lignes_validées!J269=""),"",IF(Ouverture_lignes_validées!J269=1,IF(ISEVEN(Capa_lignes!$C269)="VRAI",INDEX(COEE_CADLIGNE_TR!$A$16:$C$27,MATCH(Tableau4[[#This Row],[Mois]],COEE_CADLIGNE_TR!$A$16:$A$27,0),2)*COEE_CADLIGNE_TR!$H$2*INDEX(COEE_CADLIGNE_TR!$L$3:$R$9,MATCH(WEEKDAY($A269,1),COEE_CADLIGNE_TR!$M$3:$M$9,0),4)*INDEX(COEE_CADLIGNE_TR!$A$1:$D$13,MATCH(MONTH($A269),COEE_CADLIGNE_TR!$A$1:$A$13,0),3),INDEX(COEE_CADLIGNE_TR!$A$16:$C$27,MATCH(Tableau4[[#This Row],[Mois]],COEE_CADLIGNE_TR!$A$16:$A$27,0),2)*COEE_CADLIGNE_TR!$H$2*INDEX(COEE_CADLIGNE_TR!$L$3:$R$9,MATCH(WEEKDAY($A269,1),COEE_CADLIGNE_TR!$M$3:$M$9,0),3)*INDEX(COEE_CADLIGNE_TR!$A$1:$D$13,MATCH(MONTH($A269),COEE_CADLIGNE_TR!$A$1:$A$13,0),3))))</f>
        <v/>
      </c>
      <c r="K269" s="28" t="str">
        <f>IF(OR(Ouverture_lignes_validées!K269="F",Ouverture_lignes_validées!K269="PM",Ouverture_lignes_validées!K269=""),"",IF(Ouverture_lignes_validées!K269=1,IF(ISEVEN(Capa_lignes!$C269)="VRAI",INDEX(COEE_CADLIGNE_TR!$A$16:$C$27,MATCH(Tableau4[[#This Row],[Mois]],COEE_CADLIGNE_TR!$A$16:$A$27,0),2)*COEE_CADLIGNE_TR!$H$2*INDEX(COEE_CADLIGNE_TR!$L$3:$R$9,MATCH(WEEKDAY($A269,1),COEE_CADLIGNE_TR!$M$3:$M$9,0),3)*INDEX(COEE_CADLIGNE_TR!$A$1:$D$13,MATCH(MONTH($A269),COEE_CADLIGNE_TR!$A$1:$A$13,0),3),INDEX(COEE_CADLIGNE_TR!$A$16:$C$27,MATCH(Tableau4[[#This Row],[Mois]],COEE_CADLIGNE_TR!$A$16:$A$27,0),2)*COEE_CADLIGNE_TR!$H$2*INDEX(COEE_CADLIGNE_TR!$L$3:$R$9,MATCH(WEEKDAY($A269,1),COEE_CADLIGNE_TR!$M$3:$M$9,0),4)*INDEX(COEE_CADLIGNE_TR!$A$1:$D$13,MATCH(MONTH($A269),COEE_CADLIGNE_TR!$A$1:$A$13,0),3))))</f>
        <v/>
      </c>
      <c r="L269" s="28" t="str">
        <f>IF(OR(Ouverture_lignes_validées!L269="F",Ouverture_lignes_validées!L269="PM",Ouverture_lignes_validées!L269=""),"",IF(Ouverture_lignes_validées!L269=1,INDEX(COEE_CADLIGNE_TR!$A$16:$C$27,MATCH(Tableau4[[#This Row],[Mois]],COEE_CADLIGNE_TR!$A$16:$A$27,0),2)*COEE_CADLIGNE_TR!$H$2*INDEX(COEE_CADLIGNE_TR!$L$3:$R$9,MATCH(WEEKDAY($A269,1),COEE_CADLIGNE_TR!$M$3:$M$9,0),5)*INDEX(COEE_CADLIGNE_TR!$A$1:$D$13,MATCH(MONTH($A269),COEE_CADLIGNE_TR!$A$1:$A$13,0),3)))</f>
        <v/>
      </c>
      <c r="M269" s="28" t="str">
        <f>IF(OR(Ouverture_lignes_validées!M269="F",Ouverture_lignes_validées!M269="PM",Ouverture_lignes_validées!M269=""),"",IF(Ouverture_lignes_validées!M269=1,INDEX(COEE_CADLIGNE_TR!$A$16:$C$27,MATCH(Tableau4[[#This Row],[Mois]],COEE_CADLIGNE_TR!$A$16:$A$27,0),2)*COEE_CADLIGNE_TR!$H$2*INDEX(COEE_CADLIGNE_TR!$L$3:$R$9,MATCH(WEEKDAY($A269,1),COEE_CADLIGNE_TR!$M$3:$M$9,0),6)*INDEX(COEE_CADLIGNE_TR!$A$1:$D$13,MATCH(MONTH($A269),COEE_CADLIGNE_TR!$A$1:$A$13,0),3)))</f>
        <v/>
      </c>
      <c r="N269" s="28">
        <f>IF(OR(Ouverture_lignes_validées!N269="F",Ouverture_lignes_validées!N269="PM",Ouverture_lignes_validées!N269=""),"",IF(Ouverture_lignes_validées!N269=1,INDEX(COEE_CADLIGNE_TR!$A$16:$C$27,MATCH(Tableau4[[#This Row],[Mois]],COEE_CADLIGNE_TR!$A$16:$A$27,0),2)*COEE_CADLIGNE_TR!$H$2*INDEX(COEE_CADLIGNE_TR!$L$3:$R$9,MATCH(WEEKDAY($A269,1),COEE_CADLIGNE_TR!$M$3:$M$9,0),7)*INDEX(COEE_CADLIGNE_TR!$A$1:$D$13,MATCH(MONTH($A269),COEE_CADLIGNE_TR!$A$1:$A$13,0),3)))</f>
        <v>7967.53125</v>
      </c>
      <c r="O269" s="28" t="str">
        <f>IF(OR(Ouverture_lignes_validées!O269="F",Ouverture_lignes_validées!O269="PM",Ouverture_lignes_validées!O269=""),"",IF(Ouverture_lignes_validées!O269=1,IF(ISEVEN(Capa_lignes!$C269)="VRAI",INDEX(COEE_CADLIGNE_TR!$A$16:$C$27,MATCH(Tableau4[[#This Row],[Mois]],COEE_CADLIGNE_TR!$A$16:$A$27,0),2)*COEE_CADLIGNE_TR!$I$2*INDEX(COEE_CADLIGNE_TR!$L$3:$R$9,MATCH(WEEKDAY($A269,1),COEE_CADLIGNE_TR!$M$3:$M$9,0),4)*INDEX(COEE_CADLIGNE_TR!$A$1:$D$13,MATCH(MONTH($A269),COEE_CADLIGNE_TR!$A$1:$A$13,0),4),INDEX(COEE_CADLIGNE_TR!$A$16:$C$27,MATCH(Tableau4[[#This Row],[Mois]],COEE_CADLIGNE_TR!$A$16:$A$27,0),2)*COEE_CADLIGNE_TR!$I$2*INDEX(COEE_CADLIGNE_TR!$L$3:$R$9,MATCH(WEEKDAY($A269,1),COEE_CADLIGNE_TR!$M$3:$M$9,0),3)*INDEX(COEE_CADLIGNE_TR!$A$1:$D$13,MATCH(MONTH($A269),COEE_CADLIGNE_TR!$A$1:$A$13,0),4))))</f>
        <v/>
      </c>
      <c r="P269" s="28" t="str">
        <f>IF(OR(Ouverture_lignes_validées!P269="F",Ouverture_lignes_validées!P269="PM",Ouverture_lignes_validées!P269=""),"",IF(Ouverture_lignes_validées!P269=1,IF(ISEVEN(Capa_lignes!$C269)="VRAI",INDEX(COEE_CADLIGNE_TR!$A$16:$C$27,MATCH(Tableau4[[#This Row],[Mois]],COEE_CADLIGNE_TR!$A$16:$A$27,0),2)*COEE_CADLIGNE_TR!$I$2*INDEX(COEE_CADLIGNE_TR!$L$3:$R$9,MATCH(WEEKDAY($A269,1),COEE_CADLIGNE_TR!$M$3:$M$9,0),3)*INDEX(COEE_CADLIGNE_TR!$A$1:$D$13,MATCH(MONTH($A269),COEE_CADLIGNE_TR!$A$1:$A$13,0),4),INDEX(COEE_CADLIGNE_TR!$A$16:$C$27,MATCH(Tableau4[[#This Row],[Mois]],COEE_CADLIGNE_TR!$A$16:$A$27,0),2)*COEE_CADLIGNE_TR!$I$2*INDEX(COEE_CADLIGNE_TR!$L$3:$R$9,MATCH(WEEKDAY($A269,1),COEE_CADLIGNE_TR!$M$3:$M$9,0),4)*INDEX(COEE_CADLIGNE_TR!$A$1:$D$13,MATCH(MONTH($A269),COEE_CADLIGNE_TR!$A$1:$A$13,0),4))))</f>
        <v/>
      </c>
      <c r="Q269" s="28" t="str">
        <f>IF(OR(Ouverture_lignes_validées!Q269="F",Ouverture_lignes_validées!Q269="PM",Ouverture_lignes_validées!Q269=""),"",IF(Ouverture_lignes_validées!Q269=1,INDEX(COEE_CADLIGNE_TR!$A$16:$C$27,MATCH(Tableau4[[#This Row],[Mois]],COEE_CADLIGNE_TR!$A$16:$A$27,0),2)*COEE_CADLIGNE_TR!$I$2*INDEX(COEE_CADLIGNE_TR!$L$3:$R$9,MATCH(WEEKDAY($A269,1),COEE_CADLIGNE_TR!$M$3:$M$9,0),5)*INDEX(COEE_CADLIGNE_TR!$A$1:$D$13,MATCH(MONTH($A269),COEE_CADLIGNE_TR!$A$1:$A$13,0),4)))</f>
        <v/>
      </c>
      <c r="R269" s="28" t="str">
        <f>IF(OR(Ouverture_lignes_validées!R269="F",Ouverture_lignes_validées!R269="PM",Ouverture_lignes_validées!R269=""),"",IF(Ouverture_lignes_validées!R269=1,INDEX(COEE_CADLIGNE_TR!$A$16:$C$27,MATCH(Tableau4[[#This Row],[Mois]],COEE_CADLIGNE_TR!$A$16:$A$27,0),2)*COEE_CADLIGNE_TR!$I$2*INDEX(COEE_CADLIGNE_TR!$L$3:$R$9,MATCH(WEEKDAY($A269,1),COEE_CADLIGNE_TR!$M$3:$M$9,0),6)*INDEX(COEE_CADLIGNE_TR!$A$1:$D$13,MATCH(MONTH($A269),COEE_CADLIGNE_TR!$A$1:$A$13,0),4)))</f>
        <v/>
      </c>
      <c r="S269" s="28">
        <f>IF(OR(Ouverture_lignes_validées!S269="F",Ouverture_lignes_validées!S269="PM",Ouverture_lignes_validées!S269=""),"",IF(Ouverture_lignes_validées!S269=1,INDEX(COEE_CADLIGNE_TR!$A$16:$C$27,MATCH(Tableau4[[#This Row],[Mois]],COEE_CADLIGNE_TR!$A$16:$A$27,0),2)*COEE_CADLIGNE_TR!$I$2*INDEX(COEE_CADLIGNE_TR!$L$3:$R$9,MATCH(WEEKDAY($A269,1),COEE_CADLIGNE_TR!$M$3:$M$9,0),7)*INDEX(COEE_CADLIGNE_TR!$A$1:$D$13,MATCH(MONTH($A269),COEE_CADLIGNE_TR!$A$1:$A$13,0),4)))</f>
        <v>7891.6500000000005</v>
      </c>
      <c r="T269" s="28" t="str">
        <f>IF(OR(Ouverture_lignes_validées!T269="F",Ouverture_lignes_validées!T269="PM",Ouverture_lignes_validées!T269=""),"",IF(Ouverture_lignes_validées!T269=1,IF(ISEVEN(Capa_lignes!$C269)="VRAI",INDEX(COEE_CADLIGNE_TR!$A$16:$C$27,MATCH(Tableau4[[#This Row],[Mois]],COEE_CADLIGNE_TR!$A$16:$A$27,0),2)*COEE_CADLIGNE_TR!$J$2*INDEX(COEE_CADLIGNE_TR!$L$3:$R$9,MATCH(WEEKDAY($A269,1),COEE_CADLIGNE_TR!$M$3:$M$9,0),3)*INDEX(COEE_CADLIGNE_TR!$A$1:$E$13,MATCH(MONTH($A269),COEE_CADLIGNE_TR!$A$1:$A$13,0),5),INDEX(COEE_CADLIGNE_TR!$A$16:$C$27,MATCH(Tableau4[[#This Row],[Mois]],COEE_CADLIGNE_TR!$A$16:$A$27,0),2)*COEE_CADLIGNE_TR!$J$2*INDEX(COEE_CADLIGNE_TR!$L$3:$R$9,MATCH(WEEKDAY($A269,1),COEE_CADLIGNE_TR!$M$3:$M$9,0),4)*INDEX(COEE_CADLIGNE_TR!$A$1:$E$13,MATCH(MONTH($A269),COEE_CADLIGNE_TR!$A$1:$A$13,0),5))))</f>
        <v/>
      </c>
    </row>
    <row r="270" spans="1:20" x14ac:dyDescent="0.35">
      <c r="A270" s="4">
        <v>45193</v>
      </c>
      <c r="B270" s="1">
        <v>2023</v>
      </c>
      <c r="C270" s="1">
        <v>38</v>
      </c>
      <c r="D270" s="1">
        <f>MONTH(Tableau4[[#This Row],[Date ]])</f>
        <v>9</v>
      </c>
      <c r="E270" s="28" t="str">
        <f>IF(OR(Ouverture_lignes_validées!E270="F",Ouverture_lignes_validées!E270="PM",Ouverture_lignes_validées!E270=""),"",
IF(Ouverture_lignes_validées!E270=1,
IF(ISEVEN(Capa_lignes!$C270)="VRAI",
INDEX(COEE_CADLIGNE_TR!$A$16:$C$27,MATCH(Tableau4[[#This Row],[Mois]],COEE_CADLIGNE_TR!$A$16:$A$27,0),2)*COEE_CADLIGNE_TR!$G$2*INDEX(COEE_CADLIGNE_TR!$L$3:$R$9,MATCH(WEEKDAY($A270,1),COEE_CADLIGNE_TR!$M$3:$M$9,0),4)*INDEX(COEE_CADLIGNE_TR!$A$1:$D$13,MATCH(MONTH($A270),COEE_CADLIGNE_TR!$A$1:$A$13,0),2)*INDEX(COEE_CADLIGNE_TR!$A$1:$D$13,MATCH(MONTH($A270),COEE_CADLIGNE_TR!$A$1:$A$13,0),2),
INDEX(COEE_CADLIGNE_TR!$A$16:$C$27,MATCH(Tableau4[[#This Row],[Mois]],COEE_CADLIGNE_TR!$A$16:$A$27,0),2)*COEE_CADLIGNE_TR!$G$2*INDEX(COEE_CADLIGNE_TR!$L$3:$R$9,MATCH(WEEKDAY($A270,1),COEE_CADLIGNE_TR!$M$3:$M$9,0),3)*INDEX(COEE_CADLIGNE_TR!$A$1:$D$13,MATCH(MONTH($A270),COEE_CADLIGNE_TR!$A$1:$A$13,0),2)*INDEX(COEE_CADLIGNE_TR!$A$1:$D$13,MATCH(MONTH($A270),COEE_CADLIGNE_TR!$A$1:$A$13,0),2))))</f>
        <v/>
      </c>
      <c r="F270" s="28" t="str">
        <f>IF(OR(Ouverture_lignes_validées!F270="F",Ouverture_lignes_validées!F270="PM",Ouverture_lignes_validées!F270=""),"",IF(Ouverture_lignes_validées!F270=1,IF(ISEVEN(Capa_lignes!$C270)="VRAI",INDEX(COEE_CADLIGNE_TR!$A$16:$C$27,MATCH(Tableau4[[#This Row],[Mois]],COEE_CADLIGNE_TR!$A$16:$A$27,0),2)*COEE_CADLIGNE_TR!$G$2*INDEX(COEE_CADLIGNE_TR!$L$3:$R$9,MATCH(WEEKDAY($A270,1),COEE_CADLIGNE_TR!$M$3:$M$9,0),3)*INDEX(COEE_CADLIGNE_TR!$A$1:$D$13,MATCH(MONTH($A270),COEE_CADLIGNE_TR!$A$1:$A$13,0),2),COEE_CADLIGNE_TR!$G$2*INDEX(COEE_CADLIGNE_TR!$L$3:$R$9,MATCH(WEEKDAY($A270,1),COEE_CADLIGNE_TR!$M$3:$M$9,0),4)*INDEX(COEE_CADLIGNE_TR!$A$1:$D$13,MATCH(MONTH($A270),COEE_CADLIGNE_TR!$A$1:$A$13,0),2))))</f>
        <v/>
      </c>
      <c r="G270" s="28" t="str">
        <f>IF(OR(Ouverture_lignes_validées!G270="F",Ouverture_lignes_validées!G270="PM",Ouverture_lignes_validées!G270=""),"",IF(Ouverture_lignes_validées!G270=1,INDEX(COEE_CADLIGNE_TR!$A$16:$C$27,MATCH(Tableau4[[#This Row],[Mois]],COEE_CADLIGNE_TR!$A$16:$A$27,0),2)*COEE_CADLIGNE_TR!$G$2*INDEX(COEE_CADLIGNE_TR!$L$3:$R$9,MATCH(WEEKDAY($A270,1),COEE_CADLIGNE_TR!$M$3:$M$9,0),5)*INDEX(COEE_CADLIGNE_TR!$A$1:$D$13,MATCH(MONTH($A270),COEE_CADLIGNE_TR!$A$1:$A$13,0),2)))</f>
        <v/>
      </c>
      <c r="H270" s="28" t="str">
        <f>IF(OR(Ouverture_lignes_validées!H270="F",Ouverture_lignes_validées!H270="PM",Ouverture_lignes_validées!H270=""),"",IF(Ouverture_lignes_validées!H270=1,INDEX(COEE_CADLIGNE_TR!$A$16:$C$27,MATCH(Tableau4[[#This Row],[Mois]],COEE_CADLIGNE_TR!$A$16:$A$27,0),2)*COEE_CADLIGNE_TR!$G$2*INDEX(COEE_CADLIGNE_TR!$L$3:$R$9,MATCH(WEEKDAY($A270,1),COEE_CADLIGNE_TR!$M$3:$M$9,0),6)*INDEX(COEE_CADLIGNE_TR!$A$1:$D$13,MATCH(MONTH($A270),COEE_CADLIGNE_TR!$A$1:$A$13,0),2)))</f>
        <v/>
      </c>
      <c r="I270" s="28" t="str">
        <f>IF(OR(Ouverture_lignes_validées!I270="F",Ouverture_lignes_validées!I270="PM",Ouverture_lignes_validées!I270=""),"",IF(Ouverture_lignes_validées!I270=1,INDEX(COEE_CADLIGNE_TR!$A$16:$C$27,MATCH(Tableau4[[#This Row],[Mois]],COEE_CADLIGNE_TR!$A$16:$A$27,0),2)*COEE_CADLIGNE_TR!$G$2*INDEX(COEE_CADLIGNE_TR!$L$3:$R$9,MATCH(WEEKDAY($A270,1),COEE_CADLIGNE_TR!$M$3:$M$9,0),7)*INDEX(COEE_CADLIGNE_TR!$A$1:$D$13,MATCH(MONTH($A270),COEE_CADLIGNE_TR!$A$1:$A$13,0),2)))</f>
        <v/>
      </c>
      <c r="J270" s="28" t="str">
        <f>IF(OR(Ouverture_lignes_validées!J270="F",Ouverture_lignes_validées!J270="PM",Ouverture_lignes_validées!J270=""),"",IF(Ouverture_lignes_validées!J270=1,IF(ISEVEN(Capa_lignes!$C270)="VRAI",INDEX(COEE_CADLIGNE_TR!$A$16:$C$27,MATCH(Tableau4[[#This Row],[Mois]],COEE_CADLIGNE_TR!$A$16:$A$27,0),2)*COEE_CADLIGNE_TR!$H$2*INDEX(COEE_CADLIGNE_TR!$L$3:$R$9,MATCH(WEEKDAY($A270,1),COEE_CADLIGNE_TR!$M$3:$M$9,0),4)*INDEX(COEE_CADLIGNE_TR!$A$1:$D$13,MATCH(MONTH($A270),COEE_CADLIGNE_TR!$A$1:$A$13,0),3),INDEX(COEE_CADLIGNE_TR!$A$16:$C$27,MATCH(Tableau4[[#This Row],[Mois]],COEE_CADLIGNE_TR!$A$16:$A$27,0),2)*COEE_CADLIGNE_TR!$H$2*INDEX(COEE_CADLIGNE_TR!$L$3:$R$9,MATCH(WEEKDAY($A270,1),COEE_CADLIGNE_TR!$M$3:$M$9,0),3)*INDEX(COEE_CADLIGNE_TR!$A$1:$D$13,MATCH(MONTH($A270),COEE_CADLIGNE_TR!$A$1:$A$13,0),3))))</f>
        <v/>
      </c>
      <c r="K270" s="28" t="str">
        <f>IF(OR(Ouverture_lignes_validées!K270="F",Ouverture_lignes_validées!K270="PM",Ouverture_lignes_validées!K270=""),"",IF(Ouverture_lignes_validées!K270=1,IF(ISEVEN(Capa_lignes!$C270)="VRAI",INDEX(COEE_CADLIGNE_TR!$A$16:$C$27,MATCH(Tableau4[[#This Row],[Mois]],COEE_CADLIGNE_TR!$A$16:$A$27,0),2)*COEE_CADLIGNE_TR!$H$2*INDEX(COEE_CADLIGNE_TR!$L$3:$R$9,MATCH(WEEKDAY($A270,1),COEE_CADLIGNE_TR!$M$3:$M$9,0),3)*INDEX(COEE_CADLIGNE_TR!$A$1:$D$13,MATCH(MONTH($A270),COEE_CADLIGNE_TR!$A$1:$A$13,0),3),INDEX(COEE_CADLIGNE_TR!$A$16:$C$27,MATCH(Tableau4[[#This Row],[Mois]],COEE_CADLIGNE_TR!$A$16:$A$27,0),2)*COEE_CADLIGNE_TR!$H$2*INDEX(COEE_CADLIGNE_TR!$L$3:$R$9,MATCH(WEEKDAY($A270,1),COEE_CADLIGNE_TR!$M$3:$M$9,0),4)*INDEX(COEE_CADLIGNE_TR!$A$1:$D$13,MATCH(MONTH($A270),COEE_CADLIGNE_TR!$A$1:$A$13,0),3))))</f>
        <v/>
      </c>
      <c r="L270" s="28" t="str">
        <f>IF(OR(Ouverture_lignes_validées!L270="F",Ouverture_lignes_validées!L270="PM",Ouverture_lignes_validées!L270=""),"",IF(Ouverture_lignes_validées!L270=1,INDEX(COEE_CADLIGNE_TR!$A$16:$C$27,MATCH(Tableau4[[#This Row],[Mois]],COEE_CADLIGNE_TR!$A$16:$A$27,0),2)*COEE_CADLIGNE_TR!$H$2*INDEX(COEE_CADLIGNE_TR!$L$3:$R$9,MATCH(WEEKDAY($A270,1),COEE_CADLIGNE_TR!$M$3:$M$9,0),5)*INDEX(COEE_CADLIGNE_TR!$A$1:$D$13,MATCH(MONTH($A270),COEE_CADLIGNE_TR!$A$1:$A$13,0),3)))</f>
        <v/>
      </c>
      <c r="M270" s="28" t="str">
        <f>IF(OR(Ouverture_lignes_validées!M270="F",Ouverture_lignes_validées!M270="PM",Ouverture_lignes_validées!M270=""),"",IF(Ouverture_lignes_validées!M270=1,INDEX(COEE_CADLIGNE_TR!$A$16:$C$27,MATCH(Tableau4[[#This Row],[Mois]],COEE_CADLIGNE_TR!$A$16:$A$27,0),2)*COEE_CADLIGNE_TR!$H$2*INDEX(COEE_CADLIGNE_TR!$L$3:$R$9,MATCH(WEEKDAY($A270,1),COEE_CADLIGNE_TR!$M$3:$M$9,0),6)*INDEX(COEE_CADLIGNE_TR!$A$1:$D$13,MATCH(MONTH($A270),COEE_CADLIGNE_TR!$A$1:$A$13,0),3)))</f>
        <v/>
      </c>
      <c r="N270" s="28">
        <f>IF(OR(Ouverture_lignes_validées!N270="F",Ouverture_lignes_validées!N270="PM",Ouverture_lignes_validées!N270=""),"",IF(Ouverture_lignes_validées!N270=1,INDEX(COEE_CADLIGNE_TR!$A$16:$C$27,MATCH(Tableau4[[#This Row],[Mois]],COEE_CADLIGNE_TR!$A$16:$A$27,0),2)*COEE_CADLIGNE_TR!$H$2*INDEX(COEE_CADLIGNE_TR!$L$3:$R$9,MATCH(WEEKDAY($A270,1),COEE_CADLIGNE_TR!$M$3:$M$9,0),7)*INDEX(COEE_CADLIGNE_TR!$A$1:$D$13,MATCH(MONTH($A270),COEE_CADLIGNE_TR!$A$1:$A$13,0),3)))</f>
        <v>7967.53125</v>
      </c>
      <c r="O270" s="28" t="str">
        <f>IF(OR(Ouverture_lignes_validées!O270="F",Ouverture_lignes_validées!O270="PM",Ouverture_lignes_validées!O270=""),"",IF(Ouverture_lignes_validées!O270=1,IF(ISEVEN(Capa_lignes!$C270)="VRAI",INDEX(COEE_CADLIGNE_TR!$A$16:$C$27,MATCH(Tableau4[[#This Row],[Mois]],COEE_CADLIGNE_TR!$A$16:$A$27,0),2)*COEE_CADLIGNE_TR!$I$2*INDEX(COEE_CADLIGNE_TR!$L$3:$R$9,MATCH(WEEKDAY($A270,1),COEE_CADLIGNE_TR!$M$3:$M$9,0),4)*INDEX(COEE_CADLIGNE_TR!$A$1:$D$13,MATCH(MONTH($A270),COEE_CADLIGNE_TR!$A$1:$A$13,0),4),INDEX(COEE_CADLIGNE_TR!$A$16:$C$27,MATCH(Tableau4[[#This Row],[Mois]],COEE_CADLIGNE_TR!$A$16:$A$27,0),2)*COEE_CADLIGNE_TR!$I$2*INDEX(COEE_CADLIGNE_TR!$L$3:$R$9,MATCH(WEEKDAY($A270,1),COEE_CADLIGNE_TR!$M$3:$M$9,0),3)*INDEX(COEE_CADLIGNE_TR!$A$1:$D$13,MATCH(MONTH($A270),COEE_CADLIGNE_TR!$A$1:$A$13,0),4))))</f>
        <v/>
      </c>
      <c r="P270" s="28" t="str">
        <f>IF(OR(Ouverture_lignes_validées!P270="F",Ouverture_lignes_validées!P270="PM",Ouverture_lignes_validées!P270=""),"",IF(Ouverture_lignes_validées!P270=1,IF(ISEVEN(Capa_lignes!$C270)="VRAI",INDEX(COEE_CADLIGNE_TR!$A$16:$C$27,MATCH(Tableau4[[#This Row],[Mois]],COEE_CADLIGNE_TR!$A$16:$A$27,0),2)*COEE_CADLIGNE_TR!$I$2*INDEX(COEE_CADLIGNE_TR!$L$3:$R$9,MATCH(WEEKDAY($A270,1),COEE_CADLIGNE_TR!$M$3:$M$9,0),3)*INDEX(COEE_CADLIGNE_TR!$A$1:$D$13,MATCH(MONTH($A270),COEE_CADLIGNE_TR!$A$1:$A$13,0),4),INDEX(COEE_CADLIGNE_TR!$A$16:$C$27,MATCH(Tableau4[[#This Row],[Mois]],COEE_CADLIGNE_TR!$A$16:$A$27,0),2)*COEE_CADLIGNE_TR!$I$2*INDEX(COEE_CADLIGNE_TR!$L$3:$R$9,MATCH(WEEKDAY($A270,1),COEE_CADLIGNE_TR!$M$3:$M$9,0),4)*INDEX(COEE_CADLIGNE_TR!$A$1:$D$13,MATCH(MONTH($A270),COEE_CADLIGNE_TR!$A$1:$A$13,0),4))))</f>
        <v/>
      </c>
      <c r="Q270" s="28" t="str">
        <f>IF(OR(Ouverture_lignes_validées!Q270="F",Ouverture_lignes_validées!Q270="PM",Ouverture_lignes_validées!Q270=""),"",IF(Ouverture_lignes_validées!Q270=1,INDEX(COEE_CADLIGNE_TR!$A$16:$C$27,MATCH(Tableau4[[#This Row],[Mois]],COEE_CADLIGNE_TR!$A$16:$A$27,0),2)*COEE_CADLIGNE_TR!$I$2*INDEX(COEE_CADLIGNE_TR!$L$3:$R$9,MATCH(WEEKDAY($A270,1),COEE_CADLIGNE_TR!$M$3:$M$9,0),5)*INDEX(COEE_CADLIGNE_TR!$A$1:$D$13,MATCH(MONTH($A270),COEE_CADLIGNE_TR!$A$1:$A$13,0),4)))</f>
        <v/>
      </c>
      <c r="R270" s="28" t="str">
        <f>IF(OR(Ouverture_lignes_validées!R270="F",Ouverture_lignes_validées!R270="PM",Ouverture_lignes_validées!R270=""),"",IF(Ouverture_lignes_validées!R270=1,INDEX(COEE_CADLIGNE_TR!$A$16:$C$27,MATCH(Tableau4[[#This Row],[Mois]],COEE_CADLIGNE_TR!$A$16:$A$27,0),2)*COEE_CADLIGNE_TR!$I$2*INDEX(COEE_CADLIGNE_TR!$L$3:$R$9,MATCH(WEEKDAY($A270,1),COEE_CADLIGNE_TR!$M$3:$M$9,0),6)*INDEX(COEE_CADLIGNE_TR!$A$1:$D$13,MATCH(MONTH($A270),COEE_CADLIGNE_TR!$A$1:$A$13,0),4)))</f>
        <v/>
      </c>
      <c r="S270" s="28">
        <f>IF(OR(Ouverture_lignes_validées!S270="F",Ouverture_lignes_validées!S270="PM",Ouverture_lignes_validées!S270=""),"",IF(Ouverture_lignes_validées!S270=1,INDEX(COEE_CADLIGNE_TR!$A$16:$C$27,MATCH(Tableau4[[#This Row],[Mois]],COEE_CADLIGNE_TR!$A$16:$A$27,0),2)*COEE_CADLIGNE_TR!$I$2*INDEX(COEE_CADLIGNE_TR!$L$3:$R$9,MATCH(WEEKDAY($A270,1),COEE_CADLIGNE_TR!$M$3:$M$9,0),7)*INDEX(COEE_CADLIGNE_TR!$A$1:$D$13,MATCH(MONTH($A270),COEE_CADLIGNE_TR!$A$1:$A$13,0),4)))</f>
        <v>7891.6500000000005</v>
      </c>
      <c r="T270" s="28" t="str">
        <f>IF(OR(Ouverture_lignes_validées!T270="F",Ouverture_lignes_validées!T270="PM",Ouverture_lignes_validées!T270=""),"",IF(Ouverture_lignes_validées!T270=1,IF(ISEVEN(Capa_lignes!$C270)="VRAI",INDEX(COEE_CADLIGNE_TR!$A$16:$C$27,MATCH(Tableau4[[#This Row],[Mois]],COEE_CADLIGNE_TR!$A$16:$A$27,0),2)*COEE_CADLIGNE_TR!$J$2*INDEX(COEE_CADLIGNE_TR!$L$3:$R$9,MATCH(WEEKDAY($A270,1),COEE_CADLIGNE_TR!$M$3:$M$9,0),3)*INDEX(COEE_CADLIGNE_TR!$A$1:$E$13,MATCH(MONTH($A270),COEE_CADLIGNE_TR!$A$1:$A$13,0),5),INDEX(COEE_CADLIGNE_TR!$A$16:$C$27,MATCH(Tableau4[[#This Row],[Mois]],COEE_CADLIGNE_TR!$A$16:$A$27,0),2)*COEE_CADLIGNE_TR!$J$2*INDEX(COEE_CADLIGNE_TR!$L$3:$R$9,MATCH(WEEKDAY($A270,1),COEE_CADLIGNE_TR!$M$3:$M$9,0),4)*INDEX(COEE_CADLIGNE_TR!$A$1:$E$13,MATCH(MONTH($A270),COEE_CADLIGNE_TR!$A$1:$A$13,0),5))))</f>
        <v/>
      </c>
    </row>
    <row r="271" spans="1:20" x14ac:dyDescent="0.35">
      <c r="A271" s="4">
        <v>45194</v>
      </c>
      <c r="B271" s="1">
        <v>2023</v>
      </c>
      <c r="C271" s="1">
        <v>39</v>
      </c>
      <c r="D271" s="1">
        <f>MONTH(Tableau4[[#This Row],[Date ]])</f>
        <v>9</v>
      </c>
      <c r="E271" s="28" t="str">
        <f>IF(OR(Ouverture_lignes_validées!E271="F",Ouverture_lignes_validées!E271="PM",Ouverture_lignes_validées!E271=""),"",
IF(Ouverture_lignes_validées!E271=1,
IF(ISEVEN(Capa_lignes!$C271)="VRAI",
INDEX(COEE_CADLIGNE_TR!$A$16:$C$27,MATCH(Tableau4[[#This Row],[Mois]],COEE_CADLIGNE_TR!$A$16:$A$27,0),2)*COEE_CADLIGNE_TR!$G$2*INDEX(COEE_CADLIGNE_TR!$L$3:$R$9,MATCH(WEEKDAY($A271,1),COEE_CADLIGNE_TR!$M$3:$M$9,0),4)*INDEX(COEE_CADLIGNE_TR!$A$1:$D$13,MATCH(MONTH($A271),COEE_CADLIGNE_TR!$A$1:$A$13,0),2)*INDEX(COEE_CADLIGNE_TR!$A$1:$D$13,MATCH(MONTH($A271),COEE_CADLIGNE_TR!$A$1:$A$13,0),2),
INDEX(COEE_CADLIGNE_TR!$A$16:$C$27,MATCH(Tableau4[[#This Row],[Mois]],COEE_CADLIGNE_TR!$A$16:$A$27,0),2)*COEE_CADLIGNE_TR!$G$2*INDEX(COEE_CADLIGNE_TR!$L$3:$R$9,MATCH(WEEKDAY($A271,1),COEE_CADLIGNE_TR!$M$3:$M$9,0),3)*INDEX(COEE_CADLIGNE_TR!$A$1:$D$13,MATCH(MONTH($A271),COEE_CADLIGNE_TR!$A$1:$A$13,0),2)*INDEX(COEE_CADLIGNE_TR!$A$1:$D$13,MATCH(MONTH($A271),COEE_CADLIGNE_TR!$A$1:$A$13,0),2))))</f>
        <v/>
      </c>
      <c r="F271" s="28" t="str">
        <f>IF(OR(Ouverture_lignes_validées!F271="F",Ouverture_lignes_validées!F271="PM",Ouverture_lignes_validées!F271=""),"",IF(Ouverture_lignes_validées!F271=1,IF(ISEVEN(Capa_lignes!$C271)="VRAI",INDEX(COEE_CADLIGNE_TR!$A$16:$C$27,MATCH(Tableau4[[#This Row],[Mois]],COEE_CADLIGNE_TR!$A$16:$A$27,0),2)*COEE_CADLIGNE_TR!$G$2*INDEX(COEE_CADLIGNE_TR!$L$3:$R$9,MATCH(WEEKDAY($A271,1),COEE_CADLIGNE_TR!$M$3:$M$9,0),3)*INDEX(COEE_CADLIGNE_TR!$A$1:$D$13,MATCH(MONTH($A271),COEE_CADLIGNE_TR!$A$1:$A$13,0),2),COEE_CADLIGNE_TR!$G$2*INDEX(COEE_CADLIGNE_TR!$L$3:$R$9,MATCH(WEEKDAY($A271,1),COEE_CADLIGNE_TR!$M$3:$M$9,0),4)*INDEX(COEE_CADLIGNE_TR!$A$1:$D$13,MATCH(MONTH($A271),COEE_CADLIGNE_TR!$A$1:$A$13,0),2))))</f>
        <v/>
      </c>
      <c r="G271" s="28" t="str">
        <f>IF(OR(Ouverture_lignes_validées!G271="F",Ouverture_lignes_validées!G271="PM",Ouverture_lignes_validées!G271=""),"",IF(Ouverture_lignes_validées!G271=1,INDEX(COEE_CADLIGNE_TR!$A$16:$C$27,MATCH(Tableau4[[#This Row],[Mois]],COEE_CADLIGNE_TR!$A$16:$A$27,0),2)*COEE_CADLIGNE_TR!$G$2*INDEX(COEE_CADLIGNE_TR!$L$3:$R$9,MATCH(WEEKDAY($A271,1),COEE_CADLIGNE_TR!$M$3:$M$9,0),5)*INDEX(COEE_CADLIGNE_TR!$A$1:$D$13,MATCH(MONTH($A271),COEE_CADLIGNE_TR!$A$1:$A$13,0),2)))</f>
        <v/>
      </c>
      <c r="H271" s="28" t="str">
        <f>IF(OR(Ouverture_lignes_validées!H271="F",Ouverture_lignes_validées!H271="PM",Ouverture_lignes_validées!H271=""),"",IF(Ouverture_lignes_validées!H271=1,INDEX(COEE_CADLIGNE_TR!$A$16:$C$27,MATCH(Tableau4[[#This Row],[Mois]],COEE_CADLIGNE_TR!$A$16:$A$27,0),2)*COEE_CADLIGNE_TR!$G$2*INDEX(COEE_CADLIGNE_TR!$L$3:$R$9,MATCH(WEEKDAY($A271,1),COEE_CADLIGNE_TR!$M$3:$M$9,0),6)*INDEX(COEE_CADLIGNE_TR!$A$1:$D$13,MATCH(MONTH($A271),COEE_CADLIGNE_TR!$A$1:$A$13,0),2)))</f>
        <v/>
      </c>
      <c r="I271" s="28" t="str">
        <f>IF(OR(Ouverture_lignes_validées!I271="F",Ouverture_lignes_validées!I271="PM",Ouverture_lignes_validées!I271=""),"",IF(Ouverture_lignes_validées!I271=1,INDEX(COEE_CADLIGNE_TR!$A$16:$C$27,MATCH(Tableau4[[#This Row],[Mois]],COEE_CADLIGNE_TR!$A$16:$A$27,0),2)*COEE_CADLIGNE_TR!$G$2*INDEX(COEE_CADLIGNE_TR!$L$3:$R$9,MATCH(WEEKDAY($A271,1),COEE_CADLIGNE_TR!$M$3:$M$9,0),7)*INDEX(COEE_CADLIGNE_TR!$A$1:$D$13,MATCH(MONTH($A271),COEE_CADLIGNE_TR!$A$1:$A$13,0),2)))</f>
        <v/>
      </c>
      <c r="J271" s="28" t="str">
        <f>IF(OR(Ouverture_lignes_validées!J271="F",Ouverture_lignes_validées!J271="PM",Ouverture_lignes_validées!J271=""),"",IF(Ouverture_lignes_validées!J271=1,IF(ISEVEN(Capa_lignes!$C271)="VRAI",INDEX(COEE_CADLIGNE_TR!$A$16:$C$27,MATCH(Tableau4[[#This Row],[Mois]],COEE_CADLIGNE_TR!$A$16:$A$27,0),2)*COEE_CADLIGNE_TR!$H$2*INDEX(COEE_CADLIGNE_TR!$L$3:$R$9,MATCH(WEEKDAY($A271,1),COEE_CADLIGNE_TR!$M$3:$M$9,0),4)*INDEX(COEE_CADLIGNE_TR!$A$1:$D$13,MATCH(MONTH($A271),COEE_CADLIGNE_TR!$A$1:$A$13,0),3),INDEX(COEE_CADLIGNE_TR!$A$16:$C$27,MATCH(Tableau4[[#This Row],[Mois]],COEE_CADLIGNE_TR!$A$16:$A$27,0),2)*COEE_CADLIGNE_TR!$H$2*INDEX(COEE_CADLIGNE_TR!$L$3:$R$9,MATCH(WEEKDAY($A271,1),COEE_CADLIGNE_TR!$M$3:$M$9,0),3)*INDEX(COEE_CADLIGNE_TR!$A$1:$D$13,MATCH(MONTH($A271),COEE_CADLIGNE_TR!$A$1:$A$13,0),3))))</f>
        <v/>
      </c>
      <c r="K271" s="28">
        <f>IF(OR(Ouverture_lignes_validées!K271="F",Ouverture_lignes_validées!K271="PM",Ouverture_lignes_validées!K271=""),"",IF(Ouverture_lignes_validées!K271=1,IF(ISEVEN(Capa_lignes!$C271)="VRAI",INDEX(COEE_CADLIGNE_TR!$A$16:$C$27,MATCH(Tableau4[[#This Row],[Mois]],COEE_CADLIGNE_TR!$A$16:$A$27,0),2)*COEE_CADLIGNE_TR!$H$2*INDEX(COEE_CADLIGNE_TR!$L$3:$R$9,MATCH(WEEKDAY($A271,1),COEE_CADLIGNE_TR!$M$3:$M$9,0),3)*INDEX(COEE_CADLIGNE_TR!$A$1:$D$13,MATCH(MONTH($A271),COEE_CADLIGNE_TR!$A$1:$A$13,0),3),INDEX(COEE_CADLIGNE_TR!$A$16:$C$27,MATCH(Tableau4[[#This Row],[Mois]],COEE_CADLIGNE_TR!$A$16:$A$27,0),2)*COEE_CADLIGNE_TR!$H$2*INDEX(COEE_CADLIGNE_TR!$L$3:$R$9,MATCH(WEEKDAY($A271,1),COEE_CADLIGNE_TR!$M$3:$M$9,0),4)*INDEX(COEE_CADLIGNE_TR!$A$1:$D$13,MATCH(MONTH($A271),COEE_CADLIGNE_TR!$A$1:$A$13,0),3))))</f>
        <v>5049.84375</v>
      </c>
      <c r="L271" s="28">
        <f>IF(OR(Ouverture_lignes_validées!L271="F",Ouverture_lignes_validées!L271="PM",Ouverture_lignes_validées!L271=""),"",IF(Ouverture_lignes_validées!L271=1,INDEX(COEE_CADLIGNE_TR!$A$16:$C$27,MATCH(Tableau4[[#This Row],[Mois]],COEE_CADLIGNE_TR!$A$16:$A$27,0),2)*COEE_CADLIGNE_TR!$H$2*INDEX(COEE_CADLIGNE_TR!$L$3:$R$9,MATCH(WEEKDAY($A271,1),COEE_CADLIGNE_TR!$M$3:$M$9,0),5)*INDEX(COEE_CADLIGNE_TR!$A$1:$D$13,MATCH(MONTH($A271),COEE_CADLIGNE_TR!$A$1:$A$13,0),3)))</f>
        <v>6172.03125</v>
      </c>
      <c r="M271" s="28" t="str">
        <f>IF(OR(Ouverture_lignes_validées!M271="F",Ouverture_lignes_validées!M271="PM",Ouverture_lignes_validées!M271=""),"",IF(Ouverture_lignes_validées!M271=1,INDEX(COEE_CADLIGNE_TR!$A$16:$C$27,MATCH(Tableau4[[#This Row],[Mois]],COEE_CADLIGNE_TR!$A$16:$A$27,0),2)*COEE_CADLIGNE_TR!$H$2*INDEX(COEE_CADLIGNE_TR!$L$3:$R$9,MATCH(WEEKDAY($A271,1),COEE_CADLIGNE_TR!$M$3:$M$9,0),6)*INDEX(COEE_CADLIGNE_TR!$A$1:$D$13,MATCH(MONTH($A271),COEE_CADLIGNE_TR!$A$1:$A$13,0),3)))</f>
        <v/>
      </c>
      <c r="N271" s="28" t="str">
        <f>IF(OR(Ouverture_lignes_validées!N271="F",Ouverture_lignes_validées!N271="PM",Ouverture_lignes_validées!N271=""),"",IF(Ouverture_lignes_validées!N271=1,INDEX(COEE_CADLIGNE_TR!$A$16:$C$27,MATCH(Tableau4[[#This Row],[Mois]],COEE_CADLIGNE_TR!$A$16:$A$27,0),2)*COEE_CADLIGNE_TR!$H$2*INDEX(COEE_CADLIGNE_TR!$L$3:$R$9,MATCH(WEEKDAY($A271,1),COEE_CADLIGNE_TR!$M$3:$M$9,0),7)*INDEX(COEE_CADLIGNE_TR!$A$1:$D$13,MATCH(MONTH($A271),COEE_CADLIGNE_TR!$A$1:$A$13,0),3)))</f>
        <v/>
      </c>
      <c r="O271" s="28">
        <f>IF(OR(Ouverture_lignes_validées!O271="F",Ouverture_lignes_validées!O271="PM",Ouverture_lignes_validées!O271=""),"",IF(Ouverture_lignes_validées!O271=1,IF(ISEVEN(Capa_lignes!$C271)="VRAI",INDEX(COEE_CADLIGNE_TR!$A$16:$C$27,MATCH(Tableau4[[#This Row],[Mois]],COEE_CADLIGNE_TR!$A$16:$A$27,0),2)*COEE_CADLIGNE_TR!$I$2*INDEX(COEE_CADLIGNE_TR!$L$3:$R$9,MATCH(WEEKDAY($A271,1),COEE_CADLIGNE_TR!$M$3:$M$9,0),4)*INDEX(COEE_CADLIGNE_TR!$A$1:$D$13,MATCH(MONTH($A271),COEE_CADLIGNE_TR!$A$1:$A$13,0),4),INDEX(COEE_CADLIGNE_TR!$A$16:$C$27,MATCH(Tableau4[[#This Row],[Mois]],COEE_CADLIGNE_TR!$A$16:$A$27,0),2)*COEE_CADLIGNE_TR!$I$2*INDEX(COEE_CADLIGNE_TR!$L$3:$R$9,MATCH(WEEKDAY($A271,1),COEE_CADLIGNE_TR!$M$3:$M$9,0),3)*INDEX(COEE_CADLIGNE_TR!$A$1:$D$13,MATCH(MONTH($A271),COEE_CADLIGNE_TR!$A$1:$A$13,0),4))))</f>
        <v>4890.6000000000004</v>
      </c>
      <c r="P271" s="28">
        <f>IF(OR(Ouverture_lignes_validées!P271="F",Ouverture_lignes_validées!P271="PM",Ouverture_lignes_validées!P271=""),"",IF(Ouverture_lignes_validées!P271=1,IF(ISEVEN(Capa_lignes!$C271)="VRAI",INDEX(COEE_CADLIGNE_TR!$A$16:$C$27,MATCH(Tableau4[[#This Row],[Mois]],COEE_CADLIGNE_TR!$A$16:$A$27,0),2)*COEE_CADLIGNE_TR!$I$2*INDEX(COEE_CADLIGNE_TR!$L$3:$R$9,MATCH(WEEKDAY($A271,1),COEE_CADLIGNE_TR!$M$3:$M$9,0),3)*INDEX(COEE_CADLIGNE_TR!$A$1:$D$13,MATCH(MONTH($A271),COEE_CADLIGNE_TR!$A$1:$A$13,0),4),INDEX(COEE_CADLIGNE_TR!$A$16:$C$27,MATCH(Tableau4[[#This Row],[Mois]],COEE_CADLIGNE_TR!$A$16:$A$27,0),2)*COEE_CADLIGNE_TR!$I$2*INDEX(COEE_CADLIGNE_TR!$L$3:$R$9,MATCH(WEEKDAY($A271,1),COEE_CADLIGNE_TR!$M$3:$M$9,0),4)*INDEX(COEE_CADLIGNE_TR!$A$1:$D$13,MATCH(MONTH($A271),COEE_CADLIGNE_TR!$A$1:$A$13,0),4))))</f>
        <v>5001.75</v>
      </c>
      <c r="Q271" s="28" t="str">
        <f>IF(OR(Ouverture_lignes_validées!Q271="F",Ouverture_lignes_validées!Q271="PM",Ouverture_lignes_validées!Q271=""),"",IF(Ouverture_lignes_validées!Q271=1,INDEX(COEE_CADLIGNE_TR!$A$16:$C$27,MATCH(Tableau4[[#This Row],[Mois]],COEE_CADLIGNE_TR!$A$16:$A$27,0),2)*COEE_CADLIGNE_TR!$I$2*INDEX(COEE_CADLIGNE_TR!$L$3:$R$9,MATCH(WEEKDAY($A271,1),COEE_CADLIGNE_TR!$M$3:$M$9,0),5)*INDEX(COEE_CADLIGNE_TR!$A$1:$D$13,MATCH(MONTH($A271),COEE_CADLIGNE_TR!$A$1:$A$13,0),4)))</f>
        <v/>
      </c>
      <c r="R271" s="28" t="str">
        <f>IF(OR(Ouverture_lignes_validées!R271="F",Ouverture_lignes_validées!R271="PM",Ouverture_lignes_validées!R271=""),"",IF(Ouverture_lignes_validées!R271=1,INDEX(COEE_CADLIGNE_TR!$A$16:$C$27,MATCH(Tableau4[[#This Row],[Mois]],COEE_CADLIGNE_TR!$A$16:$A$27,0),2)*COEE_CADLIGNE_TR!$I$2*INDEX(COEE_CADLIGNE_TR!$L$3:$R$9,MATCH(WEEKDAY($A271,1),COEE_CADLIGNE_TR!$M$3:$M$9,0),6)*INDEX(COEE_CADLIGNE_TR!$A$1:$D$13,MATCH(MONTH($A271),COEE_CADLIGNE_TR!$A$1:$A$13,0),4)))</f>
        <v/>
      </c>
      <c r="S271" s="28" t="str">
        <f>IF(OR(Ouverture_lignes_validées!S271="F",Ouverture_lignes_validées!S271="PM",Ouverture_lignes_validées!S271=""),"",IF(Ouverture_lignes_validées!S271=1,INDEX(COEE_CADLIGNE_TR!$A$16:$C$27,MATCH(Tableau4[[#This Row],[Mois]],COEE_CADLIGNE_TR!$A$16:$A$27,0),2)*COEE_CADLIGNE_TR!$I$2*INDEX(COEE_CADLIGNE_TR!$L$3:$R$9,MATCH(WEEKDAY($A271,1),COEE_CADLIGNE_TR!$M$3:$M$9,0),7)*INDEX(COEE_CADLIGNE_TR!$A$1:$D$13,MATCH(MONTH($A271),COEE_CADLIGNE_TR!$A$1:$A$13,0),4)))</f>
        <v/>
      </c>
      <c r="T271" s="28">
        <f>IF(OR(Ouverture_lignes_validées!T271="F",Ouverture_lignes_validées!T271="PM",Ouverture_lignes_validées!T271=""),"",IF(Ouverture_lignes_validées!T271=1,IF(ISEVEN(Capa_lignes!$C271)="VRAI",INDEX(COEE_CADLIGNE_TR!$A$16:$C$27,MATCH(Tableau4[[#This Row],[Mois]],COEE_CADLIGNE_TR!$A$16:$A$27,0),2)*COEE_CADLIGNE_TR!$J$2*INDEX(COEE_CADLIGNE_TR!$L$3:$R$9,MATCH(WEEKDAY($A271,1),COEE_CADLIGNE_TR!$M$3:$M$9,0),3)*INDEX(COEE_CADLIGNE_TR!$A$1:$E$13,MATCH(MONTH($A271),COEE_CADLIGNE_TR!$A$1:$A$13,0),5),INDEX(COEE_CADLIGNE_TR!$A$16:$C$27,MATCH(Tableau4[[#This Row],[Mois]],COEE_CADLIGNE_TR!$A$16:$A$27,0),2)*COEE_CADLIGNE_TR!$J$2*INDEX(COEE_CADLIGNE_TR!$L$3:$R$9,MATCH(WEEKDAY($A271,1),COEE_CADLIGNE_TR!$M$3:$M$9,0),4)*INDEX(COEE_CADLIGNE_TR!$A$1:$E$13,MATCH(MONTH($A271),COEE_CADLIGNE_TR!$A$1:$A$13,0),5))))</f>
        <v>1601.8735362997659</v>
      </c>
    </row>
    <row r="272" spans="1:20" x14ac:dyDescent="0.35">
      <c r="A272" s="4">
        <v>45195</v>
      </c>
      <c r="B272" s="1">
        <v>2023</v>
      </c>
      <c r="C272" s="1">
        <v>39</v>
      </c>
      <c r="D272" s="1">
        <f>MONTH(Tableau4[[#This Row],[Date ]])</f>
        <v>9</v>
      </c>
      <c r="E272" s="28" t="str">
        <f>IF(OR(Ouverture_lignes_validées!E272="F",Ouverture_lignes_validées!E272="PM",Ouverture_lignes_validées!E272=""),"",
IF(Ouverture_lignes_validées!E272=1,
IF(ISEVEN(Capa_lignes!$C272)="VRAI",
INDEX(COEE_CADLIGNE_TR!$A$16:$C$27,MATCH(Tableau4[[#This Row],[Mois]],COEE_CADLIGNE_TR!$A$16:$A$27,0),2)*COEE_CADLIGNE_TR!$G$2*INDEX(COEE_CADLIGNE_TR!$L$3:$R$9,MATCH(WEEKDAY($A272,1),COEE_CADLIGNE_TR!$M$3:$M$9,0),4)*INDEX(COEE_CADLIGNE_TR!$A$1:$D$13,MATCH(MONTH($A272),COEE_CADLIGNE_TR!$A$1:$A$13,0),2)*INDEX(COEE_CADLIGNE_TR!$A$1:$D$13,MATCH(MONTH($A272),COEE_CADLIGNE_TR!$A$1:$A$13,0),2),
INDEX(COEE_CADLIGNE_TR!$A$16:$C$27,MATCH(Tableau4[[#This Row],[Mois]],COEE_CADLIGNE_TR!$A$16:$A$27,0),2)*COEE_CADLIGNE_TR!$G$2*INDEX(COEE_CADLIGNE_TR!$L$3:$R$9,MATCH(WEEKDAY($A272,1),COEE_CADLIGNE_TR!$M$3:$M$9,0),3)*INDEX(COEE_CADLIGNE_TR!$A$1:$D$13,MATCH(MONTH($A272),COEE_CADLIGNE_TR!$A$1:$A$13,0),2)*INDEX(COEE_CADLIGNE_TR!$A$1:$D$13,MATCH(MONTH($A272),COEE_CADLIGNE_TR!$A$1:$A$13,0),2))))</f>
        <v/>
      </c>
      <c r="F272" s="28" t="str">
        <f>IF(OR(Ouverture_lignes_validées!F272="F",Ouverture_lignes_validées!F272="PM",Ouverture_lignes_validées!F272=""),"",IF(Ouverture_lignes_validées!F272=1,IF(ISEVEN(Capa_lignes!$C272)="VRAI",INDEX(COEE_CADLIGNE_TR!$A$16:$C$27,MATCH(Tableau4[[#This Row],[Mois]],COEE_CADLIGNE_TR!$A$16:$A$27,0),2)*COEE_CADLIGNE_TR!$G$2*INDEX(COEE_CADLIGNE_TR!$L$3:$R$9,MATCH(WEEKDAY($A272,1),COEE_CADLIGNE_TR!$M$3:$M$9,0),3)*INDEX(COEE_CADLIGNE_TR!$A$1:$D$13,MATCH(MONTH($A272),COEE_CADLIGNE_TR!$A$1:$A$13,0),2),COEE_CADLIGNE_TR!$G$2*INDEX(COEE_CADLIGNE_TR!$L$3:$R$9,MATCH(WEEKDAY($A272,1),COEE_CADLIGNE_TR!$M$3:$M$9,0),4)*INDEX(COEE_CADLIGNE_TR!$A$1:$D$13,MATCH(MONTH($A272),COEE_CADLIGNE_TR!$A$1:$A$13,0),2))))</f>
        <v/>
      </c>
      <c r="G272" s="28" t="str">
        <f>IF(OR(Ouverture_lignes_validées!G272="F",Ouverture_lignes_validées!G272="PM",Ouverture_lignes_validées!G272=""),"",IF(Ouverture_lignes_validées!G272=1,INDEX(COEE_CADLIGNE_TR!$A$16:$C$27,MATCH(Tableau4[[#This Row],[Mois]],COEE_CADLIGNE_TR!$A$16:$A$27,0),2)*COEE_CADLIGNE_TR!$G$2*INDEX(COEE_CADLIGNE_TR!$L$3:$R$9,MATCH(WEEKDAY($A272,1),COEE_CADLIGNE_TR!$M$3:$M$9,0),5)*INDEX(COEE_CADLIGNE_TR!$A$1:$D$13,MATCH(MONTH($A272),COEE_CADLIGNE_TR!$A$1:$A$13,0),2)))</f>
        <v/>
      </c>
      <c r="H272" s="28" t="str">
        <f>IF(OR(Ouverture_lignes_validées!H272="F",Ouverture_lignes_validées!H272="PM",Ouverture_lignes_validées!H272=""),"",IF(Ouverture_lignes_validées!H272=1,INDEX(COEE_CADLIGNE_TR!$A$16:$C$27,MATCH(Tableau4[[#This Row],[Mois]],COEE_CADLIGNE_TR!$A$16:$A$27,0),2)*COEE_CADLIGNE_TR!$G$2*INDEX(COEE_CADLIGNE_TR!$L$3:$R$9,MATCH(WEEKDAY($A272,1),COEE_CADLIGNE_TR!$M$3:$M$9,0),6)*INDEX(COEE_CADLIGNE_TR!$A$1:$D$13,MATCH(MONTH($A272),COEE_CADLIGNE_TR!$A$1:$A$13,0),2)))</f>
        <v/>
      </c>
      <c r="I272" s="28" t="str">
        <f>IF(OR(Ouverture_lignes_validées!I272="F",Ouverture_lignes_validées!I272="PM",Ouverture_lignes_validées!I272=""),"",IF(Ouverture_lignes_validées!I272=1,INDEX(COEE_CADLIGNE_TR!$A$16:$C$27,MATCH(Tableau4[[#This Row],[Mois]],COEE_CADLIGNE_TR!$A$16:$A$27,0),2)*COEE_CADLIGNE_TR!$G$2*INDEX(COEE_CADLIGNE_TR!$L$3:$R$9,MATCH(WEEKDAY($A272,1),COEE_CADLIGNE_TR!$M$3:$M$9,0),7)*INDEX(COEE_CADLIGNE_TR!$A$1:$D$13,MATCH(MONTH($A272),COEE_CADLIGNE_TR!$A$1:$A$13,0),2)))</f>
        <v/>
      </c>
      <c r="J272" s="28" t="str">
        <f>IF(OR(Ouverture_lignes_validées!J272="F",Ouverture_lignes_validées!J272="PM",Ouverture_lignes_validées!J272=""),"",IF(Ouverture_lignes_validées!J272=1,IF(ISEVEN(Capa_lignes!$C272)="VRAI",INDEX(COEE_CADLIGNE_TR!$A$16:$C$27,MATCH(Tableau4[[#This Row],[Mois]],COEE_CADLIGNE_TR!$A$16:$A$27,0),2)*COEE_CADLIGNE_TR!$H$2*INDEX(COEE_CADLIGNE_TR!$L$3:$R$9,MATCH(WEEKDAY($A272,1),COEE_CADLIGNE_TR!$M$3:$M$9,0),4)*INDEX(COEE_CADLIGNE_TR!$A$1:$D$13,MATCH(MONTH($A272),COEE_CADLIGNE_TR!$A$1:$A$13,0),3),INDEX(COEE_CADLIGNE_TR!$A$16:$C$27,MATCH(Tableau4[[#This Row],[Mois]],COEE_CADLIGNE_TR!$A$16:$A$27,0),2)*COEE_CADLIGNE_TR!$H$2*INDEX(COEE_CADLIGNE_TR!$L$3:$R$9,MATCH(WEEKDAY($A272,1),COEE_CADLIGNE_TR!$M$3:$M$9,0),3)*INDEX(COEE_CADLIGNE_TR!$A$1:$D$13,MATCH(MONTH($A272),COEE_CADLIGNE_TR!$A$1:$A$13,0),3))))</f>
        <v/>
      </c>
      <c r="K272" s="28">
        <f>IF(OR(Ouverture_lignes_validées!K272="F",Ouverture_lignes_validées!K272="PM",Ouverture_lignes_validées!K272=""),"",IF(Ouverture_lignes_validées!K272=1,IF(ISEVEN(Capa_lignes!$C272)="VRAI",INDEX(COEE_CADLIGNE_TR!$A$16:$C$27,MATCH(Tableau4[[#This Row],[Mois]],COEE_CADLIGNE_TR!$A$16:$A$27,0),2)*COEE_CADLIGNE_TR!$H$2*INDEX(COEE_CADLIGNE_TR!$L$3:$R$9,MATCH(WEEKDAY($A272,1),COEE_CADLIGNE_TR!$M$3:$M$9,0),3)*INDEX(COEE_CADLIGNE_TR!$A$1:$D$13,MATCH(MONTH($A272),COEE_CADLIGNE_TR!$A$1:$A$13,0),3),INDEX(COEE_CADLIGNE_TR!$A$16:$C$27,MATCH(Tableau4[[#This Row],[Mois]],COEE_CADLIGNE_TR!$A$16:$A$27,0),2)*COEE_CADLIGNE_TR!$H$2*INDEX(COEE_CADLIGNE_TR!$L$3:$R$9,MATCH(WEEKDAY($A272,1),COEE_CADLIGNE_TR!$M$3:$M$9,0),4)*INDEX(COEE_CADLIGNE_TR!$A$1:$D$13,MATCH(MONTH($A272),COEE_CADLIGNE_TR!$A$1:$A$13,0),3))))</f>
        <v>5049.84375</v>
      </c>
      <c r="L272" s="28">
        <f>IF(OR(Ouverture_lignes_validées!L272="F",Ouverture_lignes_validées!L272="PM",Ouverture_lignes_validées!L272=""),"",IF(Ouverture_lignes_validées!L272=1,INDEX(COEE_CADLIGNE_TR!$A$16:$C$27,MATCH(Tableau4[[#This Row],[Mois]],COEE_CADLIGNE_TR!$A$16:$A$27,0),2)*COEE_CADLIGNE_TR!$H$2*INDEX(COEE_CADLIGNE_TR!$L$3:$R$9,MATCH(WEEKDAY($A272,1),COEE_CADLIGNE_TR!$M$3:$M$9,0),5)*INDEX(COEE_CADLIGNE_TR!$A$1:$D$13,MATCH(MONTH($A272),COEE_CADLIGNE_TR!$A$1:$A$13,0),3)))</f>
        <v>6172.03125</v>
      </c>
      <c r="M272" s="28" t="str">
        <f>IF(OR(Ouverture_lignes_validées!M272="F",Ouverture_lignes_validées!M272="PM",Ouverture_lignes_validées!M272=""),"",IF(Ouverture_lignes_validées!M272=1,INDEX(COEE_CADLIGNE_TR!$A$16:$C$27,MATCH(Tableau4[[#This Row],[Mois]],COEE_CADLIGNE_TR!$A$16:$A$27,0),2)*COEE_CADLIGNE_TR!$H$2*INDEX(COEE_CADLIGNE_TR!$L$3:$R$9,MATCH(WEEKDAY($A272,1),COEE_CADLIGNE_TR!$M$3:$M$9,0),6)*INDEX(COEE_CADLIGNE_TR!$A$1:$D$13,MATCH(MONTH($A272),COEE_CADLIGNE_TR!$A$1:$A$13,0),3)))</f>
        <v/>
      </c>
      <c r="N272" s="28" t="str">
        <f>IF(OR(Ouverture_lignes_validées!N272="F",Ouverture_lignes_validées!N272="PM",Ouverture_lignes_validées!N272=""),"",IF(Ouverture_lignes_validées!N272=1,INDEX(COEE_CADLIGNE_TR!$A$16:$C$27,MATCH(Tableau4[[#This Row],[Mois]],COEE_CADLIGNE_TR!$A$16:$A$27,0),2)*COEE_CADLIGNE_TR!$H$2*INDEX(COEE_CADLIGNE_TR!$L$3:$R$9,MATCH(WEEKDAY($A272,1),COEE_CADLIGNE_TR!$M$3:$M$9,0),7)*INDEX(COEE_CADLIGNE_TR!$A$1:$D$13,MATCH(MONTH($A272),COEE_CADLIGNE_TR!$A$1:$A$13,0),3)))</f>
        <v/>
      </c>
      <c r="O272" s="28">
        <f>IF(OR(Ouverture_lignes_validées!O272="F",Ouverture_lignes_validées!O272="PM",Ouverture_lignes_validées!O272=""),"",IF(Ouverture_lignes_validées!O272=1,IF(ISEVEN(Capa_lignes!$C272)="VRAI",INDEX(COEE_CADLIGNE_TR!$A$16:$C$27,MATCH(Tableau4[[#This Row],[Mois]],COEE_CADLIGNE_TR!$A$16:$A$27,0),2)*COEE_CADLIGNE_TR!$I$2*INDEX(COEE_CADLIGNE_TR!$L$3:$R$9,MATCH(WEEKDAY($A272,1),COEE_CADLIGNE_TR!$M$3:$M$9,0),4)*INDEX(COEE_CADLIGNE_TR!$A$1:$D$13,MATCH(MONTH($A272),COEE_CADLIGNE_TR!$A$1:$A$13,0),4),INDEX(COEE_CADLIGNE_TR!$A$16:$C$27,MATCH(Tableau4[[#This Row],[Mois]],COEE_CADLIGNE_TR!$A$16:$A$27,0),2)*COEE_CADLIGNE_TR!$I$2*INDEX(COEE_CADLIGNE_TR!$L$3:$R$9,MATCH(WEEKDAY($A272,1),COEE_CADLIGNE_TR!$M$3:$M$9,0),3)*INDEX(COEE_CADLIGNE_TR!$A$1:$D$13,MATCH(MONTH($A272),COEE_CADLIGNE_TR!$A$1:$A$13,0),4))))</f>
        <v>4890.6000000000004</v>
      </c>
      <c r="P272" s="28">
        <f>IF(OR(Ouverture_lignes_validées!P272="F",Ouverture_lignes_validées!P272="PM",Ouverture_lignes_validées!P272=""),"",IF(Ouverture_lignes_validées!P272=1,IF(ISEVEN(Capa_lignes!$C272)="VRAI",INDEX(COEE_CADLIGNE_TR!$A$16:$C$27,MATCH(Tableau4[[#This Row],[Mois]],COEE_CADLIGNE_TR!$A$16:$A$27,0),2)*COEE_CADLIGNE_TR!$I$2*INDEX(COEE_CADLIGNE_TR!$L$3:$R$9,MATCH(WEEKDAY($A272,1),COEE_CADLIGNE_TR!$M$3:$M$9,0),3)*INDEX(COEE_CADLIGNE_TR!$A$1:$D$13,MATCH(MONTH($A272),COEE_CADLIGNE_TR!$A$1:$A$13,0),4),INDEX(COEE_CADLIGNE_TR!$A$16:$C$27,MATCH(Tableau4[[#This Row],[Mois]],COEE_CADLIGNE_TR!$A$16:$A$27,0),2)*COEE_CADLIGNE_TR!$I$2*INDEX(COEE_CADLIGNE_TR!$L$3:$R$9,MATCH(WEEKDAY($A272,1),COEE_CADLIGNE_TR!$M$3:$M$9,0),4)*INDEX(COEE_CADLIGNE_TR!$A$1:$D$13,MATCH(MONTH($A272),COEE_CADLIGNE_TR!$A$1:$A$13,0),4))))</f>
        <v>5001.75</v>
      </c>
      <c r="Q272" s="28" t="str">
        <f>IF(OR(Ouverture_lignes_validées!Q272="F",Ouverture_lignes_validées!Q272="PM",Ouverture_lignes_validées!Q272=""),"",IF(Ouverture_lignes_validées!Q272=1,INDEX(COEE_CADLIGNE_TR!$A$16:$C$27,MATCH(Tableau4[[#This Row],[Mois]],COEE_CADLIGNE_TR!$A$16:$A$27,0),2)*COEE_CADLIGNE_TR!$I$2*INDEX(COEE_CADLIGNE_TR!$L$3:$R$9,MATCH(WEEKDAY($A272,1),COEE_CADLIGNE_TR!$M$3:$M$9,0),5)*INDEX(COEE_CADLIGNE_TR!$A$1:$D$13,MATCH(MONTH($A272),COEE_CADLIGNE_TR!$A$1:$A$13,0),4)))</f>
        <v/>
      </c>
      <c r="R272" s="28" t="str">
        <f>IF(OR(Ouverture_lignes_validées!R272="F",Ouverture_lignes_validées!R272="PM",Ouverture_lignes_validées!R272=""),"",IF(Ouverture_lignes_validées!R272=1,INDEX(COEE_CADLIGNE_TR!$A$16:$C$27,MATCH(Tableau4[[#This Row],[Mois]],COEE_CADLIGNE_TR!$A$16:$A$27,0),2)*COEE_CADLIGNE_TR!$I$2*INDEX(COEE_CADLIGNE_TR!$L$3:$R$9,MATCH(WEEKDAY($A272,1),COEE_CADLIGNE_TR!$M$3:$M$9,0),6)*INDEX(COEE_CADLIGNE_TR!$A$1:$D$13,MATCH(MONTH($A272),COEE_CADLIGNE_TR!$A$1:$A$13,0),4)))</f>
        <v/>
      </c>
      <c r="S272" s="28" t="str">
        <f>IF(OR(Ouverture_lignes_validées!S272="F",Ouverture_lignes_validées!S272="PM",Ouverture_lignes_validées!S272=""),"",IF(Ouverture_lignes_validées!S272=1,INDEX(COEE_CADLIGNE_TR!$A$16:$C$27,MATCH(Tableau4[[#This Row],[Mois]],COEE_CADLIGNE_TR!$A$16:$A$27,0),2)*COEE_CADLIGNE_TR!$I$2*INDEX(COEE_CADLIGNE_TR!$L$3:$R$9,MATCH(WEEKDAY($A272,1),COEE_CADLIGNE_TR!$M$3:$M$9,0),7)*INDEX(COEE_CADLIGNE_TR!$A$1:$D$13,MATCH(MONTH($A272),COEE_CADLIGNE_TR!$A$1:$A$13,0),4)))</f>
        <v/>
      </c>
      <c r="T272" s="28">
        <f>IF(OR(Ouverture_lignes_validées!T272="F",Ouverture_lignes_validées!T272="PM",Ouverture_lignes_validées!T272=""),"",IF(Ouverture_lignes_validées!T272=1,IF(ISEVEN(Capa_lignes!$C272)="VRAI",INDEX(COEE_CADLIGNE_TR!$A$16:$C$27,MATCH(Tableau4[[#This Row],[Mois]],COEE_CADLIGNE_TR!$A$16:$A$27,0),2)*COEE_CADLIGNE_TR!$J$2*INDEX(COEE_CADLIGNE_TR!$L$3:$R$9,MATCH(WEEKDAY($A272,1),COEE_CADLIGNE_TR!$M$3:$M$9,0),3)*INDEX(COEE_CADLIGNE_TR!$A$1:$E$13,MATCH(MONTH($A272),COEE_CADLIGNE_TR!$A$1:$A$13,0),5),INDEX(COEE_CADLIGNE_TR!$A$16:$C$27,MATCH(Tableau4[[#This Row],[Mois]],COEE_CADLIGNE_TR!$A$16:$A$27,0),2)*COEE_CADLIGNE_TR!$J$2*INDEX(COEE_CADLIGNE_TR!$L$3:$R$9,MATCH(WEEKDAY($A272,1),COEE_CADLIGNE_TR!$M$3:$M$9,0),4)*INDEX(COEE_CADLIGNE_TR!$A$1:$E$13,MATCH(MONTH($A272),COEE_CADLIGNE_TR!$A$1:$A$13,0),5))))</f>
        <v>1601.8735362997659</v>
      </c>
    </row>
    <row r="273" spans="1:20" x14ac:dyDescent="0.35">
      <c r="A273" s="4">
        <v>45196</v>
      </c>
      <c r="B273" s="1">
        <v>2023</v>
      </c>
      <c r="C273" s="1">
        <v>39</v>
      </c>
      <c r="D273" s="1">
        <f>MONTH(Tableau4[[#This Row],[Date ]])</f>
        <v>9</v>
      </c>
      <c r="E273" s="28" t="str">
        <f>IF(OR(Ouverture_lignes_validées!E273="F",Ouverture_lignes_validées!E273="PM",Ouverture_lignes_validées!E273=""),"",
IF(Ouverture_lignes_validées!E273=1,
IF(ISEVEN(Capa_lignes!$C273)="VRAI",
INDEX(COEE_CADLIGNE_TR!$A$16:$C$27,MATCH(Tableau4[[#This Row],[Mois]],COEE_CADLIGNE_TR!$A$16:$A$27,0),2)*COEE_CADLIGNE_TR!$G$2*INDEX(COEE_CADLIGNE_TR!$L$3:$R$9,MATCH(WEEKDAY($A273,1),COEE_CADLIGNE_TR!$M$3:$M$9,0),4)*INDEX(COEE_CADLIGNE_TR!$A$1:$D$13,MATCH(MONTH($A273),COEE_CADLIGNE_TR!$A$1:$A$13,0),2)*INDEX(COEE_CADLIGNE_TR!$A$1:$D$13,MATCH(MONTH($A273),COEE_CADLIGNE_TR!$A$1:$A$13,0),2),
INDEX(COEE_CADLIGNE_TR!$A$16:$C$27,MATCH(Tableau4[[#This Row],[Mois]],COEE_CADLIGNE_TR!$A$16:$A$27,0),2)*COEE_CADLIGNE_TR!$G$2*INDEX(COEE_CADLIGNE_TR!$L$3:$R$9,MATCH(WEEKDAY($A273,1),COEE_CADLIGNE_TR!$M$3:$M$9,0),3)*INDEX(COEE_CADLIGNE_TR!$A$1:$D$13,MATCH(MONTH($A273),COEE_CADLIGNE_TR!$A$1:$A$13,0),2)*INDEX(COEE_CADLIGNE_TR!$A$1:$D$13,MATCH(MONTH($A273),COEE_CADLIGNE_TR!$A$1:$A$13,0),2))))</f>
        <v/>
      </c>
      <c r="F273" s="28" t="str">
        <f>IF(OR(Ouverture_lignes_validées!F273="F",Ouverture_lignes_validées!F273="PM",Ouverture_lignes_validées!F273=""),"",IF(Ouverture_lignes_validées!F273=1,IF(ISEVEN(Capa_lignes!$C273)="VRAI",INDEX(COEE_CADLIGNE_TR!$A$16:$C$27,MATCH(Tableau4[[#This Row],[Mois]],COEE_CADLIGNE_TR!$A$16:$A$27,0),2)*COEE_CADLIGNE_TR!$G$2*INDEX(COEE_CADLIGNE_TR!$L$3:$R$9,MATCH(WEEKDAY($A273,1),COEE_CADLIGNE_TR!$M$3:$M$9,0),3)*INDEX(COEE_CADLIGNE_TR!$A$1:$D$13,MATCH(MONTH($A273),COEE_CADLIGNE_TR!$A$1:$A$13,0),2),COEE_CADLIGNE_TR!$G$2*INDEX(COEE_CADLIGNE_TR!$L$3:$R$9,MATCH(WEEKDAY($A273,1),COEE_CADLIGNE_TR!$M$3:$M$9,0),4)*INDEX(COEE_CADLIGNE_TR!$A$1:$D$13,MATCH(MONTH($A273),COEE_CADLIGNE_TR!$A$1:$A$13,0),2))))</f>
        <v/>
      </c>
      <c r="G273" s="28" t="str">
        <f>IF(OR(Ouverture_lignes_validées!G273="F",Ouverture_lignes_validées!G273="PM",Ouverture_lignes_validées!G273=""),"",IF(Ouverture_lignes_validées!G273=1,INDEX(COEE_CADLIGNE_TR!$A$16:$C$27,MATCH(Tableau4[[#This Row],[Mois]],COEE_CADLIGNE_TR!$A$16:$A$27,0),2)*COEE_CADLIGNE_TR!$G$2*INDEX(COEE_CADLIGNE_TR!$L$3:$R$9,MATCH(WEEKDAY($A273,1),COEE_CADLIGNE_TR!$M$3:$M$9,0),5)*INDEX(COEE_CADLIGNE_TR!$A$1:$D$13,MATCH(MONTH($A273),COEE_CADLIGNE_TR!$A$1:$A$13,0),2)))</f>
        <v/>
      </c>
      <c r="H273" s="28" t="str">
        <f>IF(OR(Ouverture_lignes_validées!H273="F",Ouverture_lignes_validées!H273="PM",Ouverture_lignes_validées!H273=""),"",IF(Ouverture_lignes_validées!H273=1,INDEX(COEE_CADLIGNE_TR!$A$16:$C$27,MATCH(Tableau4[[#This Row],[Mois]],COEE_CADLIGNE_TR!$A$16:$A$27,0),2)*COEE_CADLIGNE_TR!$G$2*INDEX(COEE_CADLIGNE_TR!$L$3:$R$9,MATCH(WEEKDAY($A273,1),COEE_CADLIGNE_TR!$M$3:$M$9,0),6)*INDEX(COEE_CADLIGNE_TR!$A$1:$D$13,MATCH(MONTH($A273),COEE_CADLIGNE_TR!$A$1:$A$13,0),2)))</f>
        <v/>
      </c>
      <c r="I273" s="28" t="str">
        <f>IF(OR(Ouverture_lignes_validées!I273="F",Ouverture_lignes_validées!I273="PM",Ouverture_lignes_validées!I273=""),"",IF(Ouverture_lignes_validées!I273=1,INDEX(COEE_CADLIGNE_TR!$A$16:$C$27,MATCH(Tableau4[[#This Row],[Mois]],COEE_CADLIGNE_TR!$A$16:$A$27,0),2)*COEE_CADLIGNE_TR!$G$2*INDEX(COEE_CADLIGNE_TR!$L$3:$R$9,MATCH(WEEKDAY($A273,1),COEE_CADLIGNE_TR!$M$3:$M$9,0),7)*INDEX(COEE_CADLIGNE_TR!$A$1:$D$13,MATCH(MONTH($A273),COEE_CADLIGNE_TR!$A$1:$A$13,0),2)))</f>
        <v/>
      </c>
      <c r="J273" s="28" t="str">
        <f>IF(OR(Ouverture_lignes_validées!J273="F",Ouverture_lignes_validées!J273="PM",Ouverture_lignes_validées!J273=""),"",IF(Ouverture_lignes_validées!J273=1,IF(ISEVEN(Capa_lignes!$C273)="VRAI",INDEX(COEE_CADLIGNE_TR!$A$16:$C$27,MATCH(Tableau4[[#This Row],[Mois]],COEE_CADLIGNE_TR!$A$16:$A$27,0),2)*COEE_CADLIGNE_TR!$H$2*INDEX(COEE_CADLIGNE_TR!$L$3:$R$9,MATCH(WEEKDAY($A273,1),COEE_CADLIGNE_TR!$M$3:$M$9,0),4)*INDEX(COEE_CADLIGNE_TR!$A$1:$D$13,MATCH(MONTH($A273),COEE_CADLIGNE_TR!$A$1:$A$13,0),3),INDEX(COEE_CADLIGNE_TR!$A$16:$C$27,MATCH(Tableau4[[#This Row],[Mois]],COEE_CADLIGNE_TR!$A$16:$A$27,0),2)*COEE_CADLIGNE_TR!$H$2*INDEX(COEE_CADLIGNE_TR!$L$3:$R$9,MATCH(WEEKDAY($A273,1),COEE_CADLIGNE_TR!$M$3:$M$9,0),3)*INDEX(COEE_CADLIGNE_TR!$A$1:$D$13,MATCH(MONTH($A273),COEE_CADLIGNE_TR!$A$1:$A$13,0),3))))</f>
        <v/>
      </c>
      <c r="K273" s="28">
        <f>IF(OR(Ouverture_lignes_validées!K273="F",Ouverture_lignes_validées!K273="PM",Ouverture_lignes_validées!K273=""),"",IF(Ouverture_lignes_validées!K273=1,IF(ISEVEN(Capa_lignes!$C273)="VRAI",INDEX(COEE_CADLIGNE_TR!$A$16:$C$27,MATCH(Tableau4[[#This Row],[Mois]],COEE_CADLIGNE_TR!$A$16:$A$27,0),2)*COEE_CADLIGNE_TR!$H$2*INDEX(COEE_CADLIGNE_TR!$L$3:$R$9,MATCH(WEEKDAY($A273,1),COEE_CADLIGNE_TR!$M$3:$M$9,0),3)*INDEX(COEE_CADLIGNE_TR!$A$1:$D$13,MATCH(MONTH($A273),COEE_CADLIGNE_TR!$A$1:$A$13,0),3),INDEX(COEE_CADLIGNE_TR!$A$16:$C$27,MATCH(Tableau4[[#This Row],[Mois]],COEE_CADLIGNE_TR!$A$16:$A$27,0),2)*COEE_CADLIGNE_TR!$H$2*INDEX(COEE_CADLIGNE_TR!$L$3:$R$9,MATCH(WEEKDAY($A273,1),COEE_CADLIGNE_TR!$M$3:$M$9,0),4)*INDEX(COEE_CADLIGNE_TR!$A$1:$D$13,MATCH(MONTH($A273),COEE_CADLIGNE_TR!$A$1:$A$13,0),3))))</f>
        <v>5049.84375</v>
      </c>
      <c r="L273" s="28">
        <f>IF(OR(Ouverture_lignes_validées!L273="F",Ouverture_lignes_validées!L273="PM",Ouverture_lignes_validées!L273=""),"",IF(Ouverture_lignes_validées!L273=1,INDEX(COEE_CADLIGNE_TR!$A$16:$C$27,MATCH(Tableau4[[#This Row],[Mois]],COEE_CADLIGNE_TR!$A$16:$A$27,0),2)*COEE_CADLIGNE_TR!$H$2*INDEX(COEE_CADLIGNE_TR!$L$3:$R$9,MATCH(WEEKDAY($A273,1),COEE_CADLIGNE_TR!$M$3:$M$9,0),5)*INDEX(COEE_CADLIGNE_TR!$A$1:$D$13,MATCH(MONTH($A273),COEE_CADLIGNE_TR!$A$1:$A$13,0),3)))</f>
        <v>6172.03125</v>
      </c>
      <c r="M273" s="28" t="str">
        <f>IF(OR(Ouverture_lignes_validées!M273="F",Ouverture_lignes_validées!M273="PM",Ouverture_lignes_validées!M273=""),"",IF(Ouverture_lignes_validées!M273=1,INDEX(COEE_CADLIGNE_TR!$A$16:$C$27,MATCH(Tableau4[[#This Row],[Mois]],COEE_CADLIGNE_TR!$A$16:$A$27,0),2)*COEE_CADLIGNE_TR!$H$2*INDEX(COEE_CADLIGNE_TR!$L$3:$R$9,MATCH(WEEKDAY($A273,1),COEE_CADLIGNE_TR!$M$3:$M$9,0),6)*INDEX(COEE_CADLIGNE_TR!$A$1:$D$13,MATCH(MONTH($A273),COEE_CADLIGNE_TR!$A$1:$A$13,0),3)))</f>
        <v/>
      </c>
      <c r="N273" s="28" t="str">
        <f>IF(OR(Ouverture_lignes_validées!N273="F",Ouverture_lignes_validées!N273="PM",Ouverture_lignes_validées!N273=""),"",IF(Ouverture_lignes_validées!N273=1,INDEX(COEE_CADLIGNE_TR!$A$16:$C$27,MATCH(Tableau4[[#This Row],[Mois]],COEE_CADLIGNE_TR!$A$16:$A$27,0),2)*COEE_CADLIGNE_TR!$H$2*INDEX(COEE_CADLIGNE_TR!$L$3:$R$9,MATCH(WEEKDAY($A273,1),COEE_CADLIGNE_TR!$M$3:$M$9,0),7)*INDEX(COEE_CADLIGNE_TR!$A$1:$D$13,MATCH(MONTH($A273),COEE_CADLIGNE_TR!$A$1:$A$13,0),3)))</f>
        <v/>
      </c>
      <c r="O273" s="28">
        <f>IF(OR(Ouverture_lignes_validées!O273="F",Ouverture_lignes_validées!O273="PM",Ouverture_lignes_validées!O273=""),"",IF(Ouverture_lignes_validées!O273=1,IF(ISEVEN(Capa_lignes!$C273)="VRAI",INDEX(COEE_CADLIGNE_TR!$A$16:$C$27,MATCH(Tableau4[[#This Row],[Mois]],COEE_CADLIGNE_TR!$A$16:$A$27,0),2)*COEE_CADLIGNE_TR!$I$2*INDEX(COEE_CADLIGNE_TR!$L$3:$R$9,MATCH(WEEKDAY($A273,1),COEE_CADLIGNE_TR!$M$3:$M$9,0),4)*INDEX(COEE_CADLIGNE_TR!$A$1:$D$13,MATCH(MONTH($A273),COEE_CADLIGNE_TR!$A$1:$A$13,0),4),INDEX(COEE_CADLIGNE_TR!$A$16:$C$27,MATCH(Tableau4[[#This Row],[Mois]],COEE_CADLIGNE_TR!$A$16:$A$27,0),2)*COEE_CADLIGNE_TR!$I$2*INDEX(COEE_CADLIGNE_TR!$L$3:$R$9,MATCH(WEEKDAY($A273,1),COEE_CADLIGNE_TR!$M$3:$M$9,0),3)*INDEX(COEE_CADLIGNE_TR!$A$1:$D$13,MATCH(MONTH($A273),COEE_CADLIGNE_TR!$A$1:$A$13,0),4))))</f>
        <v>4890.6000000000004</v>
      </c>
      <c r="P273" s="28">
        <f>IF(OR(Ouverture_lignes_validées!P273="F",Ouverture_lignes_validées!P273="PM",Ouverture_lignes_validées!P273=""),"",IF(Ouverture_lignes_validées!P273=1,IF(ISEVEN(Capa_lignes!$C273)="VRAI",INDEX(COEE_CADLIGNE_TR!$A$16:$C$27,MATCH(Tableau4[[#This Row],[Mois]],COEE_CADLIGNE_TR!$A$16:$A$27,0),2)*COEE_CADLIGNE_TR!$I$2*INDEX(COEE_CADLIGNE_TR!$L$3:$R$9,MATCH(WEEKDAY($A273,1),COEE_CADLIGNE_TR!$M$3:$M$9,0),3)*INDEX(COEE_CADLIGNE_TR!$A$1:$D$13,MATCH(MONTH($A273),COEE_CADLIGNE_TR!$A$1:$A$13,0),4),INDEX(COEE_CADLIGNE_TR!$A$16:$C$27,MATCH(Tableau4[[#This Row],[Mois]],COEE_CADLIGNE_TR!$A$16:$A$27,0),2)*COEE_CADLIGNE_TR!$I$2*INDEX(COEE_CADLIGNE_TR!$L$3:$R$9,MATCH(WEEKDAY($A273,1),COEE_CADLIGNE_TR!$M$3:$M$9,0),4)*INDEX(COEE_CADLIGNE_TR!$A$1:$D$13,MATCH(MONTH($A273),COEE_CADLIGNE_TR!$A$1:$A$13,0),4))))</f>
        <v>5001.75</v>
      </c>
      <c r="Q273" s="28" t="str">
        <f>IF(OR(Ouverture_lignes_validées!Q273="F",Ouverture_lignes_validées!Q273="PM",Ouverture_lignes_validées!Q273=""),"",IF(Ouverture_lignes_validées!Q273=1,INDEX(COEE_CADLIGNE_TR!$A$16:$C$27,MATCH(Tableau4[[#This Row],[Mois]],COEE_CADLIGNE_TR!$A$16:$A$27,0),2)*COEE_CADLIGNE_TR!$I$2*INDEX(COEE_CADLIGNE_TR!$L$3:$R$9,MATCH(WEEKDAY($A273,1),COEE_CADLIGNE_TR!$M$3:$M$9,0),5)*INDEX(COEE_CADLIGNE_TR!$A$1:$D$13,MATCH(MONTH($A273),COEE_CADLIGNE_TR!$A$1:$A$13,0),4)))</f>
        <v/>
      </c>
      <c r="R273" s="28" t="str">
        <f>IF(OR(Ouverture_lignes_validées!R273="F",Ouverture_lignes_validées!R273="PM",Ouverture_lignes_validées!R273=""),"",IF(Ouverture_lignes_validées!R273=1,INDEX(COEE_CADLIGNE_TR!$A$16:$C$27,MATCH(Tableau4[[#This Row],[Mois]],COEE_CADLIGNE_TR!$A$16:$A$27,0),2)*COEE_CADLIGNE_TR!$I$2*INDEX(COEE_CADLIGNE_TR!$L$3:$R$9,MATCH(WEEKDAY($A273,1),COEE_CADLIGNE_TR!$M$3:$M$9,0),6)*INDEX(COEE_CADLIGNE_TR!$A$1:$D$13,MATCH(MONTH($A273),COEE_CADLIGNE_TR!$A$1:$A$13,0),4)))</f>
        <v/>
      </c>
      <c r="S273" s="28" t="str">
        <f>IF(OR(Ouverture_lignes_validées!S273="F",Ouverture_lignes_validées!S273="PM",Ouverture_lignes_validées!S273=""),"",IF(Ouverture_lignes_validées!S273=1,INDEX(COEE_CADLIGNE_TR!$A$16:$C$27,MATCH(Tableau4[[#This Row],[Mois]],COEE_CADLIGNE_TR!$A$16:$A$27,0),2)*COEE_CADLIGNE_TR!$I$2*INDEX(COEE_CADLIGNE_TR!$L$3:$R$9,MATCH(WEEKDAY($A273,1),COEE_CADLIGNE_TR!$M$3:$M$9,0),7)*INDEX(COEE_CADLIGNE_TR!$A$1:$D$13,MATCH(MONTH($A273),COEE_CADLIGNE_TR!$A$1:$A$13,0),4)))</f>
        <v/>
      </c>
      <c r="T273" s="28">
        <f>IF(OR(Ouverture_lignes_validées!T273="F",Ouverture_lignes_validées!T273="PM",Ouverture_lignes_validées!T273=""),"",IF(Ouverture_lignes_validées!T273=1,IF(ISEVEN(Capa_lignes!$C273)="VRAI",INDEX(COEE_CADLIGNE_TR!$A$16:$C$27,MATCH(Tableau4[[#This Row],[Mois]],COEE_CADLIGNE_TR!$A$16:$A$27,0),2)*COEE_CADLIGNE_TR!$J$2*INDEX(COEE_CADLIGNE_TR!$L$3:$R$9,MATCH(WEEKDAY($A273,1),COEE_CADLIGNE_TR!$M$3:$M$9,0),3)*INDEX(COEE_CADLIGNE_TR!$A$1:$E$13,MATCH(MONTH($A273),COEE_CADLIGNE_TR!$A$1:$A$13,0),5),INDEX(COEE_CADLIGNE_TR!$A$16:$C$27,MATCH(Tableau4[[#This Row],[Mois]],COEE_CADLIGNE_TR!$A$16:$A$27,0),2)*COEE_CADLIGNE_TR!$J$2*INDEX(COEE_CADLIGNE_TR!$L$3:$R$9,MATCH(WEEKDAY($A273,1),COEE_CADLIGNE_TR!$M$3:$M$9,0),4)*INDEX(COEE_CADLIGNE_TR!$A$1:$E$13,MATCH(MONTH($A273),COEE_CADLIGNE_TR!$A$1:$A$13,0),5))))</f>
        <v>1601.8735362997659</v>
      </c>
    </row>
    <row r="274" spans="1:20" x14ac:dyDescent="0.35">
      <c r="A274" s="4">
        <v>45197</v>
      </c>
      <c r="B274" s="1">
        <v>2023</v>
      </c>
      <c r="C274" s="1">
        <v>39</v>
      </c>
      <c r="D274" s="1">
        <f>MONTH(Tableau4[[#This Row],[Date ]])</f>
        <v>9</v>
      </c>
      <c r="E274" s="28" t="str">
        <f>IF(OR(Ouverture_lignes_validées!E274="F",Ouverture_lignes_validées!E274="PM",Ouverture_lignes_validées!E274=""),"",
IF(Ouverture_lignes_validées!E274=1,
IF(ISEVEN(Capa_lignes!$C274)="VRAI",
INDEX(COEE_CADLIGNE_TR!$A$16:$C$27,MATCH(Tableau4[[#This Row],[Mois]],COEE_CADLIGNE_TR!$A$16:$A$27,0),2)*COEE_CADLIGNE_TR!$G$2*INDEX(COEE_CADLIGNE_TR!$L$3:$R$9,MATCH(WEEKDAY($A274,1),COEE_CADLIGNE_TR!$M$3:$M$9,0),4)*INDEX(COEE_CADLIGNE_TR!$A$1:$D$13,MATCH(MONTH($A274),COEE_CADLIGNE_TR!$A$1:$A$13,0),2)*INDEX(COEE_CADLIGNE_TR!$A$1:$D$13,MATCH(MONTH($A274),COEE_CADLIGNE_TR!$A$1:$A$13,0),2),
INDEX(COEE_CADLIGNE_TR!$A$16:$C$27,MATCH(Tableau4[[#This Row],[Mois]],COEE_CADLIGNE_TR!$A$16:$A$27,0),2)*COEE_CADLIGNE_TR!$G$2*INDEX(COEE_CADLIGNE_TR!$L$3:$R$9,MATCH(WEEKDAY($A274,1),COEE_CADLIGNE_TR!$M$3:$M$9,0),3)*INDEX(COEE_CADLIGNE_TR!$A$1:$D$13,MATCH(MONTH($A274),COEE_CADLIGNE_TR!$A$1:$A$13,0),2)*INDEX(COEE_CADLIGNE_TR!$A$1:$D$13,MATCH(MONTH($A274),COEE_CADLIGNE_TR!$A$1:$A$13,0),2))))</f>
        <v/>
      </c>
      <c r="F274" s="28" t="str">
        <f>IF(OR(Ouverture_lignes_validées!F274="F",Ouverture_lignes_validées!F274="PM",Ouverture_lignes_validées!F274=""),"",IF(Ouverture_lignes_validées!F274=1,IF(ISEVEN(Capa_lignes!$C274)="VRAI",INDEX(COEE_CADLIGNE_TR!$A$16:$C$27,MATCH(Tableau4[[#This Row],[Mois]],COEE_CADLIGNE_TR!$A$16:$A$27,0),2)*COEE_CADLIGNE_TR!$G$2*INDEX(COEE_CADLIGNE_TR!$L$3:$R$9,MATCH(WEEKDAY($A274,1),COEE_CADLIGNE_TR!$M$3:$M$9,0),3)*INDEX(COEE_CADLIGNE_TR!$A$1:$D$13,MATCH(MONTH($A274),COEE_CADLIGNE_TR!$A$1:$A$13,0),2),COEE_CADLIGNE_TR!$G$2*INDEX(COEE_CADLIGNE_TR!$L$3:$R$9,MATCH(WEEKDAY($A274,1),COEE_CADLIGNE_TR!$M$3:$M$9,0),4)*INDEX(COEE_CADLIGNE_TR!$A$1:$D$13,MATCH(MONTH($A274),COEE_CADLIGNE_TR!$A$1:$A$13,0),2))))</f>
        <v/>
      </c>
      <c r="G274" s="28" t="str">
        <f>IF(OR(Ouverture_lignes_validées!G274="F",Ouverture_lignes_validées!G274="PM",Ouverture_lignes_validées!G274=""),"",IF(Ouverture_lignes_validées!G274=1,INDEX(COEE_CADLIGNE_TR!$A$16:$C$27,MATCH(Tableau4[[#This Row],[Mois]],COEE_CADLIGNE_TR!$A$16:$A$27,0),2)*COEE_CADLIGNE_TR!$G$2*INDEX(COEE_CADLIGNE_TR!$L$3:$R$9,MATCH(WEEKDAY($A274,1),COEE_CADLIGNE_TR!$M$3:$M$9,0),5)*INDEX(COEE_CADLIGNE_TR!$A$1:$D$13,MATCH(MONTH($A274),COEE_CADLIGNE_TR!$A$1:$A$13,0),2)))</f>
        <v/>
      </c>
      <c r="H274" s="28" t="str">
        <f>IF(OR(Ouverture_lignes_validées!H274="F",Ouverture_lignes_validées!H274="PM",Ouverture_lignes_validées!H274=""),"",IF(Ouverture_lignes_validées!H274=1,INDEX(COEE_CADLIGNE_TR!$A$16:$C$27,MATCH(Tableau4[[#This Row],[Mois]],COEE_CADLIGNE_TR!$A$16:$A$27,0),2)*COEE_CADLIGNE_TR!$G$2*INDEX(COEE_CADLIGNE_TR!$L$3:$R$9,MATCH(WEEKDAY($A274,1),COEE_CADLIGNE_TR!$M$3:$M$9,0),6)*INDEX(COEE_CADLIGNE_TR!$A$1:$D$13,MATCH(MONTH($A274),COEE_CADLIGNE_TR!$A$1:$A$13,0),2)))</f>
        <v/>
      </c>
      <c r="I274" s="28" t="str">
        <f>IF(OR(Ouverture_lignes_validées!I274="F",Ouverture_lignes_validées!I274="PM",Ouverture_lignes_validées!I274=""),"",IF(Ouverture_lignes_validées!I274=1,INDEX(COEE_CADLIGNE_TR!$A$16:$C$27,MATCH(Tableau4[[#This Row],[Mois]],COEE_CADLIGNE_TR!$A$16:$A$27,0),2)*COEE_CADLIGNE_TR!$G$2*INDEX(COEE_CADLIGNE_TR!$L$3:$R$9,MATCH(WEEKDAY($A274,1),COEE_CADLIGNE_TR!$M$3:$M$9,0),7)*INDEX(COEE_CADLIGNE_TR!$A$1:$D$13,MATCH(MONTH($A274),COEE_CADLIGNE_TR!$A$1:$A$13,0),2)))</f>
        <v/>
      </c>
      <c r="J274" s="28" t="str">
        <f>IF(OR(Ouverture_lignes_validées!J274="F",Ouverture_lignes_validées!J274="PM",Ouverture_lignes_validées!J274=""),"",IF(Ouverture_lignes_validées!J274=1,IF(ISEVEN(Capa_lignes!$C274)="VRAI",INDEX(COEE_CADLIGNE_TR!$A$16:$C$27,MATCH(Tableau4[[#This Row],[Mois]],COEE_CADLIGNE_TR!$A$16:$A$27,0),2)*COEE_CADLIGNE_TR!$H$2*INDEX(COEE_CADLIGNE_TR!$L$3:$R$9,MATCH(WEEKDAY($A274,1),COEE_CADLIGNE_TR!$M$3:$M$9,0),4)*INDEX(COEE_CADLIGNE_TR!$A$1:$D$13,MATCH(MONTH($A274),COEE_CADLIGNE_TR!$A$1:$A$13,0),3),INDEX(COEE_CADLIGNE_TR!$A$16:$C$27,MATCH(Tableau4[[#This Row],[Mois]],COEE_CADLIGNE_TR!$A$16:$A$27,0),2)*COEE_CADLIGNE_TR!$H$2*INDEX(COEE_CADLIGNE_TR!$L$3:$R$9,MATCH(WEEKDAY($A274,1),COEE_CADLIGNE_TR!$M$3:$M$9,0),3)*INDEX(COEE_CADLIGNE_TR!$A$1:$D$13,MATCH(MONTH($A274),COEE_CADLIGNE_TR!$A$1:$A$13,0),3))))</f>
        <v/>
      </c>
      <c r="K274" s="28">
        <f>IF(OR(Ouverture_lignes_validées!K274="F",Ouverture_lignes_validées!K274="PM",Ouverture_lignes_validées!K274=""),"",IF(Ouverture_lignes_validées!K274=1,IF(ISEVEN(Capa_lignes!$C274)="VRAI",INDEX(COEE_CADLIGNE_TR!$A$16:$C$27,MATCH(Tableau4[[#This Row],[Mois]],COEE_CADLIGNE_TR!$A$16:$A$27,0),2)*COEE_CADLIGNE_TR!$H$2*INDEX(COEE_CADLIGNE_TR!$L$3:$R$9,MATCH(WEEKDAY($A274,1),COEE_CADLIGNE_TR!$M$3:$M$9,0),3)*INDEX(COEE_CADLIGNE_TR!$A$1:$D$13,MATCH(MONTH($A274),COEE_CADLIGNE_TR!$A$1:$A$13,0),3),INDEX(COEE_CADLIGNE_TR!$A$16:$C$27,MATCH(Tableau4[[#This Row],[Mois]],COEE_CADLIGNE_TR!$A$16:$A$27,0),2)*COEE_CADLIGNE_TR!$H$2*INDEX(COEE_CADLIGNE_TR!$L$3:$R$9,MATCH(WEEKDAY($A274,1),COEE_CADLIGNE_TR!$M$3:$M$9,0),4)*INDEX(COEE_CADLIGNE_TR!$A$1:$D$13,MATCH(MONTH($A274),COEE_CADLIGNE_TR!$A$1:$A$13,0),3))))</f>
        <v>5049.84375</v>
      </c>
      <c r="L274" s="28">
        <f>IF(OR(Ouverture_lignes_validées!L274="F",Ouverture_lignes_validées!L274="PM",Ouverture_lignes_validées!L274=""),"",IF(Ouverture_lignes_validées!L274=1,INDEX(COEE_CADLIGNE_TR!$A$16:$C$27,MATCH(Tableau4[[#This Row],[Mois]],COEE_CADLIGNE_TR!$A$16:$A$27,0),2)*COEE_CADLIGNE_TR!$H$2*INDEX(COEE_CADLIGNE_TR!$L$3:$R$9,MATCH(WEEKDAY($A274,1),COEE_CADLIGNE_TR!$M$3:$M$9,0),5)*INDEX(COEE_CADLIGNE_TR!$A$1:$D$13,MATCH(MONTH($A274),COEE_CADLIGNE_TR!$A$1:$A$13,0),3)))</f>
        <v>6172.03125</v>
      </c>
      <c r="M274" s="28" t="str">
        <f>IF(OR(Ouverture_lignes_validées!M274="F",Ouverture_lignes_validées!M274="PM",Ouverture_lignes_validées!M274=""),"",IF(Ouverture_lignes_validées!M274=1,INDEX(COEE_CADLIGNE_TR!$A$16:$C$27,MATCH(Tableau4[[#This Row],[Mois]],COEE_CADLIGNE_TR!$A$16:$A$27,0),2)*COEE_CADLIGNE_TR!$H$2*INDEX(COEE_CADLIGNE_TR!$L$3:$R$9,MATCH(WEEKDAY($A274,1),COEE_CADLIGNE_TR!$M$3:$M$9,0),6)*INDEX(COEE_CADLIGNE_TR!$A$1:$D$13,MATCH(MONTH($A274),COEE_CADLIGNE_TR!$A$1:$A$13,0),3)))</f>
        <v/>
      </c>
      <c r="N274" s="28" t="str">
        <f>IF(OR(Ouverture_lignes_validées!N274="F",Ouverture_lignes_validées!N274="PM",Ouverture_lignes_validées!N274=""),"",IF(Ouverture_lignes_validées!N274=1,INDEX(COEE_CADLIGNE_TR!$A$16:$C$27,MATCH(Tableau4[[#This Row],[Mois]],COEE_CADLIGNE_TR!$A$16:$A$27,0),2)*COEE_CADLIGNE_TR!$H$2*INDEX(COEE_CADLIGNE_TR!$L$3:$R$9,MATCH(WEEKDAY($A274,1),COEE_CADLIGNE_TR!$M$3:$M$9,0),7)*INDEX(COEE_CADLIGNE_TR!$A$1:$D$13,MATCH(MONTH($A274),COEE_CADLIGNE_TR!$A$1:$A$13,0),3)))</f>
        <v/>
      </c>
      <c r="O274" s="28">
        <f>IF(OR(Ouverture_lignes_validées!O274="F",Ouverture_lignes_validées!O274="PM",Ouverture_lignes_validées!O274=""),"",IF(Ouverture_lignes_validées!O274=1,IF(ISEVEN(Capa_lignes!$C274)="VRAI",INDEX(COEE_CADLIGNE_TR!$A$16:$C$27,MATCH(Tableau4[[#This Row],[Mois]],COEE_CADLIGNE_TR!$A$16:$A$27,0),2)*COEE_CADLIGNE_TR!$I$2*INDEX(COEE_CADLIGNE_TR!$L$3:$R$9,MATCH(WEEKDAY($A274,1),COEE_CADLIGNE_TR!$M$3:$M$9,0),4)*INDEX(COEE_CADLIGNE_TR!$A$1:$D$13,MATCH(MONTH($A274),COEE_CADLIGNE_TR!$A$1:$A$13,0),4),INDEX(COEE_CADLIGNE_TR!$A$16:$C$27,MATCH(Tableau4[[#This Row],[Mois]],COEE_CADLIGNE_TR!$A$16:$A$27,0),2)*COEE_CADLIGNE_TR!$I$2*INDEX(COEE_CADLIGNE_TR!$L$3:$R$9,MATCH(WEEKDAY($A274,1),COEE_CADLIGNE_TR!$M$3:$M$9,0),3)*INDEX(COEE_CADLIGNE_TR!$A$1:$D$13,MATCH(MONTH($A274),COEE_CADLIGNE_TR!$A$1:$A$13,0),4))))</f>
        <v>4890.6000000000004</v>
      </c>
      <c r="P274" s="28">
        <f>IF(OR(Ouverture_lignes_validées!P274="F",Ouverture_lignes_validées!P274="PM",Ouverture_lignes_validées!P274=""),"",IF(Ouverture_lignes_validées!P274=1,IF(ISEVEN(Capa_lignes!$C274)="VRAI",INDEX(COEE_CADLIGNE_TR!$A$16:$C$27,MATCH(Tableau4[[#This Row],[Mois]],COEE_CADLIGNE_TR!$A$16:$A$27,0),2)*COEE_CADLIGNE_TR!$I$2*INDEX(COEE_CADLIGNE_TR!$L$3:$R$9,MATCH(WEEKDAY($A274,1),COEE_CADLIGNE_TR!$M$3:$M$9,0),3)*INDEX(COEE_CADLIGNE_TR!$A$1:$D$13,MATCH(MONTH($A274),COEE_CADLIGNE_TR!$A$1:$A$13,0),4),INDEX(COEE_CADLIGNE_TR!$A$16:$C$27,MATCH(Tableau4[[#This Row],[Mois]],COEE_CADLIGNE_TR!$A$16:$A$27,0),2)*COEE_CADLIGNE_TR!$I$2*INDEX(COEE_CADLIGNE_TR!$L$3:$R$9,MATCH(WEEKDAY($A274,1),COEE_CADLIGNE_TR!$M$3:$M$9,0),4)*INDEX(COEE_CADLIGNE_TR!$A$1:$D$13,MATCH(MONTH($A274),COEE_CADLIGNE_TR!$A$1:$A$13,0),4))))</f>
        <v>5001.75</v>
      </c>
      <c r="Q274" s="28" t="str">
        <f>IF(OR(Ouverture_lignes_validées!Q274="F",Ouverture_lignes_validées!Q274="PM",Ouverture_lignes_validées!Q274=""),"",IF(Ouverture_lignes_validées!Q274=1,INDEX(COEE_CADLIGNE_TR!$A$16:$C$27,MATCH(Tableau4[[#This Row],[Mois]],COEE_CADLIGNE_TR!$A$16:$A$27,0),2)*COEE_CADLIGNE_TR!$I$2*INDEX(COEE_CADLIGNE_TR!$L$3:$R$9,MATCH(WEEKDAY($A274,1),COEE_CADLIGNE_TR!$M$3:$M$9,0),5)*INDEX(COEE_CADLIGNE_TR!$A$1:$D$13,MATCH(MONTH($A274),COEE_CADLIGNE_TR!$A$1:$A$13,0),4)))</f>
        <v/>
      </c>
      <c r="R274" s="28" t="str">
        <f>IF(OR(Ouverture_lignes_validées!R274="F",Ouverture_lignes_validées!R274="PM",Ouverture_lignes_validées!R274=""),"",IF(Ouverture_lignes_validées!R274=1,INDEX(COEE_CADLIGNE_TR!$A$16:$C$27,MATCH(Tableau4[[#This Row],[Mois]],COEE_CADLIGNE_TR!$A$16:$A$27,0),2)*COEE_CADLIGNE_TR!$I$2*INDEX(COEE_CADLIGNE_TR!$L$3:$R$9,MATCH(WEEKDAY($A274,1),COEE_CADLIGNE_TR!$M$3:$M$9,0),6)*INDEX(COEE_CADLIGNE_TR!$A$1:$D$13,MATCH(MONTH($A274),COEE_CADLIGNE_TR!$A$1:$A$13,0),4)))</f>
        <v/>
      </c>
      <c r="S274" s="28" t="str">
        <f>IF(OR(Ouverture_lignes_validées!S274="F",Ouverture_lignes_validées!S274="PM",Ouverture_lignes_validées!S274=""),"",IF(Ouverture_lignes_validées!S274=1,INDEX(COEE_CADLIGNE_TR!$A$16:$C$27,MATCH(Tableau4[[#This Row],[Mois]],COEE_CADLIGNE_TR!$A$16:$A$27,0),2)*COEE_CADLIGNE_TR!$I$2*INDEX(COEE_CADLIGNE_TR!$L$3:$R$9,MATCH(WEEKDAY($A274,1),COEE_CADLIGNE_TR!$M$3:$M$9,0),7)*INDEX(COEE_CADLIGNE_TR!$A$1:$D$13,MATCH(MONTH($A274),COEE_CADLIGNE_TR!$A$1:$A$13,0),4)))</f>
        <v/>
      </c>
      <c r="T274" s="28">
        <f>IF(OR(Ouverture_lignes_validées!T274="F",Ouverture_lignes_validées!T274="PM",Ouverture_lignes_validées!T274=""),"",IF(Ouverture_lignes_validées!T274=1,IF(ISEVEN(Capa_lignes!$C274)="VRAI",INDEX(COEE_CADLIGNE_TR!$A$16:$C$27,MATCH(Tableau4[[#This Row],[Mois]],COEE_CADLIGNE_TR!$A$16:$A$27,0),2)*COEE_CADLIGNE_TR!$J$2*INDEX(COEE_CADLIGNE_TR!$L$3:$R$9,MATCH(WEEKDAY($A274,1),COEE_CADLIGNE_TR!$M$3:$M$9,0),3)*INDEX(COEE_CADLIGNE_TR!$A$1:$E$13,MATCH(MONTH($A274),COEE_CADLIGNE_TR!$A$1:$A$13,0),5),INDEX(COEE_CADLIGNE_TR!$A$16:$C$27,MATCH(Tableau4[[#This Row],[Mois]],COEE_CADLIGNE_TR!$A$16:$A$27,0),2)*COEE_CADLIGNE_TR!$J$2*INDEX(COEE_CADLIGNE_TR!$L$3:$R$9,MATCH(WEEKDAY($A274,1),COEE_CADLIGNE_TR!$M$3:$M$9,0),4)*INDEX(COEE_CADLIGNE_TR!$A$1:$E$13,MATCH(MONTH($A274),COEE_CADLIGNE_TR!$A$1:$A$13,0),5))))</f>
        <v>1601.8735362997659</v>
      </c>
    </row>
    <row r="275" spans="1:20" x14ac:dyDescent="0.35">
      <c r="A275" s="4">
        <v>45198</v>
      </c>
      <c r="B275" s="1">
        <v>2023</v>
      </c>
      <c r="C275" s="1">
        <v>39</v>
      </c>
      <c r="D275" s="1">
        <f>MONTH(Tableau4[[#This Row],[Date ]])</f>
        <v>9</v>
      </c>
      <c r="E275" s="28" t="str">
        <f>IF(OR(Ouverture_lignes_validées!E275="F",Ouverture_lignes_validées!E275="PM",Ouverture_lignes_validées!E275=""),"",
IF(Ouverture_lignes_validées!E275=1,
IF(ISEVEN(Capa_lignes!$C275)="VRAI",
INDEX(COEE_CADLIGNE_TR!$A$16:$C$27,MATCH(Tableau4[[#This Row],[Mois]],COEE_CADLIGNE_TR!$A$16:$A$27,0),2)*COEE_CADLIGNE_TR!$G$2*INDEX(COEE_CADLIGNE_TR!$L$3:$R$9,MATCH(WEEKDAY($A275,1),COEE_CADLIGNE_TR!$M$3:$M$9,0),4)*INDEX(COEE_CADLIGNE_TR!$A$1:$D$13,MATCH(MONTH($A275),COEE_CADLIGNE_TR!$A$1:$A$13,0),2)*INDEX(COEE_CADLIGNE_TR!$A$1:$D$13,MATCH(MONTH($A275),COEE_CADLIGNE_TR!$A$1:$A$13,0),2),
INDEX(COEE_CADLIGNE_TR!$A$16:$C$27,MATCH(Tableau4[[#This Row],[Mois]],COEE_CADLIGNE_TR!$A$16:$A$27,0),2)*COEE_CADLIGNE_TR!$G$2*INDEX(COEE_CADLIGNE_TR!$L$3:$R$9,MATCH(WEEKDAY($A275,1),COEE_CADLIGNE_TR!$M$3:$M$9,0),3)*INDEX(COEE_CADLIGNE_TR!$A$1:$D$13,MATCH(MONTH($A275),COEE_CADLIGNE_TR!$A$1:$A$13,0),2)*INDEX(COEE_CADLIGNE_TR!$A$1:$D$13,MATCH(MONTH($A275),COEE_CADLIGNE_TR!$A$1:$A$13,0),2))))</f>
        <v/>
      </c>
      <c r="F275" s="28" t="str">
        <f>IF(OR(Ouverture_lignes_validées!F275="F",Ouverture_lignes_validées!F275="PM",Ouverture_lignes_validées!F275=""),"",IF(Ouverture_lignes_validées!F275=1,IF(ISEVEN(Capa_lignes!$C275)="VRAI",INDEX(COEE_CADLIGNE_TR!$A$16:$C$27,MATCH(Tableau4[[#This Row],[Mois]],COEE_CADLIGNE_TR!$A$16:$A$27,0),2)*COEE_CADLIGNE_TR!$G$2*INDEX(COEE_CADLIGNE_TR!$L$3:$R$9,MATCH(WEEKDAY($A275,1),COEE_CADLIGNE_TR!$M$3:$M$9,0),3)*INDEX(COEE_CADLIGNE_TR!$A$1:$D$13,MATCH(MONTH($A275),COEE_CADLIGNE_TR!$A$1:$A$13,0),2),COEE_CADLIGNE_TR!$G$2*INDEX(COEE_CADLIGNE_TR!$L$3:$R$9,MATCH(WEEKDAY($A275,1),COEE_CADLIGNE_TR!$M$3:$M$9,0),4)*INDEX(COEE_CADLIGNE_TR!$A$1:$D$13,MATCH(MONTH($A275),COEE_CADLIGNE_TR!$A$1:$A$13,0),2))))</f>
        <v/>
      </c>
      <c r="G275" s="28" t="str">
        <f>IF(OR(Ouverture_lignes_validées!G275="F",Ouverture_lignes_validées!G275="PM",Ouverture_lignes_validées!G275=""),"",IF(Ouverture_lignes_validées!G275=1,INDEX(COEE_CADLIGNE_TR!$A$16:$C$27,MATCH(Tableau4[[#This Row],[Mois]],COEE_CADLIGNE_TR!$A$16:$A$27,0),2)*COEE_CADLIGNE_TR!$G$2*INDEX(COEE_CADLIGNE_TR!$L$3:$R$9,MATCH(WEEKDAY($A275,1),COEE_CADLIGNE_TR!$M$3:$M$9,0),5)*INDEX(COEE_CADLIGNE_TR!$A$1:$D$13,MATCH(MONTH($A275),COEE_CADLIGNE_TR!$A$1:$A$13,0),2)))</f>
        <v/>
      </c>
      <c r="H275" s="28" t="str">
        <f>IF(OR(Ouverture_lignes_validées!H275="F",Ouverture_lignes_validées!H275="PM",Ouverture_lignes_validées!H275=""),"",IF(Ouverture_lignes_validées!H275=1,INDEX(COEE_CADLIGNE_TR!$A$16:$C$27,MATCH(Tableau4[[#This Row],[Mois]],COEE_CADLIGNE_TR!$A$16:$A$27,0),2)*COEE_CADLIGNE_TR!$G$2*INDEX(COEE_CADLIGNE_TR!$L$3:$R$9,MATCH(WEEKDAY($A275,1),COEE_CADLIGNE_TR!$M$3:$M$9,0),6)*INDEX(COEE_CADLIGNE_TR!$A$1:$D$13,MATCH(MONTH($A275),COEE_CADLIGNE_TR!$A$1:$A$13,0),2)))</f>
        <v/>
      </c>
      <c r="I275" s="28" t="str">
        <f>IF(OR(Ouverture_lignes_validées!I275="F",Ouverture_lignes_validées!I275="PM",Ouverture_lignes_validées!I275=""),"",IF(Ouverture_lignes_validées!I275=1,INDEX(COEE_CADLIGNE_TR!$A$16:$C$27,MATCH(Tableau4[[#This Row],[Mois]],COEE_CADLIGNE_TR!$A$16:$A$27,0),2)*COEE_CADLIGNE_TR!$G$2*INDEX(COEE_CADLIGNE_TR!$L$3:$R$9,MATCH(WEEKDAY($A275,1),COEE_CADLIGNE_TR!$M$3:$M$9,0),7)*INDEX(COEE_CADLIGNE_TR!$A$1:$D$13,MATCH(MONTH($A275),COEE_CADLIGNE_TR!$A$1:$A$13,0),2)))</f>
        <v/>
      </c>
      <c r="J275" s="28" t="str">
        <f>IF(OR(Ouverture_lignes_validées!J275="F",Ouverture_lignes_validées!J275="PM",Ouverture_lignes_validées!J275=""),"",IF(Ouverture_lignes_validées!J275=1,IF(ISEVEN(Capa_lignes!$C275)="VRAI",INDEX(COEE_CADLIGNE_TR!$A$16:$C$27,MATCH(Tableau4[[#This Row],[Mois]],COEE_CADLIGNE_TR!$A$16:$A$27,0),2)*COEE_CADLIGNE_TR!$H$2*INDEX(COEE_CADLIGNE_TR!$L$3:$R$9,MATCH(WEEKDAY($A275,1),COEE_CADLIGNE_TR!$M$3:$M$9,0),4)*INDEX(COEE_CADLIGNE_TR!$A$1:$D$13,MATCH(MONTH($A275),COEE_CADLIGNE_TR!$A$1:$A$13,0),3),INDEX(COEE_CADLIGNE_TR!$A$16:$C$27,MATCH(Tableau4[[#This Row],[Mois]],COEE_CADLIGNE_TR!$A$16:$A$27,0),2)*COEE_CADLIGNE_TR!$H$2*INDEX(COEE_CADLIGNE_TR!$L$3:$R$9,MATCH(WEEKDAY($A275,1),COEE_CADLIGNE_TR!$M$3:$M$9,0),3)*INDEX(COEE_CADLIGNE_TR!$A$1:$D$13,MATCH(MONTH($A275),COEE_CADLIGNE_TR!$A$1:$A$13,0),3))))</f>
        <v/>
      </c>
      <c r="K275" s="28">
        <f>IF(OR(Ouverture_lignes_validées!K275="F",Ouverture_lignes_validées!K275="PM",Ouverture_lignes_validées!K275=""),"",IF(Ouverture_lignes_validées!K275=1,IF(ISEVEN(Capa_lignes!$C275)="VRAI",INDEX(COEE_CADLIGNE_TR!$A$16:$C$27,MATCH(Tableau4[[#This Row],[Mois]],COEE_CADLIGNE_TR!$A$16:$A$27,0),2)*COEE_CADLIGNE_TR!$H$2*INDEX(COEE_CADLIGNE_TR!$L$3:$R$9,MATCH(WEEKDAY($A275,1),COEE_CADLIGNE_TR!$M$3:$M$9,0),3)*INDEX(COEE_CADLIGNE_TR!$A$1:$D$13,MATCH(MONTH($A275),COEE_CADLIGNE_TR!$A$1:$A$13,0),3),INDEX(COEE_CADLIGNE_TR!$A$16:$C$27,MATCH(Tableau4[[#This Row],[Mois]],COEE_CADLIGNE_TR!$A$16:$A$27,0),2)*COEE_CADLIGNE_TR!$H$2*INDEX(COEE_CADLIGNE_TR!$L$3:$R$9,MATCH(WEEKDAY($A275,1),COEE_CADLIGNE_TR!$M$3:$M$9,0),4)*INDEX(COEE_CADLIGNE_TR!$A$1:$D$13,MATCH(MONTH($A275),COEE_CADLIGNE_TR!$A$1:$A$13,0),3))))</f>
        <v>3029.90625</v>
      </c>
      <c r="L275" s="28" t="str">
        <f>IF(OR(Ouverture_lignes_validées!L275="F",Ouverture_lignes_validées!L275="PM",Ouverture_lignes_validées!L275=""),"",IF(Ouverture_lignes_validées!L275=1,INDEX(COEE_CADLIGNE_TR!$A$16:$C$27,MATCH(Tableau4[[#This Row],[Mois]],COEE_CADLIGNE_TR!$A$16:$A$27,0),2)*COEE_CADLIGNE_TR!$H$2*INDEX(COEE_CADLIGNE_TR!$L$3:$R$9,MATCH(WEEKDAY($A275,1),COEE_CADLIGNE_TR!$M$3:$M$9,0),5)*INDEX(COEE_CADLIGNE_TR!$A$1:$D$13,MATCH(MONTH($A275),COEE_CADLIGNE_TR!$A$1:$A$13,0),3)))</f>
        <v/>
      </c>
      <c r="M275" s="28" t="str">
        <f>IF(OR(Ouverture_lignes_validées!M275="F",Ouverture_lignes_validées!M275="PM",Ouverture_lignes_validées!M275=""),"",IF(Ouverture_lignes_validées!M275=1,INDEX(COEE_CADLIGNE_TR!$A$16:$C$27,MATCH(Tableau4[[#This Row],[Mois]],COEE_CADLIGNE_TR!$A$16:$A$27,0),2)*COEE_CADLIGNE_TR!$H$2*INDEX(COEE_CADLIGNE_TR!$L$3:$R$9,MATCH(WEEKDAY($A275,1),COEE_CADLIGNE_TR!$M$3:$M$9,0),6)*INDEX(COEE_CADLIGNE_TR!$A$1:$D$13,MATCH(MONTH($A275),COEE_CADLIGNE_TR!$A$1:$A$13,0),3)))</f>
        <v/>
      </c>
      <c r="N275" s="28" t="str">
        <f>IF(OR(Ouverture_lignes_validées!N275="F",Ouverture_lignes_validées!N275="PM",Ouverture_lignes_validées!N275=""),"",IF(Ouverture_lignes_validées!N275=1,INDEX(COEE_CADLIGNE_TR!$A$16:$C$27,MATCH(Tableau4[[#This Row],[Mois]],COEE_CADLIGNE_TR!$A$16:$A$27,0),2)*COEE_CADLIGNE_TR!$H$2*INDEX(COEE_CADLIGNE_TR!$L$3:$R$9,MATCH(WEEKDAY($A275,1),COEE_CADLIGNE_TR!$M$3:$M$9,0),7)*INDEX(COEE_CADLIGNE_TR!$A$1:$D$13,MATCH(MONTH($A275),COEE_CADLIGNE_TR!$A$1:$A$13,0),3)))</f>
        <v/>
      </c>
      <c r="O275" s="28">
        <f>IF(OR(Ouverture_lignes_validées!O275="F",Ouverture_lignes_validées!O275="PM",Ouverture_lignes_validées!O275=""),"",IF(Ouverture_lignes_validées!O275=1,IF(ISEVEN(Capa_lignes!$C275)="VRAI",INDEX(COEE_CADLIGNE_TR!$A$16:$C$27,MATCH(Tableau4[[#This Row],[Mois]],COEE_CADLIGNE_TR!$A$16:$A$27,0),2)*COEE_CADLIGNE_TR!$I$2*INDEX(COEE_CADLIGNE_TR!$L$3:$R$9,MATCH(WEEKDAY($A275,1),COEE_CADLIGNE_TR!$M$3:$M$9,0),4)*INDEX(COEE_CADLIGNE_TR!$A$1:$D$13,MATCH(MONTH($A275),COEE_CADLIGNE_TR!$A$1:$A$13,0),4),INDEX(COEE_CADLIGNE_TR!$A$16:$C$27,MATCH(Tableau4[[#This Row],[Mois]],COEE_CADLIGNE_TR!$A$16:$A$27,0),2)*COEE_CADLIGNE_TR!$I$2*INDEX(COEE_CADLIGNE_TR!$L$3:$R$9,MATCH(WEEKDAY($A275,1),COEE_CADLIGNE_TR!$M$3:$M$9,0),3)*INDEX(COEE_CADLIGNE_TR!$A$1:$D$13,MATCH(MONTH($A275),COEE_CADLIGNE_TR!$A$1:$A$13,0),4))))</f>
        <v>4890.6000000000004</v>
      </c>
      <c r="P275" s="28">
        <f>IF(OR(Ouverture_lignes_validées!P275="F",Ouverture_lignes_validées!P275="PM",Ouverture_lignes_validées!P275=""),"",IF(Ouverture_lignes_validées!P275=1,IF(ISEVEN(Capa_lignes!$C275)="VRAI",INDEX(COEE_CADLIGNE_TR!$A$16:$C$27,MATCH(Tableau4[[#This Row],[Mois]],COEE_CADLIGNE_TR!$A$16:$A$27,0),2)*COEE_CADLIGNE_TR!$I$2*INDEX(COEE_CADLIGNE_TR!$L$3:$R$9,MATCH(WEEKDAY($A275,1),COEE_CADLIGNE_TR!$M$3:$M$9,0),3)*INDEX(COEE_CADLIGNE_TR!$A$1:$D$13,MATCH(MONTH($A275),COEE_CADLIGNE_TR!$A$1:$A$13,0),4),INDEX(COEE_CADLIGNE_TR!$A$16:$C$27,MATCH(Tableau4[[#This Row],[Mois]],COEE_CADLIGNE_TR!$A$16:$A$27,0),2)*COEE_CADLIGNE_TR!$I$2*INDEX(COEE_CADLIGNE_TR!$L$3:$R$9,MATCH(WEEKDAY($A275,1),COEE_CADLIGNE_TR!$M$3:$M$9,0),4)*INDEX(COEE_CADLIGNE_TR!$A$1:$D$13,MATCH(MONTH($A275),COEE_CADLIGNE_TR!$A$1:$A$13,0),4))))</f>
        <v>3001.05</v>
      </c>
      <c r="Q275" s="28" t="str">
        <f>IF(OR(Ouverture_lignes_validées!Q275="F",Ouverture_lignes_validées!Q275="PM",Ouverture_lignes_validées!Q275=""),"",IF(Ouverture_lignes_validées!Q275=1,INDEX(COEE_CADLIGNE_TR!$A$16:$C$27,MATCH(Tableau4[[#This Row],[Mois]],COEE_CADLIGNE_TR!$A$16:$A$27,0),2)*COEE_CADLIGNE_TR!$I$2*INDEX(COEE_CADLIGNE_TR!$L$3:$R$9,MATCH(WEEKDAY($A275,1),COEE_CADLIGNE_TR!$M$3:$M$9,0),5)*INDEX(COEE_CADLIGNE_TR!$A$1:$D$13,MATCH(MONTH($A275),COEE_CADLIGNE_TR!$A$1:$A$13,0),4)))</f>
        <v/>
      </c>
      <c r="R275" s="28" t="str">
        <f>IF(OR(Ouverture_lignes_validées!R275="F",Ouverture_lignes_validées!R275="PM",Ouverture_lignes_validées!R275=""),"",IF(Ouverture_lignes_validées!R275=1,INDEX(COEE_CADLIGNE_TR!$A$16:$C$27,MATCH(Tableau4[[#This Row],[Mois]],COEE_CADLIGNE_TR!$A$16:$A$27,0),2)*COEE_CADLIGNE_TR!$I$2*INDEX(COEE_CADLIGNE_TR!$L$3:$R$9,MATCH(WEEKDAY($A275,1),COEE_CADLIGNE_TR!$M$3:$M$9,0),6)*INDEX(COEE_CADLIGNE_TR!$A$1:$D$13,MATCH(MONTH($A275),COEE_CADLIGNE_TR!$A$1:$A$13,0),4)))</f>
        <v/>
      </c>
      <c r="S275" s="28" t="str">
        <f>IF(OR(Ouverture_lignes_validées!S275="F",Ouverture_lignes_validées!S275="PM",Ouverture_lignes_validées!S275=""),"",IF(Ouverture_lignes_validées!S275=1,INDEX(COEE_CADLIGNE_TR!$A$16:$C$27,MATCH(Tableau4[[#This Row],[Mois]],COEE_CADLIGNE_TR!$A$16:$A$27,0),2)*COEE_CADLIGNE_TR!$I$2*INDEX(COEE_CADLIGNE_TR!$L$3:$R$9,MATCH(WEEKDAY($A275,1),COEE_CADLIGNE_TR!$M$3:$M$9,0),7)*INDEX(COEE_CADLIGNE_TR!$A$1:$D$13,MATCH(MONTH($A275),COEE_CADLIGNE_TR!$A$1:$A$13,0),4)))</f>
        <v/>
      </c>
      <c r="T275" s="28">
        <f>IF(OR(Ouverture_lignes_validées!T275="F",Ouverture_lignes_validées!T275="PM",Ouverture_lignes_validées!T275=""),"",IF(Ouverture_lignes_validées!T275=1,IF(ISEVEN(Capa_lignes!$C275)="VRAI",INDEX(COEE_CADLIGNE_TR!$A$16:$C$27,MATCH(Tableau4[[#This Row],[Mois]],COEE_CADLIGNE_TR!$A$16:$A$27,0),2)*COEE_CADLIGNE_TR!$J$2*INDEX(COEE_CADLIGNE_TR!$L$3:$R$9,MATCH(WEEKDAY($A275,1),COEE_CADLIGNE_TR!$M$3:$M$9,0),3)*INDEX(COEE_CADLIGNE_TR!$A$1:$E$13,MATCH(MONTH($A275),COEE_CADLIGNE_TR!$A$1:$A$13,0),5),INDEX(COEE_CADLIGNE_TR!$A$16:$C$27,MATCH(Tableau4[[#This Row],[Mois]],COEE_CADLIGNE_TR!$A$16:$A$27,0),2)*COEE_CADLIGNE_TR!$J$2*INDEX(COEE_CADLIGNE_TR!$L$3:$R$9,MATCH(WEEKDAY($A275,1),COEE_CADLIGNE_TR!$M$3:$M$9,0),4)*INDEX(COEE_CADLIGNE_TR!$A$1:$E$13,MATCH(MONTH($A275),COEE_CADLIGNE_TR!$A$1:$A$13,0),5))))</f>
        <v>961.12412177985948</v>
      </c>
    </row>
    <row r="276" spans="1:20" x14ac:dyDescent="0.35">
      <c r="A276" s="4">
        <v>45199</v>
      </c>
      <c r="B276" s="1">
        <v>2023</v>
      </c>
      <c r="C276" s="1">
        <v>39</v>
      </c>
      <c r="D276" s="1">
        <f>MONTH(Tableau4[[#This Row],[Date ]])</f>
        <v>9</v>
      </c>
      <c r="E276" s="28" t="str">
        <f>IF(OR(Ouverture_lignes_validées!E276="F",Ouverture_lignes_validées!E276="PM",Ouverture_lignes_validées!E276=""),"",
IF(Ouverture_lignes_validées!E276=1,
IF(ISEVEN(Capa_lignes!$C276)="VRAI",
INDEX(COEE_CADLIGNE_TR!$A$16:$C$27,MATCH(Tableau4[[#This Row],[Mois]],COEE_CADLIGNE_TR!$A$16:$A$27,0),2)*COEE_CADLIGNE_TR!$G$2*INDEX(COEE_CADLIGNE_TR!$L$3:$R$9,MATCH(WEEKDAY($A276,1),COEE_CADLIGNE_TR!$M$3:$M$9,0),4)*INDEX(COEE_CADLIGNE_TR!$A$1:$D$13,MATCH(MONTH($A276),COEE_CADLIGNE_TR!$A$1:$A$13,0),2)*INDEX(COEE_CADLIGNE_TR!$A$1:$D$13,MATCH(MONTH($A276),COEE_CADLIGNE_TR!$A$1:$A$13,0),2),
INDEX(COEE_CADLIGNE_TR!$A$16:$C$27,MATCH(Tableau4[[#This Row],[Mois]],COEE_CADLIGNE_TR!$A$16:$A$27,0),2)*COEE_CADLIGNE_TR!$G$2*INDEX(COEE_CADLIGNE_TR!$L$3:$R$9,MATCH(WEEKDAY($A276,1),COEE_CADLIGNE_TR!$M$3:$M$9,0),3)*INDEX(COEE_CADLIGNE_TR!$A$1:$D$13,MATCH(MONTH($A276),COEE_CADLIGNE_TR!$A$1:$A$13,0),2)*INDEX(COEE_CADLIGNE_TR!$A$1:$D$13,MATCH(MONTH($A276),COEE_CADLIGNE_TR!$A$1:$A$13,0),2))))</f>
        <v/>
      </c>
      <c r="F276" s="28" t="str">
        <f>IF(OR(Ouverture_lignes_validées!F276="F",Ouverture_lignes_validées!F276="PM",Ouverture_lignes_validées!F276=""),"",IF(Ouverture_lignes_validées!F276=1,IF(ISEVEN(Capa_lignes!$C276)="VRAI",INDEX(COEE_CADLIGNE_TR!$A$16:$C$27,MATCH(Tableau4[[#This Row],[Mois]],COEE_CADLIGNE_TR!$A$16:$A$27,0),2)*COEE_CADLIGNE_TR!$G$2*INDEX(COEE_CADLIGNE_TR!$L$3:$R$9,MATCH(WEEKDAY($A276,1),COEE_CADLIGNE_TR!$M$3:$M$9,0),3)*INDEX(COEE_CADLIGNE_TR!$A$1:$D$13,MATCH(MONTH($A276),COEE_CADLIGNE_TR!$A$1:$A$13,0),2),COEE_CADLIGNE_TR!$G$2*INDEX(COEE_CADLIGNE_TR!$L$3:$R$9,MATCH(WEEKDAY($A276,1),COEE_CADLIGNE_TR!$M$3:$M$9,0),4)*INDEX(COEE_CADLIGNE_TR!$A$1:$D$13,MATCH(MONTH($A276),COEE_CADLIGNE_TR!$A$1:$A$13,0),2))))</f>
        <v/>
      </c>
      <c r="G276" s="28" t="str">
        <f>IF(OR(Ouverture_lignes_validées!G276="F",Ouverture_lignes_validées!G276="PM",Ouverture_lignes_validées!G276=""),"",IF(Ouverture_lignes_validées!G276=1,INDEX(COEE_CADLIGNE_TR!$A$16:$C$27,MATCH(Tableau4[[#This Row],[Mois]],COEE_CADLIGNE_TR!$A$16:$A$27,0),2)*COEE_CADLIGNE_TR!$G$2*INDEX(COEE_CADLIGNE_TR!$L$3:$R$9,MATCH(WEEKDAY($A276,1),COEE_CADLIGNE_TR!$M$3:$M$9,0),5)*INDEX(COEE_CADLIGNE_TR!$A$1:$D$13,MATCH(MONTH($A276),COEE_CADLIGNE_TR!$A$1:$A$13,0),2)))</f>
        <v/>
      </c>
      <c r="H276" s="28" t="str">
        <f>IF(OR(Ouverture_lignes_validées!H276="F",Ouverture_lignes_validées!H276="PM",Ouverture_lignes_validées!H276=""),"",IF(Ouverture_lignes_validées!H276=1,INDEX(COEE_CADLIGNE_TR!$A$16:$C$27,MATCH(Tableau4[[#This Row],[Mois]],COEE_CADLIGNE_TR!$A$16:$A$27,0),2)*COEE_CADLIGNE_TR!$G$2*INDEX(COEE_CADLIGNE_TR!$L$3:$R$9,MATCH(WEEKDAY($A276,1),COEE_CADLIGNE_TR!$M$3:$M$9,0),6)*INDEX(COEE_CADLIGNE_TR!$A$1:$D$13,MATCH(MONTH($A276),COEE_CADLIGNE_TR!$A$1:$A$13,0),2)))</f>
        <v/>
      </c>
      <c r="I276" s="28" t="str">
        <f>IF(OR(Ouverture_lignes_validées!I276="F",Ouverture_lignes_validées!I276="PM",Ouverture_lignes_validées!I276=""),"",IF(Ouverture_lignes_validées!I276=1,INDEX(COEE_CADLIGNE_TR!$A$16:$C$27,MATCH(Tableau4[[#This Row],[Mois]],COEE_CADLIGNE_TR!$A$16:$A$27,0),2)*COEE_CADLIGNE_TR!$G$2*INDEX(COEE_CADLIGNE_TR!$L$3:$R$9,MATCH(WEEKDAY($A276,1),COEE_CADLIGNE_TR!$M$3:$M$9,0),7)*INDEX(COEE_CADLIGNE_TR!$A$1:$D$13,MATCH(MONTH($A276),COEE_CADLIGNE_TR!$A$1:$A$13,0),2)))</f>
        <v/>
      </c>
      <c r="J276" s="28" t="str">
        <f>IF(OR(Ouverture_lignes_validées!J276="F",Ouverture_lignes_validées!J276="PM",Ouverture_lignes_validées!J276=""),"",IF(Ouverture_lignes_validées!J276=1,IF(ISEVEN(Capa_lignes!$C276)="VRAI",INDEX(COEE_CADLIGNE_TR!$A$16:$C$27,MATCH(Tableau4[[#This Row],[Mois]],COEE_CADLIGNE_TR!$A$16:$A$27,0),2)*COEE_CADLIGNE_TR!$H$2*INDEX(COEE_CADLIGNE_TR!$L$3:$R$9,MATCH(WEEKDAY($A276,1),COEE_CADLIGNE_TR!$M$3:$M$9,0),4)*INDEX(COEE_CADLIGNE_TR!$A$1:$D$13,MATCH(MONTH($A276),COEE_CADLIGNE_TR!$A$1:$A$13,0),3),INDEX(COEE_CADLIGNE_TR!$A$16:$C$27,MATCH(Tableau4[[#This Row],[Mois]],COEE_CADLIGNE_TR!$A$16:$A$27,0),2)*COEE_CADLIGNE_TR!$H$2*INDEX(COEE_CADLIGNE_TR!$L$3:$R$9,MATCH(WEEKDAY($A276,1),COEE_CADLIGNE_TR!$M$3:$M$9,0),3)*INDEX(COEE_CADLIGNE_TR!$A$1:$D$13,MATCH(MONTH($A276),COEE_CADLIGNE_TR!$A$1:$A$13,0),3))))</f>
        <v/>
      </c>
      <c r="K276" s="28" t="str">
        <f>IF(OR(Ouverture_lignes_validées!K276="F",Ouverture_lignes_validées!K276="PM",Ouverture_lignes_validées!K276=""),"",IF(Ouverture_lignes_validées!K276=1,IF(ISEVEN(Capa_lignes!$C276)="VRAI",INDEX(COEE_CADLIGNE_TR!$A$16:$C$27,MATCH(Tableau4[[#This Row],[Mois]],COEE_CADLIGNE_TR!$A$16:$A$27,0),2)*COEE_CADLIGNE_TR!$H$2*INDEX(COEE_CADLIGNE_TR!$L$3:$R$9,MATCH(WEEKDAY($A276,1),COEE_CADLIGNE_TR!$M$3:$M$9,0),3)*INDEX(COEE_CADLIGNE_TR!$A$1:$D$13,MATCH(MONTH($A276),COEE_CADLIGNE_TR!$A$1:$A$13,0),3),INDEX(COEE_CADLIGNE_TR!$A$16:$C$27,MATCH(Tableau4[[#This Row],[Mois]],COEE_CADLIGNE_TR!$A$16:$A$27,0),2)*COEE_CADLIGNE_TR!$H$2*INDEX(COEE_CADLIGNE_TR!$L$3:$R$9,MATCH(WEEKDAY($A276,1),COEE_CADLIGNE_TR!$M$3:$M$9,0),4)*INDEX(COEE_CADLIGNE_TR!$A$1:$D$13,MATCH(MONTH($A276),COEE_CADLIGNE_TR!$A$1:$A$13,0),3))))</f>
        <v/>
      </c>
      <c r="L276" s="28" t="str">
        <f>IF(OR(Ouverture_lignes_validées!L276="F",Ouverture_lignes_validées!L276="PM",Ouverture_lignes_validées!L276=""),"",IF(Ouverture_lignes_validées!L276=1,INDEX(COEE_CADLIGNE_TR!$A$16:$C$27,MATCH(Tableau4[[#This Row],[Mois]],COEE_CADLIGNE_TR!$A$16:$A$27,0),2)*COEE_CADLIGNE_TR!$H$2*INDEX(COEE_CADLIGNE_TR!$L$3:$R$9,MATCH(WEEKDAY($A276,1),COEE_CADLIGNE_TR!$M$3:$M$9,0),5)*INDEX(COEE_CADLIGNE_TR!$A$1:$D$13,MATCH(MONTH($A276),COEE_CADLIGNE_TR!$A$1:$A$13,0),3)))</f>
        <v/>
      </c>
      <c r="M276" s="28" t="str">
        <f>IF(OR(Ouverture_lignes_validées!M276="F",Ouverture_lignes_validées!M276="PM",Ouverture_lignes_validées!M276=""),"",IF(Ouverture_lignes_validées!M276=1,INDEX(COEE_CADLIGNE_TR!$A$16:$C$27,MATCH(Tableau4[[#This Row],[Mois]],COEE_CADLIGNE_TR!$A$16:$A$27,0),2)*COEE_CADLIGNE_TR!$H$2*INDEX(COEE_CADLIGNE_TR!$L$3:$R$9,MATCH(WEEKDAY($A276,1),COEE_CADLIGNE_TR!$M$3:$M$9,0),6)*INDEX(COEE_CADLIGNE_TR!$A$1:$D$13,MATCH(MONTH($A276),COEE_CADLIGNE_TR!$A$1:$A$13,0),3)))</f>
        <v/>
      </c>
      <c r="N276" s="28">
        <f>IF(OR(Ouverture_lignes_validées!N276="F",Ouverture_lignes_validées!N276="PM",Ouverture_lignes_validées!N276=""),"",IF(Ouverture_lignes_validées!N276=1,INDEX(COEE_CADLIGNE_TR!$A$16:$C$27,MATCH(Tableau4[[#This Row],[Mois]],COEE_CADLIGNE_TR!$A$16:$A$27,0),2)*COEE_CADLIGNE_TR!$H$2*INDEX(COEE_CADLIGNE_TR!$L$3:$R$9,MATCH(WEEKDAY($A276,1),COEE_CADLIGNE_TR!$M$3:$M$9,0),7)*INDEX(COEE_CADLIGNE_TR!$A$1:$D$13,MATCH(MONTH($A276),COEE_CADLIGNE_TR!$A$1:$A$13,0),3)))</f>
        <v>7967.53125</v>
      </c>
      <c r="O276" s="28" t="str">
        <f>IF(OR(Ouverture_lignes_validées!O276="F",Ouverture_lignes_validées!O276="PM",Ouverture_lignes_validées!O276=""),"",IF(Ouverture_lignes_validées!O276=1,IF(ISEVEN(Capa_lignes!$C276)="VRAI",INDEX(COEE_CADLIGNE_TR!$A$16:$C$27,MATCH(Tableau4[[#This Row],[Mois]],COEE_CADLIGNE_TR!$A$16:$A$27,0),2)*COEE_CADLIGNE_TR!$I$2*INDEX(COEE_CADLIGNE_TR!$L$3:$R$9,MATCH(WEEKDAY($A276,1),COEE_CADLIGNE_TR!$M$3:$M$9,0),4)*INDEX(COEE_CADLIGNE_TR!$A$1:$D$13,MATCH(MONTH($A276),COEE_CADLIGNE_TR!$A$1:$A$13,0),4),INDEX(COEE_CADLIGNE_TR!$A$16:$C$27,MATCH(Tableau4[[#This Row],[Mois]],COEE_CADLIGNE_TR!$A$16:$A$27,0),2)*COEE_CADLIGNE_TR!$I$2*INDEX(COEE_CADLIGNE_TR!$L$3:$R$9,MATCH(WEEKDAY($A276,1),COEE_CADLIGNE_TR!$M$3:$M$9,0),3)*INDEX(COEE_CADLIGNE_TR!$A$1:$D$13,MATCH(MONTH($A276),COEE_CADLIGNE_TR!$A$1:$A$13,0),4))))</f>
        <v/>
      </c>
      <c r="P276" s="28" t="str">
        <f>IF(OR(Ouverture_lignes_validées!P276="F",Ouverture_lignes_validées!P276="PM",Ouverture_lignes_validées!P276=""),"",IF(Ouverture_lignes_validées!P276=1,IF(ISEVEN(Capa_lignes!$C276)="VRAI",INDEX(COEE_CADLIGNE_TR!$A$16:$C$27,MATCH(Tableau4[[#This Row],[Mois]],COEE_CADLIGNE_TR!$A$16:$A$27,0),2)*COEE_CADLIGNE_TR!$I$2*INDEX(COEE_CADLIGNE_TR!$L$3:$R$9,MATCH(WEEKDAY($A276,1),COEE_CADLIGNE_TR!$M$3:$M$9,0),3)*INDEX(COEE_CADLIGNE_TR!$A$1:$D$13,MATCH(MONTH($A276),COEE_CADLIGNE_TR!$A$1:$A$13,0),4),INDEX(COEE_CADLIGNE_TR!$A$16:$C$27,MATCH(Tableau4[[#This Row],[Mois]],COEE_CADLIGNE_TR!$A$16:$A$27,0),2)*COEE_CADLIGNE_TR!$I$2*INDEX(COEE_CADLIGNE_TR!$L$3:$R$9,MATCH(WEEKDAY($A276,1),COEE_CADLIGNE_TR!$M$3:$M$9,0),4)*INDEX(COEE_CADLIGNE_TR!$A$1:$D$13,MATCH(MONTH($A276),COEE_CADLIGNE_TR!$A$1:$A$13,0),4))))</f>
        <v/>
      </c>
      <c r="Q276" s="28" t="str">
        <f>IF(OR(Ouverture_lignes_validées!Q276="F",Ouverture_lignes_validées!Q276="PM",Ouverture_lignes_validées!Q276=""),"",IF(Ouverture_lignes_validées!Q276=1,INDEX(COEE_CADLIGNE_TR!$A$16:$C$27,MATCH(Tableau4[[#This Row],[Mois]],COEE_CADLIGNE_TR!$A$16:$A$27,0),2)*COEE_CADLIGNE_TR!$I$2*INDEX(COEE_CADLIGNE_TR!$L$3:$R$9,MATCH(WEEKDAY($A276,1),COEE_CADLIGNE_TR!$M$3:$M$9,0),5)*INDEX(COEE_CADLIGNE_TR!$A$1:$D$13,MATCH(MONTH($A276),COEE_CADLIGNE_TR!$A$1:$A$13,0),4)))</f>
        <v/>
      </c>
      <c r="R276" s="28" t="str">
        <f>IF(OR(Ouverture_lignes_validées!R276="F",Ouverture_lignes_validées!R276="PM",Ouverture_lignes_validées!R276=""),"",IF(Ouverture_lignes_validées!R276=1,INDEX(COEE_CADLIGNE_TR!$A$16:$C$27,MATCH(Tableau4[[#This Row],[Mois]],COEE_CADLIGNE_TR!$A$16:$A$27,0),2)*COEE_CADLIGNE_TR!$I$2*INDEX(COEE_CADLIGNE_TR!$L$3:$R$9,MATCH(WEEKDAY($A276,1),COEE_CADLIGNE_TR!$M$3:$M$9,0),6)*INDEX(COEE_CADLIGNE_TR!$A$1:$D$13,MATCH(MONTH($A276),COEE_CADLIGNE_TR!$A$1:$A$13,0),4)))</f>
        <v/>
      </c>
      <c r="S276" s="28">
        <f>IF(OR(Ouverture_lignes_validées!S276="F",Ouverture_lignes_validées!S276="PM",Ouverture_lignes_validées!S276=""),"",IF(Ouverture_lignes_validées!S276=1,INDEX(COEE_CADLIGNE_TR!$A$16:$C$27,MATCH(Tableau4[[#This Row],[Mois]],COEE_CADLIGNE_TR!$A$16:$A$27,0),2)*COEE_CADLIGNE_TR!$I$2*INDEX(COEE_CADLIGNE_TR!$L$3:$R$9,MATCH(WEEKDAY($A276,1),COEE_CADLIGNE_TR!$M$3:$M$9,0),7)*INDEX(COEE_CADLIGNE_TR!$A$1:$D$13,MATCH(MONTH($A276),COEE_CADLIGNE_TR!$A$1:$A$13,0),4)))</f>
        <v>7891.6500000000005</v>
      </c>
      <c r="T276" s="28" t="str">
        <f>IF(OR(Ouverture_lignes_validées!T276="F",Ouverture_lignes_validées!T276="PM",Ouverture_lignes_validées!T276=""),"",IF(Ouverture_lignes_validées!T276=1,IF(ISEVEN(Capa_lignes!$C276)="VRAI",INDEX(COEE_CADLIGNE_TR!$A$16:$C$27,MATCH(Tableau4[[#This Row],[Mois]],COEE_CADLIGNE_TR!$A$16:$A$27,0),2)*COEE_CADLIGNE_TR!$J$2*INDEX(COEE_CADLIGNE_TR!$L$3:$R$9,MATCH(WEEKDAY($A276,1),COEE_CADLIGNE_TR!$M$3:$M$9,0),3)*INDEX(COEE_CADLIGNE_TR!$A$1:$E$13,MATCH(MONTH($A276),COEE_CADLIGNE_TR!$A$1:$A$13,0),5),INDEX(COEE_CADLIGNE_TR!$A$16:$C$27,MATCH(Tableau4[[#This Row],[Mois]],COEE_CADLIGNE_TR!$A$16:$A$27,0),2)*COEE_CADLIGNE_TR!$J$2*INDEX(COEE_CADLIGNE_TR!$L$3:$R$9,MATCH(WEEKDAY($A276,1),COEE_CADLIGNE_TR!$M$3:$M$9,0),4)*INDEX(COEE_CADLIGNE_TR!$A$1:$E$13,MATCH(MONTH($A276),COEE_CADLIGNE_TR!$A$1:$A$13,0),5))))</f>
        <v/>
      </c>
    </row>
    <row r="277" spans="1:20" x14ac:dyDescent="0.35">
      <c r="A277" s="4">
        <v>45200</v>
      </c>
      <c r="B277" s="1">
        <v>2023</v>
      </c>
      <c r="C277" s="1">
        <v>39</v>
      </c>
      <c r="D277" s="1">
        <f>MONTH(Tableau4[[#This Row],[Date ]])</f>
        <v>10</v>
      </c>
      <c r="E277" s="28" t="str">
        <f>IF(OR(Ouverture_lignes_validées!E277="F",Ouverture_lignes_validées!E277="PM",Ouverture_lignes_validées!E277=""),"",
IF(Ouverture_lignes_validées!E277=1,
IF(ISEVEN(Capa_lignes!$C277)="VRAI",
INDEX(COEE_CADLIGNE_TR!$A$16:$C$27,MATCH(Tableau4[[#This Row],[Mois]],COEE_CADLIGNE_TR!$A$16:$A$27,0),2)*COEE_CADLIGNE_TR!$G$2*INDEX(COEE_CADLIGNE_TR!$L$3:$R$9,MATCH(WEEKDAY($A277,1),COEE_CADLIGNE_TR!$M$3:$M$9,0),4)*INDEX(COEE_CADLIGNE_TR!$A$1:$D$13,MATCH(MONTH($A277),COEE_CADLIGNE_TR!$A$1:$A$13,0),2)*INDEX(COEE_CADLIGNE_TR!$A$1:$D$13,MATCH(MONTH($A277),COEE_CADLIGNE_TR!$A$1:$A$13,0),2),
INDEX(COEE_CADLIGNE_TR!$A$16:$C$27,MATCH(Tableau4[[#This Row],[Mois]],COEE_CADLIGNE_TR!$A$16:$A$27,0),2)*COEE_CADLIGNE_TR!$G$2*INDEX(COEE_CADLIGNE_TR!$L$3:$R$9,MATCH(WEEKDAY($A277,1),COEE_CADLIGNE_TR!$M$3:$M$9,0),3)*INDEX(COEE_CADLIGNE_TR!$A$1:$D$13,MATCH(MONTH($A277),COEE_CADLIGNE_TR!$A$1:$A$13,0),2)*INDEX(COEE_CADLIGNE_TR!$A$1:$D$13,MATCH(MONTH($A277),COEE_CADLIGNE_TR!$A$1:$A$13,0),2))))</f>
        <v/>
      </c>
      <c r="F277" s="28" t="str">
        <f>IF(OR(Ouverture_lignes_validées!F277="F",Ouverture_lignes_validées!F277="PM",Ouverture_lignes_validées!F277=""),"",IF(Ouverture_lignes_validées!F277=1,IF(ISEVEN(Capa_lignes!$C277)="VRAI",INDEX(COEE_CADLIGNE_TR!$A$16:$C$27,MATCH(Tableau4[[#This Row],[Mois]],COEE_CADLIGNE_TR!$A$16:$A$27,0),2)*COEE_CADLIGNE_TR!$G$2*INDEX(COEE_CADLIGNE_TR!$L$3:$R$9,MATCH(WEEKDAY($A277,1),COEE_CADLIGNE_TR!$M$3:$M$9,0),3)*INDEX(COEE_CADLIGNE_TR!$A$1:$D$13,MATCH(MONTH($A277),COEE_CADLIGNE_TR!$A$1:$A$13,0),2),COEE_CADLIGNE_TR!$G$2*INDEX(COEE_CADLIGNE_TR!$L$3:$R$9,MATCH(WEEKDAY($A277,1),COEE_CADLIGNE_TR!$M$3:$M$9,0),4)*INDEX(COEE_CADLIGNE_TR!$A$1:$D$13,MATCH(MONTH($A277),COEE_CADLIGNE_TR!$A$1:$A$13,0),2))))</f>
        <v/>
      </c>
      <c r="G277" s="28" t="str">
        <f>IF(OR(Ouverture_lignes_validées!G277="F",Ouverture_lignes_validées!G277="PM",Ouverture_lignes_validées!G277=""),"",IF(Ouverture_lignes_validées!G277=1,INDEX(COEE_CADLIGNE_TR!$A$16:$C$27,MATCH(Tableau4[[#This Row],[Mois]],COEE_CADLIGNE_TR!$A$16:$A$27,0),2)*COEE_CADLIGNE_TR!$G$2*INDEX(COEE_CADLIGNE_TR!$L$3:$R$9,MATCH(WEEKDAY($A277,1),COEE_CADLIGNE_TR!$M$3:$M$9,0),5)*INDEX(COEE_CADLIGNE_TR!$A$1:$D$13,MATCH(MONTH($A277),COEE_CADLIGNE_TR!$A$1:$A$13,0),2)))</f>
        <v/>
      </c>
      <c r="H277" s="28" t="str">
        <f>IF(OR(Ouverture_lignes_validées!H277="F",Ouverture_lignes_validées!H277="PM",Ouverture_lignes_validées!H277=""),"",IF(Ouverture_lignes_validées!H277=1,INDEX(COEE_CADLIGNE_TR!$A$16:$C$27,MATCH(Tableau4[[#This Row],[Mois]],COEE_CADLIGNE_TR!$A$16:$A$27,0),2)*COEE_CADLIGNE_TR!$G$2*INDEX(COEE_CADLIGNE_TR!$L$3:$R$9,MATCH(WEEKDAY($A277,1),COEE_CADLIGNE_TR!$M$3:$M$9,0),6)*INDEX(COEE_CADLIGNE_TR!$A$1:$D$13,MATCH(MONTH($A277),COEE_CADLIGNE_TR!$A$1:$A$13,0),2)))</f>
        <v/>
      </c>
      <c r="I277" s="28" t="str">
        <f>IF(OR(Ouverture_lignes_validées!I277="F",Ouverture_lignes_validées!I277="PM",Ouverture_lignes_validées!I277=""),"",IF(Ouverture_lignes_validées!I277=1,INDEX(COEE_CADLIGNE_TR!$A$16:$C$27,MATCH(Tableau4[[#This Row],[Mois]],COEE_CADLIGNE_TR!$A$16:$A$27,0),2)*COEE_CADLIGNE_TR!$G$2*INDEX(COEE_CADLIGNE_TR!$L$3:$R$9,MATCH(WEEKDAY($A277,1),COEE_CADLIGNE_TR!$M$3:$M$9,0),7)*INDEX(COEE_CADLIGNE_TR!$A$1:$D$13,MATCH(MONTH($A277),COEE_CADLIGNE_TR!$A$1:$A$13,0),2)))</f>
        <v/>
      </c>
      <c r="J277" s="28" t="str">
        <f>IF(OR(Ouverture_lignes_validées!J277="F",Ouverture_lignes_validées!J277="PM",Ouverture_lignes_validées!J277=""),"",IF(Ouverture_lignes_validées!J277=1,IF(ISEVEN(Capa_lignes!$C277)="VRAI",INDEX(COEE_CADLIGNE_TR!$A$16:$C$27,MATCH(Tableau4[[#This Row],[Mois]],COEE_CADLIGNE_TR!$A$16:$A$27,0),2)*COEE_CADLIGNE_TR!$H$2*INDEX(COEE_CADLIGNE_TR!$L$3:$R$9,MATCH(WEEKDAY($A277,1),COEE_CADLIGNE_TR!$M$3:$M$9,0),4)*INDEX(COEE_CADLIGNE_TR!$A$1:$D$13,MATCH(MONTH($A277),COEE_CADLIGNE_TR!$A$1:$A$13,0),3),INDEX(COEE_CADLIGNE_TR!$A$16:$C$27,MATCH(Tableau4[[#This Row],[Mois]],COEE_CADLIGNE_TR!$A$16:$A$27,0),2)*COEE_CADLIGNE_TR!$H$2*INDEX(COEE_CADLIGNE_TR!$L$3:$R$9,MATCH(WEEKDAY($A277,1),COEE_CADLIGNE_TR!$M$3:$M$9,0),3)*INDEX(COEE_CADLIGNE_TR!$A$1:$D$13,MATCH(MONTH($A277),COEE_CADLIGNE_TR!$A$1:$A$13,0),3))))</f>
        <v/>
      </c>
      <c r="K277" s="28" t="str">
        <f>IF(OR(Ouverture_lignes_validées!K277="F",Ouverture_lignes_validées!K277="PM",Ouverture_lignes_validées!K277=""),"",IF(Ouverture_lignes_validées!K277=1,IF(ISEVEN(Capa_lignes!$C277)="VRAI",INDEX(COEE_CADLIGNE_TR!$A$16:$C$27,MATCH(Tableau4[[#This Row],[Mois]],COEE_CADLIGNE_TR!$A$16:$A$27,0),2)*COEE_CADLIGNE_TR!$H$2*INDEX(COEE_CADLIGNE_TR!$L$3:$R$9,MATCH(WEEKDAY($A277,1),COEE_CADLIGNE_TR!$M$3:$M$9,0),3)*INDEX(COEE_CADLIGNE_TR!$A$1:$D$13,MATCH(MONTH($A277),COEE_CADLIGNE_TR!$A$1:$A$13,0),3),INDEX(COEE_CADLIGNE_TR!$A$16:$C$27,MATCH(Tableau4[[#This Row],[Mois]],COEE_CADLIGNE_TR!$A$16:$A$27,0),2)*COEE_CADLIGNE_TR!$H$2*INDEX(COEE_CADLIGNE_TR!$L$3:$R$9,MATCH(WEEKDAY($A277,1),COEE_CADLIGNE_TR!$M$3:$M$9,0),4)*INDEX(COEE_CADLIGNE_TR!$A$1:$D$13,MATCH(MONTH($A277),COEE_CADLIGNE_TR!$A$1:$A$13,0),3))))</f>
        <v/>
      </c>
      <c r="L277" s="28" t="str">
        <f>IF(OR(Ouverture_lignes_validées!L277="F",Ouverture_lignes_validées!L277="PM",Ouverture_lignes_validées!L277=""),"",IF(Ouverture_lignes_validées!L277=1,INDEX(COEE_CADLIGNE_TR!$A$16:$C$27,MATCH(Tableau4[[#This Row],[Mois]],COEE_CADLIGNE_TR!$A$16:$A$27,0),2)*COEE_CADLIGNE_TR!$H$2*INDEX(COEE_CADLIGNE_TR!$L$3:$R$9,MATCH(WEEKDAY($A277,1),COEE_CADLIGNE_TR!$M$3:$M$9,0),5)*INDEX(COEE_CADLIGNE_TR!$A$1:$D$13,MATCH(MONTH($A277),COEE_CADLIGNE_TR!$A$1:$A$13,0),3)))</f>
        <v/>
      </c>
      <c r="M277" s="28" t="str">
        <f>IF(OR(Ouverture_lignes_validées!M277="F",Ouverture_lignes_validées!M277="PM",Ouverture_lignes_validées!M277=""),"",IF(Ouverture_lignes_validées!M277=1,INDEX(COEE_CADLIGNE_TR!$A$16:$C$27,MATCH(Tableau4[[#This Row],[Mois]],COEE_CADLIGNE_TR!$A$16:$A$27,0),2)*COEE_CADLIGNE_TR!$H$2*INDEX(COEE_CADLIGNE_TR!$L$3:$R$9,MATCH(WEEKDAY($A277,1),COEE_CADLIGNE_TR!$M$3:$M$9,0),6)*INDEX(COEE_CADLIGNE_TR!$A$1:$D$13,MATCH(MONTH($A277),COEE_CADLIGNE_TR!$A$1:$A$13,0),3)))</f>
        <v/>
      </c>
      <c r="N277" s="28">
        <f>IF(OR(Ouverture_lignes_validées!N277="F",Ouverture_lignes_validées!N277="PM",Ouverture_lignes_validées!N277=""),"",IF(Ouverture_lignes_validées!N277=1,INDEX(COEE_CADLIGNE_TR!$A$16:$C$27,MATCH(Tableau4[[#This Row],[Mois]],COEE_CADLIGNE_TR!$A$16:$A$27,0),2)*COEE_CADLIGNE_TR!$H$2*INDEX(COEE_CADLIGNE_TR!$L$3:$R$9,MATCH(WEEKDAY($A277,1),COEE_CADLIGNE_TR!$M$3:$M$9,0),7)*INDEX(COEE_CADLIGNE_TR!$A$1:$D$13,MATCH(MONTH($A277),COEE_CADLIGNE_TR!$A$1:$A$13,0),3)))</f>
        <v>8043.4125000000004</v>
      </c>
      <c r="O277" s="28" t="str">
        <f>IF(OR(Ouverture_lignes_validées!O277="F",Ouverture_lignes_validées!O277="PM",Ouverture_lignes_validées!O277=""),"",IF(Ouverture_lignes_validées!O277=1,IF(ISEVEN(Capa_lignes!$C277)="VRAI",INDEX(COEE_CADLIGNE_TR!$A$16:$C$27,MATCH(Tableau4[[#This Row],[Mois]],COEE_CADLIGNE_TR!$A$16:$A$27,0),2)*COEE_CADLIGNE_TR!$I$2*INDEX(COEE_CADLIGNE_TR!$L$3:$R$9,MATCH(WEEKDAY($A277,1),COEE_CADLIGNE_TR!$M$3:$M$9,0),4)*INDEX(COEE_CADLIGNE_TR!$A$1:$D$13,MATCH(MONTH($A277),COEE_CADLIGNE_TR!$A$1:$A$13,0),4),INDEX(COEE_CADLIGNE_TR!$A$16:$C$27,MATCH(Tableau4[[#This Row],[Mois]],COEE_CADLIGNE_TR!$A$16:$A$27,0),2)*COEE_CADLIGNE_TR!$I$2*INDEX(COEE_CADLIGNE_TR!$L$3:$R$9,MATCH(WEEKDAY($A277,1),COEE_CADLIGNE_TR!$M$3:$M$9,0),3)*INDEX(COEE_CADLIGNE_TR!$A$1:$D$13,MATCH(MONTH($A277),COEE_CADLIGNE_TR!$A$1:$A$13,0),4))))</f>
        <v/>
      </c>
      <c r="P277" s="28" t="str">
        <f>IF(OR(Ouverture_lignes_validées!P277="F",Ouverture_lignes_validées!P277="PM",Ouverture_lignes_validées!P277=""),"",IF(Ouverture_lignes_validées!P277=1,IF(ISEVEN(Capa_lignes!$C277)="VRAI",INDEX(COEE_CADLIGNE_TR!$A$16:$C$27,MATCH(Tableau4[[#This Row],[Mois]],COEE_CADLIGNE_TR!$A$16:$A$27,0),2)*COEE_CADLIGNE_TR!$I$2*INDEX(COEE_CADLIGNE_TR!$L$3:$R$9,MATCH(WEEKDAY($A277,1),COEE_CADLIGNE_TR!$M$3:$M$9,0),3)*INDEX(COEE_CADLIGNE_TR!$A$1:$D$13,MATCH(MONTH($A277),COEE_CADLIGNE_TR!$A$1:$A$13,0),4),INDEX(COEE_CADLIGNE_TR!$A$16:$C$27,MATCH(Tableau4[[#This Row],[Mois]],COEE_CADLIGNE_TR!$A$16:$A$27,0),2)*COEE_CADLIGNE_TR!$I$2*INDEX(COEE_CADLIGNE_TR!$L$3:$R$9,MATCH(WEEKDAY($A277,1),COEE_CADLIGNE_TR!$M$3:$M$9,0),4)*INDEX(COEE_CADLIGNE_TR!$A$1:$D$13,MATCH(MONTH($A277),COEE_CADLIGNE_TR!$A$1:$A$13,0),4))))</f>
        <v/>
      </c>
      <c r="Q277" s="28" t="str">
        <f>IF(OR(Ouverture_lignes_validées!Q277="F",Ouverture_lignes_validées!Q277="PM",Ouverture_lignes_validées!Q277=""),"",IF(Ouverture_lignes_validées!Q277=1,INDEX(COEE_CADLIGNE_TR!$A$16:$C$27,MATCH(Tableau4[[#This Row],[Mois]],COEE_CADLIGNE_TR!$A$16:$A$27,0),2)*COEE_CADLIGNE_TR!$I$2*INDEX(COEE_CADLIGNE_TR!$L$3:$R$9,MATCH(WEEKDAY($A277,1),COEE_CADLIGNE_TR!$M$3:$M$9,0),5)*INDEX(COEE_CADLIGNE_TR!$A$1:$D$13,MATCH(MONTH($A277),COEE_CADLIGNE_TR!$A$1:$A$13,0),4)))</f>
        <v/>
      </c>
      <c r="R277" s="28" t="str">
        <f>IF(OR(Ouverture_lignes_validées!R277="F",Ouverture_lignes_validées!R277="PM",Ouverture_lignes_validées!R277=""),"",IF(Ouverture_lignes_validées!R277=1,INDEX(COEE_CADLIGNE_TR!$A$16:$C$27,MATCH(Tableau4[[#This Row],[Mois]],COEE_CADLIGNE_TR!$A$16:$A$27,0),2)*COEE_CADLIGNE_TR!$I$2*INDEX(COEE_CADLIGNE_TR!$L$3:$R$9,MATCH(WEEKDAY($A277,1),COEE_CADLIGNE_TR!$M$3:$M$9,0),6)*INDEX(COEE_CADLIGNE_TR!$A$1:$D$13,MATCH(MONTH($A277),COEE_CADLIGNE_TR!$A$1:$A$13,0),4)))</f>
        <v/>
      </c>
      <c r="S277" s="28">
        <f>IF(OR(Ouverture_lignes_validées!S277="F",Ouverture_lignes_validées!S277="PM",Ouverture_lignes_validées!S277=""),"",IF(Ouverture_lignes_validées!S277=1,INDEX(COEE_CADLIGNE_TR!$A$16:$C$27,MATCH(Tableau4[[#This Row],[Mois]],COEE_CADLIGNE_TR!$A$16:$A$27,0),2)*COEE_CADLIGNE_TR!$I$2*INDEX(COEE_CADLIGNE_TR!$L$3:$R$9,MATCH(WEEKDAY($A277,1),COEE_CADLIGNE_TR!$M$3:$M$9,0),7)*INDEX(COEE_CADLIGNE_TR!$A$1:$D$13,MATCH(MONTH($A277),COEE_CADLIGNE_TR!$A$1:$A$13,0),4)))</f>
        <v>8043.4125000000004</v>
      </c>
      <c r="T277" s="28" t="str">
        <f>IF(OR(Ouverture_lignes_validées!T277="F",Ouverture_lignes_validées!T277="PM",Ouverture_lignes_validées!T277=""),"",IF(Ouverture_lignes_validées!T277=1,IF(ISEVEN(Capa_lignes!$C277)="VRAI",INDEX(COEE_CADLIGNE_TR!$A$16:$C$27,MATCH(Tableau4[[#This Row],[Mois]],COEE_CADLIGNE_TR!$A$16:$A$27,0),2)*COEE_CADLIGNE_TR!$J$2*INDEX(COEE_CADLIGNE_TR!$L$3:$R$9,MATCH(WEEKDAY($A277,1),COEE_CADLIGNE_TR!$M$3:$M$9,0),3)*INDEX(COEE_CADLIGNE_TR!$A$1:$E$13,MATCH(MONTH($A277),COEE_CADLIGNE_TR!$A$1:$A$13,0),5),INDEX(COEE_CADLIGNE_TR!$A$16:$C$27,MATCH(Tableau4[[#This Row],[Mois]],COEE_CADLIGNE_TR!$A$16:$A$27,0),2)*COEE_CADLIGNE_TR!$J$2*INDEX(COEE_CADLIGNE_TR!$L$3:$R$9,MATCH(WEEKDAY($A277,1),COEE_CADLIGNE_TR!$M$3:$M$9,0),4)*INDEX(COEE_CADLIGNE_TR!$A$1:$E$13,MATCH(MONTH($A277),COEE_CADLIGNE_TR!$A$1:$A$13,0),5))))</f>
        <v/>
      </c>
    </row>
    <row r="278" spans="1:20" x14ac:dyDescent="0.35">
      <c r="A278" s="4">
        <v>45201</v>
      </c>
      <c r="B278" s="1">
        <v>2023</v>
      </c>
      <c r="C278" s="1">
        <v>40</v>
      </c>
      <c r="D278" s="1">
        <f>MONTH(Tableau4[[#This Row],[Date ]])</f>
        <v>10</v>
      </c>
      <c r="E278" s="28" t="str">
        <f>IF(OR(Ouverture_lignes_validées!E278="F",Ouverture_lignes_validées!E278="PM",Ouverture_lignes_validées!E278=""),"",
IF(Ouverture_lignes_validées!E278=1,
IF(ISEVEN(Capa_lignes!$C278)="VRAI",
INDEX(COEE_CADLIGNE_TR!$A$16:$C$27,MATCH(Tableau4[[#This Row],[Mois]],COEE_CADLIGNE_TR!$A$16:$A$27,0),2)*COEE_CADLIGNE_TR!$G$2*INDEX(COEE_CADLIGNE_TR!$L$3:$R$9,MATCH(WEEKDAY($A278,1),COEE_CADLIGNE_TR!$M$3:$M$9,0),4)*INDEX(COEE_CADLIGNE_TR!$A$1:$D$13,MATCH(MONTH($A278),COEE_CADLIGNE_TR!$A$1:$A$13,0),2)*INDEX(COEE_CADLIGNE_TR!$A$1:$D$13,MATCH(MONTH($A278),COEE_CADLIGNE_TR!$A$1:$A$13,0),2),
INDEX(COEE_CADLIGNE_TR!$A$16:$C$27,MATCH(Tableau4[[#This Row],[Mois]],COEE_CADLIGNE_TR!$A$16:$A$27,0),2)*COEE_CADLIGNE_TR!$G$2*INDEX(COEE_CADLIGNE_TR!$L$3:$R$9,MATCH(WEEKDAY($A278,1),COEE_CADLIGNE_TR!$M$3:$M$9,0),3)*INDEX(COEE_CADLIGNE_TR!$A$1:$D$13,MATCH(MONTH($A278),COEE_CADLIGNE_TR!$A$1:$A$13,0),2)*INDEX(COEE_CADLIGNE_TR!$A$1:$D$13,MATCH(MONTH($A278),COEE_CADLIGNE_TR!$A$1:$A$13,0),2))))</f>
        <v/>
      </c>
      <c r="F278" s="28" t="str">
        <f>IF(OR(Ouverture_lignes_validées!F278="F",Ouverture_lignes_validées!F278="PM",Ouverture_lignes_validées!F278=""),"",IF(Ouverture_lignes_validées!F278=1,IF(ISEVEN(Capa_lignes!$C278)="VRAI",INDEX(COEE_CADLIGNE_TR!$A$16:$C$27,MATCH(Tableau4[[#This Row],[Mois]],COEE_CADLIGNE_TR!$A$16:$A$27,0),2)*COEE_CADLIGNE_TR!$G$2*INDEX(COEE_CADLIGNE_TR!$L$3:$R$9,MATCH(WEEKDAY($A278,1),COEE_CADLIGNE_TR!$M$3:$M$9,0),3)*INDEX(COEE_CADLIGNE_TR!$A$1:$D$13,MATCH(MONTH($A278),COEE_CADLIGNE_TR!$A$1:$A$13,0),2),COEE_CADLIGNE_TR!$G$2*INDEX(COEE_CADLIGNE_TR!$L$3:$R$9,MATCH(WEEKDAY($A278,1),COEE_CADLIGNE_TR!$M$3:$M$9,0),4)*INDEX(COEE_CADLIGNE_TR!$A$1:$D$13,MATCH(MONTH($A278),COEE_CADLIGNE_TR!$A$1:$A$13,0),2))))</f>
        <v/>
      </c>
      <c r="G278" s="28" t="str">
        <f>IF(OR(Ouverture_lignes_validées!G278="F",Ouverture_lignes_validées!G278="PM",Ouverture_lignes_validées!G278=""),"",IF(Ouverture_lignes_validées!G278=1,INDEX(COEE_CADLIGNE_TR!$A$16:$C$27,MATCH(Tableau4[[#This Row],[Mois]],COEE_CADLIGNE_TR!$A$16:$A$27,0),2)*COEE_CADLIGNE_TR!$G$2*INDEX(COEE_CADLIGNE_TR!$L$3:$R$9,MATCH(WEEKDAY($A278,1),COEE_CADLIGNE_TR!$M$3:$M$9,0),5)*INDEX(COEE_CADLIGNE_TR!$A$1:$D$13,MATCH(MONTH($A278),COEE_CADLIGNE_TR!$A$1:$A$13,0),2)))</f>
        <v/>
      </c>
      <c r="H278" s="28" t="str">
        <f>IF(OR(Ouverture_lignes_validées!H278="F",Ouverture_lignes_validées!H278="PM",Ouverture_lignes_validées!H278=""),"",IF(Ouverture_lignes_validées!H278=1,INDEX(COEE_CADLIGNE_TR!$A$16:$C$27,MATCH(Tableau4[[#This Row],[Mois]],COEE_CADLIGNE_TR!$A$16:$A$27,0),2)*COEE_CADLIGNE_TR!$G$2*INDEX(COEE_CADLIGNE_TR!$L$3:$R$9,MATCH(WEEKDAY($A278,1),COEE_CADLIGNE_TR!$M$3:$M$9,0),6)*INDEX(COEE_CADLIGNE_TR!$A$1:$D$13,MATCH(MONTH($A278),COEE_CADLIGNE_TR!$A$1:$A$13,0),2)))</f>
        <v/>
      </c>
      <c r="I278" s="28" t="str">
        <f>IF(OR(Ouverture_lignes_validées!I278="F",Ouverture_lignes_validées!I278="PM",Ouverture_lignes_validées!I278=""),"",IF(Ouverture_lignes_validées!I278=1,INDEX(COEE_CADLIGNE_TR!$A$16:$C$27,MATCH(Tableau4[[#This Row],[Mois]],COEE_CADLIGNE_TR!$A$16:$A$27,0),2)*COEE_CADLIGNE_TR!$G$2*INDEX(COEE_CADLIGNE_TR!$L$3:$R$9,MATCH(WEEKDAY($A278,1),COEE_CADLIGNE_TR!$M$3:$M$9,0),7)*INDEX(COEE_CADLIGNE_TR!$A$1:$D$13,MATCH(MONTH($A278),COEE_CADLIGNE_TR!$A$1:$A$13,0),2)))</f>
        <v/>
      </c>
      <c r="J278" s="28" t="str">
        <f>IF(OR(Ouverture_lignes_validées!J278="F",Ouverture_lignes_validées!J278="PM",Ouverture_lignes_validées!J278=""),"",IF(Ouverture_lignes_validées!J278=1,IF(ISEVEN(Capa_lignes!$C278)="VRAI",INDEX(COEE_CADLIGNE_TR!$A$16:$C$27,MATCH(Tableau4[[#This Row],[Mois]],COEE_CADLIGNE_TR!$A$16:$A$27,0),2)*COEE_CADLIGNE_TR!$H$2*INDEX(COEE_CADLIGNE_TR!$L$3:$R$9,MATCH(WEEKDAY($A278,1),COEE_CADLIGNE_TR!$M$3:$M$9,0),4)*INDEX(COEE_CADLIGNE_TR!$A$1:$D$13,MATCH(MONTH($A278),COEE_CADLIGNE_TR!$A$1:$A$13,0),3),INDEX(COEE_CADLIGNE_TR!$A$16:$C$27,MATCH(Tableau4[[#This Row],[Mois]],COEE_CADLIGNE_TR!$A$16:$A$27,0),2)*COEE_CADLIGNE_TR!$H$2*INDEX(COEE_CADLIGNE_TR!$L$3:$R$9,MATCH(WEEKDAY($A278,1),COEE_CADLIGNE_TR!$M$3:$M$9,0),3)*INDEX(COEE_CADLIGNE_TR!$A$1:$D$13,MATCH(MONTH($A278),COEE_CADLIGNE_TR!$A$1:$A$13,0),3))))</f>
        <v/>
      </c>
      <c r="K278" s="28">
        <f>IF(OR(Ouverture_lignes_validées!K278="F",Ouverture_lignes_validées!K278="PM",Ouverture_lignes_validées!K278=""),"",IF(Ouverture_lignes_validées!K278=1,IF(ISEVEN(Capa_lignes!$C278)="VRAI",INDEX(COEE_CADLIGNE_TR!$A$16:$C$27,MATCH(Tableau4[[#This Row],[Mois]],COEE_CADLIGNE_TR!$A$16:$A$27,0),2)*COEE_CADLIGNE_TR!$H$2*INDEX(COEE_CADLIGNE_TR!$L$3:$R$9,MATCH(WEEKDAY($A278,1),COEE_CADLIGNE_TR!$M$3:$M$9,0),3)*INDEX(COEE_CADLIGNE_TR!$A$1:$D$13,MATCH(MONTH($A278),COEE_CADLIGNE_TR!$A$1:$A$13,0),3),INDEX(COEE_CADLIGNE_TR!$A$16:$C$27,MATCH(Tableau4[[#This Row],[Mois]],COEE_CADLIGNE_TR!$A$16:$A$27,0),2)*COEE_CADLIGNE_TR!$H$2*INDEX(COEE_CADLIGNE_TR!$L$3:$R$9,MATCH(WEEKDAY($A278,1),COEE_CADLIGNE_TR!$M$3:$M$9,0),4)*INDEX(COEE_CADLIGNE_TR!$A$1:$D$13,MATCH(MONTH($A278),COEE_CADLIGNE_TR!$A$1:$A$13,0),3))))</f>
        <v>5097.9375</v>
      </c>
      <c r="L278" s="28">
        <f>IF(OR(Ouverture_lignes_validées!L278="F",Ouverture_lignes_validées!L278="PM",Ouverture_lignes_validées!L278=""),"",IF(Ouverture_lignes_validées!L278=1,INDEX(COEE_CADLIGNE_TR!$A$16:$C$27,MATCH(Tableau4[[#This Row],[Mois]],COEE_CADLIGNE_TR!$A$16:$A$27,0),2)*COEE_CADLIGNE_TR!$H$2*INDEX(COEE_CADLIGNE_TR!$L$3:$R$9,MATCH(WEEKDAY($A278,1),COEE_CADLIGNE_TR!$M$3:$M$9,0),5)*INDEX(COEE_CADLIGNE_TR!$A$1:$D$13,MATCH(MONTH($A278),COEE_CADLIGNE_TR!$A$1:$A$13,0),3)))</f>
        <v>6230.8125</v>
      </c>
      <c r="M278" s="28" t="str">
        <f>IF(OR(Ouverture_lignes_validées!M278="F",Ouverture_lignes_validées!M278="PM",Ouverture_lignes_validées!M278=""),"",IF(Ouverture_lignes_validées!M278=1,INDEX(COEE_CADLIGNE_TR!$A$16:$C$27,MATCH(Tableau4[[#This Row],[Mois]],COEE_CADLIGNE_TR!$A$16:$A$27,0),2)*COEE_CADLIGNE_TR!$H$2*INDEX(COEE_CADLIGNE_TR!$L$3:$R$9,MATCH(WEEKDAY($A278,1),COEE_CADLIGNE_TR!$M$3:$M$9,0),6)*INDEX(COEE_CADLIGNE_TR!$A$1:$D$13,MATCH(MONTH($A278),COEE_CADLIGNE_TR!$A$1:$A$13,0),3)))</f>
        <v/>
      </c>
      <c r="N278" s="28" t="str">
        <f>IF(OR(Ouverture_lignes_validées!N278="F",Ouverture_lignes_validées!N278="PM",Ouverture_lignes_validées!N278=""),"",IF(Ouverture_lignes_validées!N278=1,INDEX(COEE_CADLIGNE_TR!$A$16:$C$27,MATCH(Tableau4[[#This Row],[Mois]],COEE_CADLIGNE_TR!$A$16:$A$27,0),2)*COEE_CADLIGNE_TR!$H$2*INDEX(COEE_CADLIGNE_TR!$L$3:$R$9,MATCH(WEEKDAY($A278,1),COEE_CADLIGNE_TR!$M$3:$M$9,0),7)*INDEX(COEE_CADLIGNE_TR!$A$1:$D$13,MATCH(MONTH($A278),COEE_CADLIGNE_TR!$A$1:$A$13,0),3)))</f>
        <v/>
      </c>
      <c r="O278" s="28">
        <f>IF(OR(Ouverture_lignes_validées!O278="F",Ouverture_lignes_validées!O278="PM",Ouverture_lignes_validées!O278=""),"",IF(Ouverture_lignes_validées!O278=1,IF(ISEVEN(Capa_lignes!$C278)="VRAI",INDEX(COEE_CADLIGNE_TR!$A$16:$C$27,MATCH(Tableau4[[#This Row],[Mois]],COEE_CADLIGNE_TR!$A$16:$A$27,0),2)*COEE_CADLIGNE_TR!$I$2*INDEX(COEE_CADLIGNE_TR!$L$3:$R$9,MATCH(WEEKDAY($A278,1),COEE_CADLIGNE_TR!$M$3:$M$9,0),4)*INDEX(COEE_CADLIGNE_TR!$A$1:$D$13,MATCH(MONTH($A278),COEE_CADLIGNE_TR!$A$1:$A$13,0),4),INDEX(COEE_CADLIGNE_TR!$A$16:$C$27,MATCH(Tableau4[[#This Row],[Mois]],COEE_CADLIGNE_TR!$A$16:$A$27,0),2)*COEE_CADLIGNE_TR!$I$2*INDEX(COEE_CADLIGNE_TR!$L$3:$R$9,MATCH(WEEKDAY($A278,1),COEE_CADLIGNE_TR!$M$3:$M$9,0),3)*INDEX(COEE_CADLIGNE_TR!$A$1:$D$13,MATCH(MONTH($A278),COEE_CADLIGNE_TR!$A$1:$A$13,0),4))))</f>
        <v>4984.6500000000005</v>
      </c>
      <c r="P278" s="28">
        <f>IF(OR(Ouverture_lignes_validées!P278="F",Ouverture_lignes_validées!P278="PM",Ouverture_lignes_validées!P278=""),"",IF(Ouverture_lignes_validées!P278=1,IF(ISEVEN(Capa_lignes!$C278)="VRAI",INDEX(COEE_CADLIGNE_TR!$A$16:$C$27,MATCH(Tableau4[[#This Row],[Mois]],COEE_CADLIGNE_TR!$A$16:$A$27,0),2)*COEE_CADLIGNE_TR!$I$2*INDEX(COEE_CADLIGNE_TR!$L$3:$R$9,MATCH(WEEKDAY($A278,1),COEE_CADLIGNE_TR!$M$3:$M$9,0),3)*INDEX(COEE_CADLIGNE_TR!$A$1:$D$13,MATCH(MONTH($A278),COEE_CADLIGNE_TR!$A$1:$A$13,0),4),INDEX(COEE_CADLIGNE_TR!$A$16:$C$27,MATCH(Tableau4[[#This Row],[Mois]],COEE_CADLIGNE_TR!$A$16:$A$27,0),2)*COEE_CADLIGNE_TR!$I$2*INDEX(COEE_CADLIGNE_TR!$L$3:$R$9,MATCH(WEEKDAY($A278,1),COEE_CADLIGNE_TR!$M$3:$M$9,0),4)*INDEX(COEE_CADLIGNE_TR!$A$1:$D$13,MATCH(MONTH($A278),COEE_CADLIGNE_TR!$A$1:$A$13,0),4))))</f>
        <v>5097.9375</v>
      </c>
      <c r="Q278" s="28" t="str">
        <f>IF(OR(Ouverture_lignes_validées!Q278="F",Ouverture_lignes_validées!Q278="PM",Ouverture_lignes_validées!Q278=""),"",IF(Ouverture_lignes_validées!Q278=1,INDEX(COEE_CADLIGNE_TR!$A$16:$C$27,MATCH(Tableau4[[#This Row],[Mois]],COEE_CADLIGNE_TR!$A$16:$A$27,0),2)*COEE_CADLIGNE_TR!$I$2*INDEX(COEE_CADLIGNE_TR!$L$3:$R$9,MATCH(WEEKDAY($A278,1),COEE_CADLIGNE_TR!$M$3:$M$9,0),5)*INDEX(COEE_CADLIGNE_TR!$A$1:$D$13,MATCH(MONTH($A278),COEE_CADLIGNE_TR!$A$1:$A$13,0),4)))</f>
        <v/>
      </c>
      <c r="R278" s="28" t="str">
        <f>IF(OR(Ouverture_lignes_validées!R278="F",Ouverture_lignes_validées!R278="PM",Ouverture_lignes_validées!R278=""),"",IF(Ouverture_lignes_validées!R278=1,INDEX(COEE_CADLIGNE_TR!$A$16:$C$27,MATCH(Tableau4[[#This Row],[Mois]],COEE_CADLIGNE_TR!$A$16:$A$27,0),2)*COEE_CADLIGNE_TR!$I$2*INDEX(COEE_CADLIGNE_TR!$L$3:$R$9,MATCH(WEEKDAY($A278,1),COEE_CADLIGNE_TR!$M$3:$M$9,0),6)*INDEX(COEE_CADLIGNE_TR!$A$1:$D$13,MATCH(MONTH($A278),COEE_CADLIGNE_TR!$A$1:$A$13,0),4)))</f>
        <v/>
      </c>
      <c r="S278" s="28" t="str">
        <f>IF(OR(Ouverture_lignes_validées!S278="F",Ouverture_lignes_validées!S278="PM",Ouverture_lignes_validées!S278=""),"",IF(Ouverture_lignes_validées!S278=1,INDEX(COEE_CADLIGNE_TR!$A$16:$C$27,MATCH(Tableau4[[#This Row],[Mois]],COEE_CADLIGNE_TR!$A$16:$A$27,0),2)*COEE_CADLIGNE_TR!$I$2*INDEX(COEE_CADLIGNE_TR!$L$3:$R$9,MATCH(WEEKDAY($A278,1),COEE_CADLIGNE_TR!$M$3:$M$9,0),7)*INDEX(COEE_CADLIGNE_TR!$A$1:$D$13,MATCH(MONTH($A278),COEE_CADLIGNE_TR!$A$1:$A$13,0),4)))</f>
        <v/>
      </c>
      <c r="T278" s="28">
        <f>IF(OR(Ouverture_lignes_validées!T278="F",Ouverture_lignes_validées!T278="PM",Ouverture_lignes_validées!T278=""),"",IF(Ouverture_lignes_validées!T278=1,IF(ISEVEN(Capa_lignes!$C278)="VRAI",INDEX(COEE_CADLIGNE_TR!$A$16:$C$27,MATCH(Tableau4[[#This Row],[Mois]],COEE_CADLIGNE_TR!$A$16:$A$27,0),2)*COEE_CADLIGNE_TR!$J$2*INDEX(COEE_CADLIGNE_TR!$L$3:$R$9,MATCH(WEEKDAY($A278,1),COEE_CADLIGNE_TR!$M$3:$M$9,0),3)*INDEX(COEE_CADLIGNE_TR!$A$1:$E$13,MATCH(MONTH($A278),COEE_CADLIGNE_TR!$A$1:$A$13,0),5),INDEX(COEE_CADLIGNE_TR!$A$16:$C$27,MATCH(Tableau4[[#This Row],[Mois]],COEE_CADLIGNE_TR!$A$16:$A$27,0),2)*COEE_CADLIGNE_TR!$J$2*INDEX(COEE_CADLIGNE_TR!$L$3:$R$9,MATCH(WEEKDAY($A278,1),COEE_CADLIGNE_TR!$M$3:$M$9,0),4)*INDEX(COEE_CADLIGNE_TR!$A$1:$E$13,MATCH(MONTH($A278),COEE_CADLIGNE_TR!$A$1:$A$13,0),5))))</f>
        <v>1601.8735362997659</v>
      </c>
    </row>
    <row r="279" spans="1:20" x14ac:dyDescent="0.35">
      <c r="A279" s="4">
        <v>45202</v>
      </c>
      <c r="B279" s="1">
        <v>2023</v>
      </c>
      <c r="C279" s="1">
        <v>40</v>
      </c>
      <c r="D279" s="1">
        <f>MONTH(Tableau4[[#This Row],[Date ]])</f>
        <v>10</v>
      </c>
      <c r="E279" s="28" t="str">
        <f>IF(OR(Ouverture_lignes_validées!E279="F",Ouverture_lignes_validées!E279="PM",Ouverture_lignes_validées!E279=""),"",
IF(Ouverture_lignes_validées!E279=1,
IF(ISEVEN(Capa_lignes!$C279)="VRAI",
INDEX(COEE_CADLIGNE_TR!$A$16:$C$27,MATCH(Tableau4[[#This Row],[Mois]],COEE_CADLIGNE_TR!$A$16:$A$27,0),2)*COEE_CADLIGNE_TR!$G$2*INDEX(COEE_CADLIGNE_TR!$L$3:$R$9,MATCH(WEEKDAY($A279,1),COEE_CADLIGNE_TR!$M$3:$M$9,0),4)*INDEX(COEE_CADLIGNE_TR!$A$1:$D$13,MATCH(MONTH($A279),COEE_CADLIGNE_TR!$A$1:$A$13,0),2)*INDEX(COEE_CADLIGNE_TR!$A$1:$D$13,MATCH(MONTH($A279),COEE_CADLIGNE_TR!$A$1:$A$13,0),2),
INDEX(COEE_CADLIGNE_TR!$A$16:$C$27,MATCH(Tableau4[[#This Row],[Mois]],COEE_CADLIGNE_TR!$A$16:$A$27,0),2)*COEE_CADLIGNE_TR!$G$2*INDEX(COEE_CADLIGNE_TR!$L$3:$R$9,MATCH(WEEKDAY($A279,1),COEE_CADLIGNE_TR!$M$3:$M$9,0),3)*INDEX(COEE_CADLIGNE_TR!$A$1:$D$13,MATCH(MONTH($A279),COEE_CADLIGNE_TR!$A$1:$A$13,0),2)*INDEX(COEE_CADLIGNE_TR!$A$1:$D$13,MATCH(MONTH($A279),COEE_CADLIGNE_TR!$A$1:$A$13,0),2))))</f>
        <v/>
      </c>
      <c r="F279" s="28" t="str">
        <f>IF(OR(Ouverture_lignes_validées!F279="F",Ouverture_lignes_validées!F279="PM",Ouverture_lignes_validées!F279=""),"",IF(Ouverture_lignes_validées!F279=1,IF(ISEVEN(Capa_lignes!$C279)="VRAI",INDEX(COEE_CADLIGNE_TR!$A$16:$C$27,MATCH(Tableau4[[#This Row],[Mois]],COEE_CADLIGNE_TR!$A$16:$A$27,0),2)*COEE_CADLIGNE_TR!$G$2*INDEX(COEE_CADLIGNE_TR!$L$3:$R$9,MATCH(WEEKDAY($A279,1),COEE_CADLIGNE_TR!$M$3:$M$9,0),3)*INDEX(COEE_CADLIGNE_TR!$A$1:$D$13,MATCH(MONTH($A279),COEE_CADLIGNE_TR!$A$1:$A$13,0),2),COEE_CADLIGNE_TR!$G$2*INDEX(COEE_CADLIGNE_TR!$L$3:$R$9,MATCH(WEEKDAY($A279,1),COEE_CADLIGNE_TR!$M$3:$M$9,0),4)*INDEX(COEE_CADLIGNE_TR!$A$1:$D$13,MATCH(MONTH($A279),COEE_CADLIGNE_TR!$A$1:$A$13,0),2))))</f>
        <v/>
      </c>
      <c r="G279" s="28" t="str">
        <f>IF(OR(Ouverture_lignes_validées!G279="F",Ouverture_lignes_validées!G279="PM",Ouverture_lignes_validées!G279=""),"",IF(Ouverture_lignes_validées!G279=1,INDEX(COEE_CADLIGNE_TR!$A$16:$C$27,MATCH(Tableau4[[#This Row],[Mois]],COEE_CADLIGNE_TR!$A$16:$A$27,0),2)*COEE_CADLIGNE_TR!$G$2*INDEX(COEE_CADLIGNE_TR!$L$3:$R$9,MATCH(WEEKDAY($A279,1),COEE_CADLIGNE_TR!$M$3:$M$9,0),5)*INDEX(COEE_CADLIGNE_TR!$A$1:$D$13,MATCH(MONTH($A279),COEE_CADLIGNE_TR!$A$1:$A$13,0),2)))</f>
        <v/>
      </c>
      <c r="H279" s="28" t="str">
        <f>IF(OR(Ouverture_lignes_validées!H279="F",Ouverture_lignes_validées!H279="PM",Ouverture_lignes_validées!H279=""),"",IF(Ouverture_lignes_validées!H279=1,INDEX(COEE_CADLIGNE_TR!$A$16:$C$27,MATCH(Tableau4[[#This Row],[Mois]],COEE_CADLIGNE_TR!$A$16:$A$27,0),2)*COEE_CADLIGNE_TR!$G$2*INDEX(COEE_CADLIGNE_TR!$L$3:$R$9,MATCH(WEEKDAY($A279,1),COEE_CADLIGNE_TR!$M$3:$M$9,0),6)*INDEX(COEE_CADLIGNE_TR!$A$1:$D$13,MATCH(MONTH($A279),COEE_CADLIGNE_TR!$A$1:$A$13,0),2)))</f>
        <v/>
      </c>
      <c r="I279" s="28" t="str">
        <f>IF(OR(Ouverture_lignes_validées!I279="F",Ouverture_lignes_validées!I279="PM",Ouverture_lignes_validées!I279=""),"",IF(Ouverture_lignes_validées!I279=1,INDEX(COEE_CADLIGNE_TR!$A$16:$C$27,MATCH(Tableau4[[#This Row],[Mois]],COEE_CADLIGNE_TR!$A$16:$A$27,0),2)*COEE_CADLIGNE_TR!$G$2*INDEX(COEE_CADLIGNE_TR!$L$3:$R$9,MATCH(WEEKDAY($A279,1),COEE_CADLIGNE_TR!$M$3:$M$9,0),7)*INDEX(COEE_CADLIGNE_TR!$A$1:$D$13,MATCH(MONTH($A279),COEE_CADLIGNE_TR!$A$1:$A$13,0),2)))</f>
        <v/>
      </c>
      <c r="J279" s="28" t="str">
        <f>IF(OR(Ouverture_lignes_validées!J279="F",Ouverture_lignes_validées!J279="PM",Ouverture_lignes_validées!J279=""),"",IF(Ouverture_lignes_validées!J279=1,IF(ISEVEN(Capa_lignes!$C279)="VRAI",INDEX(COEE_CADLIGNE_TR!$A$16:$C$27,MATCH(Tableau4[[#This Row],[Mois]],COEE_CADLIGNE_TR!$A$16:$A$27,0),2)*COEE_CADLIGNE_TR!$H$2*INDEX(COEE_CADLIGNE_TR!$L$3:$R$9,MATCH(WEEKDAY($A279,1),COEE_CADLIGNE_TR!$M$3:$M$9,0),4)*INDEX(COEE_CADLIGNE_TR!$A$1:$D$13,MATCH(MONTH($A279),COEE_CADLIGNE_TR!$A$1:$A$13,0),3),INDEX(COEE_CADLIGNE_TR!$A$16:$C$27,MATCH(Tableau4[[#This Row],[Mois]],COEE_CADLIGNE_TR!$A$16:$A$27,0),2)*COEE_CADLIGNE_TR!$H$2*INDEX(COEE_CADLIGNE_TR!$L$3:$R$9,MATCH(WEEKDAY($A279,1),COEE_CADLIGNE_TR!$M$3:$M$9,0),3)*INDEX(COEE_CADLIGNE_TR!$A$1:$D$13,MATCH(MONTH($A279),COEE_CADLIGNE_TR!$A$1:$A$13,0),3))))</f>
        <v/>
      </c>
      <c r="K279" s="28">
        <f>IF(OR(Ouverture_lignes_validées!K279="F",Ouverture_lignes_validées!K279="PM",Ouverture_lignes_validées!K279=""),"",IF(Ouverture_lignes_validées!K279=1,IF(ISEVEN(Capa_lignes!$C279)="VRAI",INDEX(COEE_CADLIGNE_TR!$A$16:$C$27,MATCH(Tableau4[[#This Row],[Mois]],COEE_CADLIGNE_TR!$A$16:$A$27,0),2)*COEE_CADLIGNE_TR!$H$2*INDEX(COEE_CADLIGNE_TR!$L$3:$R$9,MATCH(WEEKDAY($A279,1),COEE_CADLIGNE_TR!$M$3:$M$9,0),3)*INDEX(COEE_CADLIGNE_TR!$A$1:$D$13,MATCH(MONTH($A279),COEE_CADLIGNE_TR!$A$1:$A$13,0),3),INDEX(COEE_CADLIGNE_TR!$A$16:$C$27,MATCH(Tableau4[[#This Row],[Mois]],COEE_CADLIGNE_TR!$A$16:$A$27,0),2)*COEE_CADLIGNE_TR!$H$2*INDEX(COEE_CADLIGNE_TR!$L$3:$R$9,MATCH(WEEKDAY($A279,1),COEE_CADLIGNE_TR!$M$3:$M$9,0),4)*INDEX(COEE_CADLIGNE_TR!$A$1:$D$13,MATCH(MONTH($A279),COEE_CADLIGNE_TR!$A$1:$A$13,0),3))))</f>
        <v>5097.9375</v>
      </c>
      <c r="L279" s="28">
        <f>IF(OR(Ouverture_lignes_validées!L279="F",Ouverture_lignes_validées!L279="PM",Ouverture_lignes_validées!L279=""),"",IF(Ouverture_lignes_validées!L279=1,INDEX(COEE_CADLIGNE_TR!$A$16:$C$27,MATCH(Tableau4[[#This Row],[Mois]],COEE_CADLIGNE_TR!$A$16:$A$27,0),2)*COEE_CADLIGNE_TR!$H$2*INDEX(COEE_CADLIGNE_TR!$L$3:$R$9,MATCH(WEEKDAY($A279,1),COEE_CADLIGNE_TR!$M$3:$M$9,0),5)*INDEX(COEE_CADLIGNE_TR!$A$1:$D$13,MATCH(MONTH($A279),COEE_CADLIGNE_TR!$A$1:$A$13,0),3)))</f>
        <v>6230.8125</v>
      </c>
      <c r="M279" s="28" t="str">
        <f>IF(OR(Ouverture_lignes_validées!M279="F",Ouverture_lignes_validées!M279="PM",Ouverture_lignes_validées!M279=""),"",IF(Ouverture_lignes_validées!M279=1,INDEX(COEE_CADLIGNE_TR!$A$16:$C$27,MATCH(Tableau4[[#This Row],[Mois]],COEE_CADLIGNE_TR!$A$16:$A$27,0),2)*COEE_CADLIGNE_TR!$H$2*INDEX(COEE_CADLIGNE_TR!$L$3:$R$9,MATCH(WEEKDAY($A279,1),COEE_CADLIGNE_TR!$M$3:$M$9,0),6)*INDEX(COEE_CADLIGNE_TR!$A$1:$D$13,MATCH(MONTH($A279),COEE_CADLIGNE_TR!$A$1:$A$13,0),3)))</f>
        <v/>
      </c>
      <c r="N279" s="28" t="str">
        <f>IF(OR(Ouverture_lignes_validées!N279="F",Ouverture_lignes_validées!N279="PM",Ouverture_lignes_validées!N279=""),"",IF(Ouverture_lignes_validées!N279=1,INDEX(COEE_CADLIGNE_TR!$A$16:$C$27,MATCH(Tableau4[[#This Row],[Mois]],COEE_CADLIGNE_TR!$A$16:$A$27,0),2)*COEE_CADLIGNE_TR!$H$2*INDEX(COEE_CADLIGNE_TR!$L$3:$R$9,MATCH(WEEKDAY($A279,1),COEE_CADLIGNE_TR!$M$3:$M$9,0),7)*INDEX(COEE_CADLIGNE_TR!$A$1:$D$13,MATCH(MONTH($A279),COEE_CADLIGNE_TR!$A$1:$A$13,0),3)))</f>
        <v/>
      </c>
      <c r="O279" s="28">
        <f>IF(OR(Ouverture_lignes_validées!O279="F",Ouverture_lignes_validées!O279="PM",Ouverture_lignes_validées!O279=""),"",IF(Ouverture_lignes_validées!O279=1,IF(ISEVEN(Capa_lignes!$C279)="VRAI",INDEX(COEE_CADLIGNE_TR!$A$16:$C$27,MATCH(Tableau4[[#This Row],[Mois]],COEE_CADLIGNE_TR!$A$16:$A$27,0),2)*COEE_CADLIGNE_TR!$I$2*INDEX(COEE_CADLIGNE_TR!$L$3:$R$9,MATCH(WEEKDAY($A279,1),COEE_CADLIGNE_TR!$M$3:$M$9,0),4)*INDEX(COEE_CADLIGNE_TR!$A$1:$D$13,MATCH(MONTH($A279),COEE_CADLIGNE_TR!$A$1:$A$13,0),4),INDEX(COEE_CADLIGNE_TR!$A$16:$C$27,MATCH(Tableau4[[#This Row],[Mois]],COEE_CADLIGNE_TR!$A$16:$A$27,0),2)*COEE_CADLIGNE_TR!$I$2*INDEX(COEE_CADLIGNE_TR!$L$3:$R$9,MATCH(WEEKDAY($A279,1),COEE_CADLIGNE_TR!$M$3:$M$9,0),3)*INDEX(COEE_CADLIGNE_TR!$A$1:$D$13,MATCH(MONTH($A279),COEE_CADLIGNE_TR!$A$1:$A$13,0),4))))</f>
        <v>4984.6500000000005</v>
      </c>
      <c r="P279" s="28">
        <f>IF(OR(Ouverture_lignes_validées!P279="F",Ouverture_lignes_validées!P279="PM",Ouverture_lignes_validées!P279=""),"",IF(Ouverture_lignes_validées!P279=1,IF(ISEVEN(Capa_lignes!$C279)="VRAI",INDEX(COEE_CADLIGNE_TR!$A$16:$C$27,MATCH(Tableau4[[#This Row],[Mois]],COEE_CADLIGNE_TR!$A$16:$A$27,0),2)*COEE_CADLIGNE_TR!$I$2*INDEX(COEE_CADLIGNE_TR!$L$3:$R$9,MATCH(WEEKDAY($A279,1),COEE_CADLIGNE_TR!$M$3:$M$9,0),3)*INDEX(COEE_CADLIGNE_TR!$A$1:$D$13,MATCH(MONTH($A279),COEE_CADLIGNE_TR!$A$1:$A$13,0),4),INDEX(COEE_CADLIGNE_TR!$A$16:$C$27,MATCH(Tableau4[[#This Row],[Mois]],COEE_CADLIGNE_TR!$A$16:$A$27,0),2)*COEE_CADLIGNE_TR!$I$2*INDEX(COEE_CADLIGNE_TR!$L$3:$R$9,MATCH(WEEKDAY($A279,1),COEE_CADLIGNE_TR!$M$3:$M$9,0),4)*INDEX(COEE_CADLIGNE_TR!$A$1:$D$13,MATCH(MONTH($A279),COEE_CADLIGNE_TR!$A$1:$A$13,0),4))))</f>
        <v>5097.9375</v>
      </c>
      <c r="Q279" s="28" t="str">
        <f>IF(OR(Ouverture_lignes_validées!Q279="F",Ouverture_lignes_validées!Q279="PM",Ouverture_lignes_validées!Q279=""),"",IF(Ouverture_lignes_validées!Q279=1,INDEX(COEE_CADLIGNE_TR!$A$16:$C$27,MATCH(Tableau4[[#This Row],[Mois]],COEE_CADLIGNE_TR!$A$16:$A$27,0),2)*COEE_CADLIGNE_TR!$I$2*INDEX(COEE_CADLIGNE_TR!$L$3:$R$9,MATCH(WEEKDAY($A279,1),COEE_CADLIGNE_TR!$M$3:$M$9,0),5)*INDEX(COEE_CADLIGNE_TR!$A$1:$D$13,MATCH(MONTH($A279),COEE_CADLIGNE_TR!$A$1:$A$13,0),4)))</f>
        <v/>
      </c>
      <c r="R279" s="28" t="str">
        <f>IF(OR(Ouverture_lignes_validées!R279="F",Ouverture_lignes_validées!R279="PM",Ouverture_lignes_validées!R279=""),"",IF(Ouverture_lignes_validées!R279=1,INDEX(COEE_CADLIGNE_TR!$A$16:$C$27,MATCH(Tableau4[[#This Row],[Mois]],COEE_CADLIGNE_TR!$A$16:$A$27,0),2)*COEE_CADLIGNE_TR!$I$2*INDEX(COEE_CADLIGNE_TR!$L$3:$R$9,MATCH(WEEKDAY($A279,1),COEE_CADLIGNE_TR!$M$3:$M$9,0),6)*INDEX(COEE_CADLIGNE_TR!$A$1:$D$13,MATCH(MONTH($A279),COEE_CADLIGNE_TR!$A$1:$A$13,0),4)))</f>
        <v/>
      </c>
      <c r="S279" s="28" t="str">
        <f>IF(OR(Ouverture_lignes_validées!S279="F",Ouverture_lignes_validées!S279="PM",Ouverture_lignes_validées!S279=""),"",IF(Ouverture_lignes_validées!S279=1,INDEX(COEE_CADLIGNE_TR!$A$16:$C$27,MATCH(Tableau4[[#This Row],[Mois]],COEE_CADLIGNE_TR!$A$16:$A$27,0),2)*COEE_CADLIGNE_TR!$I$2*INDEX(COEE_CADLIGNE_TR!$L$3:$R$9,MATCH(WEEKDAY($A279,1),COEE_CADLIGNE_TR!$M$3:$M$9,0),7)*INDEX(COEE_CADLIGNE_TR!$A$1:$D$13,MATCH(MONTH($A279),COEE_CADLIGNE_TR!$A$1:$A$13,0),4)))</f>
        <v/>
      </c>
      <c r="T279" s="28">
        <f>IF(OR(Ouverture_lignes_validées!T279="F",Ouverture_lignes_validées!T279="PM",Ouverture_lignes_validées!T279=""),"",IF(Ouverture_lignes_validées!T279=1,IF(ISEVEN(Capa_lignes!$C279)="VRAI",INDEX(COEE_CADLIGNE_TR!$A$16:$C$27,MATCH(Tableau4[[#This Row],[Mois]],COEE_CADLIGNE_TR!$A$16:$A$27,0),2)*COEE_CADLIGNE_TR!$J$2*INDEX(COEE_CADLIGNE_TR!$L$3:$R$9,MATCH(WEEKDAY($A279,1),COEE_CADLIGNE_TR!$M$3:$M$9,0),3)*INDEX(COEE_CADLIGNE_TR!$A$1:$E$13,MATCH(MONTH($A279),COEE_CADLIGNE_TR!$A$1:$A$13,0),5),INDEX(COEE_CADLIGNE_TR!$A$16:$C$27,MATCH(Tableau4[[#This Row],[Mois]],COEE_CADLIGNE_TR!$A$16:$A$27,0),2)*COEE_CADLIGNE_TR!$J$2*INDEX(COEE_CADLIGNE_TR!$L$3:$R$9,MATCH(WEEKDAY($A279,1),COEE_CADLIGNE_TR!$M$3:$M$9,0),4)*INDEX(COEE_CADLIGNE_TR!$A$1:$E$13,MATCH(MONTH($A279),COEE_CADLIGNE_TR!$A$1:$A$13,0),5))))</f>
        <v>1601.8735362997659</v>
      </c>
    </row>
    <row r="280" spans="1:20" x14ac:dyDescent="0.35">
      <c r="A280" s="4">
        <v>45203</v>
      </c>
      <c r="B280" s="1">
        <v>2023</v>
      </c>
      <c r="C280" s="1">
        <v>40</v>
      </c>
      <c r="D280" s="1">
        <f>MONTH(Tableau4[[#This Row],[Date ]])</f>
        <v>10</v>
      </c>
      <c r="E280" s="28" t="str">
        <f>IF(OR(Ouverture_lignes_validées!E280="F",Ouverture_lignes_validées!E280="PM",Ouverture_lignes_validées!E280=""),"",
IF(Ouverture_lignes_validées!E280=1,
IF(ISEVEN(Capa_lignes!$C280)="VRAI",
INDEX(COEE_CADLIGNE_TR!$A$16:$C$27,MATCH(Tableau4[[#This Row],[Mois]],COEE_CADLIGNE_TR!$A$16:$A$27,0),2)*COEE_CADLIGNE_TR!$G$2*INDEX(COEE_CADLIGNE_TR!$L$3:$R$9,MATCH(WEEKDAY($A280,1),COEE_CADLIGNE_TR!$M$3:$M$9,0),4)*INDEX(COEE_CADLIGNE_TR!$A$1:$D$13,MATCH(MONTH($A280),COEE_CADLIGNE_TR!$A$1:$A$13,0),2)*INDEX(COEE_CADLIGNE_TR!$A$1:$D$13,MATCH(MONTH($A280),COEE_CADLIGNE_TR!$A$1:$A$13,0),2),
INDEX(COEE_CADLIGNE_TR!$A$16:$C$27,MATCH(Tableau4[[#This Row],[Mois]],COEE_CADLIGNE_TR!$A$16:$A$27,0),2)*COEE_CADLIGNE_TR!$G$2*INDEX(COEE_CADLIGNE_TR!$L$3:$R$9,MATCH(WEEKDAY($A280,1),COEE_CADLIGNE_TR!$M$3:$M$9,0),3)*INDEX(COEE_CADLIGNE_TR!$A$1:$D$13,MATCH(MONTH($A280),COEE_CADLIGNE_TR!$A$1:$A$13,0),2)*INDEX(COEE_CADLIGNE_TR!$A$1:$D$13,MATCH(MONTH($A280),COEE_CADLIGNE_TR!$A$1:$A$13,0),2))))</f>
        <v/>
      </c>
      <c r="F280" s="28" t="str">
        <f>IF(OR(Ouverture_lignes_validées!F280="F",Ouverture_lignes_validées!F280="PM",Ouverture_lignes_validées!F280=""),"",IF(Ouverture_lignes_validées!F280=1,IF(ISEVEN(Capa_lignes!$C280)="VRAI",INDEX(COEE_CADLIGNE_TR!$A$16:$C$27,MATCH(Tableau4[[#This Row],[Mois]],COEE_CADLIGNE_TR!$A$16:$A$27,0),2)*COEE_CADLIGNE_TR!$G$2*INDEX(COEE_CADLIGNE_TR!$L$3:$R$9,MATCH(WEEKDAY($A280,1),COEE_CADLIGNE_TR!$M$3:$M$9,0),3)*INDEX(COEE_CADLIGNE_TR!$A$1:$D$13,MATCH(MONTH($A280),COEE_CADLIGNE_TR!$A$1:$A$13,0),2),COEE_CADLIGNE_TR!$G$2*INDEX(COEE_CADLIGNE_TR!$L$3:$R$9,MATCH(WEEKDAY($A280,1),COEE_CADLIGNE_TR!$M$3:$M$9,0),4)*INDEX(COEE_CADLIGNE_TR!$A$1:$D$13,MATCH(MONTH($A280),COEE_CADLIGNE_TR!$A$1:$A$13,0),2))))</f>
        <v/>
      </c>
      <c r="G280" s="28" t="str">
        <f>IF(OR(Ouverture_lignes_validées!G280="F",Ouverture_lignes_validées!G280="PM",Ouverture_lignes_validées!G280=""),"",IF(Ouverture_lignes_validées!G280=1,INDEX(COEE_CADLIGNE_TR!$A$16:$C$27,MATCH(Tableau4[[#This Row],[Mois]],COEE_CADLIGNE_TR!$A$16:$A$27,0),2)*COEE_CADLIGNE_TR!$G$2*INDEX(COEE_CADLIGNE_TR!$L$3:$R$9,MATCH(WEEKDAY($A280,1),COEE_CADLIGNE_TR!$M$3:$M$9,0),5)*INDEX(COEE_CADLIGNE_TR!$A$1:$D$13,MATCH(MONTH($A280),COEE_CADLIGNE_TR!$A$1:$A$13,0),2)))</f>
        <v/>
      </c>
      <c r="H280" s="28" t="str">
        <f>IF(OR(Ouverture_lignes_validées!H280="F",Ouverture_lignes_validées!H280="PM",Ouverture_lignes_validées!H280=""),"",IF(Ouverture_lignes_validées!H280=1,INDEX(COEE_CADLIGNE_TR!$A$16:$C$27,MATCH(Tableau4[[#This Row],[Mois]],COEE_CADLIGNE_TR!$A$16:$A$27,0),2)*COEE_CADLIGNE_TR!$G$2*INDEX(COEE_CADLIGNE_TR!$L$3:$R$9,MATCH(WEEKDAY($A280,1),COEE_CADLIGNE_TR!$M$3:$M$9,0),6)*INDEX(COEE_CADLIGNE_TR!$A$1:$D$13,MATCH(MONTH($A280),COEE_CADLIGNE_TR!$A$1:$A$13,0),2)))</f>
        <v/>
      </c>
      <c r="I280" s="28" t="str">
        <f>IF(OR(Ouverture_lignes_validées!I280="F",Ouverture_lignes_validées!I280="PM",Ouverture_lignes_validées!I280=""),"",IF(Ouverture_lignes_validées!I280=1,INDEX(COEE_CADLIGNE_TR!$A$16:$C$27,MATCH(Tableau4[[#This Row],[Mois]],COEE_CADLIGNE_TR!$A$16:$A$27,0),2)*COEE_CADLIGNE_TR!$G$2*INDEX(COEE_CADLIGNE_TR!$L$3:$R$9,MATCH(WEEKDAY($A280,1),COEE_CADLIGNE_TR!$M$3:$M$9,0),7)*INDEX(COEE_CADLIGNE_TR!$A$1:$D$13,MATCH(MONTH($A280),COEE_CADLIGNE_TR!$A$1:$A$13,0),2)))</f>
        <v/>
      </c>
      <c r="J280" s="28" t="str">
        <f>IF(OR(Ouverture_lignes_validées!J280="F",Ouverture_lignes_validées!J280="PM",Ouverture_lignes_validées!J280=""),"",IF(Ouverture_lignes_validées!J280=1,IF(ISEVEN(Capa_lignes!$C280)="VRAI",INDEX(COEE_CADLIGNE_TR!$A$16:$C$27,MATCH(Tableau4[[#This Row],[Mois]],COEE_CADLIGNE_TR!$A$16:$A$27,0),2)*COEE_CADLIGNE_TR!$H$2*INDEX(COEE_CADLIGNE_TR!$L$3:$R$9,MATCH(WEEKDAY($A280,1),COEE_CADLIGNE_TR!$M$3:$M$9,0),4)*INDEX(COEE_CADLIGNE_TR!$A$1:$D$13,MATCH(MONTH($A280),COEE_CADLIGNE_TR!$A$1:$A$13,0),3),INDEX(COEE_CADLIGNE_TR!$A$16:$C$27,MATCH(Tableau4[[#This Row],[Mois]],COEE_CADLIGNE_TR!$A$16:$A$27,0),2)*COEE_CADLIGNE_TR!$H$2*INDEX(COEE_CADLIGNE_TR!$L$3:$R$9,MATCH(WEEKDAY($A280,1),COEE_CADLIGNE_TR!$M$3:$M$9,0),3)*INDEX(COEE_CADLIGNE_TR!$A$1:$D$13,MATCH(MONTH($A280),COEE_CADLIGNE_TR!$A$1:$A$13,0),3))))</f>
        <v/>
      </c>
      <c r="K280" s="28">
        <f>IF(OR(Ouverture_lignes_validées!K280="F",Ouverture_lignes_validées!K280="PM",Ouverture_lignes_validées!K280=""),"",IF(Ouverture_lignes_validées!K280=1,IF(ISEVEN(Capa_lignes!$C280)="VRAI",INDEX(COEE_CADLIGNE_TR!$A$16:$C$27,MATCH(Tableau4[[#This Row],[Mois]],COEE_CADLIGNE_TR!$A$16:$A$27,0),2)*COEE_CADLIGNE_TR!$H$2*INDEX(COEE_CADLIGNE_TR!$L$3:$R$9,MATCH(WEEKDAY($A280,1),COEE_CADLIGNE_TR!$M$3:$M$9,0),3)*INDEX(COEE_CADLIGNE_TR!$A$1:$D$13,MATCH(MONTH($A280),COEE_CADLIGNE_TR!$A$1:$A$13,0),3),INDEX(COEE_CADLIGNE_TR!$A$16:$C$27,MATCH(Tableau4[[#This Row],[Mois]],COEE_CADLIGNE_TR!$A$16:$A$27,0),2)*COEE_CADLIGNE_TR!$H$2*INDEX(COEE_CADLIGNE_TR!$L$3:$R$9,MATCH(WEEKDAY($A280,1),COEE_CADLIGNE_TR!$M$3:$M$9,0),4)*INDEX(COEE_CADLIGNE_TR!$A$1:$D$13,MATCH(MONTH($A280),COEE_CADLIGNE_TR!$A$1:$A$13,0),3))))</f>
        <v>5097.9375</v>
      </c>
      <c r="L280" s="28">
        <f>IF(OR(Ouverture_lignes_validées!L280="F",Ouverture_lignes_validées!L280="PM",Ouverture_lignes_validées!L280=""),"",IF(Ouverture_lignes_validées!L280=1,INDEX(COEE_CADLIGNE_TR!$A$16:$C$27,MATCH(Tableau4[[#This Row],[Mois]],COEE_CADLIGNE_TR!$A$16:$A$27,0),2)*COEE_CADLIGNE_TR!$H$2*INDEX(COEE_CADLIGNE_TR!$L$3:$R$9,MATCH(WEEKDAY($A280,1),COEE_CADLIGNE_TR!$M$3:$M$9,0),5)*INDEX(COEE_CADLIGNE_TR!$A$1:$D$13,MATCH(MONTH($A280),COEE_CADLIGNE_TR!$A$1:$A$13,0),3)))</f>
        <v>6230.8125</v>
      </c>
      <c r="M280" s="28" t="str">
        <f>IF(OR(Ouverture_lignes_validées!M280="F",Ouverture_lignes_validées!M280="PM",Ouverture_lignes_validées!M280=""),"",IF(Ouverture_lignes_validées!M280=1,INDEX(COEE_CADLIGNE_TR!$A$16:$C$27,MATCH(Tableau4[[#This Row],[Mois]],COEE_CADLIGNE_TR!$A$16:$A$27,0),2)*COEE_CADLIGNE_TR!$H$2*INDEX(COEE_CADLIGNE_TR!$L$3:$R$9,MATCH(WEEKDAY($A280,1),COEE_CADLIGNE_TR!$M$3:$M$9,0),6)*INDEX(COEE_CADLIGNE_TR!$A$1:$D$13,MATCH(MONTH($A280),COEE_CADLIGNE_TR!$A$1:$A$13,0),3)))</f>
        <v/>
      </c>
      <c r="N280" s="28" t="str">
        <f>IF(OR(Ouverture_lignes_validées!N280="F",Ouverture_lignes_validées!N280="PM",Ouverture_lignes_validées!N280=""),"",IF(Ouverture_lignes_validées!N280=1,INDEX(COEE_CADLIGNE_TR!$A$16:$C$27,MATCH(Tableau4[[#This Row],[Mois]],COEE_CADLIGNE_TR!$A$16:$A$27,0),2)*COEE_CADLIGNE_TR!$H$2*INDEX(COEE_CADLIGNE_TR!$L$3:$R$9,MATCH(WEEKDAY($A280,1),COEE_CADLIGNE_TR!$M$3:$M$9,0),7)*INDEX(COEE_CADLIGNE_TR!$A$1:$D$13,MATCH(MONTH($A280),COEE_CADLIGNE_TR!$A$1:$A$13,0),3)))</f>
        <v/>
      </c>
      <c r="O280" s="28">
        <f>IF(OR(Ouverture_lignes_validées!O280="F",Ouverture_lignes_validées!O280="PM",Ouverture_lignes_validées!O280=""),"",IF(Ouverture_lignes_validées!O280=1,IF(ISEVEN(Capa_lignes!$C280)="VRAI",INDEX(COEE_CADLIGNE_TR!$A$16:$C$27,MATCH(Tableau4[[#This Row],[Mois]],COEE_CADLIGNE_TR!$A$16:$A$27,0),2)*COEE_CADLIGNE_TR!$I$2*INDEX(COEE_CADLIGNE_TR!$L$3:$R$9,MATCH(WEEKDAY($A280,1),COEE_CADLIGNE_TR!$M$3:$M$9,0),4)*INDEX(COEE_CADLIGNE_TR!$A$1:$D$13,MATCH(MONTH($A280),COEE_CADLIGNE_TR!$A$1:$A$13,0),4),INDEX(COEE_CADLIGNE_TR!$A$16:$C$27,MATCH(Tableau4[[#This Row],[Mois]],COEE_CADLIGNE_TR!$A$16:$A$27,0),2)*COEE_CADLIGNE_TR!$I$2*INDEX(COEE_CADLIGNE_TR!$L$3:$R$9,MATCH(WEEKDAY($A280,1),COEE_CADLIGNE_TR!$M$3:$M$9,0),3)*INDEX(COEE_CADLIGNE_TR!$A$1:$D$13,MATCH(MONTH($A280),COEE_CADLIGNE_TR!$A$1:$A$13,0),4))))</f>
        <v>4984.6500000000005</v>
      </c>
      <c r="P280" s="28">
        <f>IF(OR(Ouverture_lignes_validées!P280="F",Ouverture_lignes_validées!P280="PM",Ouverture_lignes_validées!P280=""),"",IF(Ouverture_lignes_validées!P280=1,IF(ISEVEN(Capa_lignes!$C280)="VRAI",INDEX(COEE_CADLIGNE_TR!$A$16:$C$27,MATCH(Tableau4[[#This Row],[Mois]],COEE_CADLIGNE_TR!$A$16:$A$27,0),2)*COEE_CADLIGNE_TR!$I$2*INDEX(COEE_CADLIGNE_TR!$L$3:$R$9,MATCH(WEEKDAY($A280,1),COEE_CADLIGNE_TR!$M$3:$M$9,0),3)*INDEX(COEE_CADLIGNE_TR!$A$1:$D$13,MATCH(MONTH($A280),COEE_CADLIGNE_TR!$A$1:$A$13,0),4),INDEX(COEE_CADLIGNE_TR!$A$16:$C$27,MATCH(Tableau4[[#This Row],[Mois]],COEE_CADLIGNE_TR!$A$16:$A$27,0),2)*COEE_CADLIGNE_TR!$I$2*INDEX(COEE_CADLIGNE_TR!$L$3:$R$9,MATCH(WEEKDAY($A280,1),COEE_CADLIGNE_TR!$M$3:$M$9,0),4)*INDEX(COEE_CADLIGNE_TR!$A$1:$D$13,MATCH(MONTH($A280),COEE_CADLIGNE_TR!$A$1:$A$13,0),4))))</f>
        <v>5097.9375</v>
      </c>
      <c r="Q280" s="28" t="str">
        <f>IF(OR(Ouverture_lignes_validées!Q280="F",Ouverture_lignes_validées!Q280="PM",Ouverture_lignes_validées!Q280=""),"",IF(Ouverture_lignes_validées!Q280=1,INDEX(COEE_CADLIGNE_TR!$A$16:$C$27,MATCH(Tableau4[[#This Row],[Mois]],COEE_CADLIGNE_TR!$A$16:$A$27,0),2)*COEE_CADLIGNE_TR!$I$2*INDEX(COEE_CADLIGNE_TR!$L$3:$R$9,MATCH(WEEKDAY($A280,1),COEE_CADLIGNE_TR!$M$3:$M$9,0),5)*INDEX(COEE_CADLIGNE_TR!$A$1:$D$13,MATCH(MONTH($A280),COEE_CADLIGNE_TR!$A$1:$A$13,0),4)))</f>
        <v/>
      </c>
      <c r="R280" s="28" t="str">
        <f>IF(OR(Ouverture_lignes_validées!R280="F",Ouverture_lignes_validées!R280="PM",Ouverture_lignes_validées!R280=""),"",IF(Ouverture_lignes_validées!R280=1,INDEX(COEE_CADLIGNE_TR!$A$16:$C$27,MATCH(Tableau4[[#This Row],[Mois]],COEE_CADLIGNE_TR!$A$16:$A$27,0),2)*COEE_CADLIGNE_TR!$I$2*INDEX(COEE_CADLIGNE_TR!$L$3:$R$9,MATCH(WEEKDAY($A280,1),COEE_CADLIGNE_TR!$M$3:$M$9,0),6)*INDEX(COEE_CADLIGNE_TR!$A$1:$D$13,MATCH(MONTH($A280),COEE_CADLIGNE_TR!$A$1:$A$13,0),4)))</f>
        <v/>
      </c>
      <c r="S280" s="28" t="str">
        <f>IF(OR(Ouverture_lignes_validées!S280="F",Ouverture_lignes_validées!S280="PM",Ouverture_lignes_validées!S280=""),"",IF(Ouverture_lignes_validées!S280=1,INDEX(COEE_CADLIGNE_TR!$A$16:$C$27,MATCH(Tableau4[[#This Row],[Mois]],COEE_CADLIGNE_TR!$A$16:$A$27,0),2)*COEE_CADLIGNE_TR!$I$2*INDEX(COEE_CADLIGNE_TR!$L$3:$R$9,MATCH(WEEKDAY($A280,1),COEE_CADLIGNE_TR!$M$3:$M$9,0),7)*INDEX(COEE_CADLIGNE_TR!$A$1:$D$13,MATCH(MONTH($A280),COEE_CADLIGNE_TR!$A$1:$A$13,0),4)))</f>
        <v/>
      </c>
      <c r="T280" s="28">
        <f>IF(OR(Ouverture_lignes_validées!T280="F",Ouverture_lignes_validées!T280="PM",Ouverture_lignes_validées!T280=""),"",IF(Ouverture_lignes_validées!T280=1,IF(ISEVEN(Capa_lignes!$C280)="VRAI",INDEX(COEE_CADLIGNE_TR!$A$16:$C$27,MATCH(Tableau4[[#This Row],[Mois]],COEE_CADLIGNE_TR!$A$16:$A$27,0),2)*COEE_CADLIGNE_TR!$J$2*INDEX(COEE_CADLIGNE_TR!$L$3:$R$9,MATCH(WEEKDAY($A280,1),COEE_CADLIGNE_TR!$M$3:$M$9,0),3)*INDEX(COEE_CADLIGNE_TR!$A$1:$E$13,MATCH(MONTH($A280),COEE_CADLIGNE_TR!$A$1:$A$13,0),5),INDEX(COEE_CADLIGNE_TR!$A$16:$C$27,MATCH(Tableau4[[#This Row],[Mois]],COEE_CADLIGNE_TR!$A$16:$A$27,0),2)*COEE_CADLIGNE_TR!$J$2*INDEX(COEE_CADLIGNE_TR!$L$3:$R$9,MATCH(WEEKDAY($A280,1),COEE_CADLIGNE_TR!$M$3:$M$9,0),4)*INDEX(COEE_CADLIGNE_TR!$A$1:$E$13,MATCH(MONTH($A280),COEE_CADLIGNE_TR!$A$1:$A$13,0),5))))</f>
        <v>1601.8735362997659</v>
      </c>
    </row>
    <row r="281" spans="1:20" x14ac:dyDescent="0.35">
      <c r="A281" s="4">
        <v>45204</v>
      </c>
      <c r="B281" s="1">
        <v>2023</v>
      </c>
      <c r="C281" s="1">
        <v>40</v>
      </c>
      <c r="D281" s="1">
        <f>MONTH(Tableau4[[#This Row],[Date ]])</f>
        <v>10</v>
      </c>
      <c r="E281" s="28" t="str">
        <f>IF(OR(Ouverture_lignes_validées!E281="F",Ouverture_lignes_validées!E281="PM",Ouverture_lignes_validées!E281=""),"",
IF(Ouverture_lignes_validées!E281=1,
IF(ISEVEN(Capa_lignes!$C281)="VRAI",
INDEX(COEE_CADLIGNE_TR!$A$16:$C$27,MATCH(Tableau4[[#This Row],[Mois]],COEE_CADLIGNE_TR!$A$16:$A$27,0),2)*COEE_CADLIGNE_TR!$G$2*INDEX(COEE_CADLIGNE_TR!$L$3:$R$9,MATCH(WEEKDAY($A281,1),COEE_CADLIGNE_TR!$M$3:$M$9,0),4)*INDEX(COEE_CADLIGNE_TR!$A$1:$D$13,MATCH(MONTH($A281),COEE_CADLIGNE_TR!$A$1:$A$13,0),2)*INDEX(COEE_CADLIGNE_TR!$A$1:$D$13,MATCH(MONTH($A281),COEE_CADLIGNE_TR!$A$1:$A$13,0),2),
INDEX(COEE_CADLIGNE_TR!$A$16:$C$27,MATCH(Tableau4[[#This Row],[Mois]],COEE_CADLIGNE_TR!$A$16:$A$27,0),2)*COEE_CADLIGNE_TR!$G$2*INDEX(COEE_CADLIGNE_TR!$L$3:$R$9,MATCH(WEEKDAY($A281,1),COEE_CADLIGNE_TR!$M$3:$M$9,0),3)*INDEX(COEE_CADLIGNE_TR!$A$1:$D$13,MATCH(MONTH($A281),COEE_CADLIGNE_TR!$A$1:$A$13,0),2)*INDEX(COEE_CADLIGNE_TR!$A$1:$D$13,MATCH(MONTH($A281),COEE_CADLIGNE_TR!$A$1:$A$13,0),2))))</f>
        <v/>
      </c>
      <c r="F281" s="28" t="str">
        <f>IF(OR(Ouverture_lignes_validées!F281="F",Ouverture_lignes_validées!F281="PM",Ouverture_lignes_validées!F281=""),"",IF(Ouverture_lignes_validées!F281=1,IF(ISEVEN(Capa_lignes!$C281)="VRAI",INDEX(COEE_CADLIGNE_TR!$A$16:$C$27,MATCH(Tableau4[[#This Row],[Mois]],COEE_CADLIGNE_TR!$A$16:$A$27,0),2)*COEE_CADLIGNE_TR!$G$2*INDEX(COEE_CADLIGNE_TR!$L$3:$R$9,MATCH(WEEKDAY($A281,1),COEE_CADLIGNE_TR!$M$3:$M$9,0),3)*INDEX(COEE_CADLIGNE_TR!$A$1:$D$13,MATCH(MONTH($A281),COEE_CADLIGNE_TR!$A$1:$A$13,0),2),COEE_CADLIGNE_TR!$G$2*INDEX(COEE_CADLIGNE_TR!$L$3:$R$9,MATCH(WEEKDAY($A281,1),COEE_CADLIGNE_TR!$M$3:$M$9,0),4)*INDEX(COEE_CADLIGNE_TR!$A$1:$D$13,MATCH(MONTH($A281),COEE_CADLIGNE_TR!$A$1:$A$13,0),2))))</f>
        <v/>
      </c>
      <c r="G281" s="28" t="str">
        <f>IF(OR(Ouverture_lignes_validées!G281="F",Ouverture_lignes_validées!G281="PM",Ouverture_lignes_validées!G281=""),"",IF(Ouverture_lignes_validées!G281=1,INDEX(COEE_CADLIGNE_TR!$A$16:$C$27,MATCH(Tableau4[[#This Row],[Mois]],COEE_CADLIGNE_TR!$A$16:$A$27,0),2)*COEE_CADLIGNE_TR!$G$2*INDEX(COEE_CADLIGNE_TR!$L$3:$R$9,MATCH(WEEKDAY($A281,1),COEE_CADLIGNE_TR!$M$3:$M$9,0),5)*INDEX(COEE_CADLIGNE_TR!$A$1:$D$13,MATCH(MONTH($A281),COEE_CADLIGNE_TR!$A$1:$A$13,0),2)))</f>
        <v/>
      </c>
      <c r="H281" s="28" t="str">
        <f>IF(OR(Ouverture_lignes_validées!H281="F",Ouverture_lignes_validées!H281="PM",Ouverture_lignes_validées!H281=""),"",IF(Ouverture_lignes_validées!H281=1,INDEX(COEE_CADLIGNE_TR!$A$16:$C$27,MATCH(Tableau4[[#This Row],[Mois]],COEE_CADLIGNE_TR!$A$16:$A$27,0),2)*COEE_CADLIGNE_TR!$G$2*INDEX(COEE_CADLIGNE_TR!$L$3:$R$9,MATCH(WEEKDAY($A281,1),COEE_CADLIGNE_TR!$M$3:$M$9,0),6)*INDEX(COEE_CADLIGNE_TR!$A$1:$D$13,MATCH(MONTH($A281),COEE_CADLIGNE_TR!$A$1:$A$13,0),2)))</f>
        <v/>
      </c>
      <c r="I281" s="28" t="str">
        <f>IF(OR(Ouverture_lignes_validées!I281="F",Ouverture_lignes_validées!I281="PM",Ouverture_lignes_validées!I281=""),"",IF(Ouverture_lignes_validées!I281=1,INDEX(COEE_CADLIGNE_TR!$A$16:$C$27,MATCH(Tableau4[[#This Row],[Mois]],COEE_CADLIGNE_TR!$A$16:$A$27,0),2)*COEE_CADLIGNE_TR!$G$2*INDEX(COEE_CADLIGNE_TR!$L$3:$R$9,MATCH(WEEKDAY($A281,1),COEE_CADLIGNE_TR!$M$3:$M$9,0),7)*INDEX(COEE_CADLIGNE_TR!$A$1:$D$13,MATCH(MONTH($A281),COEE_CADLIGNE_TR!$A$1:$A$13,0),2)))</f>
        <v/>
      </c>
      <c r="J281" s="28" t="str">
        <f>IF(OR(Ouverture_lignes_validées!J281="F",Ouverture_lignes_validées!J281="PM",Ouverture_lignes_validées!J281=""),"",IF(Ouverture_lignes_validées!J281=1,IF(ISEVEN(Capa_lignes!$C281)="VRAI",INDEX(COEE_CADLIGNE_TR!$A$16:$C$27,MATCH(Tableau4[[#This Row],[Mois]],COEE_CADLIGNE_TR!$A$16:$A$27,0),2)*COEE_CADLIGNE_TR!$H$2*INDEX(COEE_CADLIGNE_TR!$L$3:$R$9,MATCH(WEEKDAY($A281,1),COEE_CADLIGNE_TR!$M$3:$M$9,0),4)*INDEX(COEE_CADLIGNE_TR!$A$1:$D$13,MATCH(MONTH($A281),COEE_CADLIGNE_TR!$A$1:$A$13,0),3),INDEX(COEE_CADLIGNE_TR!$A$16:$C$27,MATCH(Tableau4[[#This Row],[Mois]],COEE_CADLIGNE_TR!$A$16:$A$27,0),2)*COEE_CADLIGNE_TR!$H$2*INDEX(COEE_CADLIGNE_TR!$L$3:$R$9,MATCH(WEEKDAY($A281,1),COEE_CADLIGNE_TR!$M$3:$M$9,0),3)*INDEX(COEE_CADLIGNE_TR!$A$1:$D$13,MATCH(MONTH($A281),COEE_CADLIGNE_TR!$A$1:$A$13,0),3))))</f>
        <v/>
      </c>
      <c r="K281" s="28">
        <f>IF(OR(Ouverture_lignes_validées!K281="F",Ouverture_lignes_validées!K281="PM",Ouverture_lignes_validées!K281=""),"",IF(Ouverture_lignes_validées!K281=1,IF(ISEVEN(Capa_lignes!$C281)="VRAI",INDEX(COEE_CADLIGNE_TR!$A$16:$C$27,MATCH(Tableau4[[#This Row],[Mois]],COEE_CADLIGNE_TR!$A$16:$A$27,0),2)*COEE_CADLIGNE_TR!$H$2*INDEX(COEE_CADLIGNE_TR!$L$3:$R$9,MATCH(WEEKDAY($A281,1),COEE_CADLIGNE_TR!$M$3:$M$9,0),3)*INDEX(COEE_CADLIGNE_TR!$A$1:$D$13,MATCH(MONTH($A281),COEE_CADLIGNE_TR!$A$1:$A$13,0),3),INDEX(COEE_CADLIGNE_TR!$A$16:$C$27,MATCH(Tableau4[[#This Row],[Mois]],COEE_CADLIGNE_TR!$A$16:$A$27,0),2)*COEE_CADLIGNE_TR!$H$2*INDEX(COEE_CADLIGNE_TR!$L$3:$R$9,MATCH(WEEKDAY($A281,1),COEE_CADLIGNE_TR!$M$3:$M$9,0),4)*INDEX(COEE_CADLIGNE_TR!$A$1:$D$13,MATCH(MONTH($A281),COEE_CADLIGNE_TR!$A$1:$A$13,0),3))))</f>
        <v>5097.9375</v>
      </c>
      <c r="L281" s="28">
        <f>IF(OR(Ouverture_lignes_validées!L281="F",Ouverture_lignes_validées!L281="PM",Ouverture_lignes_validées!L281=""),"",IF(Ouverture_lignes_validées!L281=1,INDEX(COEE_CADLIGNE_TR!$A$16:$C$27,MATCH(Tableau4[[#This Row],[Mois]],COEE_CADLIGNE_TR!$A$16:$A$27,0),2)*COEE_CADLIGNE_TR!$H$2*INDEX(COEE_CADLIGNE_TR!$L$3:$R$9,MATCH(WEEKDAY($A281,1),COEE_CADLIGNE_TR!$M$3:$M$9,0),5)*INDEX(COEE_CADLIGNE_TR!$A$1:$D$13,MATCH(MONTH($A281),COEE_CADLIGNE_TR!$A$1:$A$13,0),3)))</f>
        <v>6230.8125</v>
      </c>
      <c r="M281" s="28" t="str">
        <f>IF(OR(Ouverture_lignes_validées!M281="F",Ouverture_lignes_validées!M281="PM",Ouverture_lignes_validées!M281=""),"",IF(Ouverture_lignes_validées!M281=1,INDEX(COEE_CADLIGNE_TR!$A$16:$C$27,MATCH(Tableau4[[#This Row],[Mois]],COEE_CADLIGNE_TR!$A$16:$A$27,0),2)*COEE_CADLIGNE_TR!$H$2*INDEX(COEE_CADLIGNE_TR!$L$3:$R$9,MATCH(WEEKDAY($A281,1),COEE_CADLIGNE_TR!$M$3:$M$9,0),6)*INDEX(COEE_CADLIGNE_TR!$A$1:$D$13,MATCH(MONTH($A281),COEE_CADLIGNE_TR!$A$1:$A$13,0),3)))</f>
        <v/>
      </c>
      <c r="N281" s="28" t="str">
        <f>IF(OR(Ouverture_lignes_validées!N281="F",Ouverture_lignes_validées!N281="PM",Ouverture_lignes_validées!N281=""),"",IF(Ouverture_lignes_validées!N281=1,INDEX(COEE_CADLIGNE_TR!$A$16:$C$27,MATCH(Tableau4[[#This Row],[Mois]],COEE_CADLIGNE_TR!$A$16:$A$27,0),2)*COEE_CADLIGNE_TR!$H$2*INDEX(COEE_CADLIGNE_TR!$L$3:$R$9,MATCH(WEEKDAY($A281,1),COEE_CADLIGNE_TR!$M$3:$M$9,0),7)*INDEX(COEE_CADLIGNE_TR!$A$1:$D$13,MATCH(MONTH($A281),COEE_CADLIGNE_TR!$A$1:$A$13,0),3)))</f>
        <v/>
      </c>
      <c r="O281" s="28">
        <f>IF(OR(Ouverture_lignes_validées!O281="F",Ouverture_lignes_validées!O281="PM",Ouverture_lignes_validées!O281=""),"",IF(Ouverture_lignes_validées!O281=1,IF(ISEVEN(Capa_lignes!$C281)="VRAI",INDEX(COEE_CADLIGNE_TR!$A$16:$C$27,MATCH(Tableau4[[#This Row],[Mois]],COEE_CADLIGNE_TR!$A$16:$A$27,0),2)*COEE_CADLIGNE_TR!$I$2*INDEX(COEE_CADLIGNE_TR!$L$3:$R$9,MATCH(WEEKDAY($A281,1),COEE_CADLIGNE_TR!$M$3:$M$9,0),4)*INDEX(COEE_CADLIGNE_TR!$A$1:$D$13,MATCH(MONTH($A281),COEE_CADLIGNE_TR!$A$1:$A$13,0),4),INDEX(COEE_CADLIGNE_TR!$A$16:$C$27,MATCH(Tableau4[[#This Row],[Mois]],COEE_CADLIGNE_TR!$A$16:$A$27,0),2)*COEE_CADLIGNE_TR!$I$2*INDEX(COEE_CADLIGNE_TR!$L$3:$R$9,MATCH(WEEKDAY($A281,1),COEE_CADLIGNE_TR!$M$3:$M$9,0),3)*INDEX(COEE_CADLIGNE_TR!$A$1:$D$13,MATCH(MONTH($A281),COEE_CADLIGNE_TR!$A$1:$A$13,0),4))))</f>
        <v>4984.6500000000005</v>
      </c>
      <c r="P281" s="28">
        <f>IF(OR(Ouverture_lignes_validées!P281="F",Ouverture_lignes_validées!P281="PM",Ouverture_lignes_validées!P281=""),"",IF(Ouverture_lignes_validées!P281=1,IF(ISEVEN(Capa_lignes!$C281)="VRAI",INDEX(COEE_CADLIGNE_TR!$A$16:$C$27,MATCH(Tableau4[[#This Row],[Mois]],COEE_CADLIGNE_TR!$A$16:$A$27,0),2)*COEE_CADLIGNE_TR!$I$2*INDEX(COEE_CADLIGNE_TR!$L$3:$R$9,MATCH(WEEKDAY($A281,1),COEE_CADLIGNE_TR!$M$3:$M$9,0),3)*INDEX(COEE_CADLIGNE_TR!$A$1:$D$13,MATCH(MONTH($A281),COEE_CADLIGNE_TR!$A$1:$A$13,0),4),INDEX(COEE_CADLIGNE_TR!$A$16:$C$27,MATCH(Tableau4[[#This Row],[Mois]],COEE_CADLIGNE_TR!$A$16:$A$27,0),2)*COEE_CADLIGNE_TR!$I$2*INDEX(COEE_CADLIGNE_TR!$L$3:$R$9,MATCH(WEEKDAY($A281,1),COEE_CADLIGNE_TR!$M$3:$M$9,0),4)*INDEX(COEE_CADLIGNE_TR!$A$1:$D$13,MATCH(MONTH($A281),COEE_CADLIGNE_TR!$A$1:$A$13,0),4))))</f>
        <v>5097.9375</v>
      </c>
      <c r="Q281" s="28" t="str">
        <f>IF(OR(Ouverture_lignes_validées!Q281="F",Ouverture_lignes_validées!Q281="PM",Ouverture_lignes_validées!Q281=""),"",IF(Ouverture_lignes_validées!Q281=1,INDEX(COEE_CADLIGNE_TR!$A$16:$C$27,MATCH(Tableau4[[#This Row],[Mois]],COEE_CADLIGNE_TR!$A$16:$A$27,0),2)*COEE_CADLIGNE_TR!$I$2*INDEX(COEE_CADLIGNE_TR!$L$3:$R$9,MATCH(WEEKDAY($A281,1),COEE_CADLIGNE_TR!$M$3:$M$9,0),5)*INDEX(COEE_CADLIGNE_TR!$A$1:$D$13,MATCH(MONTH($A281),COEE_CADLIGNE_TR!$A$1:$A$13,0),4)))</f>
        <v/>
      </c>
      <c r="R281" s="28" t="str">
        <f>IF(OR(Ouverture_lignes_validées!R281="F",Ouverture_lignes_validées!R281="PM",Ouverture_lignes_validées!R281=""),"",IF(Ouverture_lignes_validées!R281=1,INDEX(COEE_CADLIGNE_TR!$A$16:$C$27,MATCH(Tableau4[[#This Row],[Mois]],COEE_CADLIGNE_TR!$A$16:$A$27,0),2)*COEE_CADLIGNE_TR!$I$2*INDEX(COEE_CADLIGNE_TR!$L$3:$R$9,MATCH(WEEKDAY($A281,1),COEE_CADLIGNE_TR!$M$3:$M$9,0),6)*INDEX(COEE_CADLIGNE_TR!$A$1:$D$13,MATCH(MONTH($A281),COEE_CADLIGNE_TR!$A$1:$A$13,0),4)))</f>
        <v/>
      </c>
      <c r="S281" s="28" t="str">
        <f>IF(OR(Ouverture_lignes_validées!S281="F",Ouverture_lignes_validées!S281="PM",Ouverture_lignes_validées!S281=""),"",IF(Ouverture_lignes_validées!S281=1,INDEX(COEE_CADLIGNE_TR!$A$16:$C$27,MATCH(Tableau4[[#This Row],[Mois]],COEE_CADLIGNE_TR!$A$16:$A$27,0),2)*COEE_CADLIGNE_TR!$I$2*INDEX(COEE_CADLIGNE_TR!$L$3:$R$9,MATCH(WEEKDAY($A281,1),COEE_CADLIGNE_TR!$M$3:$M$9,0),7)*INDEX(COEE_CADLIGNE_TR!$A$1:$D$13,MATCH(MONTH($A281),COEE_CADLIGNE_TR!$A$1:$A$13,0),4)))</f>
        <v/>
      </c>
      <c r="T281" s="28">
        <f>IF(OR(Ouverture_lignes_validées!T281="F",Ouverture_lignes_validées!T281="PM",Ouverture_lignes_validées!T281=""),"",IF(Ouverture_lignes_validées!T281=1,IF(ISEVEN(Capa_lignes!$C281)="VRAI",INDEX(COEE_CADLIGNE_TR!$A$16:$C$27,MATCH(Tableau4[[#This Row],[Mois]],COEE_CADLIGNE_TR!$A$16:$A$27,0),2)*COEE_CADLIGNE_TR!$J$2*INDEX(COEE_CADLIGNE_TR!$L$3:$R$9,MATCH(WEEKDAY($A281,1),COEE_CADLIGNE_TR!$M$3:$M$9,0),3)*INDEX(COEE_CADLIGNE_TR!$A$1:$E$13,MATCH(MONTH($A281),COEE_CADLIGNE_TR!$A$1:$A$13,0),5),INDEX(COEE_CADLIGNE_TR!$A$16:$C$27,MATCH(Tableau4[[#This Row],[Mois]],COEE_CADLIGNE_TR!$A$16:$A$27,0),2)*COEE_CADLIGNE_TR!$J$2*INDEX(COEE_CADLIGNE_TR!$L$3:$R$9,MATCH(WEEKDAY($A281,1),COEE_CADLIGNE_TR!$M$3:$M$9,0),4)*INDEX(COEE_CADLIGNE_TR!$A$1:$E$13,MATCH(MONTH($A281),COEE_CADLIGNE_TR!$A$1:$A$13,0),5))))</f>
        <v>1601.8735362997659</v>
      </c>
    </row>
    <row r="282" spans="1:20" x14ac:dyDescent="0.35">
      <c r="A282" s="4">
        <v>45205</v>
      </c>
      <c r="B282" s="1">
        <v>2023</v>
      </c>
      <c r="C282" s="1">
        <v>40</v>
      </c>
      <c r="D282" s="1">
        <f>MONTH(Tableau4[[#This Row],[Date ]])</f>
        <v>10</v>
      </c>
      <c r="E282" s="28" t="str">
        <f>IF(OR(Ouverture_lignes_validées!E282="F",Ouverture_lignes_validées!E282="PM",Ouverture_lignes_validées!E282=""),"",
IF(Ouverture_lignes_validées!E282=1,
IF(ISEVEN(Capa_lignes!$C282)="VRAI",
INDEX(COEE_CADLIGNE_TR!$A$16:$C$27,MATCH(Tableau4[[#This Row],[Mois]],COEE_CADLIGNE_TR!$A$16:$A$27,0),2)*COEE_CADLIGNE_TR!$G$2*INDEX(COEE_CADLIGNE_TR!$L$3:$R$9,MATCH(WEEKDAY($A282,1),COEE_CADLIGNE_TR!$M$3:$M$9,0),4)*INDEX(COEE_CADLIGNE_TR!$A$1:$D$13,MATCH(MONTH($A282),COEE_CADLIGNE_TR!$A$1:$A$13,0),2)*INDEX(COEE_CADLIGNE_TR!$A$1:$D$13,MATCH(MONTH($A282),COEE_CADLIGNE_TR!$A$1:$A$13,0),2),
INDEX(COEE_CADLIGNE_TR!$A$16:$C$27,MATCH(Tableau4[[#This Row],[Mois]],COEE_CADLIGNE_TR!$A$16:$A$27,0),2)*COEE_CADLIGNE_TR!$G$2*INDEX(COEE_CADLIGNE_TR!$L$3:$R$9,MATCH(WEEKDAY($A282,1),COEE_CADLIGNE_TR!$M$3:$M$9,0),3)*INDEX(COEE_CADLIGNE_TR!$A$1:$D$13,MATCH(MONTH($A282),COEE_CADLIGNE_TR!$A$1:$A$13,0),2)*INDEX(COEE_CADLIGNE_TR!$A$1:$D$13,MATCH(MONTH($A282),COEE_CADLIGNE_TR!$A$1:$A$13,0),2))))</f>
        <v/>
      </c>
      <c r="F282" s="28" t="str">
        <f>IF(OR(Ouverture_lignes_validées!F282="F",Ouverture_lignes_validées!F282="PM",Ouverture_lignes_validées!F282=""),"",IF(Ouverture_lignes_validées!F282=1,IF(ISEVEN(Capa_lignes!$C282)="VRAI",INDEX(COEE_CADLIGNE_TR!$A$16:$C$27,MATCH(Tableau4[[#This Row],[Mois]],COEE_CADLIGNE_TR!$A$16:$A$27,0),2)*COEE_CADLIGNE_TR!$G$2*INDEX(COEE_CADLIGNE_TR!$L$3:$R$9,MATCH(WEEKDAY($A282,1),COEE_CADLIGNE_TR!$M$3:$M$9,0),3)*INDEX(COEE_CADLIGNE_TR!$A$1:$D$13,MATCH(MONTH($A282),COEE_CADLIGNE_TR!$A$1:$A$13,0),2),COEE_CADLIGNE_TR!$G$2*INDEX(COEE_CADLIGNE_TR!$L$3:$R$9,MATCH(WEEKDAY($A282,1),COEE_CADLIGNE_TR!$M$3:$M$9,0),4)*INDEX(COEE_CADLIGNE_TR!$A$1:$D$13,MATCH(MONTH($A282),COEE_CADLIGNE_TR!$A$1:$A$13,0),2))))</f>
        <v/>
      </c>
      <c r="G282" s="28" t="str">
        <f>IF(OR(Ouverture_lignes_validées!G282="F",Ouverture_lignes_validées!G282="PM",Ouverture_lignes_validées!G282=""),"",IF(Ouverture_lignes_validées!G282=1,INDEX(COEE_CADLIGNE_TR!$A$16:$C$27,MATCH(Tableau4[[#This Row],[Mois]],COEE_CADLIGNE_TR!$A$16:$A$27,0),2)*COEE_CADLIGNE_TR!$G$2*INDEX(COEE_CADLIGNE_TR!$L$3:$R$9,MATCH(WEEKDAY($A282,1),COEE_CADLIGNE_TR!$M$3:$M$9,0),5)*INDEX(COEE_CADLIGNE_TR!$A$1:$D$13,MATCH(MONTH($A282),COEE_CADLIGNE_TR!$A$1:$A$13,0),2)))</f>
        <v/>
      </c>
      <c r="H282" s="28" t="str">
        <f>IF(OR(Ouverture_lignes_validées!H282="F",Ouverture_lignes_validées!H282="PM",Ouverture_lignes_validées!H282=""),"",IF(Ouverture_lignes_validées!H282=1,INDEX(COEE_CADLIGNE_TR!$A$16:$C$27,MATCH(Tableau4[[#This Row],[Mois]],COEE_CADLIGNE_TR!$A$16:$A$27,0),2)*COEE_CADLIGNE_TR!$G$2*INDEX(COEE_CADLIGNE_TR!$L$3:$R$9,MATCH(WEEKDAY($A282,1),COEE_CADLIGNE_TR!$M$3:$M$9,0),6)*INDEX(COEE_CADLIGNE_TR!$A$1:$D$13,MATCH(MONTH($A282),COEE_CADLIGNE_TR!$A$1:$A$13,0),2)))</f>
        <v/>
      </c>
      <c r="I282" s="28" t="str">
        <f>IF(OR(Ouverture_lignes_validées!I282="F",Ouverture_lignes_validées!I282="PM",Ouverture_lignes_validées!I282=""),"",IF(Ouverture_lignes_validées!I282=1,INDEX(COEE_CADLIGNE_TR!$A$16:$C$27,MATCH(Tableau4[[#This Row],[Mois]],COEE_CADLIGNE_TR!$A$16:$A$27,0),2)*COEE_CADLIGNE_TR!$G$2*INDEX(COEE_CADLIGNE_TR!$L$3:$R$9,MATCH(WEEKDAY($A282,1),COEE_CADLIGNE_TR!$M$3:$M$9,0),7)*INDEX(COEE_CADLIGNE_TR!$A$1:$D$13,MATCH(MONTH($A282),COEE_CADLIGNE_TR!$A$1:$A$13,0),2)))</f>
        <v/>
      </c>
      <c r="J282" s="28" t="str">
        <f>IF(OR(Ouverture_lignes_validées!J282="F",Ouverture_lignes_validées!J282="PM",Ouverture_lignes_validées!J282=""),"",IF(Ouverture_lignes_validées!J282=1,IF(ISEVEN(Capa_lignes!$C282)="VRAI",INDEX(COEE_CADLIGNE_TR!$A$16:$C$27,MATCH(Tableau4[[#This Row],[Mois]],COEE_CADLIGNE_TR!$A$16:$A$27,0),2)*COEE_CADLIGNE_TR!$H$2*INDEX(COEE_CADLIGNE_TR!$L$3:$R$9,MATCH(WEEKDAY($A282,1),COEE_CADLIGNE_TR!$M$3:$M$9,0),4)*INDEX(COEE_CADLIGNE_TR!$A$1:$D$13,MATCH(MONTH($A282),COEE_CADLIGNE_TR!$A$1:$A$13,0),3),INDEX(COEE_CADLIGNE_TR!$A$16:$C$27,MATCH(Tableau4[[#This Row],[Mois]],COEE_CADLIGNE_TR!$A$16:$A$27,0),2)*COEE_CADLIGNE_TR!$H$2*INDEX(COEE_CADLIGNE_TR!$L$3:$R$9,MATCH(WEEKDAY($A282,1),COEE_CADLIGNE_TR!$M$3:$M$9,0),3)*INDEX(COEE_CADLIGNE_TR!$A$1:$D$13,MATCH(MONTH($A282),COEE_CADLIGNE_TR!$A$1:$A$13,0),3))))</f>
        <v/>
      </c>
      <c r="K282" s="28">
        <f>IF(OR(Ouverture_lignes_validées!K282="F",Ouverture_lignes_validées!K282="PM",Ouverture_lignes_validées!K282=""),"",IF(Ouverture_lignes_validées!K282=1,IF(ISEVEN(Capa_lignes!$C282)="VRAI",INDEX(COEE_CADLIGNE_TR!$A$16:$C$27,MATCH(Tableau4[[#This Row],[Mois]],COEE_CADLIGNE_TR!$A$16:$A$27,0),2)*COEE_CADLIGNE_TR!$H$2*INDEX(COEE_CADLIGNE_TR!$L$3:$R$9,MATCH(WEEKDAY($A282,1),COEE_CADLIGNE_TR!$M$3:$M$9,0),3)*INDEX(COEE_CADLIGNE_TR!$A$1:$D$13,MATCH(MONTH($A282),COEE_CADLIGNE_TR!$A$1:$A$13,0),3),INDEX(COEE_CADLIGNE_TR!$A$16:$C$27,MATCH(Tableau4[[#This Row],[Mois]],COEE_CADLIGNE_TR!$A$16:$A$27,0),2)*COEE_CADLIGNE_TR!$H$2*INDEX(COEE_CADLIGNE_TR!$L$3:$R$9,MATCH(WEEKDAY($A282,1),COEE_CADLIGNE_TR!$M$3:$M$9,0),4)*INDEX(COEE_CADLIGNE_TR!$A$1:$D$13,MATCH(MONTH($A282),COEE_CADLIGNE_TR!$A$1:$A$13,0),3))))</f>
        <v>3058.7625000000003</v>
      </c>
      <c r="L282" s="28" t="str">
        <f>IF(OR(Ouverture_lignes_validées!L282="F",Ouverture_lignes_validées!L282="PM",Ouverture_lignes_validées!L282=""),"",IF(Ouverture_lignes_validées!L282=1,INDEX(COEE_CADLIGNE_TR!$A$16:$C$27,MATCH(Tableau4[[#This Row],[Mois]],COEE_CADLIGNE_TR!$A$16:$A$27,0),2)*COEE_CADLIGNE_TR!$H$2*INDEX(COEE_CADLIGNE_TR!$L$3:$R$9,MATCH(WEEKDAY($A282,1),COEE_CADLIGNE_TR!$M$3:$M$9,0),5)*INDEX(COEE_CADLIGNE_TR!$A$1:$D$13,MATCH(MONTH($A282),COEE_CADLIGNE_TR!$A$1:$A$13,0),3)))</f>
        <v/>
      </c>
      <c r="M282" s="28" t="str">
        <f>IF(OR(Ouverture_lignes_validées!M282="F",Ouverture_lignes_validées!M282="PM",Ouverture_lignes_validées!M282=""),"",IF(Ouverture_lignes_validées!M282=1,INDEX(COEE_CADLIGNE_TR!$A$16:$C$27,MATCH(Tableau4[[#This Row],[Mois]],COEE_CADLIGNE_TR!$A$16:$A$27,0),2)*COEE_CADLIGNE_TR!$H$2*INDEX(COEE_CADLIGNE_TR!$L$3:$R$9,MATCH(WEEKDAY($A282,1),COEE_CADLIGNE_TR!$M$3:$M$9,0),6)*INDEX(COEE_CADLIGNE_TR!$A$1:$D$13,MATCH(MONTH($A282),COEE_CADLIGNE_TR!$A$1:$A$13,0),3)))</f>
        <v/>
      </c>
      <c r="N282" s="28" t="str">
        <f>IF(OR(Ouverture_lignes_validées!N282="F",Ouverture_lignes_validées!N282="PM",Ouverture_lignes_validées!N282=""),"",IF(Ouverture_lignes_validées!N282=1,INDEX(COEE_CADLIGNE_TR!$A$16:$C$27,MATCH(Tableau4[[#This Row],[Mois]],COEE_CADLIGNE_TR!$A$16:$A$27,0),2)*COEE_CADLIGNE_TR!$H$2*INDEX(COEE_CADLIGNE_TR!$L$3:$R$9,MATCH(WEEKDAY($A282,1),COEE_CADLIGNE_TR!$M$3:$M$9,0),7)*INDEX(COEE_CADLIGNE_TR!$A$1:$D$13,MATCH(MONTH($A282),COEE_CADLIGNE_TR!$A$1:$A$13,0),3)))</f>
        <v/>
      </c>
      <c r="O282" s="28">
        <f>IF(OR(Ouverture_lignes_validées!O282="F",Ouverture_lignes_validées!O282="PM",Ouverture_lignes_validées!O282=""),"",IF(Ouverture_lignes_validées!O282=1,IF(ISEVEN(Capa_lignes!$C282)="VRAI",INDEX(COEE_CADLIGNE_TR!$A$16:$C$27,MATCH(Tableau4[[#This Row],[Mois]],COEE_CADLIGNE_TR!$A$16:$A$27,0),2)*COEE_CADLIGNE_TR!$I$2*INDEX(COEE_CADLIGNE_TR!$L$3:$R$9,MATCH(WEEKDAY($A282,1),COEE_CADLIGNE_TR!$M$3:$M$9,0),4)*INDEX(COEE_CADLIGNE_TR!$A$1:$D$13,MATCH(MONTH($A282),COEE_CADLIGNE_TR!$A$1:$A$13,0),4),INDEX(COEE_CADLIGNE_TR!$A$16:$C$27,MATCH(Tableau4[[#This Row],[Mois]],COEE_CADLIGNE_TR!$A$16:$A$27,0),2)*COEE_CADLIGNE_TR!$I$2*INDEX(COEE_CADLIGNE_TR!$L$3:$R$9,MATCH(WEEKDAY($A282,1),COEE_CADLIGNE_TR!$M$3:$M$9,0),3)*INDEX(COEE_CADLIGNE_TR!$A$1:$D$13,MATCH(MONTH($A282),COEE_CADLIGNE_TR!$A$1:$A$13,0),4))))</f>
        <v>4984.6500000000005</v>
      </c>
      <c r="P282" s="28">
        <f>IF(OR(Ouverture_lignes_validées!P282="F",Ouverture_lignes_validées!P282="PM",Ouverture_lignes_validées!P282=""),"",IF(Ouverture_lignes_validées!P282=1,IF(ISEVEN(Capa_lignes!$C282)="VRAI",INDEX(COEE_CADLIGNE_TR!$A$16:$C$27,MATCH(Tableau4[[#This Row],[Mois]],COEE_CADLIGNE_TR!$A$16:$A$27,0),2)*COEE_CADLIGNE_TR!$I$2*INDEX(COEE_CADLIGNE_TR!$L$3:$R$9,MATCH(WEEKDAY($A282,1),COEE_CADLIGNE_TR!$M$3:$M$9,0),3)*INDEX(COEE_CADLIGNE_TR!$A$1:$D$13,MATCH(MONTH($A282),COEE_CADLIGNE_TR!$A$1:$A$13,0),4),INDEX(COEE_CADLIGNE_TR!$A$16:$C$27,MATCH(Tableau4[[#This Row],[Mois]],COEE_CADLIGNE_TR!$A$16:$A$27,0),2)*COEE_CADLIGNE_TR!$I$2*INDEX(COEE_CADLIGNE_TR!$L$3:$R$9,MATCH(WEEKDAY($A282,1),COEE_CADLIGNE_TR!$M$3:$M$9,0),4)*INDEX(COEE_CADLIGNE_TR!$A$1:$D$13,MATCH(MONTH($A282),COEE_CADLIGNE_TR!$A$1:$A$13,0),4))))</f>
        <v>3058.7625000000003</v>
      </c>
      <c r="Q282" s="28" t="str">
        <f>IF(OR(Ouverture_lignes_validées!Q282="F",Ouverture_lignes_validées!Q282="PM",Ouverture_lignes_validées!Q282=""),"",IF(Ouverture_lignes_validées!Q282=1,INDEX(COEE_CADLIGNE_TR!$A$16:$C$27,MATCH(Tableau4[[#This Row],[Mois]],COEE_CADLIGNE_TR!$A$16:$A$27,0),2)*COEE_CADLIGNE_TR!$I$2*INDEX(COEE_CADLIGNE_TR!$L$3:$R$9,MATCH(WEEKDAY($A282,1),COEE_CADLIGNE_TR!$M$3:$M$9,0),5)*INDEX(COEE_CADLIGNE_TR!$A$1:$D$13,MATCH(MONTH($A282),COEE_CADLIGNE_TR!$A$1:$A$13,0),4)))</f>
        <v/>
      </c>
      <c r="R282" s="28" t="str">
        <f>IF(OR(Ouverture_lignes_validées!R282="F",Ouverture_lignes_validées!R282="PM",Ouverture_lignes_validées!R282=""),"",IF(Ouverture_lignes_validées!R282=1,INDEX(COEE_CADLIGNE_TR!$A$16:$C$27,MATCH(Tableau4[[#This Row],[Mois]],COEE_CADLIGNE_TR!$A$16:$A$27,0),2)*COEE_CADLIGNE_TR!$I$2*INDEX(COEE_CADLIGNE_TR!$L$3:$R$9,MATCH(WEEKDAY($A282,1),COEE_CADLIGNE_TR!$M$3:$M$9,0),6)*INDEX(COEE_CADLIGNE_TR!$A$1:$D$13,MATCH(MONTH($A282),COEE_CADLIGNE_TR!$A$1:$A$13,0),4)))</f>
        <v/>
      </c>
      <c r="S282" s="28" t="str">
        <f>IF(OR(Ouverture_lignes_validées!S282="F",Ouverture_lignes_validées!S282="PM",Ouverture_lignes_validées!S282=""),"",IF(Ouverture_lignes_validées!S282=1,INDEX(COEE_CADLIGNE_TR!$A$16:$C$27,MATCH(Tableau4[[#This Row],[Mois]],COEE_CADLIGNE_TR!$A$16:$A$27,0),2)*COEE_CADLIGNE_TR!$I$2*INDEX(COEE_CADLIGNE_TR!$L$3:$R$9,MATCH(WEEKDAY($A282,1),COEE_CADLIGNE_TR!$M$3:$M$9,0),7)*INDEX(COEE_CADLIGNE_TR!$A$1:$D$13,MATCH(MONTH($A282),COEE_CADLIGNE_TR!$A$1:$A$13,0),4)))</f>
        <v/>
      </c>
      <c r="T282" s="28">
        <f>IF(OR(Ouverture_lignes_validées!T282="F",Ouverture_lignes_validées!T282="PM",Ouverture_lignes_validées!T282=""),"",IF(Ouverture_lignes_validées!T282=1,IF(ISEVEN(Capa_lignes!$C282)="VRAI",INDEX(COEE_CADLIGNE_TR!$A$16:$C$27,MATCH(Tableau4[[#This Row],[Mois]],COEE_CADLIGNE_TR!$A$16:$A$27,0),2)*COEE_CADLIGNE_TR!$J$2*INDEX(COEE_CADLIGNE_TR!$L$3:$R$9,MATCH(WEEKDAY($A282,1),COEE_CADLIGNE_TR!$M$3:$M$9,0),3)*INDEX(COEE_CADLIGNE_TR!$A$1:$E$13,MATCH(MONTH($A282),COEE_CADLIGNE_TR!$A$1:$A$13,0),5),INDEX(COEE_CADLIGNE_TR!$A$16:$C$27,MATCH(Tableau4[[#This Row],[Mois]],COEE_CADLIGNE_TR!$A$16:$A$27,0),2)*COEE_CADLIGNE_TR!$J$2*INDEX(COEE_CADLIGNE_TR!$L$3:$R$9,MATCH(WEEKDAY($A282,1),COEE_CADLIGNE_TR!$M$3:$M$9,0),4)*INDEX(COEE_CADLIGNE_TR!$A$1:$E$13,MATCH(MONTH($A282),COEE_CADLIGNE_TR!$A$1:$A$13,0),5))))</f>
        <v>961.12412177985948</v>
      </c>
    </row>
    <row r="283" spans="1:20" x14ac:dyDescent="0.35">
      <c r="A283" s="4">
        <v>45206</v>
      </c>
      <c r="B283" s="1">
        <v>2023</v>
      </c>
      <c r="C283" s="1">
        <v>40</v>
      </c>
      <c r="D283" s="1">
        <f>MONTH(Tableau4[[#This Row],[Date ]])</f>
        <v>10</v>
      </c>
      <c r="E283" s="28" t="str">
        <f>IF(OR(Ouverture_lignes_validées!E283="F",Ouverture_lignes_validées!E283="PM",Ouverture_lignes_validées!E283=""),"",
IF(Ouverture_lignes_validées!E283=1,
IF(ISEVEN(Capa_lignes!$C283)="VRAI",
INDEX(COEE_CADLIGNE_TR!$A$16:$C$27,MATCH(Tableau4[[#This Row],[Mois]],COEE_CADLIGNE_TR!$A$16:$A$27,0),2)*COEE_CADLIGNE_TR!$G$2*INDEX(COEE_CADLIGNE_TR!$L$3:$R$9,MATCH(WEEKDAY($A283,1),COEE_CADLIGNE_TR!$M$3:$M$9,0),4)*INDEX(COEE_CADLIGNE_TR!$A$1:$D$13,MATCH(MONTH($A283),COEE_CADLIGNE_TR!$A$1:$A$13,0),2)*INDEX(COEE_CADLIGNE_TR!$A$1:$D$13,MATCH(MONTH($A283),COEE_CADLIGNE_TR!$A$1:$A$13,0),2),
INDEX(COEE_CADLIGNE_TR!$A$16:$C$27,MATCH(Tableau4[[#This Row],[Mois]],COEE_CADLIGNE_TR!$A$16:$A$27,0),2)*COEE_CADLIGNE_TR!$G$2*INDEX(COEE_CADLIGNE_TR!$L$3:$R$9,MATCH(WEEKDAY($A283,1),COEE_CADLIGNE_TR!$M$3:$M$9,0),3)*INDEX(COEE_CADLIGNE_TR!$A$1:$D$13,MATCH(MONTH($A283),COEE_CADLIGNE_TR!$A$1:$A$13,0),2)*INDEX(COEE_CADLIGNE_TR!$A$1:$D$13,MATCH(MONTH($A283),COEE_CADLIGNE_TR!$A$1:$A$13,0),2))))</f>
        <v/>
      </c>
      <c r="F283" s="28" t="str">
        <f>IF(OR(Ouverture_lignes_validées!F283="F",Ouverture_lignes_validées!F283="PM",Ouverture_lignes_validées!F283=""),"",IF(Ouverture_lignes_validées!F283=1,IF(ISEVEN(Capa_lignes!$C283)="VRAI",INDEX(COEE_CADLIGNE_TR!$A$16:$C$27,MATCH(Tableau4[[#This Row],[Mois]],COEE_CADLIGNE_TR!$A$16:$A$27,0),2)*COEE_CADLIGNE_TR!$G$2*INDEX(COEE_CADLIGNE_TR!$L$3:$R$9,MATCH(WEEKDAY($A283,1),COEE_CADLIGNE_TR!$M$3:$M$9,0),3)*INDEX(COEE_CADLIGNE_TR!$A$1:$D$13,MATCH(MONTH($A283),COEE_CADLIGNE_TR!$A$1:$A$13,0),2),COEE_CADLIGNE_TR!$G$2*INDEX(COEE_CADLIGNE_TR!$L$3:$R$9,MATCH(WEEKDAY($A283,1),COEE_CADLIGNE_TR!$M$3:$M$9,0),4)*INDEX(COEE_CADLIGNE_TR!$A$1:$D$13,MATCH(MONTH($A283),COEE_CADLIGNE_TR!$A$1:$A$13,0),2))))</f>
        <v/>
      </c>
      <c r="G283" s="28" t="str">
        <f>IF(OR(Ouverture_lignes_validées!G283="F",Ouverture_lignes_validées!G283="PM",Ouverture_lignes_validées!G283=""),"",IF(Ouverture_lignes_validées!G283=1,INDEX(COEE_CADLIGNE_TR!$A$16:$C$27,MATCH(Tableau4[[#This Row],[Mois]],COEE_CADLIGNE_TR!$A$16:$A$27,0),2)*COEE_CADLIGNE_TR!$G$2*INDEX(COEE_CADLIGNE_TR!$L$3:$R$9,MATCH(WEEKDAY($A283,1),COEE_CADLIGNE_TR!$M$3:$M$9,0),5)*INDEX(COEE_CADLIGNE_TR!$A$1:$D$13,MATCH(MONTH($A283),COEE_CADLIGNE_TR!$A$1:$A$13,0),2)))</f>
        <v/>
      </c>
      <c r="H283" s="28" t="str">
        <f>IF(OR(Ouverture_lignes_validées!H283="F",Ouverture_lignes_validées!H283="PM",Ouverture_lignes_validées!H283=""),"",IF(Ouverture_lignes_validées!H283=1,INDEX(COEE_CADLIGNE_TR!$A$16:$C$27,MATCH(Tableau4[[#This Row],[Mois]],COEE_CADLIGNE_TR!$A$16:$A$27,0),2)*COEE_CADLIGNE_TR!$G$2*INDEX(COEE_CADLIGNE_TR!$L$3:$R$9,MATCH(WEEKDAY($A283,1),COEE_CADLIGNE_TR!$M$3:$M$9,0),6)*INDEX(COEE_CADLIGNE_TR!$A$1:$D$13,MATCH(MONTH($A283),COEE_CADLIGNE_TR!$A$1:$A$13,0),2)))</f>
        <v/>
      </c>
      <c r="I283" s="28" t="str">
        <f>IF(OR(Ouverture_lignes_validées!I283="F",Ouverture_lignes_validées!I283="PM",Ouverture_lignes_validées!I283=""),"",IF(Ouverture_lignes_validées!I283=1,INDEX(COEE_CADLIGNE_TR!$A$16:$C$27,MATCH(Tableau4[[#This Row],[Mois]],COEE_CADLIGNE_TR!$A$16:$A$27,0),2)*COEE_CADLIGNE_TR!$G$2*INDEX(COEE_CADLIGNE_TR!$L$3:$R$9,MATCH(WEEKDAY($A283,1),COEE_CADLIGNE_TR!$M$3:$M$9,0),7)*INDEX(COEE_CADLIGNE_TR!$A$1:$D$13,MATCH(MONTH($A283),COEE_CADLIGNE_TR!$A$1:$A$13,0),2)))</f>
        <v/>
      </c>
      <c r="J283" s="28" t="str">
        <f>IF(OR(Ouverture_lignes_validées!J283="F",Ouverture_lignes_validées!J283="PM",Ouverture_lignes_validées!J283=""),"",IF(Ouverture_lignes_validées!J283=1,IF(ISEVEN(Capa_lignes!$C283)="VRAI",INDEX(COEE_CADLIGNE_TR!$A$16:$C$27,MATCH(Tableau4[[#This Row],[Mois]],COEE_CADLIGNE_TR!$A$16:$A$27,0),2)*COEE_CADLIGNE_TR!$H$2*INDEX(COEE_CADLIGNE_TR!$L$3:$R$9,MATCH(WEEKDAY($A283,1),COEE_CADLIGNE_TR!$M$3:$M$9,0),4)*INDEX(COEE_CADLIGNE_TR!$A$1:$D$13,MATCH(MONTH($A283),COEE_CADLIGNE_TR!$A$1:$A$13,0),3),INDEX(COEE_CADLIGNE_TR!$A$16:$C$27,MATCH(Tableau4[[#This Row],[Mois]],COEE_CADLIGNE_TR!$A$16:$A$27,0),2)*COEE_CADLIGNE_TR!$H$2*INDEX(COEE_CADLIGNE_TR!$L$3:$R$9,MATCH(WEEKDAY($A283,1),COEE_CADLIGNE_TR!$M$3:$M$9,0),3)*INDEX(COEE_CADLIGNE_TR!$A$1:$D$13,MATCH(MONTH($A283),COEE_CADLIGNE_TR!$A$1:$A$13,0),3))))</f>
        <v/>
      </c>
      <c r="K283" s="28" t="str">
        <f>IF(OR(Ouverture_lignes_validées!K283="F",Ouverture_lignes_validées!K283="PM",Ouverture_lignes_validées!K283=""),"",IF(Ouverture_lignes_validées!K283=1,IF(ISEVEN(Capa_lignes!$C283)="VRAI",INDEX(COEE_CADLIGNE_TR!$A$16:$C$27,MATCH(Tableau4[[#This Row],[Mois]],COEE_CADLIGNE_TR!$A$16:$A$27,0),2)*COEE_CADLIGNE_TR!$H$2*INDEX(COEE_CADLIGNE_TR!$L$3:$R$9,MATCH(WEEKDAY($A283,1),COEE_CADLIGNE_TR!$M$3:$M$9,0),3)*INDEX(COEE_CADLIGNE_TR!$A$1:$D$13,MATCH(MONTH($A283),COEE_CADLIGNE_TR!$A$1:$A$13,0),3),INDEX(COEE_CADLIGNE_TR!$A$16:$C$27,MATCH(Tableau4[[#This Row],[Mois]],COEE_CADLIGNE_TR!$A$16:$A$27,0),2)*COEE_CADLIGNE_TR!$H$2*INDEX(COEE_CADLIGNE_TR!$L$3:$R$9,MATCH(WEEKDAY($A283,1),COEE_CADLIGNE_TR!$M$3:$M$9,0),4)*INDEX(COEE_CADLIGNE_TR!$A$1:$D$13,MATCH(MONTH($A283),COEE_CADLIGNE_TR!$A$1:$A$13,0),3))))</f>
        <v/>
      </c>
      <c r="L283" s="28" t="str">
        <f>IF(OR(Ouverture_lignes_validées!L283="F",Ouverture_lignes_validées!L283="PM",Ouverture_lignes_validées!L283=""),"",IF(Ouverture_lignes_validées!L283=1,INDEX(COEE_CADLIGNE_TR!$A$16:$C$27,MATCH(Tableau4[[#This Row],[Mois]],COEE_CADLIGNE_TR!$A$16:$A$27,0),2)*COEE_CADLIGNE_TR!$H$2*INDEX(COEE_CADLIGNE_TR!$L$3:$R$9,MATCH(WEEKDAY($A283,1),COEE_CADLIGNE_TR!$M$3:$M$9,0),5)*INDEX(COEE_CADLIGNE_TR!$A$1:$D$13,MATCH(MONTH($A283),COEE_CADLIGNE_TR!$A$1:$A$13,0),3)))</f>
        <v/>
      </c>
      <c r="M283" s="28" t="str">
        <f>IF(OR(Ouverture_lignes_validées!M283="F",Ouverture_lignes_validées!M283="PM",Ouverture_lignes_validées!M283=""),"",IF(Ouverture_lignes_validées!M283=1,INDEX(COEE_CADLIGNE_TR!$A$16:$C$27,MATCH(Tableau4[[#This Row],[Mois]],COEE_CADLIGNE_TR!$A$16:$A$27,0),2)*COEE_CADLIGNE_TR!$H$2*INDEX(COEE_CADLIGNE_TR!$L$3:$R$9,MATCH(WEEKDAY($A283,1),COEE_CADLIGNE_TR!$M$3:$M$9,0),6)*INDEX(COEE_CADLIGNE_TR!$A$1:$D$13,MATCH(MONTH($A283),COEE_CADLIGNE_TR!$A$1:$A$13,0),3)))</f>
        <v/>
      </c>
      <c r="N283" s="28">
        <f>IF(OR(Ouverture_lignes_validées!N283="F",Ouverture_lignes_validées!N283="PM",Ouverture_lignes_validées!N283=""),"",IF(Ouverture_lignes_validées!N283=1,INDEX(COEE_CADLIGNE_TR!$A$16:$C$27,MATCH(Tableau4[[#This Row],[Mois]],COEE_CADLIGNE_TR!$A$16:$A$27,0),2)*COEE_CADLIGNE_TR!$H$2*INDEX(COEE_CADLIGNE_TR!$L$3:$R$9,MATCH(WEEKDAY($A283,1),COEE_CADLIGNE_TR!$M$3:$M$9,0),7)*INDEX(COEE_CADLIGNE_TR!$A$1:$D$13,MATCH(MONTH($A283),COEE_CADLIGNE_TR!$A$1:$A$13,0),3)))</f>
        <v>8043.4125000000004</v>
      </c>
      <c r="O283" s="28" t="str">
        <f>IF(OR(Ouverture_lignes_validées!O283="F",Ouverture_lignes_validées!O283="PM",Ouverture_lignes_validées!O283=""),"",IF(Ouverture_lignes_validées!O283=1,IF(ISEVEN(Capa_lignes!$C283)="VRAI",INDEX(COEE_CADLIGNE_TR!$A$16:$C$27,MATCH(Tableau4[[#This Row],[Mois]],COEE_CADLIGNE_TR!$A$16:$A$27,0),2)*COEE_CADLIGNE_TR!$I$2*INDEX(COEE_CADLIGNE_TR!$L$3:$R$9,MATCH(WEEKDAY($A283,1),COEE_CADLIGNE_TR!$M$3:$M$9,0),4)*INDEX(COEE_CADLIGNE_TR!$A$1:$D$13,MATCH(MONTH($A283),COEE_CADLIGNE_TR!$A$1:$A$13,0),4),INDEX(COEE_CADLIGNE_TR!$A$16:$C$27,MATCH(Tableau4[[#This Row],[Mois]],COEE_CADLIGNE_TR!$A$16:$A$27,0),2)*COEE_CADLIGNE_TR!$I$2*INDEX(COEE_CADLIGNE_TR!$L$3:$R$9,MATCH(WEEKDAY($A283,1),COEE_CADLIGNE_TR!$M$3:$M$9,0),3)*INDEX(COEE_CADLIGNE_TR!$A$1:$D$13,MATCH(MONTH($A283),COEE_CADLIGNE_TR!$A$1:$A$13,0),4))))</f>
        <v/>
      </c>
      <c r="P283" s="28" t="str">
        <f>IF(OR(Ouverture_lignes_validées!P283="F",Ouverture_lignes_validées!P283="PM",Ouverture_lignes_validées!P283=""),"",IF(Ouverture_lignes_validées!P283=1,IF(ISEVEN(Capa_lignes!$C283)="VRAI",INDEX(COEE_CADLIGNE_TR!$A$16:$C$27,MATCH(Tableau4[[#This Row],[Mois]],COEE_CADLIGNE_TR!$A$16:$A$27,0),2)*COEE_CADLIGNE_TR!$I$2*INDEX(COEE_CADLIGNE_TR!$L$3:$R$9,MATCH(WEEKDAY($A283,1),COEE_CADLIGNE_TR!$M$3:$M$9,0),3)*INDEX(COEE_CADLIGNE_TR!$A$1:$D$13,MATCH(MONTH($A283),COEE_CADLIGNE_TR!$A$1:$A$13,0),4),INDEX(COEE_CADLIGNE_TR!$A$16:$C$27,MATCH(Tableau4[[#This Row],[Mois]],COEE_CADLIGNE_TR!$A$16:$A$27,0),2)*COEE_CADLIGNE_TR!$I$2*INDEX(COEE_CADLIGNE_TR!$L$3:$R$9,MATCH(WEEKDAY($A283,1),COEE_CADLIGNE_TR!$M$3:$M$9,0),4)*INDEX(COEE_CADLIGNE_TR!$A$1:$D$13,MATCH(MONTH($A283),COEE_CADLIGNE_TR!$A$1:$A$13,0),4))))</f>
        <v/>
      </c>
      <c r="Q283" s="28" t="str">
        <f>IF(OR(Ouverture_lignes_validées!Q283="F",Ouverture_lignes_validées!Q283="PM",Ouverture_lignes_validées!Q283=""),"",IF(Ouverture_lignes_validées!Q283=1,INDEX(COEE_CADLIGNE_TR!$A$16:$C$27,MATCH(Tableau4[[#This Row],[Mois]],COEE_CADLIGNE_TR!$A$16:$A$27,0),2)*COEE_CADLIGNE_TR!$I$2*INDEX(COEE_CADLIGNE_TR!$L$3:$R$9,MATCH(WEEKDAY($A283,1),COEE_CADLIGNE_TR!$M$3:$M$9,0),5)*INDEX(COEE_CADLIGNE_TR!$A$1:$D$13,MATCH(MONTH($A283),COEE_CADLIGNE_TR!$A$1:$A$13,0),4)))</f>
        <v/>
      </c>
      <c r="R283" s="28" t="str">
        <f>IF(OR(Ouverture_lignes_validées!R283="F",Ouverture_lignes_validées!R283="PM",Ouverture_lignes_validées!R283=""),"",IF(Ouverture_lignes_validées!R283=1,INDEX(COEE_CADLIGNE_TR!$A$16:$C$27,MATCH(Tableau4[[#This Row],[Mois]],COEE_CADLIGNE_TR!$A$16:$A$27,0),2)*COEE_CADLIGNE_TR!$I$2*INDEX(COEE_CADLIGNE_TR!$L$3:$R$9,MATCH(WEEKDAY($A283,1),COEE_CADLIGNE_TR!$M$3:$M$9,0),6)*INDEX(COEE_CADLIGNE_TR!$A$1:$D$13,MATCH(MONTH($A283),COEE_CADLIGNE_TR!$A$1:$A$13,0),4)))</f>
        <v/>
      </c>
      <c r="S283" s="28">
        <f>IF(OR(Ouverture_lignes_validées!S283="F",Ouverture_lignes_validées!S283="PM",Ouverture_lignes_validées!S283=""),"",IF(Ouverture_lignes_validées!S283=1,INDEX(COEE_CADLIGNE_TR!$A$16:$C$27,MATCH(Tableau4[[#This Row],[Mois]],COEE_CADLIGNE_TR!$A$16:$A$27,0),2)*COEE_CADLIGNE_TR!$I$2*INDEX(COEE_CADLIGNE_TR!$L$3:$R$9,MATCH(WEEKDAY($A283,1),COEE_CADLIGNE_TR!$M$3:$M$9,0),7)*INDEX(COEE_CADLIGNE_TR!$A$1:$D$13,MATCH(MONTH($A283),COEE_CADLIGNE_TR!$A$1:$A$13,0),4)))</f>
        <v>8043.4125000000004</v>
      </c>
      <c r="T283" s="28" t="str">
        <f>IF(OR(Ouverture_lignes_validées!T283="F",Ouverture_lignes_validées!T283="PM",Ouverture_lignes_validées!T283=""),"",IF(Ouverture_lignes_validées!T283=1,IF(ISEVEN(Capa_lignes!$C283)="VRAI",INDEX(COEE_CADLIGNE_TR!$A$16:$C$27,MATCH(Tableau4[[#This Row],[Mois]],COEE_CADLIGNE_TR!$A$16:$A$27,0),2)*COEE_CADLIGNE_TR!$J$2*INDEX(COEE_CADLIGNE_TR!$L$3:$R$9,MATCH(WEEKDAY($A283,1),COEE_CADLIGNE_TR!$M$3:$M$9,0),3)*INDEX(COEE_CADLIGNE_TR!$A$1:$E$13,MATCH(MONTH($A283),COEE_CADLIGNE_TR!$A$1:$A$13,0),5),INDEX(COEE_CADLIGNE_TR!$A$16:$C$27,MATCH(Tableau4[[#This Row],[Mois]],COEE_CADLIGNE_TR!$A$16:$A$27,0),2)*COEE_CADLIGNE_TR!$J$2*INDEX(COEE_CADLIGNE_TR!$L$3:$R$9,MATCH(WEEKDAY($A283,1),COEE_CADLIGNE_TR!$M$3:$M$9,0),4)*INDEX(COEE_CADLIGNE_TR!$A$1:$E$13,MATCH(MONTH($A283),COEE_CADLIGNE_TR!$A$1:$A$13,0),5))))</f>
        <v/>
      </c>
    </row>
    <row r="284" spans="1:20" x14ac:dyDescent="0.35">
      <c r="A284" s="4">
        <v>45207</v>
      </c>
      <c r="B284" s="1">
        <v>2023</v>
      </c>
      <c r="C284" s="1">
        <v>40</v>
      </c>
      <c r="D284" s="1">
        <f>MONTH(Tableau4[[#This Row],[Date ]])</f>
        <v>10</v>
      </c>
      <c r="E284" s="28" t="str">
        <f>IF(OR(Ouverture_lignes_validées!E284="F",Ouverture_lignes_validées!E284="PM",Ouverture_lignes_validées!E284=""),"",
IF(Ouverture_lignes_validées!E284=1,
IF(ISEVEN(Capa_lignes!$C284)="VRAI",
INDEX(COEE_CADLIGNE_TR!$A$16:$C$27,MATCH(Tableau4[[#This Row],[Mois]],COEE_CADLIGNE_TR!$A$16:$A$27,0),2)*COEE_CADLIGNE_TR!$G$2*INDEX(COEE_CADLIGNE_TR!$L$3:$R$9,MATCH(WEEKDAY($A284,1),COEE_CADLIGNE_TR!$M$3:$M$9,0),4)*INDEX(COEE_CADLIGNE_TR!$A$1:$D$13,MATCH(MONTH($A284),COEE_CADLIGNE_TR!$A$1:$A$13,0),2)*INDEX(COEE_CADLIGNE_TR!$A$1:$D$13,MATCH(MONTH($A284),COEE_CADLIGNE_TR!$A$1:$A$13,0),2),
INDEX(COEE_CADLIGNE_TR!$A$16:$C$27,MATCH(Tableau4[[#This Row],[Mois]],COEE_CADLIGNE_TR!$A$16:$A$27,0),2)*COEE_CADLIGNE_TR!$G$2*INDEX(COEE_CADLIGNE_TR!$L$3:$R$9,MATCH(WEEKDAY($A284,1),COEE_CADLIGNE_TR!$M$3:$M$9,0),3)*INDEX(COEE_CADLIGNE_TR!$A$1:$D$13,MATCH(MONTH($A284),COEE_CADLIGNE_TR!$A$1:$A$13,0),2)*INDEX(COEE_CADLIGNE_TR!$A$1:$D$13,MATCH(MONTH($A284),COEE_CADLIGNE_TR!$A$1:$A$13,0),2))))</f>
        <v/>
      </c>
      <c r="F284" s="28" t="str">
        <f>IF(OR(Ouverture_lignes_validées!F284="F",Ouverture_lignes_validées!F284="PM",Ouverture_lignes_validées!F284=""),"",IF(Ouverture_lignes_validées!F284=1,IF(ISEVEN(Capa_lignes!$C284)="VRAI",INDEX(COEE_CADLIGNE_TR!$A$16:$C$27,MATCH(Tableau4[[#This Row],[Mois]],COEE_CADLIGNE_TR!$A$16:$A$27,0),2)*COEE_CADLIGNE_TR!$G$2*INDEX(COEE_CADLIGNE_TR!$L$3:$R$9,MATCH(WEEKDAY($A284,1),COEE_CADLIGNE_TR!$M$3:$M$9,0),3)*INDEX(COEE_CADLIGNE_TR!$A$1:$D$13,MATCH(MONTH($A284),COEE_CADLIGNE_TR!$A$1:$A$13,0),2),COEE_CADLIGNE_TR!$G$2*INDEX(COEE_CADLIGNE_TR!$L$3:$R$9,MATCH(WEEKDAY($A284,1),COEE_CADLIGNE_TR!$M$3:$M$9,0),4)*INDEX(COEE_CADLIGNE_TR!$A$1:$D$13,MATCH(MONTH($A284),COEE_CADLIGNE_TR!$A$1:$A$13,0),2))))</f>
        <v/>
      </c>
      <c r="G284" s="28" t="str">
        <f>IF(OR(Ouverture_lignes_validées!G284="F",Ouverture_lignes_validées!G284="PM",Ouverture_lignes_validées!G284=""),"",IF(Ouverture_lignes_validées!G284=1,INDEX(COEE_CADLIGNE_TR!$A$16:$C$27,MATCH(Tableau4[[#This Row],[Mois]],COEE_CADLIGNE_TR!$A$16:$A$27,0),2)*COEE_CADLIGNE_TR!$G$2*INDEX(COEE_CADLIGNE_TR!$L$3:$R$9,MATCH(WEEKDAY($A284,1),COEE_CADLIGNE_TR!$M$3:$M$9,0),5)*INDEX(COEE_CADLIGNE_TR!$A$1:$D$13,MATCH(MONTH($A284),COEE_CADLIGNE_TR!$A$1:$A$13,0),2)))</f>
        <v/>
      </c>
      <c r="H284" s="28" t="str">
        <f>IF(OR(Ouverture_lignes_validées!H284="F",Ouverture_lignes_validées!H284="PM",Ouverture_lignes_validées!H284=""),"",IF(Ouverture_lignes_validées!H284=1,INDEX(COEE_CADLIGNE_TR!$A$16:$C$27,MATCH(Tableau4[[#This Row],[Mois]],COEE_CADLIGNE_TR!$A$16:$A$27,0),2)*COEE_CADLIGNE_TR!$G$2*INDEX(COEE_CADLIGNE_TR!$L$3:$R$9,MATCH(WEEKDAY($A284,1),COEE_CADLIGNE_TR!$M$3:$M$9,0),6)*INDEX(COEE_CADLIGNE_TR!$A$1:$D$13,MATCH(MONTH($A284),COEE_CADLIGNE_TR!$A$1:$A$13,0),2)))</f>
        <v/>
      </c>
      <c r="I284" s="28" t="str">
        <f>IF(OR(Ouverture_lignes_validées!I284="F",Ouverture_lignes_validées!I284="PM",Ouverture_lignes_validées!I284=""),"",IF(Ouverture_lignes_validées!I284=1,INDEX(COEE_CADLIGNE_TR!$A$16:$C$27,MATCH(Tableau4[[#This Row],[Mois]],COEE_CADLIGNE_TR!$A$16:$A$27,0),2)*COEE_CADLIGNE_TR!$G$2*INDEX(COEE_CADLIGNE_TR!$L$3:$R$9,MATCH(WEEKDAY($A284,1),COEE_CADLIGNE_TR!$M$3:$M$9,0),7)*INDEX(COEE_CADLIGNE_TR!$A$1:$D$13,MATCH(MONTH($A284),COEE_CADLIGNE_TR!$A$1:$A$13,0),2)))</f>
        <v/>
      </c>
      <c r="J284" s="28" t="str">
        <f>IF(OR(Ouverture_lignes_validées!J284="F",Ouverture_lignes_validées!J284="PM",Ouverture_lignes_validées!J284=""),"",IF(Ouverture_lignes_validées!J284=1,IF(ISEVEN(Capa_lignes!$C284)="VRAI",INDEX(COEE_CADLIGNE_TR!$A$16:$C$27,MATCH(Tableau4[[#This Row],[Mois]],COEE_CADLIGNE_TR!$A$16:$A$27,0),2)*COEE_CADLIGNE_TR!$H$2*INDEX(COEE_CADLIGNE_TR!$L$3:$R$9,MATCH(WEEKDAY($A284,1),COEE_CADLIGNE_TR!$M$3:$M$9,0),4)*INDEX(COEE_CADLIGNE_TR!$A$1:$D$13,MATCH(MONTH($A284),COEE_CADLIGNE_TR!$A$1:$A$13,0),3),INDEX(COEE_CADLIGNE_TR!$A$16:$C$27,MATCH(Tableau4[[#This Row],[Mois]],COEE_CADLIGNE_TR!$A$16:$A$27,0),2)*COEE_CADLIGNE_TR!$H$2*INDEX(COEE_CADLIGNE_TR!$L$3:$R$9,MATCH(WEEKDAY($A284,1),COEE_CADLIGNE_TR!$M$3:$M$9,0),3)*INDEX(COEE_CADLIGNE_TR!$A$1:$D$13,MATCH(MONTH($A284),COEE_CADLIGNE_TR!$A$1:$A$13,0),3))))</f>
        <v/>
      </c>
      <c r="K284" s="28" t="str">
        <f>IF(OR(Ouverture_lignes_validées!K284="F",Ouverture_lignes_validées!K284="PM",Ouverture_lignes_validées!K284=""),"",IF(Ouverture_lignes_validées!K284=1,IF(ISEVEN(Capa_lignes!$C284)="VRAI",INDEX(COEE_CADLIGNE_TR!$A$16:$C$27,MATCH(Tableau4[[#This Row],[Mois]],COEE_CADLIGNE_TR!$A$16:$A$27,0),2)*COEE_CADLIGNE_TR!$H$2*INDEX(COEE_CADLIGNE_TR!$L$3:$R$9,MATCH(WEEKDAY($A284,1),COEE_CADLIGNE_TR!$M$3:$M$9,0),3)*INDEX(COEE_CADLIGNE_TR!$A$1:$D$13,MATCH(MONTH($A284),COEE_CADLIGNE_TR!$A$1:$A$13,0),3),INDEX(COEE_CADLIGNE_TR!$A$16:$C$27,MATCH(Tableau4[[#This Row],[Mois]],COEE_CADLIGNE_TR!$A$16:$A$27,0),2)*COEE_CADLIGNE_TR!$H$2*INDEX(COEE_CADLIGNE_TR!$L$3:$R$9,MATCH(WEEKDAY($A284,1),COEE_CADLIGNE_TR!$M$3:$M$9,0),4)*INDEX(COEE_CADLIGNE_TR!$A$1:$D$13,MATCH(MONTH($A284),COEE_CADLIGNE_TR!$A$1:$A$13,0),3))))</f>
        <v/>
      </c>
      <c r="L284" s="28" t="str">
        <f>IF(OR(Ouverture_lignes_validées!L284="F",Ouverture_lignes_validées!L284="PM",Ouverture_lignes_validées!L284=""),"",IF(Ouverture_lignes_validées!L284=1,INDEX(COEE_CADLIGNE_TR!$A$16:$C$27,MATCH(Tableau4[[#This Row],[Mois]],COEE_CADLIGNE_TR!$A$16:$A$27,0),2)*COEE_CADLIGNE_TR!$H$2*INDEX(COEE_CADLIGNE_TR!$L$3:$R$9,MATCH(WEEKDAY($A284,1),COEE_CADLIGNE_TR!$M$3:$M$9,0),5)*INDEX(COEE_CADLIGNE_TR!$A$1:$D$13,MATCH(MONTH($A284),COEE_CADLIGNE_TR!$A$1:$A$13,0),3)))</f>
        <v/>
      </c>
      <c r="M284" s="28" t="str">
        <f>IF(OR(Ouverture_lignes_validées!M284="F",Ouverture_lignes_validées!M284="PM",Ouverture_lignes_validées!M284=""),"",IF(Ouverture_lignes_validées!M284=1,INDEX(COEE_CADLIGNE_TR!$A$16:$C$27,MATCH(Tableau4[[#This Row],[Mois]],COEE_CADLIGNE_TR!$A$16:$A$27,0),2)*COEE_CADLIGNE_TR!$H$2*INDEX(COEE_CADLIGNE_TR!$L$3:$R$9,MATCH(WEEKDAY($A284,1),COEE_CADLIGNE_TR!$M$3:$M$9,0),6)*INDEX(COEE_CADLIGNE_TR!$A$1:$D$13,MATCH(MONTH($A284),COEE_CADLIGNE_TR!$A$1:$A$13,0),3)))</f>
        <v/>
      </c>
      <c r="N284" s="28">
        <f>IF(OR(Ouverture_lignes_validées!N284="F",Ouverture_lignes_validées!N284="PM",Ouverture_lignes_validées!N284=""),"",IF(Ouverture_lignes_validées!N284=1,INDEX(COEE_CADLIGNE_TR!$A$16:$C$27,MATCH(Tableau4[[#This Row],[Mois]],COEE_CADLIGNE_TR!$A$16:$A$27,0),2)*COEE_CADLIGNE_TR!$H$2*INDEX(COEE_CADLIGNE_TR!$L$3:$R$9,MATCH(WEEKDAY($A284,1),COEE_CADLIGNE_TR!$M$3:$M$9,0),7)*INDEX(COEE_CADLIGNE_TR!$A$1:$D$13,MATCH(MONTH($A284),COEE_CADLIGNE_TR!$A$1:$A$13,0),3)))</f>
        <v>8043.4125000000004</v>
      </c>
      <c r="O284" s="28" t="str">
        <f>IF(OR(Ouverture_lignes_validées!O284="F",Ouverture_lignes_validées!O284="PM",Ouverture_lignes_validées!O284=""),"",IF(Ouverture_lignes_validées!O284=1,IF(ISEVEN(Capa_lignes!$C284)="VRAI",INDEX(COEE_CADLIGNE_TR!$A$16:$C$27,MATCH(Tableau4[[#This Row],[Mois]],COEE_CADLIGNE_TR!$A$16:$A$27,0),2)*COEE_CADLIGNE_TR!$I$2*INDEX(COEE_CADLIGNE_TR!$L$3:$R$9,MATCH(WEEKDAY($A284,1),COEE_CADLIGNE_TR!$M$3:$M$9,0),4)*INDEX(COEE_CADLIGNE_TR!$A$1:$D$13,MATCH(MONTH($A284),COEE_CADLIGNE_TR!$A$1:$A$13,0),4),INDEX(COEE_CADLIGNE_TR!$A$16:$C$27,MATCH(Tableau4[[#This Row],[Mois]],COEE_CADLIGNE_TR!$A$16:$A$27,0),2)*COEE_CADLIGNE_TR!$I$2*INDEX(COEE_CADLIGNE_TR!$L$3:$R$9,MATCH(WEEKDAY($A284,1),COEE_CADLIGNE_TR!$M$3:$M$9,0),3)*INDEX(COEE_CADLIGNE_TR!$A$1:$D$13,MATCH(MONTH($A284),COEE_CADLIGNE_TR!$A$1:$A$13,0),4))))</f>
        <v/>
      </c>
      <c r="P284" s="28" t="str">
        <f>IF(OR(Ouverture_lignes_validées!P284="F",Ouverture_lignes_validées!P284="PM",Ouverture_lignes_validées!P284=""),"",IF(Ouverture_lignes_validées!P284=1,IF(ISEVEN(Capa_lignes!$C284)="VRAI",INDEX(COEE_CADLIGNE_TR!$A$16:$C$27,MATCH(Tableau4[[#This Row],[Mois]],COEE_CADLIGNE_TR!$A$16:$A$27,0),2)*COEE_CADLIGNE_TR!$I$2*INDEX(COEE_CADLIGNE_TR!$L$3:$R$9,MATCH(WEEKDAY($A284,1),COEE_CADLIGNE_TR!$M$3:$M$9,0),3)*INDEX(COEE_CADLIGNE_TR!$A$1:$D$13,MATCH(MONTH($A284),COEE_CADLIGNE_TR!$A$1:$A$13,0),4),INDEX(COEE_CADLIGNE_TR!$A$16:$C$27,MATCH(Tableau4[[#This Row],[Mois]],COEE_CADLIGNE_TR!$A$16:$A$27,0),2)*COEE_CADLIGNE_TR!$I$2*INDEX(COEE_CADLIGNE_TR!$L$3:$R$9,MATCH(WEEKDAY($A284,1),COEE_CADLIGNE_TR!$M$3:$M$9,0),4)*INDEX(COEE_CADLIGNE_TR!$A$1:$D$13,MATCH(MONTH($A284),COEE_CADLIGNE_TR!$A$1:$A$13,0),4))))</f>
        <v/>
      </c>
      <c r="Q284" s="28" t="str">
        <f>IF(OR(Ouverture_lignes_validées!Q284="F",Ouverture_lignes_validées!Q284="PM",Ouverture_lignes_validées!Q284=""),"",IF(Ouverture_lignes_validées!Q284=1,INDEX(COEE_CADLIGNE_TR!$A$16:$C$27,MATCH(Tableau4[[#This Row],[Mois]],COEE_CADLIGNE_TR!$A$16:$A$27,0),2)*COEE_CADLIGNE_TR!$I$2*INDEX(COEE_CADLIGNE_TR!$L$3:$R$9,MATCH(WEEKDAY($A284,1),COEE_CADLIGNE_TR!$M$3:$M$9,0),5)*INDEX(COEE_CADLIGNE_TR!$A$1:$D$13,MATCH(MONTH($A284),COEE_CADLIGNE_TR!$A$1:$A$13,0),4)))</f>
        <v/>
      </c>
      <c r="R284" s="28" t="str">
        <f>IF(OR(Ouverture_lignes_validées!R284="F",Ouverture_lignes_validées!R284="PM",Ouverture_lignes_validées!R284=""),"",IF(Ouverture_lignes_validées!R284=1,INDEX(COEE_CADLIGNE_TR!$A$16:$C$27,MATCH(Tableau4[[#This Row],[Mois]],COEE_CADLIGNE_TR!$A$16:$A$27,0),2)*COEE_CADLIGNE_TR!$I$2*INDEX(COEE_CADLIGNE_TR!$L$3:$R$9,MATCH(WEEKDAY($A284,1),COEE_CADLIGNE_TR!$M$3:$M$9,0),6)*INDEX(COEE_CADLIGNE_TR!$A$1:$D$13,MATCH(MONTH($A284),COEE_CADLIGNE_TR!$A$1:$A$13,0),4)))</f>
        <v/>
      </c>
      <c r="S284" s="28">
        <f>IF(OR(Ouverture_lignes_validées!S284="F",Ouverture_lignes_validées!S284="PM",Ouverture_lignes_validées!S284=""),"",IF(Ouverture_lignes_validées!S284=1,INDEX(COEE_CADLIGNE_TR!$A$16:$C$27,MATCH(Tableau4[[#This Row],[Mois]],COEE_CADLIGNE_TR!$A$16:$A$27,0),2)*COEE_CADLIGNE_TR!$I$2*INDEX(COEE_CADLIGNE_TR!$L$3:$R$9,MATCH(WEEKDAY($A284,1),COEE_CADLIGNE_TR!$M$3:$M$9,0),7)*INDEX(COEE_CADLIGNE_TR!$A$1:$D$13,MATCH(MONTH($A284),COEE_CADLIGNE_TR!$A$1:$A$13,0),4)))</f>
        <v>8043.4125000000004</v>
      </c>
      <c r="T284" s="28" t="str">
        <f>IF(OR(Ouverture_lignes_validées!T284="F",Ouverture_lignes_validées!T284="PM",Ouverture_lignes_validées!T284=""),"",IF(Ouverture_lignes_validées!T284=1,IF(ISEVEN(Capa_lignes!$C284)="VRAI",INDEX(COEE_CADLIGNE_TR!$A$16:$C$27,MATCH(Tableau4[[#This Row],[Mois]],COEE_CADLIGNE_TR!$A$16:$A$27,0),2)*COEE_CADLIGNE_TR!$J$2*INDEX(COEE_CADLIGNE_TR!$L$3:$R$9,MATCH(WEEKDAY($A284,1),COEE_CADLIGNE_TR!$M$3:$M$9,0),3)*INDEX(COEE_CADLIGNE_TR!$A$1:$E$13,MATCH(MONTH($A284),COEE_CADLIGNE_TR!$A$1:$A$13,0),5),INDEX(COEE_CADLIGNE_TR!$A$16:$C$27,MATCH(Tableau4[[#This Row],[Mois]],COEE_CADLIGNE_TR!$A$16:$A$27,0),2)*COEE_CADLIGNE_TR!$J$2*INDEX(COEE_CADLIGNE_TR!$L$3:$R$9,MATCH(WEEKDAY($A284,1),COEE_CADLIGNE_TR!$M$3:$M$9,0),4)*INDEX(COEE_CADLIGNE_TR!$A$1:$E$13,MATCH(MONTH($A284),COEE_CADLIGNE_TR!$A$1:$A$13,0),5))))</f>
        <v/>
      </c>
    </row>
    <row r="285" spans="1:20" x14ac:dyDescent="0.35">
      <c r="A285" s="4">
        <v>45208</v>
      </c>
      <c r="B285" s="1">
        <v>2023</v>
      </c>
      <c r="C285" s="1">
        <v>41</v>
      </c>
      <c r="D285" s="1">
        <f>MONTH(Tableau4[[#This Row],[Date ]])</f>
        <v>10</v>
      </c>
      <c r="E285" s="28" t="str">
        <f>IF(OR(Ouverture_lignes_validées!E285="F",Ouverture_lignes_validées!E285="PM",Ouverture_lignes_validées!E285=""),"",
IF(Ouverture_lignes_validées!E285=1,
IF(ISEVEN(Capa_lignes!$C285)="VRAI",
INDEX(COEE_CADLIGNE_TR!$A$16:$C$27,MATCH(Tableau4[[#This Row],[Mois]],COEE_CADLIGNE_TR!$A$16:$A$27,0),2)*COEE_CADLIGNE_TR!$G$2*INDEX(COEE_CADLIGNE_TR!$L$3:$R$9,MATCH(WEEKDAY($A285,1),COEE_CADLIGNE_TR!$M$3:$M$9,0),4)*INDEX(COEE_CADLIGNE_TR!$A$1:$D$13,MATCH(MONTH($A285),COEE_CADLIGNE_TR!$A$1:$A$13,0),2)*INDEX(COEE_CADLIGNE_TR!$A$1:$D$13,MATCH(MONTH($A285),COEE_CADLIGNE_TR!$A$1:$A$13,0),2),
INDEX(COEE_CADLIGNE_TR!$A$16:$C$27,MATCH(Tableau4[[#This Row],[Mois]],COEE_CADLIGNE_TR!$A$16:$A$27,0),2)*COEE_CADLIGNE_TR!$G$2*INDEX(COEE_CADLIGNE_TR!$L$3:$R$9,MATCH(WEEKDAY($A285,1),COEE_CADLIGNE_TR!$M$3:$M$9,0),3)*INDEX(COEE_CADLIGNE_TR!$A$1:$D$13,MATCH(MONTH($A285),COEE_CADLIGNE_TR!$A$1:$A$13,0),2)*INDEX(COEE_CADLIGNE_TR!$A$1:$D$13,MATCH(MONTH($A285),COEE_CADLIGNE_TR!$A$1:$A$13,0),2))))</f>
        <v/>
      </c>
      <c r="F285" s="28" t="str">
        <f>IF(OR(Ouverture_lignes_validées!F285="F",Ouverture_lignes_validées!F285="PM",Ouverture_lignes_validées!F285=""),"",IF(Ouverture_lignes_validées!F285=1,IF(ISEVEN(Capa_lignes!$C285)="VRAI",INDEX(COEE_CADLIGNE_TR!$A$16:$C$27,MATCH(Tableau4[[#This Row],[Mois]],COEE_CADLIGNE_TR!$A$16:$A$27,0),2)*COEE_CADLIGNE_TR!$G$2*INDEX(COEE_CADLIGNE_TR!$L$3:$R$9,MATCH(WEEKDAY($A285,1),COEE_CADLIGNE_TR!$M$3:$M$9,0),3)*INDEX(COEE_CADLIGNE_TR!$A$1:$D$13,MATCH(MONTH($A285),COEE_CADLIGNE_TR!$A$1:$A$13,0),2),COEE_CADLIGNE_TR!$G$2*INDEX(COEE_CADLIGNE_TR!$L$3:$R$9,MATCH(WEEKDAY($A285,1),COEE_CADLIGNE_TR!$M$3:$M$9,0),4)*INDEX(COEE_CADLIGNE_TR!$A$1:$D$13,MATCH(MONTH($A285),COEE_CADLIGNE_TR!$A$1:$A$13,0),2))))</f>
        <v/>
      </c>
      <c r="G285" s="28" t="str">
        <f>IF(OR(Ouverture_lignes_validées!G285="F",Ouverture_lignes_validées!G285="PM",Ouverture_lignes_validées!G285=""),"",IF(Ouverture_lignes_validées!G285=1,INDEX(COEE_CADLIGNE_TR!$A$16:$C$27,MATCH(Tableau4[[#This Row],[Mois]],COEE_CADLIGNE_TR!$A$16:$A$27,0),2)*COEE_CADLIGNE_TR!$G$2*INDEX(COEE_CADLIGNE_TR!$L$3:$R$9,MATCH(WEEKDAY($A285,1),COEE_CADLIGNE_TR!$M$3:$M$9,0),5)*INDEX(COEE_CADLIGNE_TR!$A$1:$D$13,MATCH(MONTH($A285),COEE_CADLIGNE_TR!$A$1:$A$13,0),2)))</f>
        <v/>
      </c>
      <c r="H285" s="28" t="str">
        <f>IF(OR(Ouverture_lignes_validées!H285="F",Ouverture_lignes_validées!H285="PM",Ouverture_lignes_validées!H285=""),"",IF(Ouverture_lignes_validées!H285=1,INDEX(COEE_CADLIGNE_TR!$A$16:$C$27,MATCH(Tableau4[[#This Row],[Mois]],COEE_CADLIGNE_TR!$A$16:$A$27,0),2)*COEE_CADLIGNE_TR!$G$2*INDEX(COEE_CADLIGNE_TR!$L$3:$R$9,MATCH(WEEKDAY($A285,1),COEE_CADLIGNE_TR!$M$3:$M$9,0),6)*INDEX(COEE_CADLIGNE_TR!$A$1:$D$13,MATCH(MONTH($A285),COEE_CADLIGNE_TR!$A$1:$A$13,0),2)))</f>
        <v/>
      </c>
      <c r="I285" s="28" t="str">
        <f>IF(OR(Ouverture_lignes_validées!I285="F",Ouverture_lignes_validées!I285="PM",Ouverture_lignes_validées!I285=""),"",IF(Ouverture_lignes_validées!I285=1,INDEX(COEE_CADLIGNE_TR!$A$16:$C$27,MATCH(Tableau4[[#This Row],[Mois]],COEE_CADLIGNE_TR!$A$16:$A$27,0),2)*COEE_CADLIGNE_TR!$G$2*INDEX(COEE_CADLIGNE_TR!$L$3:$R$9,MATCH(WEEKDAY($A285,1),COEE_CADLIGNE_TR!$M$3:$M$9,0),7)*INDEX(COEE_CADLIGNE_TR!$A$1:$D$13,MATCH(MONTH($A285),COEE_CADLIGNE_TR!$A$1:$A$13,0),2)))</f>
        <v/>
      </c>
      <c r="J285" s="28" t="str">
        <f>IF(OR(Ouverture_lignes_validées!J285="F",Ouverture_lignes_validées!J285="PM",Ouverture_lignes_validées!J285=""),"",IF(Ouverture_lignes_validées!J285=1,IF(ISEVEN(Capa_lignes!$C285)="VRAI",INDEX(COEE_CADLIGNE_TR!$A$16:$C$27,MATCH(Tableau4[[#This Row],[Mois]],COEE_CADLIGNE_TR!$A$16:$A$27,0),2)*COEE_CADLIGNE_TR!$H$2*INDEX(COEE_CADLIGNE_TR!$L$3:$R$9,MATCH(WEEKDAY($A285,1),COEE_CADLIGNE_TR!$M$3:$M$9,0),4)*INDEX(COEE_CADLIGNE_TR!$A$1:$D$13,MATCH(MONTH($A285),COEE_CADLIGNE_TR!$A$1:$A$13,0),3),INDEX(COEE_CADLIGNE_TR!$A$16:$C$27,MATCH(Tableau4[[#This Row],[Mois]],COEE_CADLIGNE_TR!$A$16:$A$27,0),2)*COEE_CADLIGNE_TR!$H$2*INDEX(COEE_CADLIGNE_TR!$L$3:$R$9,MATCH(WEEKDAY($A285,1),COEE_CADLIGNE_TR!$M$3:$M$9,0),3)*INDEX(COEE_CADLIGNE_TR!$A$1:$D$13,MATCH(MONTH($A285),COEE_CADLIGNE_TR!$A$1:$A$13,0),3))))</f>
        <v/>
      </c>
      <c r="K285" s="28">
        <f>IF(OR(Ouverture_lignes_validées!K285="F",Ouverture_lignes_validées!K285="PM",Ouverture_lignes_validées!K285=""),"",IF(Ouverture_lignes_validées!K285=1,IF(ISEVEN(Capa_lignes!$C285)="VRAI",INDEX(COEE_CADLIGNE_TR!$A$16:$C$27,MATCH(Tableau4[[#This Row],[Mois]],COEE_CADLIGNE_TR!$A$16:$A$27,0),2)*COEE_CADLIGNE_TR!$H$2*INDEX(COEE_CADLIGNE_TR!$L$3:$R$9,MATCH(WEEKDAY($A285,1),COEE_CADLIGNE_TR!$M$3:$M$9,0),3)*INDEX(COEE_CADLIGNE_TR!$A$1:$D$13,MATCH(MONTH($A285),COEE_CADLIGNE_TR!$A$1:$A$13,0),3),INDEX(COEE_CADLIGNE_TR!$A$16:$C$27,MATCH(Tableau4[[#This Row],[Mois]],COEE_CADLIGNE_TR!$A$16:$A$27,0),2)*COEE_CADLIGNE_TR!$H$2*INDEX(COEE_CADLIGNE_TR!$L$3:$R$9,MATCH(WEEKDAY($A285,1),COEE_CADLIGNE_TR!$M$3:$M$9,0),4)*INDEX(COEE_CADLIGNE_TR!$A$1:$D$13,MATCH(MONTH($A285),COEE_CADLIGNE_TR!$A$1:$A$13,0),3))))</f>
        <v>5097.9375</v>
      </c>
      <c r="L285" s="28">
        <f>IF(OR(Ouverture_lignes_validées!L285="F",Ouverture_lignes_validées!L285="PM",Ouverture_lignes_validées!L285=""),"",IF(Ouverture_lignes_validées!L285=1,INDEX(COEE_CADLIGNE_TR!$A$16:$C$27,MATCH(Tableau4[[#This Row],[Mois]],COEE_CADLIGNE_TR!$A$16:$A$27,0),2)*COEE_CADLIGNE_TR!$H$2*INDEX(COEE_CADLIGNE_TR!$L$3:$R$9,MATCH(WEEKDAY($A285,1),COEE_CADLIGNE_TR!$M$3:$M$9,0),5)*INDEX(COEE_CADLIGNE_TR!$A$1:$D$13,MATCH(MONTH($A285),COEE_CADLIGNE_TR!$A$1:$A$13,0),3)))</f>
        <v>6230.8125</v>
      </c>
      <c r="M285" s="28" t="str">
        <f>IF(OR(Ouverture_lignes_validées!M285="F",Ouverture_lignes_validées!M285="PM",Ouverture_lignes_validées!M285=""),"",IF(Ouverture_lignes_validées!M285=1,INDEX(COEE_CADLIGNE_TR!$A$16:$C$27,MATCH(Tableau4[[#This Row],[Mois]],COEE_CADLIGNE_TR!$A$16:$A$27,0),2)*COEE_CADLIGNE_TR!$H$2*INDEX(COEE_CADLIGNE_TR!$L$3:$R$9,MATCH(WEEKDAY($A285,1),COEE_CADLIGNE_TR!$M$3:$M$9,0),6)*INDEX(COEE_CADLIGNE_TR!$A$1:$D$13,MATCH(MONTH($A285),COEE_CADLIGNE_TR!$A$1:$A$13,0),3)))</f>
        <v/>
      </c>
      <c r="N285" s="28" t="str">
        <f>IF(OR(Ouverture_lignes_validées!N285="F",Ouverture_lignes_validées!N285="PM",Ouverture_lignes_validées!N285=""),"",IF(Ouverture_lignes_validées!N285=1,INDEX(COEE_CADLIGNE_TR!$A$16:$C$27,MATCH(Tableau4[[#This Row],[Mois]],COEE_CADLIGNE_TR!$A$16:$A$27,0),2)*COEE_CADLIGNE_TR!$H$2*INDEX(COEE_CADLIGNE_TR!$L$3:$R$9,MATCH(WEEKDAY($A285,1),COEE_CADLIGNE_TR!$M$3:$M$9,0),7)*INDEX(COEE_CADLIGNE_TR!$A$1:$D$13,MATCH(MONTH($A285),COEE_CADLIGNE_TR!$A$1:$A$13,0),3)))</f>
        <v/>
      </c>
      <c r="O285" s="28">
        <f>IF(OR(Ouverture_lignes_validées!O285="F",Ouverture_lignes_validées!O285="PM",Ouverture_lignes_validées!O285=""),"",IF(Ouverture_lignes_validées!O285=1,IF(ISEVEN(Capa_lignes!$C285)="VRAI",INDEX(COEE_CADLIGNE_TR!$A$16:$C$27,MATCH(Tableau4[[#This Row],[Mois]],COEE_CADLIGNE_TR!$A$16:$A$27,0),2)*COEE_CADLIGNE_TR!$I$2*INDEX(COEE_CADLIGNE_TR!$L$3:$R$9,MATCH(WEEKDAY($A285,1),COEE_CADLIGNE_TR!$M$3:$M$9,0),4)*INDEX(COEE_CADLIGNE_TR!$A$1:$D$13,MATCH(MONTH($A285),COEE_CADLIGNE_TR!$A$1:$A$13,0),4),INDEX(COEE_CADLIGNE_TR!$A$16:$C$27,MATCH(Tableau4[[#This Row],[Mois]],COEE_CADLIGNE_TR!$A$16:$A$27,0),2)*COEE_CADLIGNE_TR!$I$2*INDEX(COEE_CADLIGNE_TR!$L$3:$R$9,MATCH(WEEKDAY($A285,1),COEE_CADLIGNE_TR!$M$3:$M$9,0),3)*INDEX(COEE_CADLIGNE_TR!$A$1:$D$13,MATCH(MONTH($A285),COEE_CADLIGNE_TR!$A$1:$A$13,0),4))))</f>
        <v>4984.6500000000005</v>
      </c>
      <c r="P285" s="28">
        <f>IF(OR(Ouverture_lignes_validées!P285="F",Ouverture_lignes_validées!P285="PM",Ouverture_lignes_validées!P285=""),"",IF(Ouverture_lignes_validées!P285=1,IF(ISEVEN(Capa_lignes!$C285)="VRAI",INDEX(COEE_CADLIGNE_TR!$A$16:$C$27,MATCH(Tableau4[[#This Row],[Mois]],COEE_CADLIGNE_TR!$A$16:$A$27,0),2)*COEE_CADLIGNE_TR!$I$2*INDEX(COEE_CADLIGNE_TR!$L$3:$R$9,MATCH(WEEKDAY($A285,1),COEE_CADLIGNE_TR!$M$3:$M$9,0),3)*INDEX(COEE_CADLIGNE_TR!$A$1:$D$13,MATCH(MONTH($A285),COEE_CADLIGNE_TR!$A$1:$A$13,0),4),INDEX(COEE_CADLIGNE_TR!$A$16:$C$27,MATCH(Tableau4[[#This Row],[Mois]],COEE_CADLIGNE_TR!$A$16:$A$27,0),2)*COEE_CADLIGNE_TR!$I$2*INDEX(COEE_CADLIGNE_TR!$L$3:$R$9,MATCH(WEEKDAY($A285,1),COEE_CADLIGNE_TR!$M$3:$M$9,0),4)*INDEX(COEE_CADLIGNE_TR!$A$1:$D$13,MATCH(MONTH($A285),COEE_CADLIGNE_TR!$A$1:$A$13,0),4))))</f>
        <v>5097.9375</v>
      </c>
      <c r="Q285" s="28" t="str">
        <f>IF(OR(Ouverture_lignes_validées!Q285="F",Ouverture_lignes_validées!Q285="PM",Ouverture_lignes_validées!Q285=""),"",IF(Ouverture_lignes_validées!Q285=1,INDEX(COEE_CADLIGNE_TR!$A$16:$C$27,MATCH(Tableau4[[#This Row],[Mois]],COEE_CADLIGNE_TR!$A$16:$A$27,0),2)*COEE_CADLIGNE_TR!$I$2*INDEX(COEE_CADLIGNE_TR!$L$3:$R$9,MATCH(WEEKDAY($A285,1),COEE_CADLIGNE_TR!$M$3:$M$9,0),5)*INDEX(COEE_CADLIGNE_TR!$A$1:$D$13,MATCH(MONTH($A285),COEE_CADLIGNE_TR!$A$1:$A$13,0),4)))</f>
        <v/>
      </c>
      <c r="R285" s="28" t="str">
        <f>IF(OR(Ouverture_lignes_validées!R285="F",Ouverture_lignes_validées!R285="PM",Ouverture_lignes_validées!R285=""),"",IF(Ouverture_lignes_validées!R285=1,INDEX(COEE_CADLIGNE_TR!$A$16:$C$27,MATCH(Tableau4[[#This Row],[Mois]],COEE_CADLIGNE_TR!$A$16:$A$27,0),2)*COEE_CADLIGNE_TR!$I$2*INDEX(COEE_CADLIGNE_TR!$L$3:$R$9,MATCH(WEEKDAY($A285,1),COEE_CADLIGNE_TR!$M$3:$M$9,0),6)*INDEX(COEE_CADLIGNE_TR!$A$1:$D$13,MATCH(MONTH($A285),COEE_CADLIGNE_TR!$A$1:$A$13,0),4)))</f>
        <v/>
      </c>
      <c r="S285" s="28" t="str">
        <f>IF(OR(Ouverture_lignes_validées!S285="F",Ouverture_lignes_validées!S285="PM",Ouverture_lignes_validées!S285=""),"",IF(Ouverture_lignes_validées!S285=1,INDEX(COEE_CADLIGNE_TR!$A$16:$C$27,MATCH(Tableau4[[#This Row],[Mois]],COEE_CADLIGNE_TR!$A$16:$A$27,0),2)*COEE_CADLIGNE_TR!$I$2*INDEX(COEE_CADLIGNE_TR!$L$3:$R$9,MATCH(WEEKDAY($A285,1),COEE_CADLIGNE_TR!$M$3:$M$9,0),7)*INDEX(COEE_CADLIGNE_TR!$A$1:$D$13,MATCH(MONTH($A285),COEE_CADLIGNE_TR!$A$1:$A$13,0),4)))</f>
        <v/>
      </c>
      <c r="T285" s="28">
        <f>IF(OR(Ouverture_lignes_validées!T285="F",Ouverture_lignes_validées!T285="PM",Ouverture_lignes_validées!T285=""),"",IF(Ouverture_lignes_validées!T285=1,IF(ISEVEN(Capa_lignes!$C285)="VRAI",INDEX(COEE_CADLIGNE_TR!$A$16:$C$27,MATCH(Tableau4[[#This Row],[Mois]],COEE_CADLIGNE_TR!$A$16:$A$27,0),2)*COEE_CADLIGNE_TR!$J$2*INDEX(COEE_CADLIGNE_TR!$L$3:$R$9,MATCH(WEEKDAY($A285,1),COEE_CADLIGNE_TR!$M$3:$M$9,0),3)*INDEX(COEE_CADLIGNE_TR!$A$1:$E$13,MATCH(MONTH($A285),COEE_CADLIGNE_TR!$A$1:$A$13,0),5),INDEX(COEE_CADLIGNE_TR!$A$16:$C$27,MATCH(Tableau4[[#This Row],[Mois]],COEE_CADLIGNE_TR!$A$16:$A$27,0),2)*COEE_CADLIGNE_TR!$J$2*INDEX(COEE_CADLIGNE_TR!$L$3:$R$9,MATCH(WEEKDAY($A285,1),COEE_CADLIGNE_TR!$M$3:$M$9,0),4)*INDEX(COEE_CADLIGNE_TR!$A$1:$E$13,MATCH(MONTH($A285),COEE_CADLIGNE_TR!$A$1:$A$13,0),5))))</f>
        <v>1601.8735362997659</v>
      </c>
    </row>
    <row r="286" spans="1:20" x14ac:dyDescent="0.35">
      <c r="A286" s="4">
        <v>45209</v>
      </c>
      <c r="B286" s="1">
        <v>2023</v>
      </c>
      <c r="C286" s="1">
        <v>41</v>
      </c>
      <c r="D286" s="1">
        <f>MONTH(Tableau4[[#This Row],[Date ]])</f>
        <v>10</v>
      </c>
      <c r="E286" s="28" t="str">
        <f>IF(OR(Ouverture_lignes_validées!E286="F",Ouverture_lignes_validées!E286="PM",Ouverture_lignes_validées!E286=""),"",
IF(Ouverture_lignes_validées!E286=1,
IF(ISEVEN(Capa_lignes!$C286)="VRAI",
INDEX(COEE_CADLIGNE_TR!$A$16:$C$27,MATCH(Tableau4[[#This Row],[Mois]],COEE_CADLIGNE_TR!$A$16:$A$27,0),2)*COEE_CADLIGNE_TR!$G$2*INDEX(COEE_CADLIGNE_TR!$L$3:$R$9,MATCH(WEEKDAY($A286,1),COEE_CADLIGNE_TR!$M$3:$M$9,0),4)*INDEX(COEE_CADLIGNE_TR!$A$1:$D$13,MATCH(MONTH($A286),COEE_CADLIGNE_TR!$A$1:$A$13,0),2)*INDEX(COEE_CADLIGNE_TR!$A$1:$D$13,MATCH(MONTH($A286),COEE_CADLIGNE_TR!$A$1:$A$13,0),2),
INDEX(COEE_CADLIGNE_TR!$A$16:$C$27,MATCH(Tableau4[[#This Row],[Mois]],COEE_CADLIGNE_TR!$A$16:$A$27,0),2)*COEE_CADLIGNE_TR!$G$2*INDEX(COEE_CADLIGNE_TR!$L$3:$R$9,MATCH(WEEKDAY($A286,1),COEE_CADLIGNE_TR!$M$3:$M$9,0),3)*INDEX(COEE_CADLIGNE_TR!$A$1:$D$13,MATCH(MONTH($A286),COEE_CADLIGNE_TR!$A$1:$A$13,0),2)*INDEX(COEE_CADLIGNE_TR!$A$1:$D$13,MATCH(MONTH($A286),COEE_CADLIGNE_TR!$A$1:$A$13,0),2))))</f>
        <v/>
      </c>
      <c r="F286" s="28" t="str">
        <f>IF(OR(Ouverture_lignes_validées!F286="F",Ouverture_lignes_validées!F286="PM",Ouverture_lignes_validées!F286=""),"",IF(Ouverture_lignes_validées!F286=1,IF(ISEVEN(Capa_lignes!$C286)="VRAI",INDEX(COEE_CADLIGNE_TR!$A$16:$C$27,MATCH(Tableau4[[#This Row],[Mois]],COEE_CADLIGNE_TR!$A$16:$A$27,0),2)*COEE_CADLIGNE_TR!$G$2*INDEX(COEE_CADLIGNE_TR!$L$3:$R$9,MATCH(WEEKDAY($A286,1),COEE_CADLIGNE_TR!$M$3:$M$9,0),3)*INDEX(COEE_CADLIGNE_TR!$A$1:$D$13,MATCH(MONTH($A286),COEE_CADLIGNE_TR!$A$1:$A$13,0),2),COEE_CADLIGNE_TR!$G$2*INDEX(COEE_CADLIGNE_TR!$L$3:$R$9,MATCH(WEEKDAY($A286,1),COEE_CADLIGNE_TR!$M$3:$M$9,0),4)*INDEX(COEE_CADLIGNE_TR!$A$1:$D$13,MATCH(MONTH($A286),COEE_CADLIGNE_TR!$A$1:$A$13,0),2))))</f>
        <v/>
      </c>
      <c r="G286" s="28" t="str">
        <f>IF(OR(Ouverture_lignes_validées!G286="F",Ouverture_lignes_validées!G286="PM",Ouverture_lignes_validées!G286=""),"",IF(Ouverture_lignes_validées!G286=1,INDEX(COEE_CADLIGNE_TR!$A$16:$C$27,MATCH(Tableau4[[#This Row],[Mois]],COEE_CADLIGNE_TR!$A$16:$A$27,0),2)*COEE_CADLIGNE_TR!$G$2*INDEX(COEE_CADLIGNE_TR!$L$3:$R$9,MATCH(WEEKDAY($A286,1),COEE_CADLIGNE_TR!$M$3:$M$9,0),5)*INDEX(COEE_CADLIGNE_TR!$A$1:$D$13,MATCH(MONTH($A286),COEE_CADLIGNE_TR!$A$1:$A$13,0),2)))</f>
        <v/>
      </c>
      <c r="H286" s="28" t="str">
        <f>IF(OR(Ouverture_lignes_validées!H286="F",Ouverture_lignes_validées!H286="PM",Ouverture_lignes_validées!H286=""),"",IF(Ouverture_lignes_validées!H286=1,INDEX(COEE_CADLIGNE_TR!$A$16:$C$27,MATCH(Tableau4[[#This Row],[Mois]],COEE_CADLIGNE_TR!$A$16:$A$27,0),2)*COEE_CADLIGNE_TR!$G$2*INDEX(COEE_CADLIGNE_TR!$L$3:$R$9,MATCH(WEEKDAY($A286,1),COEE_CADLIGNE_TR!$M$3:$M$9,0),6)*INDEX(COEE_CADLIGNE_TR!$A$1:$D$13,MATCH(MONTH($A286),COEE_CADLIGNE_TR!$A$1:$A$13,0),2)))</f>
        <v/>
      </c>
      <c r="I286" s="28" t="str">
        <f>IF(OR(Ouverture_lignes_validées!I286="F",Ouverture_lignes_validées!I286="PM",Ouverture_lignes_validées!I286=""),"",IF(Ouverture_lignes_validées!I286=1,INDEX(COEE_CADLIGNE_TR!$A$16:$C$27,MATCH(Tableau4[[#This Row],[Mois]],COEE_CADLIGNE_TR!$A$16:$A$27,0),2)*COEE_CADLIGNE_TR!$G$2*INDEX(COEE_CADLIGNE_TR!$L$3:$R$9,MATCH(WEEKDAY($A286,1),COEE_CADLIGNE_TR!$M$3:$M$9,0),7)*INDEX(COEE_CADLIGNE_TR!$A$1:$D$13,MATCH(MONTH($A286),COEE_CADLIGNE_TR!$A$1:$A$13,0),2)))</f>
        <v/>
      </c>
      <c r="J286" s="28" t="str">
        <f>IF(OR(Ouverture_lignes_validées!J286="F",Ouverture_lignes_validées!J286="PM",Ouverture_lignes_validées!J286=""),"",IF(Ouverture_lignes_validées!J286=1,IF(ISEVEN(Capa_lignes!$C286)="VRAI",INDEX(COEE_CADLIGNE_TR!$A$16:$C$27,MATCH(Tableau4[[#This Row],[Mois]],COEE_CADLIGNE_TR!$A$16:$A$27,0),2)*COEE_CADLIGNE_TR!$H$2*INDEX(COEE_CADLIGNE_TR!$L$3:$R$9,MATCH(WEEKDAY($A286,1),COEE_CADLIGNE_TR!$M$3:$M$9,0),4)*INDEX(COEE_CADLIGNE_TR!$A$1:$D$13,MATCH(MONTH($A286),COEE_CADLIGNE_TR!$A$1:$A$13,0),3),INDEX(COEE_CADLIGNE_TR!$A$16:$C$27,MATCH(Tableau4[[#This Row],[Mois]],COEE_CADLIGNE_TR!$A$16:$A$27,0),2)*COEE_CADLIGNE_TR!$H$2*INDEX(COEE_CADLIGNE_TR!$L$3:$R$9,MATCH(WEEKDAY($A286,1),COEE_CADLIGNE_TR!$M$3:$M$9,0),3)*INDEX(COEE_CADLIGNE_TR!$A$1:$D$13,MATCH(MONTH($A286),COEE_CADLIGNE_TR!$A$1:$A$13,0),3))))</f>
        <v/>
      </c>
      <c r="K286" s="28">
        <f>IF(OR(Ouverture_lignes_validées!K286="F",Ouverture_lignes_validées!K286="PM",Ouverture_lignes_validées!K286=""),"",IF(Ouverture_lignes_validées!K286=1,IF(ISEVEN(Capa_lignes!$C286)="VRAI",INDEX(COEE_CADLIGNE_TR!$A$16:$C$27,MATCH(Tableau4[[#This Row],[Mois]],COEE_CADLIGNE_TR!$A$16:$A$27,0),2)*COEE_CADLIGNE_TR!$H$2*INDEX(COEE_CADLIGNE_TR!$L$3:$R$9,MATCH(WEEKDAY($A286,1),COEE_CADLIGNE_TR!$M$3:$M$9,0),3)*INDEX(COEE_CADLIGNE_TR!$A$1:$D$13,MATCH(MONTH($A286),COEE_CADLIGNE_TR!$A$1:$A$13,0),3),INDEX(COEE_CADLIGNE_TR!$A$16:$C$27,MATCH(Tableau4[[#This Row],[Mois]],COEE_CADLIGNE_TR!$A$16:$A$27,0),2)*COEE_CADLIGNE_TR!$H$2*INDEX(COEE_CADLIGNE_TR!$L$3:$R$9,MATCH(WEEKDAY($A286,1),COEE_CADLIGNE_TR!$M$3:$M$9,0),4)*INDEX(COEE_CADLIGNE_TR!$A$1:$D$13,MATCH(MONTH($A286),COEE_CADLIGNE_TR!$A$1:$A$13,0),3))))</f>
        <v>5097.9375</v>
      </c>
      <c r="L286" s="28">
        <f>IF(OR(Ouverture_lignes_validées!L286="F",Ouverture_lignes_validées!L286="PM",Ouverture_lignes_validées!L286=""),"",IF(Ouverture_lignes_validées!L286=1,INDEX(COEE_CADLIGNE_TR!$A$16:$C$27,MATCH(Tableau4[[#This Row],[Mois]],COEE_CADLIGNE_TR!$A$16:$A$27,0),2)*COEE_CADLIGNE_TR!$H$2*INDEX(COEE_CADLIGNE_TR!$L$3:$R$9,MATCH(WEEKDAY($A286,1),COEE_CADLIGNE_TR!$M$3:$M$9,0),5)*INDEX(COEE_CADLIGNE_TR!$A$1:$D$13,MATCH(MONTH($A286),COEE_CADLIGNE_TR!$A$1:$A$13,0),3)))</f>
        <v>6230.8125</v>
      </c>
      <c r="M286" s="28" t="str">
        <f>IF(OR(Ouverture_lignes_validées!M286="F",Ouverture_lignes_validées!M286="PM",Ouverture_lignes_validées!M286=""),"",IF(Ouverture_lignes_validées!M286=1,INDEX(COEE_CADLIGNE_TR!$A$16:$C$27,MATCH(Tableau4[[#This Row],[Mois]],COEE_CADLIGNE_TR!$A$16:$A$27,0),2)*COEE_CADLIGNE_TR!$H$2*INDEX(COEE_CADLIGNE_TR!$L$3:$R$9,MATCH(WEEKDAY($A286,1),COEE_CADLIGNE_TR!$M$3:$M$9,0),6)*INDEX(COEE_CADLIGNE_TR!$A$1:$D$13,MATCH(MONTH($A286),COEE_CADLIGNE_TR!$A$1:$A$13,0),3)))</f>
        <v/>
      </c>
      <c r="N286" s="28" t="str">
        <f>IF(OR(Ouverture_lignes_validées!N286="F",Ouverture_lignes_validées!N286="PM",Ouverture_lignes_validées!N286=""),"",IF(Ouverture_lignes_validées!N286=1,INDEX(COEE_CADLIGNE_TR!$A$16:$C$27,MATCH(Tableau4[[#This Row],[Mois]],COEE_CADLIGNE_TR!$A$16:$A$27,0),2)*COEE_CADLIGNE_TR!$H$2*INDEX(COEE_CADLIGNE_TR!$L$3:$R$9,MATCH(WEEKDAY($A286,1),COEE_CADLIGNE_TR!$M$3:$M$9,0),7)*INDEX(COEE_CADLIGNE_TR!$A$1:$D$13,MATCH(MONTH($A286),COEE_CADLIGNE_TR!$A$1:$A$13,0),3)))</f>
        <v/>
      </c>
      <c r="O286" s="28">
        <f>IF(OR(Ouverture_lignes_validées!O286="F",Ouverture_lignes_validées!O286="PM",Ouverture_lignes_validées!O286=""),"",IF(Ouverture_lignes_validées!O286=1,IF(ISEVEN(Capa_lignes!$C286)="VRAI",INDEX(COEE_CADLIGNE_TR!$A$16:$C$27,MATCH(Tableau4[[#This Row],[Mois]],COEE_CADLIGNE_TR!$A$16:$A$27,0),2)*COEE_CADLIGNE_TR!$I$2*INDEX(COEE_CADLIGNE_TR!$L$3:$R$9,MATCH(WEEKDAY($A286,1),COEE_CADLIGNE_TR!$M$3:$M$9,0),4)*INDEX(COEE_CADLIGNE_TR!$A$1:$D$13,MATCH(MONTH($A286),COEE_CADLIGNE_TR!$A$1:$A$13,0),4),INDEX(COEE_CADLIGNE_TR!$A$16:$C$27,MATCH(Tableau4[[#This Row],[Mois]],COEE_CADLIGNE_TR!$A$16:$A$27,0),2)*COEE_CADLIGNE_TR!$I$2*INDEX(COEE_CADLIGNE_TR!$L$3:$R$9,MATCH(WEEKDAY($A286,1),COEE_CADLIGNE_TR!$M$3:$M$9,0),3)*INDEX(COEE_CADLIGNE_TR!$A$1:$D$13,MATCH(MONTH($A286),COEE_CADLIGNE_TR!$A$1:$A$13,0),4))))</f>
        <v>4984.6500000000005</v>
      </c>
      <c r="P286" s="28">
        <f>IF(OR(Ouverture_lignes_validées!P286="F",Ouverture_lignes_validées!P286="PM",Ouverture_lignes_validées!P286=""),"",IF(Ouverture_lignes_validées!P286=1,IF(ISEVEN(Capa_lignes!$C286)="VRAI",INDEX(COEE_CADLIGNE_TR!$A$16:$C$27,MATCH(Tableau4[[#This Row],[Mois]],COEE_CADLIGNE_TR!$A$16:$A$27,0),2)*COEE_CADLIGNE_TR!$I$2*INDEX(COEE_CADLIGNE_TR!$L$3:$R$9,MATCH(WEEKDAY($A286,1),COEE_CADLIGNE_TR!$M$3:$M$9,0),3)*INDEX(COEE_CADLIGNE_TR!$A$1:$D$13,MATCH(MONTH($A286),COEE_CADLIGNE_TR!$A$1:$A$13,0),4),INDEX(COEE_CADLIGNE_TR!$A$16:$C$27,MATCH(Tableau4[[#This Row],[Mois]],COEE_CADLIGNE_TR!$A$16:$A$27,0),2)*COEE_CADLIGNE_TR!$I$2*INDEX(COEE_CADLIGNE_TR!$L$3:$R$9,MATCH(WEEKDAY($A286,1),COEE_CADLIGNE_TR!$M$3:$M$9,0),4)*INDEX(COEE_CADLIGNE_TR!$A$1:$D$13,MATCH(MONTH($A286),COEE_CADLIGNE_TR!$A$1:$A$13,0),4))))</f>
        <v>5097.9375</v>
      </c>
      <c r="Q286" s="28" t="str">
        <f>IF(OR(Ouverture_lignes_validées!Q286="F",Ouverture_lignes_validées!Q286="PM",Ouverture_lignes_validées!Q286=""),"",IF(Ouverture_lignes_validées!Q286=1,INDEX(COEE_CADLIGNE_TR!$A$16:$C$27,MATCH(Tableau4[[#This Row],[Mois]],COEE_CADLIGNE_TR!$A$16:$A$27,0),2)*COEE_CADLIGNE_TR!$I$2*INDEX(COEE_CADLIGNE_TR!$L$3:$R$9,MATCH(WEEKDAY($A286,1),COEE_CADLIGNE_TR!$M$3:$M$9,0),5)*INDEX(COEE_CADLIGNE_TR!$A$1:$D$13,MATCH(MONTH($A286),COEE_CADLIGNE_TR!$A$1:$A$13,0),4)))</f>
        <v/>
      </c>
      <c r="R286" s="28" t="str">
        <f>IF(OR(Ouverture_lignes_validées!R286="F",Ouverture_lignes_validées!R286="PM",Ouverture_lignes_validées!R286=""),"",IF(Ouverture_lignes_validées!R286=1,INDEX(COEE_CADLIGNE_TR!$A$16:$C$27,MATCH(Tableau4[[#This Row],[Mois]],COEE_CADLIGNE_TR!$A$16:$A$27,0),2)*COEE_CADLIGNE_TR!$I$2*INDEX(COEE_CADLIGNE_TR!$L$3:$R$9,MATCH(WEEKDAY($A286,1),COEE_CADLIGNE_TR!$M$3:$M$9,0),6)*INDEX(COEE_CADLIGNE_TR!$A$1:$D$13,MATCH(MONTH($A286),COEE_CADLIGNE_TR!$A$1:$A$13,0),4)))</f>
        <v/>
      </c>
      <c r="S286" s="28" t="str">
        <f>IF(OR(Ouverture_lignes_validées!S286="F",Ouverture_lignes_validées!S286="PM",Ouverture_lignes_validées!S286=""),"",IF(Ouverture_lignes_validées!S286=1,INDEX(COEE_CADLIGNE_TR!$A$16:$C$27,MATCH(Tableau4[[#This Row],[Mois]],COEE_CADLIGNE_TR!$A$16:$A$27,0),2)*COEE_CADLIGNE_TR!$I$2*INDEX(COEE_CADLIGNE_TR!$L$3:$R$9,MATCH(WEEKDAY($A286,1),COEE_CADLIGNE_TR!$M$3:$M$9,0),7)*INDEX(COEE_CADLIGNE_TR!$A$1:$D$13,MATCH(MONTH($A286),COEE_CADLIGNE_TR!$A$1:$A$13,0),4)))</f>
        <v/>
      </c>
      <c r="T286" s="28">
        <f>IF(OR(Ouverture_lignes_validées!T286="F",Ouverture_lignes_validées!T286="PM",Ouverture_lignes_validées!T286=""),"",IF(Ouverture_lignes_validées!T286=1,IF(ISEVEN(Capa_lignes!$C286)="VRAI",INDEX(COEE_CADLIGNE_TR!$A$16:$C$27,MATCH(Tableau4[[#This Row],[Mois]],COEE_CADLIGNE_TR!$A$16:$A$27,0),2)*COEE_CADLIGNE_TR!$J$2*INDEX(COEE_CADLIGNE_TR!$L$3:$R$9,MATCH(WEEKDAY($A286,1),COEE_CADLIGNE_TR!$M$3:$M$9,0),3)*INDEX(COEE_CADLIGNE_TR!$A$1:$E$13,MATCH(MONTH($A286),COEE_CADLIGNE_TR!$A$1:$A$13,0),5),INDEX(COEE_CADLIGNE_TR!$A$16:$C$27,MATCH(Tableau4[[#This Row],[Mois]],COEE_CADLIGNE_TR!$A$16:$A$27,0),2)*COEE_CADLIGNE_TR!$J$2*INDEX(COEE_CADLIGNE_TR!$L$3:$R$9,MATCH(WEEKDAY($A286,1),COEE_CADLIGNE_TR!$M$3:$M$9,0),4)*INDEX(COEE_CADLIGNE_TR!$A$1:$E$13,MATCH(MONTH($A286),COEE_CADLIGNE_TR!$A$1:$A$13,0),5))))</f>
        <v>1601.8735362997659</v>
      </c>
    </row>
    <row r="287" spans="1:20" x14ac:dyDescent="0.35">
      <c r="A287" s="4">
        <v>45210</v>
      </c>
      <c r="B287" s="1">
        <v>2023</v>
      </c>
      <c r="C287" s="1">
        <v>41</v>
      </c>
      <c r="D287" s="1">
        <f>MONTH(Tableau4[[#This Row],[Date ]])</f>
        <v>10</v>
      </c>
      <c r="E287" s="28" t="str">
        <f>IF(OR(Ouverture_lignes_validées!E287="F",Ouverture_lignes_validées!E287="PM",Ouverture_lignes_validées!E287=""),"",
IF(Ouverture_lignes_validées!E287=1,
IF(ISEVEN(Capa_lignes!$C287)="VRAI",
INDEX(COEE_CADLIGNE_TR!$A$16:$C$27,MATCH(Tableau4[[#This Row],[Mois]],COEE_CADLIGNE_TR!$A$16:$A$27,0),2)*COEE_CADLIGNE_TR!$G$2*INDEX(COEE_CADLIGNE_TR!$L$3:$R$9,MATCH(WEEKDAY($A287,1),COEE_CADLIGNE_TR!$M$3:$M$9,0),4)*INDEX(COEE_CADLIGNE_TR!$A$1:$D$13,MATCH(MONTH($A287),COEE_CADLIGNE_TR!$A$1:$A$13,0),2)*INDEX(COEE_CADLIGNE_TR!$A$1:$D$13,MATCH(MONTH($A287),COEE_CADLIGNE_TR!$A$1:$A$13,0),2),
INDEX(COEE_CADLIGNE_TR!$A$16:$C$27,MATCH(Tableau4[[#This Row],[Mois]],COEE_CADLIGNE_TR!$A$16:$A$27,0),2)*COEE_CADLIGNE_TR!$G$2*INDEX(COEE_CADLIGNE_TR!$L$3:$R$9,MATCH(WEEKDAY($A287,1),COEE_CADLIGNE_TR!$M$3:$M$9,0),3)*INDEX(COEE_CADLIGNE_TR!$A$1:$D$13,MATCH(MONTH($A287),COEE_CADLIGNE_TR!$A$1:$A$13,0),2)*INDEX(COEE_CADLIGNE_TR!$A$1:$D$13,MATCH(MONTH($A287),COEE_CADLIGNE_TR!$A$1:$A$13,0),2))))</f>
        <v/>
      </c>
      <c r="F287" s="28" t="str">
        <f>IF(OR(Ouverture_lignes_validées!F287="F",Ouverture_lignes_validées!F287="PM",Ouverture_lignes_validées!F287=""),"",IF(Ouverture_lignes_validées!F287=1,IF(ISEVEN(Capa_lignes!$C287)="VRAI",INDEX(COEE_CADLIGNE_TR!$A$16:$C$27,MATCH(Tableau4[[#This Row],[Mois]],COEE_CADLIGNE_TR!$A$16:$A$27,0),2)*COEE_CADLIGNE_TR!$G$2*INDEX(COEE_CADLIGNE_TR!$L$3:$R$9,MATCH(WEEKDAY($A287,1),COEE_CADLIGNE_TR!$M$3:$M$9,0),3)*INDEX(COEE_CADLIGNE_TR!$A$1:$D$13,MATCH(MONTH($A287),COEE_CADLIGNE_TR!$A$1:$A$13,0),2),COEE_CADLIGNE_TR!$G$2*INDEX(COEE_CADLIGNE_TR!$L$3:$R$9,MATCH(WEEKDAY($A287,1),COEE_CADLIGNE_TR!$M$3:$M$9,0),4)*INDEX(COEE_CADLIGNE_TR!$A$1:$D$13,MATCH(MONTH($A287),COEE_CADLIGNE_TR!$A$1:$A$13,0),2))))</f>
        <v/>
      </c>
      <c r="G287" s="28" t="str">
        <f>IF(OR(Ouverture_lignes_validées!G287="F",Ouverture_lignes_validées!G287="PM",Ouverture_lignes_validées!G287=""),"",IF(Ouverture_lignes_validées!G287=1,INDEX(COEE_CADLIGNE_TR!$A$16:$C$27,MATCH(Tableau4[[#This Row],[Mois]],COEE_CADLIGNE_TR!$A$16:$A$27,0),2)*COEE_CADLIGNE_TR!$G$2*INDEX(COEE_CADLIGNE_TR!$L$3:$R$9,MATCH(WEEKDAY($A287,1),COEE_CADLIGNE_TR!$M$3:$M$9,0),5)*INDEX(COEE_CADLIGNE_TR!$A$1:$D$13,MATCH(MONTH($A287),COEE_CADLIGNE_TR!$A$1:$A$13,0),2)))</f>
        <v/>
      </c>
      <c r="H287" s="28" t="str">
        <f>IF(OR(Ouverture_lignes_validées!H287="F",Ouverture_lignes_validées!H287="PM",Ouverture_lignes_validées!H287=""),"",IF(Ouverture_lignes_validées!H287=1,INDEX(COEE_CADLIGNE_TR!$A$16:$C$27,MATCH(Tableau4[[#This Row],[Mois]],COEE_CADLIGNE_TR!$A$16:$A$27,0),2)*COEE_CADLIGNE_TR!$G$2*INDEX(COEE_CADLIGNE_TR!$L$3:$R$9,MATCH(WEEKDAY($A287,1),COEE_CADLIGNE_TR!$M$3:$M$9,0),6)*INDEX(COEE_CADLIGNE_TR!$A$1:$D$13,MATCH(MONTH($A287),COEE_CADLIGNE_TR!$A$1:$A$13,0),2)))</f>
        <v/>
      </c>
      <c r="I287" s="28" t="str">
        <f>IF(OR(Ouverture_lignes_validées!I287="F",Ouverture_lignes_validées!I287="PM",Ouverture_lignes_validées!I287=""),"",IF(Ouverture_lignes_validées!I287=1,INDEX(COEE_CADLIGNE_TR!$A$16:$C$27,MATCH(Tableau4[[#This Row],[Mois]],COEE_CADLIGNE_TR!$A$16:$A$27,0),2)*COEE_CADLIGNE_TR!$G$2*INDEX(COEE_CADLIGNE_TR!$L$3:$R$9,MATCH(WEEKDAY($A287,1),COEE_CADLIGNE_TR!$M$3:$M$9,0),7)*INDEX(COEE_CADLIGNE_TR!$A$1:$D$13,MATCH(MONTH($A287),COEE_CADLIGNE_TR!$A$1:$A$13,0),2)))</f>
        <v/>
      </c>
      <c r="J287" s="28" t="str">
        <f>IF(OR(Ouverture_lignes_validées!J287="F",Ouverture_lignes_validées!J287="PM",Ouverture_lignes_validées!J287=""),"",IF(Ouverture_lignes_validées!J287=1,IF(ISEVEN(Capa_lignes!$C287)="VRAI",INDEX(COEE_CADLIGNE_TR!$A$16:$C$27,MATCH(Tableau4[[#This Row],[Mois]],COEE_CADLIGNE_TR!$A$16:$A$27,0),2)*COEE_CADLIGNE_TR!$H$2*INDEX(COEE_CADLIGNE_TR!$L$3:$R$9,MATCH(WEEKDAY($A287,1),COEE_CADLIGNE_TR!$M$3:$M$9,0),4)*INDEX(COEE_CADLIGNE_TR!$A$1:$D$13,MATCH(MONTH($A287),COEE_CADLIGNE_TR!$A$1:$A$13,0),3),INDEX(COEE_CADLIGNE_TR!$A$16:$C$27,MATCH(Tableau4[[#This Row],[Mois]],COEE_CADLIGNE_TR!$A$16:$A$27,0),2)*COEE_CADLIGNE_TR!$H$2*INDEX(COEE_CADLIGNE_TR!$L$3:$R$9,MATCH(WEEKDAY($A287,1),COEE_CADLIGNE_TR!$M$3:$M$9,0),3)*INDEX(COEE_CADLIGNE_TR!$A$1:$D$13,MATCH(MONTH($A287),COEE_CADLIGNE_TR!$A$1:$A$13,0),3))))</f>
        <v/>
      </c>
      <c r="K287" s="28">
        <f>IF(OR(Ouverture_lignes_validées!K287="F",Ouverture_lignes_validées!K287="PM",Ouverture_lignes_validées!K287=""),"",IF(Ouverture_lignes_validées!K287=1,IF(ISEVEN(Capa_lignes!$C287)="VRAI",INDEX(COEE_CADLIGNE_TR!$A$16:$C$27,MATCH(Tableau4[[#This Row],[Mois]],COEE_CADLIGNE_TR!$A$16:$A$27,0),2)*COEE_CADLIGNE_TR!$H$2*INDEX(COEE_CADLIGNE_TR!$L$3:$R$9,MATCH(WEEKDAY($A287,1),COEE_CADLIGNE_TR!$M$3:$M$9,0),3)*INDEX(COEE_CADLIGNE_TR!$A$1:$D$13,MATCH(MONTH($A287),COEE_CADLIGNE_TR!$A$1:$A$13,0),3),INDEX(COEE_CADLIGNE_TR!$A$16:$C$27,MATCH(Tableau4[[#This Row],[Mois]],COEE_CADLIGNE_TR!$A$16:$A$27,0),2)*COEE_CADLIGNE_TR!$H$2*INDEX(COEE_CADLIGNE_TR!$L$3:$R$9,MATCH(WEEKDAY($A287,1),COEE_CADLIGNE_TR!$M$3:$M$9,0),4)*INDEX(COEE_CADLIGNE_TR!$A$1:$D$13,MATCH(MONTH($A287),COEE_CADLIGNE_TR!$A$1:$A$13,0),3))))</f>
        <v>5097.9375</v>
      </c>
      <c r="L287" s="28">
        <f>IF(OR(Ouverture_lignes_validées!L287="F",Ouverture_lignes_validées!L287="PM",Ouverture_lignes_validées!L287=""),"",IF(Ouverture_lignes_validées!L287=1,INDEX(COEE_CADLIGNE_TR!$A$16:$C$27,MATCH(Tableau4[[#This Row],[Mois]],COEE_CADLIGNE_TR!$A$16:$A$27,0),2)*COEE_CADLIGNE_TR!$H$2*INDEX(COEE_CADLIGNE_TR!$L$3:$R$9,MATCH(WEEKDAY($A287,1),COEE_CADLIGNE_TR!$M$3:$M$9,0),5)*INDEX(COEE_CADLIGNE_TR!$A$1:$D$13,MATCH(MONTH($A287),COEE_CADLIGNE_TR!$A$1:$A$13,0),3)))</f>
        <v>6230.8125</v>
      </c>
      <c r="M287" s="28" t="str">
        <f>IF(OR(Ouverture_lignes_validées!M287="F",Ouverture_lignes_validées!M287="PM",Ouverture_lignes_validées!M287=""),"",IF(Ouverture_lignes_validées!M287=1,INDEX(COEE_CADLIGNE_TR!$A$16:$C$27,MATCH(Tableau4[[#This Row],[Mois]],COEE_CADLIGNE_TR!$A$16:$A$27,0),2)*COEE_CADLIGNE_TR!$H$2*INDEX(COEE_CADLIGNE_TR!$L$3:$R$9,MATCH(WEEKDAY($A287,1),COEE_CADLIGNE_TR!$M$3:$M$9,0),6)*INDEX(COEE_CADLIGNE_TR!$A$1:$D$13,MATCH(MONTH($A287),COEE_CADLIGNE_TR!$A$1:$A$13,0),3)))</f>
        <v/>
      </c>
      <c r="N287" s="28" t="str">
        <f>IF(OR(Ouverture_lignes_validées!N287="F",Ouverture_lignes_validées!N287="PM",Ouverture_lignes_validées!N287=""),"",IF(Ouverture_lignes_validées!N287=1,INDEX(COEE_CADLIGNE_TR!$A$16:$C$27,MATCH(Tableau4[[#This Row],[Mois]],COEE_CADLIGNE_TR!$A$16:$A$27,0),2)*COEE_CADLIGNE_TR!$H$2*INDEX(COEE_CADLIGNE_TR!$L$3:$R$9,MATCH(WEEKDAY($A287,1),COEE_CADLIGNE_TR!$M$3:$M$9,0),7)*INDEX(COEE_CADLIGNE_TR!$A$1:$D$13,MATCH(MONTH($A287),COEE_CADLIGNE_TR!$A$1:$A$13,0),3)))</f>
        <v/>
      </c>
      <c r="O287" s="28">
        <f>IF(OR(Ouverture_lignes_validées!O287="F",Ouverture_lignes_validées!O287="PM",Ouverture_lignes_validées!O287=""),"",IF(Ouverture_lignes_validées!O287=1,IF(ISEVEN(Capa_lignes!$C287)="VRAI",INDEX(COEE_CADLIGNE_TR!$A$16:$C$27,MATCH(Tableau4[[#This Row],[Mois]],COEE_CADLIGNE_TR!$A$16:$A$27,0),2)*COEE_CADLIGNE_TR!$I$2*INDEX(COEE_CADLIGNE_TR!$L$3:$R$9,MATCH(WEEKDAY($A287,1),COEE_CADLIGNE_TR!$M$3:$M$9,0),4)*INDEX(COEE_CADLIGNE_TR!$A$1:$D$13,MATCH(MONTH($A287),COEE_CADLIGNE_TR!$A$1:$A$13,0),4),INDEX(COEE_CADLIGNE_TR!$A$16:$C$27,MATCH(Tableau4[[#This Row],[Mois]],COEE_CADLIGNE_TR!$A$16:$A$27,0),2)*COEE_CADLIGNE_TR!$I$2*INDEX(COEE_CADLIGNE_TR!$L$3:$R$9,MATCH(WEEKDAY($A287,1),COEE_CADLIGNE_TR!$M$3:$M$9,0),3)*INDEX(COEE_CADLIGNE_TR!$A$1:$D$13,MATCH(MONTH($A287),COEE_CADLIGNE_TR!$A$1:$A$13,0),4))))</f>
        <v>4984.6500000000005</v>
      </c>
      <c r="P287" s="28">
        <f>IF(OR(Ouverture_lignes_validées!P287="F",Ouverture_lignes_validées!P287="PM",Ouverture_lignes_validées!P287=""),"",IF(Ouverture_lignes_validées!P287=1,IF(ISEVEN(Capa_lignes!$C287)="VRAI",INDEX(COEE_CADLIGNE_TR!$A$16:$C$27,MATCH(Tableau4[[#This Row],[Mois]],COEE_CADLIGNE_TR!$A$16:$A$27,0),2)*COEE_CADLIGNE_TR!$I$2*INDEX(COEE_CADLIGNE_TR!$L$3:$R$9,MATCH(WEEKDAY($A287,1),COEE_CADLIGNE_TR!$M$3:$M$9,0),3)*INDEX(COEE_CADLIGNE_TR!$A$1:$D$13,MATCH(MONTH($A287),COEE_CADLIGNE_TR!$A$1:$A$13,0),4),INDEX(COEE_CADLIGNE_TR!$A$16:$C$27,MATCH(Tableau4[[#This Row],[Mois]],COEE_CADLIGNE_TR!$A$16:$A$27,0),2)*COEE_CADLIGNE_TR!$I$2*INDEX(COEE_CADLIGNE_TR!$L$3:$R$9,MATCH(WEEKDAY($A287,1),COEE_CADLIGNE_TR!$M$3:$M$9,0),4)*INDEX(COEE_CADLIGNE_TR!$A$1:$D$13,MATCH(MONTH($A287),COEE_CADLIGNE_TR!$A$1:$A$13,0),4))))</f>
        <v>5097.9375</v>
      </c>
      <c r="Q287" s="28" t="str">
        <f>IF(OR(Ouverture_lignes_validées!Q287="F",Ouverture_lignes_validées!Q287="PM",Ouverture_lignes_validées!Q287=""),"",IF(Ouverture_lignes_validées!Q287=1,INDEX(COEE_CADLIGNE_TR!$A$16:$C$27,MATCH(Tableau4[[#This Row],[Mois]],COEE_CADLIGNE_TR!$A$16:$A$27,0),2)*COEE_CADLIGNE_TR!$I$2*INDEX(COEE_CADLIGNE_TR!$L$3:$R$9,MATCH(WEEKDAY($A287,1),COEE_CADLIGNE_TR!$M$3:$M$9,0),5)*INDEX(COEE_CADLIGNE_TR!$A$1:$D$13,MATCH(MONTH($A287),COEE_CADLIGNE_TR!$A$1:$A$13,0),4)))</f>
        <v/>
      </c>
      <c r="R287" s="28" t="str">
        <f>IF(OR(Ouverture_lignes_validées!R287="F",Ouverture_lignes_validées!R287="PM",Ouverture_lignes_validées!R287=""),"",IF(Ouverture_lignes_validées!R287=1,INDEX(COEE_CADLIGNE_TR!$A$16:$C$27,MATCH(Tableau4[[#This Row],[Mois]],COEE_CADLIGNE_TR!$A$16:$A$27,0),2)*COEE_CADLIGNE_TR!$I$2*INDEX(COEE_CADLIGNE_TR!$L$3:$R$9,MATCH(WEEKDAY($A287,1),COEE_CADLIGNE_TR!$M$3:$M$9,0),6)*INDEX(COEE_CADLIGNE_TR!$A$1:$D$13,MATCH(MONTH($A287),COEE_CADLIGNE_TR!$A$1:$A$13,0),4)))</f>
        <v/>
      </c>
      <c r="S287" s="28" t="str">
        <f>IF(OR(Ouverture_lignes_validées!S287="F",Ouverture_lignes_validées!S287="PM",Ouverture_lignes_validées!S287=""),"",IF(Ouverture_lignes_validées!S287=1,INDEX(COEE_CADLIGNE_TR!$A$16:$C$27,MATCH(Tableau4[[#This Row],[Mois]],COEE_CADLIGNE_TR!$A$16:$A$27,0),2)*COEE_CADLIGNE_TR!$I$2*INDEX(COEE_CADLIGNE_TR!$L$3:$R$9,MATCH(WEEKDAY($A287,1),COEE_CADLIGNE_TR!$M$3:$M$9,0),7)*INDEX(COEE_CADLIGNE_TR!$A$1:$D$13,MATCH(MONTH($A287),COEE_CADLIGNE_TR!$A$1:$A$13,0),4)))</f>
        <v/>
      </c>
      <c r="T287" s="28">
        <f>IF(OR(Ouverture_lignes_validées!T287="F",Ouverture_lignes_validées!T287="PM",Ouverture_lignes_validées!T287=""),"",IF(Ouverture_lignes_validées!T287=1,IF(ISEVEN(Capa_lignes!$C287)="VRAI",INDEX(COEE_CADLIGNE_TR!$A$16:$C$27,MATCH(Tableau4[[#This Row],[Mois]],COEE_CADLIGNE_TR!$A$16:$A$27,0),2)*COEE_CADLIGNE_TR!$J$2*INDEX(COEE_CADLIGNE_TR!$L$3:$R$9,MATCH(WEEKDAY($A287,1),COEE_CADLIGNE_TR!$M$3:$M$9,0),3)*INDEX(COEE_CADLIGNE_TR!$A$1:$E$13,MATCH(MONTH($A287),COEE_CADLIGNE_TR!$A$1:$A$13,0),5),INDEX(COEE_CADLIGNE_TR!$A$16:$C$27,MATCH(Tableau4[[#This Row],[Mois]],COEE_CADLIGNE_TR!$A$16:$A$27,0),2)*COEE_CADLIGNE_TR!$J$2*INDEX(COEE_CADLIGNE_TR!$L$3:$R$9,MATCH(WEEKDAY($A287,1),COEE_CADLIGNE_TR!$M$3:$M$9,0),4)*INDEX(COEE_CADLIGNE_TR!$A$1:$E$13,MATCH(MONTH($A287),COEE_CADLIGNE_TR!$A$1:$A$13,0),5))))</f>
        <v>1601.8735362997659</v>
      </c>
    </row>
    <row r="288" spans="1:20" x14ac:dyDescent="0.35">
      <c r="A288" s="4">
        <v>45211</v>
      </c>
      <c r="B288" s="1">
        <v>2023</v>
      </c>
      <c r="C288" s="1">
        <v>41</v>
      </c>
      <c r="D288" s="1">
        <f>MONTH(Tableau4[[#This Row],[Date ]])</f>
        <v>10</v>
      </c>
      <c r="E288" s="28" t="str">
        <f>IF(OR(Ouverture_lignes_validées!E288="F",Ouverture_lignes_validées!E288="PM",Ouverture_lignes_validées!E288=""),"",
IF(Ouverture_lignes_validées!E288=1,
IF(ISEVEN(Capa_lignes!$C288)="VRAI",
INDEX(COEE_CADLIGNE_TR!$A$16:$C$27,MATCH(Tableau4[[#This Row],[Mois]],COEE_CADLIGNE_TR!$A$16:$A$27,0),2)*COEE_CADLIGNE_TR!$G$2*INDEX(COEE_CADLIGNE_TR!$L$3:$R$9,MATCH(WEEKDAY($A288,1),COEE_CADLIGNE_TR!$M$3:$M$9,0),4)*INDEX(COEE_CADLIGNE_TR!$A$1:$D$13,MATCH(MONTH($A288),COEE_CADLIGNE_TR!$A$1:$A$13,0),2)*INDEX(COEE_CADLIGNE_TR!$A$1:$D$13,MATCH(MONTH($A288),COEE_CADLIGNE_TR!$A$1:$A$13,0),2),
INDEX(COEE_CADLIGNE_TR!$A$16:$C$27,MATCH(Tableau4[[#This Row],[Mois]],COEE_CADLIGNE_TR!$A$16:$A$27,0),2)*COEE_CADLIGNE_TR!$G$2*INDEX(COEE_CADLIGNE_TR!$L$3:$R$9,MATCH(WEEKDAY($A288,1),COEE_CADLIGNE_TR!$M$3:$M$9,0),3)*INDEX(COEE_CADLIGNE_TR!$A$1:$D$13,MATCH(MONTH($A288),COEE_CADLIGNE_TR!$A$1:$A$13,0),2)*INDEX(COEE_CADLIGNE_TR!$A$1:$D$13,MATCH(MONTH($A288),COEE_CADLIGNE_TR!$A$1:$A$13,0),2))))</f>
        <v/>
      </c>
      <c r="F288" s="28" t="str">
        <f>IF(OR(Ouverture_lignes_validées!F288="F",Ouverture_lignes_validées!F288="PM",Ouverture_lignes_validées!F288=""),"",IF(Ouverture_lignes_validées!F288=1,IF(ISEVEN(Capa_lignes!$C288)="VRAI",INDEX(COEE_CADLIGNE_TR!$A$16:$C$27,MATCH(Tableau4[[#This Row],[Mois]],COEE_CADLIGNE_TR!$A$16:$A$27,0),2)*COEE_CADLIGNE_TR!$G$2*INDEX(COEE_CADLIGNE_TR!$L$3:$R$9,MATCH(WEEKDAY($A288,1),COEE_CADLIGNE_TR!$M$3:$M$9,0),3)*INDEX(COEE_CADLIGNE_TR!$A$1:$D$13,MATCH(MONTH($A288),COEE_CADLIGNE_TR!$A$1:$A$13,0),2),COEE_CADLIGNE_TR!$G$2*INDEX(COEE_CADLIGNE_TR!$L$3:$R$9,MATCH(WEEKDAY($A288,1),COEE_CADLIGNE_TR!$M$3:$M$9,0),4)*INDEX(COEE_CADLIGNE_TR!$A$1:$D$13,MATCH(MONTH($A288),COEE_CADLIGNE_TR!$A$1:$A$13,0),2))))</f>
        <v/>
      </c>
      <c r="G288" s="28" t="str">
        <f>IF(OR(Ouverture_lignes_validées!G288="F",Ouverture_lignes_validées!G288="PM",Ouverture_lignes_validées!G288=""),"",IF(Ouverture_lignes_validées!G288=1,INDEX(COEE_CADLIGNE_TR!$A$16:$C$27,MATCH(Tableau4[[#This Row],[Mois]],COEE_CADLIGNE_TR!$A$16:$A$27,0),2)*COEE_CADLIGNE_TR!$G$2*INDEX(COEE_CADLIGNE_TR!$L$3:$R$9,MATCH(WEEKDAY($A288,1),COEE_CADLIGNE_TR!$M$3:$M$9,0),5)*INDEX(COEE_CADLIGNE_TR!$A$1:$D$13,MATCH(MONTH($A288),COEE_CADLIGNE_TR!$A$1:$A$13,0),2)))</f>
        <v/>
      </c>
      <c r="H288" s="28" t="str">
        <f>IF(OR(Ouverture_lignes_validées!H288="F",Ouverture_lignes_validées!H288="PM",Ouverture_lignes_validées!H288=""),"",IF(Ouverture_lignes_validées!H288=1,INDEX(COEE_CADLIGNE_TR!$A$16:$C$27,MATCH(Tableau4[[#This Row],[Mois]],COEE_CADLIGNE_TR!$A$16:$A$27,0),2)*COEE_CADLIGNE_TR!$G$2*INDEX(COEE_CADLIGNE_TR!$L$3:$R$9,MATCH(WEEKDAY($A288,1),COEE_CADLIGNE_TR!$M$3:$M$9,0),6)*INDEX(COEE_CADLIGNE_TR!$A$1:$D$13,MATCH(MONTH($A288),COEE_CADLIGNE_TR!$A$1:$A$13,0),2)))</f>
        <v/>
      </c>
      <c r="I288" s="28" t="str">
        <f>IF(OR(Ouverture_lignes_validées!I288="F",Ouverture_lignes_validées!I288="PM",Ouverture_lignes_validées!I288=""),"",IF(Ouverture_lignes_validées!I288=1,INDEX(COEE_CADLIGNE_TR!$A$16:$C$27,MATCH(Tableau4[[#This Row],[Mois]],COEE_CADLIGNE_TR!$A$16:$A$27,0),2)*COEE_CADLIGNE_TR!$G$2*INDEX(COEE_CADLIGNE_TR!$L$3:$R$9,MATCH(WEEKDAY($A288,1),COEE_CADLIGNE_TR!$M$3:$M$9,0),7)*INDEX(COEE_CADLIGNE_TR!$A$1:$D$13,MATCH(MONTH($A288),COEE_CADLIGNE_TR!$A$1:$A$13,0),2)))</f>
        <v/>
      </c>
      <c r="J288" s="28" t="str">
        <f>IF(OR(Ouverture_lignes_validées!J288="F",Ouverture_lignes_validées!J288="PM",Ouverture_lignes_validées!J288=""),"",IF(Ouverture_lignes_validées!J288=1,IF(ISEVEN(Capa_lignes!$C288)="VRAI",INDEX(COEE_CADLIGNE_TR!$A$16:$C$27,MATCH(Tableau4[[#This Row],[Mois]],COEE_CADLIGNE_TR!$A$16:$A$27,0),2)*COEE_CADLIGNE_TR!$H$2*INDEX(COEE_CADLIGNE_TR!$L$3:$R$9,MATCH(WEEKDAY($A288,1),COEE_CADLIGNE_TR!$M$3:$M$9,0),4)*INDEX(COEE_CADLIGNE_TR!$A$1:$D$13,MATCH(MONTH($A288),COEE_CADLIGNE_TR!$A$1:$A$13,0),3),INDEX(COEE_CADLIGNE_TR!$A$16:$C$27,MATCH(Tableau4[[#This Row],[Mois]],COEE_CADLIGNE_TR!$A$16:$A$27,0),2)*COEE_CADLIGNE_TR!$H$2*INDEX(COEE_CADLIGNE_TR!$L$3:$R$9,MATCH(WEEKDAY($A288,1),COEE_CADLIGNE_TR!$M$3:$M$9,0),3)*INDEX(COEE_CADLIGNE_TR!$A$1:$D$13,MATCH(MONTH($A288),COEE_CADLIGNE_TR!$A$1:$A$13,0),3))))</f>
        <v/>
      </c>
      <c r="K288" s="28">
        <f>IF(OR(Ouverture_lignes_validées!K288="F",Ouverture_lignes_validées!K288="PM",Ouverture_lignes_validées!K288=""),"",IF(Ouverture_lignes_validées!K288=1,IF(ISEVEN(Capa_lignes!$C288)="VRAI",INDEX(COEE_CADLIGNE_TR!$A$16:$C$27,MATCH(Tableau4[[#This Row],[Mois]],COEE_CADLIGNE_TR!$A$16:$A$27,0),2)*COEE_CADLIGNE_TR!$H$2*INDEX(COEE_CADLIGNE_TR!$L$3:$R$9,MATCH(WEEKDAY($A288,1),COEE_CADLIGNE_TR!$M$3:$M$9,0),3)*INDEX(COEE_CADLIGNE_TR!$A$1:$D$13,MATCH(MONTH($A288),COEE_CADLIGNE_TR!$A$1:$A$13,0),3),INDEX(COEE_CADLIGNE_TR!$A$16:$C$27,MATCH(Tableau4[[#This Row],[Mois]],COEE_CADLIGNE_TR!$A$16:$A$27,0),2)*COEE_CADLIGNE_TR!$H$2*INDEX(COEE_CADLIGNE_TR!$L$3:$R$9,MATCH(WEEKDAY($A288,1),COEE_CADLIGNE_TR!$M$3:$M$9,0),4)*INDEX(COEE_CADLIGNE_TR!$A$1:$D$13,MATCH(MONTH($A288),COEE_CADLIGNE_TR!$A$1:$A$13,0),3))))</f>
        <v>5097.9375</v>
      </c>
      <c r="L288" s="28">
        <f>IF(OR(Ouverture_lignes_validées!L288="F",Ouverture_lignes_validées!L288="PM",Ouverture_lignes_validées!L288=""),"",IF(Ouverture_lignes_validées!L288=1,INDEX(COEE_CADLIGNE_TR!$A$16:$C$27,MATCH(Tableau4[[#This Row],[Mois]],COEE_CADLIGNE_TR!$A$16:$A$27,0),2)*COEE_CADLIGNE_TR!$H$2*INDEX(COEE_CADLIGNE_TR!$L$3:$R$9,MATCH(WEEKDAY($A288,1),COEE_CADLIGNE_TR!$M$3:$M$9,0),5)*INDEX(COEE_CADLIGNE_TR!$A$1:$D$13,MATCH(MONTH($A288),COEE_CADLIGNE_TR!$A$1:$A$13,0),3)))</f>
        <v>6230.8125</v>
      </c>
      <c r="M288" s="28" t="str">
        <f>IF(OR(Ouverture_lignes_validées!M288="F",Ouverture_lignes_validées!M288="PM",Ouverture_lignes_validées!M288=""),"",IF(Ouverture_lignes_validées!M288=1,INDEX(COEE_CADLIGNE_TR!$A$16:$C$27,MATCH(Tableau4[[#This Row],[Mois]],COEE_CADLIGNE_TR!$A$16:$A$27,0),2)*COEE_CADLIGNE_TR!$H$2*INDEX(COEE_CADLIGNE_TR!$L$3:$R$9,MATCH(WEEKDAY($A288,1),COEE_CADLIGNE_TR!$M$3:$M$9,0),6)*INDEX(COEE_CADLIGNE_TR!$A$1:$D$13,MATCH(MONTH($A288),COEE_CADLIGNE_TR!$A$1:$A$13,0),3)))</f>
        <v/>
      </c>
      <c r="N288" s="28" t="str">
        <f>IF(OR(Ouverture_lignes_validées!N288="F",Ouverture_lignes_validées!N288="PM",Ouverture_lignes_validées!N288=""),"",IF(Ouverture_lignes_validées!N288=1,INDEX(COEE_CADLIGNE_TR!$A$16:$C$27,MATCH(Tableau4[[#This Row],[Mois]],COEE_CADLIGNE_TR!$A$16:$A$27,0),2)*COEE_CADLIGNE_TR!$H$2*INDEX(COEE_CADLIGNE_TR!$L$3:$R$9,MATCH(WEEKDAY($A288,1),COEE_CADLIGNE_TR!$M$3:$M$9,0),7)*INDEX(COEE_CADLIGNE_TR!$A$1:$D$13,MATCH(MONTH($A288),COEE_CADLIGNE_TR!$A$1:$A$13,0),3)))</f>
        <v/>
      </c>
      <c r="O288" s="28">
        <f>IF(OR(Ouverture_lignes_validées!O288="F",Ouverture_lignes_validées!O288="PM",Ouverture_lignes_validées!O288=""),"",IF(Ouverture_lignes_validées!O288=1,IF(ISEVEN(Capa_lignes!$C288)="VRAI",INDEX(COEE_CADLIGNE_TR!$A$16:$C$27,MATCH(Tableau4[[#This Row],[Mois]],COEE_CADLIGNE_TR!$A$16:$A$27,0),2)*COEE_CADLIGNE_TR!$I$2*INDEX(COEE_CADLIGNE_TR!$L$3:$R$9,MATCH(WEEKDAY($A288,1),COEE_CADLIGNE_TR!$M$3:$M$9,0),4)*INDEX(COEE_CADLIGNE_TR!$A$1:$D$13,MATCH(MONTH($A288),COEE_CADLIGNE_TR!$A$1:$A$13,0),4),INDEX(COEE_CADLIGNE_TR!$A$16:$C$27,MATCH(Tableau4[[#This Row],[Mois]],COEE_CADLIGNE_TR!$A$16:$A$27,0),2)*COEE_CADLIGNE_TR!$I$2*INDEX(COEE_CADLIGNE_TR!$L$3:$R$9,MATCH(WEEKDAY($A288,1),COEE_CADLIGNE_TR!$M$3:$M$9,0),3)*INDEX(COEE_CADLIGNE_TR!$A$1:$D$13,MATCH(MONTH($A288),COEE_CADLIGNE_TR!$A$1:$A$13,0),4))))</f>
        <v>4984.6500000000005</v>
      </c>
      <c r="P288" s="28">
        <f>IF(OR(Ouverture_lignes_validées!P288="F",Ouverture_lignes_validées!P288="PM",Ouverture_lignes_validées!P288=""),"",IF(Ouverture_lignes_validées!P288=1,IF(ISEVEN(Capa_lignes!$C288)="VRAI",INDEX(COEE_CADLIGNE_TR!$A$16:$C$27,MATCH(Tableau4[[#This Row],[Mois]],COEE_CADLIGNE_TR!$A$16:$A$27,0),2)*COEE_CADLIGNE_TR!$I$2*INDEX(COEE_CADLIGNE_TR!$L$3:$R$9,MATCH(WEEKDAY($A288,1),COEE_CADLIGNE_TR!$M$3:$M$9,0),3)*INDEX(COEE_CADLIGNE_TR!$A$1:$D$13,MATCH(MONTH($A288),COEE_CADLIGNE_TR!$A$1:$A$13,0),4),INDEX(COEE_CADLIGNE_TR!$A$16:$C$27,MATCH(Tableau4[[#This Row],[Mois]],COEE_CADLIGNE_TR!$A$16:$A$27,0),2)*COEE_CADLIGNE_TR!$I$2*INDEX(COEE_CADLIGNE_TR!$L$3:$R$9,MATCH(WEEKDAY($A288,1),COEE_CADLIGNE_TR!$M$3:$M$9,0),4)*INDEX(COEE_CADLIGNE_TR!$A$1:$D$13,MATCH(MONTH($A288),COEE_CADLIGNE_TR!$A$1:$A$13,0),4))))</f>
        <v>5097.9375</v>
      </c>
      <c r="Q288" s="28" t="str">
        <f>IF(OR(Ouverture_lignes_validées!Q288="F",Ouverture_lignes_validées!Q288="PM",Ouverture_lignes_validées!Q288=""),"",IF(Ouverture_lignes_validées!Q288=1,INDEX(COEE_CADLIGNE_TR!$A$16:$C$27,MATCH(Tableau4[[#This Row],[Mois]],COEE_CADLIGNE_TR!$A$16:$A$27,0),2)*COEE_CADLIGNE_TR!$I$2*INDEX(COEE_CADLIGNE_TR!$L$3:$R$9,MATCH(WEEKDAY($A288,1),COEE_CADLIGNE_TR!$M$3:$M$9,0),5)*INDEX(COEE_CADLIGNE_TR!$A$1:$D$13,MATCH(MONTH($A288),COEE_CADLIGNE_TR!$A$1:$A$13,0),4)))</f>
        <v/>
      </c>
      <c r="R288" s="28" t="str">
        <f>IF(OR(Ouverture_lignes_validées!R288="F",Ouverture_lignes_validées!R288="PM",Ouverture_lignes_validées!R288=""),"",IF(Ouverture_lignes_validées!R288=1,INDEX(COEE_CADLIGNE_TR!$A$16:$C$27,MATCH(Tableau4[[#This Row],[Mois]],COEE_CADLIGNE_TR!$A$16:$A$27,0),2)*COEE_CADLIGNE_TR!$I$2*INDEX(COEE_CADLIGNE_TR!$L$3:$R$9,MATCH(WEEKDAY($A288,1),COEE_CADLIGNE_TR!$M$3:$M$9,0),6)*INDEX(COEE_CADLIGNE_TR!$A$1:$D$13,MATCH(MONTH($A288),COEE_CADLIGNE_TR!$A$1:$A$13,0),4)))</f>
        <v/>
      </c>
      <c r="S288" s="28" t="str">
        <f>IF(OR(Ouverture_lignes_validées!S288="F",Ouverture_lignes_validées!S288="PM",Ouverture_lignes_validées!S288=""),"",IF(Ouverture_lignes_validées!S288=1,INDEX(COEE_CADLIGNE_TR!$A$16:$C$27,MATCH(Tableau4[[#This Row],[Mois]],COEE_CADLIGNE_TR!$A$16:$A$27,0),2)*COEE_CADLIGNE_TR!$I$2*INDEX(COEE_CADLIGNE_TR!$L$3:$R$9,MATCH(WEEKDAY($A288,1),COEE_CADLIGNE_TR!$M$3:$M$9,0),7)*INDEX(COEE_CADLIGNE_TR!$A$1:$D$13,MATCH(MONTH($A288),COEE_CADLIGNE_TR!$A$1:$A$13,0),4)))</f>
        <v/>
      </c>
      <c r="T288" s="28">
        <f>IF(OR(Ouverture_lignes_validées!T288="F",Ouverture_lignes_validées!T288="PM",Ouverture_lignes_validées!T288=""),"",IF(Ouverture_lignes_validées!T288=1,IF(ISEVEN(Capa_lignes!$C288)="VRAI",INDEX(COEE_CADLIGNE_TR!$A$16:$C$27,MATCH(Tableau4[[#This Row],[Mois]],COEE_CADLIGNE_TR!$A$16:$A$27,0),2)*COEE_CADLIGNE_TR!$J$2*INDEX(COEE_CADLIGNE_TR!$L$3:$R$9,MATCH(WEEKDAY($A288,1),COEE_CADLIGNE_TR!$M$3:$M$9,0),3)*INDEX(COEE_CADLIGNE_TR!$A$1:$E$13,MATCH(MONTH($A288),COEE_CADLIGNE_TR!$A$1:$A$13,0),5),INDEX(COEE_CADLIGNE_TR!$A$16:$C$27,MATCH(Tableau4[[#This Row],[Mois]],COEE_CADLIGNE_TR!$A$16:$A$27,0),2)*COEE_CADLIGNE_TR!$J$2*INDEX(COEE_CADLIGNE_TR!$L$3:$R$9,MATCH(WEEKDAY($A288,1),COEE_CADLIGNE_TR!$M$3:$M$9,0),4)*INDEX(COEE_CADLIGNE_TR!$A$1:$E$13,MATCH(MONTH($A288),COEE_CADLIGNE_TR!$A$1:$A$13,0),5))))</f>
        <v>1601.8735362997659</v>
      </c>
    </row>
    <row r="289" spans="1:20" x14ac:dyDescent="0.35">
      <c r="A289" s="4">
        <v>45212</v>
      </c>
      <c r="B289" s="1">
        <v>2023</v>
      </c>
      <c r="C289" s="1">
        <v>41</v>
      </c>
      <c r="D289" s="1">
        <f>MONTH(Tableau4[[#This Row],[Date ]])</f>
        <v>10</v>
      </c>
      <c r="E289" s="28" t="str">
        <f>IF(OR(Ouverture_lignes_validées!E289="F",Ouverture_lignes_validées!E289="PM",Ouverture_lignes_validées!E289=""),"",
IF(Ouverture_lignes_validées!E289=1,
IF(ISEVEN(Capa_lignes!$C289)="VRAI",
INDEX(COEE_CADLIGNE_TR!$A$16:$C$27,MATCH(Tableau4[[#This Row],[Mois]],COEE_CADLIGNE_TR!$A$16:$A$27,0),2)*COEE_CADLIGNE_TR!$G$2*INDEX(COEE_CADLIGNE_TR!$L$3:$R$9,MATCH(WEEKDAY($A289,1),COEE_CADLIGNE_TR!$M$3:$M$9,0),4)*INDEX(COEE_CADLIGNE_TR!$A$1:$D$13,MATCH(MONTH($A289),COEE_CADLIGNE_TR!$A$1:$A$13,0),2)*INDEX(COEE_CADLIGNE_TR!$A$1:$D$13,MATCH(MONTH($A289),COEE_CADLIGNE_TR!$A$1:$A$13,0),2),
INDEX(COEE_CADLIGNE_TR!$A$16:$C$27,MATCH(Tableau4[[#This Row],[Mois]],COEE_CADLIGNE_TR!$A$16:$A$27,0),2)*COEE_CADLIGNE_TR!$G$2*INDEX(COEE_CADLIGNE_TR!$L$3:$R$9,MATCH(WEEKDAY($A289,1),COEE_CADLIGNE_TR!$M$3:$M$9,0),3)*INDEX(COEE_CADLIGNE_TR!$A$1:$D$13,MATCH(MONTH($A289),COEE_CADLIGNE_TR!$A$1:$A$13,0),2)*INDEX(COEE_CADLIGNE_TR!$A$1:$D$13,MATCH(MONTH($A289),COEE_CADLIGNE_TR!$A$1:$A$13,0),2))))</f>
        <v/>
      </c>
      <c r="F289" s="28" t="str">
        <f>IF(OR(Ouverture_lignes_validées!F289="F",Ouverture_lignes_validées!F289="PM",Ouverture_lignes_validées!F289=""),"",IF(Ouverture_lignes_validées!F289=1,IF(ISEVEN(Capa_lignes!$C289)="VRAI",INDEX(COEE_CADLIGNE_TR!$A$16:$C$27,MATCH(Tableau4[[#This Row],[Mois]],COEE_CADLIGNE_TR!$A$16:$A$27,0),2)*COEE_CADLIGNE_TR!$G$2*INDEX(COEE_CADLIGNE_TR!$L$3:$R$9,MATCH(WEEKDAY($A289,1),COEE_CADLIGNE_TR!$M$3:$M$9,0),3)*INDEX(COEE_CADLIGNE_TR!$A$1:$D$13,MATCH(MONTH($A289),COEE_CADLIGNE_TR!$A$1:$A$13,0),2),COEE_CADLIGNE_TR!$G$2*INDEX(COEE_CADLIGNE_TR!$L$3:$R$9,MATCH(WEEKDAY($A289,1),COEE_CADLIGNE_TR!$M$3:$M$9,0),4)*INDEX(COEE_CADLIGNE_TR!$A$1:$D$13,MATCH(MONTH($A289),COEE_CADLIGNE_TR!$A$1:$A$13,0),2))))</f>
        <v/>
      </c>
      <c r="G289" s="28" t="str">
        <f>IF(OR(Ouverture_lignes_validées!G289="F",Ouverture_lignes_validées!G289="PM",Ouverture_lignes_validées!G289=""),"",IF(Ouverture_lignes_validées!G289=1,INDEX(COEE_CADLIGNE_TR!$A$16:$C$27,MATCH(Tableau4[[#This Row],[Mois]],COEE_CADLIGNE_TR!$A$16:$A$27,0),2)*COEE_CADLIGNE_TR!$G$2*INDEX(COEE_CADLIGNE_TR!$L$3:$R$9,MATCH(WEEKDAY($A289,1),COEE_CADLIGNE_TR!$M$3:$M$9,0),5)*INDEX(COEE_CADLIGNE_TR!$A$1:$D$13,MATCH(MONTH($A289),COEE_CADLIGNE_TR!$A$1:$A$13,0),2)))</f>
        <v/>
      </c>
      <c r="H289" s="28" t="str">
        <f>IF(OR(Ouverture_lignes_validées!H289="F",Ouverture_lignes_validées!H289="PM",Ouverture_lignes_validées!H289=""),"",IF(Ouverture_lignes_validées!H289=1,INDEX(COEE_CADLIGNE_TR!$A$16:$C$27,MATCH(Tableau4[[#This Row],[Mois]],COEE_CADLIGNE_TR!$A$16:$A$27,0),2)*COEE_CADLIGNE_TR!$G$2*INDEX(COEE_CADLIGNE_TR!$L$3:$R$9,MATCH(WEEKDAY($A289,1),COEE_CADLIGNE_TR!$M$3:$M$9,0),6)*INDEX(COEE_CADLIGNE_TR!$A$1:$D$13,MATCH(MONTH($A289),COEE_CADLIGNE_TR!$A$1:$A$13,0),2)))</f>
        <v/>
      </c>
      <c r="I289" s="28" t="str">
        <f>IF(OR(Ouverture_lignes_validées!I289="F",Ouverture_lignes_validées!I289="PM",Ouverture_lignes_validées!I289=""),"",IF(Ouverture_lignes_validées!I289=1,INDEX(COEE_CADLIGNE_TR!$A$16:$C$27,MATCH(Tableau4[[#This Row],[Mois]],COEE_CADLIGNE_TR!$A$16:$A$27,0),2)*COEE_CADLIGNE_TR!$G$2*INDEX(COEE_CADLIGNE_TR!$L$3:$R$9,MATCH(WEEKDAY($A289,1),COEE_CADLIGNE_TR!$M$3:$M$9,0),7)*INDEX(COEE_CADLIGNE_TR!$A$1:$D$13,MATCH(MONTH($A289),COEE_CADLIGNE_TR!$A$1:$A$13,0),2)))</f>
        <v/>
      </c>
      <c r="J289" s="28" t="str">
        <f>IF(OR(Ouverture_lignes_validées!J289="F",Ouverture_lignes_validées!J289="PM",Ouverture_lignes_validées!J289=""),"",IF(Ouverture_lignes_validées!J289=1,IF(ISEVEN(Capa_lignes!$C289)="VRAI",INDEX(COEE_CADLIGNE_TR!$A$16:$C$27,MATCH(Tableau4[[#This Row],[Mois]],COEE_CADLIGNE_TR!$A$16:$A$27,0),2)*COEE_CADLIGNE_TR!$H$2*INDEX(COEE_CADLIGNE_TR!$L$3:$R$9,MATCH(WEEKDAY($A289,1),COEE_CADLIGNE_TR!$M$3:$M$9,0),4)*INDEX(COEE_CADLIGNE_TR!$A$1:$D$13,MATCH(MONTH($A289),COEE_CADLIGNE_TR!$A$1:$A$13,0),3),INDEX(COEE_CADLIGNE_TR!$A$16:$C$27,MATCH(Tableau4[[#This Row],[Mois]],COEE_CADLIGNE_TR!$A$16:$A$27,0),2)*COEE_CADLIGNE_TR!$H$2*INDEX(COEE_CADLIGNE_TR!$L$3:$R$9,MATCH(WEEKDAY($A289,1),COEE_CADLIGNE_TR!$M$3:$M$9,0),3)*INDEX(COEE_CADLIGNE_TR!$A$1:$D$13,MATCH(MONTH($A289),COEE_CADLIGNE_TR!$A$1:$A$13,0),3))))</f>
        <v/>
      </c>
      <c r="K289" s="28">
        <f>IF(OR(Ouverture_lignes_validées!K289="F",Ouverture_lignes_validées!K289="PM",Ouverture_lignes_validées!K289=""),"",IF(Ouverture_lignes_validées!K289=1,IF(ISEVEN(Capa_lignes!$C289)="VRAI",INDEX(COEE_CADLIGNE_TR!$A$16:$C$27,MATCH(Tableau4[[#This Row],[Mois]],COEE_CADLIGNE_TR!$A$16:$A$27,0),2)*COEE_CADLIGNE_TR!$H$2*INDEX(COEE_CADLIGNE_TR!$L$3:$R$9,MATCH(WEEKDAY($A289,1),COEE_CADLIGNE_TR!$M$3:$M$9,0),3)*INDEX(COEE_CADLIGNE_TR!$A$1:$D$13,MATCH(MONTH($A289),COEE_CADLIGNE_TR!$A$1:$A$13,0),3),INDEX(COEE_CADLIGNE_TR!$A$16:$C$27,MATCH(Tableau4[[#This Row],[Mois]],COEE_CADLIGNE_TR!$A$16:$A$27,0),2)*COEE_CADLIGNE_TR!$H$2*INDEX(COEE_CADLIGNE_TR!$L$3:$R$9,MATCH(WEEKDAY($A289,1),COEE_CADLIGNE_TR!$M$3:$M$9,0),4)*INDEX(COEE_CADLIGNE_TR!$A$1:$D$13,MATCH(MONTH($A289),COEE_CADLIGNE_TR!$A$1:$A$13,0),3))))</f>
        <v>3058.7625000000003</v>
      </c>
      <c r="L289" s="28" t="str">
        <f>IF(OR(Ouverture_lignes_validées!L289="F",Ouverture_lignes_validées!L289="PM",Ouverture_lignes_validées!L289=""),"",IF(Ouverture_lignes_validées!L289=1,INDEX(COEE_CADLIGNE_TR!$A$16:$C$27,MATCH(Tableau4[[#This Row],[Mois]],COEE_CADLIGNE_TR!$A$16:$A$27,0),2)*COEE_CADLIGNE_TR!$H$2*INDEX(COEE_CADLIGNE_TR!$L$3:$R$9,MATCH(WEEKDAY($A289,1),COEE_CADLIGNE_TR!$M$3:$M$9,0),5)*INDEX(COEE_CADLIGNE_TR!$A$1:$D$13,MATCH(MONTH($A289),COEE_CADLIGNE_TR!$A$1:$A$13,0),3)))</f>
        <v/>
      </c>
      <c r="M289" s="28" t="str">
        <f>IF(OR(Ouverture_lignes_validées!M289="F",Ouverture_lignes_validées!M289="PM",Ouverture_lignes_validées!M289=""),"",IF(Ouverture_lignes_validées!M289=1,INDEX(COEE_CADLIGNE_TR!$A$16:$C$27,MATCH(Tableau4[[#This Row],[Mois]],COEE_CADLIGNE_TR!$A$16:$A$27,0),2)*COEE_CADLIGNE_TR!$H$2*INDEX(COEE_CADLIGNE_TR!$L$3:$R$9,MATCH(WEEKDAY($A289,1),COEE_CADLIGNE_TR!$M$3:$M$9,0),6)*INDEX(COEE_CADLIGNE_TR!$A$1:$D$13,MATCH(MONTH($A289),COEE_CADLIGNE_TR!$A$1:$A$13,0),3)))</f>
        <v/>
      </c>
      <c r="N289" s="28" t="str">
        <f>IF(OR(Ouverture_lignes_validées!N289="F",Ouverture_lignes_validées!N289="PM",Ouverture_lignes_validées!N289=""),"",IF(Ouverture_lignes_validées!N289=1,INDEX(COEE_CADLIGNE_TR!$A$16:$C$27,MATCH(Tableau4[[#This Row],[Mois]],COEE_CADLIGNE_TR!$A$16:$A$27,0),2)*COEE_CADLIGNE_TR!$H$2*INDEX(COEE_CADLIGNE_TR!$L$3:$R$9,MATCH(WEEKDAY($A289,1),COEE_CADLIGNE_TR!$M$3:$M$9,0),7)*INDEX(COEE_CADLIGNE_TR!$A$1:$D$13,MATCH(MONTH($A289),COEE_CADLIGNE_TR!$A$1:$A$13,0),3)))</f>
        <v/>
      </c>
      <c r="O289" s="28">
        <f>IF(OR(Ouverture_lignes_validées!O289="F",Ouverture_lignes_validées!O289="PM",Ouverture_lignes_validées!O289=""),"",IF(Ouverture_lignes_validées!O289=1,IF(ISEVEN(Capa_lignes!$C289)="VRAI",INDEX(COEE_CADLIGNE_TR!$A$16:$C$27,MATCH(Tableau4[[#This Row],[Mois]],COEE_CADLIGNE_TR!$A$16:$A$27,0),2)*COEE_CADLIGNE_TR!$I$2*INDEX(COEE_CADLIGNE_TR!$L$3:$R$9,MATCH(WEEKDAY($A289,1),COEE_CADLIGNE_TR!$M$3:$M$9,0),4)*INDEX(COEE_CADLIGNE_TR!$A$1:$D$13,MATCH(MONTH($A289),COEE_CADLIGNE_TR!$A$1:$A$13,0),4),INDEX(COEE_CADLIGNE_TR!$A$16:$C$27,MATCH(Tableau4[[#This Row],[Mois]],COEE_CADLIGNE_TR!$A$16:$A$27,0),2)*COEE_CADLIGNE_TR!$I$2*INDEX(COEE_CADLIGNE_TR!$L$3:$R$9,MATCH(WEEKDAY($A289,1),COEE_CADLIGNE_TR!$M$3:$M$9,0),3)*INDEX(COEE_CADLIGNE_TR!$A$1:$D$13,MATCH(MONTH($A289),COEE_CADLIGNE_TR!$A$1:$A$13,0),4))))</f>
        <v>4984.6500000000005</v>
      </c>
      <c r="P289" s="28">
        <f>IF(OR(Ouverture_lignes_validées!P289="F",Ouverture_lignes_validées!P289="PM",Ouverture_lignes_validées!P289=""),"",IF(Ouverture_lignes_validées!P289=1,IF(ISEVEN(Capa_lignes!$C289)="VRAI",INDEX(COEE_CADLIGNE_TR!$A$16:$C$27,MATCH(Tableau4[[#This Row],[Mois]],COEE_CADLIGNE_TR!$A$16:$A$27,0),2)*COEE_CADLIGNE_TR!$I$2*INDEX(COEE_CADLIGNE_TR!$L$3:$R$9,MATCH(WEEKDAY($A289,1),COEE_CADLIGNE_TR!$M$3:$M$9,0),3)*INDEX(COEE_CADLIGNE_TR!$A$1:$D$13,MATCH(MONTH($A289),COEE_CADLIGNE_TR!$A$1:$A$13,0),4),INDEX(COEE_CADLIGNE_TR!$A$16:$C$27,MATCH(Tableau4[[#This Row],[Mois]],COEE_CADLIGNE_TR!$A$16:$A$27,0),2)*COEE_CADLIGNE_TR!$I$2*INDEX(COEE_CADLIGNE_TR!$L$3:$R$9,MATCH(WEEKDAY($A289,1),COEE_CADLIGNE_TR!$M$3:$M$9,0),4)*INDEX(COEE_CADLIGNE_TR!$A$1:$D$13,MATCH(MONTH($A289),COEE_CADLIGNE_TR!$A$1:$A$13,0),4))))</f>
        <v>3058.7625000000003</v>
      </c>
      <c r="Q289" s="28" t="str">
        <f>IF(OR(Ouverture_lignes_validées!Q289="F",Ouverture_lignes_validées!Q289="PM",Ouverture_lignes_validées!Q289=""),"",IF(Ouverture_lignes_validées!Q289=1,INDEX(COEE_CADLIGNE_TR!$A$16:$C$27,MATCH(Tableau4[[#This Row],[Mois]],COEE_CADLIGNE_TR!$A$16:$A$27,0),2)*COEE_CADLIGNE_TR!$I$2*INDEX(COEE_CADLIGNE_TR!$L$3:$R$9,MATCH(WEEKDAY($A289,1),COEE_CADLIGNE_TR!$M$3:$M$9,0),5)*INDEX(COEE_CADLIGNE_TR!$A$1:$D$13,MATCH(MONTH($A289),COEE_CADLIGNE_TR!$A$1:$A$13,0),4)))</f>
        <v/>
      </c>
      <c r="R289" s="28" t="str">
        <f>IF(OR(Ouverture_lignes_validées!R289="F",Ouverture_lignes_validées!R289="PM",Ouverture_lignes_validées!R289=""),"",IF(Ouverture_lignes_validées!R289=1,INDEX(COEE_CADLIGNE_TR!$A$16:$C$27,MATCH(Tableau4[[#This Row],[Mois]],COEE_CADLIGNE_TR!$A$16:$A$27,0),2)*COEE_CADLIGNE_TR!$I$2*INDEX(COEE_CADLIGNE_TR!$L$3:$R$9,MATCH(WEEKDAY($A289,1),COEE_CADLIGNE_TR!$M$3:$M$9,0),6)*INDEX(COEE_CADLIGNE_TR!$A$1:$D$13,MATCH(MONTH($A289),COEE_CADLIGNE_TR!$A$1:$A$13,0),4)))</f>
        <v/>
      </c>
      <c r="S289" s="28" t="str">
        <f>IF(OR(Ouverture_lignes_validées!S289="F",Ouverture_lignes_validées!S289="PM",Ouverture_lignes_validées!S289=""),"",IF(Ouverture_lignes_validées!S289=1,INDEX(COEE_CADLIGNE_TR!$A$16:$C$27,MATCH(Tableau4[[#This Row],[Mois]],COEE_CADLIGNE_TR!$A$16:$A$27,0),2)*COEE_CADLIGNE_TR!$I$2*INDEX(COEE_CADLIGNE_TR!$L$3:$R$9,MATCH(WEEKDAY($A289,1),COEE_CADLIGNE_TR!$M$3:$M$9,0),7)*INDEX(COEE_CADLIGNE_TR!$A$1:$D$13,MATCH(MONTH($A289),COEE_CADLIGNE_TR!$A$1:$A$13,0),4)))</f>
        <v/>
      </c>
      <c r="T289" s="28">
        <f>IF(OR(Ouverture_lignes_validées!T289="F",Ouverture_lignes_validées!T289="PM",Ouverture_lignes_validées!T289=""),"",IF(Ouverture_lignes_validées!T289=1,IF(ISEVEN(Capa_lignes!$C289)="VRAI",INDEX(COEE_CADLIGNE_TR!$A$16:$C$27,MATCH(Tableau4[[#This Row],[Mois]],COEE_CADLIGNE_TR!$A$16:$A$27,0),2)*COEE_CADLIGNE_TR!$J$2*INDEX(COEE_CADLIGNE_TR!$L$3:$R$9,MATCH(WEEKDAY($A289,1),COEE_CADLIGNE_TR!$M$3:$M$9,0),3)*INDEX(COEE_CADLIGNE_TR!$A$1:$E$13,MATCH(MONTH($A289),COEE_CADLIGNE_TR!$A$1:$A$13,0),5),INDEX(COEE_CADLIGNE_TR!$A$16:$C$27,MATCH(Tableau4[[#This Row],[Mois]],COEE_CADLIGNE_TR!$A$16:$A$27,0),2)*COEE_CADLIGNE_TR!$J$2*INDEX(COEE_CADLIGNE_TR!$L$3:$R$9,MATCH(WEEKDAY($A289,1),COEE_CADLIGNE_TR!$M$3:$M$9,0),4)*INDEX(COEE_CADLIGNE_TR!$A$1:$E$13,MATCH(MONTH($A289),COEE_CADLIGNE_TR!$A$1:$A$13,0),5))))</f>
        <v>961.12412177985948</v>
      </c>
    </row>
    <row r="290" spans="1:20" x14ac:dyDescent="0.35">
      <c r="A290" s="4">
        <v>45213</v>
      </c>
      <c r="B290" s="1">
        <v>2023</v>
      </c>
      <c r="C290" s="1">
        <v>41</v>
      </c>
      <c r="D290" s="1">
        <f>MONTH(Tableau4[[#This Row],[Date ]])</f>
        <v>10</v>
      </c>
      <c r="E290" s="28" t="str">
        <f>IF(OR(Ouverture_lignes_validées!E290="F",Ouverture_lignes_validées!E290="PM",Ouverture_lignes_validées!E290=""),"",
IF(Ouverture_lignes_validées!E290=1,
IF(ISEVEN(Capa_lignes!$C290)="VRAI",
INDEX(COEE_CADLIGNE_TR!$A$16:$C$27,MATCH(Tableau4[[#This Row],[Mois]],COEE_CADLIGNE_TR!$A$16:$A$27,0),2)*COEE_CADLIGNE_TR!$G$2*INDEX(COEE_CADLIGNE_TR!$L$3:$R$9,MATCH(WEEKDAY($A290,1),COEE_CADLIGNE_TR!$M$3:$M$9,0),4)*INDEX(COEE_CADLIGNE_TR!$A$1:$D$13,MATCH(MONTH($A290),COEE_CADLIGNE_TR!$A$1:$A$13,0),2)*INDEX(COEE_CADLIGNE_TR!$A$1:$D$13,MATCH(MONTH($A290),COEE_CADLIGNE_TR!$A$1:$A$13,0),2),
INDEX(COEE_CADLIGNE_TR!$A$16:$C$27,MATCH(Tableau4[[#This Row],[Mois]],COEE_CADLIGNE_TR!$A$16:$A$27,0),2)*COEE_CADLIGNE_TR!$G$2*INDEX(COEE_CADLIGNE_TR!$L$3:$R$9,MATCH(WEEKDAY($A290,1),COEE_CADLIGNE_TR!$M$3:$M$9,0),3)*INDEX(COEE_CADLIGNE_TR!$A$1:$D$13,MATCH(MONTH($A290),COEE_CADLIGNE_TR!$A$1:$A$13,0),2)*INDEX(COEE_CADLIGNE_TR!$A$1:$D$13,MATCH(MONTH($A290),COEE_CADLIGNE_TR!$A$1:$A$13,0),2))))</f>
        <v/>
      </c>
      <c r="F290" s="28" t="str">
        <f>IF(OR(Ouverture_lignes_validées!F290="F",Ouverture_lignes_validées!F290="PM",Ouverture_lignes_validées!F290=""),"",IF(Ouverture_lignes_validées!F290=1,IF(ISEVEN(Capa_lignes!$C290)="VRAI",INDEX(COEE_CADLIGNE_TR!$A$16:$C$27,MATCH(Tableau4[[#This Row],[Mois]],COEE_CADLIGNE_TR!$A$16:$A$27,0),2)*COEE_CADLIGNE_TR!$G$2*INDEX(COEE_CADLIGNE_TR!$L$3:$R$9,MATCH(WEEKDAY($A290,1),COEE_CADLIGNE_TR!$M$3:$M$9,0),3)*INDEX(COEE_CADLIGNE_TR!$A$1:$D$13,MATCH(MONTH($A290),COEE_CADLIGNE_TR!$A$1:$A$13,0),2),COEE_CADLIGNE_TR!$G$2*INDEX(COEE_CADLIGNE_TR!$L$3:$R$9,MATCH(WEEKDAY($A290,1),COEE_CADLIGNE_TR!$M$3:$M$9,0),4)*INDEX(COEE_CADLIGNE_TR!$A$1:$D$13,MATCH(MONTH($A290),COEE_CADLIGNE_TR!$A$1:$A$13,0),2))))</f>
        <v/>
      </c>
      <c r="G290" s="28" t="str">
        <f>IF(OR(Ouverture_lignes_validées!G290="F",Ouverture_lignes_validées!G290="PM",Ouverture_lignes_validées!G290=""),"",IF(Ouverture_lignes_validées!G290=1,INDEX(COEE_CADLIGNE_TR!$A$16:$C$27,MATCH(Tableau4[[#This Row],[Mois]],COEE_CADLIGNE_TR!$A$16:$A$27,0),2)*COEE_CADLIGNE_TR!$G$2*INDEX(COEE_CADLIGNE_TR!$L$3:$R$9,MATCH(WEEKDAY($A290,1),COEE_CADLIGNE_TR!$M$3:$M$9,0),5)*INDEX(COEE_CADLIGNE_TR!$A$1:$D$13,MATCH(MONTH($A290),COEE_CADLIGNE_TR!$A$1:$A$13,0),2)))</f>
        <v/>
      </c>
      <c r="H290" s="28" t="str">
        <f>IF(OR(Ouverture_lignes_validées!H290="F",Ouverture_lignes_validées!H290="PM",Ouverture_lignes_validées!H290=""),"",IF(Ouverture_lignes_validées!H290=1,INDEX(COEE_CADLIGNE_TR!$A$16:$C$27,MATCH(Tableau4[[#This Row],[Mois]],COEE_CADLIGNE_TR!$A$16:$A$27,0),2)*COEE_CADLIGNE_TR!$G$2*INDEX(COEE_CADLIGNE_TR!$L$3:$R$9,MATCH(WEEKDAY($A290,1),COEE_CADLIGNE_TR!$M$3:$M$9,0),6)*INDEX(COEE_CADLIGNE_TR!$A$1:$D$13,MATCH(MONTH($A290),COEE_CADLIGNE_TR!$A$1:$A$13,0),2)))</f>
        <v/>
      </c>
      <c r="I290" s="28" t="str">
        <f>IF(OR(Ouverture_lignes_validées!I290="F",Ouverture_lignes_validées!I290="PM",Ouverture_lignes_validées!I290=""),"",IF(Ouverture_lignes_validées!I290=1,INDEX(COEE_CADLIGNE_TR!$A$16:$C$27,MATCH(Tableau4[[#This Row],[Mois]],COEE_CADLIGNE_TR!$A$16:$A$27,0),2)*COEE_CADLIGNE_TR!$G$2*INDEX(COEE_CADLIGNE_TR!$L$3:$R$9,MATCH(WEEKDAY($A290,1),COEE_CADLIGNE_TR!$M$3:$M$9,0),7)*INDEX(COEE_CADLIGNE_TR!$A$1:$D$13,MATCH(MONTH($A290),COEE_CADLIGNE_TR!$A$1:$A$13,0),2)))</f>
        <v/>
      </c>
      <c r="J290" s="28" t="str">
        <f>IF(OR(Ouverture_lignes_validées!J290="F",Ouverture_lignes_validées!J290="PM",Ouverture_lignes_validées!J290=""),"",IF(Ouverture_lignes_validées!J290=1,IF(ISEVEN(Capa_lignes!$C290)="VRAI",INDEX(COEE_CADLIGNE_TR!$A$16:$C$27,MATCH(Tableau4[[#This Row],[Mois]],COEE_CADLIGNE_TR!$A$16:$A$27,0),2)*COEE_CADLIGNE_TR!$H$2*INDEX(COEE_CADLIGNE_TR!$L$3:$R$9,MATCH(WEEKDAY($A290,1),COEE_CADLIGNE_TR!$M$3:$M$9,0),4)*INDEX(COEE_CADLIGNE_TR!$A$1:$D$13,MATCH(MONTH($A290),COEE_CADLIGNE_TR!$A$1:$A$13,0),3),INDEX(COEE_CADLIGNE_TR!$A$16:$C$27,MATCH(Tableau4[[#This Row],[Mois]],COEE_CADLIGNE_TR!$A$16:$A$27,0),2)*COEE_CADLIGNE_TR!$H$2*INDEX(COEE_CADLIGNE_TR!$L$3:$R$9,MATCH(WEEKDAY($A290,1),COEE_CADLIGNE_TR!$M$3:$M$9,0),3)*INDEX(COEE_CADLIGNE_TR!$A$1:$D$13,MATCH(MONTH($A290),COEE_CADLIGNE_TR!$A$1:$A$13,0),3))))</f>
        <v/>
      </c>
      <c r="K290" s="28" t="str">
        <f>IF(OR(Ouverture_lignes_validées!K290="F",Ouverture_lignes_validées!K290="PM",Ouverture_lignes_validées!K290=""),"",IF(Ouverture_lignes_validées!K290=1,IF(ISEVEN(Capa_lignes!$C290)="VRAI",INDEX(COEE_CADLIGNE_TR!$A$16:$C$27,MATCH(Tableau4[[#This Row],[Mois]],COEE_CADLIGNE_TR!$A$16:$A$27,0),2)*COEE_CADLIGNE_TR!$H$2*INDEX(COEE_CADLIGNE_TR!$L$3:$R$9,MATCH(WEEKDAY($A290,1),COEE_CADLIGNE_TR!$M$3:$M$9,0),3)*INDEX(COEE_CADLIGNE_TR!$A$1:$D$13,MATCH(MONTH($A290),COEE_CADLIGNE_TR!$A$1:$A$13,0),3),INDEX(COEE_CADLIGNE_TR!$A$16:$C$27,MATCH(Tableau4[[#This Row],[Mois]],COEE_CADLIGNE_TR!$A$16:$A$27,0),2)*COEE_CADLIGNE_TR!$H$2*INDEX(COEE_CADLIGNE_TR!$L$3:$R$9,MATCH(WEEKDAY($A290,1),COEE_CADLIGNE_TR!$M$3:$M$9,0),4)*INDEX(COEE_CADLIGNE_TR!$A$1:$D$13,MATCH(MONTH($A290),COEE_CADLIGNE_TR!$A$1:$A$13,0),3))))</f>
        <v/>
      </c>
      <c r="L290" s="28" t="str">
        <f>IF(OR(Ouverture_lignes_validées!L290="F",Ouverture_lignes_validées!L290="PM",Ouverture_lignes_validées!L290=""),"",IF(Ouverture_lignes_validées!L290=1,INDEX(COEE_CADLIGNE_TR!$A$16:$C$27,MATCH(Tableau4[[#This Row],[Mois]],COEE_CADLIGNE_TR!$A$16:$A$27,0),2)*COEE_CADLIGNE_TR!$H$2*INDEX(COEE_CADLIGNE_TR!$L$3:$R$9,MATCH(WEEKDAY($A290,1),COEE_CADLIGNE_TR!$M$3:$M$9,0),5)*INDEX(COEE_CADLIGNE_TR!$A$1:$D$13,MATCH(MONTH($A290),COEE_CADLIGNE_TR!$A$1:$A$13,0),3)))</f>
        <v/>
      </c>
      <c r="M290" s="28" t="str">
        <f>IF(OR(Ouverture_lignes_validées!M290="F",Ouverture_lignes_validées!M290="PM",Ouverture_lignes_validées!M290=""),"",IF(Ouverture_lignes_validées!M290=1,INDEX(COEE_CADLIGNE_TR!$A$16:$C$27,MATCH(Tableau4[[#This Row],[Mois]],COEE_CADLIGNE_TR!$A$16:$A$27,0),2)*COEE_CADLIGNE_TR!$H$2*INDEX(COEE_CADLIGNE_TR!$L$3:$R$9,MATCH(WEEKDAY($A290,1),COEE_CADLIGNE_TR!$M$3:$M$9,0),6)*INDEX(COEE_CADLIGNE_TR!$A$1:$D$13,MATCH(MONTH($A290),COEE_CADLIGNE_TR!$A$1:$A$13,0),3)))</f>
        <v/>
      </c>
      <c r="N290" s="28">
        <f>IF(OR(Ouverture_lignes_validées!N290="F",Ouverture_lignes_validées!N290="PM",Ouverture_lignes_validées!N290=""),"",IF(Ouverture_lignes_validées!N290=1,INDEX(COEE_CADLIGNE_TR!$A$16:$C$27,MATCH(Tableau4[[#This Row],[Mois]],COEE_CADLIGNE_TR!$A$16:$A$27,0),2)*COEE_CADLIGNE_TR!$H$2*INDEX(COEE_CADLIGNE_TR!$L$3:$R$9,MATCH(WEEKDAY($A290,1),COEE_CADLIGNE_TR!$M$3:$M$9,0),7)*INDEX(COEE_CADLIGNE_TR!$A$1:$D$13,MATCH(MONTH($A290),COEE_CADLIGNE_TR!$A$1:$A$13,0),3)))</f>
        <v>8043.4125000000004</v>
      </c>
      <c r="O290" s="28" t="str">
        <f>IF(OR(Ouverture_lignes_validées!O290="F",Ouverture_lignes_validées!O290="PM",Ouverture_lignes_validées!O290=""),"",IF(Ouverture_lignes_validées!O290=1,IF(ISEVEN(Capa_lignes!$C290)="VRAI",INDEX(COEE_CADLIGNE_TR!$A$16:$C$27,MATCH(Tableau4[[#This Row],[Mois]],COEE_CADLIGNE_TR!$A$16:$A$27,0),2)*COEE_CADLIGNE_TR!$I$2*INDEX(COEE_CADLIGNE_TR!$L$3:$R$9,MATCH(WEEKDAY($A290,1),COEE_CADLIGNE_TR!$M$3:$M$9,0),4)*INDEX(COEE_CADLIGNE_TR!$A$1:$D$13,MATCH(MONTH($A290),COEE_CADLIGNE_TR!$A$1:$A$13,0),4),INDEX(COEE_CADLIGNE_TR!$A$16:$C$27,MATCH(Tableau4[[#This Row],[Mois]],COEE_CADLIGNE_TR!$A$16:$A$27,0),2)*COEE_CADLIGNE_TR!$I$2*INDEX(COEE_CADLIGNE_TR!$L$3:$R$9,MATCH(WEEKDAY($A290,1),COEE_CADLIGNE_TR!$M$3:$M$9,0),3)*INDEX(COEE_CADLIGNE_TR!$A$1:$D$13,MATCH(MONTH($A290),COEE_CADLIGNE_TR!$A$1:$A$13,0),4))))</f>
        <v/>
      </c>
      <c r="P290" s="28" t="str">
        <f>IF(OR(Ouverture_lignes_validées!P290="F",Ouverture_lignes_validées!P290="PM",Ouverture_lignes_validées!P290=""),"",IF(Ouverture_lignes_validées!P290=1,IF(ISEVEN(Capa_lignes!$C290)="VRAI",INDEX(COEE_CADLIGNE_TR!$A$16:$C$27,MATCH(Tableau4[[#This Row],[Mois]],COEE_CADLIGNE_TR!$A$16:$A$27,0),2)*COEE_CADLIGNE_TR!$I$2*INDEX(COEE_CADLIGNE_TR!$L$3:$R$9,MATCH(WEEKDAY($A290,1),COEE_CADLIGNE_TR!$M$3:$M$9,0),3)*INDEX(COEE_CADLIGNE_TR!$A$1:$D$13,MATCH(MONTH($A290),COEE_CADLIGNE_TR!$A$1:$A$13,0),4),INDEX(COEE_CADLIGNE_TR!$A$16:$C$27,MATCH(Tableau4[[#This Row],[Mois]],COEE_CADLIGNE_TR!$A$16:$A$27,0),2)*COEE_CADLIGNE_TR!$I$2*INDEX(COEE_CADLIGNE_TR!$L$3:$R$9,MATCH(WEEKDAY($A290,1),COEE_CADLIGNE_TR!$M$3:$M$9,0),4)*INDEX(COEE_CADLIGNE_TR!$A$1:$D$13,MATCH(MONTH($A290),COEE_CADLIGNE_TR!$A$1:$A$13,0),4))))</f>
        <v/>
      </c>
      <c r="Q290" s="28" t="str">
        <f>IF(OR(Ouverture_lignes_validées!Q290="F",Ouverture_lignes_validées!Q290="PM",Ouverture_lignes_validées!Q290=""),"",IF(Ouverture_lignes_validées!Q290=1,INDEX(COEE_CADLIGNE_TR!$A$16:$C$27,MATCH(Tableau4[[#This Row],[Mois]],COEE_CADLIGNE_TR!$A$16:$A$27,0),2)*COEE_CADLIGNE_TR!$I$2*INDEX(COEE_CADLIGNE_TR!$L$3:$R$9,MATCH(WEEKDAY($A290,1),COEE_CADLIGNE_TR!$M$3:$M$9,0),5)*INDEX(COEE_CADLIGNE_TR!$A$1:$D$13,MATCH(MONTH($A290),COEE_CADLIGNE_TR!$A$1:$A$13,0),4)))</f>
        <v/>
      </c>
      <c r="R290" s="28" t="str">
        <f>IF(OR(Ouverture_lignes_validées!R290="F",Ouverture_lignes_validées!R290="PM",Ouverture_lignes_validées!R290=""),"",IF(Ouverture_lignes_validées!R290=1,INDEX(COEE_CADLIGNE_TR!$A$16:$C$27,MATCH(Tableau4[[#This Row],[Mois]],COEE_CADLIGNE_TR!$A$16:$A$27,0),2)*COEE_CADLIGNE_TR!$I$2*INDEX(COEE_CADLIGNE_TR!$L$3:$R$9,MATCH(WEEKDAY($A290,1),COEE_CADLIGNE_TR!$M$3:$M$9,0),6)*INDEX(COEE_CADLIGNE_TR!$A$1:$D$13,MATCH(MONTH($A290),COEE_CADLIGNE_TR!$A$1:$A$13,0),4)))</f>
        <v/>
      </c>
      <c r="S290" s="28">
        <f>IF(OR(Ouverture_lignes_validées!S290="F",Ouverture_lignes_validées!S290="PM",Ouverture_lignes_validées!S290=""),"",IF(Ouverture_lignes_validées!S290=1,INDEX(COEE_CADLIGNE_TR!$A$16:$C$27,MATCH(Tableau4[[#This Row],[Mois]],COEE_CADLIGNE_TR!$A$16:$A$27,0),2)*COEE_CADLIGNE_TR!$I$2*INDEX(COEE_CADLIGNE_TR!$L$3:$R$9,MATCH(WEEKDAY($A290,1),COEE_CADLIGNE_TR!$M$3:$M$9,0),7)*INDEX(COEE_CADLIGNE_TR!$A$1:$D$13,MATCH(MONTH($A290),COEE_CADLIGNE_TR!$A$1:$A$13,0),4)))</f>
        <v>8043.4125000000004</v>
      </c>
      <c r="T290" s="28" t="str">
        <f>IF(OR(Ouverture_lignes_validées!T290="F",Ouverture_lignes_validées!T290="PM",Ouverture_lignes_validées!T290=""),"",IF(Ouverture_lignes_validées!T290=1,IF(ISEVEN(Capa_lignes!$C290)="VRAI",INDEX(COEE_CADLIGNE_TR!$A$16:$C$27,MATCH(Tableau4[[#This Row],[Mois]],COEE_CADLIGNE_TR!$A$16:$A$27,0),2)*COEE_CADLIGNE_TR!$J$2*INDEX(COEE_CADLIGNE_TR!$L$3:$R$9,MATCH(WEEKDAY($A290,1),COEE_CADLIGNE_TR!$M$3:$M$9,0),3)*INDEX(COEE_CADLIGNE_TR!$A$1:$E$13,MATCH(MONTH($A290),COEE_CADLIGNE_TR!$A$1:$A$13,0),5),INDEX(COEE_CADLIGNE_TR!$A$16:$C$27,MATCH(Tableau4[[#This Row],[Mois]],COEE_CADLIGNE_TR!$A$16:$A$27,0),2)*COEE_CADLIGNE_TR!$J$2*INDEX(COEE_CADLIGNE_TR!$L$3:$R$9,MATCH(WEEKDAY($A290,1),COEE_CADLIGNE_TR!$M$3:$M$9,0),4)*INDEX(COEE_CADLIGNE_TR!$A$1:$E$13,MATCH(MONTH($A290),COEE_CADLIGNE_TR!$A$1:$A$13,0),5))))</f>
        <v/>
      </c>
    </row>
    <row r="291" spans="1:20" x14ac:dyDescent="0.35">
      <c r="A291" s="4">
        <v>45214</v>
      </c>
      <c r="B291" s="1">
        <v>2023</v>
      </c>
      <c r="C291" s="1">
        <v>41</v>
      </c>
      <c r="D291" s="1">
        <f>MONTH(Tableau4[[#This Row],[Date ]])</f>
        <v>10</v>
      </c>
      <c r="E291" s="28" t="str">
        <f>IF(OR(Ouverture_lignes_validées!E291="F",Ouverture_lignes_validées!E291="PM",Ouverture_lignes_validées!E291=""),"",
IF(Ouverture_lignes_validées!E291=1,
IF(ISEVEN(Capa_lignes!$C291)="VRAI",
INDEX(COEE_CADLIGNE_TR!$A$16:$C$27,MATCH(Tableau4[[#This Row],[Mois]],COEE_CADLIGNE_TR!$A$16:$A$27,0),2)*COEE_CADLIGNE_TR!$G$2*INDEX(COEE_CADLIGNE_TR!$L$3:$R$9,MATCH(WEEKDAY($A291,1),COEE_CADLIGNE_TR!$M$3:$M$9,0),4)*INDEX(COEE_CADLIGNE_TR!$A$1:$D$13,MATCH(MONTH($A291),COEE_CADLIGNE_TR!$A$1:$A$13,0),2)*INDEX(COEE_CADLIGNE_TR!$A$1:$D$13,MATCH(MONTH($A291),COEE_CADLIGNE_TR!$A$1:$A$13,0),2),
INDEX(COEE_CADLIGNE_TR!$A$16:$C$27,MATCH(Tableau4[[#This Row],[Mois]],COEE_CADLIGNE_TR!$A$16:$A$27,0),2)*COEE_CADLIGNE_TR!$G$2*INDEX(COEE_CADLIGNE_TR!$L$3:$R$9,MATCH(WEEKDAY($A291,1),COEE_CADLIGNE_TR!$M$3:$M$9,0),3)*INDEX(COEE_CADLIGNE_TR!$A$1:$D$13,MATCH(MONTH($A291),COEE_CADLIGNE_TR!$A$1:$A$13,0),2)*INDEX(COEE_CADLIGNE_TR!$A$1:$D$13,MATCH(MONTH($A291),COEE_CADLIGNE_TR!$A$1:$A$13,0),2))))</f>
        <v/>
      </c>
      <c r="F291" s="28" t="str">
        <f>IF(OR(Ouverture_lignes_validées!F291="F",Ouverture_lignes_validées!F291="PM",Ouverture_lignes_validées!F291=""),"",IF(Ouverture_lignes_validées!F291=1,IF(ISEVEN(Capa_lignes!$C291)="VRAI",INDEX(COEE_CADLIGNE_TR!$A$16:$C$27,MATCH(Tableau4[[#This Row],[Mois]],COEE_CADLIGNE_TR!$A$16:$A$27,0),2)*COEE_CADLIGNE_TR!$G$2*INDEX(COEE_CADLIGNE_TR!$L$3:$R$9,MATCH(WEEKDAY($A291,1),COEE_CADLIGNE_TR!$M$3:$M$9,0),3)*INDEX(COEE_CADLIGNE_TR!$A$1:$D$13,MATCH(MONTH($A291),COEE_CADLIGNE_TR!$A$1:$A$13,0),2),COEE_CADLIGNE_TR!$G$2*INDEX(COEE_CADLIGNE_TR!$L$3:$R$9,MATCH(WEEKDAY($A291,1),COEE_CADLIGNE_TR!$M$3:$M$9,0),4)*INDEX(COEE_CADLIGNE_TR!$A$1:$D$13,MATCH(MONTH($A291),COEE_CADLIGNE_TR!$A$1:$A$13,0),2))))</f>
        <v/>
      </c>
      <c r="G291" s="28" t="str">
        <f>IF(OR(Ouverture_lignes_validées!G291="F",Ouverture_lignes_validées!G291="PM",Ouverture_lignes_validées!G291=""),"",IF(Ouverture_lignes_validées!G291=1,INDEX(COEE_CADLIGNE_TR!$A$16:$C$27,MATCH(Tableau4[[#This Row],[Mois]],COEE_CADLIGNE_TR!$A$16:$A$27,0),2)*COEE_CADLIGNE_TR!$G$2*INDEX(COEE_CADLIGNE_TR!$L$3:$R$9,MATCH(WEEKDAY($A291,1),COEE_CADLIGNE_TR!$M$3:$M$9,0),5)*INDEX(COEE_CADLIGNE_TR!$A$1:$D$13,MATCH(MONTH($A291),COEE_CADLIGNE_TR!$A$1:$A$13,0),2)))</f>
        <v/>
      </c>
      <c r="H291" s="28" t="str">
        <f>IF(OR(Ouverture_lignes_validées!H291="F",Ouverture_lignes_validées!H291="PM",Ouverture_lignes_validées!H291=""),"",IF(Ouverture_lignes_validées!H291=1,INDEX(COEE_CADLIGNE_TR!$A$16:$C$27,MATCH(Tableau4[[#This Row],[Mois]],COEE_CADLIGNE_TR!$A$16:$A$27,0),2)*COEE_CADLIGNE_TR!$G$2*INDEX(COEE_CADLIGNE_TR!$L$3:$R$9,MATCH(WEEKDAY($A291,1),COEE_CADLIGNE_TR!$M$3:$M$9,0),6)*INDEX(COEE_CADLIGNE_TR!$A$1:$D$13,MATCH(MONTH($A291),COEE_CADLIGNE_TR!$A$1:$A$13,0),2)))</f>
        <v/>
      </c>
      <c r="I291" s="28" t="str">
        <f>IF(OR(Ouverture_lignes_validées!I291="F",Ouverture_lignes_validées!I291="PM",Ouverture_lignes_validées!I291=""),"",IF(Ouverture_lignes_validées!I291=1,INDEX(COEE_CADLIGNE_TR!$A$16:$C$27,MATCH(Tableau4[[#This Row],[Mois]],COEE_CADLIGNE_TR!$A$16:$A$27,0),2)*COEE_CADLIGNE_TR!$G$2*INDEX(COEE_CADLIGNE_TR!$L$3:$R$9,MATCH(WEEKDAY($A291,1),COEE_CADLIGNE_TR!$M$3:$M$9,0),7)*INDEX(COEE_CADLIGNE_TR!$A$1:$D$13,MATCH(MONTH($A291),COEE_CADLIGNE_TR!$A$1:$A$13,0),2)))</f>
        <v/>
      </c>
      <c r="J291" s="28" t="str">
        <f>IF(OR(Ouverture_lignes_validées!J291="F",Ouverture_lignes_validées!J291="PM",Ouverture_lignes_validées!J291=""),"",IF(Ouverture_lignes_validées!J291=1,IF(ISEVEN(Capa_lignes!$C291)="VRAI",INDEX(COEE_CADLIGNE_TR!$A$16:$C$27,MATCH(Tableau4[[#This Row],[Mois]],COEE_CADLIGNE_TR!$A$16:$A$27,0),2)*COEE_CADLIGNE_TR!$H$2*INDEX(COEE_CADLIGNE_TR!$L$3:$R$9,MATCH(WEEKDAY($A291,1),COEE_CADLIGNE_TR!$M$3:$M$9,0),4)*INDEX(COEE_CADLIGNE_TR!$A$1:$D$13,MATCH(MONTH($A291),COEE_CADLIGNE_TR!$A$1:$A$13,0),3),INDEX(COEE_CADLIGNE_TR!$A$16:$C$27,MATCH(Tableau4[[#This Row],[Mois]],COEE_CADLIGNE_TR!$A$16:$A$27,0),2)*COEE_CADLIGNE_TR!$H$2*INDEX(COEE_CADLIGNE_TR!$L$3:$R$9,MATCH(WEEKDAY($A291,1),COEE_CADLIGNE_TR!$M$3:$M$9,0),3)*INDEX(COEE_CADLIGNE_TR!$A$1:$D$13,MATCH(MONTH($A291),COEE_CADLIGNE_TR!$A$1:$A$13,0),3))))</f>
        <v/>
      </c>
      <c r="K291" s="28" t="str">
        <f>IF(OR(Ouverture_lignes_validées!K291="F",Ouverture_lignes_validées!K291="PM",Ouverture_lignes_validées!K291=""),"",IF(Ouverture_lignes_validées!K291=1,IF(ISEVEN(Capa_lignes!$C291)="VRAI",INDEX(COEE_CADLIGNE_TR!$A$16:$C$27,MATCH(Tableau4[[#This Row],[Mois]],COEE_CADLIGNE_TR!$A$16:$A$27,0),2)*COEE_CADLIGNE_TR!$H$2*INDEX(COEE_CADLIGNE_TR!$L$3:$R$9,MATCH(WEEKDAY($A291,1),COEE_CADLIGNE_TR!$M$3:$M$9,0),3)*INDEX(COEE_CADLIGNE_TR!$A$1:$D$13,MATCH(MONTH($A291),COEE_CADLIGNE_TR!$A$1:$A$13,0),3),INDEX(COEE_CADLIGNE_TR!$A$16:$C$27,MATCH(Tableau4[[#This Row],[Mois]],COEE_CADLIGNE_TR!$A$16:$A$27,0),2)*COEE_CADLIGNE_TR!$H$2*INDEX(COEE_CADLIGNE_TR!$L$3:$R$9,MATCH(WEEKDAY($A291,1),COEE_CADLIGNE_TR!$M$3:$M$9,0),4)*INDEX(COEE_CADLIGNE_TR!$A$1:$D$13,MATCH(MONTH($A291),COEE_CADLIGNE_TR!$A$1:$A$13,0),3))))</f>
        <v/>
      </c>
      <c r="L291" s="28" t="str">
        <f>IF(OR(Ouverture_lignes_validées!L291="F",Ouverture_lignes_validées!L291="PM",Ouverture_lignes_validées!L291=""),"",IF(Ouverture_lignes_validées!L291=1,INDEX(COEE_CADLIGNE_TR!$A$16:$C$27,MATCH(Tableau4[[#This Row],[Mois]],COEE_CADLIGNE_TR!$A$16:$A$27,0),2)*COEE_CADLIGNE_TR!$H$2*INDEX(COEE_CADLIGNE_TR!$L$3:$R$9,MATCH(WEEKDAY($A291,1),COEE_CADLIGNE_TR!$M$3:$M$9,0),5)*INDEX(COEE_CADLIGNE_TR!$A$1:$D$13,MATCH(MONTH($A291),COEE_CADLIGNE_TR!$A$1:$A$13,0),3)))</f>
        <v/>
      </c>
      <c r="M291" s="28" t="str">
        <f>IF(OR(Ouverture_lignes_validées!M291="F",Ouverture_lignes_validées!M291="PM",Ouverture_lignes_validées!M291=""),"",IF(Ouverture_lignes_validées!M291=1,INDEX(COEE_CADLIGNE_TR!$A$16:$C$27,MATCH(Tableau4[[#This Row],[Mois]],COEE_CADLIGNE_TR!$A$16:$A$27,0),2)*COEE_CADLIGNE_TR!$H$2*INDEX(COEE_CADLIGNE_TR!$L$3:$R$9,MATCH(WEEKDAY($A291,1),COEE_CADLIGNE_TR!$M$3:$M$9,0),6)*INDEX(COEE_CADLIGNE_TR!$A$1:$D$13,MATCH(MONTH($A291),COEE_CADLIGNE_TR!$A$1:$A$13,0),3)))</f>
        <v/>
      </c>
      <c r="N291" s="28">
        <f>IF(OR(Ouverture_lignes_validées!N291="F",Ouverture_lignes_validées!N291="PM",Ouverture_lignes_validées!N291=""),"",IF(Ouverture_lignes_validées!N291=1,INDEX(COEE_CADLIGNE_TR!$A$16:$C$27,MATCH(Tableau4[[#This Row],[Mois]],COEE_CADLIGNE_TR!$A$16:$A$27,0),2)*COEE_CADLIGNE_TR!$H$2*INDEX(COEE_CADLIGNE_TR!$L$3:$R$9,MATCH(WEEKDAY($A291,1),COEE_CADLIGNE_TR!$M$3:$M$9,0),7)*INDEX(COEE_CADLIGNE_TR!$A$1:$D$13,MATCH(MONTH($A291),COEE_CADLIGNE_TR!$A$1:$A$13,0),3)))</f>
        <v>8043.4125000000004</v>
      </c>
      <c r="O291" s="28" t="str">
        <f>IF(OR(Ouverture_lignes_validées!O291="F",Ouverture_lignes_validées!O291="PM",Ouverture_lignes_validées!O291=""),"",IF(Ouverture_lignes_validées!O291=1,IF(ISEVEN(Capa_lignes!$C291)="VRAI",INDEX(COEE_CADLIGNE_TR!$A$16:$C$27,MATCH(Tableau4[[#This Row],[Mois]],COEE_CADLIGNE_TR!$A$16:$A$27,0),2)*COEE_CADLIGNE_TR!$I$2*INDEX(COEE_CADLIGNE_TR!$L$3:$R$9,MATCH(WEEKDAY($A291,1),COEE_CADLIGNE_TR!$M$3:$M$9,0),4)*INDEX(COEE_CADLIGNE_TR!$A$1:$D$13,MATCH(MONTH($A291),COEE_CADLIGNE_TR!$A$1:$A$13,0),4),INDEX(COEE_CADLIGNE_TR!$A$16:$C$27,MATCH(Tableau4[[#This Row],[Mois]],COEE_CADLIGNE_TR!$A$16:$A$27,0),2)*COEE_CADLIGNE_TR!$I$2*INDEX(COEE_CADLIGNE_TR!$L$3:$R$9,MATCH(WEEKDAY($A291,1),COEE_CADLIGNE_TR!$M$3:$M$9,0),3)*INDEX(COEE_CADLIGNE_TR!$A$1:$D$13,MATCH(MONTH($A291),COEE_CADLIGNE_TR!$A$1:$A$13,0),4))))</f>
        <v/>
      </c>
      <c r="P291" s="28" t="str">
        <f>IF(OR(Ouverture_lignes_validées!P291="F",Ouverture_lignes_validées!P291="PM",Ouverture_lignes_validées!P291=""),"",IF(Ouverture_lignes_validées!P291=1,IF(ISEVEN(Capa_lignes!$C291)="VRAI",INDEX(COEE_CADLIGNE_TR!$A$16:$C$27,MATCH(Tableau4[[#This Row],[Mois]],COEE_CADLIGNE_TR!$A$16:$A$27,0),2)*COEE_CADLIGNE_TR!$I$2*INDEX(COEE_CADLIGNE_TR!$L$3:$R$9,MATCH(WEEKDAY($A291,1),COEE_CADLIGNE_TR!$M$3:$M$9,0),3)*INDEX(COEE_CADLIGNE_TR!$A$1:$D$13,MATCH(MONTH($A291),COEE_CADLIGNE_TR!$A$1:$A$13,0),4),INDEX(COEE_CADLIGNE_TR!$A$16:$C$27,MATCH(Tableau4[[#This Row],[Mois]],COEE_CADLIGNE_TR!$A$16:$A$27,0),2)*COEE_CADLIGNE_TR!$I$2*INDEX(COEE_CADLIGNE_TR!$L$3:$R$9,MATCH(WEEKDAY($A291,1),COEE_CADLIGNE_TR!$M$3:$M$9,0),4)*INDEX(COEE_CADLIGNE_TR!$A$1:$D$13,MATCH(MONTH($A291),COEE_CADLIGNE_TR!$A$1:$A$13,0),4))))</f>
        <v/>
      </c>
      <c r="Q291" s="28" t="str">
        <f>IF(OR(Ouverture_lignes_validées!Q291="F",Ouverture_lignes_validées!Q291="PM",Ouverture_lignes_validées!Q291=""),"",IF(Ouverture_lignes_validées!Q291=1,INDEX(COEE_CADLIGNE_TR!$A$16:$C$27,MATCH(Tableau4[[#This Row],[Mois]],COEE_CADLIGNE_TR!$A$16:$A$27,0),2)*COEE_CADLIGNE_TR!$I$2*INDEX(COEE_CADLIGNE_TR!$L$3:$R$9,MATCH(WEEKDAY($A291,1),COEE_CADLIGNE_TR!$M$3:$M$9,0),5)*INDEX(COEE_CADLIGNE_TR!$A$1:$D$13,MATCH(MONTH($A291),COEE_CADLIGNE_TR!$A$1:$A$13,0),4)))</f>
        <v/>
      </c>
      <c r="R291" s="28" t="str">
        <f>IF(OR(Ouverture_lignes_validées!R291="F",Ouverture_lignes_validées!R291="PM",Ouverture_lignes_validées!R291=""),"",IF(Ouverture_lignes_validées!R291=1,INDEX(COEE_CADLIGNE_TR!$A$16:$C$27,MATCH(Tableau4[[#This Row],[Mois]],COEE_CADLIGNE_TR!$A$16:$A$27,0),2)*COEE_CADLIGNE_TR!$I$2*INDEX(COEE_CADLIGNE_TR!$L$3:$R$9,MATCH(WEEKDAY($A291,1),COEE_CADLIGNE_TR!$M$3:$M$9,0),6)*INDEX(COEE_CADLIGNE_TR!$A$1:$D$13,MATCH(MONTH($A291),COEE_CADLIGNE_TR!$A$1:$A$13,0),4)))</f>
        <v/>
      </c>
      <c r="S291" s="28">
        <f>IF(OR(Ouverture_lignes_validées!S291="F",Ouverture_lignes_validées!S291="PM",Ouverture_lignes_validées!S291=""),"",IF(Ouverture_lignes_validées!S291=1,INDEX(COEE_CADLIGNE_TR!$A$16:$C$27,MATCH(Tableau4[[#This Row],[Mois]],COEE_CADLIGNE_TR!$A$16:$A$27,0),2)*COEE_CADLIGNE_TR!$I$2*INDEX(COEE_CADLIGNE_TR!$L$3:$R$9,MATCH(WEEKDAY($A291,1),COEE_CADLIGNE_TR!$M$3:$M$9,0),7)*INDEX(COEE_CADLIGNE_TR!$A$1:$D$13,MATCH(MONTH($A291),COEE_CADLIGNE_TR!$A$1:$A$13,0),4)))</f>
        <v>8043.4125000000004</v>
      </c>
      <c r="T291" s="28" t="str">
        <f>IF(OR(Ouverture_lignes_validées!T291="F",Ouverture_lignes_validées!T291="PM",Ouverture_lignes_validées!T291=""),"",IF(Ouverture_lignes_validées!T291=1,IF(ISEVEN(Capa_lignes!$C291)="VRAI",INDEX(COEE_CADLIGNE_TR!$A$16:$C$27,MATCH(Tableau4[[#This Row],[Mois]],COEE_CADLIGNE_TR!$A$16:$A$27,0),2)*COEE_CADLIGNE_TR!$J$2*INDEX(COEE_CADLIGNE_TR!$L$3:$R$9,MATCH(WEEKDAY($A291,1),COEE_CADLIGNE_TR!$M$3:$M$9,0),3)*INDEX(COEE_CADLIGNE_TR!$A$1:$E$13,MATCH(MONTH($A291),COEE_CADLIGNE_TR!$A$1:$A$13,0),5),INDEX(COEE_CADLIGNE_TR!$A$16:$C$27,MATCH(Tableau4[[#This Row],[Mois]],COEE_CADLIGNE_TR!$A$16:$A$27,0),2)*COEE_CADLIGNE_TR!$J$2*INDEX(COEE_CADLIGNE_TR!$L$3:$R$9,MATCH(WEEKDAY($A291,1),COEE_CADLIGNE_TR!$M$3:$M$9,0),4)*INDEX(COEE_CADLIGNE_TR!$A$1:$E$13,MATCH(MONTH($A291),COEE_CADLIGNE_TR!$A$1:$A$13,0),5))))</f>
        <v/>
      </c>
    </row>
    <row r="292" spans="1:20" x14ac:dyDescent="0.35">
      <c r="A292" s="4">
        <v>45215</v>
      </c>
      <c r="B292" s="1">
        <v>2023</v>
      </c>
      <c r="C292" s="1">
        <v>42</v>
      </c>
      <c r="D292" s="1">
        <f>MONTH(Tableau4[[#This Row],[Date ]])</f>
        <v>10</v>
      </c>
      <c r="E292" s="28" t="str">
        <f>IF(OR(Ouverture_lignes_validées!E292="F",Ouverture_lignes_validées!E292="PM",Ouverture_lignes_validées!E292=""),"",
IF(Ouverture_lignes_validées!E292=1,
IF(ISEVEN(Capa_lignes!$C292)="VRAI",
INDEX(COEE_CADLIGNE_TR!$A$16:$C$27,MATCH(Tableau4[[#This Row],[Mois]],COEE_CADLIGNE_TR!$A$16:$A$27,0),2)*COEE_CADLIGNE_TR!$G$2*INDEX(COEE_CADLIGNE_TR!$L$3:$R$9,MATCH(WEEKDAY($A292,1),COEE_CADLIGNE_TR!$M$3:$M$9,0),4)*INDEX(COEE_CADLIGNE_TR!$A$1:$D$13,MATCH(MONTH($A292),COEE_CADLIGNE_TR!$A$1:$A$13,0),2)*INDEX(COEE_CADLIGNE_TR!$A$1:$D$13,MATCH(MONTH($A292),COEE_CADLIGNE_TR!$A$1:$A$13,0),2),
INDEX(COEE_CADLIGNE_TR!$A$16:$C$27,MATCH(Tableau4[[#This Row],[Mois]],COEE_CADLIGNE_TR!$A$16:$A$27,0),2)*COEE_CADLIGNE_TR!$G$2*INDEX(COEE_CADLIGNE_TR!$L$3:$R$9,MATCH(WEEKDAY($A292,1),COEE_CADLIGNE_TR!$M$3:$M$9,0),3)*INDEX(COEE_CADLIGNE_TR!$A$1:$D$13,MATCH(MONTH($A292),COEE_CADLIGNE_TR!$A$1:$A$13,0),2)*INDEX(COEE_CADLIGNE_TR!$A$1:$D$13,MATCH(MONTH($A292),COEE_CADLIGNE_TR!$A$1:$A$13,0),2))))</f>
        <v/>
      </c>
      <c r="F292" s="28" t="str">
        <f>IF(OR(Ouverture_lignes_validées!F292="F",Ouverture_lignes_validées!F292="PM",Ouverture_lignes_validées!F292=""),"",IF(Ouverture_lignes_validées!F292=1,IF(ISEVEN(Capa_lignes!$C292)="VRAI",INDEX(COEE_CADLIGNE_TR!$A$16:$C$27,MATCH(Tableau4[[#This Row],[Mois]],COEE_CADLIGNE_TR!$A$16:$A$27,0),2)*COEE_CADLIGNE_TR!$G$2*INDEX(COEE_CADLIGNE_TR!$L$3:$R$9,MATCH(WEEKDAY($A292,1),COEE_CADLIGNE_TR!$M$3:$M$9,0),3)*INDEX(COEE_CADLIGNE_TR!$A$1:$D$13,MATCH(MONTH($A292),COEE_CADLIGNE_TR!$A$1:$A$13,0),2),COEE_CADLIGNE_TR!$G$2*INDEX(COEE_CADLIGNE_TR!$L$3:$R$9,MATCH(WEEKDAY($A292,1),COEE_CADLIGNE_TR!$M$3:$M$9,0),4)*INDEX(COEE_CADLIGNE_TR!$A$1:$D$13,MATCH(MONTH($A292),COEE_CADLIGNE_TR!$A$1:$A$13,0),2))))</f>
        <v/>
      </c>
      <c r="G292" s="28" t="str">
        <f>IF(OR(Ouverture_lignes_validées!G292="F",Ouverture_lignes_validées!G292="PM",Ouverture_lignes_validées!G292=""),"",IF(Ouverture_lignes_validées!G292=1,INDEX(COEE_CADLIGNE_TR!$A$16:$C$27,MATCH(Tableau4[[#This Row],[Mois]],COEE_CADLIGNE_TR!$A$16:$A$27,0),2)*COEE_CADLIGNE_TR!$G$2*INDEX(COEE_CADLIGNE_TR!$L$3:$R$9,MATCH(WEEKDAY($A292,1),COEE_CADLIGNE_TR!$M$3:$M$9,0),5)*INDEX(COEE_CADLIGNE_TR!$A$1:$D$13,MATCH(MONTH($A292),COEE_CADLIGNE_TR!$A$1:$A$13,0),2)))</f>
        <v/>
      </c>
      <c r="H292" s="28" t="str">
        <f>IF(OR(Ouverture_lignes_validées!H292="F",Ouverture_lignes_validées!H292="PM",Ouverture_lignes_validées!H292=""),"",IF(Ouverture_lignes_validées!H292=1,INDEX(COEE_CADLIGNE_TR!$A$16:$C$27,MATCH(Tableau4[[#This Row],[Mois]],COEE_CADLIGNE_TR!$A$16:$A$27,0),2)*COEE_CADLIGNE_TR!$G$2*INDEX(COEE_CADLIGNE_TR!$L$3:$R$9,MATCH(WEEKDAY($A292,1),COEE_CADLIGNE_TR!$M$3:$M$9,0),6)*INDEX(COEE_CADLIGNE_TR!$A$1:$D$13,MATCH(MONTH($A292),COEE_CADLIGNE_TR!$A$1:$A$13,0),2)))</f>
        <v/>
      </c>
      <c r="I292" s="28" t="str">
        <f>IF(OR(Ouverture_lignes_validées!I292="F",Ouverture_lignes_validées!I292="PM",Ouverture_lignes_validées!I292=""),"",IF(Ouverture_lignes_validées!I292=1,INDEX(COEE_CADLIGNE_TR!$A$16:$C$27,MATCH(Tableau4[[#This Row],[Mois]],COEE_CADLIGNE_TR!$A$16:$A$27,0),2)*COEE_CADLIGNE_TR!$G$2*INDEX(COEE_CADLIGNE_TR!$L$3:$R$9,MATCH(WEEKDAY($A292,1),COEE_CADLIGNE_TR!$M$3:$M$9,0),7)*INDEX(COEE_CADLIGNE_TR!$A$1:$D$13,MATCH(MONTH($A292),COEE_CADLIGNE_TR!$A$1:$A$13,0),2)))</f>
        <v/>
      </c>
      <c r="J292" s="28" t="str">
        <f>IF(OR(Ouverture_lignes_validées!J292="F",Ouverture_lignes_validées!J292="PM",Ouverture_lignes_validées!J292=""),"",IF(Ouverture_lignes_validées!J292=1,IF(ISEVEN(Capa_lignes!$C292)="VRAI",INDEX(COEE_CADLIGNE_TR!$A$16:$C$27,MATCH(Tableau4[[#This Row],[Mois]],COEE_CADLIGNE_TR!$A$16:$A$27,0),2)*COEE_CADLIGNE_TR!$H$2*INDEX(COEE_CADLIGNE_TR!$L$3:$R$9,MATCH(WEEKDAY($A292,1),COEE_CADLIGNE_TR!$M$3:$M$9,0),4)*INDEX(COEE_CADLIGNE_TR!$A$1:$D$13,MATCH(MONTH($A292),COEE_CADLIGNE_TR!$A$1:$A$13,0),3),INDEX(COEE_CADLIGNE_TR!$A$16:$C$27,MATCH(Tableau4[[#This Row],[Mois]],COEE_CADLIGNE_TR!$A$16:$A$27,0),2)*COEE_CADLIGNE_TR!$H$2*INDEX(COEE_CADLIGNE_TR!$L$3:$R$9,MATCH(WEEKDAY($A292,1),COEE_CADLIGNE_TR!$M$3:$M$9,0),3)*INDEX(COEE_CADLIGNE_TR!$A$1:$D$13,MATCH(MONTH($A292),COEE_CADLIGNE_TR!$A$1:$A$13,0),3))))</f>
        <v/>
      </c>
      <c r="K292" s="28">
        <f>IF(OR(Ouverture_lignes_validées!K292="F",Ouverture_lignes_validées!K292="PM",Ouverture_lignes_validées!K292=""),"",IF(Ouverture_lignes_validées!K292=1,IF(ISEVEN(Capa_lignes!$C292)="VRAI",INDEX(COEE_CADLIGNE_TR!$A$16:$C$27,MATCH(Tableau4[[#This Row],[Mois]],COEE_CADLIGNE_TR!$A$16:$A$27,0),2)*COEE_CADLIGNE_TR!$H$2*INDEX(COEE_CADLIGNE_TR!$L$3:$R$9,MATCH(WEEKDAY($A292,1),COEE_CADLIGNE_TR!$M$3:$M$9,0),3)*INDEX(COEE_CADLIGNE_TR!$A$1:$D$13,MATCH(MONTH($A292),COEE_CADLIGNE_TR!$A$1:$A$13,0),3),INDEX(COEE_CADLIGNE_TR!$A$16:$C$27,MATCH(Tableau4[[#This Row],[Mois]],COEE_CADLIGNE_TR!$A$16:$A$27,0),2)*COEE_CADLIGNE_TR!$H$2*INDEX(COEE_CADLIGNE_TR!$L$3:$R$9,MATCH(WEEKDAY($A292,1),COEE_CADLIGNE_TR!$M$3:$M$9,0),4)*INDEX(COEE_CADLIGNE_TR!$A$1:$D$13,MATCH(MONTH($A292),COEE_CADLIGNE_TR!$A$1:$A$13,0),3))))</f>
        <v>5097.9375</v>
      </c>
      <c r="L292" s="28">
        <f>IF(OR(Ouverture_lignes_validées!L292="F",Ouverture_lignes_validées!L292="PM",Ouverture_lignes_validées!L292=""),"",IF(Ouverture_lignes_validées!L292=1,INDEX(COEE_CADLIGNE_TR!$A$16:$C$27,MATCH(Tableau4[[#This Row],[Mois]],COEE_CADLIGNE_TR!$A$16:$A$27,0),2)*COEE_CADLIGNE_TR!$H$2*INDEX(COEE_CADLIGNE_TR!$L$3:$R$9,MATCH(WEEKDAY($A292,1),COEE_CADLIGNE_TR!$M$3:$M$9,0),5)*INDEX(COEE_CADLIGNE_TR!$A$1:$D$13,MATCH(MONTH($A292),COEE_CADLIGNE_TR!$A$1:$A$13,0),3)))</f>
        <v>6230.8125</v>
      </c>
      <c r="M292" s="28" t="str">
        <f>IF(OR(Ouverture_lignes_validées!M292="F",Ouverture_lignes_validées!M292="PM",Ouverture_lignes_validées!M292=""),"",IF(Ouverture_lignes_validées!M292=1,INDEX(COEE_CADLIGNE_TR!$A$16:$C$27,MATCH(Tableau4[[#This Row],[Mois]],COEE_CADLIGNE_TR!$A$16:$A$27,0),2)*COEE_CADLIGNE_TR!$H$2*INDEX(COEE_CADLIGNE_TR!$L$3:$R$9,MATCH(WEEKDAY($A292,1),COEE_CADLIGNE_TR!$M$3:$M$9,0),6)*INDEX(COEE_CADLIGNE_TR!$A$1:$D$13,MATCH(MONTH($A292),COEE_CADLIGNE_TR!$A$1:$A$13,0),3)))</f>
        <v/>
      </c>
      <c r="N292" s="28" t="str">
        <f>IF(OR(Ouverture_lignes_validées!N292="F",Ouverture_lignes_validées!N292="PM",Ouverture_lignes_validées!N292=""),"",IF(Ouverture_lignes_validées!N292=1,INDEX(COEE_CADLIGNE_TR!$A$16:$C$27,MATCH(Tableau4[[#This Row],[Mois]],COEE_CADLIGNE_TR!$A$16:$A$27,0),2)*COEE_CADLIGNE_TR!$H$2*INDEX(COEE_CADLIGNE_TR!$L$3:$R$9,MATCH(WEEKDAY($A292,1),COEE_CADLIGNE_TR!$M$3:$M$9,0),7)*INDEX(COEE_CADLIGNE_TR!$A$1:$D$13,MATCH(MONTH($A292),COEE_CADLIGNE_TR!$A$1:$A$13,0),3)))</f>
        <v/>
      </c>
      <c r="O292" s="28">
        <f>IF(OR(Ouverture_lignes_validées!O292="F",Ouverture_lignes_validées!O292="PM",Ouverture_lignes_validées!O292=""),"",IF(Ouverture_lignes_validées!O292=1,IF(ISEVEN(Capa_lignes!$C292)="VRAI",INDEX(COEE_CADLIGNE_TR!$A$16:$C$27,MATCH(Tableau4[[#This Row],[Mois]],COEE_CADLIGNE_TR!$A$16:$A$27,0),2)*COEE_CADLIGNE_TR!$I$2*INDEX(COEE_CADLIGNE_TR!$L$3:$R$9,MATCH(WEEKDAY($A292,1),COEE_CADLIGNE_TR!$M$3:$M$9,0),4)*INDEX(COEE_CADLIGNE_TR!$A$1:$D$13,MATCH(MONTH($A292),COEE_CADLIGNE_TR!$A$1:$A$13,0),4),INDEX(COEE_CADLIGNE_TR!$A$16:$C$27,MATCH(Tableau4[[#This Row],[Mois]],COEE_CADLIGNE_TR!$A$16:$A$27,0),2)*COEE_CADLIGNE_TR!$I$2*INDEX(COEE_CADLIGNE_TR!$L$3:$R$9,MATCH(WEEKDAY($A292,1),COEE_CADLIGNE_TR!$M$3:$M$9,0),3)*INDEX(COEE_CADLIGNE_TR!$A$1:$D$13,MATCH(MONTH($A292),COEE_CADLIGNE_TR!$A$1:$A$13,0),4))))</f>
        <v>4984.6500000000005</v>
      </c>
      <c r="P292" s="28">
        <f>IF(OR(Ouverture_lignes_validées!P292="F",Ouverture_lignes_validées!P292="PM",Ouverture_lignes_validées!P292=""),"",IF(Ouverture_lignes_validées!P292=1,IF(ISEVEN(Capa_lignes!$C292)="VRAI",INDEX(COEE_CADLIGNE_TR!$A$16:$C$27,MATCH(Tableau4[[#This Row],[Mois]],COEE_CADLIGNE_TR!$A$16:$A$27,0),2)*COEE_CADLIGNE_TR!$I$2*INDEX(COEE_CADLIGNE_TR!$L$3:$R$9,MATCH(WEEKDAY($A292,1),COEE_CADLIGNE_TR!$M$3:$M$9,0),3)*INDEX(COEE_CADLIGNE_TR!$A$1:$D$13,MATCH(MONTH($A292),COEE_CADLIGNE_TR!$A$1:$A$13,0),4),INDEX(COEE_CADLIGNE_TR!$A$16:$C$27,MATCH(Tableau4[[#This Row],[Mois]],COEE_CADLIGNE_TR!$A$16:$A$27,0),2)*COEE_CADLIGNE_TR!$I$2*INDEX(COEE_CADLIGNE_TR!$L$3:$R$9,MATCH(WEEKDAY($A292,1),COEE_CADLIGNE_TR!$M$3:$M$9,0),4)*INDEX(COEE_CADLIGNE_TR!$A$1:$D$13,MATCH(MONTH($A292),COEE_CADLIGNE_TR!$A$1:$A$13,0),4))))</f>
        <v>5097.9375</v>
      </c>
      <c r="Q292" s="28" t="str">
        <f>IF(OR(Ouverture_lignes_validées!Q292="F",Ouverture_lignes_validées!Q292="PM",Ouverture_lignes_validées!Q292=""),"",IF(Ouverture_lignes_validées!Q292=1,INDEX(COEE_CADLIGNE_TR!$A$16:$C$27,MATCH(Tableau4[[#This Row],[Mois]],COEE_CADLIGNE_TR!$A$16:$A$27,0),2)*COEE_CADLIGNE_TR!$I$2*INDEX(COEE_CADLIGNE_TR!$L$3:$R$9,MATCH(WEEKDAY($A292,1),COEE_CADLIGNE_TR!$M$3:$M$9,0),5)*INDEX(COEE_CADLIGNE_TR!$A$1:$D$13,MATCH(MONTH($A292),COEE_CADLIGNE_TR!$A$1:$A$13,0),4)))</f>
        <v/>
      </c>
      <c r="R292" s="28" t="str">
        <f>IF(OR(Ouverture_lignes_validées!R292="F",Ouverture_lignes_validées!R292="PM",Ouverture_lignes_validées!R292=""),"",IF(Ouverture_lignes_validées!R292=1,INDEX(COEE_CADLIGNE_TR!$A$16:$C$27,MATCH(Tableau4[[#This Row],[Mois]],COEE_CADLIGNE_TR!$A$16:$A$27,0),2)*COEE_CADLIGNE_TR!$I$2*INDEX(COEE_CADLIGNE_TR!$L$3:$R$9,MATCH(WEEKDAY($A292,1),COEE_CADLIGNE_TR!$M$3:$M$9,0),6)*INDEX(COEE_CADLIGNE_TR!$A$1:$D$13,MATCH(MONTH($A292),COEE_CADLIGNE_TR!$A$1:$A$13,0),4)))</f>
        <v/>
      </c>
      <c r="S292" s="28" t="str">
        <f>IF(OR(Ouverture_lignes_validées!S292="F",Ouverture_lignes_validées!S292="PM",Ouverture_lignes_validées!S292=""),"",IF(Ouverture_lignes_validées!S292=1,INDEX(COEE_CADLIGNE_TR!$A$16:$C$27,MATCH(Tableau4[[#This Row],[Mois]],COEE_CADLIGNE_TR!$A$16:$A$27,0),2)*COEE_CADLIGNE_TR!$I$2*INDEX(COEE_CADLIGNE_TR!$L$3:$R$9,MATCH(WEEKDAY($A292,1),COEE_CADLIGNE_TR!$M$3:$M$9,0),7)*INDEX(COEE_CADLIGNE_TR!$A$1:$D$13,MATCH(MONTH($A292),COEE_CADLIGNE_TR!$A$1:$A$13,0),4)))</f>
        <v/>
      </c>
      <c r="T292" s="28">
        <f>IF(OR(Ouverture_lignes_validées!T292="F",Ouverture_lignes_validées!T292="PM",Ouverture_lignes_validées!T292=""),"",IF(Ouverture_lignes_validées!T292=1,IF(ISEVEN(Capa_lignes!$C292)="VRAI",INDEX(COEE_CADLIGNE_TR!$A$16:$C$27,MATCH(Tableau4[[#This Row],[Mois]],COEE_CADLIGNE_TR!$A$16:$A$27,0),2)*COEE_CADLIGNE_TR!$J$2*INDEX(COEE_CADLIGNE_TR!$L$3:$R$9,MATCH(WEEKDAY($A292,1),COEE_CADLIGNE_TR!$M$3:$M$9,0),3)*INDEX(COEE_CADLIGNE_TR!$A$1:$E$13,MATCH(MONTH($A292),COEE_CADLIGNE_TR!$A$1:$A$13,0),5),INDEX(COEE_CADLIGNE_TR!$A$16:$C$27,MATCH(Tableau4[[#This Row],[Mois]],COEE_CADLIGNE_TR!$A$16:$A$27,0),2)*COEE_CADLIGNE_TR!$J$2*INDEX(COEE_CADLIGNE_TR!$L$3:$R$9,MATCH(WEEKDAY($A292,1),COEE_CADLIGNE_TR!$M$3:$M$9,0),4)*INDEX(COEE_CADLIGNE_TR!$A$1:$E$13,MATCH(MONTH($A292),COEE_CADLIGNE_TR!$A$1:$A$13,0),5))))</f>
        <v>1601.8735362997659</v>
      </c>
    </row>
    <row r="293" spans="1:20" x14ac:dyDescent="0.35">
      <c r="A293" s="4">
        <v>45216</v>
      </c>
      <c r="B293" s="1">
        <v>2023</v>
      </c>
      <c r="C293" s="1">
        <v>42</v>
      </c>
      <c r="D293" s="1">
        <f>MONTH(Tableau4[[#This Row],[Date ]])</f>
        <v>10</v>
      </c>
      <c r="E293" s="28" t="str">
        <f>IF(OR(Ouverture_lignes_validées!E293="F",Ouverture_lignes_validées!E293="PM",Ouverture_lignes_validées!E293=""),"",
IF(Ouverture_lignes_validées!E293=1,
IF(ISEVEN(Capa_lignes!$C293)="VRAI",
INDEX(COEE_CADLIGNE_TR!$A$16:$C$27,MATCH(Tableau4[[#This Row],[Mois]],COEE_CADLIGNE_TR!$A$16:$A$27,0),2)*COEE_CADLIGNE_TR!$G$2*INDEX(COEE_CADLIGNE_TR!$L$3:$R$9,MATCH(WEEKDAY($A293,1),COEE_CADLIGNE_TR!$M$3:$M$9,0),4)*INDEX(COEE_CADLIGNE_TR!$A$1:$D$13,MATCH(MONTH($A293),COEE_CADLIGNE_TR!$A$1:$A$13,0),2)*INDEX(COEE_CADLIGNE_TR!$A$1:$D$13,MATCH(MONTH($A293),COEE_CADLIGNE_TR!$A$1:$A$13,0),2),
INDEX(COEE_CADLIGNE_TR!$A$16:$C$27,MATCH(Tableau4[[#This Row],[Mois]],COEE_CADLIGNE_TR!$A$16:$A$27,0),2)*COEE_CADLIGNE_TR!$G$2*INDEX(COEE_CADLIGNE_TR!$L$3:$R$9,MATCH(WEEKDAY($A293,1),COEE_CADLIGNE_TR!$M$3:$M$9,0),3)*INDEX(COEE_CADLIGNE_TR!$A$1:$D$13,MATCH(MONTH($A293),COEE_CADLIGNE_TR!$A$1:$A$13,0),2)*INDEX(COEE_CADLIGNE_TR!$A$1:$D$13,MATCH(MONTH($A293),COEE_CADLIGNE_TR!$A$1:$A$13,0),2))))</f>
        <v/>
      </c>
      <c r="F293" s="28" t="str">
        <f>IF(OR(Ouverture_lignes_validées!F293="F",Ouverture_lignes_validées!F293="PM",Ouverture_lignes_validées!F293=""),"",IF(Ouverture_lignes_validées!F293=1,IF(ISEVEN(Capa_lignes!$C293)="VRAI",INDEX(COEE_CADLIGNE_TR!$A$16:$C$27,MATCH(Tableau4[[#This Row],[Mois]],COEE_CADLIGNE_TR!$A$16:$A$27,0),2)*COEE_CADLIGNE_TR!$G$2*INDEX(COEE_CADLIGNE_TR!$L$3:$R$9,MATCH(WEEKDAY($A293,1),COEE_CADLIGNE_TR!$M$3:$M$9,0),3)*INDEX(COEE_CADLIGNE_TR!$A$1:$D$13,MATCH(MONTH($A293),COEE_CADLIGNE_TR!$A$1:$A$13,0),2),COEE_CADLIGNE_TR!$G$2*INDEX(COEE_CADLIGNE_TR!$L$3:$R$9,MATCH(WEEKDAY($A293,1),COEE_CADLIGNE_TR!$M$3:$M$9,0),4)*INDEX(COEE_CADLIGNE_TR!$A$1:$D$13,MATCH(MONTH($A293),COEE_CADLIGNE_TR!$A$1:$A$13,0),2))))</f>
        <v/>
      </c>
      <c r="G293" s="28" t="str">
        <f>IF(OR(Ouverture_lignes_validées!G293="F",Ouverture_lignes_validées!G293="PM",Ouverture_lignes_validées!G293=""),"",IF(Ouverture_lignes_validées!G293=1,INDEX(COEE_CADLIGNE_TR!$A$16:$C$27,MATCH(Tableau4[[#This Row],[Mois]],COEE_CADLIGNE_TR!$A$16:$A$27,0),2)*COEE_CADLIGNE_TR!$G$2*INDEX(COEE_CADLIGNE_TR!$L$3:$R$9,MATCH(WEEKDAY($A293,1),COEE_CADLIGNE_TR!$M$3:$M$9,0),5)*INDEX(COEE_CADLIGNE_TR!$A$1:$D$13,MATCH(MONTH($A293),COEE_CADLIGNE_TR!$A$1:$A$13,0),2)))</f>
        <v/>
      </c>
      <c r="H293" s="28" t="str">
        <f>IF(OR(Ouverture_lignes_validées!H293="F",Ouverture_lignes_validées!H293="PM",Ouverture_lignes_validées!H293=""),"",IF(Ouverture_lignes_validées!H293=1,INDEX(COEE_CADLIGNE_TR!$A$16:$C$27,MATCH(Tableau4[[#This Row],[Mois]],COEE_CADLIGNE_TR!$A$16:$A$27,0),2)*COEE_CADLIGNE_TR!$G$2*INDEX(COEE_CADLIGNE_TR!$L$3:$R$9,MATCH(WEEKDAY($A293,1),COEE_CADLIGNE_TR!$M$3:$M$9,0),6)*INDEX(COEE_CADLIGNE_TR!$A$1:$D$13,MATCH(MONTH($A293),COEE_CADLIGNE_TR!$A$1:$A$13,0),2)))</f>
        <v/>
      </c>
      <c r="I293" s="28" t="str">
        <f>IF(OR(Ouverture_lignes_validées!I293="F",Ouverture_lignes_validées!I293="PM",Ouverture_lignes_validées!I293=""),"",IF(Ouverture_lignes_validées!I293=1,INDEX(COEE_CADLIGNE_TR!$A$16:$C$27,MATCH(Tableau4[[#This Row],[Mois]],COEE_CADLIGNE_TR!$A$16:$A$27,0),2)*COEE_CADLIGNE_TR!$G$2*INDEX(COEE_CADLIGNE_TR!$L$3:$R$9,MATCH(WEEKDAY($A293,1),COEE_CADLIGNE_TR!$M$3:$M$9,0),7)*INDEX(COEE_CADLIGNE_TR!$A$1:$D$13,MATCH(MONTH($A293),COEE_CADLIGNE_TR!$A$1:$A$13,0),2)))</f>
        <v/>
      </c>
      <c r="J293" s="28" t="str">
        <f>IF(OR(Ouverture_lignes_validées!J293="F",Ouverture_lignes_validées!J293="PM",Ouverture_lignes_validées!J293=""),"",IF(Ouverture_lignes_validées!J293=1,IF(ISEVEN(Capa_lignes!$C293)="VRAI",INDEX(COEE_CADLIGNE_TR!$A$16:$C$27,MATCH(Tableau4[[#This Row],[Mois]],COEE_CADLIGNE_TR!$A$16:$A$27,0),2)*COEE_CADLIGNE_TR!$H$2*INDEX(COEE_CADLIGNE_TR!$L$3:$R$9,MATCH(WEEKDAY($A293,1),COEE_CADLIGNE_TR!$M$3:$M$9,0),4)*INDEX(COEE_CADLIGNE_TR!$A$1:$D$13,MATCH(MONTH($A293),COEE_CADLIGNE_TR!$A$1:$A$13,0),3),INDEX(COEE_CADLIGNE_TR!$A$16:$C$27,MATCH(Tableau4[[#This Row],[Mois]],COEE_CADLIGNE_TR!$A$16:$A$27,0),2)*COEE_CADLIGNE_TR!$H$2*INDEX(COEE_CADLIGNE_TR!$L$3:$R$9,MATCH(WEEKDAY($A293,1),COEE_CADLIGNE_TR!$M$3:$M$9,0),3)*INDEX(COEE_CADLIGNE_TR!$A$1:$D$13,MATCH(MONTH($A293),COEE_CADLIGNE_TR!$A$1:$A$13,0),3))))</f>
        <v/>
      </c>
      <c r="K293" s="28">
        <f>IF(OR(Ouverture_lignes_validées!K293="F",Ouverture_lignes_validées!K293="PM",Ouverture_lignes_validées!K293=""),"",IF(Ouverture_lignes_validées!K293=1,IF(ISEVEN(Capa_lignes!$C293)="VRAI",INDEX(COEE_CADLIGNE_TR!$A$16:$C$27,MATCH(Tableau4[[#This Row],[Mois]],COEE_CADLIGNE_TR!$A$16:$A$27,0),2)*COEE_CADLIGNE_TR!$H$2*INDEX(COEE_CADLIGNE_TR!$L$3:$R$9,MATCH(WEEKDAY($A293,1),COEE_CADLIGNE_TR!$M$3:$M$9,0),3)*INDEX(COEE_CADLIGNE_TR!$A$1:$D$13,MATCH(MONTH($A293),COEE_CADLIGNE_TR!$A$1:$A$13,0),3),INDEX(COEE_CADLIGNE_TR!$A$16:$C$27,MATCH(Tableau4[[#This Row],[Mois]],COEE_CADLIGNE_TR!$A$16:$A$27,0),2)*COEE_CADLIGNE_TR!$H$2*INDEX(COEE_CADLIGNE_TR!$L$3:$R$9,MATCH(WEEKDAY($A293,1),COEE_CADLIGNE_TR!$M$3:$M$9,0),4)*INDEX(COEE_CADLIGNE_TR!$A$1:$D$13,MATCH(MONTH($A293),COEE_CADLIGNE_TR!$A$1:$A$13,0),3))))</f>
        <v>5097.9375</v>
      </c>
      <c r="L293" s="28">
        <f>IF(OR(Ouverture_lignes_validées!L293="F",Ouverture_lignes_validées!L293="PM",Ouverture_lignes_validées!L293=""),"",IF(Ouverture_lignes_validées!L293=1,INDEX(COEE_CADLIGNE_TR!$A$16:$C$27,MATCH(Tableau4[[#This Row],[Mois]],COEE_CADLIGNE_TR!$A$16:$A$27,0),2)*COEE_CADLIGNE_TR!$H$2*INDEX(COEE_CADLIGNE_TR!$L$3:$R$9,MATCH(WEEKDAY($A293,1),COEE_CADLIGNE_TR!$M$3:$M$9,0),5)*INDEX(COEE_CADLIGNE_TR!$A$1:$D$13,MATCH(MONTH($A293),COEE_CADLIGNE_TR!$A$1:$A$13,0),3)))</f>
        <v>6230.8125</v>
      </c>
      <c r="M293" s="28" t="str">
        <f>IF(OR(Ouverture_lignes_validées!M293="F",Ouverture_lignes_validées!M293="PM",Ouverture_lignes_validées!M293=""),"",IF(Ouverture_lignes_validées!M293=1,INDEX(COEE_CADLIGNE_TR!$A$16:$C$27,MATCH(Tableau4[[#This Row],[Mois]],COEE_CADLIGNE_TR!$A$16:$A$27,0),2)*COEE_CADLIGNE_TR!$H$2*INDEX(COEE_CADLIGNE_TR!$L$3:$R$9,MATCH(WEEKDAY($A293,1),COEE_CADLIGNE_TR!$M$3:$M$9,0),6)*INDEX(COEE_CADLIGNE_TR!$A$1:$D$13,MATCH(MONTH($A293),COEE_CADLIGNE_TR!$A$1:$A$13,0),3)))</f>
        <v/>
      </c>
      <c r="N293" s="28" t="str">
        <f>IF(OR(Ouverture_lignes_validées!N293="F",Ouverture_lignes_validées!N293="PM",Ouverture_lignes_validées!N293=""),"",IF(Ouverture_lignes_validées!N293=1,INDEX(COEE_CADLIGNE_TR!$A$16:$C$27,MATCH(Tableau4[[#This Row],[Mois]],COEE_CADLIGNE_TR!$A$16:$A$27,0),2)*COEE_CADLIGNE_TR!$H$2*INDEX(COEE_CADLIGNE_TR!$L$3:$R$9,MATCH(WEEKDAY($A293,1),COEE_CADLIGNE_TR!$M$3:$M$9,0),7)*INDEX(COEE_CADLIGNE_TR!$A$1:$D$13,MATCH(MONTH($A293),COEE_CADLIGNE_TR!$A$1:$A$13,0),3)))</f>
        <v/>
      </c>
      <c r="O293" s="28">
        <f>IF(OR(Ouverture_lignes_validées!O293="F",Ouverture_lignes_validées!O293="PM",Ouverture_lignes_validées!O293=""),"",IF(Ouverture_lignes_validées!O293=1,IF(ISEVEN(Capa_lignes!$C293)="VRAI",INDEX(COEE_CADLIGNE_TR!$A$16:$C$27,MATCH(Tableau4[[#This Row],[Mois]],COEE_CADLIGNE_TR!$A$16:$A$27,0),2)*COEE_CADLIGNE_TR!$I$2*INDEX(COEE_CADLIGNE_TR!$L$3:$R$9,MATCH(WEEKDAY($A293,1),COEE_CADLIGNE_TR!$M$3:$M$9,0),4)*INDEX(COEE_CADLIGNE_TR!$A$1:$D$13,MATCH(MONTH($A293),COEE_CADLIGNE_TR!$A$1:$A$13,0),4),INDEX(COEE_CADLIGNE_TR!$A$16:$C$27,MATCH(Tableau4[[#This Row],[Mois]],COEE_CADLIGNE_TR!$A$16:$A$27,0),2)*COEE_CADLIGNE_TR!$I$2*INDEX(COEE_CADLIGNE_TR!$L$3:$R$9,MATCH(WEEKDAY($A293,1),COEE_CADLIGNE_TR!$M$3:$M$9,0),3)*INDEX(COEE_CADLIGNE_TR!$A$1:$D$13,MATCH(MONTH($A293),COEE_CADLIGNE_TR!$A$1:$A$13,0),4))))</f>
        <v>4984.6500000000005</v>
      </c>
      <c r="P293" s="28">
        <f>IF(OR(Ouverture_lignes_validées!P293="F",Ouverture_lignes_validées!P293="PM",Ouverture_lignes_validées!P293=""),"",IF(Ouverture_lignes_validées!P293=1,IF(ISEVEN(Capa_lignes!$C293)="VRAI",INDEX(COEE_CADLIGNE_TR!$A$16:$C$27,MATCH(Tableau4[[#This Row],[Mois]],COEE_CADLIGNE_TR!$A$16:$A$27,0),2)*COEE_CADLIGNE_TR!$I$2*INDEX(COEE_CADLIGNE_TR!$L$3:$R$9,MATCH(WEEKDAY($A293,1),COEE_CADLIGNE_TR!$M$3:$M$9,0),3)*INDEX(COEE_CADLIGNE_TR!$A$1:$D$13,MATCH(MONTH($A293),COEE_CADLIGNE_TR!$A$1:$A$13,0),4),INDEX(COEE_CADLIGNE_TR!$A$16:$C$27,MATCH(Tableau4[[#This Row],[Mois]],COEE_CADLIGNE_TR!$A$16:$A$27,0),2)*COEE_CADLIGNE_TR!$I$2*INDEX(COEE_CADLIGNE_TR!$L$3:$R$9,MATCH(WEEKDAY($A293,1),COEE_CADLIGNE_TR!$M$3:$M$9,0),4)*INDEX(COEE_CADLIGNE_TR!$A$1:$D$13,MATCH(MONTH($A293),COEE_CADLIGNE_TR!$A$1:$A$13,0),4))))</f>
        <v>5097.9375</v>
      </c>
      <c r="Q293" s="28" t="str">
        <f>IF(OR(Ouverture_lignes_validées!Q293="F",Ouverture_lignes_validées!Q293="PM",Ouverture_lignes_validées!Q293=""),"",IF(Ouverture_lignes_validées!Q293=1,INDEX(COEE_CADLIGNE_TR!$A$16:$C$27,MATCH(Tableau4[[#This Row],[Mois]],COEE_CADLIGNE_TR!$A$16:$A$27,0),2)*COEE_CADLIGNE_TR!$I$2*INDEX(COEE_CADLIGNE_TR!$L$3:$R$9,MATCH(WEEKDAY($A293,1),COEE_CADLIGNE_TR!$M$3:$M$9,0),5)*INDEX(COEE_CADLIGNE_TR!$A$1:$D$13,MATCH(MONTH($A293),COEE_CADLIGNE_TR!$A$1:$A$13,0),4)))</f>
        <v/>
      </c>
      <c r="R293" s="28" t="str">
        <f>IF(OR(Ouverture_lignes_validées!R293="F",Ouverture_lignes_validées!R293="PM",Ouverture_lignes_validées!R293=""),"",IF(Ouverture_lignes_validées!R293=1,INDEX(COEE_CADLIGNE_TR!$A$16:$C$27,MATCH(Tableau4[[#This Row],[Mois]],COEE_CADLIGNE_TR!$A$16:$A$27,0),2)*COEE_CADLIGNE_TR!$I$2*INDEX(COEE_CADLIGNE_TR!$L$3:$R$9,MATCH(WEEKDAY($A293,1),COEE_CADLIGNE_TR!$M$3:$M$9,0),6)*INDEX(COEE_CADLIGNE_TR!$A$1:$D$13,MATCH(MONTH($A293),COEE_CADLIGNE_TR!$A$1:$A$13,0),4)))</f>
        <v/>
      </c>
      <c r="S293" s="28" t="str">
        <f>IF(OR(Ouverture_lignes_validées!S293="F",Ouverture_lignes_validées!S293="PM",Ouverture_lignes_validées!S293=""),"",IF(Ouverture_lignes_validées!S293=1,INDEX(COEE_CADLIGNE_TR!$A$16:$C$27,MATCH(Tableau4[[#This Row],[Mois]],COEE_CADLIGNE_TR!$A$16:$A$27,0),2)*COEE_CADLIGNE_TR!$I$2*INDEX(COEE_CADLIGNE_TR!$L$3:$R$9,MATCH(WEEKDAY($A293,1),COEE_CADLIGNE_TR!$M$3:$M$9,0),7)*INDEX(COEE_CADLIGNE_TR!$A$1:$D$13,MATCH(MONTH($A293),COEE_CADLIGNE_TR!$A$1:$A$13,0),4)))</f>
        <v/>
      </c>
      <c r="T293" s="28">
        <f>IF(OR(Ouverture_lignes_validées!T293="F",Ouverture_lignes_validées!T293="PM",Ouverture_lignes_validées!T293=""),"",IF(Ouverture_lignes_validées!T293=1,IF(ISEVEN(Capa_lignes!$C293)="VRAI",INDEX(COEE_CADLIGNE_TR!$A$16:$C$27,MATCH(Tableau4[[#This Row],[Mois]],COEE_CADLIGNE_TR!$A$16:$A$27,0),2)*COEE_CADLIGNE_TR!$J$2*INDEX(COEE_CADLIGNE_TR!$L$3:$R$9,MATCH(WEEKDAY($A293,1),COEE_CADLIGNE_TR!$M$3:$M$9,0),3)*INDEX(COEE_CADLIGNE_TR!$A$1:$E$13,MATCH(MONTH($A293),COEE_CADLIGNE_TR!$A$1:$A$13,0),5),INDEX(COEE_CADLIGNE_TR!$A$16:$C$27,MATCH(Tableau4[[#This Row],[Mois]],COEE_CADLIGNE_TR!$A$16:$A$27,0),2)*COEE_CADLIGNE_TR!$J$2*INDEX(COEE_CADLIGNE_TR!$L$3:$R$9,MATCH(WEEKDAY($A293,1),COEE_CADLIGNE_TR!$M$3:$M$9,0),4)*INDEX(COEE_CADLIGNE_TR!$A$1:$E$13,MATCH(MONTH($A293),COEE_CADLIGNE_TR!$A$1:$A$13,0),5))))</f>
        <v>1601.8735362997659</v>
      </c>
    </row>
    <row r="294" spans="1:20" x14ac:dyDescent="0.35">
      <c r="A294" s="4">
        <v>45217</v>
      </c>
      <c r="B294" s="1">
        <v>2023</v>
      </c>
      <c r="C294" s="1">
        <v>42</v>
      </c>
      <c r="D294" s="1">
        <f>MONTH(Tableau4[[#This Row],[Date ]])</f>
        <v>10</v>
      </c>
      <c r="E294" s="28" t="str">
        <f>IF(OR(Ouverture_lignes_validées!E294="F",Ouverture_lignes_validées!E294="PM",Ouverture_lignes_validées!E294=""),"",
IF(Ouverture_lignes_validées!E294=1,
IF(ISEVEN(Capa_lignes!$C294)="VRAI",
INDEX(COEE_CADLIGNE_TR!$A$16:$C$27,MATCH(Tableau4[[#This Row],[Mois]],COEE_CADLIGNE_TR!$A$16:$A$27,0),2)*COEE_CADLIGNE_TR!$G$2*INDEX(COEE_CADLIGNE_TR!$L$3:$R$9,MATCH(WEEKDAY($A294,1),COEE_CADLIGNE_TR!$M$3:$M$9,0),4)*INDEX(COEE_CADLIGNE_TR!$A$1:$D$13,MATCH(MONTH($A294),COEE_CADLIGNE_TR!$A$1:$A$13,0),2)*INDEX(COEE_CADLIGNE_TR!$A$1:$D$13,MATCH(MONTH($A294),COEE_CADLIGNE_TR!$A$1:$A$13,0),2),
INDEX(COEE_CADLIGNE_TR!$A$16:$C$27,MATCH(Tableau4[[#This Row],[Mois]],COEE_CADLIGNE_TR!$A$16:$A$27,0),2)*COEE_CADLIGNE_TR!$G$2*INDEX(COEE_CADLIGNE_TR!$L$3:$R$9,MATCH(WEEKDAY($A294,1),COEE_CADLIGNE_TR!$M$3:$M$9,0),3)*INDEX(COEE_CADLIGNE_TR!$A$1:$D$13,MATCH(MONTH($A294),COEE_CADLIGNE_TR!$A$1:$A$13,0),2)*INDEX(COEE_CADLIGNE_TR!$A$1:$D$13,MATCH(MONTH($A294),COEE_CADLIGNE_TR!$A$1:$A$13,0),2))))</f>
        <v/>
      </c>
      <c r="F294" s="28" t="str">
        <f>IF(OR(Ouverture_lignes_validées!F294="F",Ouverture_lignes_validées!F294="PM",Ouverture_lignes_validées!F294=""),"",IF(Ouverture_lignes_validées!F294=1,IF(ISEVEN(Capa_lignes!$C294)="VRAI",INDEX(COEE_CADLIGNE_TR!$A$16:$C$27,MATCH(Tableau4[[#This Row],[Mois]],COEE_CADLIGNE_TR!$A$16:$A$27,0),2)*COEE_CADLIGNE_TR!$G$2*INDEX(COEE_CADLIGNE_TR!$L$3:$R$9,MATCH(WEEKDAY($A294,1),COEE_CADLIGNE_TR!$M$3:$M$9,0),3)*INDEX(COEE_CADLIGNE_TR!$A$1:$D$13,MATCH(MONTH($A294),COEE_CADLIGNE_TR!$A$1:$A$13,0),2),COEE_CADLIGNE_TR!$G$2*INDEX(COEE_CADLIGNE_TR!$L$3:$R$9,MATCH(WEEKDAY($A294,1),COEE_CADLIGNE_TR!$M$3:$M$9,0),4)*INDEX(COEE_CADLIGNE_TR!$A$1:$D$13,MATCH(MONTH($A294),COEE_CADLIGNE_TR!$A$1:$A$13,0),2))))</f>
        <v/>
      </c>
      <c r="G294" s="28" t="str">
        <f>IF(OR(Ouverture_lignes_validées!G294="F",Ouverture_lignes_validées!G294="PM",Ouverture_lignes_validées!G294=""),"",IF(Ouverture_lignes_validées!G294=1,INDEX(COEE_CADLIGNE_TR!$A$16:$C$27,MATCH(Tableau4[[#This Row],[Mois]],COEE_CADLIGNE_TR!$A$16:$A$27,0),2)*COEE_CADLIGNE_TR!$G$2*INDEX(COEE_CADLIGNE_TR!$L$3:$R$9,MATCH(WEEKDAY($A294,1),COEE_CADLIGNE_TR!$M$3:$M$9,0),5)*INDEX(COEE_CADLIGNE_TR!$A$1:$D$13,MATCH(MONTH($A294),COEE_CADLIGNE_TR!$A$1:$A$13,0),2)))</f>
        <v/>
      </c>
      <c r="H294" s="28" t="str">
        <f>IF(OR(Ouverture_lignes_validées!H294="F",Ouverture_lignes_validées!H294="PM",Ouverture_lignes_validées!H294=""),"",IF(Ouverture_lignes_validées!H294=1,INDEX(COEE_CADLIGNE_TR!$A$16:$C$27,MATCH(Tableau4[[#This Row],[Mois]],COEE_CADLIGNE_TR!$A$16:$A$27,0),2)*COEE_CADLIGNE_TR!$G$2*INDEX(COEE_CADLIGNE_TR!$L$3:$R$9,MATCH(WEEKDAY($A294,1),COEE_CADLIGNE_TR!$M$3:$M$9,0),6)*INDEX(COEE_CADLIGNE_TR!$A$1:$D$13,MATCH(MONTH($A294),COEE_CADLIGNE_TR!$A$1:$A$13,0),2)))</f>
        <v/>
      </c>
      <c r="I294" s="28" t="str">
        <f>IF(OR(Ouverture_lignes_validées!I294="F",Ouverture_lignes_validées!I294="PM",Ouverture_lignes_validées!I294=""),"",IF(Ouverture_lignes_validées!I294=1,INDEX(COEE_CADLIGNE_TR!$A$16:$C$27,MATCH(Tableau4[[#This Row],[Mois]],COEE_CADLIGNE_TR!$A$16:$A$27,0),2)*COEE_CADLIGNE_TR!$G$2*INDEX(COEE_CADLIGNE_TR!$L$3:$R$9,MATCH(WEEKDAY($A294,1),COEE_CADLIGNE_TR!$M$3:$M$9,0),7)*INDEX(COEE_CADLIGNE_TR!$A$1:$D$13,MATCH(MONTH($A294),COEE_CADLIGNE_TR!$A$1:$A$13,0),2)))</f>
        <v/>
      </c>
      <c r="J294" s="28" t="str">
        <f>IF(OR(Ouverture_lignes_validées!J294="F",Ouverture_lignes_validées!J294="PM",Ouverture_lignes_validées!J294=""),"",IF(Ouverture_lignes_validées!J294=1,IF(ISEVEN(Capa_lignes!$C294)="VRAI",INDEX(COEE_CADLIGNE_TR!$A$16:$C$27,MATCH(Tableau4[[#This Row],[Mois]],COEE_CADLIGNE_TR!$A$16:$A$27,0),2)*COEE_CADLIGNE_TR!$H$2*INDEX(COEE_CADLIGNE_TR!$L$3:$R$9,MATCH(WEEKDAY($A294,1),COEE_CADLIGNE_TR!$M$3:$M$9,0),4)*INDEX(COEE_CADLIGNE_TR!$A$1:$D$13,MATCH(MONTH($A294),COEE_CADLIGNE_TR!$A$1:$A$13,0),3),INDEX(COEE_CADLIGNE_TR!$A$16:$C$27,MATCH(Tableau4[[#This Row],[Mois]],COEE_CADLIGNE_TR!$A$16:$A$27,0),2)*COEE_CADLIGNE_TR!$H$2*INDEX(COEE_CADLIGNE_TR!$L$3:$R$9,MATCH(WEEKDAY($A294,1),COEE_CADLIGNE_TR!$M$3:$M$9,0),3)*INDEX(COEE_CADLIGNE_TR!$A$1:$D$13,MATCH(MONTH($A294),COEE_CADLIGNE_TR!$A$1:$A$13,0),3))))</f>
        <v/>
      </c>
      <c r="K294" s="28">
        <f>IF(OR(Ouverture_lignes_validées!K294="F",Ouverture_lignes_validées!K294="PM",Ouverture_lignes_validées!K294=""),"",IF(Ouverture_lignes_validées!K294=1,IF(ISEVEN(Capa_lignes!$C294)="VRAI",INDEX(COEE_CADLIGNE_TR!$A$16:$C$27,MATCH(Tableau4[[#This Row],[Mois]],COEE_CADLIGNE_TR!$A$16:$A$27,0),2)*COEE_CADLIGNE_TR!$H$2*INDEX(COEE_CADLIGNE_TR!$L$3:$R$9,MATCH(WEEKDAY($A294,1),COEE_CADLIGNE_TR!$M$3:$M$9,0),3)*INDEX(COEE_CADLIGNE_TR!$A$1:$D$13,MATCH(MONTH($A294),COEE_CADLIGNE_TR!$A$1:$A$13,0),3),INDEX(COEE_CADLIGNE_TR!$A$16:$C$27,MATCH(Tableau4[[#This Row],[Mois]],COEE_CADLIGNE_TR!$A$16:$A$27,0),2)*COEE_CADLIGNE_TR!$H$2*INDEX(COEE_CADLIGNE_TR!$L$3:$R$9,MATCH(WEEKDAY($A294,1),COEE_CADLIGNE_TR!$M$3:$M$9,0),4)*INDEX(COEE_CADLIGNE_TR!$A$1:$D$13,MATCH(MONTH($A294),COEE_CADLIGNE_TR!$A$1:$A$13,0),3))))</f>
        <v>5097.9375</v>
      </c>
      <c r="L294" s="28">
        <f>IF(OR(Ouverture_lignes_validées!L294="F",Ouverture_lignes_validées!L294="PM",Ouverture_lignes_validées!L294=""),"",IF(Ouverture_lignes_validées!L294=1,INDEX(COEE_CADLIGNE_TR!$A$16:$C$27,MATCH(Tableau4[[#This Row],[Mois]],COEE_CADLIGNE_TR!$A$16:$A$27,0),2)*COEE_CADLIGNE_TR!$H$2*INDEX(COEE_CADLIGNE_TR!$L$3:$R$9,MATCH(WEEKDAY($A294,1),COEE_CADLIGNE_TR!$M$3:$M$9,0),5)*INDEX(COEE_CADLIGNE_TR!$A$1:$D$13,MATCH(MONTH($A294),COEE_CADLIGNE_TR!$A$1:$A$13,0),3)))</f>
        <v>6230.8125</v>
      </c>
      <c r="M294" s="28" t="str">
        <f>IF(OR(Ouverture_lignes_validées!M294="F",Ouverture_lignes_validées!M294="PM",Ouverture_lignes_validées!M294=""),"",IF(Ouverture_lignes_validées!M294=1,INDEX(COEE_CADLIGNE_TR!$A$16:$C$27,MATCH(Tableau4[[#This Row],[Mois]],COEE_CADLIGNE_TR!$A$16:$A$27,0),2)*COEE_CADLIGNE_TR!$H$2*INDEX(COEE_CADLIGNE_TR!$L$3:$R$9,MATCH(WEEKDAY($A294,1),COEE_CADLIGNE_TR!$M$3:$M$9,0),6)*INDEX(COEE_CADLIGNE_TR!$A$1:$D$13,MATCH(MONTH($A294),COEE_CADLIGNE_TR!$A$1:$A$13,0),3)))</f>
        <v/>
      </c>
      <c r="N294" s="28" t="str">
        <f>IF(OR(Ouverture_lignes_validées!N294="F",Ouverture_lignes_validées!N294="PM",Ouverture_lignes_validées!N294=""),"",IF(Ouverture_lignes_validées!N294=1,INDEX(COEE_CADLIGNE_TR!$A$16:$C$27,MATCH(Tableau4[[#This Row],[Mois]],COEE_CADLIGNE_TR!$A$16:$A$27,0),2)*COEE_CADLIGNE_TR!$H$2*INDEX(COEE_CADLIGNE_TR!$L$3:$R$9,MATCH(WEEKDAY($A294,1),COEE_CADLIGNE_TR!$M$3:$M$9,0),7)*INDEX(COEE_CADLIGNE_TR!$A$1:$D$13,MATCH(MONTH($A294),COEE_CADLIGNE_TR!$A$1:$A$13,0),3)))</f>
        <v/>
      </c>
      <c r="O294" s="28">
        <f>IF(OR(Ouverture_lignes_validées!O294="F",Ouverture_lignes_validées!O294="PM",Ouverture_lignes_validées!O294=""),"",IF(Ouverture_lignes_validées!O294=1,IF(ISEVEN(Capa_lignes!$C294)="VRAI",INDEX(COEE_CADLIGNE_TR!$A$16:$C$27,MATCH(Tableau4[[#This Row],[Mois]],COEE_CADLIGNE_TR!$A$16:$A$27,0),2)*COEE_CADLIGNE_TR!$I$2*INDEX(COEE_CADLIGNE_TR!$L$3:$R$9,MATCH(WEEKDAY($A294,1),COEE_CADLIGNE_TR!$M$3:$M$9,0),4)*INDEX(COEE_CADLIGNE_TR!$A$1:$D$13,MATCH(MONTH($A294),COEE_CADLIGNE_TR!$A$1:$A$13,0),4),INDEX(COEE_CADLIGNE_TR!$A$16:$C$27,MATCH(Tableau4[[#This Row],[Mois]],COEE_CADLIGNE_TR!$A$16:$A$27,0),2)*COEE_CADLIGNE_TR!$I$2*INDEX(COEE_CADLIGNE_TR!$L$3:$R$9,MATCH(WEEKDAY($A294,1),COEE_CADLIGNE_TR!$M$3:$M$9,0),3)*INDEX(COEE_CADLIGNE_TR!$A$1:$D$13,MATCH(MONTH($A294),COEE_CADLIGNE_TR!$A$1:$A$13,0),4))))</f>
        <v>4984.6500000000005</v>
      </c>
      <c r="P294" s="28">
        <f>IF(OR(Ouverture_lignes_validées!P294="F",Ouverture_lignes_validées!P294="PM",Ouverture_lignes_validées!P294=""),"",IF(Ouverture_lignes_validées!P294=1,IF(ISEVEN(Capa_lignes!$C294)="VRAI",INDEX(COEE_CADLIGNE_TR!$A$16:$C$27,MATCH(Tableau4[[#This Row],[Mois]],COEE_CADLIGNE_TR!$A$16:$A$27,0),2)*COEE_CADLIGNE_TR!$I$2*INDEX(COEE_CADLIGNE_TR!$L$3:$R$9,MATCH(WEEKDAY($A294,1),COEE_CADLIGNE_TR!$M$3:$M$9,0),3)*INDEX(COEE_CADLIGNE_TR!$A$1:$D$13,MATCH(MONTH($A294),COEE_CADLIGNE_TR!$A$1:$A$13,0),4),INDEX(COEE_CADLIGNE_TR!$A$16:$C$27,MATCH(Tableau4[[#This Row],[Mois]],COEE_CADLIGNE_TR!$A$16:$A$27,0),2)*COEE_CADLIGNE_TR!$I$2*INDEX(COEE_CADLIGNE_TR!$L$3:$R$9,MATCH(WEEKDAY($A294,1),COEE_CADLIGNE_TR!$M$3:$M$9,0),4)*INDEX(COEE_CADLIGNE_TR!$A$1:$D$13,MATCH(MONTH($A294),COEE_CADLIGNE_TR!$A$1:$A$13,0),4))))</f>
        <v>5097.9375</v>
      </c>
      <c r="Q294" s="28" t="str">
        <f>IF(OR(Ouverture_lignes_validées!Q294="F",Ouverture_lignes_validées!Q294="PM",Ouverture_lignes_validées!Q294=""),"",IF(Ouverture_lignes_validées!Q294=1,INDEX(COEE_CADLIGNE_TR!$A$16:$C$27,MATCH(Tableau4[[#This Row],[Mois]],COEE_CADLIGNE_TR!$A$16:$A$27,0),2)*COEE_CADLIGNE_TR!$I$2*INDEX(COEE_CADLIGNE_TR!$L$3:$R$9,MATCH(WEEKDAY($A294,1),COEE_CADLIGNE_TR!$M$3:$M$9,0),5)*INDEX(COEE_CADLIGNE_TR!$A$1:$D$13,MATCH(MONTH($A294),COEE_CADLIGNE_TR!$A$1:$A$13,0),4)))</f>
        <v/>
      </c>
      <c r="R294" s="28" t="str">
        <f>IF(OR(Ouverture_lignes_validées!R294="F",Ouverture_lignes_validées!R294="PM",Ouverture_lignes_validées!R294=""),"",IF(Ouverture_lignes_validées!R294=1,INDEX(COEE_CADLIGNE_TR!$A$16:$C$27,MATCH(Tableau4[[#This Row],[Mois]],COEE_CADLIGNE_TR!$A$16:$A$27,0),2)*COEE_CADLIGNE_TR!$I$2*INDEX(COEE_CADLIGNE_TR!$L$3:$R$9,MATCH(WEEKDAY($A294,1),COEE_CADLIGNE_TR!$M$3:$M$9,0),6)*INDEX(COEE_CADLIGNE_TR!$A$1:$D$13,MATCH(MONTH($A294),COEE_CADLIGNE_TR!$A$1:$A$13,0),4)))</f>
        <v/>
      </c>
      <c r="S294" s="28" t="str">
        <f>IF(OR(Ouverture_lignes_validées!S294="F",Ouverture_lignes_validées!S294="PM",Ouverture_lignes_validées!S294=""),"",IF(Ouverture_lignes_validées!S294=1,INDEX(COEE_CADLIGNE_TR!$A$16:$C$27,MATCH(Tableau4[[#This Row],[Mois]],COEE_CADLIGNE_TR!$A$16:$A$27,0),2)*COEE_CADLIGNE_TR!$I$2*INDEX(COEE_CADLIGNE_TR!$L$3:$R$9,MATCH(WEEKDAY($A294,1),COEE_CADLIGNE_TR!$M$3:$M$9,0),7)*INDEX(COEE_CADLIGNE_TR!$A$1:$D$13,MATCH(MONTH($A294),COEE_CADLIGNE_TR!$A$1:$A$13,0),4)))</f>
        <v/>
      </c>
      <c r="T294" s="28">
        <f>IF(OR(Ouverture_lignes_validées!T294="F",Ouverture_lignes_validées!T294="PM",Ouverture_lignes_validées!T294=""),"",IF(Ouverture_lignes_validées!T294=1,IF(ISEVEN(Capa_lignes!$C294)="VRAI",INDEX(COEE_CADLIGNE_TR!$A$16:$C$27,MATCH(Tableau4[[#This Row],[Mois]],COEE_CADLIGNE_TR!$A$16:$A$27,0),2)*COEE_CADLIGNE_TR!$J$2*INDEX(COEE_CADLIGNE_TR!$L$3:$R$9,MATCH(WEEKDAY($A294,1),COEE_CADLIGNE_TR!$M$3:$M$9,0),3)*INDEX(COEE_CADLIGNE_TR!$A$1:$E$13,MATCH(MONTH($A294),COEE_CADLIGNE_TR!$A$1:$A$13,0),5),INDEX(COEE_CADLIGNE_TR!$A$16:$C$27,MATCH(Tableau4[[#This Row],[Mois]],COEE_CADLIGNE_TR!$A$16:$A$27,0),2)*COEE_CADLIGNE_TR!$J$2*INDEX(COEE_CADLIGNE_TR!$L$3:$R$9,MATCH(WEEKDAY($A294,1),COEE_CADLIGNE_TR!$M$3:$M$9,0),4)*INDEX(COEE_CADLIGNE_TR!$A$1:$E$13,MATCH(MONTH($A294),COEE_CADLIGNE_TR!$A$1:$A$13,0),5))))</f>
        <v>1601.8735362997659</v>
      </c>
    </row>
    <row r="295" spans="1:20" x14ac:dyDescent="0.35">
      <c r="A295" s="4">
        <v>45218</v>
      </c>
      <c r="B295" s="1">
        <v>2023</v>
      </c>
      <c r="C295" s="1">
        <v>42</v>
      </c>
      <c r="D295" s="1">
        <f>MONTH(Tableau4[[#This Row],[Date ]])</f>
        <v>10</v>
      </c>
      <c r="E295" s="28" t="str">
        <f>IF(OR(Ouverture_lignes_validées!E295="F",Ouverture_lignes_validées!E295="PM",Ouverture_lignes_validées!E295=""),"",
IF(Ouverture_lignes_validées!E295=1,
IF(ISEVEN(Capa_lignes!$C295)="VRAI",
INDEX(COEE_CADLIGNE_TR!$A$16:$C$27,MATCH(Tableau4[[#This Row],[Mois]],COEE_CADLIGNE_TR!$A$16:$A$27,0),2)*COEE_CADLIGNE_TR!$G$2*INDEX(COEE_CADLIGNE_TR!$L$3:$R$9,MATCH(WEEKDAY($A295,1),COEE_CADLIGNE_TR!$M$3:$M$9,0),4)*INDEX(COEE_CADLIGNE_TR!$A$1:$D$13,MATCH(MONTH($A295),COEE_CADLIGNE_TR!$A$1:$A$13,0),2)*INDEX(COEE_CADLIGNE_TR!$A$1:$D$13,MATCH(MONTH($A295),COEE_CADLIGNE_TR!$A$1:$A$13,0),2),
INDEX(COEE_CADLIGNE_TR!$A$16:$C$27,MATCH(Tableau4[[#This Row],[Mois]],COEE_CADLIGNE_TR!$A$16:$A$27,0),2)*COEE_CADLIGNE_TR!$G$2*INDEX(COEE_CADLIGNE_TR!$L$3:$R$9,MATCH(WEEKDAY($A295,1),COEE_CADLIGNE_TR!$M$3:$M$9,0),3)*INDEX(COEE_CADLIGNE_TR!$A$1:$D$13,MATCH(MONTH($A295),COEE_CADLIGNE_TR!$A$1:$A$13,0),2)*INDEX(COEE_CADLIGNE_TR!$A$1:$D$13,MATCH(MONTH($A295),COEE_CADLIGNE_TR!$A$1:$A$13,0),2))))</f>
        <v/>
      </c>
      <c r="F295" s="28" t="str">
        <f>IF(OR(Ouverture_lignes_validées!F295="F",Ouverture_lignes_validées!F295="PM",Ouverture_lignes_validées!F295=""),"",IF(Ouverture_lignes_validées!F295=1,IF(ISEVEN(Capa_lignes!$C295)="VRAI",INDEX(COEE_CADLIGNE_TR!$A$16:$C$27,MATCH(Tableau4[[#This Row],[Mois]],COEE_CADLIGNE_TR!$A$16:$A$27,0),2)*COEE_CADLIGNE_TR!$G$2*INDEX(COEE_CADLIGNE_TR!$L$3:$R$9,MATCH(WEEKDAY($A295,1),COEE_CADLIGNE_TR!$M$3:$M$9,0),3)*INDEX(COEE_CADLIGNE_TR!$A$1:$D$13,MATCH(MONTH($A295),COEE_CADLIGNE_TR!$A$1:$A$13,0),2),COEE_CADLIGNE_TR!$G$2*INDEX(COEE_CADLIGNE_TR!$L$3:$R$9,MATCH(WEEKDAY($A295,1),COEE_CADLIGNE_TR!$M$3:$M$9,0),4)*INDEX(COEE_CADLIGNE_TR!$A$1:$D$13,MATCH(MONTH($A295),COEE_CADLIGNE_TR!$A$1:$A$13,0),2))))</f>
        <v/>
      </c>
      <c r="G295" s="28" t="str">
        <f>IF(OR(Ouverture_lignes_validées!G295="F",Ouverture_lignes_validées!G295="PM",Ouverture_lignes_validées!G295=""),"",IF(Ouverture_lignes_validées!G295=1,INDEX(COEE_CADLIGNE_TR!$A$16:$C$27,MATCH(Tableau4[[#This Row],[Mois]],COEE_CADLIGNE_TR!$A$16:$A$27,0),2)*COEE_CADLIGNE_TR!$G$2*INDEX(COEE_CADLIGNE_TR!$L$3:$R$9,MATCH(WEEKDAY($A295,1),COEE_CADLIGNE_TR!$M$3:$M$9,0),5)*INDEX(COEE_CADLIGNE_TR!$A$1:$D$13,MATCH(MONTH($A295),COEE_CADLIGNE_TR!$A$1:$A$13,0),2)))</f>
        <v/>
      </c>
      <c r="H295" s="28" t="str">
        <f>IF(OR(Ouverture_lignes_validées!H295="F",Ouverture_lignes_validées!H295="PM",Ouverture_lignes_validées!H295=""),"",IF(Ouverture_lignes_validées!H295=1,INDEX(COEE_CADLIGNE_TR!$A$16:$C$27,MATCH(Tableau4[[#This Row],[Mois]],COEE_CADLIGNE_TR!$A$16:$A$27,0),2)*COEE_CADLIGNE_TR!$G$2*INDEX(COEE_CADLIGNE_TR!$L$3:$R$9,MATCH(WEEKDAY($A295,1),COEE_CADLIGNE_TR!$M$3:$M$9,0),6)*INDEX(COEE_CADLIGNE_TR!$A$1:$D$13,MATCH(MONTH($A295),COEE_CADLIGNE_TR!$A$1:$A$13,0),2)))</f>
        <v/>
      </c>
      <c r="I295" s="28" t="str">
        <f>IF(OR(Ouverture_lignes_validées!I295="F",Ouverture_lignes_validées!I295="PM",Ouverture_lignes_validées!I295=""),"",IF(Ouverture_lignes_validées!I295=1,INDEX(COEE_CADLIGNE_TR!$A$16:$C$27,MATCH(Tableau4[[#This Row],[Mois]],COEE_CADLIGNE_TR!$A$16:$A$27,0),2)*COEE_CADLIGNE_TR!$G$2*INDEX(COEE_CADLIGNE_TR!$L$3:$R$9,MATCH(WEEKDAY($A295,1),COEE_CADLIGNE_TR!$M$3:$M$9,0),7)*INDEX(COEE_CADLIGNE_TR!$A$1:$D$13,MATCH(MONTH($A295),COEE_CADLIGNE_TR!$A$1:$A$13,0),2)))</f>
        <v/>
      </c>
      <c r="J295" s="28" t="str">
        <f>IF(OR(Ouverture_lignes_validées!J295="F",Ouverture_lignes_validées!J295="PM",Ouverture_lignes_validées!J295=""),"",IF(Ouverture_lignes_validées!J295=1,IF(ISEVEN(Capa_lignes!$C295)="VRAI",INDEX(COEE_CADLIGNE_TR!$A$16:$C$27,MATCH(Tableau4[[#This Row],[Mois]],COEE_CADLIGNE_TR!$A$16:$A$27,0),2)*COEE_CADLIGNE_TR!$H$2*INDEX(COEE_CADLIGNE_TR!$L$3:$R$9,MATCH(WEEKDAY($A295,1),COEE_CADLIGNE_TR!$M$3:$M$9,0),4)*INDEX(COEE_CADLIGNE_TR!$A$1:$D$13,MATCH(MONTH($A295),COEE_CADLIGNE_TR!$A$1:$A$13,0),3),INDEX(COEE_CADLIGNE_TR!$A$16:$C$27,MATCH(Tableau4[[#This Row],[Mois]],COEE_CADLIGNE_TR!$A$16:$A$27,0),2)*COEE_CADLIGNE_TR!$H$2*INDEX(COEE_CADLIGNE_TR!$L$3:$R$9,MATCH(WEEKDAY($A295,1),COEE_CADLIGNE_TR!$M$3:$M$9,0),3)*INDEX(COEE_CADLIGNE_TR!$A$1:$D$13,MATCH(MONTH($A295),COEE_CADLIGNE_TR!$A$1:$A$13,0),3))))</f>
        <v/>
      </c>
      <c r="K295" s="28">
        <f>IF(OR(Ouverture_lignes_validées!K295="F",Ouverture_lignes_validées!K295="PM",Ouverture_lignes_validées!K295=""),"",IF(Ouverture_lignes_validées!K295=1,IF(ISEVEN(Capa_lignes!$C295)="VRAI",INDEX(COEE_CADLIGNE_TR!$A$16:$C$27,MATCH(Tableau4[[#This Row],[Mois]],COEE_CADLIGNE_TR!$A$16:$A$27,0),2)*COEE_CADLIGNE_TR!$H$2*INDEX(COEE_CADLIGNE_TR!$L$3:$R$9,MATCH(WEEKDAY($A295,1),COEE_CADLIGNE_TR!$M$3:$M$9,0),3)*INDEX(COEE_CADLIGNE_TR!$A$1:$D$13,MATCH(MONTH($A295),COEE_CADLIGNE_TR!$A$1:$A$13,0),3),INDEX(COEE_CADLIGNE_TR!$A$16:$C$27,MATCH(Tableau4[[#This Row],[Mois]],COEE_CADLIGNE_TR!$A$16:$A$27,0),2)*COEE_CADLIGNE_TR!$H$2*INDEX(COEE_CADLIGNE_TR!$L$3:$R$9,MATCH(WEEKDAY($A295,1),COEE_CADLIGNE_TR!$M$3:$M$9,0),4)*INDEX(COEE_CADLIGNE_TR!$A$1:$D$13,MATCH(MONTH($A295),COEE_CADLIGNE_TR!$A$1:$A$13,0),3))))</f>
        <v>5097.9375</v>
      </c>
      <c r="L295" s="28">
        <f>IF(OR(Ouverture_lignes_validées!L295="F",Ouverture_lignes_validées!L295="PM",Ouverture_lignes_validées!L295=""),"",IF(Ouverture_lignes_validées!L295=1,INDEX(COEE_CADLIGNE_TR!$A$16:$C$27,MATCH(Tableau4[[#This Row],[Mois]],COEE_CADLIGNE_TR!$A$16:$A$27,0),2)*COEE_CADLIGNE_TR!$H$2*INDEX(COEE_CADLIGNE_TR!$L$3:$R$9,MATCH(WEEKDAY($A295,1),COEE_CADLIGNE_TR!$M$3:$M$9,0),5)*INDEX(COEE_CADLIGNE_TR!$A$1:$D$13,MATCH(MONTH($A295),COEE_CADLIGNE_TR!$A$1:$A$13,0),3)))</f>
        <v>6230.8125</v>
      </c>
      <c r="M295" s="28" t="str">
        <f>IF(OR(Ouverture_lignes_validées!M295="F",Ouverture_lignes_validées!M295="PM",Ouverture_lignes_validées!M295=""),"",IF(Ouverture_lignes_validées!M295=1,INDEX(COEE_CADLIGNE_TR!$A$16:$C$27,MATCH(Tableau4[[#This Row],[Mois]],COEE_CADLIGNE_TR!$A$16:$A$27,0),2)*COEE_CADLIGNE_TR!$H$2*INDEX(COEE_CADLIGNE_TR!$L$3:$R$9,MATCH(WEEKDAY($A295,1),COEE_CADLIGNE_TR!$M$3:$M$9,0),6)*INDEX(COEE_CADLIGNE_TR!$A$1:$D$13,MATCH(MONTH($A295),COEE_CADLIGNE_TR!$A$1:$A$13,0),3)))</f>
        <v/>
      </c>
      <c r="N295" s="28" t="str">
        <f>IF(OR(Ouverture_lignes_validées!N295="F",Ouverture_lignes_validées!N295="PM",Ouverture_lignes_validées!N295=""),"",IF(Ouverture_lignes_validées!N295=1,INDEX(COEE_CADLIGNE_TR!$A$16:$C$27,MATCH(Tableau4[[#This Row],[Mois]],COEE_CADLIGNE_TR!$A$16:$A$27,0),2)*COEE_CADLIGNE_TR!$H$2*INDEX(COEE_CADLIGNE_TR!$L$3:$R$9,MATCH(WEEKDAY($A295,1),COEE_CADLIGNE_TR!$M$3:$M$9,0),7)*INDEX(COEE_CADLIGNE_TR!$A$1:$D$13,MATCH(MONTH($A295),COEE_CADLIGNE_TR!$A$1:$A$13,0),3)))</f>
        <v/>
      </c>
      <c r="O295" s="28">
        <f>IF(OR(Ouverture_lignes_validées!O295="F",Ouverture_lignes_validées!O295="PM",Ouverture_lignes_validées!O295=""),"",IF(Ouverture_lignes_validées!O295=1,IF(ISEVEN(Capa_lignes!$C295)="VRAI",INDEX(COEE_CADLIGNE_TR!$A$16:$C$27,MATCH(Tableau4[[#This Row],[Mois]],COEE_CADLIGNE_TR!$A$16:$A$27,0),2)*COEE_CADLIGNE_TR!$I$2*INDEX(COEE_CADLIGNE_TR!$L$3:$R$9,MATCH(WEEKDAY($A295,1),COEE_CADLIGNE_TR!$M$3:$M$9,0),4)*INDEX(COEE_CADLIGNE_TR!$A$1:$D$13,MATCH(MONTH($A295),COEE_CADLIGNE_TR!$A$1:$A$13,0),4),INDEX(COEE_CADLIGNE_TR!$A$16:$C$27,MATCH(Tableau4[[#This Row],[Mois]],COEE_CADLIGNE_TR!$A$16:$A$27,0),2)*COEE_CADLIGNE_TR!$I$2*INDEX(COEE_CADLIGNE_TR!$L$3:$R$9,MATCH(WEEKDAY($A295,1),COEE_CADLIGNE_TR!$M$3:$M$9,0),3)*INDEX(COEE_CADLIGNE_TR!$A$1:$D$13,MATCH(MONTH($A295),COEE_CADLIGNE_TR!$A$1:$A$13,0),4))))</f>
        <v>4984.6500000000005</v>
      </c>
      <c r="P295" s="28">
        <f>IF(OR(Ouverture_lignes_validées!P295="F",Ouverture_lignes_validées!P295="PM",Ouverture_lignes_validées!P295=""),"",IF(Ouverture_lignes_validées!P295=1,IF(ISEVEN(Capa_lignes!$C295)="VRAI",INDEX(COEE_CADLIGNE_TR!$A$16:$C$27,MATCH(Tableau4[[#This Row],[Mois]],COEE_CADLIGNE_TR!$A$16:$A$27,0),2)*COEE_CADLIGNE_TR!$I$2*INDEX(COEE_CADLIGNE_TR!$L$3:$R$9,MATCH(WEEKDAY($A295,1),COEE_CADLIGNE_TR!$M$3:$M$9,0),3)*INDEX(COEE_CADLIGNE_TR!$A$1:$D$13,MATCH(MONTH($A295),COEE_CADLIGNE_TR!$A$1:$A$13,0),4),INDEX(COEE_CADLIGNE_TR!$A$16:$C$27,MATCH(Tableau4[[#This Row],[Mois]],COEE_CADLIGNE_TR!$A$16:$A$27,0),2)*COEE_CADLIGNE_TR!$I$2*INDEX(COEE_CADLIGNE_TR!$L$3:$R$9,MATCH(WEEKDAY($A295,1),COEE_CADLIGNE_TR!$M$3:$M$9,0),4)*INDEX(COEE_CADLIGNE_TR!$A$1:$D$13,MATCH(MONTH($A295),COEE_CADLIGNE_TR!$A$1:$A$13,0),4))))</f>
        <v>5097.9375</v>
      </c>
      <c r="Q295" s="28" t="str">
        <f>IF(OR(Ouverture_lignes_validées!Q295="F",Ouverture_lignes_validées!Q295="PM",Ouverture_lignes_validées!Q295=""),"",IF(Ouverture_lignes_validées!Q295=1,INDEX(COEE_CADLIGNE_TR!$A$16:$C$27,MATCH(Tableau4[[#This Row],[Mois]],COEE_CADLIGNE_TR!$A$16:$A$27,0),2)*COEE_CADLIGNE_TR!$I$2*INDEX(COEE_CADLIGNE_TR!$L$3:$R$9,MATCH(WEEKDAY($A295,1),COEE_CADLIGNE_TR!$M$3:$M$9,0),5)*INDEX(COEE_CADLIGNE_TR!$A$1:$D$13,MATCH(MONTH($A295),COEE_CADLIGNE_TR!$A$1:$A$13,0),4)))</f>
        <v/>
      </c>
      <c r="R295" s="28" t="str">
        <f>IF(OR(Ouverture_lignes_validées!R295="F",Ouverture_lignes_validées!R295="PM",Ouverture_lignes_validées!R295=""),"",IF(Ouverture_lignes_validées!R295=1,INDEX(COEE_CADLIGNE_TR!$A$16:$C$27,MATCH(Tableau4[[#This Row],[Mois]],COEE_CADLIGNE_TR!$A$16:$A$27,0),2)*COEE_CADLIGNE_TR!$I$2*INDEX(COEE_CADLIGNE_TR!$L$3:$R$9,MATCH(WEEKDAY($A295,1),COEE_CADLIGNE_TR!$M$3:$M$9,0),6)*INDEX(COEE_CADLIGNE_TR!$A$1:$D$13,MATCH(MONTH($A295),COEE_CADLIGNE_TR!$A$1:$A$13,0),4)))</f>
        <v/>
      </c>
      <c r="S295" s="28" t="str">
        <f>IF(OR(Ouverture_lignes_validées!S295="F",Ouverture_lignes_validées!S295="PM",Ouverture_lignes_validées!S295=""),"",IF(Ouverture_lignes_validées!S295=1,INDEX(COEE_CADLIGNE_TR!$A$16:$C$27,MATCH(Tableau4[[#This Row],[Mois]],COEE_CADLIGNE_TR!$A$16:$A$27,0),2)*COEE_CADLIGNE_TR!$I$2*INDEX(COEE_CADLIGNE_TR!$L$3:$R$9,MATCH(WEEKDAY($A295,1),COEE_CADLIGNE_TR!$M$3:$M$9,0),7)*INDEX(COEE_CADLIGNE_TR!$A$1:$D$13,MATCH(MONTH($A295),COEE_CADLIGNE_TR!$A$1:$A$13,0),4)))</f>
        <v/>
      </c>
      <c r="T295" s="28">
        <f>IF(OR(Ouverture_lignes_validées!T295="F",Ouverture_lignes_validées!T295="PM",Ouverture_lignes_validées!T295=""),"",IF(Ouverture_lignes_validées!T295=1,IF(ISEVEN(Capa_lignes!$C295)="VRAI",INDEX(COEE_CADLIGNE_TR!$A$16:$C$27,MATCH(Tableau4[[#This Row],[Mois]],COEE_CADLIGNE_TR!$A$16:$A$27,0),2)*COEE_CADLIGNE_TR!$J$2*INDEX(COEE_CADLIGNE_TR!$L$3:$R$9,MATCH(WEEKDAY($A295,1),COEE_CADLIGNE_TR!$M$3:$M$9,0),3)*INDEX(COEE_CADLIGNE_TR!$A$1:$E$13,MATCH(MONTH($A295),COEE_CADLIGNE_TR!$A$1:$A$13,0),5),INDEX(COEE_CADLIGNE_TR!$A$16:$C$27,MATCH(Tableau4[[#This Row],[Mois]],COEE_CADLIGNE_TR!$A$16:$A$27,0),2)*COEE_CADLIGNE_TR!$J$2*INDEX(COEE_CADLIGNE_TR!$L$3:$R$9,MATCH(WEEKDAY($A295,1),COEE_CADLIGNE_TR!$M$3:$M$9,0),4)*INDEX(COEE_CADLIGNE_TR!$A$1:$E$13,MATCH(MONTH($A295),COEE_CADLIGNE_TR!$A$1:$A$13,0),5))))</f>
        <v>1601.8735362997659</v>
      </c>
    </row>
    <row r="296" spans="1:20" x14ac:dyDescent="0.35">
      <c r="A296" s="4">
        <v>45219</v>
      </c>
      <c r="B296" s="1">
        <v>2023</v>
      </c>
      <c r="C296" s="1">
        <v>42</v>
      </c>
      <c r="D296" s="1">
        <f>MONTH(Tableau4[[#This Row],[Date ]])</f>
        <v>10</v>
      </c>
      <c r="E296" s="28" t="str">
        <f>IF(OR(Ouverture_lignes_validées!E296="F",Ouverture_lignes_validées!E296="PM",Ouverture_lignes_validées!E296=""),"",
IF(Ouverture_lignes_validées!E296=1,
IF(ISEVEN(Capa_lignes!$C296)="VRAI",
INDEX(COEE_CADLIGNE_TR!$A$16:$C$27,MATCH(Tableau4[[#This Row],[Mois]],COEE_CADLIGNE_TR!$A$16:$A$27,0),2)*COEE_CADLIGNE_TR!$G$2*INDEX(COEE_CADLIGNE_TR!$L$3:$R$9,MATCH(WEEKDAY($A296,1),COEE_CADLIGNE_TR!$M$3:$M$9,0),4)*INDEX(COEE_CADLIGNE_TR!$A$1:$D$13,MATCH(MONTH($A296),COEE_CADLIGNE_TR!$A$1:$A$13,0),2)*INDEX(COEE_CADLIGNE_TR!$A$1:$D$13,MATCH(MONTH($A296),COEE_CADLIGNE_TR!$A$1:$A$13,0),2),
INDEX(COEE_CADLIGNE_TR!$A$16:$C$27,MATCH(Tableau4[[#This Row],[Mois]],COEE_CADLIGNE_TR!$A$16:$A$27,0),2)*COEE_CADLIGNE_TR!$G$2*INDEX(COEE_CADLIGNE_TR!$L$3:$R$9,MATCH(WEEKDAY($A296,1),COEE_CADLIGNE_TR!$M$3:$M$9,0),3)*INDEX(COEE_CADLIGNE_TR!$A$1:$D$13,MATCH(MONTH($A296),COEE_CADLIGNE_TR!$A$1:$A$13,0),2)*INDEX(COEE_CADLIGNE_TR!$A$1:$D$13,MATCH(MONTH($A296),COEE_CADLIGNE_TR!$A$1:$A$13,0),2))))</f>
        <v/>
      </c>
      <c r="F296" s="28" t="str">
        <f>IF(OR(Ouverture_lignes_validées!F296="F",Ouverture_lignes_validées!F296="PM",Ouverture_lignes_validées!F296=""),"",IF(Ouverture_lignes_validées!F296=1,IF(ISEVEN(Capa_lignes!$C296)="VRAI",INDEX(COEE_CADLIGNE_TR!$A$16:$C$27,MATCH(Tableau4[[#This Row],[Mois]],COEE_CADLIGNE_TR!$A$16:$A$27,0),2)*COEE_CADLIGNE_TR!$G$2*INDEX(COEE_CADLIGNE_TR!$L$3:$R$9,MATCH(WEEKDAY($A296,1),COEE_CADLIGNE_TR!$M$3:$M$9,0),3)*INDEX(COEE_CADLIGNE_TR!$A$1:$D$13,MATCH(MONTH($A296),COEE_CADLIGNE_TR!$A$1:$A$13,0),2),COEE_CADLIGNE_TR!$G$2*INDEX(COEE_CADLIGNE_TR!$L$3:$R$9,MATCH(WEEKDAY($A296,1),COEE_CADLIGNE_TR!$M$3:$M$9,0),4)*INDEX(COEE_CADLIGNE_TR!$A$1:$D$13,MATCH(MONTH($A296),COEE_CADLIGNE_TR!$A$1:$A$13,0),2))))</f>
        <v/>
      </c>
      <c r="G296" s="28" t="str">
        <f>IF(OR(Ouverture_lignes_validées!G296="F",Ouverture_lignes_validées!G296="PM",Ouverture_lignes_validées!G296=""),"",IF(Ouverture_lignes_validées!G296=1,INDEX(COEE_CADLIGNE_TR!$A$16:$C$27,MATCH(Tableau4[[#This Row],[Mois]],COEE_CADLIGNE_TR!$A$16:$A$27,0),2)*COEE_CADLIGNE_TR!$G$2*INDEX(COEE_CADLIGNE_TR!$L$3:$R$9,MATCH(WEEKDAY($A296,1),COEE_CADLIGNE_TR!$M$3:$M$9,0),5)*INDEX(COEE_CADLIGNE_TR!$A$1:$D$13,MATCH(MONTH($A296),COEE_CADLIGNE_TR!$A$1:$A$13,0),2)))</f>
        <v/>
      </c>
      <c r="H296" s="28" t="str">
        <f>IF(OR(Ouverture_lignes_validées!H296="F",Ouverture_lignes_validées!H296="PM",Ouverture_lignes_validées!H296=""),"",IF(Ouverture_lignes_validées!H296=1,INDEX(COEE_CADLIGNE_TR!$A$16:$C$27,MATCH(Tableau4[[#This Row],[Mois]],COEE_CADLIGNE_TR!$A$16:$A$27,0),2)*COEE_CADLIGNE_TR!$G$2*INDEX(COEE_CADLIGNE_TR!$L$3:$R$9,MATCH(WEEKDAY($A296,1),COEE_CADLIGNE_TR!$M$3:$M$9,0),6)*INDEX(COEE_CADLIGNE_TR!$A$1:$D$13,MATCH(MONTH($A296),COEE_CADLIGNE_TR!$A$1:$A$13,0),2)))</f>
        <v/>
      </c>
      <c r="I296" s="28" t="str">
        <f>IF(OR(Ouverture_lignes_validées!I296="F",Ouverture_lignes_validées!I296="PM",Ouverture_lignes_validées!I296=""),"",IF(Ouverture_lignes_validées!I296=1,INDEX(COEE_CADLIGNE_TR!$A$16:$C$27,MATCH(Tableau4[[#This Row],[Mois]],COEE_CADLIGNE_TR!$A$16:$A$27,0),2)*COEE_CADLIGNE_TR!$G$2*INDEX(COEE_CADLIGNE_TR!$L$3:$R$9,MATCH(WEEKDAY($A296,1),COEE_CADLIGNE_TR!$M$3:$M$9,0),7)*INDEX(COEE_CADLIGNE_TR!$A$1:$D$13,MATCH(MONTH($A296),COEE_CADLIGNE_TR!$A$1:$A$13,0),2)))</f>
        <v/>
      </c>
      <c r="J296" s="28" t="str">
        <f>IF(OR(Ouverture_lignes_validées!J296="F",Ouverture_lignes_validées!J296="PM",Ouverture_lignes_validées!J296=""),"",IF(Ouverture_lignes_validées!J296=1,IF(ISEVEN(Capa_lignes!$C296)="VRAI",INDEX(COEE_CADLIGNE_TR!$A$16:$C$27,MATCH(Tableau4[[#This Row],[Mois]],COEE_CADLIGNE_TR!$A$16:$A$27,0),2)*COEE_CADLIGNE_TR!$H$2*INDEX(COEE_CADLIGNE_TR!$L$3:$R$9,MATCH(WEEKDAY($A296,1),COEE_CADLIGNE_TR!$M$3:$M$9,0),4)*INDEX(COEE_CADLIGNE_TR!$A$1:$D$13,MATCH(MONTH($A296),COEE_CADLIGNE_TR!$A$1:$A$13,0),3),INDEX(COEE_CADLIGNE_TR!$A$16:$C$27,MATCH(Tableau4[[#This Row],[Mois]],COEE_CADLIGNE_TR!$A$16:$A$27,0),2)*COEE_CADLIGNE_TR!$H$2*INDEX(COEE_CADLIGNE_TR!$L$3:$R$9,MATCH(WEEKDAY($A296,1),COEE_CADLIGNE_TR!$M$3:$M$9,0),3)*INDEX(COEE_CADLIGNE_TR!$A$1:$D$13,MATCH(MONTH($A296),COEE_CADLIGNE_TR!$A$1:$A$13,0),3))))</f>
        <v/>
      </c>
      <c r="K296" s="28">
        <f>IF(OR(Ouverture_lignes_validées!K296="F",Ouverture_lignes_validées!K296="PM",Ouverture_lignes_validées!K296=""),"",IF(Ouverture_lignes_validées!K296=1,IF(ISEVEN(Capa_lignes!$C296)="VRAI",INDEX(COEE_CADLIGNE_TR!$A$16:$C$27,MATCH(Tableau4[[#This Row],[Mois]],COEE_CADLIGNE_TR!$A$16:$A$27,0),2)*COEE_CADLIGNE_TR!$H$2*INDEX(COEE_CADLIGNE_TR!$L$3:$R$9,MATCH(WEEKDAY($A296,1),COEE_CADLIGNE_TR!$M$3:$M$9,0),3)*INDEX(COEE_CADLIGNE_TR!$A$1:$D$13,MATCH(MONTH($A296),COEE_CADLIGNE_TR!$A$1:$A$13,0),3),INDEX(COEE_CADLIGNE_TR!$A$16:$C$27,MATCH(Tableau4[[#This Row],[Mois]],COEE_CADLIGNE_TR!$A$16:$A$27,0),2)*COEE_CADLIGNE_TR!$H$2*INDEX(COEE_CADLIGNE_TR!$L$3:$R$9,MATCH(WEEKDAY($A296,1),COEE_CADLIGNE_TR!$M$3:$M$9,0),4)*INDEX(COEE_CADLIGNE_TR!$A$1:$D$13,MATCH(MONTH($A296),COEE_CADLIGNE_TR!$A$1:$A$13,0),3))))</f>
        <v>3058.7625000000003</v>
      </c>
      <c r="L296" s="28" t="str">
        <f>IF(OR(Ouverture_lignes_validées!L296="F",Ouverture_lignes_validées!L296="PM",Ouverture_lignes_validées!L296=""),"",IF(Ouverture_lignes_validées!L296=1,INDEX(COEE_CADLIGNE_TR!$A$16:$C$27,MATCH(Tableau4[[#This Row],[Mois]],COEE_CADLIGNE_TR!$A$16:$A$27,0),2)*COEE_CADLIGNE_TR!$H$2*INDEX(COEE_CADLIGNE_TR!$L$3:$R$9,MATCH(WEEKDAY($A296,1),COEE_CADLIGNE_TR!$M$3:$M$9,0),5)*INDEX(COEE_CADLIGNE_TR!$A$1:$D$13,MATCH(MONTH($A296),COEE_CADLIGNE_TR!$A$1:$A$13,0),3)))</f>
        <v/>
      </c>
      <c r="M296" s="28" t="str">
        <f>IF(OR(Ouverture_lignes_validées!M296="F",Ouverture_lignes_validées!M296="PM",Ouverture_lignes_validées!M296=""),"",IF(Ouverture_lignes_validées!M296=1,INDEX(COEE_CADLIGNE_TR!$A$16:$C$27,MATCH(Tableau4[[#This Row],[Mois]],COEE_CADLIGNE_TR!$A$16:$A$27,0),2)*COEE_CADLIGNE_TR!$H$2*INDEX(COEE_CADLIGNE_TR!$L$3:$R$9,MATCH(WEEKDAY($A296,1),COEE_CADLIGNE_TR!$M$3:$M$9,0),6)*INDEX(COEE_CADLIGNE_TR!$A$1:$D$13,MATCH(MONTH($A296),COEE_CADLIGNE_TR!$A$1:$A$13,0),3)))</f>
        <v/>
      </c>
      <c r="N296" s="28" t="str">
        <f>IF(OR(Ouverture_lignes_validées!N296="F",Ouverture_lignes_validées!N296="PM",Ouverture_lignes_validées!N296=""),"",IF(Ouverture_lignes_validées!N296=1,INDEX(COEE_CADLIGNE_TR!$A$16:$C$27,MATCH(Tableau4[[#This Row],[Mois]],COEE_CADLIGNE_TR!$A$16:$A$27,0),2)*COEE_CADLIGNE_TR!$H$2*INDEX(COEE_CADLIGNE_TR!$L$3:$R$9,MATCH(WEEKDAY($A296,1),COEE_CADLIGNE_TR!$M$3:$M$9,0),7)*INDEX(COEE_CADLIGNE_TR!$A$1:$D$13,MATCH(MONTH($A296),COEE_CADLIGNE_TR!$A$1:$A$13,0),3)))</f>
        <v/>
      </c>
      <c r="O296" s="28">
        <f>IF(OR(Ouverture_lignes_validées!O296="F",Ouverture_lignes_validées!O296="PM",Ouverture_lignes_validées!O296=""),"",IF(Ouverture_lignes_validées!O296=1,IF(ISEVEN(Capa_lignes!$C296)="VRAI",INDEX(COEE_CADLIGNE_TR!$A$16:$C$27,MATCH(Tableau4[[#This Row],[Mois]],COEE_CADLIGNE_TR!$A$16:$A$27,0),2)*COEE_CADLIGNE_TR!$I$2*INDEX(COEE_CADLIGNE_TR!$L$3:$R$9,MATCH(WEEKDAY($A296,1),COEE_CADLIGNE_TR!$M$3:$M$9,0),4)*INDEX(COEE_CADLIGNE_TR!$A$1:$D$13,MATCH(MONTH($A296),COEE_CADLIGNE_TR!$A$1:$A$13,0),4),INDEX(COEE_CADLIGNE_TR!$A$16:$C$27,MATCH(Tableau4[[#This Row],[Mois]],COEE_CADLIGNE_TR!$A$16:$A$27,0),2)*COEE_CADLIGNE_TR!$I$2*INDEX(COEE_CADLIGNE_TR!$L$3:$R$9,MATCH(WEEKDAY($A296,1),COEE_CADLIGNE_TR!$M$3:$M$9,0),3)*INDEX(COEE_CADLIGNE_TR!$A$1:$D$13,MATCH(MONTH($A296),COEE_CADLIGNE_TR!$A$1:$A$13,0),4))))</f>
        <v>4984.6500000000005</v>
      </c>
      <c r="P296" s="28">
        <f>IF(OR(Ouverture_lignes_validées!P296="F",Ouverture_lignes_validées!P296="PM",Ouverture_lignes_validées!P296=""),"",IF(Ouverture_lignes_validées!P296=1,IF(ISEVEN(Capa_lignes!$C296)="VRAI",INDEX(COEE_CADLIGNE_TR!$A$16:$C$27,MATCH(Tableau4[[#This Row],[Mois]],COEE_CADLIGNE_TR!$A$16:$A$27,0),2)*COEE_CADLIGNE_TR!$I$2*INDEX(COEE_CADLIGNE_TR!$L$3:$R$9,MATCH(WEEKDAY($A296,1),COEE_CADLIGNE_TR!$M$3:$M$9,0),3)*INDEX(COEE_CADLIGNE_TR!$A$1:$D$13,MATCH(MONTH($A296),COEE_CADLIGNE_TR!$A$1:$A$13,0),4),INDEX(COEE_CADLIGNE_TR!$A$16:$C$27,MATCH(Tableau4[[#This Row],[Mois]],COEE_CADLIGNE_TR!$A$16:$A$27,0),2)*COEE_CADLIGNE_TR!$I$2*INDEX(COEE_CADLIGNE_TR!$L$3:$R$9,MATCH(WEEKDAY($A296,1),COEE_CADLIGNE_TR!$M$3:$M$9,0),4)*INDEX(COEE_CADLIGNE_TR!$A$1:$D$13,MATCH(MONTH($A296),COEE_CADLIGNE_TR!$A$1:$A$13,0),4))))</f>
        <v>3058.7625000000003</v>
      </c>
      <c r="Q296" s="28" t="str">
        <f>IF(OR(Ouverture_lignes_validées!Q296="F",Ouverture_lignes_validées!Q296="PM",Ouverture_lignes_validées!Q296=""),"",IF(Ouverture_lignes_validées!Q296=1,INDEX(COEE_CADLIGNE_TR!$A$16:$C$27,MATCH(Tableau4[[#This Row],[Mois]],COEE_CADLIGNE_TR!$A$16:$A$27,0),2)*COEE_CADLIGNE_TR!$I$2*INDEX(COEE_CADLIGNE_TR!$L$3:$R$9,MATCH(WEEKDAY($A296,1),COEE_CADLIGNE_TR!$M$3:$M$9,0),5)*INDEX(COEE_CADLIGNE_TR!$A$1:$D$13,MATCH(MONTH($A296),COEE_CADLIGNE_TR!$A$1:$A$13,0),4)))</f>
        <v/>
      </c>
      <c r="R296" s="28" t="str">
        <f>IF(OR(Ouverture_lignes_validées!R296="F",Ouverture_lignes_validées!R296="PM",Ouverture_lignes_validées!R296=""),"",IF(Ouverture_lignes_validées!R296=1,INDEX(COEE_CADLIGNE_TR!$A$16:$C$27,MATCH(Tableau4[[#This Row],[Mois]],COEE_CADLIGNE_TR!$A$16:$A$27,0),2)*COEE_CADLIGNE_TR!$I$2*INDEX(COEE_CADLIGNE_TR!$L$3:$R$9,MATCH(WEEKDAY($A296,1),COEE_CADLIGNE_TR!$M$3:$M$9,0),6)*INDEX(COEE_CADLIGNE_TR!$A$1:$D$13,MATCH(MONTH($A296),COEE_CADLIGNE_TR!$A$1:$A$13,0),4)))</f>
        <v/>
      </c>
      <c r="S296" s="28" t="str">
        <f>IF(OR(Ouverture_lignes_validées!S296="F",Ouverture_lignes_validées!S296="PM",Ouverture_lignes_validées!S296=""),"",IF(Ouverture_lignes_validées!S296=1,INDEX(COEE_CADLIGNE_TR!$A$16:$C$27,MATCH(Tableau4[[#This Row],[Mois]],COEE_CADLIGNE_TR!$A$16:$A$27,0),2)*COEE_CADLIGNE_TR!$I$2*INDEX(COEE_CADLIGNE_TR!$L$3:$R$9,MATCH(WEEKDAY($A296,1),COEE_CADLIGNE_TR!$M$3:$M$9,0),7)*INDEX(COEE_CADLIGNE_TR!$A$1:$D$13,MATCH(MONTH($A296),COEE_CADLIGNE_TR!$A$1:$A$13,0),4)))</f>
        <v/>
      </c>
      <c r="T296" s="28">
        <f>IF(OR(Ouverture_lignes_validées!T296="F",Ouverture_lignes_validées!T296="PM",Ouverture_lignes_validées!T296=""),"",IF(Ouverture_lignes_validées!T296=1,IF(ISEVEN(Capa_lignes!$C296)="VRAI",INDEX(COEE_CADLIGNE_TR!$A$16:$C$27,MATCH(Tableau4[[#This Row],[Mois]],COEE_CADLIGNE_TR!$A$16:$A$27,0),2)*COEE_CADLIGNE_TR!$J$2*INDEX(COEE_CADLIGNE_TR!$L$3:$R$9,MATCH(WEEKDAY($A296,1),COEE_CADLIGNE_TR!$M$3:$M$9,0),3)*INDEX(COEE_CADLIGNE_TR!$A$1:$E$13,MATCH(MONTH($A296),COEE_CADLIGNE_TR!$A$1:$A$13,0),5),INDEX(COEE_CADLIGNE_TR!$A$16:$C$27,MATCH(Tableau4[[#This Row],[Mois]],COEE_CADLIGNE_TR!$A$16:$A$27,0),2)*COEE_CADLIGNE_TR!$J$2*INDEX(COEE_CADLIGNE_TR!$L$3:$R$9,MATCH(WEEKDAY($A296,1),COEE_CADLIGNE_TR!$M$3:$M$9,0),4)*INDEX(COEE_CADLIGNE_TR!$A$1:$E$13,MATCH(MONTH($A296),COEE_CADLIGNE_TR!$A$1:$A$13,0),5))))</f>
        <v>961.12412177985948</v>
      </c>
    </row>
    <row r="297" spans="1:20" x14ac:dyDescent="0.35">
      <c r="A297" s="4">
        <v>45220</v>
      </c>
      <c r="B297" s="1">
        <v>2023</v>
      </c>
      <c r="C297" s="1">
        <v>42</v>
      </c>
      <c r="D297" s="1">
        <f>MONTH(Tableau4[[#This Row],[Date ]])</f>
        <v>10</v>
      </c>
      <c r="E297" s="28" t="str">
        <f>IF(OR(Ouverture_lignes_validées!E297="F",Ouverture_lignes_validées!E297="PM",Ouverture_lignes_validées!E297=""),"",
IF(Ouverture_lignes_validées!E297=1,
IF(ISEVEN(Capa_lignes!$C297)="VRAI",
INDEX(COEE_CADLIGNE_TR!$A$16:$C$27,MATCH(Tableau4[[#This Row],[Mois]],COEE_CADLIGNE_TR!$A$16:$A$27,0),2)*COEE_CADLIGNE_TR!$G$2*INDEX(COEE_CADLIGNE_TR!$L$3:$R$9,MATCH(WEEKDAY($A297,1),COEE_CADLIGNE_TR!$M$3:$M$9,0),4)*INDEX(COEE_CADLIGNE_TR!$A$1:$D$13,MATCH(MONTH($A297),COEE_CADLIGNE_TR!$A$1:$A$13,0),2)*INDEX(COEE_CADLIGNE_TR!$A$1:$D$13,MATCH(MONTH($A297),COEE_CADLIGNE_TR!$A$1:$A$13,0),2),
INDEX(COEE_CADLIGNE_TR!$A$16:$C$27,MATCH(Tableau4[[#This Row],[Mois]],COEE_CADLIGNE_TR!$A$16:$A$27,0),2)*COEE_CADLIGNE_TR!$G$2*INDEX(COEE_CADLIGNE_TR!$L$3:$R$9,MATCH(WEEKDAY($A297,1),COEE_CADLIGNE_TR!$M$3:$M$9,0),3)*INDEX(COEE_CADLIGNE_TR!$A$1:$D$13,MATCH(MONTH($A297),COEE_CADLIGNE_TR!$A$1:$A$13,0),2)*INDEX(COEE_CADLIGNE_TR!$A$1:$D$13,MATCH(MONTH($A297),COEE_CADLIGNE_TR!$A$1:$A$13,0),2))))</f>
        <v/>
      </c>
      <c r="F297" s="28" t="str">
        <f>IF(OR(Ouverture_lignes_validées!F297="F",Ouverture_lignes_validées!F297="PM",Ouverture_lignes_validées!F297=""),"",IF(Ouverture_lignes_validées!F297=1,IF(ISEVEN(Capa_lignes!$C297)="VRAI",INDEX(COEE_CADLIGNE_TR!$A$16:$C$27,MATCH(Tableau4[[#This Row],[Mois]],COEE_CADLIGNE_TR!$A$16:$A$27,0),2)*COEE_CADLIGNE_TR!$G$2*INDEX(COEE_CADLIGNE_TR!$L$3:$R$9,MATCH(WEEKDAY($A297,1),COEE_CADLIGNE_TR!$M$3:$M$9,0),3)*INDEX(COEE_CADLIGNE_TR!$A$1:$D$13,MATCH(MONTH($A297),COEE_CADLIGNE_TR!$A$1:$A$13,0),2),COEE_CADLIGNE_TR!$G$2*INDEX(COEE_CADLIGNE_TR!$L$3:$R$9,MATCH(WEEKDAY($A297,1),COEE_CADLIGNE_TR!$M$3:$M$9,0),4)*INDEX(COEE_CADLIGNE_TR!$A$1:$D$13,MATCH(MONTH($A297),COEE_CADLIGNE_TR!$A$1:$A$13,0),2))))</f>
        <v/>
      </c>
      <c r="G297" s="28" t="str">
        <f>IF(OR(Ouverture_lignes_validées!G297="F",Ouverture_lignes_validées!G297="PM",Ouverture_lignes_validées!G297=""),"",IF(Ouverture_lignes_validées!G297=1,INDEX(COEE_CADLIGNE_TR!$A$16:$C$27,MATCH(Tableau4[[#This Row],[Mois]],COEE_CADLIGNE_TR!$A$16:$A$27,0),2)*COEE_CADLIGNE_TR!$G$2*INDEX(COEE_CADLIGNE_TR!$L$3:$R$9,MATCH(WEEKDAY($A297,1),COEE_CADLIGNE_TR!$M$3:$M$9,0),5)*INDEX(COEE_CADLIGNE_TR!$A$1:$D$13,MATCH(MONTH($A297),COEE_CADLIGNE_TR!$A$1:$A$13,0),2)))</f>
        <v/>
      </c>
      <c r="H297" s="28" t="str">
        <f>IF(OR(Ouverture_lignes_validées!H297="F",Ouverture_lignes_validées!H297="PM",Ouverture_lignes_validées!H297=""),"",IF(Ouverture_lignes_validées!H297=1,INDEX(COEE_CADLIGNE_TR!$A$16:$C$27,MATCH(Tableau4[[#This Row],[Mois]],COEE_CADLIGNE_TR!$A$16:$A$27,0),2)*COEE_CADLIGNE_TR!$G$2*INDEX(COEE_CADLIGNE_TR!$L$3:$R$9,MATCH(WEEKDAY($A297,1),COEE_CADLIGNE_TR!$M$3:$M$9,0),6)*INDEX(COEE_CADLIGNE_TR!$A$1:$D$13,MATCH(MONTH($A297),COEE_CADLIGNE_TR!$A$1:$A$13,0),2)))</f>
        <v/>
      </c>
      <c r="I297" s="28" t="str">
        <f>IF(OR(Ouverture_lignes_validées!I297="F",Ouverture_lignes_validées!I297="PM",Ouverture_lignes_validées!I297=""),"",IF(Ouverture_lignes_validées!I297=1,INDEX(COEE_CADLIGNE_TR!$A$16:$C$27,MATCH(Tableau4[[#This Row],[Mois]],COEE_CADLIGNE_TR!$A$16:$A$27,0),2)*COEE_CADLIGNE_TR!$G$2*INDEX(COEE_CADLIGNE_TR!$L$3:$R$9,MATCH(WEEKDAY($A297,1),COEE_CADLIGNE_TR!$M$3:$M$9,0),7)*INDEX(COEE_CADLIGNE_TR!$A$1:$D$13,MATCH(MONTH($A297),COEE_CADLIGNE_TR!$A$1:$A$13,0),2)))</f>
        <v/>
      </c>
      <c r="J297" s="28" t="str">
        <f>IF(OR(Ouverture_lignes_validées!J297="F",Ouverture_lignes_validées!J297="PM",Ouverture_lignes_validées!J297=""),"",IF(Ouverture_lignes_validées!J297=1,IF(ISEVEN(Capa_lignes!$C297)="VRAI",INDEX(COEE_CADLIGNE_TR!$A$16:$C$27,MATCH(Tableau4[[#This Row],[Mois]],COEE_CADLIGNE_TR!$A$16:$A$27,0),2)*COEE_CADLIGNE_TR!$H$2*INDEX(COEE_CADLIGNE_TR!$L$3:$R$9,MATCH(WEEKDAY($A297,1),COEE_CADLIGNE_TR!$M$3:$M$9,0),4)*INDEX(COEE_CADLIGNE_TR!$A$1:$D$13,MATCH(MONTH($A297),COEE_CADLIGNE_TR!$A$1:$A$13,0),3),INDEX(COEE_CADLIGNE_TR!$A$16:$C$27,MATCH(Tableau4[[#This Row],[Mois]],COEE_CADLIGNE_TR!$A$16:$A$27,0),2)*COEE_CADLIGNE_TR!$H$2*INDEX(COEE_CADLIGNE_TR!$L$3:$R$9,MATCH(WEEKDAY($A297,1),COEE_CADLIGNE_TR!$M$3:$M$9,0),3)*INDEX(COEE_CADLIGNE_TR!$A$1:$D$13,MATCH(MONTH($A297),COEE_CADLIGNE_TR!$A$1:$A$13,0),3))))</f>
        <v/>
      </c>
      <c r="K297" s="28" t="str">
        <f>IF(OR(Ouverture_lignes_validées!K297="F",Ouverture_lignes_validées!K297="PM",Ouverture_lignes_validées!K297=""),"",IF(Ouverture_lignes_validées!K297=1,IF(ISEVEN(Capa_lignes!$C297)="VRAI",INDEX(COEE_CADLIGNE_TR!$A$16:$C$27,MATCH(Tableau4[[#This Row],[Mois]],COEE_CADLIGNE_TR!$A$16:$A$27,0),2)*COEE_CADLIGNE_TR!$H$2*INDEX(COEE_CADLIGNE_TR!$L$3:$R$9,MATCH(WEEKDAY($A297,1),COEE_CADLIGNE_TR!$M$3:$M$9,0),3)*INDEX(COEE_CADLIGNE_TR!$A$1:$D$13,MATCH(MONTH($A297),COEE_CADLIGNE_TR!$A$1:$A$13,0),3),INDEX(COEE_CADLIGNE_TR!$A$16:$C$27,MATCH(Tableau4[[#This Row],[Mois]],COEE_CADLIGNE_TR!$A$16:$A$27,0),2)*COEE_CADLIGNE_TR!$H$2*INDEX(COEE_CADLIGNE_TR!$L$3:$R$9,MATCH(WEEKDAY($A297,1),COEE_CADLIGNE_TR!$M$3:$M$9,0),4)*INDEX(COEE_CADLIGNE_TR!$A$1:$D$13,MATCH(MONTH($A297),COEE_CADLIGNE_TR!$A$1:$A$13,0),3))))</f>
        <v/>
      </c>
      <c r="L297" s="28" t="str">
        <f>IF(OR(Ouverture_lignes_validées!L297="F",Ouverture_lignes_validées!L297="PM",Ouverture_lignes_validées!L297=""),"",IF(Ouverture_lignes_validées!L297=1,INDEX(COEE_CADLIGNE_TR!$A$16:$C$27,MATCH(Tableau4[[#This Row],[Mois]],COEE_CADLIGNE_TR!$A$16:$A$27,0),2)*COEE_CADLIGNE_TR!$H$2*INDEX(COEE_CADLIGNE_TR!$L$3:$R$9,MATCH(WEEKDAY($A297,1),COEE_CADLIGNE_TR!$M$3:$M$9,0),5)*INDEX(COEE_CADLIGNE_TR!$A$1:$D$13,MATCH(MONTH($A297),COEE_CADLIGNE_TR!$A$1:$A$13,0),3)))</f>
        <v/>
      </c>
      <c r="M297" s="28" t="str">
        <f>IF(OR(Ouverture_lignes_validées!M297="F",Ouverture_lignes_validées!M297="PM",Ouverture_lignes_validées!M297=""),"",IF(Ouverture_lignes_validées!M297=1,INDEX(COEE_CADLIGNE_TR!$A$16:$C$27,MATCH(Tableau4[[#This Row],[Mois]],COEE_CADLIGNE_TR!$A$16:$A$27,0),2)*COEE_CADLIGNE_TR!$H$2*INDEX(COEE_CADLIGNE_TR!$L$3:$R$9,MATCH(WEEKDAY($A297,1),COEE_CADLIGNE_TR!$M$3:$M$9,0),6)*INDEX(COEE_CADLIGNE_TR!$A$1:$D$13,MATCH(MONTH($A297),COEE_CADLIGNE_TR!$A$1:$A$13,0),3)))</f>
        <v/>
      </c>
      <c r="N297" s="28">
        <f>IF(OR(Ouverture_lignes_validées!N297="F",Ouverture_lignes_validées!N297="PM",Ouverture_lignes_validées!N297=""),"",IF(Ouverture_lignes_validées!N297=1,INDEX(COEE_CADLIGNE_TR!$A$16:$C$27,MATCH(Tableau4[[#This Row],[Mois]],COEE_CADLIGNE_TR!$A$16:$A$27,0),2)*COEE_CADLIGNE_TR!$H$2*INDEX(COEE_CADLIGNE_TR!$L$3:$R$9,MATCH(WEEKDAY($A297,1),COEE_CADLIGNE_TR!$M$3:$M$9,0),7)*INDEX(COEE_CADLIGNE_TR!$A$1:$D$13,MATCH(MONTH($A297),COEE_CADLIGNE_TR!$A$1:$A$13,0),3)))</f>
        <v>8043.4125000000004</v>
      </c>
      <c r="O297" s="28" t="str">
        <f>IF(OR(Ouverture_lignes_validées!O297="F",Ouverture_lignes_validées!O297="PM",Ouverture_lignes_validées!O297=""),"",IF(Ouverture_lignes_validées!O297=1,IF(ISEVEN(Capa_lignes!$C297)="VRAI",INDEX(COEE_CADLIGNE_TR!$A$16:$C$27,MATCH(Tableau4[[#This Row],[Mois]],COEE_CADLIGNE_TR!$A$16:$A$27,0),2)*COEE_CADLIGNE_TR!$I$2*INDEX(COEE_CADLIGNE_TR!$L$3:$R$9,MATCH(WEEKDAY($A297,1),COEE_CADLIGNE_TR!$M$3:$M$9,0),4)*INDEX(COEE_CADLIGNE_TR!$A$1:$D$13,MATCH(MONTH($A297),COEE_CADLIGNE_TR!$A$1:$A$13,0),4),INDEX(COEE_CADLIGNE_TR!$A$16:$C$27,MATCH(Tableau4[[#This Row],[Mois]],COEE_CADLIGNE_TR!$A$16:$A$27,0),2)*COEE_CADLIGNE_TR!$I$2*INDEX(COEE_CADLIGNE_TR!$L$3:$R$9,MATCH(WEEKDAY($A297,1),COEE_CADLIGNE_TR!$M$3:$M$9,0),3)*INDEX(COEE_CADLIGNE_TR!$A$1:$D$13,MATCH(MONTH($A297),COEE_CADLIGNE_TR!$A$1:$A$13,0),4))))</f>
        <v/>
      </c>
      <c r="P297" s="28" t="str">
        <f>IF(OR(Ouverture_lignes_validées!P297="F",Ouverture_lignes_validées!P297="PM",Ouverture_lignes_validées!P297=""),"",IF(Ouverture_lignes_validées!P297=1,IF(ISEVEN(Capa_lignes!$C297)="VRAI",INDEX(COEE_CADLIGNE_TR!$A$16:$C$27,MATCH(Tableau4[[#This Row],[Mois]],COEE_CADLIGNE_TR!$A$16:$A$27,0),2)*COEE_CADLIGNE_TR!$I$2*INDEX(COEE_CADLIGNE_TR!$L$3:$R$9,MATCH(WEEKDAY($A297,1),COEE_CADLIGNE_TR!$M$3:$M$9,0),3)*INDEX(COEE_CADLIGNE_TR!$A$1:$D$13,MATCH(MONTH($A297),COEE_CADLIGNE_TR!$A$1:$A$13,0),4),INDEX(COEE_CADLIGNE_TR!$A$16:$C$27,MATCH(Tableau4[[#This Row],[Mois]],COEE_CADLIGNE_TR!$A$16:$A$27,0),2)*COEE_CADLIGNE_TR!$I$2*INDEX(COEE_CADLIGNE_TR!$L$3:$R$9,MATCH(WEEKDAY($A297,1),COEE_CADLIGNE_TR!$M$3:$M$9,0),4)*INDEX(COEE_CADLIGNE_TR!$A$1:$D$13,MATCH(MONTH($A297),COEE_CADLIGNE_TR!$A$1:$A$13,0),4))))</f>
        <v/>
      </c>
      <c r="Q297" s="28" t="str">
        <f>IF(OR(Ouverture_lignes_validées!Q297="F",Ouverture_lignes_validées!Q297="PM",Ouverture_lignes_validées!Q297=""),"",IF(Ouverture_lignes_validées!Q297=1,INDEX(COEE_CADLIGNE_TR!$A$16:$C$27,MATCH(Tableau4[[#This Row],[Mois]],COEE_CADLIGNE_TR!$A$16:$A$27,0),2)*COEE_CADLIGNE_TR!$I$2*INDEX(COEE_CADLIGNE_TR!$L$3:$R$9,MATCH(WEEKDAY($A297,1),COEE_CADLIGNE_TR!$M$3:$M$9,0),5)*INDEX(COEE_CADLIGNE_TR!$A$1:$D$13,MATCH(MONTH($A297),COEE_CADLIGNE_TR!$A$1:$A$13,0),4)))</f>
        <v/>
      </c>
      <c r="R297" s="28" t="str">
        <f>IF(OR(Ouverture_lignes_validées!R297="F",Ouverture_lignes_validées!R297="PM",Ouverture_lignes_validées!R297=""),"",IF(Ouverture_lignes_validées!R297=1,INDEX(COEE_CADLIGNE_TR!$A$16:$C$27,MATCH(Tableau4[[#This Row],[Mois]],COEE_CADLIGNE_TR!$A$16:$A$27,0),2)*COEE_CADLIGNE_TR!$I$2*INDEX(COEE_CADLIGNE_TR!$L$3:$R$9,MATCH(WEEKDAY($A297,1),COEE_CADLIGNE_TR!$M$3:$M$9,0),6)*INDEX(COEE_CADLIGNE_TR!$A$1:$D$13,MATCH(MONTH($A297),COEE_CADLIGNE_TR!$A$1:$A$13,0),4)))</f>
        <v/>
      </c>
      <c r="S297" s="28">
        <f>IF(OR(Ouverture_lignes_validées!S297="F",Ouverture_lignes_validées!S297="PM",Ouverture_lignes_validées!S297=""),"",IF(Ouverture_lignes_validées!S297=1,INDEX(COEE_CADLIGNE_TR!$A$16:$C$27,MATCH(Tableau4[[#This Row],[Mois]],COEE_CADLIGNE_TR!$A$16:$A$27,0),2)*COEE_CADLIGNE_TR!$I$2*INDEX(COEE_CADLIGNE_TR!$L$3:$R$9,MATCH(WEEKDAY($A297,1),COEE_CADLIGNE_TR!$M$3:$M$9,0),7)*INDEX(COEE_CADLIGNE_TR!$A$1:$D$13,MATCH(MONTH($A297),COEE_CADLIGNE_TR!$A$1:$A$13,0),4)))</f>
        <v>8043.4125000000004</v>
      </c>
      <c r="T297" s="28" t="str">
        <f>IF(OR(Ouverture_lignes_validées!T297="F",Ouverture_lignes_validées!T297="PM",Ouverture_lignes_validées!T297=""),"",IF(Ouverture_lignes_validées!T297=1,IF(ISEVEN(Capa_lignes!$C297)="VRAI",INDEX(COEE_CADLIGNE_TR!$A$16:$C$27,MATCH(Tableau4[[#This Row],[Mois]],COEE_CADLIGNE_TR!$A$16:$A$27,0),2)*COEE_CADLIGNE_TR!$J$2*INDEX(COEE_CADLIGNE_TR!$L$3:$R$9,MATCH(WEEKDAY($A297,1),COEE_CADLIGNE_TR!$M$3:$M$9,0),3)*INDEX(COEE_CADLIGNE_TR!$A$1:$E$13,MATCH(MONTH($A297),COEE_CADLIGNE_TR!$A$1:$A$13,0),5),INDEX(COEE_CADLIGNE_TR!$A$16:$C$27,MATCH(Tableau4[[#This Row],[Mois]],COEE_CADLIGNE_TR!$A$16:$A$27,0),2)*COEE_CADLIGNE_TR!$J$2*INDEX(COEE_CADLIGNE_TR!$L$3:$R$9,MATCH(WEEKDAY($A297,1),COEE_CADLIGNE_TR!$M$3:$M$9,0),4)*INDEX(COEE_CADLIGNE_TR!$A$1:$E$13,MATCH(MONTH($A297),COEE_CADLIGNE_TR!$A$1:$A$13,0),5))))</f>
        <v/>
      </c>
    </row>
    <row r="298" spans="1:20" x14ac:dyDescent="0.35">
      <c r="A298" s="4">
        <v>45221</v>
      </c>
      <c r="B298" s="1">
        <v>2023</v>
      </c>
      <c r="C298" s="1">
        <v>42</v>
      </c>
      <c r="D298" s="1">
        <f>MONTH(Tableau4[[#This Row],[Date ]])</f>
        <v>10</v>
      </c>
      <c r="E298" s="28" t="str">
        <f>IF(OR(Ouverture_lignes_validées!E298="F",Ouverture_lignes_validées!E298="PM",Ouverture_lignes_validées!E298=""),"",
IF(Ouverture_lignes_validées!E298=1,
IF(ISEVEN(Capa_lignes!$C298)="VRAI",
INDEX(COEE_CADLIGNE_TR!$A$16:$C$27,MATCH(Tableau4[[#This Row],[Mois]],COEE_CADLIGNE_TR!$A$16:$A$27,0),2)*COEE_CADLIGNE_TR!$G$2*INDEX(COEE_CADLIGNE_TR!$L$3:$R$9,MATCH(WEEKDAY($A298,1),COEE_CADLIGNE_TR!$M$3:$M$9,0),4)*INDEX(COEE_CADLIGNE_TR!$A$1:$D$13,MATCH(MONTH($A298),COEE_CADLIGNE_TR!$A$1:$A$13,0),2)*INDEX(COEE_CADLIGNE_TR!$A$1:$D$13,MATCH(MONTH($A298),COEE_CADLIGNE_TR!$A$1:$A$13,0),2),
INDEX(COEE_CADLIGNE_TR!$A$16:$C$27,MATCH(Tableau4[[#This Row],[Mois]],COEE_CADLIGNE_TR!$A$16:$A$27,0),2)*COEE_CADLIGNE_TR!$G$2*INDEX(COEE_CADLIGNE_TR!$L$3:$R$9,MATCH(WEEKDAY($A298,1),COEE_CADLIGNE_TR!$M$3:$M$9,0),3)*INDEX(COEE_CADLIGNE_TR!$A$1:$D$13,MATCH(MONTH($A298),COEE_CADLIGNE_TR!$A$1:$A$13,0),2)*INDEX(COEE_CADLIGNE_TR!$A$1:$D$13,MATCH(MONTH($A298),COEE_CADLIGNE_TR!$A$1:$A$13,0),2))))</f>
        <v/>
      </c>
      <c r="F298" s="28" t="str">
        <f>IF(OR(Ouverture_lignes_validées!F298="F",Ouverture_lignes_validées!F298="PM",Ouverture_lignes_validées!F298=""),"",IF(Ouverture_lignes_validées!F298=1,IF(ISEVEN(Capa_lignes!$C298)="VRAI",INDEX(COEE_CADLIGNE_TR!$A$16:$C$27,MATCH(Tableau4[[#This Row],[Mois]],COEE_CADLIGNE_TR!$A$16:$A$27,0),2)*COEE_CADLIGNE_TR!$G$2*INDEX(COEE_CADLIGNE_TR!$L$3:$R$9,MATCH(WEEKDAY($A298,1),COEE_CADLIGNE_TR!$M$3:$M$9,0),3)*INDEX(COEE_CADLIGNE_TR!$A$1:$D$13,MATCH(MONTH($A298),COEE_CADLIGNE_TR!$A$1:$A$13,0),2),COEE_CADLIGNE_TR!$G$2*INDEX(COEE_CADLIGNE_TR!$L$3:$R$9,MATCH(WEEKDAY($A298,1),COEE_CADLIGNE_TR!$M$3:$M$9,0),4)*INDEX(COEE_CADLIGNE_TR!$A$1:$D$13,MATCH(MONTH($A298),COEE_CADLIGNE_TR!$A$1:$A$13,0),2))))</f>
        <v/>
      </c>
      <c r="G298" s="28" t="str">
        <f>IF(OR(Ouverture_lignes_validées!G298="F",Ouverture_lignes_validées!G298="PM",Ouverture_lignes_validées!G298=""),"",IF(Ouverture_lignes_validées!G298=1,INDEX(COEE_CADLIGNE_TR!$A$16:$C$27,MATCH(Tableau4[[#This Row],[Mois]],COEE_CADLIGNE_TR!$A$16:$A$27,0),2)*COEE_CADLIGNE_TR!$G$2*INDEX(COEE_CADLIGNE_TR!$L$3:$R$9,MATCH(WEEKDAY($A298,1),COEE_CADLIGNE_TR!$M$3:$M$9,0),5)*INDEX(COEE_CADLIGNE_TR!$A$1:$D$13,MATCH(MONTH($A298),COEE_CADLIGNE_TR!$A$1:$A$13,0),2)))</f>
        <v/>
      </c>
      <c r="H298" s="28" t="str">
        <f>IF(OR(Ouverture_lignes_validées!H298="F",Ouverture_lignes_validées!H298="PM",Ouverture_lignes_validées!H298=""),"",IF(Ouverture_lignes_validées!H298=1,INDEX(COEE_CADLIGNE_TR!$A$16:$C$27,MATCH(Tableau4[[#This Row],[Mois]],COEE_CADLIGNE_TR!$A$16:$A$27,0),2)*COEE_CADLIGNE_TR!$G$2*INDEX(COEE_CADLIGNE_TR!$L$3:$R$9,MATCH(WEEKDAY($A298,1),COEE_CADLIGNE_TR!$M$3:$M$9,0),6)*INDEX(COEE_CADLIGNE_TR!$A$1:$D$13,MATCH(MONTH($A298),COEE_CADLIGNE_TR!$A$1:$A$13,0),2)))</f>
        <v/>
      </c>
      <c r="I298" s="28" t="str">
        <f>IF(OR(Ouverture_lignes_validées!I298="F",Ouverture_lignes_validées!I298="PM",Ouverture_lignes_validées!I298=""),"",IF(Ouverture_lignes_validées!I298=1,INDEX(COEE_CADLIGNE_TR!$A$16:$C$27,MATCH(Tableau4[[#This Row],[Mois]],COEE_CADLIGNE_TR!$A$16:$A$27,0),2)*COEE_CADLIGNE_TR!$G$2*INDEX(COEE_CADLIGNE_TR!$L$3:$R$9,MATCH(WEEKDAY($A298,1),COEE_CADLIGNE_TR!$M$3:$M$9,0),7)*INDEX(COEE_CADLIGNE_TR!$A$1:$D$13,MATCH(MONTH($A298),COEE_CADLIGNE_TR!$A$1:$A$13,0),2)))</f>
        <v/>
      </c>
      <c r="J298" s="28" t="str">
        <f>IF(OR(Ouverture_lignes_validées!J298="F",Ouverture_lignes_validées!J298="PM",Ouverture_lignes_validées!J298=""),"",IF(Ouverture_lignes_validées!J298=1,IF(ISEVEN(Capa_lignes!$C298)="VRAI",INDEX(COEE_CADLIGNE_TR!$A$16:$C$27,MATCH(Tableau4[[#This Row],[Mois]],COEE_CADLIGNE_TR!$A$16:$A$27,0),2)*COEE_CADLIGNE_TR!$H$2*INDEX(COEE_CADLIGNE_TR!$L$3:$R$9,MATCH(WEEKDAY($A298,1),COEE_CADLIGNE_TR!$M$3:$M$9,0),4)*INDEX(COEE_CADLIGNE_TR!$A$1:$D$13,MATCH(MONTH($A298),COEE_CADLIGNE_TR!$A$1:$A$13,0),3),INDEX(COEE_CADLIGNE_TR!$A$16:$C$27,MATCH(Tableau4[[#This Row],[Mois]],COEE_CADLIGNE_TR!$A$16:$A$27,0),2)*COEE_CADLIGNE_TR!$H$2*INDEX(COEE_CADLIGNE_TR!$L$3:$R$9,MATCH(WEEKDAY($A298,1),COEE_CADLIGNE_TR!$M$3:$M$9,0),3)*INDEX(COEE_CADLIGNE_TR!$A$1:$D$13,MATCH(MONTH($A298),COEE_CADLIGNE_TR!$A$1:$A$13,0),3))))</f>
        <v/>
      </c>
      <c r="K298" s="28" t="str">
        <f>IF(OR(Ouverture_lignes_validées!K298="F",Ouverture_lignes_validées!K298="PM",Ouverture_lignes_validées!K298=""),"",IF(Ouverture_lignes_validées!K298=1,IF(ISEVEN(Capa_lignes!$C298)="VRAI",INDEX(COEE_CADLIGNE_TR!$A$16:$C$27,MATCH(Tableau4[[#This Row],[Mois]],COEE_CADLIGNE_TR!$A$16:$A$27,0),2)*COEE_CADLIGNE_TR!$H$2*INDEX(COEE_CADLIGNE_TR!$L$3:$R$9,MATCH(WEEKDAY($A298,1),COEE_CADLIGNE_TR!$M$3:$M$9,0),3)*INDEX(COEE_CADLIGNE_TR!$A$1:$D$13,MATCH(MONTH($A298),COEE_CADLIGNE_TR!$A$1:$A$13,0),3),INDEX(COEE_CADLIGNE_TR!$A$16:$C$27,MATCH(Tableau4[[#This Row],[Mois]],COEE_CADLIGNE_TR!$A$16:$A$27,0),2)*COEE_CADLIGNE_TR!$H$2*INDEX(COEE_CADLIGNE_TR!$L$3:$R$9,MATCH(WEEKDAY($A298,1),COEE_CADLIGNE_TR!$M$3:$M$9,0),4)*INDEX(COEE_CADLIGNE_TR!$A$1:$D$13,MATCH(MONTH($A298),COEE_CADLIGNE_TR!$A$1:$A$13,0),3))))</f>
        <v/>
      </c>
      <c r="L298" s="28" t="str">
        <f>IF(OR(Ouverture_lignes_validées!L298="F",Ouverture_lignes_validées!L298="PM",Ouverture_lignes_validées!L298=""),"",IF(Ouverture_lignes_validées!L298=1,INDEX(COEE_CADLIGNE_TR!$A$16:$C$27,MATCH(Tableau4[[#This Row],[Mois]],COEE_CADLIGNE_TR!$A$16:$A$27,0),2)*COEE_CADLIGNE_TR!$H$2*INDEX(COEE_CADLIGNE_TR!$L$3:$R$9,MATCH(WEEKDAY($A298,1),COEE_CADLIGNE_TR!$M$3:$M$9,0),5)*INDEX(COEE_CADLIGNE_TR!$A$1:$D$13,MATCH(MONTH($A298),COEE_CADLIGNE_TR!$A$1:$A$13,0),3)))</f>
        <v/>
      </c>
      <c r="M298" s="28" t="str">
        <f>IF(OR(Ouverture_lignes_validées!M298="F",Ouverture_lignes_validées!M298="PM",Ouverture_lignes_validées!M298=""),"",IF(Ouverture_lignes_validées!M298=1,INDEX(COEE_CADLIGNE_TR!$A$16:$C$27,MATCH(Tableau4[[#This Row],[Mois]],COEE_CADLIGNE_TR!$A$16:$A$27,0),2)*COEE_CADLIGNE_TR!$H$2*INDEX(COEE_CADLIGNE_TR!$L$3:$R$9,MATCH(WEEKDAY($A298,1),COEE_CADLIGNE_TR!$M$3:$M$9,0),6)*INDEX(COEE_CADLIGNE_TR!$A$1:$D$13,MATCH(MONTH($A298),COEE_CADLIGNE_TR!$A$1:$A$13,0),3)))</f>
        <v/>
      </c>
      <c r="N298" s="28">
        <f>IF(OR(Ouverture_lignes_validées!N298="F",Ouverture_lignes_validées!N298="PM",Ouverture_lignes_validées!N298=""),"",IF(Ouverture_lignes_validées!N298=1,INDEX(COEE_CADLIGNE_TR!$A$16:$C$27,MATCH(Tableau4[[#This Row],[Mois]],COEE_CADLIGNE_TR!$A$16:$A$27,0),2)*COEE_CADLIGNE_TR!$H$2*INDEX(COEE_CADLIGNE_TR!$L$3:$R$9,MATCH(WEEKDAY($A298,1),COEE_CADLIGNE_TR!$M$3:$M$9,0),7)*INDEX(COEE_CADLIGNE_TR!$A$1:$D$13,MATCH(MONTH($A298),COEE_CADLIGNE_TR!$A$1:$A$13,0),3)))</f>
        <v>8043.4125000000004</v>
      </c>
      <c r="O298" s="28" t="str">
        <f>IF(OR(Ouverture_lignes_validées!O298="F",Ouverture_lignes_validées!O298="PM",Ouverture_lignes_validées!O298=""),"",IF(Ouverture_lignes_validées!O298=1,IF(ISEVEN(Capa_lignes!$C298)="VRAI",INDEX(COEE_CADLIGNE_TR!$A$16:$C$27,MATCH(Tableau4[[#This Row],[Mois]],COEE_CADLIGNE_TR!$A$16:$A$27,0),2)*COEE_CADLIGNE_TR!$I$2*INDEX(COEE_CADLIGNE_TR!$L$3:$R$9,MATCH(WEEKDAY($A298,1),COEE_CADLIGNE_TR!$M$3:$M$9,0),4)*INDEX(COEE_CADLIGNE_TR!$A$1:$D$13,MATCH(MONTH($A298),COEE_CADLIGNE_TR!$A$1:$A$13,0),4),INDEX(COEE_CADLIGNE_TR!$A$16:$C$27,MATCH(Tableau4[[#This Row],[Mois]],COEE_CADLIGNE_TR!$A$16:$A$27,0),2)*COEE_CADLIGNE_TR!$I$2*INDEX(COEE_CADLIGNE_TR!$L$3:$R$9,MATCH(WEEKDAY($A298,1),COEE_CADLIGNE_TR!$M$3:$M$9,0),3)*INDEX(COEE_CADLIGNE_TR!$A$1:$D$13,MATCH(MONTH($A298),COEE_CADLIGNE_TR!$A$1:$A$13,0),4))))</f>
        <v/>
      </c>
      <c r="P298" s="28" t="str">
        <f>IF(OR(Ouverture_lignes_validées!P298="F",Ouverture_lignes_validées!P298="PM",Ouverture_lignes_validées!P298=""),"",IF(Ouverture_lignes_validées!P298=1,IF(ISEVEN(Capa_lignes!$C298)="VRAI",INDEX(COEE_CADLIGNE_TR!$A$16:$C$27,MATCH(Tableau4[[#This Row],[Mois]],COEE_CADLIGNE_TR!$A$16:$A$27,0),2)*COEE_CADLIGNE_TR!$I$2*INDEX(COEE_CADLIGNE_TR!$L$3:$R$9,MATCH(WEEKDAY($A298,1),COEE_CADLIGNE_TR!$M$3:$M$9,0),3)*INDEX(COEE_CADLIGNE_TR!$A$1:$D$13,MATCH(MONTH($A298),COEE_CADLIGNE_TR!$A$1:$A$13,0),4),INDEX(COEE_CADLIGNE_TR!$A$16:$C$27,MATCH(Tableau4[[#This Row],[Mois]],COEE_CADLIGNE_TR!$A$16:$A$27,0),2)*COEE_CADLIGNE_TR!$I$2*INDEX(COEE_CADLIGNE_TR!$L$3:$R$9,MATCH(WEEKDAY($A298,1),COEE_CADLIGNE_TR!$M$3:$M$9,0),4)*INDEX(COEE_CADLIGNE_TR!$A$1:$D$13,MATCH(MONTH($A298),COEE_CADLIGNE_TR!$A$1:$A$13,0),4))))</f>
        <v/>
      </c>
      <c r="Q298" s="28" t="str">
        <f>IF(OR(Ouverture_lignes_validées!Q298="F",Ouverture_lignes_validées!Q298="PM",Ouverture_lignes_validées!Q298=""),"",IF(Ouverture_lignes_validées!Q298=1,INDEX(COEE_CADLIGNE_TR!$A$16:$C$27,MATCH(Tableau4[[#This Row],[Mois]],COEE_CADLIGNE_TR!$A$16:$A$27,0),2)*COEE_CADLIGNE_TR!$I$2*INDEX(COEE_CADLIGNE_TR!$L$3:$R$9,MATCH(WEEKDAY($A298,1),COEE_CADLIGNE_TR!$M$3:$M$9,0),5)*INDEX(COEE_CADLIGNE_TR!$A$1:$D$13,MATCH(MONTH($A298),COEE_CADLIGNE_TR!$A$1:$A$13,0),4)))</f>
        <v/>
      </c>
      <c r="R298" s="28" t="str">
        <f>IF(OR(Ouverture_lignes_validées!R298="F",Ouverture_lignes_validées!R298="PM",Ouverture_lignes_validées!R298=""),"",IF(Ouverture_lignes_validées!R298=1,INDEX(COEE_CADLIGNE_TR!$A$16:$C$27,MATCH(Tableau4[[#This Row],[Mois]],COEE_CADLIGNE_TR!$A$16:$A$27,0),2)*COEE_CADLIGNE_TR!$I$2*INDEX(COEE_CADLIGNE_TR!$L$3:$R$9,MATCH(WEEKDAY($A298,1),COEE_CADLIGNE_TR!$M$3:$M$9,0),6)*INDEX(COEE_CADLIGNE_TR!$A$1:$D$13,MATCH(MONTH($A298),COEE_CADLIGNE_TR!$A$1:$A$13,0),4)))</f>
        <v/>
      </c>
      <c r="S298" s="28">
        <f>IF(OR(Ouverture_lignes_validées!S298="F",Ouverture_lignes_validées!S298="PM",Ouverture_lignes_validées!S298=""),"",IF(Ouverture_lignes_validées!S298=1,INDEX(COEE_CADLIGNE_TR!$A$16:$C$27,MATCH(Tableau4[[#This Row],[Mois]],COEE_CADLIGNE_TR!$A$16:$A$27,0),2)*COEE_CADLIGNE_TR!$I$2*INDEX(COEE_CADLIGNE_TR!$L$3:$R$9,MATCH(WEEKDAY($A298,1),COEE_CADLIGNE_TR!$M$3:$M$9,0),7)*INDEX(COEE_CADLIGNE_TR!$A$1:$D$13,MATCH(MONTH($A298),COEE_CADLIGNE_TR!$A$1:$A$13,0),4)))</f>
        <v>8043.4125000000004</v>
      </c>
      <c r="T298" s="28" t="str">
        <f>IF(OR(Ouverture_lignes_validées!T298="F",Ouverture_lignes_validées!T298="PM",Ouverture_lignes_validées!T298=""),"",IF(Ouverture_lignes_validées!T298=1,IF(ISEVEN(Capa_lignes!$C298)="VRAI",INDEX(COEE_CADLIGNE_TR!$A$16:$C$27,MATCH(Tableau4[[#This Row],[Mois]],COEE_CADLIGNE_TR!$A$16:$A$27,0),2)*COEE_CADLIGNE_TR!$J$2*INDEX(COEE_CADLIGNE_TR!$L$3:$R$9,MATCH(WEEKDAY($A298,1),COEE_CADLIGNE_TR!$M$3:$M$9,0),3)*INDEX(COEE_CADLIGNE_TR!$A$1:$E$13,MATCH(MONTH($A298),COEE_CADLIGNE_TR!$A$1:$A$13,0),5),INDEX(COEE_CADLIGNE_TR!$A$16:$C$27,MATCH(Tableau4[[#This Row],[Mois]],COEE_CADLIGNE_TR!$A$16:$A$27,0),2)*COEE_CADLIGNE_TR!$J$2*INDEX(COEE_CADLIGNE_TR!$L$3:$R$9,MATCH(WEEKDAY($A298,1),COEE_CADLIGNE_TR!$M$3:$M$9,0),4)*INDEX(COEE_CADLIGNE_TR!$A$1:$E$13,MATCH(MONTH($A298),COEE_CADLIGNE_TR!$A$1:$A$13,0),5))))</f>
        <v/>
      </c>
    </row>
    <row r="299" spans="1:20" x14ac:dyDescent="0.35">
      <c r="A299" s="4">
        <v>45222</v>
      </c>
      <c r="B299" s="1">
        <v>2023</v>
      </c>
      <c r="C299" s="1">
        <v>43</v>
      </c>
      <c r="D299" s="1">
        <f>MONTH(Tableau4[[#This Row],[Date ]])</f>
        <v>10</v>
      </c>
      <c r="E299" s="28" t="str">
        <f>IF(OR(Ouverture_lignes_validées!E299="F",Ouverture_lignes_validées!E299="PM",Ouverture_lignes_validées!E299=""),"",
IF(Ouverture_lignes_validées!E299=1,
IF(ISEVEN(Capa_lignes!$C299)="VRAI",
INDEX(COEE_CADLIGNE_TR!$A$16:$C$27,MATCH(Tableau4[[#This Row],[Mois]],COEE_CADLIGNE_TR!$A$16:$A$27,0),2)*COEE_CADLIGNE_TR!$G$2*INDEX(COEE_CADLIGNE_TR!$L$3:$R$9,MATCH(WEEKDAY($A299,1),COEE_CADLIGNE_TR!$M$3:$M$9,0),4)*INDEX(COEE_CADLIGNE_TR!$A$1:$D$13,MATCH(MONTH($A299),COEE_CADLIGNE_TR!$A$1:$A$13,0),2)*INDEX(COEE_CADLIGNE_TR!$A$1:$D$13,MATCH(MONTH($A299),COEE_CADLIGNE_TR!$A$1:$A$13,0),2),
INDEX(COEE_CADLIGNE_TR!$A$16:$C$27,MATCH(Tableau4[[#This Row],[Mois]],COEE_CADLIGNE_TR!$A$16:$A$27,0),2)*COEE_CADLIGNE_TR!$G$2*INDEX(COEE_CADLIGNE_TR!$L$3:$R$9,MATCH(WEEKDAY($A299,1),COEE_CADLIGNE_TR!$M$3:$M$9,0),3)*INDEX(COEE_CADLIGNE_TR!$A$1:$D$13,MATCH(MONTH($A299),COEE_CADLIGNE_TR!$A$1:$A$13,0),2)*INDEX(COEE_CADLIGNE_TR!$A$1:$D$13,MATCH(MONTH($A299),COEE_CADLIGNE_TR!$A$1:$A$13,0),2))))</f>
        <v/>
      </c>
      <c r="F299" s="28" t="str">
        <f>IF(OR(Ouverture_lignes_validées!F299="F",Ouverture_lignes_validées!F299="PM",Ouverture_lignes_validées!F299=""),"",IF(Ouverture_lignes_validées!F299=1,IF(ISEVEN(Capa_lignes!$C299)="VRAI",INDEX(COEE_CADLIGNE_TR!$A$16:$C$27,MATCH(Tableau4[[#This Row],[Mois]],COEE_CADLIGNE_TR!$A$16:$A$27,0),2)*COEE_CADLIGNE_TR!$G$2*INDEX(COEE_CADLIGNE_TR!$L$3:$R$9,MATCH(WEEKDAY($A299,1),COEE_CADLIGNE_TR!$M$3:$M$9,0),3)*INDEX(COEE_CADLIGNE_TR!$A$1:$D$13,MATCH(MONTH($A299),COEE_CADLIGNE_TR!$A$1:$A$13,0),2),COEE_CADLIGNE_TR!$G$2*INDEX(COEE_CADLIGNE_TR!$L$3:$R$9,MATCH(WEEKDAY($A299,1),COEE_CADLIGNE_TR!$M$3:$M$9,0),4)*INDEX(COEE_CADLIGNE_TR!$A$1:$D$13,MATCH(MONTH($A299),COEE_CADLIGNE_TR!$A$1:$A$13,0),2))))</f>
        <v/>
      </c>
      <c r="G299" s="28" t="str">
        <f>IF(OR(Ouverture_lignes_validées!G299="F",Ouverture_lignes_validées!G299="PM",Ouverture_lignes_validées!G299=""),"",IF(Ouverture_lignes_validées!G299=1,INDEX(COEE_CADLIGNE_TR!$A$16:$C$27,MATCH(Tableau4[[#This Row],[Mois]],COEE_CADLIGNE_TR!$A$16:$A$27,0),2)*COEE_CADLIGNE_TR!$G$2*INDEX(COEE_CADLIGNE_TR!$L$3:$R$9,MATCH(WEEKDAY($A299,1),COEE_CADLIGNE_TR!$M$3:$M$9,0),5)*INDEX(COEE_CADLIGNE_TR!$A$1:$D$13,MATCH(MONTH($A299),COEE_CADLIGNE_TR!$A$1:$A$13,0),2)))</f>
        <v/>
      </c>
      <c r="H299" s="28" t="str">
        <f>IF(OR(Ouverture_lignes_validées!H299="F",Ouverture_lignes_validées!H299="PM",Ouverture_lignes_validées!H299=""),"",IF(Ouverture_lignes_validées!H299=1,INDEX(COEE_CADLIGNE_TR!$A$16:$C$27,MATCH(Tableau4[[#This Row],[Mois]],COEE_CADLIGNE_TR!$A$16:$A$27,0),2)*COEE_CADLIGNE_TR!$G$2*INDEX(COEE_CADLIGNE_TR!$L$3:$R$9,MATCH(WEEKDAY($A299,1),COEE_CADLIGNE_TR!$M$3:$M$9,0),6)*INDEX(COEE_CADLIGNE_TR!$A$1:$D$13,MATCH(MONTH($A299),COEE_CADLIGNE_TR!$A$1:$A$13,0),2)))</f>
        <v/>
      </c>
      <c r="I299" s="28" t="str">
        <f>IF(OR(Ouverture_lignes_validées!I299="F",Ouverture_lignes_validées!I299="PM",Ouverture_lignes_validées!I299=""),"",IF(Ouverture_lignes_validées!I299=1,INDEX(COEE_CADLIGNE_TR!$A$16:$C$27,MATCH(Tableau4[[#This Row],[Mois]],COEE_CADLIGNE_TR!$A$16:$A$27,0),2)*COEE_CADLIGNE_TR!$G$2*INDEX(COEE_CADLIGNE_TR!$L$3:$R$9,MATCH(WEEKDAY($A299,1),COEE_CADLIGNE_TR!$M$3:$M$9,0),7)*INDEX(COEE_CADLIGNE_TR!$A$1:$D$13,MATCH(MONTH($A299),COEE_CADLIGNE_TR!$A$1:$A$13,0),2)))</f>
        <v/>
      </c>
      <c r="J299" s="28" t="str">
        <f>IF(OR(Ouverture_lignes_validées!J299="F",Ouverture_lignes_validées!J299="PM",Ouverture_lignes_validées!J299=""),"",IF(Ouverture_lignes_validées!J299=1,IF(ISEVEN(Capa_lignes!$C299)="VRAI",INDEX(COEE_CADLIGNE_TR!$A$16:$C$27,MATCH(Tableau4[[#This Row],[Mois]],COEE_CADLIGNE_TR!$A$16:$A$27,0),2)*COEE_CADLIGNE_TR!$H$2*INDEX(COEE_CADLIGNE_TR!$L$3:$R$9,MATCH(WEEKDAY($A299,1),COEE_CADLIGNE_TR!$M$3:$M$9,0),4)*INDEX(COEE_CADLIGNE_TR!$A$1:$D$13,MATCH(MONTH($A299),COEE_CADLIGNE_TR!$A$1:$A$13,0),3),INDEX(COEE_CADLIGNE_TR!$A$16:$C$27,MATCH(Tableau4[[#This Row],[Mois]],COEE_CADLIGNE_TR!$A$16:$A$27,0),2)*COEE_CADLIGNE_TR!$H$2*INDEX(COEE_CADLIGNE_TR!$L$3:$R$9,MATCH(WEEKDAY($A299,1),COEE_CADLIGNE_TR!$M$3:$M$9,0),3)*INDEX(COEE_CADLIGNE_TR!$A$1:$D$13,MATCH(MONTH($A299),COEE_CADLIGNE_TR!$A$1:$A$13,0),3))))</f>
        <v/>
      </c>
      <c r="K299" s="28">
        <f>IF(OR(Ouverture_lignes_validées!K299="F",Ouverture_lignes_validées!K299="PM",Ouverture_lignes_validées!K299=""),"",IF(Ouverture_lignes_validées!K299=1,IF(ISEVEN(Capa_lignes!$C299)="VRAI",INDEX(COEE_CADLIGNE_TR!$A$16:$C$27,MATCH(Tableau4[[#This Row],[Mois]],COEE_CADLIGNE_TR!$A$16:$A$27,0),2)*COEE_CADLIGNE_TR!$H$2*INDEX(COEE_CADLIGNE_TR!$L$3:$R$9,MATCH(WEEKDAY($A299,1),COEE_CADLIGNE_TR!$M$3:$M$9,0),3)*INDEX(COEE_CADLIGNE_TR!$A$1:$D$13,MATCH(MONTH($A299),COEE_CADLIGNE_TR!$A$1:$A$13,0),3),INDEX(COEE_CADLIGNE_TR!$A$16:$C$27,MATCH(Tableau4[[#This Row],[Mois]],COEE_CADLIGNE_TR!$A$16:$A$27,0),2)*COEE_CADLIGNE_TR!$H$2*INDEX(COEE_CADLIGNE_TR!$L$3:$R$9,MATCH(WEEKDAY($A299,1),COEE_CADLIGNE_TR!$M$3:$M$9,0),4)*INDEX(COEE_CADLIGNE_TR!$A$1:$D$13,MATCH(MONTH($A299),COEE_CADLIGNE_TR!$A$1:$A$13,0),3))))</f>
        <v>5097.9375</v>
      </c>
      <c r="L299" s="28">
        <f>IF(OR(Ouverture_lignes_validées!L299="F",Ouverture_lignes_validées!L299="PM",Ouverture_lignes_validées!L299=""),"",IF(Ouverture_lignes_validées!L299=1,INDEX(COEE_CADLIGNE_TR!$A$16:$C$27,MATCH(Tableau4[[#This Row],[Mois]],COEE_CADLIGNE_TR!$A$16:$A$27,0),2)*COEE_CADLIGNE_TR!$H$2*INDEX(COEE_CADLIGNE_TR!$L$3:$R$9,MATCH(WEEKDAY($A299,1),COEE_CADLIGNE_TR!$M$3:$M$9,0),5)*INDEX(COEE_CADLIGNE_TR!$A$1:$D$13,MATCH(MONTH($A299),COEE_CADLIGNE_TR!$A$1:$A$13,0),3)))</f>
        <v>6230.8125</v>
      </c>
      <c r="M299" s="28" t="str">
        <f>IF(OR(Ouverture_lignes_validées!M299="F",Ouverture_lignes_validées!M299="PM",Ouverture_lignes_validées!M299=""),"",IF(Ouverture_lignes_validées!M299=1,INDEX(COEE_CADLIGNE_TR!$A$16:$C$27,MATCH(Tableau4[[#This Row],[Mois]],COEE_CADLIGNE_TR!$A$16:$A$27,0),2)*COEE_CADLIGNE_TR!$H$2*INDEX(COEE_CADLIGNE_TR!$L$3:$R$9,MATCH(WEEKDAY($A299,1),COEE_CADLIGNE_TR!$M$3:$M$9,0),6)*INDEX(COEE_CADLIGNE_TR!$A$1:$D$13,MATCH(MONTH($A299),COEE_CADLIGNE_TR!$A$1:$A$13,0),3)))</f>
        <v/>
      </c>
      <c r="N299" s="28" t="str">
        <f>IF(OR(Ouverture_lignes_validées!N299="F",Ouverture_lignes_validées!N299="PM",Ouverture_lignes_validées!N299=""),"",IF(Ouverture_lignes_validées!N299=1,INDEX(COEE_CADLIGNE_TR!$A$16:$C$27,MATCH(Tableau4[[#This Row],[Mois]],COEE_CADLIGNE_TR!$A$16:$A$27,0),2)*COEE_CADLIGNE_TR!$H$2*INDEX(COEE_CADLIGNE_TR!$L$3:$R$9,MATCH(WEEKDAY($A299,1),COEE_CADLIGNE_TR!$M$3:$M$9,0),7)*INDEX(COEE_CADLIGNE_TR!$A$1:$D$13,MATCH(MONTH($A299),COEE_CADLIGNE_TR!$A$1:$A$13,0),3)))</f>
        <v/>
      </c>
      <c r="O299" s="28">
        <f>IF(OR(Ouverture_lignes_validées!O299="F",Ouverture_lignes_validées!O299="PM",Ouverture_lignes_validées!O299=""),"",IF(Ouverture_lignes_validées!O299=1,IF(ISEVEN(Capa_lignes!$C299)="VRAI",INDEX(COEE_CADLIGNE_TR!$A$16:$C$27,MATCH(Tableau4[[#This Row],[Mois]],COEE_CADLIGNE_TR!$A$16:$A$27,0),2)*COEE_CADLIGNE_TR!$I$2*INDEX(COEE_CADLIGNE_TR!$L$3:$R$9,MATCH(WEEKDAY($A299,1),COEE_CADLIGNE_TR!$M$3:$M$9,0),4)*INDEX(COEE_CADLIGNE_TR!$A$1:$D$13,MATCH(MONTH($A299),COEE_CADLIGNE_TR!$A$1:$A$13,0),4),INDEX(COEE_CADLIGNE_TR!$A$16:$C$27,MATCH(Tableau4[[#This Row],[Mois]],COEE_CADLIGNE_TR!$A$16:$A$27,0),2)*COEE_CADLIGNE_TR!$I$2*INDEX(COEE_CADLIGNE_TR!$L$3:$R$9,MATCH(WEEKDAY($A299,1),COEE_CADLIGNE_TR!$M$3:$M$9,0),3)*INDEX(COEE_CADLIGNE_TR!$A$1:$D$13,MATCH(MONTH($A299),COEE_CADLIGNE_TR!$A$1:$A$13,0),4))))</f>
        <v>4984.6500000000005</v>
      </c>
      <c r="P299" s="28">
        <f>IF(OR(Ouverture_lignes_validées!P299="F",Ouverture_lignes_validées!P299="PM",Ouverture_lignes_validées!P299=""),"",IF(Ouverture_lignes_validées!P299=1,IF(ISEVEN(Capa_lignes!$C299)="VRAI",INDEX(COEE_CADLIGNE_TR!$A$16:$C$27,MATCH(Tableau4[[#This Row],[Mois]],COEE_CADLIGNE_TR!$A$16:$A$27,0),2)*COEE_CADLIGNE_TR!$I$2*INDEX(COEE_CADLIGNE_TR!$L$3:$R$9,MATCH(WEEKDAY($A299,1),COEE_CADLIGNE_TR!$M$3:$M$9,0),3)*INDEX(COEE_CADLIGNE_TR!$A$1:$D$13,MATCH(MONTH($A299),COEE_CADLIGNE_TR!$A$1:$A$13,0),4),INDEX(COEE_CADLIGNE_TR!$A$16:$C$27,MATCH(Tableau4[[#This Row],[Mois]],COEE_CADLIGNE_TR!$A$16:$A$27,0),2)*COEE_CADLIGNE_TR!$I$2*INDEX(COEE_CADLIGNE_TR!$L$3:$R$9,MATCH(WEEKDAY($A299,1),COEE_CADLIGNE_TR!$M$3:$M$9,0),4)*INDEX(COEE_CADLIGNE_TR!$A$1:$D$13,MATCH(MONTH($A299),COEE_CADLIGNE_TR!$A$1:$A$13,0),4))))</f>
        <v>5097.9375</v>
      </c>
      <c r="Q299" s="28" t="str">
        <f>IF(OR(Ouverture_lignes_validées!Q299="F",Ouverture_lignes_validées!Q299="PM",Ouverture_lignes_validées!Q299=""),"",IF(Ouverture_lignes_validées!Q299=1,INDEX(COEE_CADLIGNE_TR!$A$16:$C$27,MATCH(Tableau4[[#This Row],[Mois]],COEE_CADLIGNE_TR!$A$16:$A$27,0),2)*COEE_CADLIGNE_TR!$I$2*INDEX(COEE_CADLIGNE_TR!$L$3:$R$9,MATCH(WEEKDAY($A299,1),COEE_CADLIGNE_TR!$M$3:$M$9,0),5)*INDEX(COEE_CADLIGNE_TR!$A$1:$D$13,MATCH(MONTH($A299),COEE_CADLIGNE_TR!$A$1:$A$13,0),4)))</f>
        <v/>
      </c>
      <c r="R299" s="28" t="str">
        <f>IF(OR(Ouverture_lignes_validées!R299="F",Ouverture_lignes_validées!R299="PM",Ouverture_lignes_validées!R299=""),"",IF(Ouverture_lignes_validées!R299=1,INDEX(COEE_CADLIGNE_TR!$A$16:$C$27,MATCH(Tableau4[[#This Row],[Mois]],COEE_CADLIGNE_TR!$A$16:$A$27,0),2)*COEE_CADLIGNE_TR!$I$2*INDEX(COEE_CADLIGNE_TR!$L$3:$R$9,MATCH(WEEKDAY($A299,1),COEE_CADLIGNE_TR!$M$3:$M$9,0),6)*INDEX(COEE_CADLIGNE_TR!$A$1:$D$13,MATCH(MONTH($A299),COEE_CADLIGNE_TR!$A$1:$A$13,0),4)))</f>
        <v/>
      </c>
      <c r="S299" s="28" t="str">
        <f>IF(OR(Ouverture_lignes_validées!S299="F",Ouverture_lignes_validées!S299="PM",Ouverture_lignes_validées!S299=""),"",IF(Ouverture_lignes_validées!S299=1,INDEX(COEE_CADLIGNE_TR!$A$16:$C$27,MATCH(Tableau4[[#This Row],[Mois]],COEE_CADLIGNE_TR!$A$16:$A$27,0),2)*COEE_CADLIGNE_TR!$I$2*INDEX(COEE_CADLIGNE_TR!$L$3:$R$9,MATCH(WEEKDAY($A299,1),COEE_CADLIGNE_TR!$M$3:$M$9,0),7)*INDEX(COEE_CADLIGNE_TR!$A$1:$D$13,MATCH(MONTH($A299),COEE_CADLIGNE_TR!$A$1:$A$13,0),4)))</f>
        <v/>
      </c>
      <c r="T299" s="28">
        <f>IF(OR(Ouverture_lignes_validées!T299="F",Ouverture_lignes_validées!T299="PM",Ouverture_lignes_validées!T299=""),"",IF(Ouverture_lignes_validées!T299=1,IF(ISEVEN(Capa_lignes!$C299)="VRAI",INDEX(COEE_CADLIGNE_TR!$A$16:$C$27,MATCH(Tableau4[[#This Row],[Mois]],COEE_CADLIGNE_TR!$A$16:$A$27,0),2)*COEE_CADLIGNE_TR!$J$2*INDEX(COEE_CADLIGNE_TR!$L$3:$R$9,MATCH(WEEKDAY($A299,1),COEE_CADLIGNE_TR!$M$3:$M$9,0),3)*INDEX(COEE_CADLIGNE_TR!$A$1:$E$13,MATCH(MONTH($A299),COEE_CADLIGNE_TR!$A$1:$A$13,0),5),INDEX(COEE_CADLIGNE_TR!$A$16:$C$27,MATCH(Tableau4[[#This Row],[Mois]],COEE_CADLIGNE_TR!$A$16:$A$27,0),2)*COEE_CADLIGNE_TR!$J$2*INDEX(COEE_CADLIGNE_TR!$L$3:$R$9,MATCH(WEEKDAY($A299,1),COEE_CADLIGNE_TR!$M$3:$M$9,0),4)*INDEX(COEE_CADLIGNE_TR!$A$1:$E$13,MATCH(MONTH($A299),COEE_CADLIGNE_TR!$A$1:$A$13,0),5))))</f>
        <v>1601.8735362997659</v>
      </c>
    </row>
    <row r="300" spans="1:20" x14ac:dyDescent="0.35">
      <c r="A300" s="4">
        <v>45223</v>
      </c>
      <c r="B300" s="1">
        <v>2023</v>
      </c>
      <c r="C300" s="1">
        <v>43</v>
      </c>
      <c r="D300" s="1">
        <f>MONTH(Tableau4[[#This Row],[Date ]])</f>
        <v>10</v>
      </c>
      <c r="E300" s="28" t="str">
        <f>IF(OR(Ouverture_lignes_validées!E300="F",Ouverture_lignes_validées!E300="PM",Ouverture_lignes_validées!E300=""),"",
IF(Ouverture_lignes_validées!E300=1,
IF(ISEVEN(Capa_lignes!$C300)="VRAI",
INDEX(COEE_CADLIGNE_TR!$A$16:$C$27,MATCH(Tableau4[[#This Row],[Mois]],COEE_CADLIGNE_TR!$A$16:$A$27,0),2)*COEE_CADLIGNE_TR!$G$2*INDEX(COEE_CADLIGNE_TR!$L$3:$R$9,MATCH(WEEKDAY($A300,1),COEE_CADLIGNE_TR!$M$3:$M$9,0),4)*INDEX(COEE_CADLIGNE_TR!$A$1:$D$13,MATCH(MONTH($A300),COEE_CADLIGNE_TR!$A$1:$A$13,0),2)*INDEX(COEE_CADLIGNE_TR!$A$1:$D$13,MATCH(MONTH($A300),COEE_CADLIGNE_TR!$A$1:$A$13,0),2),
INDEX(COEE_CADLIGNE_TR!$A$16:$C$27,MATCH(Tableau4[[#This Row],[Mois]],COEE_CADLIGNE_TR!$A$16:$A$27,0),2)*COEE_CADLIGNE_TR!$G$2*INDEX(COEE_CADLIGNE_TR!$L$3:$R$9,MATCH(WEEKDAY($A300,1),COEE_CADLIGNE_TR!$M$3:$M$9,0),3)*INDEX(COEE_CADLIGNE_TR!$A$1:$D$13,MATCH(MONTH($A300),COEE_CADLIGNE_TR!$A$1:$A$13,0),2)*INDEX(COEE_CADLIGNE_TR!$A$1:$D$13,MATCH(MONTH($A300),COEE_CADLIGNE_TR!$A$1:$A$13,0),2))))</f>
        <v/>
      </c>
      <c r="F300" s="28" t="str">
        <f>IF(OR(Ouverture_lignes_validées!F300="F",Ouverture_lignes_validées!F300="PM",Ouverture_lignes_validées!F300=""),"",IF(Ouverture_lignes_validées!F300=1,IF(ISEVEN(Capa_lignes!$C300)="VRAI",INDEX(COEE_CADLIGNE_TR!$A$16:$C$27,MATCH(Tableau4[[#This Row],[Mois]],COEE_CADLIGNE_TR!$A$16:$A$27,0),2)*COEE_CADLIGNE_TR!$G$2*INDEX(COEE_CADLIGNE_TR!$L$3:$R$9,MATCH(WEEKDAY($A300,1),COEE_CADLIGNE_TR!$M$3:$M$9,0),3)*INDEX(COEE_CADLIGNE_TR!$A$1:$D$13,MATCH(MONTH($A300),COEE_CADLIGNE_TR!$A$1:$A$13,0),2),COEE_CADLIGNE_TR!$G$2*INDEX(COEE_CADLIGNE_TR!$L$3:$R$9,MATCH(WEEKDAY($A300,1),COEE_CADLIGNE_TR!$M$3:$M$9,0),4)*INDEX(COEE_CADLIGNE_TR!$A$1:$D$13,MATCH(MONTH($A300),COEE_CADLIGNE_TR!$A$1:$A$13,0),2))))</f>
        <v/>
      </c>
      <c r="G300" s="28" t="str">
        <f>IF(OR(Ouverture_lignes_validées!G300="F",Ouverture_lignes_validées!G300="PM",Ouverture_lignes_validées!G300=""),"",IF(Ouverture_lignes_validées!G300=1,INDEX(COEE_CADLIGNE_TR!$A$16:$C$27,MATCH(Tableau4[[#This Row],[Mois]],COEE_CADLIGNE_TR!$A$16:$A$27,0),2)*COEE_CADLIGNE_TR!$G$2*INDEX(COEE_CADLIGNE_TR!$L$3:$R$9,MATCH(WEEKDAY($A300,1),COEE_CADLIGNE_TR!$M$3:$M$9,0),5)*INDEX(COEE_CADLIGNE_TR!$A$1:$D$13,MATCH(MONTH($A300),COEE_CADLIGNE_TR!$A$1:$A$13,0),2)))</f>
        <v/>
      </c>
      <c r="H300" s="28" t="str">
        <f>IF(OR(Ouverture_lignes_validées!H300="F",Ouverture_lignes_validées!H300="PM",Ouverture_lignes_validées!H300=""),"",IF(Ouverture_lignes_validées!H300=1,INDEX(COEE_CADLIGNE_TR!$A$16:$C$27,MATCH(Tableau4[[#This Row],[Mois]],COEE_CADLIGNE_TR!$A$16:$A$27,0),2)*COEE_CADLIGNE_TR!$G$2*INDEX(COEE_CADLIGNE_TR!$L$3:$R$9,MATCH(WEEKDAY($A300,1),COEE_CADLIGNE_TR!$M$3:$M$9,0),6)*INDEX(COEE_CADLIGNE_TR!$A$1:$D$13,MATCH(MONTH($A300),COEE_CADLIGNE_TR!$A$1:$A$13,0),2)))</f>
        <v/>
      </c>
      <c r="I300" s="28" t="str">
        <f>IF(OR(Ouverture_lignes_validées!I300="F",Ouverture_lignes_validées!I300="PM",Ouverture_lignes_validées!I300=""),"",IF(Ouverture_lignes_validées!I300=1,INDEX(COEE_CADLIGNE_TR!$A$16:$C$27,MATCH(Tableau4[[#This Row],[Mois]],COEE_CADLIGNE_TR!$A$16:$A$27,0),2)*COEE_CADLIGNE_TR!$G$2*INDEX(COEE_CADLIGNE_TR!$L$3:$R$9,MATCH(WEEKDAY($A300,1),COEE_CADLIGNE_TR!$M$3:$M$9,0),7)*INDEX(COEE_CADLIGNE_TR!$A$1:$D$13,MATCH(MONTH($A300),COEE_CADLIGNE_TR!$A$1:$A$13,0),2)))</f>
        <v/>
      </c>
      <c r="J300" s="28" t="str">
        <f>IF(OR(Ouverture_lignes_validées!J300="F",Ouverture_lignes_validées!J300="PM",Ouverture_lignes_validées!J300=""),"",IF(Ouverture_lignes_validées!J300=1,IF(ISEVEN(Capa_lignes!$C300)="VRAI",INDEX(COEE_CADLIGNE_TR!$A$16:$C$27,MATCH(Tableau4[[#This Row],[Mois]],COEE_CADLIGNE_TR!$A$16:$A$27,0),2)*COEE_CADLIGNE_TR!$H$2*INDEX(COEE_CADLIGNE_TR!$L$3:$R$9,MATCH(WEEKDAY($A300,1),COEE_CADLIGNE_TR!$M$3:$M$9,0),4)*INDEX(COEE_CADLIGNE_TR!$A$1:$D$13,MATCH(MONTH($A300),COEE_CADLIGNE_TR!$A$1:$A$13,0),3),INDEX(COEE_CADLIGNE_TR!$A$16:$C$27,MATCH(Tableau4[[#This Row],[Mois]],COEE_CADLIGNE_TR!$A$16:$A$27,0),2)*COEE_CADLIGNE_TR!$H$2*INDEX(COEE_CADLIGNE_TR!$L$3:$R$9,MATCH(WEEKDAY($A300,1),COEE_CADLIGNE_TR!$M$3:$M$9,0),3)*INDEX(COEE_CADLIGNE_TR!$A$1:$D$13,MATCH(MONTH($A300),COEE_CADLIGNE_TR!$A$1:$A$13,0),3))))</f>
        <v/>
      </c>
      <c r="K300" s="28">
        <f>IF(OR(Ouverture_lignes_validées!K300="F",Ouverture_lignes_validées!K300="PM",Ouverture_lignes_validées!K300=""),"",IF(Ouverture_lignes_validées!K300=1,IF(ISEVEN(Capa_lignes!$C300)="VRAI",INDEX(COEE_CADLIGNE_TR!$A$16:$C$27,MATCH(Tableau4[[#This Row],[Mois]],COEE_CADLIGNE_TR!$A$16:$A$27,0),2)*COEE_CADLIGNE_TR!$H$2*INDEX(COEE_CADLIGNE_TR!$L$3:$R$9,MATCH(WEEKDAY($A300,1),COEE_CADLIGNE_TR!$M$3:$M$9,0),3)*INDEX(COEE_CADLIGNE_TR!$A$1:$D$13,MATCH(MONTH($A300),COEE_CADLIGNE_TR!$A$1:$A$13,0),3),INDEX(COEE_CADLIGNE_TR!$A$16:$C$27,MATCH(Tableau4[[#This Row],[Mois]],COEE_CADLIGNE_TR!$A$16:$A$27,0),2)*COEE_CADLIGNE_TR!$H$2*INDEX(COEE_CADLIGNE_TR!$L$3:$R$9,MATCH(WEEKDAY($A300,1),COEE_CADLIGNE_TR!$M$3:$M$9,0),4)*INDEX(COEE_CADLIGNE_TR!$A$1:$D$13,MATCH(MONTH($A300),COEE_CADLIGNE_TR!$A$1:$A$13,0),3))))</f>
        <v>5097.9375</v>
      </c>
      <c r="L300" s="28">
        <f>IF(OR(Ouverture_lignes_validées!L300="F",Ouverture_lignes_validées!L300="PM",Ouverture_lignes_validées!L300=""),"",IF(Ouverture_lignes_validées!L300=1,INDEX(COEE_CADLIGNE_TR!$A$16:$C$27,MATCH(Tableau4[[#This Row],[Mois]],COEE_CADLIGNE_TR!$A$16:$A$27,0),2)*COEE_CADLIGNE_TR!$H$2*INDEX(COEE_CADLIGNE_TR!$L$3:$R$9,MATCH(WEEKDAY($A300,1),COEE_CADLIGNE_TR!$M$3:$M$9,0),5)*INDEX(COEE_CADLIGNE_TR!$A$1:$D$13,MATCH(MONTH($A300),COEE_CADLIGNE_TR!$A$1:$A$13,0),3)))</f>
        <v>6230.8125</v>
      </c>
      <c r="M300" s="28" t="str">
        <f>IF(OR(Ouverture_lignes_validées!M300="F",Ouverture_lignes_validées!M300="PM",Ouverture_lignes_validées!M300=""),"",IF(Ouverture_lignes_validées!M300=1,INDEX(COEE_CADLIGNE_TR!$A$16:$C$27,MATCH(Tableau4[[#This Row],[Mois]],COEE_CADLIGNE_TR!$A$16:$A$27,0),2)*COEE_CADLIGNE_TR!$H$2*INDEX(COEE_CADLIGNE_TR!$L$3:$R$9,MATCH(WEEKDAY($A300,1),COEE_CADLIGNE_TR!$M$3:$M$9,0),6)*INDEX(COEE_CADLIGNE_TR!$A$1:$D$13,MATCH(MONTH($A300),COEE_CADLIGNE_TR!$A$1:$A$13,0),3)))</f>
        <v/>
      </c>
      <c r="N300" s="28" t="str">
        <f>IF(OR(Ouverture_lignes_validées!N300="F",Ouverture_lignes_validées!N300="PM",Ouverture_lignes_validées!N300=""),"",IF(Ouverture_lignes_validées!N300=1,INDEX(COEE_CADLIGNE_TR!$A$16:$C$27,MATCH(Tableau4[[#This Row],[Mois]],COEE_CADLIGNE_TR!$A$16:$A$27,0),2)*COEE_CADLIGNE_TR!$H$2*INDEX(COEE_CADLIGNE_TR!$L$3:$R$9,MATCH(WEEKDAY($A300,1),COEE_CADLIGNE_TR!$M$3:$M$9,0),7)*INDEX(COEE_CADLIGNE_TR!$A$1:$D$13,MATCH(MONTH($A300),COEE_CADLIGNE_TR!$A$1:$A$13,0),3)))</f>
        <v/>
      </c>
      <c r="O300" s="28">
        <f>IF(OR(Ouverture_lignes_validées!O300="F",Ouverture_lignes_validées!O300="PM",Ouverture_lignes_validées!O300=""),"",IF(Ouverture_lignes_validées!O300=1,IF(ISEVEN(Capa_lignes!$C300)="VRAI",INDEX(COEE_CADLIGNE_TR!$A$16:$C$27,MATCH(Tableau4[[#This Row],[Mois]],COEE_CADLIGNE_TR!$A$16:$A$27,0),2)*COEE_CADLIGNE_TR!$I$2*INDEX(COEE_CADLIGNE_TR!$L$3:$R$9,MATCH(WEEKDAY($A300,1),COEE_CADLIGNE_TR!$M$3:$M$9,0),4)*INDEX(COEE_CADLIGNE_TR!$A$1:$D$13,MATCH(MONTH($A300),COEE_CADLIGNE_TR!$A$1:$A$13,0),4),INDEX(COEE_CADLIGNE_TR!$A$16:$C$27,MATCH(Tableau4[[#This Row],[Mois]],COEE_CADLIGNE_TR!$A$16:$A$27,0),2)*COEE_CADLIGNE_TR!$I$2*INDEX(COEE_CADLIGNE_TR!$L$3:$R$9,MATCH(WEEKDAY($A300,1),COEE_CADLIGNE_TR!$M$3:$M$9,0),3)*INDEX(COEE_CADLIGNE_TR!$A$1:$D$13,MATCH(MONTH($A300),COEE_CADLIGNE_TR!$A$1:$A$13,0),4))))</f>
        <v>4984.6500000000005</v>
      </c>
      <c r="P300" s="28">
        <f>IF(OR(Ouverture_lignes_validées!P300="F",Ouverture_lignes_validées!P300="PM",Ouverture_lignes_validées!P300=""),"",IF(Ouverture_lignes_validées!P300=1,IF(ISEVEN(Capa_lignes!$C300)="VRAI",INDEX(COEE_CADLIGNE_TR!$A$16:$C$27,MATCH(Tableau4[[#This Row],[Mois]],COEE_CADLIGNE_TR!$A$16:$A$27,0),2)*COEE_CADLIGNE_TR!$I$2*INDEX(COEE_CADLIGNE_TR!$L$3:$R$9,MATCH(WEEKDAY($A300,1),COEE_CADLIGNE_TR!$M$3:$M$9,0),3)*INDEX(COEE_CADLIGNE_TR!$A$1:$D$13,MATCH(MONTH($A300),COEE_CADLIGNE_TR!$A$1:$A$13,0),4),INDEX(COEE_CADLIGNE_TR!$A$16:$C$27,MATCH(Tableau4[[#This Row],[Mois]],COEE_CADLIGNE_TR!$A$16:$A$27,0),2)*COEE_CADLIGNE_TR!$I$2*INDEX(COEE_CADLIGNE_TR!$L$3:$R$9,MATCH(WEEKDAY($A300,1),COEE_CADLIGNE_TR!$M$3:$M$9,0),4)*INDEX(COEE_CADLIGNE_TR!$A$1:$D$13,MATCH(MONTH($A300),COEE_CADLIGNE_TR!$A$1:$A$13,0),4))))</f>
        <v>5097.9375</v>
      </c>
      <c r="Q300" s="28" t="str">
        <f>IF(OR(Ouverture_lignes_validées!Q300="F",Ouverture_lignes_validées!Q300="PM",Ouverture_lignes_validées!Q300=""),"",IF(Ouverture_lignes_validées!Q300=1,INDEX(COEE_CADLIGNE_TR!$A$16:$C$27,MATCH(Tableau4[[#This Row],[Mois]],COEE_CADLIGNE_TR!$A$16:$A$27,0),2)*COEE_CADLIGNE_TR!$I$2*INDEX(COEE_CADLIGNE_TR!$L$3:$R$9,MATCH(WEEKDAY($A300,1),COEE_CADLIGNE_TR!$M$3:$M$9,0),5)*INDEX(COEE_CADLIGNE_TR!$A$1:$D$13,MATCH(MONTH($A300),COEE_CADLIGNE_TR!$A$1:$A$13,0),4)))</f>
        <v/>
      </c>
      <c r="R300" s="28" t="str">
        <f>IF(OR(Ouverture_lignes_validées!R300="F",Ouverture_lignes_validées!R300="PM",Ouverture_lignes_validées!R300=""),"",IF(Ouverture_lignes_validées!R300=1,INDEX(COEE_CADLIGNE_TR!$A$16:$C$27,MATCH(Tableau4[[#This Row],[Mois]],COEE_CADLIGNE_TR!$A$16:$A$27,0),2)*COEE_CADLIGNE_TR!$I$2*INDEX(COEE_CADLIGNE_TR!$L$3:$R$9,MATCH(WEEKDAY($A300,1),COEE_CADLIGNE_TR!$M$3:$M$9,0),6)*INDEX(COEE_CADLIGNE_TR!$A$1:$D$13,MATCH(MONTH($A300),COEE_CADLIGNE_TR!$A$1:$A$13,0),4)))</f>
        <v/>
      </c>
      <c r="S300" s="28" t="str">
        <f>IF(OR(Ouverture_lignes_validées!S300="F",Ouverture_lignes_validées!S300="PM",Ouverture_lignes_validées!S300=""),"",IF(Ouverture_lignes_validées!S300=1,INDEX(COEE_CADLIGNE_TR!$A$16:$C$27,MATCH(Tableau4[[#This Row],[Mois]],COEE_CADLIGNE_TR!$A$16:$A$27,0),2)*COEE_CADLIGNE_TR!$I$2*INDEX(COEE_CADLIGNE_TR!$L$3:$R$9,MATCH(WEEKDAY($A300,1),COEE_CADLIGNE_TR!$M$3:$M$9,0),7)*INDEX(COEE_CADLIGNE_TR!$A$1:$D$13,MATCH(MONTH($A300),COEE_CADLIGNE_TR!$A$1:$A$13,0),4)))</f>
        <v/>
      </c>
      <c r="T300" s="28">
        <f>IF(OR(Ouverture_lignes_validées!T300="F",Ouverture_lignes_validées!T300="PM",Ouverture_lignes_validées!T300=""),"",IF(Ouverture_lignes_validées!T300=1,IF(ISEVEN(Capa_lignes!$C300)="VRAI",INDEX(COEE_CADLIGNE_TR!$A$16:$C$27,MATCH(Tableau4[[#This Row],[Mois]],COEE_CADLIGNE_TR!$A$16:$A$27,0),2)*COEE_CADLIGNE_TR!$J$2*INDEX(COEE_CADLIGNE_TR!$L$3:$R$9,MATCH(WEEKDAY($A300,1),COEE_CADLIGNE_TR!$M$3:$M$9,0),3)*INDEX(COEE_CADLIGNE_TR!$A$1:$E$13,MATCH(MONTH($A300),COEE_CADLIGNE_TR!$A$1:$A$13,0),5),INDEX(COEE_CADLIGNE_TR!$A$16:$C$27,MATCH(Tableau4[[#This Row],[Mois]],COEE_CADLIGNE_TR!$A$16:$A$27,0),2)*COEE_CADLIGNE_TR!$J$2*INDEX(COEE_CADLIGNE_TR!$L$3:$R$9,MATCH(WEEKDAY($A300,1),COEE_CADLIGNE_TR!$M$3:$M$9,0),4)*INDEX(COEE_CADLIGNE_TR!$A$1:$E$13,MATCH(MONTH($A300),COEE_CADLIGNE_TR!$A$1:$A$13,0),5))))</f>
        <v>1601.8735362997659</v>
      </c>
    </row>
    <row r="301" spans="1:20" x14ac:dyDescent="0.35">
      <c r="A301" s="4">
        <v>45224</v>
      </c>
      <c r="B301" s="1">
        <v>2023</v>
      </c>
      <c r="C301" s="1">
        <v>43</v>
      </c>
      <c r="D301" s="1">
        <f>MONTH(Tableau4[[#This Row],[Date ]])</f>
        <v>10</v>
      </c>
      <c r="E301" s="28" t="str">
        <f>IF(OR(Ouverture_lignes_validées!E301="F",Ouverture_lignes_validées!E301="PM",Ouverture_lignes_validées!E301=""),"",
IF(Ouverture_lignes_validées!E301=1,
IF(ISEVEN(Capa_lignes!$C301)="VRAI",
INDEX(COEE_CADLIGNE_TR!$A$16:$C$27,MATCH(Tableau4[[#This Row],[Mois]],COEE_CADLIGNE_TR!$A$16:$A$27,0),2)*COEE_CADLIGNE_TR!$G$2*INDEX(COEE_CADLIGNE_TR!$L$3:$R$9,MATCH(WEEKDAY($A301,1),COEE_CADLIGNE_TR!$M$3:$M$9,0),4)*INDEX(COEE_CADLIGNE_TR!$A$1:$D$13,MATCH(MONTH($A301),COEE_CADLIGNE_TR!$A$1:$A$13,0),2)*INDEX(COEE_CADLIGNE_TR!$A$1:$D$13,MATCH(MONTH($A301),COEE_CADLIGNE_TR!$A$1:$A$13,0),2),
INDEX(COEE_CADLIGNE_TR!$A$16:$C$27,MATCH(Tableau4[[#This Row],[Mois]],COEE_CADLIGNE_TR!$A$16:$A$27,0),2)*COEE_CADLIGNE_TR!$G$2*INDEX(COEE_CADLIGNE_TR!$L$3:$R$9,MATCH(WEEKDAY($A301,1),COEE_CADLIGNE_TR!$M$3:$M$9,0),3)*INDEX(COEE_CADLIGNE_TR!$A$1:$D$13,MATCH(MONTH($A301),COEE_CADLIGNE_TR!$A$1:$A$13,0),2)*INDEX(COEE_CADLIGNE_TR!$A$1:$D$13,MATCH(MONTH($A301),COEE_CADLIGNE_TR!$A$1:$A$13,0),2))))</f>
        <v/>
      </c>
      <c r="F301" s="28" t="str">
        <f>IF(OR(Ouverture_lignes_validées!F301="F",Ouverture_lignes_validées!F301="PM",Ouverture_lignes_validées!F301=""),"",IF(Ouverture_lignes_validées!F301=1,IF(ISEVEN(Capa_lignes!$C301)="VRAI",INDEX(COEE_CADLIGNE_TR!$A$16:$C$27,MATCH(Tableau4[[#This Row],[Mois]],COEE_CADLIGNE_TR!$A$16:$A$27,0),2)*COEE_CADLIGNE_TR!$G$2*INDEX(COEE_CADLIGNE_TR!$L$3:$R$9,MATCH(WEEKDAY($A301,1),COEE_CADLIGNE_TR!$M$3:$M$9,0),3)*INDEX(COEE_CADLIGNE_TR!$A$1:$D$13,MATCH(MONTH($A301),COEE_CADLIGNE_TR!$A$1:$A$13,0),2),COEE_CADLIGNE_TR!$G$2*INDEX(COEE_CADLIGNE_TR!$L$3:$R$9,MATCH(WEEKDAY($A301,1),COEE_CADLIGNE_TR!$M$3:$M$9,0),4)*INDEX(COEE_CADLIGNE_TR!$A$1:$D$13,MATCH(MONTH($A301),COEE_CADLIGNE_TR!$A$1:$A$13,0),2))))</f>
        <v/>
      </c>
      <c r="G301" s="28" t="str">
        <f>IF(OR(Ouverture_lignes_validées!G301="F",Ouverture_lignes_validées!G301="PM",Ouverture_lignes_validées!G301=""),"",IF(Ouverture_lignes_validées!G301=1,INDEX(COEE_CADLIGNE_TR!$A$16:$C$27,MATCH(Tableau4[[#This Row],[Mois]],COEE_CADLIGNE_TR!$A$16:$A$27,0),2)*COEE_CADLIGNE_TR!$G$2*INDEX(COEE_CADLIGNE_TR!$L$3:$R$9,MATCH(WEEKDAY($A301,1),COEE_CADLIGNE_TR!$M$3:$M$9,0),5)*INDEX(COEE_CADLIGNE_TR!$A$1:$D$13,MATCH(MONTH($A301),COEE_CADLIGNE_TR!$A$1:$A$13,0),2)))</f>
        <v/>
      </c>
      <c r="H301" s="28" t="str">
        <f>IF(OR(Ouverture_lignes_validées!H301="F",Ouverture_lignes_validées!H301="PM",Ouverture_lignes_validées!H301=""),"",IF(Ouverture_lignes_validées!H301=1,INDEX(COEE_CADLIGNE_TR!$A$16:$C$27,MATCH(Tableau4[[#This Row],[Mois]],COEE_CADLIGNE_TR!$A$16:$A$27,0),2)*COEE_CADLIGNE_TR!$G$2*INDEX(COEE_CADLIGNE_TR!$L$3:$R$9,MATCH(WEEKDAY($A301,1),COEE_CADLIGNE_TR!$M$3:$M$9,0),6)*INDEX(COEE_CADLIGNE_TR!$A$1:$D$13,MATCH(MONTH($A301),COEE_CADLIGNE_TR!$A$1:$A$13,0),2)))</f>
        <v/>
      </c>
      <c r="I301" s="28" t="str">
        <f>IF(OR(Ouverture_lignes_validées!I301="F",Ouverture_lignes_validées!I301="PM",Ouverture_lignes_validées!I301=""),"",IF(Ouverture_lignes_validées!I301=1,INDEX(COEE_CADLIGNE_TR!$A$16:$C$27,MATCH(Tableau4[[#This Row],[Mois]],COEE_CADLIGNE_TR!$A$16:$A$27,0),2)*COEE_CADLIGNE_TR!$G$2*INDEX(COEE_CADLIGNE_TR!$L$3:$R$9,MATCH(WEEKDAY($A301,1),COEE_CADLIGNE_TR!$M$3:$M$9,0),7)*INDEX(COEE_CADLIGNE_TR!$A$1:$D$13,MATCH(MONTH($A301),COEE_CADLIGNE_TR!$A$1:$A$13,0),2)))</f>
        <v/>
      </c>
      <c r="J301" s="28" t="str">
        <f>IF(OR(Ouverture_lignes_validées!J301="F",Ouverture_lignes_validées!J301="PM",Ouverture_lignes_validées!J301=""),"",IF(Ouverture_lignes_validées!J301=1,IF(ISEVEN(Capa_lignes!$C301)="VRAI",INDEX(COEE_CADLIGNE_TR!$A$16:$C$27,MATCH(Tableau4[[#This Row],[Mois]],COEE_CADLIGNE_TR!$A$16:$A$27,0),2)*COEE_CADLIGNE_TR!$H$2*INDEX(COEE_CADLIGNE_TR!$L$3:$R$9,MATCH(WEEKDAY($A301,1),COEE_CADLIGNE_TR!$M$3:$M$9,0),4)*INDEX(COEE_CADLIGNE_TR!$A$1:$D$13,MATCH(MONTH($A301),COEE_CADLIGNE_TR!$A$1:$A$13,0),3),INDEX(COEE_CADLIGNE_TR!$A$16:$C$27,MATCH(Tableau4[[#This Row],[Mois]],COEE_CADLIGNE_TR!$A$16:$A$27,0),2)*COEE_CADLIGNE_TR!$H$2*INDEX(COEE_CADLIGNE_TR!$L$3:$R$9,MATCH(WEEKDAY($A301,1),COEE_CADLIGNE_TR!$M$3:$M$9,0),3)*INDEX(COEE_CADLIGNE_TR!$A$1:$D$13,MATCH(MONTH($A301),COEE_CADLIGNE_TR!$A$1:$A$13,0),3))))</f>
        <v/>
      </c>
      <c r="K301" s="28">
        <f>IF(OR(Ouverture_lignes_validées!K301="F",Ouverture_lignes_validées!K301="PM",Ouverture_lignes_validées!K301=""),"",IF(Ouverture_lignes_validées!K301=1,IF(ISEVEN(Capa_lignes!$C301)="VRAI",INDEX(COEE_CADLIGNE_TR!$A$16:$C$27,MATCH(Tableau4[[#This Row],[Mois]],COEE_CADLIGNE_TR!$A$16:$A$27,0),2)*COEE_CADLIGNE_TR!$H$2*INDEX(COEE_CADLIGNE_TR!$L$3:$R$9,MATCH(WEEKDAY($A301,1),COEE_CADLIGNE_TR!$M$3:$M$9,0),3)*INDEX(COEE_CADLIGNE_TR!$A$1:$D$13,MATCH(MONTH($A301),COEE_CADLIGNE_TR!$A$1:$A$13,0),3),INDEX(COEE_CADLIGNE_TR!$A$16:$C$27,MATCH(Tableau4[[#This Row],[Mois]],COEE_CADLIGNE_TR!$A$16:$A$27,0),2)*COEE_CADLIGNE_TR!$H$2*INDEX(COEE_CADLIGNE_TR!$L$3:$R$9,MATCH(WEEKDAY($A301,1),COEE_CADLIGNE_TR!$M$3:$M$9,0),4)*INDEX(COEE_CADLIGNE_TR!$A$1:$D$13,MATCH(MONTH($A301),COEE_CADLIGNE_TR!$A$1:$A$13,0),3))))</f>
        <v>5097.9375</v>
      </c>
      <c r="L301" s="28">
        <f>IF(OR(Ouverture_lignes_validées!L301="F",Ouverture_lignes_validées!L301="PM",Ouverture_lignes_validées!L301=""),"",IF(Ouverture_lignes_validées!L301=1,INDEX(COEE_CADLIGNE_TR!$A$16:$C$27,MATCH(Tableau4[[#This Row],[Mois]],COEE_CADLIGNE_TR!$A$16:$A$27,0),2)*COEE_CADLIGNE_TR!$H$2*INDEX(COEE_CADLIGNE_TR!$L$3:$R$9,MATCH(WEEKDAY($A301,1),COEE_CADLIGNE_TR!$M$3:$M$9,0),5)*INDEX(COEE_CADLIGNE_TR!$A$1:$D$13,MATCH(MONTH($A301),COEE_CADLIGNE_TR!$A$1:$A$13,0),3)))</f>
        <v>6230.8125</v>
      </c>
      <c r="M301" s="28" t="str">
        <f>IF(OR(Ouverture_lignes_validées!M301="F",Ouverture_lignes_validées!M301="PM",Ouverture_lignes_validées!M301=""),"",IF(Ouverture_lignes_validées!M301=1,INDEX(COEE_CADLIGNE_TR!$A$16:$C$27,MATCH(Tableau4[[#This Row],[Mois]],COEE_CADLIGNE_TR!$A$16:$A$27,0),2)*COEE_CADLIGNE_TR!$H$2*INDEX(COEE_CADLIGNE_TR!$L$3:$R$9,MATCH(WEEKDAY($A301,1),COEE_CADLIGNE_TR!$M$3:$M$9,0),6)*INDEX(COEE_CADLIGNE_TR!$A$1:$D$13,MATCH(MONTH($A301),COEE_CADLIGNE_TR!$A$1:$A$13,0),3)))</f>
        <v/>
      </c>
      <c r="N301" s="28" t="str">
        <f>IF(OR(Ouverture_lignes_validées!N301="F",Ouverture_lignes_validées!N301="PM",Ouverture_lignes_validées!N301=""),"",IF(Ouverture_lignes_validées!N301=1,INDEX(COEE_CADLIGNE_TR!$A$16:$C$27,MATCH(Tableau4[[#This Row],[Mois]],COEE_CADLIGNE_TR!$A$16:$A$27,0),2)*COEE_CADLIGNE_TR!$H$2*INDEX(COEE_CADLIGNE_TR!$L$3:$R$9,MATCH(WEEKDAY($A301,1),COEE_CADLIGNE_TR!$M$3:$M$9,0),7)*INDEX(COEE_CADLIGNE_TR!$A$1:$D$13,MATCH(MONTH($A301),COEE_CADLIGNE_TR!$A$1:$A$13,0),3)))</f>
        <v/>
      </c>
      <c r="O301" s="28">
        <f>IF(OR(Ouverture_lignes_validées!O301="F",Ouverture_lignes_validées!O301="PM",Ouverture_lignes_validées!O301=""),"",IF(Ouverture_lignes_validées!O301=1,IF(ISEVEN(Capa_lignes!$C301)="VRAI",INDEX(COEE_CADLIGNE_TR!$A$16:$C$27,MATCH(Tableau4[[#This Row],[Mois]],COEE_CADLIGNE_TR!$A$16:$A$27,0),2)*COEE_CADLIGNE_TR!$I$2*INDEX(COEE_CADLIGNE_TR!$L$3:$R$9,MATCH(WEEKDAY($A301,1),COEE_CADLIGNE_TR!$M$3:$M$9,0),4)*INDEX(COEE_CADLIGNE_TR!$A$1:$D$13,MATCH(MONTH($A301),COEE_CADLIGNE_TR!$A$1:$A$13,0),4),INDEX(COEE_CADLIGNE_TR!$A$16:$C$27,MATCH(Tableau4[[#This Row],[Mois]],COEE_CADLIGNE_TR!$A$16:$A$27,0),2)*COEE_CADLIGNE_TR!$I$2*INDEX(COEE_CADLIGNE_TR!$L$3:$R$9,MATCH(WEEKDAY($A301,1),COEE_CADLIGNE_TR!$M$3:$M$9,0),3)*INDEX(COEE_CADLIGNE_TR!$A$1:$D$13,MATCH(MONTH($A301),COEE_CADLIGNE_TR!$A$1:$A$13,0),4))))</f>
        <v>4984.6500000000005</v>
      </c>
      <c r="P301" s="28">
        <f>IF(OR(Ouverture_lignes_validées!P301="F",Ouverture_lignes_validées!P301="PM",Ouverture_lignes_validées!P301=""),"",IF(Ouverture_lignes_validées!P301=1,IF(ISEVEN(Capa_lignes!$C301)="VRAI",INDEX(COEE_CADLIGNE_TR!$A$16:$C$27,MATCH(Tableau4[[#This Row],[Mois]],COEE_CADLIGNE_TR!$A$16:$A$27,0),2)*COEE_CADLIGNE_TR!$I$2*INDEX(COEE_CADLIGNE_TR!$L$3:$R$9,MATCH(WEEKDAY($A301,1),COEE_CADLIGNE_TR!$M$3:$M$9,0),3)*INDEX(COEE_CADLIGNE_TR!$A$1:$D$13,MATCH(MONTH($A301),COEE_CADLIGNE_TR!$A$1:$A$13,0),4),INDEX(COEE_CADLIGNE_TR!$A$16:$C$27,MATCH(Tableau4[[#This Row],[Mois]],COEE_CADLIGNE_TR!$A$16:$A$27,0),2)*COEE_CADLIGNE_TR!$I$2*INDEX(COEE_CADLIGNE_TR!$L$3:$R$9,MATCH(WEEKDAY($A301,1),COEE_CADLIGNE_TR!$M$3:$M$9,0),4)*INDEX(COEE_CADLIGNE_TR!$A$1:$D$13,MATCH(MONTH($A301),COEE_CADLIGNE_TR!$A$1:$A$13,0),4))))</f>
        <v>5097.9375</v>
      </c>
      <c r="Q301" s="28" t="str">
        <f>IF(OR(Ouverture_lignes_validées!Q301="F",Ouverture_lignes_validées!Q301="PM",Ouverture_lignes_validées!Q301=""),"",IF(Ouverture_lignes_validées!Q301=1,INDEX(COEE_CADLIGNE_TR!$A$16:$C$27,MATCH(Tableau4[[#This Row],[Mois]],COEE_CADLIGNE_TR!$A$16:$A$27,0),2)*COEE_CADLIGNE_TR!$I$2*INDEX(COEE_CADLIGNE_TR!$L$3:$R$9,MATCH(WEEKDAY($A301,1),COEE_CADLIGNE_TR!$M$3:$M$9,0),5)*INDEX(COEE_CADLIGNE_TR!$A$1:$D$13,MATCH(MONTH($A301),COEE_CADLIGNE_TR!$A$1:$A$13,0),4)))</f>
        <v/>
      </c>
      <c r="R301" s="28" t="str">
        <f>IF(OR(Ouverture_lignes_validées!R301="F",Ouverture_lignes_validées!R301="PM",Ouverture_lignes_validées!R301=""),"",IF(Ouverture_lignes_validées!R301=1,INDEX(COEE_CADLIGNE_TR!$A$16:$C$27,MATCH(Tableau4[[#This Row],[Mois]],COEE_CADLIGNE_TR!$A$16:$A$27,0),2)*COEE_CADLIGNE_TR!$I$2*INDEX(COEE_CADLIGNE_TR!$L$3:$R$9,MATCH(WEEKDAY($A301,1),COEE_CADLIGNE_TR!$M$3:$M$9,0),6)*INDEX(COEE_CADLIGNE_TR!$A$1:$D$13,MATCH(MONTH($A301),COEE_CADLIGNE_TR!$A$1:$A$13,0),4)))</f>
        <v/>
      </c>
      <c r="S301" s="28" t="str">
        <f>IF(OR(Ouverture_lignes_validées!S301="F",Ouverture_lignes_validées!S301="PM",Ouverture_lignes_validées!S301=""),"",IF(Ouverture_lignes_validées!S301=1,INDEX(COEE_CADLIGNE_TR!$A$16:$C$27,MATCH(Tableau4[[#This Row],[Mois]],COEE_CADLIGNE_TR!$A$16:$A$27,0),2)*COEE_CADLIGNE_TR!$I$2*INDEX(COEE_CADLIGNE_TR!$L$3:$R$9,MATCH(WEEKDAY($A301,1),COEE_CADLIGNE_TR!$M$3:$M$9,0),7)*INDEX(COEE_CADLIGNE_TR!$A$1:$D$13,MATCH(MONTH($A301),COEE_CADLIGNE_TR!$A$1:$A$13,0),4)))</f>
        <v/>
      </c>
      <c r="T301" s="28">
        <f>IF(OR(Ouverture_lignes_validées!T301="F",Ouverture_lignes_validées!T301="PM",Ouverture_lignes_validées!T301=""),"",IF(Ouverture_lignes_validées!T301=1,IF(ISEVEN(Capa_lignes!$C301)="VRAI",INDEX(COEE_CADLIGNE_TR!$A$16:$C$27,MATCH(Tableau4[[#This Row],[Mois]],COEE_CADLIGNE_TR!$A$16:$A$27,0),2)*COEE_CADLIGNE_TR!$J$2*INDEX(COEE_CADLIGNE_TR!$L$3:$R$9,MATCH(WEEKDAY($A301,1),COEE_CADLIGNE_TR!$M$3:$M$9,0),3)*INDEX(COEE_CADLIGNE_TR!$A$1:$E$13,MATCH(MONTH($A301),COEE_CADLIGNE_TR!$A$1:$A$13,0),5),INDEX(COEE_CADLIGNE_TR!$A$16:$C$27,MATCH(Tableau4[[#This Row],[Mois]],COEE_CADLIGNE_TR!$A$16:$A$27,0),2)*COEE_CADLIGNE_TR!$J$2*INDEX(COEE_CADLIGNE_TR!$L$3:$R$9,MATCH(WEEKDAY($A301,1),COEE_CADLIGNE_TR!$M$3:$M$9,0),4)*INDEX(COEE_CADLIGNE_TR!$A$1:$E$13,MATCH(MONTH($A301),COEE_CADLIGNE_TR!$A$1:$A$13,0),5))))</f>
        <v>1601.8735362997659</v>
      </c>
    </row>
    <row r="302" spans="1:20" x14ac:dyDescent="0.35">
      <c r="A302" s="4">
        <v>45225</v>
      </c>
      <c r="B302" s="1">
        <v>2023</v>
      </c>
      <c r="C302" s="1">
        <v>43</v>
      </c>
      <c r="D302" s="1">
        <f>MONTH(Tableau4[[#This Row],[Date ]])</f>
        <v>10</v>
      </c>
      <c r="E302" s="28" t="str">
        <f>IF(OR(Ouverture_lignes_validées!E302="F",Ouverture_lignes_validées!E302="PM",Ouverture_lignes_validées!E302=""),"",
IF(Ouverture_lignes_validées!E302=1,
IF(ISEVEN(Capa_lignes!$C302)="VRAI",
INDEX(COEE_CADLIGNE_TR!$A$16:$C$27,MATCH(Tableau4[[#This Row],[Mois]],COEE_CADLIGNE_TR!$A$16:$A$27,0),2)*COEE_CADLIGNE_TR!$G$2*INDEX(COEE_CADLIGNE_TR!$L$3:$R$9,MATCH(WEEKDAY($A302,1),COEE_CADLIGNE_TR!$M$3:$M$9,0),4)*INDEX(COEE_CADLIGNE_TR!$A$1:$D$13,MATCH(MONTH($A302),COEE_CADLIGNE_TR!$A$1:$A$13,0),2)*INDEX(COEE_CADLIGNE_TR!$A$1:$D$13,MATCH(MONTH($A302),COEE_CADLIGNE_TR!$A$1:$A$13,0),2),
INDEX(COEE_CADLIGNE_TR!$A$16:$C$27,MATCH(Tableau4[[#This Row],[Mois]],COEE_CADLIGNE_TR!$A$16:$A$27,0),2)*COEE_CADLIGNE_TR!$G$2*INDEX(COEE_CADLIGNE_TR!$L$3:$R$9,MATCH(WEEKDAY($A302,1),COEE_CADLIGNE_TR!$M$3:$M$9,0),3)*INDEX(COEE_CADLIGNE_TR!$A$1:$D$13,MATCH(MONTH($A302),COEE_CADLIGNE_TR!$A$1:$A$13,0),2)*INDEX(COEE_CADLIGNE_TR!$A$1:$D$13,MATCH(MONTH($A302),COEE_CADLIGNE_TR!$A$1:$A$13,0),2))))</f>
        <v/>
      </c>
      <c r="F302" s="28" t="str">
        <f>IF(OR(Ouverture_lignes_validées!F302="F",Ouverture_lignes_validées!F302="PM",Ouverture_lignes_validées!F302=""),"",IF(Ouverture_lignes_validées!F302=1,IF(ISEVEN(Capa_lignes!$C302)="VRAI",INDEX(COEE_CADLIGNE_TR!$A$16:$C$27,MATCH(Tableau4[[#This Row],[Mois]],COEE_CADLIGNE_TR!$A$16:$A$27,0),2)*COEE_CADLIGNE_TR!$G$2*INDEX(COEE_CADLIGNE_TR!$L$3:$R$9,MATCH(WEEKDAY($A302,1),COEE_CADLIGNE_TR!$M$3:$M$9,0),3)*INDEX(COEE_CADLIGNE_TR!$A$1:$D$13,MATCH(MONTH($A302),COEE_CADLIGNE_TR!$A$1:$A$13,0),2),COEE_CADLIGNE_TR!$G$2*INDEX(COEE_CADLIGNE_TR!$L$3:$R$9,MATCH(WEEKDAY($A302,1),COEE_CADLIGNE_TR!$M$3:$M$9,0),4)*INDEX(COEE_CADLIGNE_TR!$A$1:$D$13,MATCH(MONTH($A302),COEE_CADLIGNE_TR!$A$1:$A$13,0),2))))</f>
        <v/>
      </c>
      <c r="G302" s="28" t="str">
        <f>IF(OR(Ouverture_lignes_validées!G302="F",Ouverture_lignes_validées!G302="PM",Ouverture_lignes_validées!G302=""),"",IF(Ouverture_lignes_validées!G302=1,INDEX(COEE_CADLIGNE_TR!$A$16:$C$27,MATCH(Tableau4[[#This Row],[Mois]],COEE_CADLIGNE_TR!$A$16:$A$27,0),2)*COEE_CADLIGNE_TR!$G$2*INDEX(COEE_CADLIGNE_TR!$L$3:$R$9,MATCH(WEEKDAY($A302,1),COEE_CADLIGNE_TR!$M$3:$M$9,0),5)*INDEX(COEE_CADLIGNE_TR!$A$1:$D$13,MATCH(MONTH($A302),COEE_CADLIGNE_TR!$A$1:$A$13,0),2)))</f>
        <v/>
      </c>
      <c r="H302" s="28" t="str">
        <f>IF(OR(Ouverture_lignes_validées!H302="F",Ouverture_lignes_validées!H302="PM",Ouverture_lignes_validées!H302=""),"",IF(Ouverture_lignes_validées!H302=1,INDEX(COEE_CADLIGNE_TR!$A$16:$C$27,MATCH(Tableau4[[#This Row],[Mois]],COEE_CADLIGNE_TR!$A$16:$A$27,0),2)*COEE_CADLIGNE_TR!$G$2*INDEX(COEE_CADLIGNE_TR!$L$3:$R$9,MATCH(WEEKDAY($A302,1),COEE_CADLIGNE_TR!$M$3:$M$9,0),6)*INDEX(COEE_CADLIGNE_TR!$A$1:$D$13,MATCH(MONTH($A302),COEE_CADLIGNE_TR!$A$1:$A$13,0),2)))</f>
        <v/>
      </c>
      <c r="I302" s="28" t="str">
        <f>IF(OR(Ouverture_lignes_validées!I302="F",Ouverture_lignes_validées!I302="PM",Ouverture_lignes_validées!I302=""),"",IF(Ouverture_lignes_validées!I302=1,INDEX(COEE_CADLIGNE_TR!$A$16:$C$27,MATCH(Tableau4[[#This Row],[Mois]],COEE_CADLIGNE_TR!$A$16:$A$27,0),2)*COEE_CADLIGNE_TR!$G$2*INDEX(COEE_CADLIGNE_TR!$L$3:$R$9,MATCH(WEEKDAY($A302,1),COEE_CADLIGNE_TR!$M$3:$M$9,0),7)*INDEX(COEE_CADLIGNE_TR!$A$1:$D$13,MATCH(MONTH($A302),COEE_CADLIGNE_TR!$A$1:$A$13,0),2)))</f>
        <v/>
      </c>
      <c r="J302" s="28" t="str">
        <f>IF(OR(Ouverture_lignes_validées!J302="F",Ouverture_lignes_validées!J302="PM",Ouverture_lignes_validées!J302=""),"",IF(Ouverture_lignes_validées!J302=1,IF(ISEVEN(Capa_lignes!$C302)="VRAI",INDEX(COEE_CADLIGNE_TR!$A$16:$C$27,MATCH(Tableau4[[#This Row],[Mois]],COEE_CADLIGNE_TR!$A$16:$A$27,0),2)*COEE_CADLIGNE_TR!$H$2*INDEX(COEE_CADLIGNE_TR!$L$3:$R$9,MATCH(WEEKDAY($A302,1),COEE_CADLIGNE_TR!$M$3:$M$9,0),4)*INDEX(COEE_CADLIGNE_TR!$A$1:$D$13,MATCH(MONTH($A302),COEE_CADLIGNE_TR!$A$1:$A$13,0),3),INDEX(COEE_CADLIGNE_TR!$A$16:$C$27,MATCH(Tableau4[[#This Row],[Mois]],COEE_CADLIGNE_TR!$A$16:$A$27,0),2)*COEE_CADLIGNE_TR!$H$2*INDEX(COEE_CADLIGNE_TR!$L$3:$R$9,MATCH(WEEKDAY($A302,1),COEE_CADLIGNE_TR!$M$3:$M$9,0),3)*INDEX(COEE_CADLIGNE_TR!$A$1:$D$13,MATCH(MONTH($A302),COEE_CADLIGNE_TR!$A$1:$A$13,0),3))))</f>
        <v/>
      </c>
      <c r="K302" s="28">
        <f>IF(OR(Ouverture_lignes_validées!K302="F",Ouverture_lignes_validées!K302="PM",Ouverture_lignes_validées!K302=""),"",IF(Ouverture_lignes_validées!K302=1,IF(ISEVEN(Capa_lignes!$C302)="VRAI",INDEX(COEE_CADLIGNE_TR!$A$16:$C$27,MATCH(Tableau4[[#This Row],[Mois]],COEE_CADLIGNE_TR!$A$16:$A$27,0),2)*COEE_CADLIGNE_TR!$H$2*INDEX(COEE_CADLIGNE_TR!$L$3:$R$9,MATCH(WEEKDAY($A302,1),COEE_CADLIGNE_TR!$M$3:$M$9,0),3)*INDEX(COEE_CADLIGNE_TR!$A$1:$D$13,MATCH(MONTH($A302),COEE_CADLIGNE_TR!$A$1:$A$13,0),3),INDEX(COEE_CADLIGNE_TR!$A$16:$C$27,MATCH(Tableau4[[#This Row],[Mois]],COEE_CADLIGNE_TR!$A$16:$A$27,0),2)*COEE_CADLIGNE_TR!$H$2*INDEX(COEE_CADLIGNE_TR!$L$3:$R$9,MATCH(WEEKDAY($A302,1),COEE_CADLIGNE_TR!$M$3:$M$9,0),4)*INDEX(COEE_CADLIGNE_TR!$A$1:$D$13,MATCH(MONTH($A302),COEE_CADLIGNE_TR!$A$1:$A$13,0),3))))</f>
        <v>5097.9375</v>
      </c>
      <c r="L302" s="28">
        <f>IF(OR(Ouverture_lignes_validées!L302="F",Ouverture_lignes_validées!L302="PM",Ouverture_lignes_validées!L302=""),"",IF(Ouverture_lignes_validées!L302=1,INDEX(COEE_CADLIGNE_TR!$A$16:$C$27,MATCH(Tableau4[[#This Row],[Mois]],COEE_CADLIGNE_TR!$A$16:$A$27,0),2)*COEE_CADLIGNE_TR!$H$2*INDEX(COEE_CADLIGNE_TR!$L$3:$R$9,MATCH(WEEKDAY($A302,1),COEE_CADLIGNE_TR!$M$3:$M$9,0),5)*INDEX(COEE_CADLIGNE_TR!$A$1:$D$13,MATCH(MONTH($A302),COEE_CADLIGNE_TR!$A$1:$A$13,0),3)))</f>
        <v>6230.8125</v>
      </c>
      <c r="M302" s="28" t="str">
        <f>IF(OR(Ouverture_lignes_validées!M302="F",Ouverture_lignes_validées!M302="PM",Ouverture_lignes_validées!M302=""),"",IF(Ouverture_lignes_validées!M302=1,INDEX(COEE_CADLIGNE_TR!$A$16:$C$27,MATCH(Tableau4[[#This Row],[Mois]],COEE_CADLIGNE_TR!$A$16:$A$27,0),2)*COEE_CADLIGNE_TR!$H$2*INDEX(COEE_CADLIGNE_TR!$L$3:$R$9,MATCH(WEEKDAY($A302,1),COEE_CADLIGNE_TR!$M$3:$M$9,0),6)*INDEX(COEE_CADLIGNE_TR!$A$1:$D$13,MATCH(MONTH($A302),COEE_CADLIGNE_TR!$A$1:$A$13,0),3)))</f>
        <v/>
      </c>
      <c r="N302" s="28" t="str">
        <f>IF(OR(Ouverture_lignes_validées!N302="F",Ouverture_lignes_validées!N302="PM",Ouverture_lignes_validées!N302=""),"",IF(Ouverture_lignes_validées!N302=1,INDEX(COEE_CADLIGNE_TR!$A$16:$C$27,MATCH(Tableau4[[#This Row],[Mois]],COEE_CADLIGNE_TR!$A$16:$A$27,0),2)*COEE_CADLIGNE_TR!$H$2*INDEX(COEE_CADLIGNE_TR!$L$3:$R$9,MATCH(WEEKDAY($A302,1),COEE_CADLIGNE_TR!$M$3:$M$9,0),7)*INDEX(COEE_CADLIGNE_TR!$A$1:$D$13,MATCH(MONTH($A302),COEE_CADLIGNE_TR!$A$1:$A$13,0),3)))</f>
        <v/>
      </c>
      <c r="O302" s="28">
        <f>IF(OR(Ouverture_lignes_validées!O302="F",Ouverture_lignes_validées!O302="PM",Ouverture_lignes_validées!O302=""),"",IF(Ouverture_lignes_validées!O302=1,IF(ISEVEN(Capa_lignes!$C302)="VRAI",INDEX(COEE_CADLIGNE_TR!$A$16:$C$27,MATCH(Tableau4[[#This Row],[Mois]],COEE_CADLIGNE_TR!$A$16:$A$27,0),2)*COEE_CADLIGNE_TR!$I$2*INDEX(COEE_CADLIGNE_TR!$L$3:$R$9,MATCH(WEEKDAY($A302,1),COEE_CADLIGNE_TR!$M$3:$M$9,0),4)*INDEX(COEE_CADLIGNE_TR!$A$1:$D$13,MATCH(MONTH($A302),COEE_CADLIGNE_TR!$A$1:$A$13,0),4),INDEX(COEE_CADLIGNE_TR!$A$16:$C$27,MATCH(Tableau4[[#This Row],[Mois]],COEE_CADLIGNE_TR!$A$16:$A$27,0),2)*COEE_CADLIGNE_TR!$I$2*INDEX(COEE_CADLIGNE_TR!$L$3:$R$9,MATCH(WEEKDAY($A302,1),COEE_CADLIGNE_TR!$M$3:$M$9,0),3)*INDEX(COEE_CADLIGNE_TR!$A$1:$D$13,MATCH(MONTH($A302),COEE_CADLIGNE_TR!$A$1:$A$13,0),4))))</f>
        <v>4984.6500000000005</v>
      </c>
      <c r="P302" s="28">
        <f>IF(OR(Ouverture_lignes_validées!P302="F",Ouverture_lignes_validées!P302="PM",Ouverture_lignes_validées!P302=""),"",IF(Ouverture_lignes_validées!P302=1,IF(ISEVEN(Capa_lignes!$C302)="VRAI",INDEX(COEE_CADLIGNE_TR!$A$16:$C$27,MATCH(Tableau4[[#This Row],[Mois]],COEE_CADLIGNE_TR!$A$16:$A$27,0),2)*COEE_CADLIGNE_TR!$I$2*INDEX(COEE_CADLIGNE_TR!$L$3:$R$9,MATCH(WEEKDAY($A302,1),COEE_CADLIGNE_TR!$M$3:$M$9,0),3)*INDEX(COEE_CADLIGNE_TR!$A$1:$D$13,MATCH(MONTH($A302),COEE_CADLIGNE_TR!$A$1:$A$13,0),4),INDEX(COEE_CADLIGNE_TR!$A$16:$C$27,MATCH(Tableau4[[#This Row],[Mois]],COEE_CADLIGNE_TR!$A$16:$A$27,0),2)*COEE_CADLIGNE_TR!$I$2*INDEX(COEE_CADLIGNE_TR!$L$3:$R$9,MATCH(WEEKDAY($A302,1),COEE_CADLIGNE_TR!$M$3:$M$9,0),4)*INDEX(COEE_CADLIGNE_TR!$A$1:$D$13,MATCH(MONTH($A302),COEE_CADLIGNE_TR!$A$1:$A$13,0),4))))</f>
        <v>5097.9375</v>
      </c>
      <c r="Q302" s="28" t="str">
        <f>IF(OR(Ouverture_lignes_validées!Q302="F",Ouverture_lignes_validées!Q302="PM",Ouverture_lignes_validées!Q302=""),"",IF(Ouverture_lignes_validées!Q302=1,INDEX(COEE_CADLIGNE_TR!$A$16:$C$27,MATCH(Tableau4[[#This Row],[Mois]],COEE_CADLIGNE_TR!$A$16:$A$27,0),2)*COEE_CADLIGNE_TR!$I$2*INDEX(COEE_CADLIGNE_TR!$L$3:$R$9,MATCH(WEEKDAY($A302,1),COEE_CADLIGNE_TR!$M$3:$M$9,0),5)*INDEX(COEE_CADLIGNE_TR!$A$1:$D$13,MATCH(MONTH($A302),COEE_CADLIGNE_TR!$A$1:$A$13,0),4)))</f>
        <v/>
      </c>
      <c r="R302" s="28" t="str">
        <f>IF(OR(Ouverture_lignes_validées!R302="F",Ouverture_lignes_validées!R302="PM",Ouverture_lignes_validées!R302=""),"",IF(Ouverture_lignes_validées!R302=1,INDEX(COEE_CADLIGNE_TR!$A$16:$C$27,MATCH(Tableau4[[#This Row],[Mois]],COEE_CADLIGNE_TR!$A$16:$A$27,0),2)*COEE_CADLIGNE_TR!$I$2*INDEX(COEE_CADLIGNE_TR!$L$3:$R$9,MATCH(WEEKDAY($A302,1),COEE_CADLIGNE_TR!$M$3:$M$9,0),6)*INDEX(COEE_CADLIGNE_TR!$A$1:$D$13,MATCH(MONTH($A302),COEE_CADLIGNE_TR!$A$1:$A$13,0),4)))</f>
        <v/>
      </c>
      <c r="S302" s="28" t="str">
        <f>IF(OR(Ouverture_lignes_validées!S302="F",Ouverture_lignes_validées!S302="PM",Ouverture_lignes_validées!S302=""),"",IF(Ouverture_lignes_validées!S302=1,INDEX(COEE_CADLIGNE_TR!$A$16:$C$27,MATCH(Tableau4[[#This Row],[Mois]],COEE_CADLIGNE_TR!$A$16:$A$27,0),2)*COEE_CADLIGNE_TR!$I$2*INDEX(COEE_CADLIGNE_TR!$L$3:$R$9,MATCH(WEEKDAY($A302,1),COEE_CADLIGNE_TR!$M$3:$M$9,0),7)*INDEX(COEE_CADLIGNE_TR!$A$1:$D$13,MATCH(MONTH($A302),COEE_CADLIGNE_TR!$A$1:$A$13,0),4)))</f>
        <v/>
      </c>
      <c r="T302" s="28">
        <f>IF(OR(Ouverture_lignes_validées!T302="F",Ouverture_lignes_validées!T302="PM",Ouverture_lignes_validées!T302=""),"",IF(Ouverture_lignes_validées!T302=1,IF(ISEVEN(Capa_lignes!$C302)="VRAI",INDEX(COEE_CADLIGNE_TR!$A$16:$C$27,MATCH(Tableau4[[#This Row],[Mois]],COEE_CADLIGNE_TR!$A$16:$A$27,0),2)*COEE_CADLIGNE_TR!$J$2*INDEX(COEE_CADLIGNE_TR!$L$3:$R$9,MATCH(WEEKDAY($A302,1),COEE_CADLIGNE_TR!$M$3:$M$9,0),3)*INDEX(COEE_CADLIGNE_TR!$A$1:$E$13,MATCH(MONTH($A302),COEE_CADLIGNE_TR!$A$1:$A$13,0),5),INDEX(COEE_CADLIGNE_TR!$A$16:$C$27,MATCH(Tableau4[[#This Row],[Mois]],COEE_CADLIGNE_TR!$A$16:$A$27,0),2)*COEE_CADLIGNE_TR!$J$2*INDEX(COEE_CADLIGNE_TR!$L$3:$R$9,MATCH(WEEKDAY($A302,1),COEE_CADLIGNE_TR!$M$3:$M$9,0),4)*INDEX(COEE_CADLIGNE_TR!$A$1:$E$13,MATCH(MONTH($A302),COEE_CADLIGNE_TR!$A$1:$A$13,0),5))))</f>
        <v>1601.8735362997659</v>
      </c>
    </row>
    <row r="303" spans="1:20" x14ac:dyDescent="0.35">
      <c r="A303" s="4">
        <v>45226</v>
      </c>
      <c r="B303" s="1">
        <v>2023</v>
      </c>
      <c r="C303" s="1">
        <v>43</v>
      </c>
      <c r="D303" s="1">
        <f>MONTH(Tableau4[[#This Row],[Date ]])</f>
        <v>10</v>
      </c>
      <c r="E303" s="28" t="str">
        <f>IF(OR(Ouverture_lignes_validées!E303="F",Ouverture_lignes_validées!E303="PM",Ouverture_lignes_validées!E303=""),"",
IF(Ouverture_lignes_validées!E303=1,
IF(ISEVEN(Capa_lignes!$C303)="VRAI",
INDEX(COEE_CADLIGNE_TR!$A$16:$C$27,MATCH(Tableau4[[#This Row],[Mois]],COEE_CADLIGNE_TR!$A$16:$A$27,0),2)*COEE_CADLIGNE_TR!$G$2*INDEX(COEE_CADLIGNE_TR!$L$3:$R$9,MATCH(WEEKDAY($A303,1),COEE_CADLIGNE_TR!$M$3:$M$9,0),4)*INDEX(COEE_CADLIGNE_TR!$A$1:$D$13,MATCH(MONTH($A303),COEE_CADLIGNE_TR!$A$1:$A$13,0),2)*INDEX(COEE_CADLIGNE_TR!$A$1:$D$13,MATCH(MONTH($A303),COEE_CADLIGNE_TR!$A$1:$A$13,0),2),
INDEX(COEE_CADLIGNE_TR!$A$16:$C$27,MATCH(Tableau4[[#This Row],[Mois]],COEE_CADLIGNE_TR!$A$16:$A$27,0),2)*COEE_CADLIGNE_TR!$G$2*INDEX(COEE_CADLIGNE_TR!$L$3:$R$9,MATCH(WEEKDAY($A303,1),COEE_CADLIGNE_TR!$M$3:$M$9,0),3)*INDEX(COEE_CADLIGNE_TR!$A$1:$D$13,MATCH(MONTH($A303),COEE_CADLIGNE_TR!$A$1:$A$13,0),2)*INDEX(COEE_CADLIGNE_TR!$A$1:$D$13,MATCH(MONTH($A303),COEE_CADLIGNE_TR!$A$1:$A$13,0),2))))</f>
        <v/>
      </c>
      <c r="F303" s="28" t="str">
        <f>IF(OR(Ouverture_lignes_validées!F303="F",Ouverture_lignes_validées!F303="PM",Ouverture_lignes_validées!F303=""),"",IF(Ouverture_lignes_validées!F303=1,IF(ISEVEN(Capa_lignes!$C303)="VRAI",INDEX(COEE_CADLIGNE_TR!$A$16:$C$27,MATCH(Tableau4[[#This Row],[Mois]],COEE_CADLIGNE_TR!$A$16:$A$27,0),2)*COEE_CADLIGNE_TR!$G$2*INDEX(COEE_CADLIGNE_TR!$L$3:$R$9,MATCH(WEEKDAY($A303,1),COEE_CADLIGNE_TR!$M$3:$M$9,0),3)*INDEX(COEE_CADLIGNE_TR!$A$1:$D$13,MATCH(MONTH($A303),COEE_CADLIGNE_TR!$A$1:$A$13,0),2),COEE_CADLIGNE_TR!$G$2*INDEX(COEE_CADLIGNE_TR!$L$3:$R$9,MATCH(WEEKDAY($A303,1),COEE_CADLIGNE_TR!$M$3:$M$9,0),4)*INDEX(COEE_CADLIGNE_TR!$A$1:$D$13,MATCH(MONTH($A303),COEE_CADLIGNE_TR!$A$1:$A$13,0),2))))</f>
        <v/>
      </c>
      <c r="G303" s="28" t="str">
        <f>IF(OR(Ouverture_lignes_validées!G303="F",Ouverture_lignes_validées!G303="PM",Ouverture_lignes_validées!G303=""),"",IF(Ouverture_lignes_validées!G303=1,INDEX(COEE_CADLIGNE_TR!$A$16:$C$27,MATCH(Tableau4[[#This Row],[Mois]],COEE_CADLIGNE_TR!$A$16:$A$27,0),2)*COEE_CADLIGNE_TR!$G$2*INDEX(COEE_CADLIGNE_TR!$L$3:$R$9,MATCH(WEEKDAY($A303,1),COEE_CADLIGNE_TR!$M$3:$M$9,0),5)*INDEX(COEE_CADLIGNE_TR!$A$1:$D$13,MATCH(MONTH($A303),COEE_CADLIGNE_TR!$A$1:$A$13,0),2)))</f>
        <v/>
      </c>
      <c r="H303" s="28" t="str">
        <f>IF(OR(Ouverture_lignes_validées!H303="F",Ouverture_lignes_validées!H303="PM",Ouverture_lignes_validées!H303=""),"",IF(Ouverture_lignes_validées!H303=1,INDEX(COEE_CADLIGNE_TR!$A$16:$C$27,MATCH(Tableau4[[#This Row],[Mois]],COEE_CADLIGNE_TR!$A$16:$A$27,0),2)*COEE_CADLIGNE_TR!$G$2*INDEX(COEE_CADLIGNE_TR!$L$3:$R$9,MATCH(WEEKDAY($A303,1),COEE_CADLIGNE_TR!$M$3:$M$9,0),6)*INDEX(COEE_CADLIGNE_TR!$A$1:$D$13,MATCH(MONTH($A303),COEE_CADLIGNE_TR!$A$1:$A$13,0),2)))</f>
        <v/>
      </c>
      <c r="I303" s="28" t="str">
        <f>IF(OR(Ouverture_lignes_validées!I303="F",Ouverture_lignes_validées!I303="PM",Ouverture_lignes_validées!I303=""),"",IF(Ouverture_lignes_validées!I303=1,INDEX(COEE_CADLIGNE_TR!$A$16:$C$27,MATCH(Tableau4[[#This Row],[Mois]],COEE_CADLIGNE_TR!$A$16:$A$27,0),2)*COEE_CADLIGNE_TR!$G$2*INDEX(COEE_CADLIGNE_TR!$L$3:$R$9,MATCH(WEEKDAY($A303,1),COEE_CADLIGNE_TR!$M$3:$M$9,0),7)*INDEX(COEE_CADLIGNE_TR!$A$1:$D$13,MATCH(MONTH($A303),COEE_CADLIGNE_TR!$A$1:$A$13,0),2)))</f>
        <v/>
      </c>
      <c r="J303" s="28" t="str">
        <f>IF(OR(Ouverture_lignes_validées!J303="F",Ouverture_lignes_validées!J303="PM",Ouverture_lignes_validées!J303=""),"",IF(Ouverture_lignes_validées!J303=1,IF(ISEVEN(Capa_lignes!$C303)="VRAI",INDEX(COEE_CADLIGNE_TR!$A$16:$C$27,MATCH(Tableau4[[#This Row],[Mois]],COEE_CADLIGNE_TR!$A$16:$A$27,0),2)*COEE_CADLIGNE_TR!$H$2*INDEX(COEE_CADLIGNE_TR!$L$3:$R$9,MATCH(WEEKDAY($A303,1),COEE_CADLIGNE_TR!$M$3:$M$9,0),4)*INDEX(COEE_CADLIGNE_TR!$A$1:$D$13,MATCH(MONTH($A303),COEE_CADLIGNE_TR!$A$1:$A$13,0),3),INDEX(COEE_CADLIGNE_TR!$A$16:$C$27,MATCH(Tableau4[[#This Row],[Mois]],COEE_CADLIGNE_TR!$A$16:$A$27,0),2)*COEE_CADLIGNE_TR!$H$2*INDEX(COEE_CADLIGNE_TR!$L$3:$R$9,MATCH(WEEKDAY($A303,1),COEE_CADLIGNE_TR!$M$3:$M$9,0),3)*INDEX(COEE_CADLIGNE_TR!$A$1:$D$13,MATCH(MONTH($A303),COEE_CADLIGNE_TR!$A$1:$A$13,0),3))))</f>
        <v/>
      </c>
      <c r="K303" s="28">
        <f>IF(OR(Ouverture_lignes_validées!K303="F",Ouverture_lignes_validées!K303="PM",Ouverture_lignes_validées!K303=""),"",IF(Ouverture_lignes_validées!K303=1,IF(ISEVEN(Capa_lignes!$C303)="VRAI",INDEX(COEE_CADLIGNE_TR!$A$16:$C$27,MATCH(Tableau4[[#This Row],[Mois]],COEE_CADLIGNE_TR!$A$16:$A$27,0),2)*COEE_CADLIGNE_TR!$H$2*INDEX(COEE_CADLIGNE_TR!$L$3:$R$9,MATCH(WEEKDAY($A303,1),COEE_CADLIGNE_TR!$M$3:$M$9,0),3)*INDEX(COEE_CADLIGNE_TR!$A$1:$D$13,MATCH(MONTH($A303),COEE_CADLIGNE_TR!$A$1:$A$13,0),3),INDEX(COEE_CADLIGNE_TR!$A$16:$C$27,MATCH(Tableau4[[#This Row],[Mois]],COEE_CADLIGNE_TR!$A$16:$A$27,0),2)*COEE_CADLIGNE_TR!$H$2*INDEX(COEE_CADLIGNE_TR!$L$3:$R$9,MATCH(WEEKDAY($A303,1),COEE_CADLIGNE_TR!$M$3:$M$9,0),4)*INDEX(COEE_CADLIGNE_TR!$A$1:$D$13,MATCH(MONTH($A303),COEE_CADLIGNE_TR!$A$1:$A$13,0),3))))</f>
        <v>3058.7625000000003</v>
      </c>
      <c r="L303" s="28" t="str">
        <f>IF(OR(Ouverture_lignes_validées!L303="F",Ouverture_lignes_validées!L303="PM",Ouverture_lignes_validées!L303=""),"",IF(Ouverture_lignes_validées!L303=1,INDEX(COEE_CADLIGNE_TR!$A$16:$C$27,MATCH(Tableau4[[#This Row],[Mois]],COEE_CADLIGNE_TR!$A$16:$A$27,0),2)*COEE_CADLIGNE_TR!$H$2*INDEX(COEE_CADLIGNE_TR!$L$3:$R$9,MATCH(WEEKDAY($A303,1),COEE_CADLIGNE_TR!$M$3:$M$9,0),5)*INDEX(COEE_CADLIGNE_TR!$A$1:$D$13,MATCH(MONTH($A303),COEE_CADLIGNE_TR!$A$1:$A$13,0),3)))</f>
        <v/>
      </c>
      <c r="M303" s="28" t="str">
        <f>IF(OR(Ouverture_lignes_validées!M303="F",Ouverture_lignes_validées!M303="PM",Ouverture_lignes_validées!M303=""),"",IF(Ouverture_lignes_validées!M303=1,INDEX(COEE_CADLIGNE_TR!$A$16:$C$27,MATCH(Tableau4[[#This Row],[Mois]],COEE_CADLIGNE_TR!$A$16:$A$27,0),2)*COEE_CADLIGNE_TR!$H$2*INDEX(COEE_CADLIGNE_TR!$L$3:$R$9,MATCH(WEEKDAY($A303,1),COEE_CADLIGNE_TR!$M$3:$M$9,0),6)*INDEX(COEE_CADLIGNE_TR!$A$1:$D$13,MATCH(MONTH($A303),COEE_CADLIGNE_TR!$A$1:$A$13,0),3)))</f>
        <v/>
      </c>
      <c r="N303" s="28" t="str">
        <f>IF(OR(Ouverture_lignes_validées!N303="F",Ouverture_lignes_validées!N303="PM",Ouverture_lignes_validées!N303=""),"",IF(Ouverture_lignes_validées!N303=1,INDEX(COEE_CADLIGNE_TR!$A$16:$C$27,MATCH(Tableau4[[#This Row],[Mois]],COEE_CADLIGNE_TR!$A$16:$A$27,0),2)*COEE_CADLIGNE_TR!$H$2*INDEX(COEE_CADLIGNE_TR!$L$3:$R$9,MATCH(WEEKDAY($A303,1),COEE_CADLIGNE_TR!$M$3:$M$9,0),7)*INDEX(COEE_CADLIGNE_TR!$A$1:$D$13,MATCH(MONTH($A303),COEE_CADLIGNE_TR!$A$1:$A$13,0),3)))</f>
        <v/>
      </c>
      <c r="O303" s="28">
        <f>IF(OR(Ouverture_lignes_validées!O303="F",Ouverture_lignes_validées!O303="PM",Ouverture_lignes_validées!O303=""),"",IF(Ouverture_lignes_validées!O303=1,IF(ISEVEN(Capa_lignes!$C303)="VRAI",INDEX(COEE_CADLIGNE_TR!$A$16:$C$27,MATCH(Tableau4[[#This Row],[Mois]],COEE_CADLIGNE_TR!$A$16:$A$27,0),2)*COEE_CADLIGNE_TR!$I$2*INDEX(COEE_CADLIGNE_TR!$L$3:$R$9,MATCH(WEEKDAY($A303,1),COEE_CADLIGNE_TR!$M$3:$M$9,0),4)*INDEX(COEE_CADLIGNE_TR!$A$1:$D$13,MATCH(MONTH($A303),COEE_CADLIGNE_TR!$A$1:$A$13,0),4),INDEX(COEE_CADLIGNE_TR!$A$16:$C$27,MATCH(Tableau4[[#This Row],[Mois]],COEE_CADLIGNE_TR!$A$16:$A$27,0),2)*COEE_CADLIGNE_TR!$I$2*INDEX(COEE_CADLIGNE_TR!$L$3:$R$9,MATCH(WEEKDAY($A303,1),COEE_CADLIGNE_TR!$M$3:$M$9,0),3)*INDEX(COEE_CADLIGNE_TR!$A$1:$D$13,MATCH(MONTH($A303),COEE_CADLIGNE_TR!$A$1:$A$13,0),4))))</f>
        <v>4984.6500000000005</v>
      </c>
      <c r="P303" s="28">
        <f>IF(OR(Ouverture_lignes_validées!P303="F",Ouverture_lignes_validées!P303="PM",Ouverture_lignes_validées!P303=""),"",IF(Ouverture_lignes_validées!P303=1,IF(ISEVEN(Capa_lignes!$C303)="VRAI",INDEX(COEE_CADLIGNE_TR!$A$16:$C$27,MATCH(Tableau4[[#This Row],[Mois]],COEE_CADLIGNE_TR!$A$16:$A$27,0),2)*COEE_CADLIGNE_TR!$I$2*INDEX(COEE_CADLIGNE_TR!$L$3:$R$9,MATCH(WEEKDAY($A303,1),COEE_CADLIGNE_TR!$M$3:$M$9,0),3)*INDEX(COEE_CADLIGNE_TR!$A$1:$D$13,MATCH(MONTH($A303),COEE_CADLIGNE_TR!$A$1:$A$13,0),4),INDEX(COEE_CADLIGNE_TR!$A$16:$C$27,MATCH(Tableau4[[#This Row],[Mois]],COEE_CADLIGNE_TR!$A$16:$A$27,0),2)*COEE_CADLIGNE_TR!$I$2*INDEX(COEE_CADLIGNE_TR!$L$3:$R$9,MATCH(WEEKDAY($A303,1),COEE_CADLIGNE_TR!$M$3:$M$9,0),4)*INDEX(COEE_CADLIGNE_TR!$A$1:$D$13,MATCH(MONTH($A303),COEE_CADLIGNE_TR!$A$1:$A$13,0),4))))</f>
        <v>3058.7625000000003</v>
      </c>
      <c r="Q303" s="28" t="str">
        <f>IF(OR(Ouverture_lignes_validées!Q303="F",Ouverture_lignes_validées!Q303="PM",Ouverture_lignes_validées!Q303=""),"",IF(Ouverture_lignes_validées!Q303=1,INDEX(COEE_CADLIGNE_TR!$A$16:$C$27,MATCH(Tableau4[[#This Row],[Mois]],COEE_CADLIGNE_TR!$A$16:$A$27,0),2)*COEE_CADLIGNE_TR!$I$2*INDEX(COEE_CADLIGNE_TR!$L$3:$R$9,MATCH(WEEKDAY($A303,1),COEE_CADLIGNE_TR!$M$3:$M$9,0),5)*INDEX(COEE_CADLIGNE_TR!$A$1:$D$13,MATCH(MONTH($A303),COEE_CADLIGNE_TR!$A$1:$A$13,0),4)))</f>
        <v/>
      </c>
      <c r="R303" s="28" t="str">
        <f>IF(OR(Ouverture_lignes_validées!R303="F",Ouverture_lignes_validées!R303="PM",Ouverture_lignes_validées!R303=""),"",IF(Ouverture_lignes_validées!R303=1,INDEX(COEE_CADLIGNE_TR!$A$16:$C$27,MATCH(Tableau4[[#This Row],[Mois]],COEE_CADLIGNE_TR!$A$16:$A$27,0),2)*COEE_CADLIGNE_TR!$I$2*INDEX(COEE_CADLIGNE_TR!$L$3:$R$9,MATCH(WEEKDAY($A303,1),COEE_CADLIGNE_TR!$M$3:$M$9,0),6)*INDEX(COEE_CADLIGNE_TR!$A$1:$D$13,MATCH(MONTH($A303),COEE_CADLIGNE_TR!$A$1:$A$13,0),4)))</f>
        <v/>
      </c>
      <c r="S303" s="28" t="str">
        <f>IF(OR(Ouverture_lignes_validées!S303="F",Ouverture_lignes_validées!S303="PM",Ouverture_lignes_validées!S303=""),"",IF(Ouverture_lignes_validées!S303=1,INDEX(COEE_CADLIGNE_TR!$A$16:$C$27,MATCH(Tableau4[[#This Row],[Mois]],COEE_CADLIGNE_TR!$A$16:$A$27,0),2)*COEE_CADLIGNE_TR!$I$2*INDEX(COEE_CADLIGNE_TR!$L$3:$R$9,MATCH(WEEKDAY($A303,1),COEE_CADLIGNE_TR!$M$3:$M$9,0),7)*INDEX(COEE_CADLIGNE_TR!$A$1:$D$13,MATCH(MONTH($A303),COEE_CADLIGNE_TR!$A$1:$A$13,0),4)))</f>
        <v/>
      </c>
      <c r="T303" s="28">
        <f>IF(OR(Ouverture_lignes_validées!T303="F",Ouverture_lignes_validées!T303="PM",Ouverture_lignes_validées!T303=""),"",IF(Ouverture_lignes_validées!T303=1,IF(ISEVEN(Capa_lignes!$C303)="VRAI",INDEX(COEE_CADLIGNE_TR!$A$16:$C$27,MATCH(Tableau4[[#This Row],[Mois]],COEE_CADLIGNE_TR!$A$16:$A$27,0),2)*COEE_CADLIGNE_TR!$J$2*INDEX(COEE_CADLIGNE_TR!$L$3:$R$9,MATCH(WEEKDAY($A303,1),COEE_CADLIGNE_TR!$M$3:$M$9,0),3)*INDEX(COEE_CADLIGNE_TR!$A$1:$E$13,MATCH(MONTH($A303),COEE_CADLIGNE_TR!$A$1:$A$13,0),5),INDEX(COEE_CADLIGNE_TR!$A$16:$C$27,MATCH(Tableau4[[#This Row],[Mois]],COEE_CADLIGNE_TR!$A$16:$A$27,0),2)*COEE_CADLIGNE_TR!$J$2*INDEX(COEE_CADLIGNE_TR!$L$3:$R$9,MATCH(WEEKDAY($A303,1),COEE_CADLIGNE_TR!$M$3:$M$9,0),4)*INDEX(COEE_CADLIGNE_TR!$A$1:$E$13,MATCH(MONTH($A303),COEE_CADLIGNE_TR!$A$1:$A$13,0),5))))</f>
        <v>961.12412177985948</v>
      </c>
    </row>
    <row r="304" spans="1:20" x14ac:dyDescent="0.35">
      <c r="A304" s="4">
        <v>45227</v>
      </c>
      <c r="B304" s="1">
        <v>2023</v>
      </c>
      <c r="C304" s="1">
        <v>43</v>
      </c>
      <c r="D304" s="1">
        <f>MONTH(Tableau4[[#This Row],[Date ]])</f>
        <v>10</v>
      </c>
      <c r="E304" s="28" t="str">
        <f>IF(OR(Ouverture_lignes_validées!E304="F",Ouverture_lignes_validées!E304="PM",Ouverture_lignes_validées!E304=""),"",
IF(Ouverture_lignes_validées!E304=1,
IF(ISEVEN(Capa_lignes!$C304)="VRAI",
INDEX(COEE_CADLIGNE_TR!$A$16:$C$27,MATCH(Tableau4[[#This Row],[Mois]],COEE_CADLIGNE_TR!$A$16:$A$27,0),2)*COEE_CADLIGNE_TR!$G$2*INDEX(COEE_CADLIGNE_TR!$L$3:$R$9,MATCH(WEEKDAY($A304,1),COEE_CADLIGNE_TR!$M$3:$M$9,0),4)*INDEX(COEE_CADLIGNE_TR!$A$1:$D$13,MATCH(MONTH($A304),COEE_CADLIGNE_TR!$A$1:$A$13,0),2)*INDEX(COEE_CADLIGNE_TR!$A$1:$D$13,MATCH(MONTH($A304),COEE_CADLIGNE_TR!$A$1:$A$13,0),2),
INDEX(COEE_CADLIGNE_TR!$A$16:$C$27,MATCH(Tableau4[[#This Row],[Mois]],COEE_CADLIGNE_TR!$A$16:$A$27,0),2)*COEE_CADLIGNE_TR!$G$2*INDEX(COEE_CADLIGNE_TR!$L$3:$R$9,MATCH(WEEKDAY($A304,1),COEE_CADLIGNE_TR!$M$3:$M$9,0),3)*INDEX(COEE_CADLIGNE_TR!$A$1:$D$13,MATCH(MONTH($A304),COEE_CADLIGNE_TR!$A$1:$A$13,0),2)*INDEX(COEE_CADLIGNE_TR!$A$1:$D$13,MATCH(MONTH($A304),COEE_CADLIGNE_TR!$A$1:$A$13,0),2))))</f>
        <v/>
      </c>
      <c r="F304" s="28" t="str">
        <f>IF(OR(Ouverture_lignes_validées!F304="F",Ouverture_lignes_validées!F304="PM",Ouverture_lignes_validées!F304=""),"",IF(Ouverture_lignes_validées!F304=1,IF(ISEVEN(Capa_lignes!$C304)="VRAI",INDEX(COEE_CADLIGNE_TR!$A$16:$C$27,MATCH(Tableau4[[#This Row],[Mois]],COEE_CADLIGNE_TR!$A$16:$A$27,0),2)*COEE_CADLIGNE_TR!$G$2*INDEX(COEE_CADLIGNE_TR!$L$3:$R$9,MATCH(WEEKDAY($A304,1),COEE_CADLIGNE_TR!$M$3:$M$9,0),3)*INDEX(COEE_CADLIGNE_TR!$A$1:$D$13,MATCH(MONTH($A304),COEE_CADLIGNE_TR!$A$1:$A$13,0),2),COEE_CADLIGNE_TR!$G$2*INDEX(COEE_CADLIGNE_TR!$L$3:$R$9,MATCH(WEEKDAY($A304,1),COEE_CADLIGNE_TR!$M$3:$M$9,0),4)*INDEX(COEE_CADLIGNE_TR!$A$1:$D$13,MATCH(MONTH($A304),COEE_CADLIGNE_TR!$A$1:$A$13,0),2))))</f>
        <v/>
      </c>
      <c r="G304" s="28" t="str">
        <f>IF(OR(Ouverture_lignes_validées!G304="F",Ouverture_lignes_validées!G304="PM",Ouverture_lignes_validées!G304=""),"",IF(Ouverture_lignes_validées!G304=1,INDEX(COEE_CADLIGNE_TR!$A$16:$C$27,MATCH(Tableau4[[#This Row],[Mois]],COEE_CADLIGNE_TR!$A$16:$A$27,0),2)*COEE_CADLIGNE_TR!$G$2*INDEX(COEE_CADLIGNE_TR!$L$3:$R$9,MATCH(WEEKDAY($A304,1),COEE_CADLIGNE_TR!$M$3:$M$9,0),5)*INDEX(COEE_CADLIGNE_TR!$A$1:$D$13,MATCH(MONTH($A304),COEE_CADLIGNE_TR!$A$1:$A$13,0),2)))</f>
        <v/>
      </c>
      <c r="H304" s="28" t="str">
        <f>IF(OR(Ouverture_lignes_validées!H304="F",Ouverture_lignes_validées!H304="PM",Ouverture_lignes_validées!H304=""),"",IF(Ouverture_lignes_validées!H304=1,INDEX(COEE_CADLIGNE_TR!$A$16:$C$27,MATCH(Tableau4[[#This Row],[Mois]],COEE_CADLIGNE_TR!$A$16:$A$27,0),2)*COEE_CADLIGNE_TR!$G$2*INDEX(COEE_CADLIGNE_TR!$L$3:$R$9,MATCH(WEEKDAY($A304,1),COEE_CADLIGNE_TR!$M$3:$M$9,0),6)*INDEX(COEE_CADLIGNE_TR!$A$1:$D$13,MATCH(MONTH($A304),COEE_CADLIGNE_TR!$A$1:$A$13,0),2)))</f>
        <v/>
      </c>
      <c r="I304" s="28" t="str">
        <f>IF(OR(Ouverture_lignes_validées!I304="F",Ouverture_lignes_validées!I304="PM",Ouverture_lignes_validées!I304=""),"",IF(Ouverture_lignes_validées!I304=1,INDEX(COEE_CADLIGNE_TR!$A$16:$C$27,MATCH(Tableau4[[#This Row],[Mois]],COEE_CADLIGNE_TR!$A$16:$A$27,0),2)*COEE_CADLIGNE_TR!$G$2*INDEX(COEE_CADLIGNE_TR!$L$3:$R$9,MATCH(WEEKDAY($A304,1),COEE_CADLIGNE_TR!$M$3:$M$9,0),7)*INDEX(COEE_CADLIGNE_TR!$A$1:$D$13,MATCH(MONTH($A304),COEE_CADLIGNE_TR!$A$1:$A$13,0),2)))</f>
        <v/>
      </c>
      <c r="J304" s="28" t="str">
        <f>IF(OR(Ouverture_lignes_validées!J304="F",Ouverture_lignes_validées!J304="PM",Ouverture_lignes_validées!J304=""),"",IF(Ouverture_lignes_validées!J304=1,IF(ISEVEN(Capa_lignes!$C304)="VRAI",INDEX(COEE_CADLIGNE_TR!$A$16:$C$27,MATCH(Tableau4[[#This Row],[Mois]],COEE_CADLIGNE_TR!$A$16:$A$27,0),2)*COEE_CADLIGNE_TR!$H$2*INDEX(COEE_CADLIGNE_TR!$L$3:$R$9,MATCH(WEEKDAY($A304,1),COEE_CADLIGNE_TR!$M$3:$M$9,0),4)*INDEX(COEE_CADLIGNE_TR!$A$1:$D$13,MATCH(MONTH($A304),COEE_CADLIGNE_TR!$A$1:$A$13,0),3),INDEX(COEE_CADLIGNE_TR!$A$16:$C$27,MATCH(Tableau4[[#This Row],[Mois]],COEE_CADLIGNE_TR!$A$16:$A$27,0),2)*COEE_CADLIGNE_TR!$H$2*INDEX(COEE_CADLIGNE_TR!$L$3:$R$9,MATCH(WEEKDAY($A304,1),COEE_CADLIGNE_TR!$M$3:$M$9,0),3)*INDEX(COEE_CADLIGNE_TR!$A$1:$D$13,MATCH(MONTH($A304),COEE_CADLIGNE_TR!$A$1:$A$13,0),3))))</f>
        <v/>
      </c>
      <c r="K304" s="28" t="str">
        <f>IF(OR(Ouverture_lignes_validées!K304="F",Ouverture_lignes_validées!K304="PM",Ouverture_lignes_validées!K304=""),"",IF(Ouverture_lignes_validées!K304=1,IF(ISEVEN(Capa_lignes!$C304)="VRAI",INDEX(COEE_CADLIGNE_TR!$A$16:$C$27,MATCH(Tableau4[[#This Row],[Mois]],COEE_CADLIGNE_TR!$A$16:$A$27,0),2)*COEE_CADLIGNE_TR!$H$2*INDEX(COEE_CADLIGNE_TR!$L$3:$R$9,MATCH(WEEKDAY($A304,1),COEE_CADLIGNE_TR!$M$3:$M$9,0),3)*INDEX(COEE_CADLIGNE_TR!$A$1:$D$13,MATCH(MONTH($A304),COEE_CADLIGNE_TR!$A$1:$A$13,0),3),INDEX(COEE_CADLIGNE_TR!$A$16:$C$27,MATCH(Tableau4[[#This Row],[Mois]],COEE_CADLIGNE_TR!$A$16:$A$27,0),2)*COEE_CADLIGNE_TR!$H$2*INDEX(COEE_CADLIGNE_TR!$L$3:$R$9,MATCH(WEEKDAY($A304,1),COEE_CADLIGNE_TR!$M$3:$M$9,0),4)*INDEX(COEE_CADLIGNE_TR!$A$1:$D$13,MATCH(MONTH($A304),COEE_CADLIGNE_TR!$A$1:$A$13,0),3))))</f>
        <v/>
      </c>
      <c r="L304" s="28" t="str">
        <f>IF(OR(Ouverture_lignes_validées!L304="F",Ouverture_lignes_validées!L304="PM",Ouverture_lignes_validées!L304=""),"",IF(Ouverture_lignes_validées!L304=1,INDEX(COEE_CADLIGNE_TR!$A$16:$C$27,MATCH(Tableau4[[#This Row],[Mois]],COEE_CADLIGNE_TR!$A$16:$A$27,0),2)*COEE_CADLIGNE_TR!$H$2*INDEX(COEE_CADLIGNE_TR!$L$3:$R$9,MATCH(WEEKDAY($A304,1),COEE_CADLIGNE_TR!$M$3:$M$9,0),5)*INDEX(COEE_CADLIGNE_TR!$A$1:$D$13,MATCH(MONTH($A304),COEE_CADLIGNE_TR!$A$1:$A$13,0),3)))</f>
        <v/>
      </c>
      <c r="M304" s="28" t="str">
        <f>IF(OR(Ouverture_lignes_validées!M304="F",Ouverture_lignes_validées!M304="PM",Ouverture_lignes_validées!M304=""),"",IF(Ouverture_lignes_validées!M304=1,INDEX(COEE_CADLIGNE_TR!$A$16:$C$27,MATCH(Tableau4[[#This Row],[Mois]],COEE_CADLIGNE_TR!$A$16:$A$27,0),2)*COEE_CADLIGNE_TR!$H$2*INDEX(COEE_CADLIGNE_TR!$L$3:$R$9,MATCH(WEEKDAY($A304,1),COEE_CADLIGNE_TR!$M$3:$M$9,0),6)*INDEX(COEE_CADLIGNE_TR!$A$1:$D$13,MATCH(MONTH($A304),COEE_CADLIGNE_TR!$A$1:$A$13,0),3)))</f>
        <v/>
      </c>
      <c r="N304" s="28">
        <f>IF(OR(Ouverture_lignes_validées!N304="F",Ouverture_lignes_validées!N304="PM",Ouverture_lignes_validées!N304=""),"",IF(Ouverture_lignes_validées!N304=1,INDEX(COEE_CADLIGNE_TR!$A$16:$C$27,MATCH(Tableau4[[#This Row],[Mois]],COEE_CADLIGNE_TR!$A$16:$A$27,0),2)*COEE_CADLIGNE_TR!$H$2*INDEX(COEE_CADLIGNE_TR!$L$3:$R$9,MATCH(WEEKDAY($A304,1),COEE_CADLIGNE_TR!$M$3:$M$9,0),7)*INDEX(COEE_CADLIGNE_TR!$A$1:$D$13,MATCH(MONTH($A304),COEE_CADLIGNE_TR!$A$1:$A$13,0),3)))</f>
        <v>8043.4125000000004</v>
      </c>
      <c r="O304" s="28" t="str">
        <f>IF(OR(Ouverture_lignes_validées!O304="F",Ouverture_lignes_validées!O304="PM",Ouverture_lignes_validées!O304=""),"",IF(Ouverture_lignes_validées!O304=1,IF(ISEVEN(Capa_lignes!$C304)="VRAI",INDEX(COEE_CADLIGNE_TR!$A$16:$C$27,MATCH(Tableau4[[#This Row],[Mois]],COEE_CADLIGNE_TR!$A$16:$A$27,0),2)*COEE_CADLIGNE_TR!$I$2*INDEX(COEE_CADLIGNE_TR!$L$3:$R$9,MATCH(WEEKDAY($A304,1),COEE_CADLIGNE_TR!$M$3:$M$9,0),4)*INDEX(COEE_CADLIGNE_TR!$A$1:$D$13,MATCH(MONTH($A304),COEE_CADLIGNE_TR!$A$1:$A$13,0),4),INDEX(COEE_CADLIGNE_TR!$A$16:$C$27,MATCH(Tableau4[[#This Row],[Mois]],COEE_CADLIGNE_TR!$A$16:$A$27,0),2)*COEE_CADLIGNE_TR!$I$2*INDEX(COEE_CADLIGNE_TR!$L$3:$R$9,MATCH(WEEKDAY($A304,1),COEE_CADLIGNE_TR!$M$3:$M$9,0),3)*INDEX(COEE_CADLIGNE_TR!$A$1:$D$13,MATCH(MONTH($A304),COEE_CADLIGNE_TR!$A$1:$A$13,0),4))))</f>
        <v/>
      </c>
      <c r="P304" s="28" t="str">
        <f>IF(OR(Ouverture_lignes_validées!P304="F",Ouverture_lignes_validées!P304="PM",Ouverture_lignes_validées!P304=""),"",IF(Ouverture_lignes_validées!P304=1,IF(ISEVEN(Capa_lignes!$C304)="VRAI",INDEX(COEE_CADLIGNE_TR!$A$16:$C$27,MATCH(Tableau4[[#This Row],[Mois]],COEE_CADLIGNE_TR!$A$16:$A$27,0),2)*COEE_CADLIGNE_TR!$I$2*INDEX(COEE_CADLIGNE_TR!$L$3:$R$9,MATCH(WEEKDAY($A304,1),COEE_CADLIGNE_TR!$M$3:$M$9,0),3)*INDEX(COEE_CADLIGNE_TR!$A$1:$D$13,MATCH(MONTH($A304),COEE_CADLIGNE_TR!$A$1:$A$13,0),4),INDEX(COEE_CADLIGNE_TR!$A$16:$C$27,MATCH(Tableau4[[#This Row],[Mois]],COEE_CADLIGNE_TR!$A$16:$A$27,0),2)*COEE_CADLIGNE_TR!$I$2*INDEX(COEE_CADLIGNE_TR!$L$3:$R$9,MATCH(WEEKDAY($A304,1),COEE_CADLIGNE_TR!$M$3:$M$9,0),4)*INDEX(COEE_CADLIGNE_TR!$A$1:$D$13,MATCH(MONTH($A304),COEE_CADLIGNE_TR!$A$1:$A$13,0),4))))</f>
        <v/>
      </c>
      <c r="Q304" s="28" t="str">
        <f>IF(OR(Ouverture_lignes_validées!Q304="F",Ouverture_lignes_validées!Q304="PM",Ouverture_lignes_validées!Q304=""),"",IF(Ouverture_lignes_validées!Q304=1,INDEX(COEE_CADLIGNE_TR!$A$16:$C$27,MATCH(Tableau4[[#This Row],[Mois]],COEE_CADLIGNE_TR!$A$16:$A$27,0),2)*COEE_CADLIGNE_TR!$I$2*INDEX(COEE_CADLIGNE_TR!$L$3:$R$9,MATCH(WEEKDAY($A304,1),COEE_CADLIGNE_TR!$M$3:$M$9,0),5)*INDEX(COEE_CADLIGNE_TR!$A$1:$D$13,MATCH(MONTH($A304),COEE_CADLIGNE_TR!$A$1:$A$13,0),4)))</f>
        <v/>
      </c>
      <c r="R304" s="28" t="str">
        <f>IF(OR(Ouverture_lignes_validées!R304="F",Ouverture_lignes_validées!R304="PM",Ouverture_lignes_validées!R304=""),"",IF(Ouverture_lignes_validées!R304=1,INDEX(COEE_CADLIGNE_TR!$A$16:$C$27,MATCH(Tableau4[[#This Row],[Mois]],COEE_CADLIGNE_TR!$A$16:$A$27,0),2)*COEE_CADLIGNE_TR!$I$2*INDEX(COEE_CADLIGNE_TR!$L$3:$R$9,MATCH(WEEKDAY($A304,1),COEE_CADLIGNE_TR!$M$3:$M$9,0),6)*INDEX(COEE_CADLIGNE_TR!$A$1:$D$13,MATCH(MONTH($A304),COEE_CADLIGNE_TR!$A$1:$A$13,0),4)))</f>
        <v/>
      </c>
      <c r="S304" s="28">
        <f>IF(OR(Ouverture_lignes_validées!S304="F",Ouverture_lignes_validées!S304="PM",Ouverture_lignes_validées!S304=""),"",IF(Ouverture_lignes_validées!S304=1,INDEX(COEE_CADLIGNE_TR!$A$16:$C$27,MATCH(Tableau4[[#This Row],[Mois]],COEE_CADLIGNE_TR!$A$16:$A$27,0),2)*COEE_CADLIGNE_TR!$I$2*INDEX(COEE_CADLIGNE_TR!$L$3:$R$9,MATCH(WEEKDAY($A304,1),COEE_CADLIGNE_TR!$M$3:$M$9,0),7)*INDEX(COEE_CADLIGNE_TR!$A$1:$D$13,MATCH(MONTH($A304),COEE_CADLIGNE_TR!$A$1:$A$13,0),4)))</f>
        <v>8043.4125000000004</v>
      </c>
      <c r="T304" s="28" t="str">
        <f>IF(OR(Ouverture_lignes_validées!T304="F",Ouverture_lignes_validées!T304="PM",Ouverture_lignes_validées!T304=""),"",IF(Ouverture_lignes_validées!T304=1,IF(ISEVEN(Capa_lignes!$C304)="VRAI",INDEX(COEE_CADLIGNE_TR!$A$16:$C$27,MATCH(Tableau4[[#This Row],[Mois]],COEE_CADLIGNE_TR!$A$16:$A$27,0),2)*COEE_CADLIGNE_TR!$J$2*INDEX(COEE_CADLIGNE_TR!$L$3:$R$9,MATCH(WEEKDAY($A304,1),COEE_CADLIGNE_TR!$M$3:$M$9,0),3)*INDEX(COEE_CADLIGNE_TR!$A$1:$E$13,MATCH(MONTH($A304),COEE_CADLIGNE_TR!$A$1:$A$13,0),5),INDEX(COEE_CADLIGNE_TR!$A$16:$C$27,MATCH(Tableau4[[#This Row],[Mois]],COEE_CADLIGNE_TR!$A$16:$A$27,0),2)*COEE_CADLIGNE_TR!$J$2*INDEX(COEE_CADLIGNE_TR!$L$3:$R$9,MATCH(WEEKDAY($A304,1),COEE_CADLIGNE_TR!$M$3:$M$9,0),4)*INDEX(COEE_CADLIGNE_TR!$A$1:$E$13,MATCH(MONTH($A304),COEE_CADLIGNE_TR!$A$1:$A$13,0),5))))</f>
        <v/>
      </c>
    </row>
    <row r="305" spans="1:20" x14ac:dyDescent="0.35">
      <c r="A305" s="4">
        <v>45228</v>
      </c>
      <c r="B305" s="1">
        <v>2023</v>
      </c>
      <c r="C305" s="1">
        <v>43</v>
      </c>
      <c r="D305" s="1">
        <f>MONTH(Tableau4[[#This Row],[Date ]])</f>
        <v>10</v>
      </c>
      <c r="E305" s="28" t="str">
        <f>IF(OR(Ouverture_lignes_validées!E305="F",Ouverture_lignes_validées!E305="PM",Ouverture_lignes_validées!E305=""),"",
IF(Ouverture_lignes_validées!E305=1,
IF(ISEVEN(Capa_lignes!$C305)="VRAI",
INDEX(COEE_CADLIGNE_TR!$A$16:$C$27,MATCH(Tableau4[[#This Row],[Mois]],COEE_CADLIGNE_TR!$A$16:$A$27,0),2)*COEE_CADLIGNE_TR!$G$2*INDEX(COEE_CADLIGNE_TR!$L$3:$R$9,MATCH(WEEKDAY($A305,1),COEE_CADLIGNE_TR!$M$3:$M$9,0),4)*INDEX(COEE_CADLIGNE_TR!$A$1:$D$13,MATCH(MONTH($A305),COEE_CADLIGNE_TR!$A$1:$A$13,0),2)*INDEX(COEE_CADLIGNE_TR!$A$1:$D$13,MATCH(MONTH($A305),COEE_CADLIGNE_TR!$A$1:$A$13,0),2),
INDEX(COEE_CADLIGNE_TR!$A$16:$C$27,MATCH(Tableau4[[#This Row],[Mois]],COEE_CADLIGNE_TR!$A$16:$A$27,0),2)*COEE_CADLIGNE_TR!$G$2*INDEX(COEE_CADLIGNE_TR!$L$3:$R$9,MATCH(WEEKDAY($A305,1),COEE_CADLIGNE_TR!$M$3:$M$9,0),3)*INDEX(COEE_CADLIGNE_TR!$A$1:$D$13,MATCH(MONTH($A305),COEE_CADLIGNE_TR!$A$1:$A$13,0),2)*INDEX(COEE_CADLIGNE_TR!$A$1:$D$13,MATCH(MONTH($A305),COEE_CADLIGNE_TR!$A$1:$A$13,0),2))))</f>
        <v/>
      </c>
      <c r="F305" s="28" t="str">
        <f>IF(OR(Ouverture_lignes_validées!F305="F",Ouverture_lignes_validées!F305="PM",Ouverture_lignes_validées!F305=""),"",IF(Ouverture_lignes_validées!F305=1,IF(ISEVEN(Capa_lignes!$C305)="VRAI",INDEX(COEE_CADLIGNE_TR!$A$16:$C$27,MATCH(Tableau4[[#This Row],[Mois]],COEE_CADLIGNE_TR!$A$16:$A$27,0),2)*COEE_CADLIGNE_TR!$G$2*INDEX(COEE_CADLIGNE_TR!$L$3:$R$9,MATCH(WEEKDAY($A305,1),COEE_CADLIGNE_TR!$M$3:$M$9,0),3)*INDEX(COEE_CADLIGNE_TR!$A$1:$D$13,MATCH(MONTH($A305),COEE_CADLIGNE_TR!$A$1:$A$13,0),2),COEE_CADLIGNE_TR!$G$2*INDEX(COEE_CADLIGNE_TR!$L$3:$R$9,MATCH(WEEKDAY($A305,1),COEE_CADLIGNE_TR!$M$3:$M$9,0),4)*INDEX(COEE_CADLIGNE_TR!$A$1:$D$13,MATCH(MONTH($A305),COEE_CADLIGNE_TR!$A$1:$A$13,0),2))))</f>
        <v/>
      </c>
      <c r="G305" s="28" t="str">
        <f>IF(OR(Ouverture_lignes_validées!G305="F",Ouverture_lignes_validées!G305="PM",Ouverture_lignes_validées!G305=""),"",IF(Ouverture_lignes_validées!G305=1,INDEX(COEE_CADLIGNE_TR!$A$16:$C$27,MATCH(Tableau4[[#This Row],[Mois]],COEE_CADLIGNE_TR!$A$16:$A$27,0),2)*COEE_CADLIGNE_TR!$G$2*INDEX(COEE_CADLIGNE_TR!$L$3:$R$9,MATCH(WEEKDAY($A305,1),COEE_CADLIGNE_TR!$M$3:$M$9,0),5)*INDEX(COEE_CADLIGNE_TR!$A$1:$D$13,MATCH(MONTH($A305),COEE_CADLIGNE_TR!$A$1:$A$13,0),2)))</f>
        <v/>
      </c>
      <c r="H305" s="28" t="str">
        <f>IF(OR(Ouverture_lignes_validées!H305="F",Ouverture_lignes_validées!H305="PM",Ouverture_lignes_validées!H305=""),"",IF(Ouverture_lignes_validées!H305=1,INDEX(COEE_CADLIGNE_TR!$A$16:$C$27,MATCH(Tableau4[[#This Row],[Mois]],COEE_CADLIGNE_TR!$A$16:$A$27,0),2)*COEE_CADLIGNE_TR!$G$2*INDEX(COEE_CADLIGNE_TR!$L$3:$R$9,MATCH(WEEKDAY($A305,1),COEE_CADLIGNE_TR!$M$3:$M$9,0),6)*INDEX(COEE_CADLIGNE_TR!$A$1:$D$13,MATCH(MONTH($A305),COEE_CADLIGNE_TR!$A$1:$A$13,0),2)))</f>
        <v/>
      </c>
      <c r="I305" s="28" t="str">
        <f>IF(OR(Ouverture_lignes_validées!I305="F",Ouverture_lignes_validées!I305="PM",Ouverture_lignes_validées!I305=""),"",IF(Ouverture_lignes_validées!I305=1,INDEX(COEE_CADLIGNE_TR!$A$16:$C$27,MATCH(Tableau4[[#This Row],[Mois]],COEE_CADLIGNE_TR!$A$16:$A$27,0),2)*COEE_CADLIGNE_TR!$G$2*INDEX(COEE_CADLIGNE_TR!$L$3:$R$9,MATCH(WEEKDAY($A305,1),COEE_CADLIGNE_TR!$M$3:$M$9,0),7)*INDEX(COEE_CADLIGNE_TR!$A$1:$D$13,MATCH(MONTH($A305),COEE_CADLIGNE_TR!$A$1:$A$13,0),2)))</f>
        <v/>
      </c>
      <c r="J305" s="28" t="str">
        <f>IF(OR(Ouverture_lignes_validées!J305="F",Ouverture_lignes_validées!J305="PM",Ouverture_lignes_validées!J305=""),"",IF(Ouverture_lignes_validées!J305=1,IF(ISEVEN(Capa_lignes!$C305)="VRAI",INDEX(COEE_CADLIGNE_TR!$A$16:$C$27,MATCH(Tableau4[[#This Row],[Mois]],COEE_CADLIGNE_TR!$A$16:$A$27,0),2)*COEE_CADLIGNE_TR!$H$2*INDEX(COEE_CADLIGNE_TR!$L$3:$R$9,MATCH(WEEKDAY($A305,1),COEE_CADLIGNE_TR!$M$3:$M$9,0),4)*INDEX(COEE_CADLIGNE_TR!$A$1:$D$13,MATCH(MONTH($A305),COEE_CADLIGNE_TR!$A$1:$A$13,0),3),INDEX(COEE_CADLIGNE_TR!$A$16:$C$27,MATCH(Tableau4[[#This Row],[Mois]],COEE_CADLIGNE_TR!$A$16:$A$27,0),2)*COEE_CADLIGNE_TR!$H$2*INDEX(COEE_CADLIGNE_TR!$L$3:$R$9,MATCH(WEEKDAY($A305,1),COEE_CADLIGNE_TR!$M$3:$M$9,0),3)*INDEX(COEE_CADLIGNE_TR!$A$1:$D$13,MATCH(MONTH($A305),COEE_CADLIGNE_TR!$A$1:$A$13,0),3))))</f>
        <v/>
      </c>
      <c r="K305" s="28" t="str">
        <f>IF(OR(Ouverture_lignes_validées!K305="F",Ouverture_lignes_validées!K305="PM",Ouverture_lignes_validées!K305=""),"",IF(Ouverture_lignes_validées!K305=1,IF(ISEVEN(Capa_lignes!$C305)="VRAI",INDEX(COEE_CADLIGNE_TR!$A$16:$C$27,MATCH(Tableau4[[#This Row],[Mois]],COEE_CADLIGNE_TR!$A$16:$A$27,0),2)*COEE_CADLIGNE_TR!$H$2*INDEX(COEE_CADLIGNE_TR!$L$3:$R$9,MATCH(WEEKDAY($A305,1),COEE_CADLIGNE_TR!$M$3:$M$9,0),3)*INDEX(COEE_CADLIGNE_TR!$A$1:$D$13,MATCH(MONTH($A305),COEE_CADLIGNE_TR!$A$1:$A$13,0),3),INDEX(COEE_CADLIGNE_TR!$A$16:$C$27,MATCH(Tableau4[[#This Row],[Mois]],COEE_CADLIGNE_TR!$A$16:$A$27,0),2)*COEE_CADLIGNE_TR!$H$2*INDEX(COEE_CADLIGNE_TR!$L$3:$R$9,MATCH(WEEKDAY($A305,1),COEE_CADLIGNE_TR!$M$3:$M$9,0),4)*INDEX(COEE_CADLIGNE_TR!$A$1:$D$13,MATCH(MONTH($A305),COEE_CADLIGNE_TR!$A$1:$A$13,0),3))))</f>
        <v/>
      </c>
      <c r="L305" s="28" t="str">
        <f>IF(OR(Ouverture_lignes_validées!L305="F",Ouverture_lignes_validées!L305="PM",Ouverture_lignes_validées!L305=""),"",IF(Ouverture_lignes_validées!L305=1,INDEX(COEE_CADLIGNE_TR!$A$16:$C$27,MATCH(Tableau4[[#This Row],[Mois]],COEE_CADLIGNE_TR!$A$16:$A$27,0),2)*COEE_CADLIGNE_TR!$H$2*INDEX(COEE_CADLIGNE_TR!$L$3:$R$9,MATCH(WEEKDAY($A305,1),COEE_CADLIGNE_TR!$M$3:$M$9,0),5)*INDEX(COEE_CADLIGNE_TR!$A$1:$D$13,MATCH(MONTH($A305),COEE_CADLIGNE_TR!$A$1:$A$13,0),3)))</f>
        <v/>
      </c>
      <c r="M305" s="28" t="str">
        <f>IF(OR(Ouverture_lignes_validées!M305="F",Ouverture_lignes_validées!M305="PM",Ouverture_lignes_validées!M305=""),"",IF(Ouverture_lignes_validées!M305=1,INDEX(COEE_CADLIGNE_TR!$A$16:$C$27,MATCH(Tableau4[[#This Row],[Mois]],COEE_CADLIGNE_TR!$A$16:$A$27,0),2)*COEE_CADLIGNE_TR!$H$2*INDEX(COEE_CADLIGNE_TR!$L$3:$R$9,MATCH(WEEKDAY($A305,1),COEE_CADLIGNE_TR!$M$3:$M$9,0),6)*INDEX(COEE_CADLIGNE_TR!$A$1:$D$13,MATCH(MONTH($A305),COEE_CADLIGNE_TR!$A$1:$A$13,0),3)))</f>
        <v/>
      </c>
      <c r="N305" s="28">
        <f>IF(OR(Ouverture_lignes_validées!N305="F",Ouverture_lignes_validées!N305="PM",Ouverture_lignes_validées!N305=""),"",IF(Ouverture_lignes_validées!N305=1,INDEX(COEE_CADLIGNE_TR!$A$16:$C$27,MATCH(Tableau4[[#This Row],[Mois]],COEE_CADLIGNE_TR!$A$16:$A$27,0),2)*COEE_CADLIGNE_TR!$H$2*INDEX(COEE_CADLIGNE_TR!$L$3:$R$9,MATCH(WEEKDAY($A305,1),COEE_CADLIGNE_TR!$M$3:$M$9,0),7)*INDEX(COEE_CADLIGNE_TR!$A$1:$D$13,MATCH(MONTH($A305),COEE_CADLIGNE_TR!$A$1:$A$13,0),3)))</f>
        <v>8043.4125000000004</v>
      </c>
      <c r="O305" s="28" t="str">
        <f>IF(OR(Ouverture_lignes_validées!O305="F",Ouverture_lignes_validées!O305="PM",Ouverture_lignes_validées!O305=""),"",IF(Ouverture_lignes_validées!O305=1,IF(ISEVEN(Capa_lignes!$C305)="VRAI",INDEX(COEE_CADLIGNE_TR!$A$16:$C$27,MATCH(Tableau4[[#This Row],[Mois]],COEE_CADLIGNE_TR!$A$16:$A$27,0),2)*COEE_CADLIGNE_TR!$I$2*INDEX(COEE_CADLIGNE_TR!$L$3:$R$9,MATCH(WEEKDAY($A305,1),COEE_CADLIGNE_TR!$M$3:$M$9,0),4)*INDEX(COEE_CADLIGNE_TR!$A$1:$D$13,MATCH(MONTH($A305),COEE_CADLIGNE_TR!$A$1:$A$13,0),4),INDEX(COEE_CADLIGNE_TR!$A$16:$C$27,MATCH(Tableau4[[#This Row],[Mois]],COEE_CADLIGNE_TR!$A$16:$A$27,0),2)*COEE_CADLIGNE_TR!$I$2*INDEX(COEE_CADLIGNE_TR!$L$3:$R$9,MATCH(WEEKDAY($A305,1),COEE_CADLIGNE_TR!$M$3:$M$9,0),3)*INDEX(COEE_CADLIGNE_TR!$A$1:$D$13,MATCH(MONTH($A305),COEE_CADLIGNE_TR!$A$1:$A$13,0),4))))</f>
        <v/>
      </c>
      <c r="P305" s="28" t="str">
        <f>IF(OR(Ouverture_lignes_validées!P305="F",Ouverture_lignes_validées!P305="PM",Ouverture_lignes_validées!P305=""),"",IF(Ouverture_lignes_validées!P305=1,IF(ISEVEN(Capa_lignes!$C305)="VRAI",INDEX(COEE_CADLIGNE_TR!$A$16:$C$27,MATCH(Tableau4[[#This Row],[Mois]],COEE_CADLIGNE_TR!$A$16:$A$27,0),2)*COEE_CADLIGNE_TR!$I$2*INDEX(COEE_CADLIGNE_TR!$L$3:$R$9,MATCH(WEEKDAY($A305,1),COEE_CADLIGNE_TR!$M$3:$M$9,0),3)*INDEX(COEE_CADLIGNE_TR!$A$1:$D$13,MATCH(MONTH($A305),COEE_CADLIGNE_TR!$A$1:$A$13,0),4),INDEX(COEE_CADLIGNE_TR!$A$16:$C$27,MATCH(Tableau4[[#This Row],[Mois]],COEE_CADLIGNE_TR!$A$16:$A$27,0),2)*COEE_CADLIGNE_TR!$I$2*INDEX(COEE_CADLIGNE_TR!$L$3:$R$9,MATCH(WEEKDAY($A305,1),COEE_CADLIGNE_TR!$M$3:$M$9,0),4)*INDEX(COEE_CADLIGNE_TR!$A$1:$D$13,MATCH(MONTH($A305),COEE_CADLIGNE_TR!$A$1:$A$13,0),4))))</f>
        <v/>
      </c>
      <c r="Q305" s="28" t="str">
        <f>IF(OR(Ouverture_lignes_validées!Q305="F",Ouverture_lignes_validées!Q305="PM",Ouverture_lignes_validées!Q305=""),"",IF(Ouverture_lignes_validées!Q305=1,INDEX(COEE_CADLIGNE_TR!$A$16:$C$27,MATCH(Tableau4[[#This Row],[Mois]],COEE_CADLIGNE_TR!$A$16:$A$27,0),2)*COEE_CADLIGNE_TR!$I$2*INDEX(COEE_CADLIGNE_TR!$L$3:$R$9,MATCH(WEEKDAY($A305,1),COEE_CADLIGNE_TR!$M$3:$M$9,0),5)*INDEX(COEE_CADLIGNE_TR!$A$1:$D$13,MATCH(MONTH($A305),COEE_CADLIGNE_TR!$A$1:$A$13,0),4)))</f>
        <v/>
      </c>
      <c r="R305" s="28" t="str">
        <f>IF(OR(Ouverture_lignes_validées!R305="F",Ouverture_lignes_validées!R305="PM",Ouverture_lignes_validées!R305=""),"",IF(Ouverture_lignes_validées!R305=1,INDEX(COEE_CADLIGNE_TR!$A$16:$C$27,MATCH(Tableau4[[#This Row],[Mois]],COEE_CADLIGNE_TR!$A$16:$A$27,0),2)*COEE_CADLIGNE_TR!$I$2*INDEX(COEE_CADLIGNE_TR!$L$3:$R$9,MATCH(WEEKDAY($A305,1),COEE_CADLIGNE_TR!$M$3:$M$9,0),6)*INDEX(COEE_CADLIGNE_TR!$A$1:$D$13,MATCH(MONTH($A305),COEE_CADLIGNE_TR!$A$1:$A$13,0),4)))</f>
        <v/>
      </c>
      <c r="S305" s="28">
        <f>IF(OR(Ouverture_lignes_validées!S305="F",Ouverture_lignes_validées!S305="PM",Ouverture_lignes_validées!S305=""),"",IF(Ouverture_lignes_validées!S305=1,INDEX(COEE_CADLIGNE_TR!$A$16:$C$27,MATCH(Tableau4[[#This Row],[Mois]],COEE_CADLIGNE_TR!$A$16:$A$27,0),2)*COEE_CADLIGNE_TR!$I$2*INDEX(COEE_CADLIGNE_TR!$L$3:$R$9,MATCH(WEEKDAY($A305,1),COEE_CADLIGNE_TR!$M$3:$M$9,0),7)*INDEX(COEE_CADLIGNE_TR!$A$1:$D$13,MATCH(MONTH($A305),COEE_CADLIGNE_TR!$A$1:$A$13,0),4)))</f>
        <v>8043.4125000000004</v>
      </c>
      <c r="T305" s="28" t="str">
        <f>IF(OR(Ouverture_lignes_validées!T305="F",Ouverture_lignes_validées!T305="PM",Ouverture_lignes_validées!T305=""),"",IF(Ouverture_lignes_validées!T305=1,IF(ISEVEN(Capa_lignes!$C305)="VRAI",INDEX(COEE_CADLIGNE_TR!$A$16:$C$27,MATCH(Tableau4[[#This Row],[Mois]],COEE_CADLIGNE_TR!$A$16:$A$27,0),2)*COEE_CADLIGNE_TR!$J$2*INDEX(COEE_CADLIGNE_TR!$L$3:$R$9,MATCH(WEEKDAY($A305,1),COEE_CADLIGNE_TR!$M$3:$M$9,0),3)*INDEX(COEE_CADLIGNE_TR!$A$1:$E$13,MATCH(MONTH($A305),COEE_CADLIGNE_TR!$A$1:$A$13,0),5),INDEX(COEE_CADLIGNE_TR!$A$16:$C$27,MATCH(Tableau4[[#This Row],[Mois]],COEE_CADLIGNE_TR!$A$16:$A$27,0),2)*COEE_CADLIGNE_TR!$J$2*INDEX(COEE_CADLIGNE_TR!$L$3:$R$9,MATCH(WEEKDAY($A305,1),COEE_CADLIGNE_TR!$M$3:$M$9,0),4)*INDEX(COEE_CADLIGNE_TR!$A$1:$E$13,MATCH(MONTH($A305),COEE_CADLIGNE_TR!$A$1:$A$13,0),5))))</f>
        <v/>
      </c>
    </row>
    <row r="306" spans="1:20" x14ac:dyDescent="0.35">
      <c r="A306" s="4">
        <v>45229</v>
      </c>
      <c r="B306" s="1">
        <v>2023</v>
      </c>
      <c r="C306" s="1">
        <v>44</v>
      </c>
      <c r="D306" s="1">
        <f>MONTH(Tableau4[[#This Row],[Date ]])</f>
        <v>10</v>
      </c>
      <c r="E306" s="28" t="str">
        <f>IF(OR(Ouverture_lignes_validées!E306="F",Ouverture_lignes_validées!E306="PM",Ouverture_lignes_validées!E306=""),"",
IF(Ouverture_lignes_validées!E306=1,
IF(ISEVEN(Capa_lignes!$C306)="VRAI",
INDEX(COEE_CADLIGNE_TR!$A$16:$C$27,MATCH(Tableau4[[#This Row],[Mois]],COEE_CADLIGNE_TR!$A$16:$A$27,0),2)*COEE_CADLIGNE_TR!$G$2*INDEX(COEE_CADLIGNE_TR!$L$3:$R$9,MATCH(WEEKDAY($A306,1),COEE_CADLIGNE_TR!$M$3:$M$9,0),4)*INDEX(COEE_CADLIGNE_TR!$A$1:$D$13,MATCH(MONTH($A306),COEE_CADLIGNE_TR!$A$1:$A$13,0),2)*INDEX(COEE_CADLIGNE_TR!$A$1:$D$13,MATCH(MONTH($A306),COEE_CADLIGNE_TR!$A$1:$A$13,0),2),
INDEX(COEE_CADLIGNE_TR!$A$16:$C$27,MATCH(Tableau4[[#This Row],[Mois]],COEE_CADLIGNE_TR!$A$16:$A$27,0),2)*COEE_CADLIGNE_TR!$G$2*INDEX(COEE_CADLIGNE_TR!$L$3:$R$9,MATCH(WEEKDAY($A306,1),COEE_CADLIGNE_TR!$M$3:$M$9,0),3)*INDEX(COEE_CADLIGNE_TR!$A$1:$D$13,MATCH(MONTH($A306),COEE_CADLIGNE_TR!$A$1:$A$13,0),2)*INDEX(COEE_CADLIGNE_TR!$A$1:$D$13,MATCH(MONTH($A306),COEE_CADLIGNE_TR!$A$1:$A$13,0),2))))</f>
        <v/>
      </c>
      <c r="F306" s="28" t="str">
        <f>IF(OR(Ouverture_lignes_validées!F306="F",Ouverture_lignes_validées!F306="PM",Ouverture_lignes_validées!F306=""),"",IF(Ouverture_lignes_validées!F306=1,IF(ISEVEN(Capa_lignes!$C306)="VRAI",INDEX(COEE_CADLIGNE_TR!$A$16:$C$27,MATCH(Tableau4[[#This Row],[Mois]],COEE_CADLIGNE_TR!$A$16:$A$27,0),2)*COEE_CADLIGNE_TR!$G$2*INDEX(COEE_CADLIGNE_TR!$L$3:$R$9,MATCH(WEEKDAY($A306,1),COEE_CADLIGNE_TR!$M$3:$M$9,0),3)*INDEX(COEE_CADLIGNE_TR!$A$1:$D$13,MATCH(MONTH($A306),COEE_CADLIGNE_TR!$A$1:$A$13,0),2),COEE_CADLIGNE_TR!$G$2*INDEX(COEE_CADLIGNE_TR!$L$3:$R$9,MATCH(WEEKDAY($A306,1),COEE_CADLIGNE_TR!$M$3:$M$9,0),4)*INDEX(COEE_CADLIGNE_TR!$A$1:$D$13,MATCH(MONTH($A306),COEE_CADLIGNE_TR!$A$1:$A$13,0),2))))</f>
        <v/>
      </c>
      <c r="G306" s="28" t="str">
        <f>IF(OR(Ouverture_lignes_validées!G306="F",Ouverture_lignes_validées!G306="PM",Ouverture_lignes_validées!G306=""),"",IF(Ouverture_lignes_validées!G306=1,INDEX(COEE_CADLIGNE_TR!$A$16:$C$27,MATCH(Tableau4[[#This Row],[Mois]],COEE_CADLIGNE_TR!$A$16:$A$27,0),2)*COEE_CADLIGNE_TR!$G$2*INDEX(COEE_CADLIGNE_TR!$L$3:$R$9,MATCH(WEEKDAY($A306,1),COEE_CADLIGNE_TR!$M$3:$M$9,0),5)*INDEX(COEE_CADLIGNE_TR!$A$1:$D$13,MATCH(MONTH($A306),COEE_CADLIGNE_TR!$A$1:$A$13,0),2)))</f>
        <v/>
      </c>
      <c r="H306" s="28" t="str">
        <f>IF(OR(Ouverture_lignes_validées!H306="F",Ouverture_lignes_validées!H306="PM",Ouverture_lignes_validées!H306=""),"",IF(Ouverture_lignes_validées!H306=1,INDEX(COEE_CADLIGNE_TR!$A$16:$C$27,MATCH(Tableau4[[#This Row],[Mois]],COEE_CADLIGNE_TR!$A$16:$A$27,0),2)*COEE_CADLIGNE_TR!$G$2*INDEX(COEE_CADLIGNE_TR!$L$3:$R$9,MATCH(WEEKDAY($A306,1),COEE_CADLIGNE_TR!$M$3:$M$9,0),6)*INDEX(COEE_CADLIGNE_TR!$A$1:$D$13,MATCH(MONTH($A306),COEE_CADLIGNE_TR!$A$1:$A$13,0),2)))</f>
        <v/>
      </c>
      <c r="I306" s="28" t="str">
        <f>IF(OR(Ouverture_lignes_validées!I306="F",Ouverture_lignes_validées!I306="PM",Ouverture_lignes_validées!I306=""),"",IF(Ouverture_lignes_validées!I306=1,INDEX(COEE_CADLIGNE_TR!$A$16:$C$27,MATCH(Tableau4[[#This Row],[Mois]],COEE_CADLIGNE_TR!$A$16:$A$27,0),2)*COEE_CADLIGNE_TR!$G$2*INDEX(COEE_CADLIGNE_TR!$L$3:$R$9,MATCH(WEEKDAY($A306,1),COEE_CADLIGNE_TR!$M$3:$M$9,0),7)*INDEX(COEE_CADLIGNE_TR!$A$1:$D$13,MATCH(MONTH($A306),COEE_CADLIGNE_TR!$A$1:$A$13,0),2)))</f>
        <v/>
      </c>
      <c r="J306" s="28" t="str">
        <f>IF(OR(Ouverture_lignes_validées!J306="F",Ouverture_lignes_validées!J306="PM",Ouverture_lignes_validées!J306=""),"",IF(Ouverture_lignes_validées!J306=1,IF(ISEVEN(Capa_lignes!$C306)="VRAI",INDEX(COEE_CADLIGNE_TR!$A$16:$C$27,MATCH(Tableau4[[#This Row],[Mois]],COEE_CADLIGNE_TR!$A$16:$A$27,0),2)*COEE_CADLIGNE_TR!$H$2*INDEX(COEE_CADLIGNE_TR!$L$3:$R$9,MATCH(WEEKDAY($A306,1),COEE_CADLIGNE_TR!$M$3:$M$9,0),4)*INDEX(COEE_CADLIGNE_TR!$A$1:$D$13,MATCH(MONTH($A306),COEE_CADLIGNE_TR!$A$1:$A$13,0),3),INDEX(COEE_CADLIGNE_TR!$A$16:$C$27,MATCH(Tableau4[[#This Row],[Mois]],COEE_CADLIGNE_TR!$A$16:$A$27,0),2)*COEE_CADLIGNE_TR!$H$2*INDEX(COEE_CADLIGNE_TR!$L$3:$R$9,MATCH(WEEKDAY($A306,1),COEE_CADLIGNE_TR!$M$3:$M$9,0),3)*INDEX(COEE_CADLIGNE_TR!$A$1:$D$13,MATCH(MONTH($A306),COEE_CADLIGNE_TR!$A$1:$A$13,0),3))))</f>
        <v/>
      </c>
      <c r="K306" s="28">
        <f>IF(OR(Ouverture_lignes_validées!K306="F",Ouverture_lignes_validées!K306="PM",Ouverture_lignes_validées!K306=""),"",IF(Ouverture_lignes_validées!K306=1,IF(ISEVEN(Capa_lignes!$C306)="VRAI",INDEX(COEE_CADLIGNE_TR!$A$16:$C$27,MATCH(Tableau4[[#This Row],[Mois]],COEE_CADLIGNE_TR!$A$16:$A$27,0),2)*COEE_CADLIGNE_TR!$H$2*INDEX(COEE_CADLIGNE_TR!$L$3:$R$9,MATCH(WEEKDAY($A306,1),COEE_CADLIGNE_TR!$M$3:$M$9,0),3)*INDEX(COEE_CADLIGNE_TR!$A$1:$D$13,MATCH(MONTH($A306),COEE_CADLIGNE_TR!$A$1:$A$13,0),3),INDEX(COEE_CADLIGNE_TR!$A$16:$C$27,MATCH(Tableau4[[#This Row],[Mois]],COEE_CADLIGNE_TR!$A$16:$A$27,0),2)*COEE_CADLIGNE_TR!$H$2*INDEX(COEE_CADLIGNE_TR!$L$3:$R$9,MATCH(WEEKDAY($A306,1),COEE_CADLIGNE_TR!$M$3:$M$9,0),4)*INDEX(COEE_CADLIGNE_TR!$A$1:$D$13,MATCH(MONTH($A306),COEE_CADLIGNE_TR!$A$1:$A$13,0),3))))</f>
        <v>5097.9375</v>
      </c>
      <c r="L306" s="28">
        <f>IF(OR(Ouverture_lignes_validées!L306="F",Ouverture_lignes_validées!L306="PM",Ouverture_lignes_validées!L306=""),"",IF(Ouverture_lignes_validées!L306=1,INDEX(COEE_CADLIGNE_TR!$A$16:$C$27,MATCH(Tableau4[[#This Row],[Mois]],COEE_CADLIGNE_TR!$A$16:$A$27,0),2)*COEE_CADLIGNE_TR!$H$2*INDEX(COEE_CADLIGNE_TR!$L$3:$R$9,MATCH(WEEKDAY($A306,1),COEE_CADLIGNE_TR!$M$3:$M$9,0),5)*INDEX(COEE_CADLIGNE_TR!$A$1:$D$13,MATCH(MONTH($A306),COEE_CADLIGNE_TR!$A$1:$A$13,0),3)))</f>
        <v>6230.8125</v>
      </c>
      <c r="M306" s="28" t="str">
        <f>IF(OR(Ouverture_lignes_validées!M306="F",Ouverture_lignes_validées!M306="PM",Ouverture_lignes_validées!M306=""),"",IF(Ouverture_lignes_validées!M306=1,INDEX(COEE_CADLIGNE_TR!$A$16:$C$27,MATCH(Tableau4[[#This Row],[Mois]],COEE_CADLIGNE_TR!$A$16:$A$27,0),2)*COEE_CADLIGNE_TR!$H$2*INDEX(COEE_CADLIGNE_TR!$L$3:$R$9,MATCH(WEEKDAY($A306,1),COEE_CADLIGNE_TR!$M$3:$M$9,0),6)*INDEX(COEE_CADLIGNE_TR!$A$1:$D$13,MATCH(MONTH($A306),COEE_CADLIGNE_TR!$A$1:$A$13,0),3)))</f>
        <v/>
      </c>
      <c r="N306" s="28" t="str">
        <f>IF(OR(Ouverture_lignes_validées!N306="F",Ouverture_lignes_validées!N306="PM",Ouverture_lignes_validées!N306=""),"",IF(Ouverture_lignes_validées!N306=1,INDEX(COEE_CADLIGNE_TR!$A$16:$C$27,MATCH(Tableau4[[#This Row],[Mois]],COEE_CADLIGNE_TR!$A$16:$A$27,0),2)*COEE_CADLIGNE_TR!$H$2*INDEX(COEE_CADLIGNE_TR!$L$3:$R$9,MATCH(WEEKDAY($A306,1),COEE_CADLIGNE_TR!$M$3:$M$9,0),7)*INDEX(COEE_CADLIGNE_TR!$A$1:$D$13,MATCH(MONTH($A306),COEE_CADLIGNE_TR!$A$1:$A$13,0),3)))</f>
        <v/>
      </c>
      <c r="O306" s="28">
        <f>IF(OR(Ouverture_lignes_validées!O306="F",Ouverture_lignes_validées!O306="PM",Ouverture_lignes_validées!O306=""),"",IF(Ouverture_lignes_validées!O306=1,IF(ISEVEN(Capa_lignes!$C306)="VRAI",INDEX(COEE_CADLIGNE_TR!$A$16:$C$27,MATCH(Tableau4[[#This Row],[Mois]],COEE_CADLIGNE_TR!$A$16:$A$27,0),2)*COEE_CADLIGNE_TR!$I$2*INDEX(COEE_CADLIGNE_TR!$L$3:$R$9,MATCH(WEEKDAY($A306,1),COEE_CADLIGNE_TR!$M$3:$M$9,0),4)*INDEX(COEE_CADLIGNE_TR!$A$1:$D$13,MATCH(MONTH($A306),COEE_CADLIGNE_TR!$A$1:$A$13,0),4),INDEX(COEE_CADLIGNE_TR!$A$16:$C$27,MATCH(Tableau4[[#This Row],[Mois]],COEE_CADLIGNE_TR!$A$16:$A$27,0),2)*COEE_CADLIGNE_TR!$I$2*INDEX(COEE_CADLIGNE_TR!$L$3:$R$9,MATCH(WEEKDAY($A306,1),COEE_CADLIGNE_TR!$M$3:$M$9,0),3)*INDEX(COEE_CADLIGNE_TR!$A$1:$D$13,MATCH(MONTH($A306),COEE_CADLIGNE_TR!$A$1:$A$13,0),4))))</f>
        <v>4984.6500000000005</v>
      </c>
      <c r="P306" s="28">
        <f>IF(OR(Ouverture_lignes_validées!P306="F",Ouverture_lignes_validées!P306="PM",Ouverture_lignes_validées!P306=""),"",IF(Ouverture_lignes_validées!P306=1,IF(ISEVEN(Capa_lignes!$C306)="VRAI",INDEX(COEE_CADLIGNE_TR!$A$16:$C$27,MATCH(Tableau4[[#This Row],[Mois]],COEE_CADLIGNE_TR!$A$16:$A$27,0),2)*COEE_CADLIGNE_TR!$I$2*INDEX(COEE_CADLIGNE_TR!$L$3:$R$9,MATCH(WEEKDAY($A306,1),COEE_CADLIGNE_TR!$M$3:$M$9,0),3)*INDEX(COEE_CADLIGNE_TR!$A$1:$D$13,MATCH(MONTH($A306),COEE_CADLIGNE_TR!$A$1:$A$13,0),4),INDEX(COEE_CADLIGNE_TR!$A$16:$C$27,MATCH(Tableau4[[#This Row],[Mois]],COEE_CADLIGNE_TR!$A$16:$A$27,0),2)*COEE_CADLIGNE_TR!$I$2*INDEX(COEE_CADLIGNE_TR!$L$3:$R$9,MATCH(WEEKDAY($A306,1),COEE_CADLIGNE_TR!$M$3:$M$9,0),4)*INDEX(COEE_CADLIGNE_TR!$A$1:$D$13,MATCH(MONTH($A306),COEE_CADLIGNE_TR!$A$1:$A$13,0),4))))</f>
        <v>5097.9375</v>
      </c>
      <c r="Q306" s="28" t="str">
        <f>IF(OR(Ouverture_lignes_validées!Q306="F",Ouverture_lignes_validées!Q306="PM",Ouverture_lignes_validées!Q306=""),"",IF(Ouverture_lignes_validées!Q306=1,INDEX(COEE_CADLIGNE_TR!$A$16:$C$27,MATCH(Tableau4[[#This Row],[Mois]],COEE_CADLIGNE_TR!$A$16:$A$27,0),2)*COEE_CADLIGNE_TR!$I$2*INDEX(COEE_CADLIGNE_TR!$L$3:$R$9,MATCH(WEEKDAY($A306,1),COEE_CADLIGNE_TR!$M$3:$M$9,0),5)*INDEX(COEE_CADLIGNE_TR!$A$1:$D$13,MATCH(MONTH($A306),COEE_CADLIGNE_TR!$A$1:$A$13,0),4)))</f>
        <v/>
      </c>
      <c r="R306" s="28" t="str">
        <f>IF(OR(Ouverture_lignes_validées!R306="F",Ouverture_lignes_validées!R306="PM",Ouverture_lignes_validées!R306=""),"",IF(Ouverture_lignes_validées!R306=1,INDEX(COEE_CADLIGNE_TR!$A$16:$C$27,MATCH(Tableau4[[#This Row],[Mois]],COEE_CADLIGNE_TR!$A$16:$A$27,0),2)*COEE_CADLIGNE_TR!$I$2*INDEX(COEE_CADLIGNE_TR!$L$3:$R$9,MATCH(WEEKDAY($A306,1),COEE_CADLIGNE_TR!$M$3:$M$9,0),6)*INDEX(COEE_CADLIGNE_TR!$A$1:$D$13,MATCH(MONTH($A306),COEE_CADLIGNE_TR!$A$1:$A$13,0),4)))</f>
        <v/>
      </c>
      <c r="S306" s="28" t="str">
        <f>IF(OR(Ouverture_lignes_validées!S306="F",Ouverture_lignes_validées!S306="PM",Ouverture_lignes_validées!S306=""),"",IF(Ouverture_lignes_validées!S306=1,INDEX(COEE_CADLIGNE_TR!$A$16:$C$27,MATCH(Tableau4[[#This Row],[Mois]],COEE_CADLIGNE_TR!$A$16:$A$27,0),2)*COEE_CADLIGNE_TR!$I$2*INDEX(COEE_CADLIGNE_TR!$L$3:$R$9,MATCH(WEEKDAY($A306,1),COEE_CADLIGNE_TR!$M$3:$M$9,0),7)*INDEX(COEE_CADLIGNE_TR!$A$1:$D$13,MATCH(MONTH($A306),COEE_CADLIGNE_TR!$A$1:$A$13,0),4)))</f>
        <v/>
      </c>
      <c r="T306" s="28">
        <f>IF(OR(Ouverture_lignes_validées!T306="F",Ouverture_lignes_validées!T306="PM",Ouverture_lignes_validées!T306=""),"",IF(Ouverture_lignes_validées!T306=1,IF(ISEVEN(Capa_lignes!$C306)="VRAI",INDEX(COEE_CADLIGNE_TR!$A$16:$C$27,MATCH(Tableau4[[#This Row],[Mois]],COEE_CADLIGNE_TR!$A$16:$A$27,0),2)*COEE_CADLIGNE_TR!$J$2*INDEX(COEE_CADLIGNE_TR!$L$3:$R$9,MATCH(WEEKDAY($A306,1),COEE_CADLIGNE_TR!$M$3:$M$9,0),3)*INDEX(COEE_CADLIGNE_TR!$A$1:$E$13,MATCH(MONTH($A306),COEE_CADLIGNE_TR!$A$1:$A$13,0),5),INDEX(COEE_CADLIGNE_TR!$A$16:$C$27,MATCH(Tableau4[[#This Row],[Mois]],COEE_CADLIGNE_TR!$A$16:$A$27,0),2)*COEE_CADLIGNE_TR!$J$2*INDEX(COEE_CADLIGNE_TR!$L$3:$R$9,MATCH(WEEKDAY($A306,1),COEE_CADLIGNE_TR!$M$3:$M$9,0),4)*INDEX(COEE_CADLIGNE_TR!$A$1:$E$13,MATCH(MONTH($A306),COEE_CADLIGNE_TR!$A$1:$A$13,0),5))))</f>
        <v>1601.8735362997659</v>
      </c>
    </row>
    <row r="307" spans="1:20" x14ac:dyDescent="0.35">
      <c r="A307" s="4">
        <v>45230</v>
      </c>
      <c r="B307" s="1">
        <v>2023</v>
      </c>
      <c r="C307" s="1">
        <v>44</v>
      </c>
      <c r="D307" s="1">
        <f>MONTH(Tableau4[[#This Row],[Date ]])</f>
        <v>10</v>
      </c>
      <c r="E307" s="28" t="str">
        <f>IF(OR(Ouverture_lignes_validées!E307="F",Ouverture_lignes_validées!E307="PM",Ouverture_lignes_validées!E307=""),"",
IF(Ouverture_lignes_validées!E307=1,
IF(ISEVEN(Capa_lignes!$C307)="VRAI",
INDEX(COEE_CADLIGNE_TR!$A$16:$C$27,MATCH(Tableau4[[#This Row],[Mois]],COEE_CADLIGNE_TR!$A$16:$A$27,0),2)*COEE_CADLIGNE_TR!$G$2*INDEX(COEE_CADLIGNE_TR!$L$3:$R$9,MATCH(WEEKDAY($A307,1),COEE_CADLIGNE_TR!$M$3:$M$9,0),4)*INDEX(COEE_CADLIGNE_TR!$A$1:$D$13,MATCH(MONTH($A307),COEE_CADLIGNE_TR!$A$1:$A$13,0),2)*INDEX(COEE_CADLIGNE_TR!$A$1:$D$13,MATCH(MONTH($A307),COEE_CADLIGNE_TR!$A$1:$A$13,0),2),
INDEX(COEE_CADLIGNE_TR!$A$16:$C$27,MATCH(Tableau4[[#This Row],[Mois]],COEE_CADLIGNE_TR!$A$16:$A$27,0),2)*COEE_CADLIGNE_TR!$G$2*INDEX(COEE_CADLIGNE_TR!$L$3:$R$9,MATCH(WEEKDAY($A307,1),COEE_CADLIGNE_TR!$M$3:$M$9,0),3)*INDEX(COEE_CADLIGNE_TR!$A$1:$D$13,MATCH(MONTH($A307),COEE_CADLIGNE_TR!$A$1:$A$13,0),2)*INDEX(COEE_CADLIGNE_TR!$A$1:$D$13,MATCH(MONTH($A307),COEE_CADLIGNE_TR!$A$1:$A$13,0),2))))</f>
        <v/>
      </c>
      <c r="F307" s="28" t="str">
        <f>IF(OR(Ouverture_lignes_validées!F307="F",Ouverture_lignes_validées!F307="PM",Ouverture_lignes_validées!F307=""),"",IF(Ouverture_lignes_validées!F307=1,IF(ISEVEN(Capa_lignes!$C307)="VRAI",INDEX(COEE_CADLIGNE_TR!$A$16:$C$27,MATCH(Tableau4[[#This Row],[Mois]],COEE_CADLIGNE_TR!$A$16:$A$27,0),2)*COEE_CADLIGNE_TR!$G$2*INDEX(COEE_CADLIGNE_TR!$L$3:$R$9,MATCH(WEEKDAY($A307,1),COEE_CADLIGNE_TR!$M$3:$M$9,0),3)*INDEX(COEE_CADLIGNE_TR!$A$1:$D$13,MATCH(MONTH($A307),COEE_CADLIGNE_TR!$A$1:$A$13,0),2),COEE_CADLIGNE_TR!$G$2*INDEX(COEE_CADLIGNE_TR!$L$3:$R$9,MATCH(WEEKDAY($A307,1),COEE_CADLIGNE_TR!$M$3:$M$9,0),4)*INDEX(COEE_CADLIGNE_TR!$A$1:$D$13,MATCH(MONTH($A307),COEE_CADLIGNE_TR!$A$1:$A$13,0),2))))</f>
        <v/>
      </c>
      <c r="G307" s="28" t="str">
        <f>IF(OR(Ouverture_lignes_validées!G307="F",Ouverture_lignes_validées!G307="PM",Ouverture_lignes_validées!G307=""),"",IF(Ouverture_lignes_validées!G307=1,INDEX(COEE_CADLIGNE_TR!$A$16:$C$27,MATCH(Tableau4[[#This Row],[Mois]],COEE_CADLIGNE_TR!$A$16:$A$27,0),2)*COEE_CADLIGNE_TR!$G$2*INDEX(COEE_CADLIGNE_TR!$L$3:$R$9,MATCH(WEEKDAY($A307,1),COEE_CADLIGNE_TR!$M$3:$M$9,0),5)*INDEX(COEE_CADLIGNE_TR!$A$1:$D$13,MATCH(MONTH($A307),COEE_CADLIGNE_TR!$A$1:$A$13,0),2)))</f>
        <v/>
      </c>
      <c r="H307" s="28" t="str">
        <f>IF(OR(Ouverture_lignes_validées!H307="F",Ouverture_lignes_validées!H307="PM",Ouverture_lignes_validées!H307=""),"",IF(Ouverture_lignes_validées!H307=1,INDEX(COEE_CADLIGNE_TR!$A$16:$C$27,MATCH(Tableau4[[#This Row],[Mois]],COEE_CADLIGNE_TR!$A$16:$A$27,0),2)*COEE_CADLIGNE_TR!$G$2*INDEX(COEE_CADLIGNE_TR!$L$3:$R$9,MATCH(WEEKDAY($A307,1),COEE_CADLIGNE_TR!$M$3:$M$9,0),6)*INDEX(COEE_CADLIGNE_TR!$A$1:$D$13,MATCH(MONTH($A307),COEE_CADLIGNE_TR!$A$1:$A$13,0),2)))</f>
        <v/>
      </c>
      <c r="I307" s="28" t="str">
        <f>IF(OR(Ouverture_lignes_validées!I307="F",Ouverture_lignes_validées!I307="PM",Ouverture_lignes_validées!I307=""),"",IF(Ouverture_lignes_validées!I307=1,INDEX(COEE_CADLIGNE_TR!$A$16:$C$27,MATCH(Tableau4[[#This Row],[Mois]],COEE_CADLIGNE_TR!$A$16:$A$27,0),2)*COEE_CADLIGNE_TR!$G$2*INDEX(COEE_CADLIGNE_TR!$L$3:$R$9,MATCH(WEEKDAY($A307,1),COEE_CADLIGNE_TR!$M$3:$M$9,0),7)*INDEX(COEE_CADLIGNE_TR!$A$1:$D$13,MATCH(MONTH($A307),COEE_CADLIGNE_TR!$A$1:$A$13,0),2)))</f>
        <v/>
      </c>
      <c r="J307" s="28" t="str">
        <f>IF(OR(Ouverture_lignes_validées!J307="F",Ouverture_lignes_validées!J307="PM",Ouverture_lignes_validées!J307=""),"",IF(Ouverture_lignes_validées!J307=1,IF(ISEVEN(Capa_lignes!$C307)="VRAI",INDEX(COEE_CADLIGNE_TR!$A$16:$C$27,MATCH(Tableau4[[#This Row],[Mois]],COEE_CADLIGNE_TR!$A$16:$A$27,0),2)*COEE_CADLIGNE_TR!$H$2*INDEX(COEE_CADLIGNE_TR!$L$3:$R$9,MATCH(WEEKDAY($A307,1),COEE_CADLIGNE_TR!$M$3:$M$9,0),4)*INDEX(COEE_CADLIGNE_TR!$A$1:$D$13,MATCH(MONTH($A307),COEE_CADLIGNE_TR!$A$1:$A$13,0),3),INDEX(COEE_CADLIGNE_TR!$A$16:$C$27,MATCH(Tableau4[[#This Row],[Mois]],COEE_CADLIGNE_TR!$A$16:$A$27,0),2)*COEE_CADLIGNE_TR!$H$2*INDEX(COEE_CADLIGNE_TR!$L$3:$R$9,MATCH(WEEKDAY($A307,1),COEE_CADLIGNE_TR!$M$3:$M$9,0),3)*INDEX(COEE_CADLIGNE_TR!$A$1:$D$13,MATCH(MONTH($A307),COEE_CADLIGNE_TR!$A$1:$A$13,0),3))))</f>
        <v/>
      </c>
      <c r="K307" s="28">
        <f>IF(OR(Ouverture_lignes_validées!K307="F",Ouverture_lignes_validées!K307="PM",Ouverture_lignes_validées!K307=""),"",IF(Ouverture_lignes_validées!K307=1,IF(ISEVEN(Capa_lignes!$C307)="VRAI",INDEX(COEE_CADLIGNE_TR!$A$16:$C$27,MATCH(Tableau4[[#This Row],[Mois]],COEE_CADLIGNE_TR!$A$16:$A$27,0),2)*COEE_CADLIGNE_TR!$H$2*INDEX(COEE_CADLIGNE_TR!$L$3:$R$9,MATCH(WEEKDAY($A307,1),COEE_CADLIGNE_TR!$M$3:$M$9,0),3)*INDEX(COEE_CADLIGNE_TR!$A$1:$D$13,MATCH(MONTH($A307),COEE_CADLIGNE_TR!$A$1:$A$13,0),3),INDEX(COEE_CADLIGNE_TR!$A$16:$C$27,MATCH(Tableau4[[#This Row],[Mois]],COEE_CADLIGNE_TR!$A$16:$A$27,0),2)*COEE_CADLIGNE_TR!$H$2*INDEX(COEE_CADLIGNE_TR!$L$3:$R$9,MATCH(WEEKDAY($A307,1),COEE_CADLIGNE_TR!$M$3:$M$9,0),4)*INDEX(COEE_CADLIGNE_TR!$A$1:$D$13,MATCH(MONTH($A307),COEE_CADLIGNE_TR!$A$1:$A$13,0),3))))</f>
        <v>5097.9375</v>
      </c>
      <c r="L307" s="28">
        <f>IF(OR(Ouverture_lignes_validées!L307="F",Ouverture_lignes_validées!L307="PM",Ouverture_lignes_validées!L307=""),"",IF(Ouverture_lignes_validées!L307=1,INDEX(COEE_CADLIGNE_TR!$A$16:$C$27,MATCH(Tableau4[[#This Row],[Mois]],COEE_CADLIGNE_TR!$A$16:$A$27,0),2)*COEE_CADLIGNE_TR!$H$2*INDEX(COEE_CADLIGNE_TR!$L$3:$R$9,MATCH(WEEKDAY($A307,1),COEE_CADLIGNE_TR!$M$3:$M$9,0),5)*INDEX(COEE_CADLIGNE_TR!$A$1:$D$13,MATCH(MONTH($A307),COEE_CADLIGNE_TR!$A$1:$A$13,0),3)))</f>
        <v>6230.8125</v>
      </c>
      <c r="M307" s="28" t="str">
        <f>IF(OR(Ouverture_lignes_validées!M307="F",Ouverture_lignes_validées!M307="PM",Ouverture_lignes_validées!M307=""),"",IF(Ouverture_lignes_validées!M307=1,INDEX(COEE_CADLIGNE_TR!$A$16:$C$27,MATCH(Tableau4[[#This Row],[Mois]],COEE_CADLIGNE_TR!$A$16:$A$27,0),2)*COEE_CADLIGNE_TR!$H$2*INDEX(COEE_CADLIGNE_TR!$L$3:$R$9,MATCH(WEEKDAY($A307,1),COEE_CADLIGNE_TR!$M$3:$M$9,0),6)*INDEX(COEE_CADLIGNE_TR!$A$1:$D$13,MATCH(MONTH($A307),COEE_CADLIGNE_TR!$A$1:$A$13,0),3)))</f>
        <v/>
      </c>
      <c r="N307" s="28" t="str">
        <f>IF(OR(Ouverture_lignes_validées!N307="F",Ouverture_lignes_validées!N307="PM",Ouverture_lignes_validées!N307=""),"",IF(Ouverture_lignes_validées!N307=1,INDEX(COEE_CADLIGNE_TR!$A$16:$C$27,MATCH(Tableau4[[#This Row],[Mois]],COEE_CADLIGNE_TR!$A$16:$A$27,0),2)*COEE_CADLIGNE_TR!$H$2*INDEX(COEE_CADLIGNE_TR!$L$3:$R$9,MATCH(WEEKDAY($A307,1),COEE_CADLIGNE_TR!$M$3:$M$9,0),7)*INDEX(COEE_CADLIGNE_TR!$A$1:$D$13,MATCH(MONTH($A307),COEE_CADLIGNE_TR!$A$1:$A$13,0),3)))</f>
        <v/>
      </c>
      <c r="O307" s="28">
        <f>IF(OR(Ouverture_lignes_validées!O307="F",Ouverture_lignes_validées!O307="PM",Ouverture_lignes_validées!O307=""),"",IF(Ouverture_lignes_validées!O307=1,IF(ISEVEN(Capa_lignes!$C307)="VRAI",INDEX(COEE_CADLIGNE_TR!$A$16:$C$27,MATCH(Tableau4[[#This Row],[Mois]],COEE_CADLIGNE_TR!$A$16:$A$27,0),2)*COEE_CADLIGNE_TR!$I$2*INDEX(COEE_CADLIGNE_TR!$L$3:$R$9,MATCH(WEEKDAY($A307,1),COEE_CADLIGNE_TR!$M$3:$M$9,0),4)*INDEX(COEE_CADLIGNE_TR!$A$1:$D$13,MATCH(MONTH($A307),COEE_CADLIGNE_TR!$A$1:$A$13,0),4),INDEX(COEE_CADLIGNE_TR!$A$16:$C$27,MATCH(Tableau4[[#This Row],[Mois]],COEE_CADLIGNE_TR!$A$16:$A$27,0),2)*COEE_CADLIGNE_TR!$I$2*INDEX(COEE_CADLIGNE_TR!$L$3:$R$9,MATCH(WEEKDAY($A307,1),COEE_CADLIGNE_TR!$M$3:$M$9,0),3)*INDEX(COEE_CADLIGNE_TR!$A$1:$D$13,MATCH(MONTH($A307),COEE_CADLIGNE_TR!$A$1:$A$13,0),4))))</f>
        <v>4984.6500000000005</v>
      </c>
      <c r="P307" s="28">
        <f>IF(OR(Ouverture_lignes_validées!P307="F",Ouverture_lignes_validées!P307="PM",Ouverture_lignes_validées!P307=""),"",IF(Ouverture_lignes_validées!P307=1,IF(ISEVEN(Capa_lignes!$C307)="VRAI",INDEX(COEE_CADLIGNE_TR!$A$16:$C$27,MATCH(Tableau4[[#This Row],[Mois]],COEE_CADLIGNE_TR!$A$16:$A$27,0),2)*COEE_CADLIGNE_TR!$I$2*INDEX(COEE_CADLIGNE_TR!$L$3:$R$9,MATCH(WEEKDAY($A307,1),COEE_CADLIGNE_TR!$M$3:$M$9,0),3)*INDEX(COEE_CADLIGNE_TR!$A$1:$D$13,MATCH(MONTH($A307),COEE_CADLIGNE_TR!$A$1:$A$13,0),4),INDEX(COEE_CADLIGNE_TR!$A$16:$C$27,MATCH(Tableau4[[#This Row],[Mois]],COEE_CADLIGNE_TR!$A$16:$A$27,0),2)*COEE_CADLIGNE_TR!$I$2*INDEX(COEE_CADLIGNE_TR!$L$3:$R$9,MATCH(WEEKDAY($A307,1),COEE_CADLIGNE_TR!$M$3:$M$9,0),4)*INDEX(COEE_CADLIGNE_TR!$A$1:$D$13,MATCH(MONTH($A307),COEE_CADLIGNE_TR!$A$1:$A$13,0),4))))</f>
        <v>5097.9375</v>
      </c>
      <c r="Q307" s="28" t="str">
        <f>IF(OR(Ouverture_lignes_validées!Q307="F",Ouverture_lignes_validées!Q307="PM",Ouverture_lignes_validées!Q307=""),"",IF(Ouverture_lignes_validées!Q307=1,INDEX(COEE_CADLIGNE_TR!$A$16:$C$27,MATCH(Tableau4[[#This Row],[Mois]],COEE_CADLIGNE_TR!$A$16:$A$27,0),2)*COEE_CADLIGNE_TR!$I$2*INDEX(COEE_CADLIGNE_TR!$L$3:$R$9,MATCH(WEEKDAY($A307,1),COEE_CADLIGNE_TR!$M$3:$M$9,0),5)*INDEX(COEE_CADLIGNE_TR!$A$1:$D$13,MATCH(MONTH($A307),COEE_CADLIGNE_TR!$A$1:$A$13,0),4)))</f>
        <v/>
      </c>
      <c r="R307" s="28" t="str">
        <f>IF(OR(Ouverture_lignes_validées!R307="F",Ouverture_lignes_validées!R307="PM",Ouverture_lignes_validées!R307=""),"",IF(Ouverture_lignes_validées!R307=1,INDEX(COEE_CADLIGNE_TR!$A$16:$C$27,MATCH(Tableau4[[#This Row],[Mois]],COEE_CADLIGNE_TR!$A$16:$A$27,0),2)*COEE_CADLIGNE_TR!$I$2*INDEX(COEE_CADLIGNE_TR!$L$3:$R$9,MATCH(WEEKDAY($A307,1),COEE_CADLIGNE_TR!$M$3:$M$9,0),6)*INDEX(COEE_CADLIGNE_TR!$A$1:$D$13,MATCH(MONTH($A307),COEE_CADLIGNE_TR!$A$1:$A$13,0),4)))</f>
        <v/>
      </c>
      <c r="S307" s="28" t="str">
        <f>IF(OR(Ouverture_lignes_validées!S307="F",Ouverture_lignes_validées!S307="PM",Ouverture_lignes_validées!S307=""),"",IF(Ouverture_lignes_validées!S307=1,INDEX(COEE_CADLIGNE_TR!$A$16:$C$27,MATCH(Tableau4[[#This Row],[Mois]],COEE_CADLIGNE_TR!$A$16:$A$27,0),2)*COEE_CADLIGNE_TR!$I$2*INDEX(COEE_CADLIGNE_TR!$L$3:$R$9,MATCH(WEEKDAY($A307,1),COEE_CADLIGNE_TR!$M$3:$M$9,0),7)*INDEX(COEE_CADLIGNE_TR!$A$1:$D$13,MATCH(MONTH($A307),COEE_CADLIGNE_TR!$A$1:$A$13,0),4)))</f>
        <v/>
      </c>
      <c r="T307" s="28">
        <f>IF(OR(Ouverture_lignes_validées!T307="F",Ouverture_lignes_validées!T307="PM",Ouverture_lignes_validées!T307=""),"",IF(Ouverture_lignes_validées!T307=1,IF(ISEVEN(Capa_lignes!$C307)="VRAI",INDEX(COEE_CADLIGNE_TR!$A$16:$C$27,MATCH(Tableau4[[#This Row],[Mois]],COEE_CADLIGNE_TR!$A$16:$A$27,0),2)*COEE_CADLIGNE_TR!$J$2*INDEX(COEE_CADLIGNE_TR!$L$3:$R$9,MATCH(WEEKDAY($A307,1),COEE_CADLIGNE_TR!$M$3:$M$9,0),3)*INDEX(COEE_CADLIGNE_TR!$A$1:$E$13,MATCH(MONTH($A307),COEE_CADLIGNE_TR!$A$1:$A$13,0),5),INDEX(COEE_CADLIGNE_TR!$A$16:$C$27,MATCH(Tableau4[[#This Row],[Mois]],COEE_CADLIGNE_TR!$A$16:$A$27,0),2)*COEE_CADLIGNE_TR!$J$2*INDEX(COEE_CADLIGNE_TR!$L$3:$R$9,MATCH(WEEKDAY($A307,1),COEE_CADLIGNE_TR!$M$3:$M$9,0),4)*INDEX(COEE_CADLIGNE_TR!$A$1:$E$13,MATCH(MONTH($A307),COEE_CADLIGNE_TR!$A$1:$A$13,0),5))))</f>
        <v>1601.8735362997659</v>
      </c>
    </row>
    <row r="308" spans="1:20" x14ac:dyDescent="0.35">
      <c r="A308" s="4">
        <v>45231</v>
      </c>
      <c r="B308" s="1">
        <v>2023</v>
      </c>
      <c r="C308" s="1">
        <v>44</v>
      </c>
      <c r="D308" s="1">
        <f>MONTH(Tableau4[[#This Row],[Date ]])</f>
        <v>11</v>
      </c>
      <c r="E308" s="28" t="str">
        <f>IF(OR(Ouverture_lignes_validées!E308="F",Ouverture_lignes_validées!E308="PM",Ouverture_lignes_validées!E308=""),"",
IF(Ouverture_lignes_validées!E308=1,
IF(ISEVEN(Capa_lignes!$C308)="VRAI",
INDEX(COEE_CADLIGNE_TR!$A$16:$C$27,MATCH(Tableau4[[#This Row],[Mois]],COEE_CADLIGNE_TR!$A$16:$A$27,0),2)*COEE_CADLIGNE_TR!$G$2*INDEX(COEE_CADLIGNE_TR!$L$3:$R$9,MATCH(WEEKDAY($A308,1),COEE_CADLIGNE_TR!$M$3:$M$9,0),4)*INDEX(COEE_CADLIGNE_TR!$A$1:$D$13,MATCH(MONTH($A308),COEE_CADLIGNE_TR!$A$1:$A$13,0),2)*INDEX(COEE_CADLIGNE_TR!$A$1:$D$13,MATCH(MONTH($A308),COEE_CADLIGNE_TR!$A$1:$A$13,0),2),
INDEX(COEE_CADLIGNE_TR!$A$16:$C$27,MATCH(Tableau4[[#This Row],[Mois]],COEE_CADLIGNE_TR!$A$16:$A$27,0),2)*COEE_CADLIGNE_TR!$G$2*INDEX(COEE_CADLIGNE_TR!$L$3:$R$9,MATCH(WEEKDAY($A308,1),COEE_CADLIGNE_TR!$M$3:$M$9,0),3)*INDEX(COEE_CADLIGNE_TR!$A$1:$D$13,MATCH(MONTH($A308),COEE_CADLIGNE_TR!$A$1:$A$13,0),2)*INDEX(COEE_CADLIGNE_TR!$A$1:$D$13,MATCH(MONTH($A308),COEE_CADLIGNE_TR!$A$1:$A$13,0),2))))</f>
        <v/>
      </c>
      <c r="F308" s="28" t="str">
        <f>IF(OR(Ouverture_lignes_validées!F308="F",Ouverture_lignes_validées!F308="PM",Ouverture_lignes_validées!F308=""),"",IF(Ouverture_lignes_validées!F308=1,IF(ISEVEN(Capa_lignes!$C308)="VRAI",INDEX(COEE_CADLIGNE_TR!$A$16:$C$27,MATCH(Tableau4[[#This Row],[Mois]],COEE_CADLIGNE_TR!$A$16:$A$27,0),2)*COEE_CADLIGNE_TR!$G$2*INDEX(COEE_CADLIGNE_TR!$L$3:$R$9,MATCH(WEEKDAY($A308,1),COEE_CADLIGNE_TR!$M$3:$M$9,0),3)*INDEX(COEE_CADLIGNE_TR!$A$1:$D$13,MATCH(MONTH($A308),COEE_CADLIGNE_TR!$A$1:$A$13,0),2),COEE_CADLIGNE_TR!$G$2*INDEX(COEE_CADLIGNE_TR!$L$3:$R$9,MATCH(WEEKDAY($A308,1),COEE_CADLIGNE_TR!$M$3:$M$9,0),4)*INDEX(COEE_CADLIGNE_TR!$A$1:$D$13,MATCH(MONTH($A308),COEE_CADLIGNE_TR!$A$1:$A$13,0),2))))</f>
        <v/>
      </c>
      <c r="G308" s="28" t="str">
        <f>IF(OR(Ouverture_lignes_validées!G308="F",Ouverture_lignes_validées!G308="PM",Ouverture_lignes_validées!G308=""),"",IF(Ouverture_lignes_validées!G308=1,INDEX(COEE_CADLIGNE_TR!$A$16:$C$27,MATCH(Tableau4[[#This Row],[Mois]],COEE_CADLIGNE_TR!$A$16:$A$27,0),2)*COEE_CADLIGNE_TR!$G$2*INDEX(COEE_CADLIGNE_TR!$L$3:$R$9,MATCH(WEEKDAY($A308,1),COEE_CADLIGNE_TR!$M$3:$M$9,0),5)*INDEX(COEE_CADLIGNE_TR!$A$1:$D$13,MATCH(MONTH($A308),COEE_CADLIGNE_TR!$A$1:$A$13,0),2)))</f>
        <v/>
      </c>
      <c r="H308" s="28" t="str">
        <f>IF(OR(Ouverture_lignes_validées!H308="F",Ouverture_lignes_validées!H308="PM",Ouverture_lignes_validées!H308=""),"",IF(Ouverture_lignes_validées!H308=1,INDEX(COEE_CADLIGNE_TR!$A$16:$C$27,MATCH(Tableau4[[#This Row],[Mois]],COEE_CADLIGNE_TR!$A$16:$A$27,0),2)*COEE_CADLIGNE_TR!$G$2*INDEX(COEE_CADLIGNE_TR!$L$3:$R$9,MATCH(WEEKDAY($A308,1),COEE_CADLIGNE_TR!$M$3:$M$9,0),6)*INDEX(COEE_CADLIGNE_TR!$A$1:$D$13,MATCH(MONTH($A308),COEE_CADLIGNE_TR!$A$1:$A$13,0),2)))</f>
        <v/>
      </c>
      <c r="I308" s="28" t="str">
        <f>IF(OR(Ouverture_lignes_validées!I308="F",Ouverture_lignes_validées!I308="PM",Ouverture_lignes_validées!I308=""),"",IF(Ouverture_lignes_validées!I308=1,INDEX(COEE_CADLIGNE_TR!$A$16:$C$27,MATCH(Tableau4[[#This Row],[Mois]],COEE_CADLIGNE_TR!$A$16:$A$27,0),2)*COEE_CADLIGNE_TR!$G$2*INDEX(COEE_CADLIGNE_TR!$L$3:$R$9,MATCH(WEEKDAY($A308,1),COEE_CADLIGNE_TR!$M$3:$M$9,0),7)*INDEX(COEE_CADLIGNE_TR!$A$1:$D$13,MATCH(MONTH($A308),COEE_CADLIGNE_TR!$A$1:$A$13,0),2)))</f>
        <v/>
      </c>
      <c r="J308" s="28" t="str">
        <f>IF(OR(Ouverture_lignes_validées!J308="F",Ouverture_lignes_validées!J308="PM",Ouverture_lignes_validées!J308=""),"",IF(Ouverture_lignes_validées!J308=1,IF(ISEVEN(Capa_lignes!$C308)="VRAI",INDEX(COEE_CADLIGNE_TR!$A$16:$C$27,MATCH(Tableau4[[#This Row],[Mois]],COEE_CADLIGNE_TR!$A$16:$A$27,0),2)*COEE_CADLIGNE_TR!$H$2*INDEX(COEE_CADLIGNE_TR!$L$3:$R$9,MATCH(WEEKDAY($A308,1),COEE_CADLIGNE_TR!$M$3:$M$9,0),4)*INDEX(COEE_CADLIGNE_TR!$A$1:$D$13,MATCH(MONTH($A308),COEE_CADLIGNE_TR!$A$1:$A$13,0),3),INDEX(COEE_CADLIGNE_TR!$A$16:$C$27,MATCH(Tableau4[[#This Row],[Mois]],COEE_CADLIGNE_TR!$A$16:$A$27,0),2)*COEE_CADLIGNE_TR!$H$2*INDEX(COEE_CADLIGNE_TR!$L$3:$R$9,MATCH(WEEKDAY($A308,1),COEE_CADLIGNE_TR!$M$3:$M$9,0),3)*INDEX(COEE_CADLIGNE_TR!$A$1:$D$13,MATCH(MONTH($A308),COEE_CADLIGNE_TR!$A$1:$A$13,0),3))))</f>
        <v/>
      </c>
      <c r="K308" s="28">
        <f>IF(OR(Ouverture_lignes_validées!K308="F",Ouverture_lignes_validées!K308="PM",Ouverture_lignes_validées!K308=""),"",IF(Ouverture_lignes_validées!K308=1,IF(ISEVEN(Capa_lignes!$C308)="VRAI",INDEX(COEE_CADLIGNE_TR!$A$16:$C$27,MATCH(Tableau4[[#This Row],[Mois]],COEE_CADLIGNE_TR!$A$16:$A$27,0),2)*COEE_CADLIGNE_TR!$H$2*INDEX(COEE_CADLIGNE_TR!$L$3:$R$9,MATCH(WEEKDAY($A308,1),COEE_CADLIGNE_TR!$M$3:$M$9,0),3)*INDEX(COEE_CADLIGNE_TR!$A$1:$D$13,MATCH(MONTH($A308),COEE_CADLIGNE_TR!$A$1:$A$13,0),3),INDEX(COEE_CADLIGNE_TR!$A$16:$C$27,MATCH(Tableau4[[#This Row],[Mois]],COEE_CADLIGNE_TR!$A$16:$A$27,0),2)*COEE_CADLIGNE_TR!$H$2*INDEX(COEE_CADLIGNE_TR!$L$3:$R$9,MATCH(WEEKDAY($A308,1),COEE_CADLIGNE_TR!$M$3:$M$9,0),4)*INDEX(COEE_CADLIGNE_TR!$A$1:$D$13,MATCH(MONTH($A308),COEE_CADLIGNE_TR!$A$1:$A$13,0),3))))</f>
        <v>5097.9375</v>
      </c>
      <c r="L308" s="28">
        <f>IF(OR(Ouverture_lignes_validées!L308="F",Ouverture_lignes_validées!L308="PM",Ouverture_lignes_validées!L308=""),"",IF(Ouverture_lignes_validées!L308=1,INDEX(COEE_CADLIGNE_TR!$A$16:$C$27,MATCH(Tableau4[[#This Row],[Mois]],COEE_CADLIGNE_TR!$A$16:$A$27,0),2)*COEE_CADLIGNE_TR!$H$2*INDEX(COEE_CADLIGNE_TR!$L$3:$R$9,MATCH(WEEKDAY($A308,1),COEE_CADLIGNE_TR!$M$3:$M$9,0),5)*INDEX(COEE_CADLIGNE_TR!$A$1:$D$13,MATCH(MONTH($A308),COEE_CADLIGNE_TR!$A$1:$A$13,0),3)))</f>
        <v>6230.8125</v>
      </c>
      <c r="M308" s="28" t="str">
        <f>IF(OR(Ouverture_lignes_validées!M308="F",Ouverture_lignes_validées!M308="PM",Ouverture_lignes_validées!M308=""),"",IF(Ouverture_lignes_validées!M308=1,INDEX(COEE_CADLIGNE_TR!$A$16:$C$27,MATCH(Tableau4[[#This Row],[Mois]],COEE_CADLIGNE_TR!$A$16:$A$27,0),2)*COEE_CADLIGNE_TR!$H$2*INDEX(COEE_CADLIGNE_TR!$L$3:$R$9,MATCH(WEEKDAY($A308,1),COEE_CADLIGNE_TR!$M$3:$M$9,0),6)*INDEX(COEE_CADLIGNE_TR!$A$1:$D$13,MATCH(MONTH($A308),COEE_CADLIGNE_TR!$A$1:$A$13,0),3)))</f>
        <v/>
      </c>
      <c r="N308" s="28" t="str">
        <f>IF(OR(Ouverture_lignes_validées!N308="F",Ouverture_lignes_validées!N308="PM",Ouverture_lignes_validées!N308=""),"",IF(Ouverture_lignes_validées!N308=1,INDEX(COEE_CADLIGNE_TR!$A$16:$C$27,MATCH(Tableau4[[#This Row],[Mois]],COEE_CADLIGNE_TR!$A$16:$A$27,0),2)*COEE_CADLIGNE_TR!$H$2*INDEX(COEE_CADLIGNE_TR!$L$3:$R$9,MATCH(WEEKDAY($A308,1),COEE_CADLIGNE_TR!$M$3:$M$9,0),7)*INDEX(COEE_CADLIGNE_TR!$A$1:$D$13,MATCH(MONTH($A308),COEE_CADLIGNE_TR!$A$1:$A$13,0),3)))</f>
        <v/>
      </c>
      <c r="O308" s="28">
        <f>IF(OR(Ouverture_lignes_validées!O308="F",Ouverture_lignes_validées!O308="PM",Ouverture_lignes_validées!O308=""),"",IF(Ouverture_lignes_validées!O308=1,IF(ISEVEN(Capa_lignes!$C308)="VRAI",INDEX(COEE_CADLIGNE_TR!$A$16:$C$27,MATCH(Tableau4[[#This Row],[Mois]],COEE_CADLIGNE_TR!$A$16:$A$27,0),2)*COEE_CADLIGNE_TR!$I$2*INDEX(COEE_CADLIGNE_TR!$L$3:$R$9,MATCH(WEEKDAY($A308,1),COEE_CADLIGNE_TR!$M$3:$M$9,0),4)*INDEX(COEE_CADLIGNE_TR!$A$1:$D$13,MATCH(MONTH($A308),COEE_CADLIGNE_TR!$A$1:$A$13,0),4),INDEX(COEE_CADLIGNE_TR!$A$16:$C$27,MATCH(Tableau4[[#This Row],[Mois]],COEE_CADLIGNE_TR!$A$16:$A$27,0),2)*COEE_CADLIGNE_TR!$I$2*INDEX(COEE_CADLIGNE_TR!$L$3:$R$9,MATCH(WEEKDAY($A308,1),COEE_CADLIGNE_TR!$M$3:$M$9,0),3)*INDEX(COEE_CADLIGNE_TR!$A$1:$D$13,MATCH(MONTH($A308),COEE_CADLIGNE_TR!$A$1:$A$13,0),4))))</f>
        <v>4984.6500000000005</v>
      </c>
      <c r="P308" s="28">
        <f>IF(OR(Ouverture_lignes_validées!P308="F",Ouverture_lignes_validées!P308="PM",Ouverture_lignes_validées!P308=""),"",IF(Ouverture_lignes_validées!P308=1,IF(ISEVEN(Capa_lignes!$C308)="VRAI",INDEX(COEE_CADLIGNE_TR!$A$16:$C$27,MATCH(Tableau4[[#This Row],[Mois]],COEE_CADLIGNE_TR!$A$16:$A$27,0),2)*COEE_CADLIGNE_TR!$I$2*INDEX(COEE_CADLIGNE_TR!$L$3:$R$9,MATCH(WEEKDAY($A308,1),COEE_CADLIGNE_TR!$M$3:$M$9,0),3)*INDEX(COEE_CADLIGNE_TR!$A$1:$D$13,MATCH(MONTH($A308),COEE_CADLIGNE_TR!$A$1:$A$13,0),4),INDEX(COEE_CADLIGNE_TR!$A$16:$C$27,MATCH(Tableau4[[#This Row],[Mois]],COEE_CADLIGNE_TR!$A$16:$A$27,0),2)*COEE_CADLIGNE_TR!$I$2*INDEX(COEE_CADLIGNE_TR!$L$3:$R$9,MATCH(WEEKDAY($A308,1),COEE_CADLIGNE_TR!$M$3:$M$9,0),4)*INDEX(COEE_CADLIGNE_TR!$A$1:$D$13,MATCH(MONTH($A308),COEE_CADLIGNE_TR!$A$1:$A$13,0),4))))</f>
        <v>5097.9375</v>
      </c>
      <c r="Q308" s="28" t="str">
        <f>IF(OR(Ouverture_lignes_validées!Q308="F",Ouverture_lignes_validées!Q308="PM",Ouverture_lignes_validées!Q308=""),"",IF(Ouverture_lignes_validées!Q308=1,INDEX(COEE_CADLIGNE_TR!$A$16:$C$27,MATCH(Tableau4[[#This Row],[Mois]],COEE_CADLIGNE_TR!$A$16:$A$27,0),2)*COEE_CADLIGNE_TR!$I$2*INDEX(COEE_CADLIGNE_TR!$L$3:$R$9,MATCH(WEEKDAY($A308,1),COEE_CADLIGNE_TR!$M$3:$M$9,0),5)*INDEX(COEE_CADLIGNE_TR!$A$1:$D$13,MATCH(MONTH($A308),COEE_CADLIGNE_TR!$A$1:$A$13,0),4)))</f>
        <v/>
      </c>
      <c r="R308" s="28" t="str">
        <f>IF(OR(Ouverture_lignes_validées!R308="F",Ouverture_lignes_validées!R308="PM",Ouverture_lignes_validées!R308=""),"",IF(Ouverture_lignes_validées!R308=1,INDEX(COEE_CADLIGNE_TR!$A$16:$C$27,MATCH(Tableau4[[#This Row],[Mois]],COEE_CADLIGNE_TR!$A$16:$A$27,0),2)*COEE_CADLIGNE_TR!$I$2*INDEX(COEE_CADLIGNE_TR!$L$3:$R$9,MATCH(WEEKDAY($A308,1),COEE_CADLIGNE_TR!$M$3:$M$9,0),6)*INDEX(COEE_CADLIGNE_TR!$A$1:$D$13,MATCH(MONTH($A308),COEE_CADLIGNE_TR!$A$1:$A$13,0),4)))</f>
        <v/>
      </c>
      <c r="S308" s="28" t="str">
        <f>IF(OR(Ouverture_lignes_validées!S308="F",Ouverture_lignes_validées!S308="PM",Ouverture_lignes_validées!S308=""),"",IF(Ouverture_lignes_validées!S308=1,INDEX(COEE_CADLIGNE_TR!$A$16:$C$27,MATCH(Tableau4[[#This Row],[Mois]],COEE_CADLIGNE_TR!$A$16:$A$27,0),2)*COEE_CADLIGNE_TR!$I$2*INDEX(COEE_CADLIGNE_TR!$L$3:$R$9,MATCH(WEEKDAY($A308,1),COEE_CADLIGNE_TR!$M$3:$M$9,0),7)*INDEX(COEE_CADLIGNE_TR!$A$1:$D$13,MATCH(MONTH($A308),COEE_CADLIGNE_TR!$A$1:$A$13,0),4)))</f>
        <v/>
      </c>
      <c r="T308" s="28">
        <f>IF(OR(Ouverture_lignes_validées!T308="F",Ouverture_lignes_validées!T308="PM",Ouverture_lignes_validées!T308=""),"",IF(Ouverture_lignes_validées!T308=1,IF(ISEVEN(Capa_lignes!$C308)="VRAI",INDEX(COEE_CADLIGNE_TR!$A$16:$C$27,MATCH(Tableau4[[#This Row],[Mois]],COEE_CADLIGNE_TR!$A$16:$A$27,0),2)*COEE_CADLIGNE_TR!$J$2*INDEX(COEE_CADLIGNE_TR!$L$3:$R$9,MATCH(WEEKDAY($A308,1),COEE_CADLIGNE_TR!$M$3:$M$9,0),3)*INDEX(COEE_CADLIGNE_TR!$A$1:$E$13,MATCH(MONTH($A308),COEE_CADLIGNE_TR!$A$1:$A$13,0),5),INDEX(COEE_CADLIGNE_TR!$A$16:$C$27,MATCH(Tableau4[[#This Row],[Mois]],COEE_CADLIGNE_TR!$A$16:$A$27,0),2)*COEE_CADLIGNE_TR!$J$2*INDEX(COEE_CADLIGNE_TR!$L$3:$R$9,MATCH(WEEKDAY($A308,1),COEE_CADLIGNE_TR!$M$3:$M$9,0),4)*INDEX(COEE_CADLIGNE_TR!$A$1:$E$13,MATCH(MONTH($A308),COEE_CADLIGNE_TR!$A$1:$A$13,0),5))))</f>
        <v>1601.8735362997659</v>
      </c>
    </row>
    <row r="309" spans="1:20" x14ac:dyDescent="0.35">
      <c r="A309" s="4">
        <v>45232</v>
      </c>
      <c r="B309" s="1">
        <v>2023</v>
      </c>
      <c r="C309" s="1">
        <v>44</v>
      </c>
      <c r="D309" s="1">
        <f>MONTH(Tableau4[[#This Row],[Date ]])</f>
        <v>11</v>
      </c>
      <c r="E309" s="28" t="str">
        <f>IF(OR(Ouverture_lignes_validées!E309="F",Ouverture_lignes_validées!E309="PM",Ouverture_lignes_validées!E309=""),"",
IF(Ouverture_lignes_validées!E309=1,
IF(ISEVEN(Capa_lignes!$C309)="VRAI",
INDEX(COEE_CADLIGNE_TR!$A$16:$C$27,MATCH(Tableau4[[#This Row],[Mois]],COEE_CADLIGNE_TR!$A$16:$A$27,0),2)*COEE_CADLIGNE_TR!$G$2*INDEX(COEE_CADLIGNE_TR!$L$3:$R$9,MATCH(WEEKDAY($A309,1),COEE_CADLIGNE_TR!$M$3:$M$9,0),4)*INDEX(COEE_CADLIGNE_TR!$A$1:$D$13,MATCH(MONTH($A309),COEE_CADLIGNE_TR!$A$1:$A$13,0),2)*INDEX(COEE_CADLIGNE_TR!$A$1:$D$13,MATCH(MONTH($A309),COEE_CADLIGNE_TR!$A$1:$A$13,0),2),
INDEX(COEE_CADLIGNE_TR!$A$16:$C$27,MATCH(Tableau4[[#This Row],[Mois]],COEE_CADLIGNE_TR!$A$16:$A$27,0),2)*COEE_CADLIGNE_TR!$G$2*INDEX(COEE_CADLIGNE_TR!$L$3:$R$9,MATCH(WEEKDAY($A309,1),COEE_CADLIGNE_TR!$M$3:$M$9,0),3)*INDEX(COEE_CADLIGNE_TR!$A$1:$D$13,MATCH(MONTH($A309),COEE_CADLIGNE_TR!$A$1:$A$13,0),2)*INDEX(COEE_CADLIGNE_TR!$A$1:$D$13,MATCH(MONTH($A309),COEE_CADLIGNE_TR!$A$1:$A$13,0),2))))</f>
        <v/>
      </c>
      <c r="F309" s="28" t="str">
        <f>IF(OR(Ouverture_lignes_validées!F309="F",Ouverture_lignes_validées!F309="PM",Ouverture_lignes_validées!F309=""),"",IF(Ouverture_lignes_validées!F309=1,IF(ISEVEN(Capa_lignes!$C309)="VRAI",INDEX(COEE_CADLIGNE_TR!$A$16:$C$27,MATCH(Tableau4[[#This Row],[Mois]],COEE_CADLIGNE_TR!$A$16:$A$27,0),2)*COEE_CADLIGNE_TR!$G$2*INDEX(COEE_CADLIGNE_TR!$L$3:$R$9,MATCH(WEEKDAY($A309,1),COEE_CADLIGNE_TR!$M$3:$M$9,0),3)*INDEX(COEE_CADLIGNE_TR!$A$1:$D$13,MATCH(MONTH($A309),COEE_CADLIGNE_TR!$A$1:$A$13,0),2),COEE_CADLIGNE_TR!$G$2*INDEX(COEE_CADLIGNE_TR!$L$3:$R$9,MATCH(WEEKDAY($A309,1),COEE_CADLIGNE_TR!$M$3:$M$9,0),4)*INDEX(COEE_CADLIGNE_TR!$A$1:$D$13,MATCH(MONTH($A309),COEE_CADLIGNE_TR!$A$1:$A$13,0),2))))</f>
        <v/>
      </c>
      <c r="G309" s="28" t="str">
        <f>IF(OR(Ouverture_lignes_validées!G309="F",Ouverture_lignes_validées!G309="PM",Ouverture_lignes_validées!G309=""),"",IF(Ouverture_lignes_validées!G309=1,INDEX(COEE_CADLIGNE_TR!$A$16:$C$27,MATCH(Tableau4[[#This Row],[Mois]],COEE_CADLIGNE_TR!$A$16:$A$27,0),2)*COEE_CADLIGNE_TR!$G$2*INDEX(COEE_CADLIGNE_TR!$L$3:$R$9,MATCH(WEEKDAY($A309,1),COEE_CADLIGNE_TR!$M$3:$M$9,0),5)*INDEX(COEE_CADLIGNE_TR!$A$1:$D$13,MATCH(MONTH($A309),COEE_CADLIGNE_TR!$A$1:$A$13,0),2)))</f>
        <v/>
      </c>
      <c r="H309" s="28" t="str">
        <f>IF(OR(Ouverture_lignes_validées!H309="F",Ouverture_lignes_validées!H309="PM",Ouverture_lignes_validées!H309=""),"",IF(Ouverture_lignes_validées!H309=1,INDEX(COEE_CADLIGNE_TR!$A$16:$C$27,MATCH(Tableau4[[#This Row],[Mois]],COEE_CADLIGNE_TR!$A$16:$A$27,0),2)*COEE_CADLIGNE_TR!$G$2*INDEX(COEE_CADLIGNE_TR!$L$3:$R$9,MATCH(WEEKDAY($A309,1),COEE_CADLIGNE_TR!$M$3:$M$9,0),6)*INDEX(COEE_CADLIGNE_TR!$A$1:$D$13,MATCH(MONTH($A309),COEE_CADLIGNE_TR!$A$1:$A$13,0),2)))</f>
        <v/>
      </c>
      <c r="I309" s="28" t="str">
        <f>IF(OR(Ouverture_lignes_validées!I309="F",Ouverture_lignes_validées!I309="PM",Ouverture_lignes_validées!I309=""),"",IF(Ouverture_lignes_validées!I309=1,INDEX(COEE_CADLIGNE_TR!$A$16:$C$27,MATCH(Tableau4[[#This Row],[Mois]],COEE_CADLIGNE_TR!$A$16:$A$27,0),2)*COEE_CADLIGNE_TR!$G$2*INDEX(COEE_CADLIGNE_TR!$L$3:$R$9,MATCH(WEEKDAY($A309,1),COEE_CADLIGNE_TR!$M$3:$M$9,0),7)*INDEX(COEE_CADLIGNE_TR!$A$1:$D$13,MATCH(MONTH($A309),COEE_CADLIGNE_TR!$A$1:$A$13,0),2)))</f>
        <v/>
      </c>
      <c r="J309" s="28" t="str">
        <f>IF(OR(Ouverture_lignes_validées!J309="F",Ouverture_lignes_validées!J309="PM",Ouverture_lignes_validées!J309=""),"",IF(Ouverture_lignes_validées!J309=1,IF(ISEVEN(Capa_lignes!$C309)="VRAI",INDEX(COEE_CADLIGNE_TR!$A$16:$C$27,MATCH(Tableau4[[#This Row],[Mois]],COEE_CADLIGNE_TR!$A$16:$A$27,0),2)*COEE_CADLIGNE_TR!$H$2*INDEX(COEE_CADLIGNE_TR!$L$3:$R$9,MATCH(WEEKDAY($A309,1),COEE_CADLIGNE_TR!$M$3:$M$9,0),4)*INDEX(COEE_CADLIGNE_TR!$A$1:$D$13,MATCH(MONTH($A309),COEE_CADLIGNE_TR!$A$1:$A$13,0),3),INDEX(COEE_CADLIGNE_TR!$A$16:$C$27,MATCH(Tableau4[[#This Row],[Mois]],COEE_CADLIGNE_TR!$A$16:$A$27,0),2)*COEE_CADLIGNE_TR!$H$2*INDEX(COEE_CADLIGNE_TR!$L$3:$R$9,MATCH(WEEKDAY($A309,1),COEE_CADLIGNE_TR!$M$3:$M$9,0),3)*INDEX(COEE_CADLIGNE_TR!$A$1:$D$13,MATCH(MONTH($A309),COEE_CADLIGNE_TR!$A$1:$A$13,0),3))))</f>
        <v/>
      </c>
      <c r="K309" s="28">
        <f>IF(OR(Ouverture_lignes_validées!K309="F",Ouverture_lignes_validées!K309="PM",Ouverture_lignes_validées!K309=""),"",IF(Ouverture_lignes_validées!K309=1,IF(ISEVEN(Capa_lignes!$C309)="VRAI",INDEX(COEE_CADLIGNE_TR!$A$16:$C$27,MATCH(Tableau4[[#This Row],[Mois]],COEE_CADLIGNE_TR!$A$16:$A$27,0),2)*COEE_CADLIGNE_TR!$H$2*INDEX(COEE_CADLIGNE_TR!$L$3:$R$9,MATCH(WEEKDAY($A309,1),COEE_CADLIGNE_TR!$M$3:$M$9,0),3)*INDEX(COEE_CADLIGNE_TR!$A$1:$D$13,MATCH(MONTH($A309),COEE_CADLIGNE_TR!$A$1:$A$13,0),3),INDEX(COEE_CADLIGNE_TR!$A$16:$C$27,MATCH(Tableau4[[#This Row],[Mois]],COEE_CADLIGNE_TR!$A$16:$A$27,0),2)*COEE_CADLIGNE_TR!$H$2*INDEX(COEE_CADLIGNE_TR!$L$3:$R$9,MATCH(WEEKDAY($A309,1),COEE_CADLIGNE_TR!$M$3:$M$9,0),4)*INDEX(COEE_CADLIGNE_TR!$A$1:$D$13,MATCH(MONTH($A309),COEE_CADLIGNE_TR!$A$1:$A$13,0),3))))</f>
        <v>5097.9375</v>
      </c>
      <c r="L309" s="28">
        <f>IF(OR(Ouverture_lignes_validées!L309="F",Ouverture_lignes_validées!L309="PM",Ouverture_lignes_validées!L309=""),"",IF(Ouverture_lignes_validées!L309=1,INDEX(COEE_CADLIGNE_TR!$A$16:$C$27,MATCH(Tableau4[[#This Row],[Mois]],COEE_CADLIGNE_TR!$A$16:$A$27,0),2)*COEE_CADLIGNE_TR!$H$2*INDEX(COEE_CADLIGNE_TR!$L$3:$R$9,MATCH(WEEKDAY($A309,1),COEE_CADLIGNE_TR!$M$3:$M$9,0),5)*INDEX(COEE_CADLIGNE_TR!$A$1:$D$13,MATCH(MONTH($A309),COEE_CADLIGNE_TR!$A$1:$A$13,0),3)))</f>
        <v>6230.8125</v>
      </c>
      <c r="M309" s="28" t="str">
        <f>IF(OR(Ouverture_lignes_validées!M309="F",Ouverture_lignes_validées!M309="PM",Ouverture_lignes_validées!M309=""),"",IF(Ouverture_lignes_validées!M309=1,INDEX(COEE_CADLIGNE_TR!$A$16:$C$27,MATCH(Tableau4[[#This Row],[Mois]],COEE_CADLIGNE_TR!$A$16:$A$27,0),2)*COEE_CADLIGNE_TR!$H$2*INDEX(COEE_CADLIGNE_TR!$L$3:$R$9,MATCH(WEEKDAY($A309,1),COEE_CADLIGNE_TR!$M$3:$M$9,0),6)*INDEX(COEE_CADLIGNE_TR!$A$1:$D$13,MATCH(MONTH($A309),COEE_CADLIGNE_TR!$A$1:$A$13,0),3)))</f>
        <v/>
      </c>
      <c r="N309" s="28" t="str">
        <f>IF(OR(Ouverture_lignes_validées!N309="F",Ouverture_lignes_validées!N309="PM",Ouverture_lignes_validées!N309=""),"",IF(Ouverture_lignes_validées!N309=1,INDEX(COEE_CADLIGNE_TR!$A$16:$C$27,MATCH(Tableau4[[#This Row],[Mois]],COEE_CADLIGNE_TR!$A$16:$A$27,0),2)*COEE_CADLIGNE_TR!$H$2*INDEX(COEE_CADLIGNE_TR!$L$3:$R$9,MATCH(WEEKDAY($A309,1),COEE_CADLIGNE_TR!$M$3:$M$9,0),7)*INDEX(COEE_CADLIGNE_TR!$A$1:$D$13,MATCH(MONTH($A309),COEE_CADLIGNE_TR!$A$1:$A$13,0),3)))</f>
        <v/>
      </c>
      <c r="O309" s="28">
        <f>IF(OR(Ouverture_lignes_validées!O309="F",Ouverture_lignes_validées!O309="PM",Ouverture_lignes_validées!O309=""),"",IF(Ouverture_lignes_validées!O309=1,IF(ISEVEN(Capa_lignes!$C309)="VRAI",INDEX(COEE_CADLIGNE_TR!$A$16:$C$27,MATCH(Tableau4[[#This Row],[Mois]],COEE_CADLIGNE_TR!$A$16:$A$27,0),2)*COEE_CADLIGNE_TR!$I$2*INDEX(COEE_CADLIGNE_TR!$L$3:$R$9,MATCH(WEEKDAY($A309,1),COEE_CADLIGNE_TR!$M$3:$M$9,0),4)*INDEX(COEE_CADLIGNE_TR!$A$1:$D$13,MATCH(MONTH($A309),COEE_CADLIGNE_TR!$A$1:$A$13,0),4),INDEX(COEE_CADLIGNE_TR!$A$16:$C$27,MATCH(Tableau4[[#This Row],[Mois]],COEE_CADLIGNE_TR!$A$16:$A$27,0),2)*COEE_CADLIGNE_TR!$I$2*INDEX(COEE_CADLIGNE_TR!$L$3:$R$9,MATCH(WEEKDAY($A309,1),COEE_CADLIGNE_TR!$M$3:$M$9,0),3)*INDEX(COEE_CADLIGNE_TR!$A$1:$D$13,MATCH(MONTH($A309),COEE_CADLIGNE_TR!$A$1:$A$13,0),4))))</f>
        <v>4984.6500000000005</v>
      </c>
      <c r="P309" s="28">
        <f>IF(OR(Ouverture_lignes_validées!P309="F",Ouverture_lignes_validées!P309="PM",Ouverture_lignes_validées!P309=""),"",IF(Ouverture_lignes_validées!P309=1,IF(ISEVEN(Capa_lignes!$C309)="VRAI",INDEX(COEE_CADLIGNE_TR!$A$16:$C$27,MATCH(Tableau4[[#This Row],[Mois]],COEE_CADLIGNE_TR!$A$16:$A$27,0),2)*COEE_CADLIGNE_TR!$I$2*INDEX(COEE_CADLIGNE_TR!$L$3:$R$9,MATCH(WEEKDAY($A309,1),COEE_CADLIGNE_TR!$M$3:$M$9,0),3)*INDEX(COEE_CADLIGNE_TR!$A$1:$D$13,MATCH(MONTH($A309),COEE_CADLIGNE_TR!$A$1:$A$13,0),4),INDEX(COEE_CADLIGNE_TR!$A$16:$C$27,MATCH(Tableau4[[#This Row],[Mois]],COEE_CADLIGNE_TR!$A$16:$A$27,0),2)*COEE_CADLIGNE_TR!$I$2*INDEX(COEE_CADLIGNE_TR!$L$3:$R$9,MATCH(WEEKDAY($A309,1),COEE_CADLIGNE_TR!$M$3:$M$9,0),4)*INDEX(COEE_CADLIGNE_TR!$A$1:$D$13,MATCH(MONTH($A309),COEE_CADLIGNE_TR!$A$1:$A$13,0),4))))</f>
        <v>5097.9375</v>
      </c>
      <c r="Q309" s="28" t="str">
        <f>IF(OR(Ouverture_lignes_validées!Q309="F",Ouverture_lignes_validées!Q309="PM",Ouverture_lignes_validées!Q309=""),"",IF(Ouverture_lignes_validées!Q309=1,INDEX(COEE_CADLIGNE_TR!$A$16:$C$27,MATCH(Tableau4[[#This Row],[Mois]],COEE_CADLIGNE_TR!$A$16:$A$27,0),2)*COEE_CADLIGNE_TR!$I$2*INDEX(COEE_CADLIGNE_TR!$L$3:$R$9,MATCH(WEEKDAY($A309,1),COEE_CADLIGNE_TR!$M$3:$M$9,0),5)*INDEX(COEE_CADLIGNE_TR!$A$1:$D$13,MATCH(MONTH($A309),COEE_CADLIGNE_TR!$A$1:$A$13,0),4)))</f>
        <v/>
      </c>
      <c r="R309" s="28" t="str">
        <f>IF(OR(Ouverture_lignes_validées!R309="F",Ouverture_lignes_validées!R309="PM",Ouverture_lignes_validées!R309=""),"",IF(Ouverture_lignes_validées!R309=1,INDEX(COEE_CADLIGNE_TR!$A$16:$C$27,MATCH(Tableau4[[#This Row],[Mois]],COEE_CADLIGNE_TR!$A$16:$A$27,0),2)*COEE_CADLIGNE_TR!$I$2*INDEX(COEE_CADLIGNE_TR!$L$3:$R$9,MATCH(WEEKDAY($A309,1),COEE_CADLIGNE_TR!$M$3:$M$9,0),6)*INDEX(COEE_CADLIGNE_TR!$A$1:$D$13,MATCH(MONTH($A309),COEE_CADLIGNE_TR!$A$1:$A$13,0),4)))</f>
        <v/>
      </c>
      <c r="S309" s="28" t="str">
        <f>IF(OR(Ouverture_lignes_validées!S309="F",Ouverture_lignes_validées!S309="PM",Ouverture_lignes_validées!S309=""),"",IF(Ouverture_lignes_validées!S309=1,INDEX(COEE_CADLIGNE_TR!$A$16:$C$27,MATCH(Tableau4[[#This Row],[Mois]],COEE_CADLIGNE_TR!$A$16:$A$27,0),2)*COEE_CADLIGNE_TR!$I$2*INDEX(COEE_CADLIGNE_TR!$L$3:$R$9,MATCH(WEEKDAY($A309,1),COEE_CADLIGNE_TR!$M$3:$M$9,0),7)*INDEX(COEE_CADLIGNE_TR!$A$1:$D$13,MATCH(MONTH($A309),COEE_CADLIGNE_TR!$A$1:$A$13,0),4)))</f>
        <v/>
      </c>
      <c r="T309" s="28">
        <f>IF(OR(Ouverture_lignes_validées!T309="F",Ouverture_lignes_validées!T309="PM",Ouverture_lignes_validées!T309=""),"",IF(Ouverture_lignes_validées!T309=1,IF(ISEVEN(Capa_lignes!$C309)="VRAI",INDEX(COEE_CADLIGNE_TR!$A$16:$C$27,MATCH(Tableau4[[#This Row],[Mois]],COEE_CADLIGNE_TR!$A$16:$A$27,0),2)*COEE_CADLIGNE_TR!$J$2*INDEX(COEE_CADLIGNE_TR!$L$3:$R$9,MATCH(WEEKDAY($A309,1),COEE_CADLIGNE_TR!$M$3:$M$9,0),3)*INDEX(COEE_CADLIGNE_TR!$A$1:$E$13,MATCH(MONTH($A309),COEE_CADLIGNE_TR!$A$1:$A$13,0),5),INDEX(COEE_CADLIGNE_TR!$A$16:$C$27,MATCH(Tableau4[[#This Row],[Mois]],COEE_CADLIGNE_TR!$A$16:$A$27,0),2)*COEE_CADLIGNE_TR!$J$2*INDEX(COEE_CADLIGNE_TR!$L$3:$R$9,MATCH(WEEKDAY($A309,1),COEE_CADLIGNE_TR!$M$3:$M$9,0),4)*INDEX(COEE_CADLIGNE_TR!$A$1:$E$13,MATCH(MONTH($A309),COEE_CADLIGNE_TR!$A$1:$A$13,0),5))))</f>
        <v>1601.8735362997659</v>
      </c>
    </row>
    <row r="310" spans="1:20" x14ac:dyDescent="0.35">
      <c r="A310" s="4">
        <v>45233</v>
      </c>
      <c r="B310" s="1">
        <v>2023</v>
      </c>
      <c r="C310" s="1">
        <v>44</v>
      </c>
      <c r="D310" s="1">
        <f>MONTH(Tableau4[[#This Row],[Date ]])</f>
        <v>11</v>
      </c>
      <c r="E310" s="28" t="str">
        <f>IF(OR(Ouverture_lignes_validées!E310="F",Ouverture_lignes_validées!E310="PM",Ouverture_lignes_validées!E310=""),"",
IF(Ouverture_lignes_validées!E310=1,
IF(ISEVEN(Capa_lignes!$C310)="VRAI",
INDEX(COEE_CADLIGNE_TR!$A$16:$C$27,MATCH(Tableau4[[#This Row],[Mois]],COEE_CADLIGNE_TR!$A$16:$A$27,0),2)*COEE_CADLIGNE_TR!$G$2*INDEX(COEE_CADLIGNE_TR!$L$3:$R$9,MATCH(WEEKDAY($A310,1),COEE_CADLIGNE_TR!$M$3:$M$9,0),4)*INDEX(COEE_CADLIGNE_TR!$A$1:$D$13,MATCH(MONTH($A310),COEE_CADLIGNE_TR!$A$1:$A$13,0),2)*INDEX(COEE_CADLIGNE_TR!$A$1:$D$13,MATCH(MONTH($A310),COEE_CADLIGNE_TR!$A$1:$A$13,0),2),
INDEX(COEE_CADLIGNE_TR!$A$16:$C$27,MATCH(Tableau4[[#This Row],[Mois]],COEE_CADLIGNE_TR!$A$16:$A$27,0),2)*COEE_CADLIGNE_TR!$G$2*INDEX(COEE_CADLIGNE_TR!$L$3:$R$9,MATCH(WEEKDAY($A310,1),COEE_CADLIGNE_TR!$M$3:$M$9,0),3)*INDEX(COEE_CADLIGNE_TR!$A$1:$D$13,MATCH(MONTH($A310),COEE_CADLIGNE_TR!$A$1:$A$13,0),2)*INDEX(COEE_CADLIGNE_TR!$A$1:$D$13,MATCH(MONTH($A310),COEE_CADLIGNE_TR!$A$1:$A$13,0),2))))</f>
        <v/>
      </c>
      <c r="F310" s="28" t="str">
        <f>IF(OR(Ouverture_lignes_validées!F310="F",Ouverture_lignes_validées!F310="PM",Ouverture_lignes_validées!F310=""),"",IF(Ouverture_lignes_validées!F310=1,IF(ISEVEN(Capa_lignes!$C310)="VRAI",INDEX(COEE_CADLIGNE_TR!$A$16:$C$27,MATCH(Tableau4[[#This Row],[Mois]],COEE_CADLIGNE_TR!$A$16:$A$27,0),2)*COEE_CADLIGNE_TR!$G$2*INDEX(COEE_CADLIGNE_TR!$L$3:$R$9,MATCH(WEEKDAY($A310,1),COEE_CADLIGNE_TR!$M$3:$M$9,0),3)*INDEX(COEE_CADLIGNE_TR!$A$1:$D$13,MATCH(MONTH($A310),COEE_CADLIGNE_TR!$A$1:$A$13,0),2),COEE_CADLIGNE_TR!$G$2*INDEX(COEE_CADLIGNE_TR!$L$3:$R$9,MATCH(WEEKDAY($A310,1),COEE_CADLIGNE_TR!$M$3:$M$9,0),4)*INDEX(COEE_CADLIGNE_TR!$A$1:$D$13,MATCH(MONTH($A310),COEE_CADLIGNE_TR!$A$1:$A$13,0),2))))</f>
        <v/>
      </c>
      <c r="G310" s="28" t="str">
        <f>IF(OR(Ouverture_lignes_validées!G310="F",Ouverture_lignes_validées!G310="PM",Ouverture_lignes_validées!G310=""),"",IF(Ouverture_lignes_validées!G310=1,INDEX(COEE_CADLIGNE_TR!$A$16:$C$27,MATCH(Tableau4[[#This Row],[Mois]],COEE_CADLIGNE_TR!$A$16:$A$27,0),2)*COEE_CADLIGNE_TR!$G$2*INDEX(COEE_CADLIGNE_TR!$L$3:$R$9,MATCH(WEEKDAY($A310,1),COEE_CADLIGNE_TR!$M$3:$M$9,0),5)*INDEX(COEE_CADLIGNE_TR!$A$1:$D$13,MATCH(MONTH($A310),COEE_CADLIGNE_TR!$A$1:$A$13,0),2)))</f>
        <v/>
      </c>
      <c r="H310" s="28" t="str">
        <f>IF(OR(Ouverture_lignes_validées!H310="F",Ouverture_lignes_validées!H310="PM",Ouverture_lignes_validées!H310=""),"",IF(Ouverture_lignes_validées!H310=1,INDEX(COEE_CADLIGNE_TR!$A$16:$C$27,MATCH(Tableau4[[#This Row],[Mois]],COEE_CADLIGNE_TR!$A$16:$A$27,0),2)*COEE_CADLIGNE_TR!$G$2*INDEX(COEE_CADLIGNE_TR!$L$3:$R$9,MATCH(WEEKDAY($A310,1),COEE_CADLIGNE_TR!$M$3:$M$9,0),6)*INDEX(COEE_CADLIGNE_TR!$A$1:$D$13,MATCH(MONTH($A310),COEE_CADLIGNE_TR!$A$1:$A$13,0),2)))</f>
        <v/>
      </c>
      <c r="I310" s="28" t="str">
        <f>IF(OR(Ouverture_lignes_validées!I310="F",Ouverture_lignes_validées!I310="PM",Ouverture_lignes_validées!I310=""),"",IF(Ouverture_lignes_validées!I310=1,INDEX(COEE_CADLIGNE_TR!$A$16:$C$27,MATCH(Tableau4[[#This Row],[Mois]],COEE_CADLIGNE_TR!$A$16:$A$27,0),2)*COEE_CADLIGNE_TR!$G$2*INDEX(COEE_CADLIGNE_TR!$L$3:$R$9,MATCH(WEEKDAY($A310,1),COEE_CADLIGNE_TR!$M$3:$M$9,0),7)*INDEX(COEE_CADLIGNE_TR!$A$1:$D$13,MATCH(MONTH($A310),COEE_CADLIGNE_TR!$A$1:$A$13,0),2)))</f>
        <v/>
      </c>
      <c r="J310" s="28" t="str">
        <f>IF(OR(Ouverture_lignes_validées!J310="F",Ouverture_lignes_validées!J310="PM",Ouverture_lignes_validées!J310=""),"",IF(Ouverture_lignes_validées!J310=1,IF(ISEVEN(Capa_lignes!$C310)="VRAI",INDEX(COEE_CADLIGNE_TR!$A$16:$C$27,MATCH(Tableau4[[#This Row],[Mois]],COEE_CADLIGNE_TR!$A$16:$A$27,0),2)*COEE_CADLIGNE_TR!$H$2*INDEX(COEE_CADLIGNE_TR!$L$3:$R$9,MATCH(WEEKDAY($A310,1),COEE_CADLIGNE_TR!$M$3:$M$9,0),4)*INDEX(COEE_CADLIGNE_TR!$A$1:$D$13,MATCH(MONTH($A310),COEE_CADLIGNE_TR!$A$1:$A$13,0),3),INDEX(COEE_CADLIGNE_TR!$A$16:$C$27,MATCH(Tableau4[[#This Row],[Mois]],COEE_CADLIGNE_TR!$A$16:$A$27,0),2)*COEE_CADLIGNE_TR!$H$2*INDEX(COEE_CADLIGNE_TR!$L$3:$R$9,MATCH(WEEKDAY($A310,1),COEE_CADLIGNE_TR!$M$3:$M$9,0),3)*INDEX(COEE_CADLIGNE_TR!$A$1:$D$13,MATCH(MONTH($A310),COEE_CADLIGNE_TR!$A$1:$A$13,0),3))))</f>
        <v/>
      </c>
      <c r="K310" s="28">
        <f>IF(OR(Ouverture_lignes_validées!K310="F",Ouverture_lignes_validées!K310="PM",Ouverture_lignes_validées!K310=""),"",IF(Ouverture_lignes_validées!K310=1,IF(ISEVEN(Capa_lignes!$C310)="VRAI",INDEX(COEE_CADLIGNE_TR!$A$16:$C$27,MATCH(Tableau4[[#This Row],[Mois]],COEE_CADLIGNE_TR!$A$16:$A$27,0),2)*COEE_CADLIGNE_TR!$H$2*INDEX(COEE_CADLIGNE_TR!$L$3:$R$9,MATCH(WEEKDAY($A310,1),COEE_CADLIGNE_TR!$M$3:$M$9,0),3)*INDEX(COEE_CADLIGNE_TR!$A$1:$D$13,MATCH(MONTH($A310),COEE_CADLIGNE_TR!$A$1:$A$13,0),3),INDEX(COEE_CADLIGNE_TR!$A$16:$C$27,MATCH(Tableau4[[#This Row],[Mois]],COEE_CADLIGNE_TR!$A$16:$A$27,0),2)*COEE_CADLIGNE_TR!$H$2*INDEX(COEE_CADLIGNE_TR!$L$3:$R$9,MATCH(WEEKDAY($A310,1),COEE_CADLIGNE_TR!$M$3:$M$9,0),4)*INDEX(COEE_CADLIGNE_TR!$A$1:$D$13,MATCH(MONTH($A310),COEE_CADLIGNE_TR!$A$1:$A$13,0),3))))</f>
        <v>3058.7625000000003</v>
      </c>
      <c r="L310" s="28" t="str">
        <f>IF(OR(Ouverture_lignes_validées!L310="F",Ouverture_lignes_validées!L310="PM",Ouverture_lignes_validées!L310=""),"",IF(Ouverture_lignes_validées!L310=1,INDEX(COEE_CADLIGNE_TR!$A$16:$C$27,MATCH(Tableau4[[#This Row],[Mois]],COEE_CADLIGNE_TR!$A$16:$A$27,0),2)*COEE_CADLIGNE_TR!$H$2*INDEX(COEE_CADLIGNE_TR!$L$3:$R$9,MATCH(WEEKDAY($A310,1),COEE_CADLIGNE_TR!$M$3:$M$9,0),5)*INDEX(COEE_CADLIGNE_TR!$A$1:$D$13,MATCH(MONTH($A310),COEE_CADLIGNE_TR!$A$1:$A$13,0),3)))</f>
        <v/>
      </c>
      <c r="M310" s="28" t="str">
        <f>IF(OR(Ouverture_lignes_validées!M310="F",Ouverture_lignes_validées!M310="PM",Ouverture_lignes_validées!M310=""),"",IF(Ouverture_lignes_validées!M310=1,INDEX(COEE_CADLIGNE_TR!$A$16:$C$27,MATCH(Tableau4[[#This Row],[Mois]],COEE_CADLIGNE_TR!$A$16:$A$27,0),2)*COEE_CADLIGNE_TR!$H$2*INDEX(COEE_CADLIGNE_TR!$L$3:$R$9,MATCH(WEEKDAY($A310,1),COEE_CADLIGNE_TR!$M$3:$M$9,0),6)*INDEX(COEE_CADLIGNE_TR!$A$1:$D$13,MATCH(MONTH($A310),COEE_CADLIGNE_TR!$A$1:$A$13,0),3)))</f>
        <v/>
      </c>
      <c r="N310" s="28" t="str">
        <f>IF(OR(Ouverture_lignes_validées!N310="F",Ouverture_lignes_validées!N310="PM",Ouverture_lignes_validées!N310=""),"",IF(Ouverture_lignes_validées!N310=1,INDEX(COEE_CADLIGNE_TR!$A$16:$C$27,MATCH(Tableau4[[#This Row],[Mois]],COEE_CADLIGNE_TR!$A$16:$A$27,0),2)*COEE_CADLIGNE_TR!$H$2*INDEX(COEE_CADLIGNE_TR!$L$3:$R$9,MATCH(WEEKDAY($A310,1),COEE_CADLIGNE_TR!$M$3:$M$9,0),7)*INDEX(COEE_CADLIGNE_TR!$A$1:$D$13,MATCH(MONTH($A310),COEE_CADLIGNE_TR!$A$1:$A$13,0),3)))</f>
        <v/>
      </c>
      <c r="O310" s="28">
        <f>IF(OR(Ouverture_lignes_validées!O310="F",Ouverture_lignes_validées!O310="PM",Ouverture_lignes_validées!O310=""),"",IF(Ouverture_lignes_validées!O310=1,IF(ISEVEN(Capa_lignes!$C310)="VRAI",INDEX(COEE_CADLIGNE_TR!$A$16:$C$27,MATCH(Tableau4[[#This Row],[Mois]],COEE_CADLIGNE_TR!$A$16:$A$27,0),2)*COEE_CADLIGNE_TR!$I$2*INDEX(COEE_CADLIGNE_TR!$L$3:$R$9,MATCH(WEEKDAY($A310,1),COEE_CADLIGNE_TR!$M$3:$M$9,0),4)*INDEX(COEE_CADLIGNE_TR!$A$1:$D$13,MATCH(MONTH($A310),COEE_CADLIGNE_TR!$A$1:$A$13,0),4),INDEX(COEE_CADLIGNE_TR!$A$16:$C$27,MATCH(Tableau4[[#This Row],[Mois]],COEE_CADLIGNE_TR!$A$16:$A$27,0),2)*COEE_CADLIGNE_TR!$I$2*INDEX(COEE_CADLIGNE_TR!$L$3:$R$9,MATCH(WEEKDAY($A310,1),COEE_CADLIGNE_TR!$M$3:$M$9,0),3)*INDEX(COEE_CADLIGNE_TR!$A$1:$D$13,MATCH(MONTH($A310),COEE_CADLIGNE_TR!$A$1:$A$13,0),4))))</f>
        <v>4984.6500000000005</v>
      </c>
      <c r="P310" s="28">
        <f>IF(OR(Ouverture_lignes_validées!P310="F",Ouverture_lignes_validées!P310="PM",Ouverture_lignes_validées!P310=""),"",IF(Ouverture_lignes_validées!P310=1,IF(ISEVEN(Capa_lignes!$C310)="VRAI",INDEX(COEE_CADLIGNE_TR!$A$16:$C$27,MATCH(Tableau4[[#This Row],[Mois]],COEE_CADLIGNE_TR!$A$16:$A$27,0),2)*COEE_CADLIGNE_TR!$I$2*INDEX(COEE_CADLIGNE_TR!$L$3:$R$9,MATCH(WEEKDAY($A310,1),COEE_CADLIGNE_TR!$M$3:$M$9,0),3)*INDEX(COEE_CADLIGNE_TR!$A$1:$D$13,MATCH(MONTH($A310),COEE_CADLIGNE_TR!$A$1:$A$13,0),4),INDEX(COEE_CADLIGNE_TR!$A$16:$C$27,MATCH(Tableau4[[#This Row],[Mois]],COEE_CADLIGNE_TR!$A$16:$A$27,0),2)*COEE_CADLIGNE_TR!$I$2*INDEX(COEE_CADLIGNE_TR!$L$3:$R$9,MATCH(WEEKDAY($A310,1),COEE_CADLIGNE_TR!$M$3:$M$9,0),4)*INDEX(COEE_CADLIGNE_TR!$A$1:$D$13,MATCH(MONTH($A310),COEE_CADLIGNE_TR!$A$1:$A$13,0),4))))</f>
        <v>3058.7625000000003</v>
      </c>
      <c r="Q310" s="28" t="str">
        <f>IF(OR(Ouverture_lignes_validées!Q310="F",Ouverture_lignes_validées!Q310="PM",Ouverture_lignes_validées!Q310=""),"",IF(Ouverture_lignes_validées!Q310=1,INDEX(COEE_CADLIGNE_TR!$A$16:$C$27,MATCH(Tableau4[[#This Row],[Mois]],COEE_CADLIGNE_TR!$A$16:$A$27,0),2)*COEE_CADLIGNE_TR!$I$2*INDEX(COEE_CADLIGNE_TR!$L$3:$R$9,MATCH(WEEKDAY($A310,1),COEE_CADLIGNE_TR!$M$3:$M$9,0),5)*INDEX(COEE_CADLIGNE_TR!$A$1:$D$13,MATCH(MONTH($A310),COEE_CADLIGNE_TR!$A$1:$A$13,0),4)))</f>
        <v/>
      </c>
      <c r="R310" s="28" t="str">
        <f>IF(OR(Ouverture_lignes_validées!R310="F",Ouverture_lignes_validées!R310="PM",Ouverture_lignes_validées!R310=""),"",IF(Ouverture_lignes_validées!R310=1,INDEX(COEE_CADLIGNE_TR!$A$16:$C$27,MATCH(Tableau4[[#This Row],[Mois]],COEE_CADLIGNE_TR!$A$16:$A$27,0),2)*COEE_CADLIGNE_TR!$I$2*INDEX(COEE_CADLIGNE_TR!$L$3:$R$9,MATCH(WEEKDAY($A310,1),COEE_CADLIGNE_TR!$M$3:$M$9,0),6)*INDEX(COEE_CADLIGNE_TR!$A$1:$D$13,MATCH(MONTH($A310),COEE_CADLIGNE_TR!$A$1:$A$13,0),4)))</f>
        <v/>
      </c>
      <c r="S310" s="28" t="str">
        <f>IF(OR(Ouverture_lignes_validées!S310="F",Ouverture_lignes_validées!S310="PM",Ouverture_lignes_validées!S310=""),"",IF(Ouverture_lignes_validées!S310=1,INDEX(COEE_CADLIGNE_TR!$A$16:$C$27,MATCH(Tableau4[[#This Row],[Mois]],COEE_CADLIGNE_TR!$A$16:$A$27,0),2)*COEE_CADLIGNE_TR!$I$2*INDEX(COEE_CADLIGNE_TR!$L$3:$R$9,MATCH(WEEKDAY($A310,1),COEE_CADLIGNE_TR!$M$3:$M$9,0),7)*INDEX(COEE_CADLIGNE_TR!$A$1:$D$13,MATCH(MONTH($A310),COEE_CADLIGNE_TR!$A$1:$A$13,0),4)))</f>
        <v/>
      </c>
      <c r="T310" s="28">
        <f>IF(OR(Ouverture_lignes_validées!T310="F",Ouverture_lignes_validées!T310="PM",Ouverture_lignes_validées!T310=""),"",IF(Ouverture_lignes_validées!T310=1,IF(ISEVEN(Capa_lignes!$C310)="VRAI",INDEX(COEE_CADLIGNE_TR!$A$16:$C$27,MATCH(Tableau4[[#This Row],[Mois]],COEE_CADLIGNE_TR!$A$16:$A$27,0),2)*COEE_CADLIGNE_TR!$J$2*INDEX(COEE_CADLIGNE_TR!$L$3:$R$9,MATCH(WEEKDAY($A310,1),COEE_CADLIGNE_TR!$M$3:$M$9,0),3)*INDEX(COEE_CADLIGNE_TR!$A$1:$E$13,MATCH(MONTH($A310),COEE_CADLIGNE_TR!$A$1:$A$13,0),5),INDEX(COEE_CADLIGNE_TR!$A$16:$C$27,MATCH(Tableau4[[#This Row],[Mois]],COEE_CADLIGNE_TR!$A$16:$A$27,0),2)*COEE_CADLIGNE_TR!$J$2*INDEX(COEE_CADLIGNE_TR!$L$3:$R$9,MATCH(WEEKDAY($A310,1),COEE_CADLIGNE_TR!$M$3:$M$9,0),4)*INDEX(COEE_CADLIGNE_TR!$A$1:$E$13,MATCH(MONTH($A310),COEE_CADLIGNE_TR!$A$1:$A$13,0),5))))</f>
        <v>961.12412177985948</v>
      </c>
    </row>
    <row r="311" spans="1:20" x14ac:dyDescent="0.35">
      <c r="A311" s="4">
        <v>45234</v>
      </c>
      <c r="B311" s="1">
        <v>2023</v>
      </c>
      <c r="C311" s="1">
        <v>44</v>
      </c>
      <c r="D311" s="1">
        <f>MONTH(Tableau4[[#This Row],[Date ]])</f>
        <v>11</v>
      </c>
      <c r="E311" s="28" t="str">
        <f>IF(OR(Ouverture_lignes_validées!E311="F",Ouverture_lignes_validées!E311="PM",Ouverture_lignes_validées!E311=""),"",
IF(Ouverture_lignes_validées!E311=1,
IF(ISEVEN(Capa_lignes!$C311)="VRAI",
INDEX(COEE_CADLIGNE_TR!$A$16:$C$27,MATCH(Tableau4[[#This Row],[Mois]],COEE_CADLIGNE_TR!$A$16:$A$27,0),2)*COEE_CADLIGNE_TR!$G$2*INDEX(COEE_CADLIGNE_TR!$L$3:$R$9,MATCH(WEEKDAY($A311,1),COEE_CADLIGNE_TR!$M$3:$M$9,0),4)*INDEX(COEE_CADLIGNE_TR!$A$1:$D$13,MATCH(MONTH($A311),COEE_CADLIGNE_TR!$A$1:$A$13,0),2)*INDEX(COEE_CADLIGNE_TR!$A$1:$D$13,MATCH(MONTH($A311),COEE_CADLIGNE_TR!$A$1:$A$13,0),2),
INDEX(COEE_CADLIGNE_TR!$A$16:$C$27,MATCH(Tableau4[[#This Row],[Mois]],COEE_CADLIGNE_TR!$A$16:$A$27,0),2)*COEE_CADLIGNE_TR!$G$2*INDEX(COEE_CADLIGNE_TR!$L$3:$R$9,MATCH(WEEKDAY($A311,1),COEE_CADLIGNE_TR!$M$3:$M$9,0),3)*INDEX(COEE_CADLIGNE_TR!$A$1:$D$13,MATCH(MONTH($A311),COEE_CADLIGNE_TR!$A$1:$A$13,0),2)*INDEX(COEE_CADLIGNE_TR!$A$1:$D$13,MATCH(MONTH($A311),COEE_CADLIGNE_TR!$A$1:$A$13,0),2))))</f>
        <v/>
      </c>
      <c r="F311" s="28" t="str">
        <f>IF(OR(Ouverture_lignes_validées!F311="F",Ouverture_lignes_validées!F311="PM",Ouverture_lignes_validées!F311=""),"",IF(Ouverture_lignes_validées!F311=1,IF(ISEVEN(Capa_lignes!$C311)="VRAI",INDEX(COEE_CADLIGNE_TR!$A$16:$C$27,MATCH(Tableau4[[#This Row],[Mois]],COEE_CADLIGNE_TR!$A$16:$A$27,0),2)*COEE_CADLIGNE_TR!$G$2*INDEX(COEE_CADLIGNE_TR!$L$3:$R$9,MATCH(WEEKDAY($A311,1),COEE_CADLIGNE_TR!$M$3:$M$9,0),3)*INDEX(COEE_CADLIGNE_TR!$A$1:$D$13,MATCH(MONTH($A311),COEE_CADLIGNE_TR!$A$1:$A$13,0),2),COEE_CADLIGNE_TR!$G$2*INDEX(COEE_CADLIGNE_TR!$L$3:$R$9,MATCH(WEEKDAY($A311,1),COEE_CADLIGNE_TR!$M$3:$M$9,0),4)*INDEX(COEE_CADLIGNE_TR!$A$1:$D$13,MATCH(MONTH($A311),COEE_CADLIGNE_TR!$A$1:$A$13,0),2))))</f>
        <v/>
      </c>
      <c r="G311" s="28" t="str">
        <f>IF(OR(Ouverture_lignes_validées!G311="F",Ouverture_lignes_validées!G311="PM",Ouverture_lignes_validées!G311=""),"",IF(Ouverture_lignes_validées!G311=1,INDEX(COEE_CADLIGNE_TR!$A$16:$C$27,MATCH(Tableau4[[#This Row],[Mois]],COEE_CADLIGNE_TR!$A$16:$A$27,0),2)*COEE_CADLIGNE_TR!$G$2*INDEX(COEE_CADLIGNE_TR!$L$3:$R$9,MATCH(WEEKDAY($A311,1),COEE_CADLIGNE_TR!$M$3:$M$9,0),5)*INDEX(COEE_CADLIGNE_TR!$A$1:$D$13,MATCH(MONTH($A311),COEE_CADLIGNE_TR!$A$1:$A$13,0),2)))</f>
        <v/>
      </c>
      <c r="H311" s="28" t="str">
        <f>IF(OR(Ouverture_lignes_validées!H311="F",Ouverture_lignes_validées!H311="PM",Ouverture_lignes_validées!H311=""),"",IF(Ouverture_lignes_validées!H311=1,INDEX(COEE_CADLIGNE_TR!$A$16:$C$27,MATCH(Tableau4[[#This Row],[Mois]],COEE_CADLIGNE_TR!$A$16:$A$27,0),2)*COEE_CADLIGNE_TR!$G$2*INDEX(COEE_CADLIGNE_TR!$L$3:$R$9,MATCH(WEEKDAY($A311,1),COEE_CADLIGNE_TR!$M$3:$M$9,0),6)*INDEX(COEE_CADLIGNE_TR!$A$1:$D$13,MATCH(MONTH($A311),COEE_CADLIGNE_TR!$A$1:$A$13,0),2)))</f>
        <v/>
      </c>
      <c r="I311" s="28" t="str">
        <f>IF(OR(Ouverture_lignes_validées!I311="F",Ouverture_lignes_validées!I311="PM",Ouverture_lignes_validées!I311=""),"",IF(Ouverture_lignes_validées!I311=1,INDEX(COEE_CADLIGNE_TR!$A$16:$C$27,MATCH(Tableau4[[#This Row],[Mois]],COEE_CADLIGNE_TR!$A$16:$A$27,0),2)*COEE_CADLIGNE_TR!$G$2*INDEX(COEE_CADLIGNE_TR!$L$3:$R$9,MATCH(WEEKDAY($A311,1),COEE_CADLIGNE_TR!$M$3:$M$9,0),7)*INDEX(COEE_CADLIGNE_TR!$A$1:$D$13,MATCH(MONTH($A311),COEE_CADLIGNE_TR!$A$1:$A$13,0),2)))</f>
        <v/>
      </c>
      <c r="J311" s="28" t="str">
        <f>IF(OR(Ouverture_lignes_validées!J311="F",Ouverture_lignes_validées!J311="PM",Ouverture_lignes_validées!J311=""),"",IF(Ouverture_lignes_validées!J311=1,IF(ISEVEN(Capa_lignes!$C311)="VRAI",INDEX(COEE_CADLIGNE_TR!$A$16:$C$27,MATCH(Tableau4[[#This Row],[Mois]],COEE_CADLIGNE_TR!$A$16:$A$27,0),2)*COEE_CADLIGNE_TR!$H$2*INDEX(COEE_CADLIGNE_TR!$L$3:$R$9,MATCH(WEEKDAY($A311,1),COEE_CADLIGNE_TR!$M$3:$M$9,0),4)*INDEX(COEE_CADLIGNE_TR!$A$1:$D$13,MATCH(MONTH($A311),COEE_CADLIGNE_TR!$A$1:$A$13,0),3),INDEX(COEE_CADLIGNE_TR!$A$16:$C$27,MATCH(Tableau4[[#This Row],[Mois]],COEE_CADLIGNE_TR!$A$16:$A$27,0),2)*COEE_CADLIGNE_TR!$H$2*INDEX(COEE_CADLIGNE_TR!$L$3:$R$9,MATCH(WEEKDAY($A311,1),COEE_CADLIGNE_TR!$M$3:$M$9,0),3)*INDEX(COEE_CADLIGNE_TR!$A$1:$D$13,MATCH(MONTH($A311),COEE_CADLIGNE_TR!$A$1:$A$13,0),3))))</f>
        <v/>
      </c>
      <c r="K311" s="28" t="str">
        <f>IF(OR(Ouverture_lignes_validées!K311="F",Ouverture_lignes_validées!K311="PM",Ouverture_lignes_validées!K311=""),"",IF(Ouverture_lignes_validées!K311=1,IF(ISEVEN(Capa_lignes!$C311)="VRAI",INDEX(COEE_CADLIGNE_TR!$A$16:$C$27,MATCH(Tableau4[[#This Row],[Mois]],COEE_CADLIGNE_TR!$A$16:$A$27,0),2)*COEE_CADLIGNE_TR!$H$2*INDEX(COEE_CADLIGNE_TR!$L$3:$R$9,MATCH(WEEKDAY($A311,1),COEE_CADLIGNE_TR!$M$3:$M$9,0),3)*INDEX(COEE_CADLIGNE_TR!$A$1:$D$13,MATCH(MONTH($A311),COEE_CADLIGNE_TR!$A$1:$A$13,0),3),INDEX(COEE_CADLIGNE_TR!$A$16:$C$27,MATCH(Tableau4[[#This Row],[Mois]],COEE_CADLIGNE_TR!$A$16:$A$27,0),2)*COEE_CADLIGNE_TR!$H$2*INDEX(COEE_CADLIGNE_TR!$L$3:$R$9,MATCH(WEEKDAY($A311,1),COEE_CADLIGNE_TR!$M$3:$M$9,0),4)*INDEX(COEE_CADLIGNE_TR!$A$1:$D$13,MATCH(MONTH($A311),COEE_CADLIGNE_TR!$A$1:$A$13,0),3))))</f>
        <v/>
      </c>
      <c r="L311" s="28" t="str">
        <f>IF(OR(Ouverture_lignes_validées!L311="F",Ouverture_lignes_validées!L311="PM",Ouverture_lignes_validées!L311=""),"",IF(Ouverture_lignes_validées!L311=1,INDEX(COEE_CADLIGNE_TR!$A$16:$C$27,MATCH(Tableau4[[#This Row],[Mois]],COEE_CADLIGNE_TR!$A$16:$A$27,0),2)*COEE_CADLIGNE_TR!$H$2*INDEX(COEE_CADLIGNE_TR!$L$3:$R$9,MATCH(WEEKDAY($A311,1),COEE_CADLIGNE_TR!$M$3:$M$9,0),5)*INDEX(COEE_CADLIGNE_TR!$A$1:$D$13,MATCH(MONTH($A311),COEE_CADLIGNE_TR!$A$1:$A$13,0),3)))</f>
        <v/>
      </c>
      <c r="M311" s="28" t="str">
        <f>IF(OR(Ouverture_lignes_validées!M311="F",Ouverture_lignes_validées!M311="PM",Ouverture_lignes_validées!M311=""),"",IF(Ouverture_lignes_validées!M311=1,INDEX(COEE_CADLIGNE_TR!$A$16:$C$27,MATCH(Tableau4[[#This Row],[Mois]],COEE_CADLIGNE_TR!$A$16:$A$27,0),2)*COEE_CADLIGNE_TR!$H$2*INDEX(COEE_CADLIGNE_TR!$L$3:$R$9,MATCH(WEEKDAY($A311,1),COEE_CADLIGNE_TR!$M$3:$M$9,0),6)*INDEX(COEE_CADLIGNE_TR!$A$1:$D$13,MATCH(MONTH($A311),COEE_CADLIGNE_TR!$A$1:$A$13,0),3)))</f>
        <v/>
      </c>
      <c r="N311" s="28">
        <f>IF(OR(Ouverture_lignes_validées!N311="F",Ouverture_lignes_validées!N311="PM",Ouverture_lignes_validées!N311=""),"",IF(Ouverture_lignes_validées!N311=1,INDEX(COEE_CADLIGNE_TR!$A$16:$C$27,MATCH(Tableau4[[#This Row],[Mois]],COEE_CADLIGNE_TR!$A$16:$A$27,0),2)*COEE_CADLIGNE_TR!$H$2*INDEX(COEE_CADLIGNE_TR!$L$3:$R$9,MATCH(WEEKDAY($A311,1),COEE_CADLIGNE_TR!$M$3:$M$9,0),7)*INDEX(COEE_CADLIGNE_TR!$A$1:$D$13,MATCH(MONTH($A311),COEE_CADLIGNE_TR!$A$1:$A$13,0),3)))</f>
        <v>8043.4125000000004</v>
      </c>
      <c r="O311" s="28" t="str">
        <f>IF(OR(Ouverture_lignes_validées!O311="F",Ouverture_lignes_validées!O311="PM",Ouverture_lignes_validées!O311=""),"",IF(Ouverture_lignes_validées!O311=1,IF(ISEVEN(Capa_lignes!$C311)="VRAI",INDEX(COEE_CADLIGNE_TR!$A$16:$C$27,MATCH(Tableau4[[#This Row],[Mois]],COEE_CADLIGNE_TR!$A$16:$A$27,0),2)*COEE_CADLIGNE_TR!$I$2*INDEX(COEE_CADLIGNE_TR!$L$3:$R$9,MATCH(WEEKDAY($A311,1),COEE_CADLIGNE_TR!$M$3:$M$9,0),4)*INDEX(COEE_CADLIGNE_TR!$A$1:$D$13,MATCH(MONTH($A311),COEE_CADLIGNE_TR!$A$1:$A$13,0),4),INDEX(COEE_CADLIGNE_TR!$A$16:$C$27,MATCH(Tableau4[[#This Row],[Mois]],COEE_CADLIGNE_TR!$A$16:$A$27,0),2)*COEE_CADLIGNE_TR!$I$2*INDEX(COEE_CADLIGNE_TR!$L$3:$R$9,MATCH(WEEKDAY($A311,1),COEE_CADLIGNE_TR!$M$3:$M$9,0),3)*INDEX(COEE_CADLIGNE_TR!$A$1:$D$13,MATCH(MONTH($A311),COEE_CADLIGNE_TR!$A$1:$A$13,0),4))))</f>
        <v/>
      </c>
      <c r="P311" s="28" t="str">
        <f>IF(OR(Ouverture_lignes_validées!P311="F",Ouverture_lignes_validées!P311="PM",Ouverture_lignes_validées!P311=""),"",IF(Ouverture_lignes_validées!P311=1,IF(ISEVEN(Capa_lignes!$C311)="VRAI",INDEX(COEE_CADLIGNE_TR!$A$16:$C$27,MATCH(Tableau4[[#This Row],[Mois]],COEE_CADLIGNE_TR!$A$16:$A$27,0),2)*COEE_CADLIGNE_TR!$I$2*INDEX(COEE_CADLIGNE_TR!$L$3:$R$9,MATCH(WEEKDAY($A311,1),COEE_CADLIGNE_TR!$M$3:$M$9,0),3)*INDEX(COEE_CADLIGNE_TR!$A$1:$D$13,MATCH(MONTH($A311),COEE_CADLIGNE_TR!$A$1:$A$13,0),4),INDEX(COEE_CADLIGNE_TR!$A$16:$C$27,MATCH(Tableau4[[#This Row],[Mois]],COEE_CADLIGNE_TR!$A$16:$A$27,0),2)*COEE_CADLIGNE_TR!$I$2*INDEX(COEE_CADLIGNE_TR!$L$3:$R$9,MATCH(WEEKDAY($A311,1),COEE_CADLIGNE_TR!$M$3:$M$9,0),4)*INDEX(COEE_CADLIGNE_TR!$A$1:$D$13,MATCH(MONTH($A311),COEE_CADLIGNE_TR!$A$1:$A$13,0),4))))</f>
        <v/>
      </c>
      <c r="Q311" s="28" t="str">
        <f>IF(OR(Ouverture_lignes_validées!Q311="F",Ouverture_lignes_validées!Q311="PM",Ouverture_lignes_validées!Q311=""),"",IF(Ouverture_lignes_validées!Q311=1,INDEX(COEE_CADLIGNE_TR!$A$16:$C$27,MATCH(Tableau4[[#This Row],[Mois]],COEE_CADLIGNE_TR!$A$16:$A$27,0),2)*COEE_CADLIGNE_TR!$I$2*INDEX(COEE_CADLIGNE_TR!$L$3:$R$9,MATCH(WEEKDAY($A311,1),COEE_CADLIGNE_TR!$M$3:$M$9,0),5)*INDEX(COEE_CADLIGNE_TR!$A$1:$D$13,MATCH(MONTH($A311),COEE_CADLIGNE_TR!$A$1:$A$13,0),4)))</f>
        <v/>
      </c>
      <c r="R311" s="28" t="str">
        <f>IF(OR(Ouverture_lignes_validées!R311="F",Ouverture_lignes_validées!R311="PM",Ouverture_lignes_validées!R311=""),"",IF(Ouverture_lignes_validées!R311=1,INDEX(COEE_CADLIGNE_TR!$A$16:$C$27,MATCH(Tableau4[[#This Row],[Mois]],COEE_CADLIGNE_TR!$A$16:$A$27,0),2)*COEE_CADLIGNE_TR!$I$2*INDEX(COEE_CADLIGNE_TR!$L$3:$R$9,MATCH(WEEKDAY($A311,1),COEE_CADLIGNE_TR!$M$3:$M$9,0),6)*INDEX(COEE_CADLIGNE_TR!$A$1:$D$13,MATCH(MONTH($A311),COEE_CADLIGNE_TR!$A$1:$A$13,0),4)))</f>
        <v/>
      </c>
      <c r="S311" s="28">
        <f>IF(OR(Ouverture_lignes_validées!S311="F",Ouverture_lignes_validées!S311="PM",Ouverture_lignes_validées!S311=""),"",IF(Ouverture_lignes_validées!S311=1,INDEX(COEE_CADLIGNE_TR!$A$16:$C$27,MATCH(Tableau4[[#This Row],[Mois]],COEE_CADLIGNE_TR!$A$16:$A$27,0),2)*COEE_CADLIGNE_TR!$I$2*INDEX(COEE_CADLIGNE_TR!$L$3:$R$9,MATCH(WEEKDAY($A311,1),COEE_CADLIGNE_TR!$M$3:$M$9,0),7)*INDEX(COEE_CADLIGNE_TR!$A$1:$D$13,MATCH(MONTH($A311),COEE_CADLIGNE_TR!$A$1:$A$13,0),4)))</f>
        <v>8043.4125000000004</v>
      </c>
      <c r="T311" s="28" t="str">
        <f>IF(OR(Ouverture_lignes_validées!T311="F",Ouverture_lignes_validées!T311="PM",Ouverture_lignes_validées!T311=""),"",IF(Ouverture_lignes_validées!T311=1,IF(ISEVEN(Capa_lignes!$C311)="VRAI",INDEX(COEE_CADLIGNE_TR!$A$16:$C$27,MATCH(Tableau4[[#This Row],[Mois]],COEE_CADLIGNE_TR!$A$16:$A$27,0),2)*COEE_CADLIGNE_TR!$J$2*INDEX(COEE_CADLIGNE_TR!$L$3:$R$9,MATCH(WEEKDAY($A311,1),COEE_CADLIGNE_TR!$M$3:$M$9,0),3)*INDEX(COEE_CADLIGNE_TR!$A$1:$E$13,MATCH(MONTH($A311),COEE_CADLIGNE_TR!$A$1:$A$13,0),5),INDEX(COEE_CADLIGNE_TR!$A$16:$C$27,MATCH(Tableau4[[#This Row],[Mois]],COEE_CADLIGNE_TR!$A$16:$A$27,0),2)*COEE_CADLIGNE_TR!$J$2*INDEX(COEE_CADLIGNE_TR!$L$3:$R$9,MATCH(WEEKDAY($A311,1),COEE_CADLIGNE_TR!$M$3:$M$9,0),4)*INDEX(COEE_CADLIGNE_TR!$A$1:$E$13,MATCH(MONTH($A311),COEE_CADLIGNE_TR!$A$1:$A$13,0),5))))</f>
        <v/>
      </c>
    </row>
    <row r="312" spans="1:20" x14ac:dyDescent="0.35">
      <c r="A312" s="4">
        <v>45235</v>
      </c>
      <c r="B312" s="1">
        <v>2023</v>
      </c>
      <c r="C312" s="1">
        <v>44</v>
      </c>
      <c r="D312" s="1">
        <f>MONTH(Tableau4[[#This Row],[Date ]])</f>
        <v>11</v>
      </c>
      <c r="E312" s="28" t="str">
        <f>IF(OR(Ouverture_lignes_validées!E312="F",Ouverture_lignes_validées!E312="PM",Ouverture_lignes_validées!E312=""),"",
IF(Ouverture_lignes_validées!E312=1,
IF(ISEVEN(Capa_lignes!$C312)="VRAI",
INDEX(COEE_CADLIGNE_TR!$A$16:$C$27,MATCH(Tableau4[[#This Row],[Mois]],COEE_CADLIGNE_TR!$A$16:$A$27,0),2)*COEE_CADLIGNE_TR!$G$2*INDEX(COEE_CADLIGNE_TR!$L$3:$R$9,MATCH(WEEKDAY($A312,1),COEE_CADLIGNE_TR!$M$3:$M$9,0),4)*INDEX(COEE_CADLIGNE_TR!$A$1:$D$13,MATCH(MONTH($A312),COEE_CADLIGNE_TR!$A$1:$A$13,0),2)*INDEX(COEE_CADLIGNE_TR!$A$1:$D$13,MATCH(MONTH($A312),COEE_CADLIGNE_TR!$A$1:$A$13,0),2),
INDEX(COEE_CADLIGNE_TR!$A$16:$C$27,MATCH(Tableau4[[#This Row],[Mois]],COEE_CADLIGNE_TR!$A$16:$A$27,0),2)*COEE_CADLIGNE_TR!$G$2*INDEX(COEE_CADLIGNE_TR!$L$3:$R$9,MATCH(WEEKDAY($A312,1),COEE_CADLIGNE_TR!$M$3:$M$9,0),3)*INDEX(COEE_CADLIGNE_TR!$A$1:$D$13,MATCH(MONTH($A312),COEE_CADLIGNE_TR!$A$1:$A$13,0),2)*INDEX(COEE_CADLIGNE_TR!$A$1:$D$13,MATCH(MONTH($A312),COEE_CADLIGNE_TR!$A$1:$A$13,0),2))))</f>
        <v/>
      </c>
      <c r="F312" s="28" t="str">
        <f>IF(OR(Ouverture_lignes_validées!F312="F",Ouverture_lignes_validées!F312="PM",Ouverture_lignes_validées!F312=""),"",IF(Ouverture_lignes_validées!F312=1,IF(ISEVEN(Capa_lignes!$C312)="VRAI",INDEX(COEE_CADLIGNE_TR!$A$16:$C$27,MATCH(Tableau4[[#This Row],[Mois]],COEE_CADLIGNE_TR!$A$16:$A$27,0),2)*COEE_CADLIGNE_TR!$G$2*INDEX(COEE_CADLIGNE_TR!$L$3:$R$9,MATCH(WEEKDAY($A312,1),COEE_CADLIGNE_TR!$M$3:$M$9,0),3)*INDEX(COEE_CADLIGNE_TR!$A$1:$D$13,MATCH(MONTH($A312),COEE_CADLIGNE_TR!$A$1:$A$13,0),2),COEE_CADLIGNE_TR!$G$2*INDEX(COEE_CADLIGNE_TR!$L$3:$R$9,MATCH(WEEKDAY($A312,1),COEE_CADLIGNE_TR!$M$3:$M$9,0),4)*INDEX(COEE_CADLIGNE_TR!$A$1:$D$13,MATCH(MONTH($A312),COEE_CADLIGNE_TR!$A$1:$A$13,0),2))))</f>
        <v/>
      </c>
      <c r="G312" s="28" t="str">
        <f>IF(OR(Ouverture_lignes_validées!G312="F",Ouverture_lignes_validées!G312="PM",Ouverture_lignes_validées!G312=""),"",IF(Ouverture_lignes_validées!G312=1,INDEX(COEE_CADLIGNE_TR!$A$16:$C$27,MATCH(Tableau4[[#This Row],[Mois]],COEE_CADLIGNE_TR!$A$16:$A$27,0),2)*COEE_CADLIGNE_TR!$G$2*INDEX(COEE_CADLIGNE_TR!$L$3:$R$9,MATCH(WEEKDAY($A312,1),COEE_CADLIGNE_TR!$M$3:$M$9,0),5)*INDEX(COEE_CADLIGNE_TR!$A$1:$D$13,MATCH(MONTH($A312),COEE_CADLIGNE_TR!$A$1:$A$13,0),2)))</f>
        <v/>
      </c>
      <c r="H312" s="28" t="str">
        <f>IF(OR(Ouverture_lignes_validées!H312="F",Ouverture_lignes_validées!H312="PM",Ouverture_lignes_validées!H312=""),"",IF(Ouverture_lignes_validées!H312=1,INDEX(COEE_CADLIGNE_TR!$A$16:$C$27,MATCH(Tableau4[[#This Row],[Mois]],COEE_CADLIGNE_TR!$A$16:$A$27,0),2)*COEE_CADLIGNE_TR!$G$2*INDEX(COEE_CADLIGNE_TR!$L$3:$R$9,MATCH(WEEKDAY($A312,1),COEE_CADLIGNE_TR!$M$3:$M$9,0),6)*INDEX(COEE_CADLIGNE_TR!$A$1:$D$13,MATCH(MONTH($A312),COEE_CADLIGNE_TR!$A$1:$A$13,0),2)))</f>
        <v/>
      </c>
      <c r="I312" s="28" t="str">
        <f>IF(OR(Ouverture_lignes_validées!I312="F",Ouverture_lignes_validées!I312="PM",Ouverture_lignes_validées!I312=""),"",IF(Ouverture_lignes_validées!I312=1,INDEX(COEE_CADLIGNE_TR!$A$16:$C$27,MATCH(Tableau4[[#This Row],[Mois]],COEE_CADLIGNE_TR!$A$16:$A$27,0),2)*COEE_CADLIGNE_TR!$G$2*INDEX(COEE_CADLIGNE_TR!$L$3:$R$9,MATCH(WEEKDAY($A312,1),COEE_CADLIGNE_TR!$M$3:$M$9,0),7)*INDEX(COEE_CADLIGNE_TR!$A$1:$D$13,MATCH(MONTH($A312),COEE_CADLIGNE_TR!$A$1:$A$13,0),2)))</f>
        <v/>
      </c>
      <c r="J312" s="28" t="str">
        <f>IF(OR(Ouverture_lignes_validées!J312="F",Ouverture_lignes_validées!J312="PM",Ouverture_lignes_validées!J312=""),"",IF(Ouverture_lignes_validées!J312=1,IF(ISEVEN(Capa_lignes!$C312)="VRAI",INDEX(COEE_CADLIGNE_TR!$A$16:$C$27,MATCH(Tableau4[[#This Row],[Mois]],COEE_CADLIGNE_TR!$A$16:$A$27,0),2)*COEE_CADLIGNE_TR!$H$2*INDEX(COEE_CADLIGNE_TR!$L$3:$R$9,MATCH(WEEKDAY($A312,1),COEE_CADLIGNE_TR!$M$3:$M$9,0),4)*INDEX(COEE_CADLIGNE_TR!$A$1:$D$13,MATCH(MONTH($A312),COEE_CADLIGNE_TR!$A$1:$A$13,0),3),INDEX(COEE_CADLIGNE_TR!$A$16:$C$27,MATCH(Tableau4[[#This Row],[Mois]],COEE_CADLIGNE_TR!$A$16:$A$27,0),2)*COEE_CADLIGNE_TR!$H$2*INDEX(COEE_CADLIGNE_TR!$L$3:$R$9,MATCH(WEEKDAY($A312,1),COEE_CADLIGNE_TR!$M$3:$M$9,0),3)*INDEX(COEE_CADLIGNE_TR!$A$1:$D$13,MATCH(MONTH($A312),COEE_CADLIGNE_TR!$A$1:$A$13,0),3))))</f>
        <v/>
      </c>
      <c r="K312" s="28" t="str">
        <f>IF(OR(Ouverture_lignes_validées!K312="F",Ouverture_lignes_validées!K312="PM",Ouverture_lignes_validées!K312=""),"",IF(Ouverture_lignes_validées!K312=1,IF(ISEVEN(Capa_lignes!$C312)="VRAI",INDEX(COEE_CADLIGNE_TR!$A$16:$C$27,MATCH(Tableau4[[#This Row],[Mois]],COEE_CADLIGNE_TR!$A$16:$A$27,0),2)*COEE_CADLIGNE_TR!$H$2*INDEX(COEE_CADLIGNE_TR!$L$3:$R$9,MATCH(WEEKDAY($A312,1),COEE_CADLIGNE_TR!$M$3:$M$9,0),3)*INDEX(COEE_CADLIGNE_TR!$A$1:$D$13,MATCH(MONTH($A312),COEE_CADLIGNE_TR!$A$1:$A$13,0),3),INDEX(COEE_CADLIGNE_TR!$A$16:$C$27,MATCH(Tableau4[[#This Row],[Mois]],COEE_CADLIGNE_TR!$A$16:$A$27,0),2)*COEE_CADLIGNE_TR!$H$2*INDEX(COEE_CADLIGNE_TR!$L$3:$R$9,MATCH(WEEKDAY($A312,1),COEE_CADLIGNE_TR!$M$3:$M$9,0),4)*INDEX(COEE_CADLIGNE_TR!$A$1:$D$13,MATCH(MONTH($A312),COEE_CADLIGNE_TR!$A$1:$A$13,0),3))))</f>
        <v/>
      </c>
      <c r="L312" s="28" t="str">
        <f>IF(OR(Ouverture_lignes_validées!L312="F",Ouverture_lignes_validées!L312="PM",Ouverture_lignes_validées!L312=""),"",IF(Ouverture_lignes_validées!L312=1,INDEX(COEE_CADLIGNE_TR!$A$16:$C$27,MATCH(Tableau4[[#This Row],[Mois]],COEE_CADLIGNE_TR!$A$16:$A$27,0),2)*COEE_CADLIGNE_TR!$H$2*INDEX(COEE_CADLIGNE_TR!$L$3:$R$9,MATCH(WEEKDAY($A312,1),COEE_CADLIGNE_TR!$M$3:$M$9,0),5)*INDEX(COEE_CADLIGNE_TR!$A$1:$D$13,MATCH(MONTH($A312),COEE_CADLIGNE_TR!$A$1:$A$13,0),3)))</f>
        <v/>
      </c>
      <c r="M312" s="28" t="str">
        <f>IF(OR(Ouverture_lignes_validées!M312="F",Ouverture_lignes_validées!M312="PM",Ouverture_lignes_validées!M312=""),"",IF(Ouverture_lignes_validées!M312=1,INDEX(COEE_CADLIGNE_TR!$A$16:$C$27,MATCH(Tableau4[[#This Row],[Mois]],COEE_CADLIGNE_TR!$A$16:$A$27,0),2)*COEE_CADLIGNE_TR!$H$2*INDEX(COEE_CADLIGNE_TR!$L$3:$R$9,MATCH(WEEKDAY($A312,1),COEE_CADLIGNE_TR!$M$3:$M$9,0),6)*INDEX(COEE_CADLIGNE_TR!$A$1:$D$13,MATCH(MONTH($A312),COEE_CADLIGNE_TR!$A$1:$A$13,0),3)))</f>
        <v/>
      </c>
      <c r="N312" s="28">
        <f>IF(OR(Ouverture_lignes_validées!N312="F",Ouverture_lignes_validées!N312="PM",Ouverture_lignes_validées!N312=""),"",IF(Ouverture_lignes_validées!N312=1,INDEX(COEE_CADLIGNE_TR!$A$16:$C$27,MATCH(Tableau4[[#This Row],[Mois]],COEE_CADLIGNE_TR!$A$16:$A$27,0),2)*COEE_CADLIGNE_TR!$H$2*INDEX(COEE_CADLIGNE_TR!$L$3:$R$9,MATCH(WEEKDAY($A312,1),COEE_CADLIGNE_TR!$M$3:$M$9,0),7)*INDEX(COEE_CADLIGNE_TR!$A$1:$D$13,MATCH(MONTH($A312),COEE_CADLIGNE_TR!$A$1:$A$13,0),3)))</f>
        <v>8043.4125000000004</v>
      </c>
      <c r="O312" s="28" t="str">
        <f>IF(OR(Ouverture_lignes_validées!O312="F",Ouverture_lignes_validées!O312="PM",Ouverture_lignes_validées!O312=""),"",IF(Ouverture_lignes_validées!O312=1,IF(ISEVEN(Capa_lignes!$C312)="VRAI",INDEX(COEE_CADLIGNE_TR!$A$16:$C$27,MATCH(Tableau4[[#This Row],[Mois]],COEE_CADLIGNE_TR!$A$16:$A$27,0),2)*COEE_CADLIGNE_TR!$I$2*INDEX(COEE_CADLIGNE_TR!$L$3:$R$9,MATCH(WEEKDAY($A312,1),COEE_CADLIGNE_TR!$M$3:$M$9,0),4)*INDEX(COEE_CADLIGNE_TR!$A$1:$D$13,MATCH(MONTH($A312),COEE_CADLIGNE_TR!$A$1:$A$13,0),4),INDEX(COEE_CADLIGNE_TR!$A$16:$C$27,MATCH(Tableau4[[#This Row],[Mois]],COEE_CADLIGNE_TR!$A$16:$A$27,0),2)*COEE_CADLIGNE_TR!$I$2*INDEX(COEE_CADLIGNE_TR!$L$3:$R$9,MATCH(WEEKDAY($A312,1),COEE_CADLIGNE_TR!$M$3:$M$9,0),3)*INDEX(COEE_CADLIGNE_TR!$A$1:$D$13,MATCH(MONTH($A312),COEE_CADLIGNE_TR!$A$1:$A$13,0),4))))</f>
        <v/>
      </c>
      <c r="P312" s="28" t="str">
        <f>IF(OR(Ouverture_lignes_validées!P312="F",Ouverture_lignes_validées!P312="PM",Ouverture_lignes_validées!P312=""),"",IF(Ouverture_lignes_validées!P312=1,IF(ISEVEN(Capa_lignes!$C312)="VRAI",INDEX(COEE_CADLIGNE_TR!$A$16:$C$27,MATCH(Tableau4[[#This Row],[Mois]],COEE_CADLIGNE_TR!$A$16:$A$27,0),2)*COEE_CADLIGNE_TR!$I$2*INDEX(COEE_CADLIGNE_TR!$L$3:$R$9,MATCH(WEEKDAY($A312,1),COEE_CADLIGNE_TR!$M$3:$M$9,0),3)*INDEX(COEE_CADLIGNE_TR!$A$1:$D$13,MATCH(MONTH($A312),COEE_CADLIGNE_TR!$A$1:$A$13,0),4),INDEX(COEE_CADLIGNE_TR!$A$16:$C$27,MATCH(Tableau4[[#This Row],[Mois]],COEE_CADLIGNE_TR!$A$16:$A$27,0),2)*COEE_CADLIGNE_TR!$I$2*INDEX(COEE_CADLIGNE_TR!$L$3:$R$9,MATCH(WEEKDAY($A312,1),COEE_CADLIGNE_TR!$M$3:$M$9,0),4)*INDEX(COEE_CADLIGNE_TR!$A$1:$D$13,MATCH(MONTH($A312),COEE_CADLIGNE_TR!$A$1:$A$13,0),4))))</f>
        <v/>
      </c>
      <c r="Q312" s="28" t="str">
        <f>IF(OR(Ouverture_lignes_validées!Q312="F",Ouverture_lignes_validées!Q312="PM",Ouverture_lignes_validées!Q312=""),"",IF(Ouverture_lignes_validées!Q312=1,INDEX(COEE_CADLIGNE_TR!$A$16:$C$27,MATCH(Tableau4[[#This Row],[Mois]],COEE_CADLIGNE_TR!$A$16:$A$27,0),2)*COEE_CADLIGNE_TR!$I$2*INDEX(COEE_CADLIGNE_TR!$L$3:$R$9,MATCH(WEEKDAY($A312,1),COEE_CADLIGNE_TR!$M$3:$M$9,0),5)*INDEX(COEE_CADLIGNE_TR!$A$1:$D$13,MATCH(MONTH($A312),COEE_CADLIGNE_TR!$A$1:$A$13,0),4)))</f>
        <v/>
      </c>
      <c r="R312" s="28" t="str">
        <f>IF(OR(Ouverture_lignes_validées!R312="F",Ouverture_lignes_validées!R312="PM",Ouverture_lignes_validées!R312=""),"",IF(Ouverture_lignes_validées!R312=1,INDEX(COEE_CADLIGNE_TR!$A$16:$C$27,MATCH(Tableau4[[#This Row],[Mois]],COEE_CADLIGNE_TR!$A$16:$A$27,0),2)*COEE_CADLIGNE_TR!$I$2*INDEX(COEE_CADLIGNE_TR!$L$3:$R$9,MATCH(WEEKDAY($A312,1),COEE_CADLIGNE_TR!$M$3:$M$9,0),6)*INDEX(COEE_CADLIGNE_TR!$A$1:$D$13,MATCH(MONTH($A312),COEE_CADLIGNE_TR!$A$1:$A$13,0),4)))</f>
        <v/>
      </c>
      <c r="S312" s="28">
        <f>IF(OR(Ouverture_lignes_validées!S312="F",Ouverture_lignes_validées!S312="PM",Ouverture_lignes_validées!S312=""),"",IF(Ouverture_lignes_validées!S312=1,INDEX(COEE_CADLIGNE_TR!$A$16:$C$27,MATCH(Tableau4[[#This Row],[Mois]],COEE_CADLIGNE_TR!$A$16:$A$27,0),2)*COEE_CADLIGNE_TR!$I$2*INDEX(COEE_CADLIGNE_TR!$L$3:$R$9,MATCH(WEEKDAY($A312,1),COEE_CADLIGNE_TR!$M$3:$M$9,0),7)*INDEX(COEE_CADLIGNE_TR!$A$1:$D$13,MATCH(MONTH($A312),COEE_CADLIGNE_TR!$A$1:$A$13,0),4)))</f>
        <v>8043.4125000000004</v>
      </c>
      <c r="T312" s="28" t="str">
        <f>IF(OR(Ouverture_lignes_validées!T312="F",Ouverture_lignes_validées!T312="PM",Ouverture_lignes_validées!T312=""),"",IF(Ouverture_lignes_validées!T312=1,IF(ISEVEN(Capa_lignes!$C312)="VRAI",INDEX(COEE_CADLIGNE_TR!$A$16:$C$27,MATCH(Tableau4[[#This Row],[Mois]],COEE_CADLIGNE_TR!$A$16:$A$27,0),2)*COEE_CADLIGNE_TR!$J$2*INDEX(COEE_CADLIGNE_TR!$L$3:$R$9,MATCH(WEEKDAY($A312,1),COEE_CADLIGNE_TR!$M$3:$M$9,0),3)*INDEX(COEE_CADLIGNE_TR!$A$1:$E$13,MATCH(MONTH($A312),COEE_CADLIGNE_TR!$A$1:$A$13,0),5),INDEX(COEE_CADLIGNE_TR!$A$16:$C$27,MATCH(Tableau4[[#This Row],[Mois]],COEE_CADLIGNE_TR!$A$16:$A$27,0),2)*COEE_CADLIGNE_TR!$J$2*INDEX(COEE_CADLIGNE_TR!$L$3:$R$9,MATCH(WEEKDAY($A312,1),COEE_CADLIGNE_TR!$M$3:$M$9,0),4)*INDEX(COEE_CADLIGNE_TR!$A$1:$E$13,MATCH(MONTH($A312),COEE_CADLIGNE_TR!$A$1:$A$13,0),5))))</f>
        <v/>
      </c>
    </row>
    <row r="313" spans="1:20" x14ac:dyDescent="0.35">
      <c r="A313" s="4">
        <v>45236</v>
      </c>
      <c r="B313" s="1">
        <v>2023</v>
      </c>
      <c r="C313" s="1">
        <v>45</v>
      </c>
      <c r="D313" s="1">
        <f>MONTH(Tableau4[[#This Row],[Date ]])</f>
        <v>11</v>
      </c>
      <c r="E313" s="28" t="str">
        <f>IF(OR(Ouverture_lignes_validées!E313="F",Ouverture_lignes_validées!E313="PM",Ouverture_lignes_validées!E313=""),"",
IF(Ouverture_lignes_validées!E313=1,
IF(ISEVEN(Capa_lignes!$C313)="VRAI",
INDEX(COEE_CADLIGNE_TR!$A$16:$C$27,MATCH(Tableau4[[#This Row],[Mois]],COEE_CADLIGNE_TR!$A$16:$A$27,0),2)*COEE_CADLIGNE_TR!$G$2*INDEX(COEE_CADLIGNE_TR!$L$3:$R$9,MATCH(WEEKDAY($A313,1),COEE_CADLIGNE_TR!$M$3:$M$9,0),4)*INDEX(COEE_CADLIGNE_TR!$A$1:$D$13,MATCH(MONTH($A313),COEE_CADLIGNE_TR!$A$1:$A$13,0),2)*INDEX(COEE_CADLIGNE_TR!$A$1:$D$13,MATCH(MONTH($A313),COEE_CADLIGNE_TR!$A$1:$A$13,0),2),
INDEX(COEE_CADLIGNE_TR!$A$16:$C$27,MATCH(Tableau4[[#This Row],[Mois]],COEE_CADLIGNE_TR!$A$16:$A$27,0),2)*COEE_CADLIGNE_TR!$G$2*INDEX(COEE_CADLIGNE_TR!$L$3:$R$9,MATCH(WEEKDAY($A313,1),COEE_CADLIGNE_TR!$M$3:$M$9,0),3)*INDEX(COEE_CADLIGNE_TR!$A$1:$D$13,MATCH(MONTH($A313),COEE_CADLIGNE_TR!$A$1:$A$13,0),2)*INDEX(COEE_CADLIGNE_TR!$A$1:$D$13,MATCH(MONTH($A313),COEE_CADLIGNE_TR!$A$1:$A$13,0),2))))</f>
        <v/>
      </c>
      <c r="F313" s="28" t="str">
        <f>IF(OR(Ouverture_lignes_validées!F313="F",Ouverture_lignes_validées!F313="PM",Ouverture_lignes_validées!F313=""),"",IF(Ouverture_lignes_validées!F313=1,IF(ISEVEN(Capa_lignes!$C313)="VRAI",INDEX(COEE_CADLIGNE_TR!$A$16:$C$27,MATCH(Tableau4[[#This Row],[Mois]],COEE_CADLIGNE_TR!$A$16:$A$27,0),2)*COEE_CADLIGNE_TR!$G$2*INDEX(COEE_CADLIGNE_TR!$L$3:$R$9,MATCH(WEEKDAY($A313,1),COEE_CADLIGNE_TR!$M$3:$M$9,0),3)*INDEX(COEE_CADLIGNE_TR!$A$1:$D$13,MATCH(MONTH($A313),COEE_CADLIGNE_TR!$A$1:$A$13,0),2),COEE_CADLIGNE_TR!$G$2*INDEX(COEE_CADLIGNE_TR!$L$3:$R$9,MATCH(WEEKDAY($A313,1),COEE_CADLIGNE_TR!$M$3:$M$9,0),4)*INDEX(COEE_CADLIGNE_TR!$A$1:$D$13,MATCH(MONTH($A313),COEE_CADLIGNE_TR!$A$1:$A$13,0),2))))</f>
        <v/>
      </c>
      <c r="G313" s="28" t="str">
        <f>IF(OR(Ouverture_lignes_validées!G313="F",Ouverture_lignes_validées!G313="PM",Ouverture_lignes_validées!G313=""),"",IF(Ouverture_lignes_validées!G313=1,INDEX(COEE_CADLIGNE_TR!$A$16:$C$27,MATCH(Tableau4[[#This Row],[Mois]],COEE_CADLIGNE_TR!$A$16:$A$27,0),2)*COEE_CADLIGNE_TR!$G$2*INDEX(COEE_CADLIGNE_TR!$L$3:$R$9,MATCH(WEEKDAY($A313,1),COEE_CADLIGNE_TR!$M$3:$M$9,0),5)*INDEX(COEE_CADLIGNE_TR!$A$1:$D$13,MATCH(MONTH($A313),COEE_CADLIGNE_TR!$A$1:$A$13,0),2)))</f>
        <v/>
      </c>
      <c r="H313" s="28" t="str">
        <f>IF(OR(Ouverture_lignes_validées!H313="F",Ouverture_lignes_validées!H313="PM",Ouverture_lignes_validées!H313=""),"",IF(Ouverture_lignes_validées!H313=1,INDEX(COEE_CADLIGNE_TR!$A$16:$C$27,MATCH(Tableau4[[#This Row],[Mois]],COEE_CADLIGNE_TR!$A$16:$A$27,0),2)*COEE_CADLIGNE_TR!$G$2*INDEX(COEE_CADLIGNE_TR!$L$3:$R$9,MATCH(WEEKDAY($A313,1),COEE_CADLIGNE_TR!$M$3:$M$9,0),6)*INDEX(COEE_CADLIGNE_TR!$A$1:$D$13,MATCH(MONTH($A313),COEE_CADLIGNE_TR!$A$1:$A$13,0),2)))</f>
        <v/>
      </c>
      <c r="I313" s="28" t="str">
        <f>IF(OR(Ouverture_lignes_validées!I313="F",Ouverture_lignes_validées!I313="PM",Ouverture_lignes_validées!I313=""),"",IF(Ouverture_lignes_validées!I313=1,INDEX(COEE_CADLIGNE_TR!$A$16:$C$27,MATCH(Tableau4[[#This Row],[Mois]],COEE_CADLIGNE_TR!$A$16:$A$27,0),2)*COEE_CADLIGNE_TR!$G$2*INDEX(COEE_CADLIGNE_TR!$L$3:$R$9,MATCH(WEEKDAY($A313,1),COEE_CADLIGNE_TR!$M$3:$M$9,0),7)*INDEX(COEE_CADLIGNE_TR!$A$1:$D$13,MATCH(MONTH($A313),COEE_CADLIGNE_TR!$A$1:$A$13,0),2)))</f>
        <v/>
      </c>
      <c r="J313" s="28" t="str">
        <f>IF(OR(Ouverture_lignes_validées!J313="F",Ouverture_lignes_validées!J313="PM",Ouverture_lignes_validées!J313=""),"",IF(Ouverture_lignes_validées!J313=1,IF(ISEVEN(Capa_lignes!$C313)="VRAI",INDEX(COEE_CADLIGNE_TR!$A$16:$C$27,MATCH(Tableau4[[#This Row],[Mois]],COEE_CADLIGNE_TR!$A$16:$A$27,0),2)*COEE_CADLIGNE_TR!$H$2*INDEX(COEE_CADLIGNE_TR!$L$3:$R$9,MATCH(WEEKDAY($A313,1),COEE_CADLIGNE_TR!$M$3:$M$9,0),4)*INDEX(COEE_CADLIGNE_TR!$A$1:$D$13,MATCH(MONTH($A313),COEE_CADLIGNE_TR!$A$1:$A$13,0),3),INDEX(COEE_CADLIGNE_TR!$A$16:$C$27,MATCH(Tableau4[[#This Row],[Mois]],COEE_CADLIGNE_TR!$A$16:$A$27,0),2)*COEE_CADLIGNE_TR!$H$2*INDEX(COEE_CADLIGNE_TR!$L$3:$R$9,MATCH(WEEKDAY($A313,1),COEE_CADLIGNE_TR!$M$3:$M$9,0),3)*INDEX(COEE_CADLIGNE_TR!$A$1:$D$13,MATCH(MONTH($A313),COEE_CADLIGNE_TR!$A$1:$A$13,0),3))))</f>
        <v/>
      </c>
      <c r="K313" s="28">
        <f>IF(OR(Ouverture_lignes_validées!K313="F",Ouverture_lignes_validées!K313="PM",Ouverture_lignes_validées!K313=""),"",IF(Ouverture_lignes_validées!K313=1,IF(ISEVEN(Capa_lignes!$C313)="VRAI",INDEX(COEE_CADLIGNE_TR!$A$16:$C$27,MATCH(Tableau4[[#This Row],[Mois]],COEE_CADLIGNE_TR!$A$16:$A$27,0),2)*COEE_CADLIGNE_TR!$H$2*INDEX(COEE_CADLIGNE_TR!$L$3:$R$9,MATCH(WEEKDAY($A313,1),COEE_CADLIGNE_TR!$M$3:$M$9,0),3)*INDEX(COEE_CADLIGNE_TR!$A$1:$D$13,MATCH(MONTH($A313),COEE_CADLIGNE_TR!$A$1:$A$13,0),3),INDEX(COEE_CADLIGNE_TR!$A$16:$C$27,MATCH(Tableau4[[#This Row],[Mois]],COEE_CADLIGNE_TR!$A$16:$A$27,0),2)*COEE_CADLIGNE_TR!$H$2*INDEX(COEE_CADLIGNE_TR!$L$3:$R$9,MATCH(WEEKDAY($A313,1),COEE_CADLIGNE_TR!$M$3:$M$9,0),4)*INDEX(COEE_CADLIGNE_TR!$A$1:$D$13,MATCH(MONTH($A313),COEE_CADLIGNE_TR!$A$1:$A$13,0),3))))</f>
        <v>5097.9375</v>
      </c>
      <c r="L313" s="28">
        <f>IF(OR(Ouverture_lignes_validées!L313="F",Ouverture_lignes_validées!L313="PM",Ouverture_lignes_validées!L313=""),"",IF(Ouverture_lignes_validées!L313=1,INDEX(COEE_CADLIGNE_TR!$A$16:$C$27,MATCH(Tableau4[[#This Row],[Mois]],COEE_CADLIGNE_TR!$A$16:$A$27,0),2)*COEE_CADLIGNE_TR!$H$2*INDEX(COEE_CADLIGNE_TR!$L$3:$R$9,MATCH(WEEKDAY($A313,1),COEE_CADLIGNE_TR!$M$3:$M$9,0),5)*INDEX(COEE_CADLIGNE_TR!$A$1:$D$13,MATCH(MONTH($A313),COEE_CADLIGNE_TR!$A$1:$A$13,0),3)))</f>
        <v>6230.8125</v>
      </c>
      <c r="M313" s="28" t="str">
        <f>IF(OR(Ouverture_lignes_validées!M313="F",Ouverture_lignes_validées!M313="PM",Ouverture_lignes_validées!M313=""),"",IF(Ouverture_lignes_validées!M313=1,INDEX(COEE_CADLIGNE_TR!$A$16:$C$27,MATCH(Tableau4[[#This Row],[Mois]],COEE_CADLIGNE_TR!$A$16:$A$27,0),2)*COEE_CADLIGNE_TR!$H$2*INDEX(COEE_CADLIGNE_TR!$L$3:$R$9,MATCH(WEEKDAY($A313,1),COEE_CADLIGNE_TR!$M$3:$M$9,0),6)*INDEX(COEE_CADLIGNE_TR!$A$1:$D$13,MATCH(MONTH($A313),COEE_CADLIGNE_TR!$A$1:$A$13,0),3)))</f>
        <v/>
      </c>
      <c r="N313" s="28" t="str">
        <f>IF(OR(Ouverture_lignes_validées!N313="F",Ouverture_lignes_validées!N313="PM",Ouverture_lignes_validées!N313=""),"",IF(Ouverture_lignes_validées!N313=1,INDEX(COEE_CADLIGNE_TR!$A$16:$C$27,MATCH(Tableau4[[#This Row],[Mois]],COEE_CADLIGNE_TR!$A$16:$A$27,0),2)*COEE_CADLIGNE_TR!$H$2*INDEX(COEE_CADLIGNE_TR!$L$3:$R$9,MATCH(WEEKDAY($A313,1),COEE_CADLIGNE_TR!$M$3:$M$9,0),7)*INDEX(COEE_CADLIGNE_TR!$A$1:$D$13,MATCH(MONTH($A313),COEE_CADLIGNE_TR!$A$1:$A$13,0),3)))</f>
        <v/>
      </c>
      <c r="O313" s="28">
        <f>IF(OR(Ouverture_lignes_validées!O313="F",Ouverture_lignes_validées!O313="PM",Ouverture_lignes_validées!O313=""),"",IF(Ouverture_lignes_validées!O313=1,IF(ISEVEN(Capa_lignes!$C313)="VRAI",INDEX(COEE_CADLIGNE_TR!$A$16:$C$27,MATCH(Tableau4[[#This Row],[Mois]],COEE_CADLIGNE_TR!$A$16:$A$27,0),2)*COEE_CADLIGNE_TR!$I$2*INDEX(COEE_CADLIGNE_TR!$L$3:$R$9,MATCH(WEEKDAY($A313,1),COEE_CADLIGNE_TR!$M$3:$M$9,0),4)*INDEX(COEE_CADLIGNE_TR!$A$1:$D$13,MATCH(MONTH($A313),COEE_CADLIGNE_TR!$A$1:$A$13,0),4),INDEX(COEE_CADLIGNE_TR!$A$16:$C$27,MATCH(Tableau4[[#This Row],[Mois]],COEE_CADLIGNE_TR!$A$16:$A$27,0),2)*COEE_CADLIGNE_TR!$I$2*INDEX(COEE_CADLIGNE_TR!$L$3:$R$9,MATCH(WEEKDAY($A313,1),COEE_CADLIGNE_TR!$M$3:$M$9,0),3)*INDEX(COEE_CADLIGNE_TR!$A$1:$D$13,MATCH(MONTH($A313),COEE_CADLIGNE_TR!$A$1:$A$13,0),4))))</f>
        <v>4984.6500000000005</v>
      </c>
      <c r="P313" s="28">
        <f>IF(OR(Ouverture_lignes_validées!P313="F",Ouverture_lignes_validées!P313="PM",Ouverture_lignes_validées!P313=""),"",IF(Ouverture_lignes_validées!P313=1,IF(ISEVEN(Capa_lignes!$C313)="VRAI",INDEX(COEE_CADLIGNE_TR!$A$16:$C$27,MATCH(Tableau4[[#This Row],[Mois]],COEE_CADLIGNE_TR!$A$16:$A$27,0),2)*COEE_CADLIGNE_TR!$I$2*INDEX(COEE_CADLIGNE_TR!$L$3:$R$9,MATCH(WEEKDAY($A313,1),COEE_CADLIGNE_TR!$M$3:$M$9,0),3)*INDEX(COEE_CADLIGNE_TR!$A$1:$D$13,MATCH(MONTH($A313),COEE_CADLIGNE_TR!$A$1:$A$13,0),4),INDEX(COEE_CADLIGNE_TR!$A$16:$C$27,MATCH(Tableau4[[#This Row],[Mois]],COEE_CADLIGNE_TR!$A$16:$A$27,0),2)*COEE_CADLIGNE_TR!$I$2*INDEX(COEE_CADLIGNE_TR!$L$3:$R$9,MATCH(WEEKDAY($A313,1),COEE_CADLIGNE_TR!$M$3:$M$9,0),4)*INDEX(COEE_CADLIGNE_TR!$A$1:$D$13,MATCH(MONTH($A313),COEE_CADLIGNE_TR!$A$1:$A$13,0),4))))</f>
        <v>5097.9375</v>
      </c>
      <c r="Q313" s="28" t="str">
        <f>IF(OR(Ouverture_lignes_validées!Q313="F",Ouverture_lignes_validées!Q313="PM",Ouverture_lignes_validées!Q313=""),"",IF(Ouverture_lignes_validées!Q313=1,INDEX(COEE_CADLIGNE_TR!$A$16:$C$27,MATCH(Tableau4[[#This Row],[Mois]],COEE_CADLIGNE_TR!$A$16:$A$27,0),2)*COEE_CADLIGNE_TR!$I$2*INDEX(COEE_CADLIGNE_TR!$L$3:$R$9,MATCH(WEEKDAY($A313,1),COEE_CADLIGNE_TR!$M$3:$M$9,0),5)*INDEX(COEE_CADLIGNE_TR!$A$1:$D$13,MATCH(MONTH($A313),COEE_CADLIGNE_TR!$A$1:$A$13,0),4)))</f>
        <v/>
      </c>
      <c r="R313" s="28" t="str">
        <f>IF(OR(Ouverture_lignes_validées!R313="F",Ouverture_lignes_validées!R313="PM",Ouverture_lignes_validées!R313=""),"",IF(Ouverture_lignes_validées!R313=1,INDEX(COEE_CADLIGNE_TR!$A$16:$C$27,MATCH(Tableau4[[#This Row],[Mois]],COEE_CADLIGNE_TR!$A$16:$A$27,0),2)*COEE_CADLIGNE_TR!$I$2*INDEX(COEE_CADLIGNE_TR!$L$3:$R$9,MATCH(WEEKDAY($A313,1),COEE_CADLIGNE_TR!$M$3:$M$9,0),6)*INDEX(COEE_CADLIGNE_TR!$A$1:$D$13,MATCH(MONTH($A313),COEE_CADLIGNE_TR!$A$1:$A$13,0),4)))</f>
        <v/>
      </c>
      <c r="S313" s="28" t="str">
        <f>IF(OR(Ouverture_lignes_validées!S313="F",Ouverture_lignes_validées!S313="PM",Ouverture_lignes_validées!S313=""),"",IF(Ouverture_lignes_validées!S313=1,INDEX(COEE_CADLIGNE_TR!$A$16:$C$27,MATCH(Tableau4[[#This Row],[Mois]],COEE_CADLIGNE_TR!$A$16:$A$27,0),2)*COEE_CADLIGNE_TR!$I$2*INDEX(COEE_CADLIGNE_TR!$L$3:$R$9,MATCH(WEEKDAY($A313,1),COEE_CADLIGNE_TR!$M$3:$M$9,0),7)*INDEX(COEE_CADLIGNE_TR!$A$1:$D$13,MATCH(MONTH($A313),COEE_CADLIGNE_TR!$A$1:$A$13,0),4)))</f>
        <v/>
      </c>
      <c r="T313" s="28">
        <f>IF(OR(Ouverture_lignes_validées!T313="F",Ouverture_lignes_validées!T313="PM",Ouverture_lignes_validées!T313=""),"",IF(Ouverture_lignes_validées!T313=1,IF(ISEVEN(Capa_lignes!$C313)="VRAI",INDEX(COEE_CADLIGNE_TR!$A$16:$C$27,MATCH(Tableau4[[#This Row],[Mois]],COEE_CADLIGNE_TR!$A$16:$A$27,0),2)*COEE_CADLIGNE_TR!$J$2*INDEX(COEE_CADLIGNE_TR!$L$3:$R$9,MATCH(WEEKDAY($A313,1),COEE_CADLIGNE_TR!$M$3:$M$9,0),3)*INDEX(COEE_CADLIGNE_TR!$A$1:$E$13,MATCH(MONTH($A313),COEE_CADLIGNE_TR!$A$1:$A$13,0),5),INDEX(COEE_CADLIGNE_TR!$A$16:$C$27,MATCH(Tableau4[[#This Row],[Mois]],COEE_CADLIGNE_TR!$A$16:$A$27,0),2)*COEE_CADLIGNE_TR!$J$2*INDEX(COEE_CADLIGNE_TR!$L$3:$R$9,MATCH(WEEKDAY($A313,1),COEE_CADLIGNE_TR!$M$3:$M$9,0),4)*INDEX(COEE_CADLIGNE_TR!$A$1:$E$13,MATCH(MONTH($A313),COEE_CADLIGNE_TR!$A$1:$A$13,0),5))))</f>
        <v>1601.8735362997659</v>
      </c>
    </row>
    <row r="314" spans="1:20" x14ac:dyDescent="0.35">
      <c r="A314" s="4">
        <v>45237</v>
      </c>
      <c r="B314" s="1">
        <v>2023</v>
      </c>
      <c r="C314" s="1">
        <v>45</v>
      </c>
      <c r="D314" s="1">
        <f>MONTH(Tableau4[[#This Row],[Date ]])</f>
        <v>11</v>
      </c>
      <c r="E314" s="28" t="str">
        <f>IF(OR(Ouverture_lignes_validées!E314="F",Ouverture_lignes_validées!E314="PM",Ouverture_lignes_validées!E314=""),"",
IF(Ouverture_lignes_validées!E314=1,
IF(ISEVEN(Capa_lignes!$C314)="VRAI",
INDEX(COEE_CADLIGNE_TR!$A$16:$C$27,MATCH(Tableau4[[#This Row],[Mois]],COEE_CADLIGNE_TR!$A$16:$A$27,0),2)*COEE_CADLIGNE_TR!$G$2*INDEX(COEE_CADLIGNE_TR!$L$3:$R$9,MATCH(WEEKDAY($A314,1),COEE_CADLIGNE_TR!$M$3:$M$9,0),4)*INDEX(COEE_CADLIGNE_TR!$A$1:$D$13,MATCH(MONTH($A314),COEE_CADLIGNE_TR!$A$1:$A$13,0),2)*INDEX(COEE_CADLIGNE_TR!$A$1:$D$13,MATCH(MONTH($A314),COEE_CADLIGNE_TR!$A$1:$A$13,0),2),
INDEX(COEE_CADLIGNE_TR!$A$16:$C$27,MATCH(Tableau4[[#This Row],[Mois]],COEE_CADLIGNE_TR!$A$16:$A$27,0),2)*COEE_CADLIGNE_TR!$G$2*INDEX(COEE_CADLIGNE_TR!$L$3:$R$9,MATCH(WEEKDAY($A314,1),COEE_CADLIGNE_TR!$M$3:$M$9,0),3)*INDEX(COEE_CADLIGNE_TR!$A$1:$D$13,MATCH(MONTH($A314),COEE_CADLIGNE_TR!$A$1:$A$13,0),2)*INDEX(COEE_CADLIGNE_TR!$A$1:$D$13,MATCH(MONTH($A314),COEE_CADLIGNE_TR!$A$1:$A$13,0),2))))</f>
        <v/>
      </c>
      <c r="F314" s="28" t="str">
        <f>IF(OR(Ouverture_lignes_validées!F314="F",Ouverture_lignes_validées!F314="PM",Ouverture_lignes_validées!F314=""),"",IF(Ouverture_lignes_validées!F314=1,IF(ISEVEN(Capa_lignes!$C314)="VRAI",INDEX(COEE_CADLIGNE_TR!$A$16:$C$27,MATCH(Tableau4[[#This Row],[Mois]],COEE_CADLIGNE_TR!$A$16:$A$27,0),2)*COEE_CADLIGNE_TR!$G$2*INDEX(COEE_CADLIGNE_TR!$L$3:$R$9,MATCH(WEEKDAY($A314,1),COEE_CADLIGNE_TR!$M$3:$M$9,0),3)*INDEX(COEE_CADLIGNE_TR!$A$1:$D$13,MATCH(MONTH($A314),COEE_CADLIGNE_TR!$A$1:$A$13,0),2),COEE_CADLIGNE_TR!$G$2*INDEX(COEE_CADLIGNE_TR!$L$3:$R$9,MATCH(WEEKDAY($A314,1),COEE_CADLIGNE_TR!$M$3:$M$9,0),4)*INDEX(COEE_CADLIGNE_TR!$A$1:$D$13,MATCH(MONTH($A314),COEE_CADLIGNE_TR!$A$1:$A$13,0),2))))</f>
        <v/>
      </c>
      <c r="G314" s="28" t="str">
        <f>IF(OR(Ouverture_lignes_validées!G314="F",Ouverture_lignes_validées!G314="PM",Ouverture_lignes_validées!G314=""),"",IF(Ouverture_lignes_validées!G314=1,INDEX(COEE_CADLIGNE_TR!$A$16:$C$27,MATCH(Tableau4[[#This Row],[Mois]],COEE_CADLIGNE_TR!$A$16:$A$27,0),2)*COEE_CADLIGNE_TR!$G$2*INDEX(COEE_CADLIGNE_TR!$L$3:$R$9,MATCH(WEEKDAY($A314,1),COEE_CADLIGNE_TR!$M$3:$M$9,0),5)*INDEX(COEE_CADLIGNE_TR!$A$1:$D$13,MATCH(MONTH($A314),COEE_CADLIGNE_TR!$A$1:$A$13,0),2)))</f>
        <v/>
      </c>
      <c r="H314" s="28" t="str">
        <f>IF(OR(Ouverture_lignes_validées!H314="F",Ouverture_lignes_validées!H314="PM",Ouverture_lignes_validées!H314=""),"",IF(Ouverture_lignes_validées!H314=1,INDEX(COEE_CADLIGNE_TR!$A$16:$C$27,MATCH(Tableau4[[#This Row],[Mois]],COEE_CADLIGNE_TR!$A$16:$A$27,0),2)*COEE_CADLIGNE_TR!$G$2*INDEX(COEE_CADLIGNE_TR!$L$3:$R$9,MATCH(WEEKDAY($A314,1),COEE_CADLIGNE_TR!$M$3:$M$9,0),6)*INDEX(COEE_CADLIGNE_TR!$A$1:$D$13,MATCH(MONTH($A314),COEE_CADLIGNE_TR!$A$1:$A$13,0),2)))</f>
        <v/>
      </c>
      <c r="I314" s="28" t="str">
        <f>IF(OR(Ouverture_lignes_validées!I314="F",Ouverture_lignes_validées!I314="PM",Ouverture_lignes_validées!I314=""),"",IF(Ouverture_lignes_validées!I314=1,INDEX(COEE_CADLIGNE_TR!$A$16:$C$27,MATCH(Tableau4[[#This Row],[Mois]],COEE_CADLIGNE_TR!$A$16:$A$27,0),2)*COEE_CADLIGNE_TR!$G$2*INDEX(COEE_CADLIGNE_TR!$L$3:$R$9,MATCH(WEEKDAY($A314,1),COEE_CADLIGNE_TR!$M$3:$M$9,0),7)*INDEX(COEE_CADLIGNE_TR!$A$1:$D$13,MATCH(MONTH($A314),COEE_CADLIGNE_TR!$A$1:$A$13,0),2)))</f>
        <v/>
      </c>
      <c r="J314" s="28" t="str">
        <f>IF(OR(Ouverture_lignes_validées!J314="F",Ouverture_lignes_validées!J314="PM",Ouverture_lignes_validées!J314=""),"",IF(Ouverture_lignes_validées!J314=1,IF(ISEVEN(Capa_lignes!$C314)="VRAI",INDEX(COEE_CADLIGNE_TR!$A$16:$C$27,MATCH(Tableau4[[#This Row],[Mois]],COEE_CADLIGNE_TR!$A$16:$A$27,0),2)*COEE_CADLIGNE_TR!$H$2*INDEX(COEE_CADLIGNE_TR!$L$3:$R$9,MATCH(WEEKDAY($A314,1),COEE_CADLIGNE_TR!$M$3:$M$9,0),4)*INDEX(COEE_CADLIGNE_TR!$A$1:$D$13,MATCH(MONTH($A314),COEE_CADLIGNE_TR!$A$1:$A$13,0),3),INDEX(COEE_CADLIGNE_TR!$A$16:$C$27,MATCH(Tableau4[[#This Row],[Mois]],COEE_CADLIGNE_TR!$A$16:$A$27,0),2)*COEE_CADLIGNE_TR!$H$2*INDEX(COEE_CADLIGNE_TR!$L$3:$R$9,MATCH(WEEKDAY($A314,1),COEE_CADLIGNE_TR!$M$3:$M$9,0),3)*INDEX(COEE_CADLIGNE_TR!$A$1:$D$13,MATCH(MONTH($A314),COEE_CADLIGNE_TR!$A$1:$A$13,0),3))))</f>
        <v/>
      </c>
      <c r="K314" s="28">
        <f>IF(OR(Ouverture_lignes_validées!K314="F",Ouverture_lignes_validées!K314="PM",Ouverture_lignes_validées!K314=""),"",IF(Ouverture_lignes_validées!K314=1,IF(ISEVEN(Capa_lignes!$C314)="VRAI",INDEX(COEE_CADLIGNE_TR!$A$16:$C$27,MATCH(Tableau4[[#This Row],[Mois]],COEE_CADLIGNE_TR!$A$16:$A$27,0),2)*COEE_CADLIGNE_TR!$H$2*INDEX(COEE_CADLIGNE_TR!$L$3:$R$9,MATCH(WEEKDAY($A314,1),COEE_CADLIGNE_TR!$M$3:$M$9,0),3)*INDEX(COEE_CADLIGNE_TR!$A$1:$D$13,MATCH(MONTH($A314),COEE_CADLIGNE_TR!$A$1:$A$13,0),3),INDEX(COEE_CADLIGNE_TR!$A$16:$C$27,MATCH(Tableau4[[#This Row],[Mois]],COEE_CADLIGNE_TR!$A$16:$A$27,0),2)*COEE_CADLIGNE_TR!$H$2*INDEX(COEE_CADLIGNE_TR!$L$3:$R$9,MATCH(WEEKDAY($A314,1),COEE_CADLIGNE_TR!$M$3:$M$9,0),4)*INDEX(COEE_CADLIGNE_TR!$A$1:$D$13,MATCH(MONTH($A314),COEE_CADLIGNE_TR!$A$1:$A$13,0),3))))</f>
        <v>5097.9375</v>
      </c>
      <c r="L314" s="28">
        <f>IF(OR(Ouverture_lignes_validées!L314="F",Ouverture_lignes_validées!L314="PM",Ouverture_lignes_validées!L314=""),"",IF(Ouverture_lignes_validées!L314=1,INDEX(COEE_CADLIGNE_TR!$A$16:$C$27,MATCH(Tableau4[[#This Row],[Mois]],COEE_CADLIGNE_TR!$A$16:$A$27,0),2)*COEE_CADLIGNE_TR!$H$2*INDEX(COEE_CADLIGNE_TR!$L$3:$R$9,MATCH(WEEKDAY($A314,1),COEE_CADLIGNE_TR!$M$3:$M$9,0),5)*INDEX(COEE_CADLIGNE_TR!$A$1:$D$13,MATCH(MONTH($A314),COEE_CADLIGNE_TR!$A$1:$A$13,0),3)))</f>
        <v>6230.8125</v>
      </c>
      <c r="M314" s="28" t="str">
        <f>IF(OR(Ouverture_lignes_validées!M314="F",Ouverture_lignes_validées!M314="PM",Ouverture_lignes_validées!M314=""),"",IF(Ouverture_lignes_validées!M314=1,INDEX(COEE_CADLIGNE_TR!$A$16:$C$27,MATCH(Tableau4[[#This Row],[Mois]],COEE_CADLIGNE_TR!$A$16:$A$27,0),2)*COEE_CADLIGNE_TR!$H$2*INDEX(COEE_CADLIGNE_TR!$L$3:$R$9,MATCH(WEEKDAY($A314,1),COEE_CADLIGNE_TR!$M$3:$M$9,0),6)*INDEX(COEE_CADLIGNE_TR!$A$1:$D$13,MATCH(MONTH($A314),COEE_CADLIGNE_TR!$A$1:$A$13,0),3)))</f>
        <v/>
      </c>
      <c r="N314" s="28" t="str">
        <f>IF(OR(Ouverture_lignes_validées!N314="F",Ouverture_lignes_validées!N314="PM",Ouverture_lignes_validées!N314=""),"",IF(Ouverture_lignes_validées!N314=1,INDEX(COEE_CADLIGNE_TR!$A$16:$C$27,MATCH(Tableau4[[#This Row],[Mois]],COEE_CADLIGNE_TR!$A$16:$A$27,0),2)*COEE_CADLIGNE_TR!$H$2*INDEX(COEE_CADLIGNE_TR!$L$3:$R$9,MATCH(WEEKDAY($A314,1),COEE_CADLIGNE_TR!$M$3:$M$9,0),7)*INDEX(COEE_CADLIGNE_TR!$A$1:$D$13,MATCH(MONTH($A314),COEE_CADLIGNE_TR!$A$1:$A$13,0),3)))</f>
        <v/>
      </c>
      <c r="O314" s="28">
        <f>IF(OR(Ouverture_lignes_validées!O314="F",Ouverture_lignes_validées!O314="PM",Ouverture_lignes_validées!O314=""),"",IF(Ouverture_lignes_validées!O314=1,IF(ISEVEN(Capa_lignes!$C314)="VRAI",INDEX(COEE_CADLIGNE_TR!$A$16:$C$27,MATCH(Tableau4[[#This Row],[Mois]],COEE_CADLIGNE_TR!$A$16:$A$27,0),2)*COEE_CADLIGNE_TR!$I$2*INDEX(COEE_CADLIGNE_TR!$L$3:$R$9,MATCH(WEEKDAY($A314,1),COEE_CADLIGNE_TR!$M$3:$M$9,0),4)*INDEX(COEE_CADLIGNE_TR!$A$1:$D$13,MATCH(MONTH($A314),COEE_CADLIGNE_TR!$A$1:$A$13,0),4),INDEX(COEE_CADLIGNE_TR!$A$16:$C$27,MATCH(Tableau4[[#This Row],[Mois]],COEE_CADLIGNE_TR!$A$16:$A$27,0),2)*COEE_CADLIGNE_TR!$I$2*INDEX(COEE_CADLIGNE_TR!$L$3:$R$9,MATCH(WEEKDAY($A314,1),COEE_CADLIGNE_TR!$M$3:$M$9,0),3)*INDEX(COEE_CADLIGNE_TR!$A$1:$D$13,MATCH(MONTH($A314),COEE_CADLIGNE_TR!$A$1:$A$13,0),4))))</f>
        <v>4984.6500000000005</v>
      </c>
      <c r="P314" s="28">
        <f>IF(OR(Ouverture_lignes_validées!P314="F",Ouverture_lignes_validées!P314="PM",Ouverture_lignes_validées!P314=""),"",IF(Ouverture_lignes_validées!P314=1,IF(ISEVEN(Capa_lignes!$C314)="VRAI",INDEX(COEE_CADLIGNE_TR!$A$16:$C$27,MATCH(Tableau4[[#This Row],[Mois]],COEE_CADLIGNE_TR!$A$16:$A$27,0),2)*COEE_CADLIGNE_TR!$I$2*INDEX(COEE_CADLIGNE_TR!$L$3:$R$9,MATCH(WEEKDAY($A314,1),COEE_CADLIGNE_TR!$M$3:$M$9,0),3)*INDEX(COEE_CADLIGNE_TR!$A$1:$D$13,MATCH(MONTH($A314),COEE_CADLIGNE_TR!$A$1:$A$13,0),4),INDEX(COEE_CADLIGNE_TR!$A$16:$C$27,MATCH(Tableau4[[#This Row],[Mois]],COEE_CADLIGNE_TR!$A$16:$A$27,0),2)*COEE_CADLIGNE_TR!$I$2*INDEX(COEE_CADLIGNE_TR!$L$3:$R$9,MATCH(WEEKDAY($A314,1),COEE_CADLIGNE_TR!$M$3:$M$9,0),4)*INDEX(COEE_CADLIGNE_TR!$A$1:$D$13,MATCH(MONTH($A314),COEE_CADLIGNE_TR!$A$1:$A$13,0),4))))</f>
        <v>5097.9375</v>
      </c>
      <c r="Q314" s="28" t="str">
        <f>IF(OR(Ouverture_lignes_validées!Q314="F",Ouverture_lignes_validées!Q314="PM",Ouverture_lignes_validées!Q314=""),"",IF(Ouverture_lignes_validées!Q314=1,INDEX(COEE_CADLIGNE_TR!$A$16:$C$27,MATCH(Tableau4[[#This Row],[Mois]],COEE_CADLIGNE_TR!$A$16:$A$27,0),2)*COEE_CADLIGNE_TR!$I$2*INDEX(COEE_CADLIGNE_TR!$L$3:$R$9,MATCH(WEEKDAY($A314,1),COEE_CADLIGNE_TR!$M$3:$M$9,0),5)*INDEX(COEE_CADLIGNE_TR!$A$1:$D$13,MATCH(MONTH($A314),COEE_CADLIGNE_TR!$A$1:$A$13,0),4)))</f>
        <v/>
      </c>
      <c r="R314" s="28" t="str">
        <f>IF(OR(Ouverture_lignes_validées!R314="F",Ouverture_lignes_validées!R314="PM",Ouverture_lignes_validées!R314=""),"",IF(Ouverture_lignes_validées!R314=1,INDEX(COEE_CADLIGNE_TR!$A$16:$C$27,MATCH(Tableau4[[#This Row],[Mois]],COEE_CADLIGNE_TR!$A$16:$A$27,0),2)*COEE_CADLIGNE_TR!$I$2*INDEX(COEE_CADLIGNE_TR!$L$3:$R$9,MATCH(WEEKDAY($A314,1),COEE_CADLIGNE_TR!$M$3:$M$9,0),6)*INDEX(COEE_CADLIGNE_TR!$A$1:$D$13,MATCH(MONTH($A314),COEE_CADLIGNE_TR!$A$1:$A$13,0),4)))</f>
        <v/>
      </c>
      <c r="S314" s="28" t="str">
        <f>IF(OR(Ouverture_lignes_validées!S314="F",Ouverture_lignes_validées!S314="PM",Ouverture_lignes_validées!S314=""),"",IF(Ouverture_lignes_validées!S314=1,INDEX(COEE_CADLIGNE_TR!$A$16:$C$27,MATCH(Tableau4[[#This Row],[Mois]],COEE_CADLIGNE_TR!$A$16:$A$27,0),2)*COEE_CADLIGNE_TR!$I$2*INDEX(COEE_CADLIGNE_TR!$L$3:$R$9,MATCH(WEEKDAY($A314,1),COEE_CADLIGNE_TR!$M$3:$M$9,0),7)*INDEX(COEE_CADLIGNE_TR!$A$1:$D$13,MATCH(MONTH($A314),COEE_CADLIGNE_TR!$A$1:$A$13,0),4)))</f>
        <v/>
      </c>
      <c r="T314" s="28">
        <f>IF(OR(Ouverture_lignes_validées!T314="F",Ouverture_lignes_validées!T314="PM",Ouverture_lignes_validées!T314=""),"",IF(Ouverture_lignes_validées!T314=1,IF(ISEVEN(Capa_lignes!$C314)="VRAI",INDEX(COEE_CADLIGNE_TR!$A$16:$C$27,MATCH(Tableau4[[#This Row],[Mois]],COEE_CADLIGNE_TR!$A$16:$A$27,0),2)*COEE_CADLIGNE_TR!$J$2*INDEX(COEE_CADLIGNE_TR!$L$3:$R$9,MATCH(WEEKDAY($A314,1),COEE_CADLIGNE_TR!$M$3:$M$9,0),3)*INDEX(COEE_CADLIGNE_TR!$A$1:$E$13,MATCH(MONTH($A314),COEE_CADLIGNE_TR!$A$1:$A$13,0),5),INDEX(COEE_CADLIGNE_TR!$A$16:$C$27,MATCH(Tableau4[[#This Row],[Mois]],COEE_CADLIGNE_TR!$A$16:$A$27,0),2)*COEE_CADLIGNE_TR!$J$2*INDEX(COEE_CADLIGNE_TR!$L$3:$R$9,MATCH(WEEKDAY($A314,1),COEE_CADLIGNE_TR!$M$3:$M$9,0),4)*INDEX(COEE_CADLIGNE_TR!$A$1:$E$13,MATCH(MONTH($A314),COEE_CADLIGNE_TR!$A$1:$A$13,0),5))))</f>
        <v>1601.8735362997659</v>
      </c>
    </row>
    <row r="315" spans="1:20" x14ac:dyDescent="0.35">
      <c r="A315" s="4">
        <v>45238</v>
      </c>
      <c r="B315" s="1">
        <v>2023</v>
      </c>
      <c r="C315" s="1">
        <v>45</v>
      </c>
      <c r="D315" s="1">
        <f>MONTH(Tableau4[[#This Row],[Date ]])</f>
        <v>11</v>
      </c>
      <c r="E315" s="28" t="str">
        <f>IF(OR(Ouverture_lignes_validées!E315="F",Ouverture_lignes_validées!E315="PM",Ouverture_lignes_validées!E315=""),"",
IF(Ouverture_lignes_validées!E315=1,
IF(ISEVEN(Capa_lignes!$C315)="VRAI",
INDEX(COEE_CADLIGNE_TR!$A$16:$C$27,MATCH(Tableau4[[#This Row],[Mois]],COEE_CADLIGNE_TR!$A$16:$A$27,0),2)*COEE_CADLIGNE_TR!$G$2*INDEX(COEE_CADLIGNE_TR!$L$3:$R$9,MATCH(WEEKDAY($A315,1),COEE_CADLIGNE_TR!$M$3:$M$9,0),4)*INDEX(COEE_CADLIGNE_TR!$A$1:$D$13,MATCH(MONTH($A315),COEE_CADLIGNE_TR!$A$1:$A$13,0),2)*INDEX(COEE_CADLIGNE_TR!$A$1:$D$13,MATCH(MONTH($A315),COEE_CADLIGNE_TR!$A$1:$A$13,0),2),
INDEX(COEE_CADLIGNE_TR!$A$16:$C$27,MATCH(Tableau4[[#This Row],[Mois]],COEE_CADLIGNE_TR!$A$16:$A$27,0),2)*COEE_CADLIGNE_TR!$G$2*INDEX(COEE_CADLIGNE_TR!$L$3:$R$9,MATCH(WEEKDAY($A315,1),COEE_CADLIGNE_TR!$M$3:$M$9,0),3)*INDEX(COEE_CADLIGNE_TR!$A$1:$D$13,MATCH(MONTH($A315),COEE_CADLIGNE_TR!$A$1:$A$13,0),2)*INDEX(COEE_CADLIGNE_TR!$A$1:$D$13,MATCH(MONTH($A315),COEE_CADLIGNE_TR!$A$1:$A$13,0),2))))</f>
        <v/>
      </c>
      <c r="F315" s="28" t="str">
        <f>IF(OR(Ouverture_lignes_validées!F315="F",Ouverture_lignes_validées!F315="PM",Ouverture_lignes_validées!F315=""),"",IF(Ouverture_lignes_validées!F315=1,IF(ISEVEN(Capa_lignes!$C315)="VRAI",INDEX(COEE_CADLIGNE_TR!$A$16:$C$27,MATCH(Tableau4[[#This Row],[Mois]],COEE_CADLIGNE_TR!$A$16:$A$27,0),2)*COEE_CADLIGNE_TR!$G$2*INDEX(COEE_CADLIGNE_TR!$L$3:$R$9,MATCH(WEEKDAY($A315,1),COEE_CADLIGNE_TR!$M$3:$M$9,0),3)*INDEX(COEE_CADLIGNE_TR!$A$1:$D$13,MATCH(MONTH($A315),COEE_CADLIGNE_TR!$A$1:$A$13,0),2),COEE_CADLIGNE_TR!$G$2*INDEX(COEE_CADLIGNE_TR!$L$3:$R$9,MATCH(WEEKDAY($A315,1),COEE_CADLIGNE_TR!$M$3:$M$9,0),4)*INDEX(COEE_CADLIGNE_TR!$A$1:$D$13,MATCH(MONTH($A315),COEE_CADLIGNE_TR!$A$1:$A$13,0),2))))</f>
        <v/>
      </c>
      <c r="G315" s="28" t="str">
        <f>IF(OR(Ouverture_lignes_validées!G315="F",Ouverture_lignes_validées!G315="PM",Ouverture_lignes_validées!G315=""),"",IF(Ouverture_lignes_validées!G315=1,INDEX(COEE_CADLIGNE_TR!$A$16:$C$27,MATCH(Tableau4[[#This Row],[Mois]],COEE_CADLIGNE_TR!$A$16:$A$27,0),2)*COEE_CADLIGNE_TR!$G$2*INDEX(COEE_CADLIGNE_TR!$L$3:$R$9,MATCH(WEEKDAY($A315,1),COEE_CADLIGNE_TR!$M$3:$M$9,0),5)*INDEX(COEE_CADLIGNE_TR!$A$1:$D$13,MATCH(MONTH($A315),COEE_CADLIGNE_TR!$A$1:$A$13,0),2)))</f>
        <v/>
      </c>
      <c r="H315" s="28" t="str">
        <f>IF(OR(Ouverture_lignes_validées!H315="F",Ouverture_lignes_validées!H315="PM",Ouverture_lignes_validées!H315=""),"",IF(Ouverture_lignes_validées!H315=1,INDEX(COEE_CADLIGNE_TR!$A$16:$C$27,MATCH(Tableau4[[#This Row],[Mois]],COEE_CADLIGNE_TR!$A$16:$A$27,0),2)*COEE_CADLIGNE_TR!$G$2*INDEX(COEE_CADLIGNE_TR!$L$3:$R$9,MATCH(WEEKDAY($A315,1),COEE_CADLIGNE_TR!$M$3:$M$9,0),6)*INDEX(COEE_CADLIGNE_TR!$A$1:$D$13,MATCH(MONTH($A315),COEE_CADLIGNE_TR!$A$1:$A$13,0),2)))</f>
        <v/>
      </c>
      <c r="I315" s="28" t="str">
        <f>IF(OR(Ouverture_lignes_validées!I315="F",Ouverture_lignes_validées!I315="PM",Ouverture_lignes_validées!I315=""),"",IF(Ouverture_lignes_validées!I315=1,INDEX(COEE_CADLIGNE_TR!$A$16:$C$27,MATCH(Tableau4[[#This Row],[Mois]],COEE_CADLIGNE_TR!$A$16:$A$27,0),2)*COEE_CADLIGNE_TR!$G$2*INDEX(COEE_CADLIGNE_TR!$L$3:$R$9,MATCH(WEEKDAY($A315,1),COEE_CADLIGNE_TR!$M$3:$M$9,0),7)*INDEX(COEE_CADLIGNE_TR!$A$1:$D$13,MATCH(MONTH($A315),COEE_CADLIGNE_TR!$A$1:$A$13,0),2)))</f>
        <v/>
      </c>
      <c r="J315" s="28" t="str">
        <f>IF(OR(Ouverture_lignes_validées!J315="F",Ouverture_lignes_validées!J315="PM",Ouverture_lignes_validées!J315=""),"",IF(Ouverture_lignes_validées!J315=1,IF(ISEVEN(Capa_lignes!$C315)="VRAI",INDEX(COEE_CADLIGNE_TR!$A$16:$C$27,MATCH(Tableau4[[#This Row],[Mois]],COEE_CADLIGNE_TR!$A$16:$A$27,0),2)*COEE_CADLIGNE_TR!$H$2*INDEX(COEE_CADLIGNE_TR!$L$3:$R$9,MATCH(WEEKDAY($A315,1),COEE_CADLIGNE_TR!$M$3:$M$9,0),4)*INDEX(COEE_CADLIGNE_TR!$A$1:$D$13,MATCH(MONTH($A315),COEE_CADLIGNE_TR!$A$1:$A$13,0),3),INDEX(COEE_CADLIGNE_TR!$A$16:$C$27,MATCH(Tableau4[[#This Row],[Mois]],COEE_CADLIGNE_TR!$A$16:$A$27,0),2)*COEE_CADLIGNE_TR!$H$2*INDEX(COEE_CADLIGNE_TR!$L$3:$R$9,MATCH(WEEKDAY($A315,1),COEE_CADLIGNE_TR!$M$3:$M$9,0),3)*INDEX(COEE_CADLIGNE_TR!$A$1:$D$13,MATCH(MONTH($A315),COEE_CADLIGNE_TR!$A$1:$A$13,0),3))))</f>
        <v/>
      </c>
      <c r="K315" s="28">
        <f>IF(OR(Ouverture_lignes_validées!K315="F",Ouverture_lignes_validées!K315="PM",Ouverture_lignes_validées!K315=""),"",IF(Ouverture_lignes_validées!K315=1,IF(ISEVEN(Capa_lignes!$C315)="VRAI",INDEX(COEE_CADLIGNE_TR!$A$16:$C$27,MATCH(Tableau4[[#This Row],[Mois]],COEE_CADLIGNE_TR!$A$16:$A$27,0),2)*COEE_CADLIGNE_TR!$H$2*INDEX(COEE_CADLIGNE_TR!$L$3:$R$9,MATCH(WEEKDAY($A315,1),COEE_CADLIGNE_TR!$M$3:$M$9,0),3)*INDEX(COEE_CADLIGNE_TR!$A$1:$D$13,MATCH(MONTH($A315),COEE_CADLIGNE_TR!$A$1:$A$13,0),3),INDEX(COEE_CADLIGNE_TR!$A$16:$C$27,MATCH(Tableau4[[#This Row],[Mois]],COEE_CADLIGNE_TR!$A$16:$A$27,0),2)*COEE_CADLIGNE_TR!$H$2*INDEX(COEE_CADLIGNE_TR!$L$3:$R$9,MATCH(WEEKDAY($A315,1),COEE_CADLIGNE_TR!$M$3:$M$9,0),4)*INDEX(COEE_CADLIGNE_TR!$A$1:$D$13,MATCH(MONTH($A315),COEE_CADLIGNE_TR!$A$1:$A$13,0),3))))</f>
        <v>5097.9375</v>
      </c>
      <c r="L315" s="28">
        <f>IF(OR(Ouverture_lignes_validées!L315="F",Ouverture_lignes_validées!L315="PM",Ouverture_lignes_validées!L315=""),"",IF(Ouverture_lignes_validées!L315=1,INDEX(COEE_CADLIGNE_TR!$A$16:$C$27,MATCH(Tableau4[[#This Row],[Mois]],COEE_CADLIGNE_TR!$A$16:$A$27,0),2)*COEE_CADLIGNE_TR!$H$2*INDEX(COEE_CADLIGNE_TR!$L$3:$R$9,MATCH(WEEKDAY($A315,1),COEE_CADLIGNE_TR!$M$3:$M$9,0),5)*INDEX(COEE_CADLIGNE_TR!$A$1:$D$13,MATCH(MONTH($A315),COEE_CADLIGNE_TR!$A$1:$A$13,0),3)))</f>
        <v>6230.8125</v>
      </c>
      <c r="M315" s="28" t="str">
        <f>IF(OR(Ouverture_lignes_validées!M315="F",Ouverture_lignes_validées!M315="PM",Ouverture_lignes_validées!M315=""),"",IF(Ouverture_lignes_validées!M315=1,INDEX(COEE_CADLIGNE_TR!$A$16:$C$27,MATCH(Tableau4[[#This Row],[Mois]],COEE_CADLIGNE_TR!$A$16:$A$27,0),2)*COEE_CADLIGNE_TR!$H$2*INDEX(COEE_CADLIGNE_TR!$L$3:$R$9,MATCH(WEEKDAY($A315,1),COEE_CADLIGNE_TR!$M$3:$M$9,0),6)*INDEX(COEE_CADLIGNE_TR!$A$1:$D$13,MATCH(MONTH($A315),COEE_CADLIGNE_TR!$A$1:$A$13,0),3)))</f>
        <v/>
      </c>
      <c r="N315" s="28" t="str">
        <f>IF(OR(Ouverture_lignes_validées!N315="F",Ouverture_lignes_validées!N315="PM",Ouverture_lignes_validées!N315=""),"",IF(Ouverture_lignes_validées!N315=1,INDEX(COEE_CADLIGNE_TR!$A$16:$C$27,MATCH(Tableau4[[#This Row],[Mois]],COEE_CADLIGNE_TR!$A$16:$A$27,0),2)*COEE_CADLIGNE_TR!$H$2*INDEX(COEE_CADLIGNE_TR!$L$3:$R$9,MATCH(WEEKDAY($A315,1),COEE_CADLIGNE_TR!$M$3:$M$9,0),7)*INDEX(COEE_CADLIGNE_TR!$A$1:$D$13,MATCH(MONTH($A315),COEE_CADLIGNE_TR!$A$1:$A$13,0),3)))</f>
        <v/>
      </c>
      <c r="O315" s="28">
        <f>IF(OR(Ouverture_lignes_validées!O315="F",Ouverture_lignes_validées!O315="PM",Ouverture_lignes_validées!O315=""),"",IF(Ouverture_lignes_validées!O315=1,IF(ISEVEN(Capa_lignes!$C315)="VRAI",INDEX(COEE_CADLIGNE_TR!$A$16:$C$27,MATCH(Tableau4[[#This Row],[Mois]],COEE_CADLIGNE_TR!$A$16:$A$27,0),2)*COEE_CADLIGNE_TR!$I$2*INDEX(COEE_CADLIGNE_TR!$L$3:$R$9,MATCH(WEEKDAY($A315,1),COEE_CADLIGNE_TR!$M$3:$M$9,0),4)*INDEX(COEE_CADLIGNE_TR!$A$1:$D$13,MATCH(MONTH($A315),COEE_CADLIGNE_TR!$A$1:$A$13,0),4),INDEX(COEE_CADLIGNE_TR!$A$16:$C$27,MATCH(Tableau4[[#This Row],[Mois]],COEE_CADLIGNE_TR!$A$16:$A$27,0),2)*COEE_CADLIGNE_TR!$I$2*INDEX(COEE_CADLIGNE_TR!$L$3:$R$9,MATCH(WEEKDAY($A315,1),COEE_CADLIGNE_TR!$M$3:$M$9,0),3)*INDEX(COEE_CADLIGNE_TR!$A$1:$D$13,MATCH(MONTH($A315),COEE_CADLIGNE_TR!$A$1:$A$13,0),4))))</f>
        <v>4984.6500000000005</v>
      </c>
      <c r="P315" s="28">
        <f>IF(OR(Ouverture_lignes_validées!P315="F",Ouverture_lignes_validées!P315="PM",Ouverture_lignes_validées!P315=""),"",IF(Ouverture_lignes_validées!P315=1,IF(ISEVEN(Capa_lignes!$C315)="VRAI",INDEX(COEE_CADLIGNE_TR!$A$16:$C$27,MATCH(Tableau4[[#This Row],[Mois]],COEE_CADLIGNE_TR!$A$16:$A$27,0),2)*COEE_CADLIGNE_TR!$I$2*INDEX(COEE_CADLIGNE_TR!$L$3:$R$9,MATCH(WEEKDAY($A315,1),COEE_CADLIGNE_TR!$M$3:$M$9,0),3)*INDEX(COEE_CADLIGNE_TR!$A$1:$D$13,MATCH(MONTH($A315),COEE_CADLIGNE_TR!$A$1:$A$13,0),4),INDEX(COEE_CADLIGNE_TR!$A$16:$C$27,MATCH(Tableau4[[#This Row],[Mois]],COEE_CADLIGNE_TR!$A$16:$A$27,0),2)*COEE_CADLIGNE_TR!$I$2*INDEX(COEE_CADLIGNE_TR!$L$3:$R$9,MATCH(WEEKDAY($A315,1),COEE_CADLIGNE_TR!$M$3:$M$9,0),4)*INDEX(COEE_CADLIGNE_TR!$A$1:$D$13,MATCH(MONTH($A315),COEE_CADLIGNE_TR!$A$1:$A$13,0),4))))</f>
        <v>5097.9375</v>
      </c>
      <c r="Q315" s="28" t="str">
        <f>IF(OR(Ouverture_lignes_validées!Q315="F",Ouverture_lignes_validées!Q315="PM",Ouverture_lignes_validées!Q315=""),"",IF(Ouverture_lignes_validées!Q315=1,INDEX(COEE_CADLIGNE_TR!$A$16:$C$27,MATCH(Tableau4[[#This Row],[Mois]],COEE_CADLIGNE_TR!$A$16:$A$27,0),2)*COEE_CADLIGNE_TR!$I$2*INDEX(COEE_CADLIGNE_TR!$L$3:$R$9,MATCH(WEEKDAY($A315,1),COEE_CADLIGNE_TR!$M$3:$M$9,0),5)*INDEX(COEE_CADLIGNE_TR!$A$1:$D$13,MATCH(MONTH($A315),COEE_CADLIGNE_TR!$A$1:$A$13,0),4)))</f>
        <v/>
      </c>
      <c r="R315" s="28" t="str">
        <f>IF(OR(Ouverture_lignes_validées!R315="F",Ouverture_lignes_validées!R315="PM",Ouverture_lignes_validées!R315=""),"",IF(Ouverture_lignes_validées!R315=1,INDEX(COEE_CADLIGNE_TR!$A$16:$C$27,MATCH(Tableau4[[#This Row],[Mois]],COEE_CADLIGNE_TR!$A$16:$A$27,0),2)*COEE_CADLIGNE_TR!$I$2*INDEX(COEE_CADLIGNE_TR!$L$3:$R$9,MATCH(WEEKDAY($A315,1),COEE_CADLIGNE_TR!$M$3:$M$9,0),6)*INDEX(COEE_CADLIGNE_TR!$A$1:$D$13,MATCH(MONTH($A315),COEE_CADLIGNE_TR!$A$1:$A$13,0),4)))</f>
        <v/>
      </c>
      <c r="S315" s="28" t="str">
        <f>IF(OR(Ouverture_lignes_validées!S315="F",Ouverture_lignes_validées!S315="PM",Ouverture_lignes_validées!S315=""),"",IF(Ouverture_lignes_validées!S315=1,INDEX(COEE_CADLIGNE_TR!$A$16:$C$27,MATCH(Tableau4[[#This Row],[Mois]],COEE_CADLIGNE_TR!$A$16:$A$27,0),2)*COEE_CADLIGNE_TR!$I$2*INDEX(COEE_CADLIGNE_TR!$L$3:$R$9,MATCH(WEEKDAY($A315,1),COEE_CADLIGNE_TR!$M$3:$M$9,0),7)*INDEX(COEE_CADLIGNE_TR!$A$1:$D$13,MATCH(MONTH($A315),COEE_CADLIGNE_TR!$A$1:$A$13,0),4)))</f>
        <v/>
      </c>
      <c r="T315" s="28">
        <f>IF(OR(Ouverture_lignes_validées!T315="F",Ouverture_lignes_validées!T315="PM",Ouverture_lignes_validées!T315=""),"",IF(Ouverture_lignes_validées!T315=1,IF(ISEVEN(Capa_lignes!$C315)="VRAI",INDEX(COEE_CADLIGNE_TR!$A$16:$C$27,MATCH(Tableau4[[#This Row],[Mois]],COEE_CADLIGNE_TR!$A$16:$A$27,0),2)*COEE_CADLIGNE_TR!$J$2*INDEX(COEE_CADLIGNE_TR!$L$3:$R$9,MATCH(WEEKDAY($A315,1),COEE_CADLIGNE_TR!$M$3:$M$9,0),3)*INDEX(COEE_CADLIGNE_TR!$A$1:$E$13,MATCH(MONTH($A315),COEE_CADLIGNE_TR!$A$1:$A$13,0),5),INDEX(COEE_CADLIGNE_TR!$A$16:$C$27,MATCH(Tableau4[[#This Row],[Mois]],COEE_CADLIGNE_TR!$A$16:$A$27,0),2)*COEE_CADLIGNE_TR!$J$2*INDEX(COEE_CADLIGNE_TR!$L$3:$R$9,MATCH(WEEKDAY($A315,1),COEE_CADLIGNE_TR!$M$3:$M$9,0),4)*INDEX(COEE_CADLIGNE_TR!$A$1:$E$13,MATCH(MONTH($A315),COEE_CADLIGNE_TR!$A$1:$A$13,0),5))))</f>
        <v>1601.8735362997659</v>
      </c>
    </row>
    <row r="316" spans="1:20" x14ac:dyDescent="0.35">
      <c r="A316" s="4">
        <v>45239</v>
      </c>
      <c r="B316" s="1">
        <v>2023</v>
      </c>
      <c r="C316" s="1">
        <v>45</v>
      </c>
      <c r="D316" s="1">
        <f>MONTH(Tableau4[[#This Row],[Date ]])</f>
        <v>11</v>
      </c>
      <c r="E316" s="28" t="str">
        <f>IF(OR(Ouverture_lignes_validées!E316="F",Ouverture_lignes_validées!E316="PM",Ouverture_lignes_validées!E316=""),"",
IF(Ouverture_lignes_validées!E316=1,
IF(ISEVEN(Capa_lignes!$C316)="VRAI",
INDEX(COEE_CADLIGNE_TR!$A$16:$C$27,MATCH(Tableau4[[#This Row],[Mois]],COEE_CADLIGNE_TR!$A$16:$A$27,0),2)*COEE_CADLIGNE_TR!$G$2*INDEX(COEE_CADLIGNE_TR!$L$3:$R$9,MATCH(WEEKDAY($A316,1),COEE_CADLIGNE_TR!$M$3:$M$9,0),4)*INDEX(COEE_CADLIGNE_TR!$A$1:$D$13,MATCH(MONTH($A316),COEE_CADLIGNE_TR!$A$1:$A$13,0),2)*INDEX(COEE_CADLIGNE_TR!$A$1:$D$13,MATCH(MONTH($A316),COEE_CADLIGNE_TR!$A$1:$A$13,0),2),
INDEX(COEE_CADLIGNE_TR!$A$16:$C$27,MATCH(Tableau4[[#This Row],[Mois]],COEE_CADLIGNE_TR!$A$16:$A$27,0),2)*COEE_CADLIGNE_TR!$G$2*INDEX(COEE_CADLIGNE_TR!$L$3:$R$9,MATCH(WEEKDAY($A316,1),COEE_CADLIGNE_TR!$M$3:$M$9,0),3)*INDEX(COEE_CADLIGNE_TR!$A$1:$D$13,MATCH(MONTH($A316),COEE_CADLIGNE_TR!$A$1:$A$13,0),2)*INDEX(COEE_CADLIGNE_TR!$A$1:$D$13,MATCH(MONTH($A316),COEE_CADLIGNE_TR!$A$1:$A$13,0),2))))</f>
        <v/>
      </c>
      <c r="F316" s="28" t="str">
        <f>IF(OR(Ouverture_lignes_validées!F316="F",Ouverture_lignes_validées!F316="PM",Ouverture_lignes_validées!F316=""),"",IF(Ouverture_lignes_validées!F316=1,IF(ISEVEN(Capa_lignes!$C316)="VRAI",INDEX(COEE_CADLIGNE_TR!$A$16:$C$27,MATCH(Tableau4[[#This Row],[Mois]],COEE_CADLIGNE_TR!$A$16:$A$27,0),2)*COEE_CADLIGNE_TR!$G$2*INDEX(COEE_CADLIGNE_TR!$L$3:$R$9,MATCH(WEEKDAY($A316,1),COEE_CADLIGNE_TR!$M$3:$M$9,0),3)*INDEX(COEE_CADLIGNE_TR!$A$1:$D$13,MATCH(MONTH($A316),COEE_CADLIGNE_TR!$A$1:$A$13,0),2),COEE_CADLIGNE_TR!$G$2*INDEX(COEE_CADLIGNE_TR!$L$3:$R$9,MATCH(WEEKDAY($A316,1),COEE_CADLIGNE_TR!$M$3:$M$9,0),4)*INDEX(COEE_CADLIGNE_TR!$A$1:$D$13,MATCH(MONTH($A316),COEE_CADLIGNE_TR!$A$1:$A$13,0),2))))</f>
        <v/>
      </c>
      <c r="G316" s="28" t="str">
        <f>IF(OR(Ouverture_lignes_validées!G316="F",Ouverture_lignes_validées!G316="PM",Ouverture_lignes_validées!G316=""),"",IF(Ouverture_lignes_validées!G316=1,INDEX(COEE_CADLIGNE_TR!$A$16:$C$27,MATCH(Tableau4[[#This Row],[Mois]],COEE_CADLIGNE_TR!$A$16:$A$27,0),2)*COEE_CADLIGNE_TR!$G$2*INDEX(COEE_CADLIGNE_TR!$L$3:$R$9,MATCH(WEEKDAY($A316,1),COEE_CADLIGNE_TR!$M$3:$M$9,0),5)*INDEX(COEE_CADLIGNE_TR!$A$1:$D$13,MATCH(MONTH($A316),COEE_CADLIGNE_TR!$A$1:$A$13,0),2)))</f>
        <v/>
      </c>
      <c r="H316" s="28" t="str">
        <f>IF(OR(Ouverture_lignes_validées!H316="F",Ouverture_lignes_validées!H316="PM",Ouverture_lignes_validées!H316=""),"",IF(Ouverture_lignes_validées!H316=1,INDEX(COEE_CADLIGNE_TR!$A$16:$C$27,MATCH(Tableau4[[#This Row],[Mois]],COEE_CADLIGNE_TR!$A$16:$A$27,0),2)*COEE_CADLIGNE_TR!$G$2*INDEX(COEE_CADLIGNE_TR!$L$3:$R$9,MATCH(WEEKDAY($A316,1),COEE_CADLIGNE_TR!$M$3:$M$9,0),6)*INDEX(COEE_CADLIGNE_TR!$A$1:$D$13,MATCH(MONTH($A316),COEE_CADLIGNE_TR!$A$1:$A$13,0),2)))</f>
        <v/>
      </c>
      <c r="I316" s="28" t="str">
        <f>IF(OR(Ouverture_lignes_validées!I316="F",Ouverture_lignes_validées!I316="PM",Ouverture_lignes_validées!I316=""),"",IF(Ouverture_lignes_validées!I316=1,INDEX(COEE_CADLIGNE_TR!$A$16:$C$27,MATCH(Tableau4[[#This Row],[Mois]],COEE_CADLIGNE_TR!$A$16:$A$27,0),2)*COEE_CADLIGNE_TR!$G$2*INDEX(COEE_CADLIGNE_TR!$L$3:$R$9,MATCH(WEEKDAY($A316,1),COEE_CADLIGNE_TR!$M$3:$M$9,0),7)*INDEX(COEE_CADLIGNE_TR!$A$1:$D$13,MATCH(MONTH($A316),COEE_CADLIGNE_TR!$A$1:$A$13,0),2)))</f>
        <v/>
      </c>
      <c r="J316" s="28" t="str">
        <f>IF(OR(Ouverture_lignes_validées!J316="F",Ouverture_lignes_validées!J316="PM",Ouverture_lignes_validées!J316=""),"",IF(Ouverture_lignes_validées!J316=1,IF(ISEVEN(Capa_lignes!$C316)="VRAI",INDEX(COEE_CADLIGNE_TR!$A$16:$C$27,MATCH(Tableau4[[#This Row],[Mois]],COEE_CADLIGNE_TR!$A$16:$A$27,0),2)*COEE_CADLIGNE_TR!$H$2*INDEX(COEE_CADLIGNE_TR!$L$3:$R$9,MATCH(WEEKDAY($A316,1),COEE_CADLIGNE_TR!$M$3:$M$9,0),4)*INDEX(COEE_CADLIGNE_TR!$A$1:$D$13,MATCH(MONTH($A316),COEE_CADLIGNE_TR!$A$1:$A$13,0),3),INDEX(COEE_CADLIGNE_TR!$A$16:$C$27,MATCH(Tableau4[[#This Row],[Mois]],COEE_CADLIGNE_TR!$A$16:$A$27,0),2)*COEE_CADLIGNE_TR!$H$2*INDEX(COEE_CADLIGNE_TR!$L$3:$R$9,MATCH(WEEKDAY($A316,1),COEE_CADLIGNE_TR!$M$3:$M$9,0),3)*INDEX(COEE_CADLIGNE_TR!$A$1:$D$13,MATCH(MONTH($A316),COEE_CADLIGNE_TR!$A$1:$A$13,0),3))))</f>
        <v/>
      </c>
      <c r="K316" s="28">
        <f>IF(OR(Ouverture_lignes_validées!K316="F",Ouverture_lignes_validées!K316="PM",Ouverture_lignes_validées!K316=""),"",IF(Ouverture_lignes_validées!K316=1,IF(ISEVEN(Capa_lignes!$C316)="VRAI",INDEX(COEE_CADLIGNE_TR!$A$16:$C$27,MATCH(Tableau4[[#This Row],[Mois]],COEE_CADLIGNE_TR!$A$16:$A$27,0),2)*COEE_CADLIGNE_TR!$H$2*INDEX(COEE_CADLIGNE_TR!$L$3:$R$9,MATCH(WEEKDAY($A316,1),COEE_CADLIGNE_TR!$M$3:$M$9,0),3)*INDEX(COEE_CADLIGNE_TR!$A$1:$D$13,MATCH(MONTH($A316),COEE_CADLIGNE_TR!$A$1:$A$13,0),3),INDEX(COEE_CADLIGNE_TR!$A$16:$C$27,MATCH(Tableau4[[#This Row],[Mois]],COEE_CADLIGNE_TR!$A$16:$A$27,0),2)*COEE_CADLIGNE_TR!$H$2*INDEX(COEE_CADLIGNE_TR!$L$3:$R$9,MATCH(WEEKDAY($A316,1),COEE_CADLIGNE_TR!$M$3:$M$9,0),4)*INDEX(COEE_CADLIGNE_TR!$A$1:$D$13,MATCH(MONTH($A316),COEE_CADLIGNE_TR!$A$1:$A$13,0),3))))</f>
        <v>5097.9375</v>
      </c>
      <c r="L316" s="28">
        <f>IF(OR(Ouverture_lignes_validées!L316="F",Ouverture_lignes_validées!L316="PM",Ouverture_lignes_validées!L316=""),"",IF(Ouverture_lignes_validées!L316=1,INDEX(COEE_CADLIGNE_TR!$A$16:$C$27,MATCH(Tableau4[[#This Row],[Mois]],COEE_CADLIGNE_TR!$A$16:$A$27,0),2)*COEE_CADLIGNE_TR!$H$2*INDEX(COEE_CADLIGNE_TR!$L$3:$R$9,MATCH(WEEKDAY($A316,1),COEE_CADLIGNE_TR!$M$3:$M$9,0),5)*INDEX(COEE_CADLIGNE_TR!$A$1:$D$13,MATCH(MONTH($A316),COEE_CADLIGNE_TR!$A$1:$A$13,0),3)))</f>
        <v>6230.8125</v>
      </c>
      <c r="M316" s="28" t="str">
        <f>IF(OR(Ouverture_lignes_validées!M316="F",Ouverture_lignes_validées!M316="PM",Ouverture_lignes_validées!M316=""),"",IF(Ouverture_lignes_validées!M316=1,INDEX(COEE_CADLIGNE_TR!$A$16:$C$27,MATCH(Tableau4[[#This Row],[Mois]],COEE_CADLIGNE_TR!$A$16:$A$27,0),2)*COEE_CADLIGNE_TR!$H$2*INDEX(COEE_CADLIGNE_TR!$L$3:$R$9,MATCH(WEEKDAY($A316,1),COEE_CADLIGNE_TR!$M$3:$M$9,0),6)*INDEX(COEE_CADLIGNE_TR!$A$1:$D$13,MATCH(MONTH($A316),COEE_CADLIGNE_TR!$A$1:$A$13,0),3)))</f>
        <v/>
      </c>
      <c r="N316" s="28" t="str">
        <f>IF(OR(Ouverture_lignes_validées!N316="F",Ouverture_lignes_validées!N316="PM",Ouverture_lignes_validées!N316=""),"",IF(Ouverture_lignes_validées!N316=1,INDEX(COEE_CADLIGNE_TR!$A$16:$C$27,MATCH(Tableau4[[#This Row],[Mois]],COEE_CADLIGNE_TR!$A$16:$A$27,0),2)*COEE_CADLIGNE_TR!$H$2*INDEX(COEE_CADLIGNE_TR!$L$3:$R$9,MATCH(WEEKDAY($A316,1),COEE_CADLIGNE_TR!$M$3:$M$9,0),7)*INDEX(COEE_CADLIGNE_TR!$A$1:$D$13,MATCH(MONTH($A316),COEE_CADLIGNE_TR!$A$1:$A$13,0),3)))</f>
        <v/>
      </c>
      <c r="O316" s="28">
        <f>IF(OR(Ouverture_lignes_validées!O316="F",Ouverture_lignes_validées!O316="PM",Ouverture_lignes_validées!O316=""),"",IF(Ouverture_lignes_validées!O316=1,IF(ISEVEN(Capa_lignes!$C316)="VRAI",INDEX(COEE_CADLIGNE_TR!$A$16:$C$27,MATCH(Tableau4[[#This Row],[Mois]],COEE_CADLIGNE_TR!$A$16:$A$27,0),2)*COEE_CADLIGNE_TR!$I$2*INDEX(COEE_CADLIGNE_TR!$L$3:$R$9,MATCH(WEEKDAY($A316,1),COEE_CADLIGNE_TR!$M$3:$M$9,0),4)*INDEX(COEE_CADLIGNE_TR!$A$1:$D$13,MATCH(MONTH($A316),COEE_CADLIGNE_TR!$A$1:$A$13,0),4),INDEX(COEE_CADLIGNE_TR!$A$16:$C$27,MATCH(Tableau4[[#This Row],[Mois]],COEE_CADLIGNE_TR!$A$16:$A$27,0),2)*COEE_CADLIGNE_TR!$I$2*INDEX(COEE_CADLIGNE_TR!$L$3:$R$9,MATCH(WEEKDAY($A316,1),COEE_CADLIGNE_TR!$M$3:$M$9,0),3)*INDEX(COEE_CADLIGNE_TR!$A$1:$D$13,MATCH(MONTH($A316),COEE_CADLIGNE_TR!$A$1:$A$13,0),4))))</f>
        <v>4984.6500000000005</v>
      </c>
      <c r="P316" s="28">
        <f>IF(OR(Ouverture_lignes_validées!P316="F",Ouverture_lignes_validées!P316="PM",Ouverture_lignes_validées!P316=""),"",IF(Ouverture_lignes_validées!P316=1,IF(ISEVEN(Capa_lignes!$C316)="VRAI",INDEX(COEE_CADLIGNE_TR!$A$16:$C$27,MATCH(Tableau4[[#This Row],[Mois]],COEE_CADLIGNE_TR!$A$16:$A$27,0),2)*COEE_CADLIGNE_TR!$I$2*INDEX(COEE_CADLIGNE_TR!$L$3:$R$9,MATCH(WEEKDAY($A316,1),COEE_CADLIGNE_TR!$M$3:$M$9,0),3)*INDEX(COEE_CADLIGNE_TR!$A$1:$D$13,MATCH(MONTH($A316),COEE_CADLIGNE_TR!$A$1:$A$13,0),4),INDEX(COEE_CADLIGNE_TR!$A$16:$C$27,MATCH(Tableau4[[#This Row],[Mois]],COEE_CADLIGNE_TR!$A$16:$A$27,0),2)*COEE_CADLIGNE_TR!$I$2*INDEX(COEE_CADLIGNE_TR!$L$3:$R$9,MATCH(WEEKDAY($A316,1),COEE_CADLIGNE_TR!$M$3:$M$9,0),4)*INDEX(COEE_CADLIGNE_TR!$A$1:$D$13,MATCH(MONTH($A316),COEE_CADLIGNE_TR!$A$1:$A$13,0),4))))</f>
        <v>5097.9375</v>
      </c>
      <c r="Q316" s="28" t="str">
        <f>IF(OR(Ouverture_lignes_validées!Q316="F",Ouverture_lignes_validées!Q316="PM",Ouverture_lignes_validées!Q316=""),"",IF(Ouverture_lignes_validées!Q316=1,INDEX(COEE_CADLIGNE_TR!$A$16:$C$27,MATCH(Tableau4[[#This Row],[Mois]],COEE_CADLIGNE_TR!$A$16:$A$27,0),2)*COEE_CADLIGNE_TR!$I$2*INDEX(COEE_CADLIGNE_TR!$L$3:$R$9,MATCH(WEEKDAY($A316,1),COEE_CADLIGNE_TR!$M$3:$M$9,0),5)*INDEX(COEE_CADLIGNE_TR!$A$1:$D$13,MATCH(MONTH($A316),COEE_CADLIGNE_TR!$A$1:$A$13,0),4)))</f>
        <v/>
      </c>
      <c r="R316" s="28" t="str">
        <f>IF(OR(Ouverture_lignes_validées!R316="F",Ouverture_lignes_validées!R316="PM",Ouverture_lignes_validées!R316=""),"",IF(Ouverture_lignes_validées!R316=1,INDEX(COEE_CADLIGNE_TR!$A$16:$C$27,MATCH(Tableau4[[#This Row],[Mois]],COEE_CADLIGNE_TR!$A$16:$A$27,0),2)*COEE_CADLIGNE_TR!$I$2*INDEX(COEE_CADLIGNE_TR!$L$3:$R$9,MATCH(WEEKDAY($A316,1),COEE_CADLIGNE_TR!$M$3:$M$9,0),6)*INDEX(COEE_CADLIGNE_TR!$A$1:$D$13,MATCH(MONTH($A316),COEE_CADLIGNE_TR!$A$1:$A$13,0),4)))</f>
        <v/>
      </c>
      <c r="S316" s="28" t="str">
        <f>IF(OR(Ouverture_lignes_validées!S316="F",Ouverture_lignes_validées!S316="PM",Ouverture_lignes_validées!S316=""),"",IF(Ouverture_lignes_validées!S316=1,INDEX(COEE_CADLIGNE_TR!$A$16:$C$27,MATCH(Tableau4[[#This Row],[Mois]],COEE_CADLIGNE_TR!$A$16:$A$27,0),2)*COEE_CADLIGNE_TR!$I$2*INDEX(COEE_CADLIGNE_TR!$L$3:$R$9,MATCH(WEEKDAY($A316,1),COEE_CADLIGNE_TR!$M$3:$M$9,0),7)*INDEX(COEE_CADLIGNE_TR!$A$1:$D$13,MATCH(MONTH($A316),COEE_CADLIGNE_TR!$A$1:$A$13,0),4)))</f>
        <v/>
      </c>
      <c r="T316" s="28">
        <f>IF(OR(Ouverture_lignes_validées!T316="F",Ouverture_lignes_validées!T316="PM",Ouverture_lignes_validées!T316=""),"",IF(Ouverture_lignes_validées!T316=1,IF(ISEVEN(Capa_lignes!$C316)="VRAI",INDEX(COEE_CADLIGNE_TR!$A$16:$C$27,MATCH(Tableau4[[#This Row],[Mois]],COEE_CADLIGNE_TR!$A$16:$A$27,0),2)*COEE_CADLIGNE_TR!$J$2*INDEX(COEE_CADLIGNE_TR!$L$3:$R$9,MATCH(WEEKDAY($A316,1),COEE_CADLIGNE_TR!$M$3:$M$9,0),3)*INDEX(COEE_CADLIGNE_TR!$A$1:$E$13,MATCH(MONTH($A316),COEE_CADLIGNE_TR!$A$1:$A$13,0),5),INDEX(COEE_CADLIGNE_TR!$A$16:$C$27,MATCH(Tableau4[[#This Row],[Mois]],COEE_CADLIGNE_TR!$A$16:$A$27,0),2)*COEE_CADLIGNE_TR!$J$2*INDEX(COEE_CADLIGNE_TR!$L$3:$R$9,MATCH(WEEKDAY($A316,1),COEE_CADLIGNE_TR!$M$3:$M$9,0),4)*INDEX(COEE_CADLIGNE_TR!$A$1:$E$13,MATCH(MONTH($A316),COEE_CADLIGNE_TR!$A$1:$A$13,0),5))))</f>
        <v>1601.8735362997659</v>
      </c>
    </row>
    <row r="317" spans="1:20" x14ac:dyDescent="0.35">
      <c r="A317" s="4">
        <v>45240</v>
      </c>
      <c r="B317" s="1">
        <v>2023</v>
      </c>
      <c r="C317" s="1">
        <v>45</v>
      </c>
      <c r="D317" s="1">
        <f>MONTH(Tableau4[[#This Row],[Date ]])</f>
        <v>11</v>
      </c>
      <c r="E317" s="28" t="str">
        <f>IF(OR(Ouverture_lignes_validées!E317="F",Ouverture_lignes_validées!E317="PM",Ouverture_lignes_validées!E317=""),"",
IF(Ouverture_lignes_validées!E317=1,
IF(ISEVEN(Capa_lignes!$C317)="VRAI",
INDEX(COEE_CADLIGNE_TR!$A$16:$C$27,MATCH(Tableau4[[#This Row],[Mois]],COEE_CADLIGNE_TR!$A$16:$A$27,0),2)*COEE_CADLIGNE_TR!$G$2*INDEX(COEE_CADLIGNE_TR!$L$3:$R$9,MATCH(WEEKDAY($A317,1),COEE_CADLIGNE_TR!$M$3:$M$9,0),4)*INDEX(COEE_CADLIGNE_TR!$A$1:$D$13,MATCH(MONTH($A317),COEE_CADLIGNE_TR!$A$1:$A$13,0),2)*INDEX(COEE_CADLIGNE_TR!$A$1:$D$13,MATCH(MONTH($A317),COEE_CADLIGNE_TR!$A$1:$A$13,0),2),
INDEX(COEE_CADLIGNE_TR!$A$16:$C$27,MATCH(Tableau4[[#This Row],[Mois]],COEE_CADLIGNE_TR!$A$16:$A$27,0),2)*COEE_CADLIGNE_TR!$G$2*INDEX(COEE_CADLIGNE_TR!$L$3:$R$9,MATCH(WEEKDAY($A317,1),COEE_CADLIGNE_TR!$M$3:$M$9,0),3)*INDEX(COEE_CADLIGNE_TR!$A$1:$D$13,MATCH(MONTH($A317),COEE_CADLIGNE_TR!$A$1:$A$13,0),2)*INDEX(COEE_CADLIGNE_TR!$A$1:$D$13,MATCH(MONTH($A317),COEE_CADLIGNE_TR!$A$1:$A$13,0),2))))</f>
        <v/>
      </c>
      <c r="F317" s="28" t="str">
        <f>IF(OR(Ouverture_lignes_validées!F317="F",Ouverture_lignes_validées!F317="PM",Ouverture_lignes_validées!F317=""),"",IF(Ouverture_lignes_validées!F317=1,IF(ISEVEN(Capa_lignes!$C317)="VRAI",INDEX(COEE_CADLIGNE_TR!$A$16:$C$27,MATCH(Tableau4[[#This Row],[Mois]],COEE_CADLIGNE_TR!$A$16:$A$27,0),2)*COEE_CADLIGNE_TR!$G$2*INDEX(COEE_CADLIGNE_TR!$L$3:$R$9,MATCH(WEEKDAY($A317,1),COEE_CADLIGNE_TR!$M$3:$M$9,0),3)*INDEX(COEE_CADLIGNE_TR!$A$1:$D$13,MATCH(MONTH($A317),COEE_CADLIGNE_TR!$A$1:$A$13,0),2),COEE_CADLIGNE_TR!$G$2*INDEX(COEE_CADLIGNE_TR!$L$3:$R$9,MATCH(WEEKDAY($A317,1),COEE_CADLIGNE_TR!$M$3:$M$9,0),4)*INDEX(COEE_CADLIGNE_TR!$A$1:$D$13,MATCH(MONTH($A317),COEE_CADLIGNE_TR!$A$1:$A$13,0),2))))</f>
        <v/>
      </c>
      <c r="G317" s="28" t="str">
        <f>IF(OR(Ouverture_lignes_validées!G317="F",Ouverture_lignes_validées!G317="PM",Ouverture_lignes_validées!G317=""),"",IF(Ouverture_lignes_validées!G317=1,INDEX(COEE_CADLIGNE_TR!$A$16:$C$27,MATCH(Tableau4[[#This Row],[Mois]],COEE_CADLIGNE_TR!$A$16:$A$27,0),2)*COEE_CADLIGNE_TR!$G$2*INDEX(COEE_CADLIGNE_TR!$L$3:$R$9,MATCH(WEEKDAY($A317,1),COEE_CADLIGNE_TR!$M$3:$M$9,0),5)*INDEX(COEE_CADLIGNE_TR!$A$1:$D$13,MATCH(MONTH($A317),COEE_CADLIGNE_TR!$A$1:$A$13,0),2)))</f>
        <v/>
      </c>
      <c r="H317" s="28" t="str">
        <f>IF(OR(Ouverture_lignes_validées!H317="F",Ouverture_lignes_validées!H317="PM",Ouverture_lignes_validées!H317=""),"",IF(Ouverture_lignes_validées!H317=1,INDEX(COEE_CADLIGNE_TR!$A$16:$C$27,MATCH(Tableau4[[#This Row],[Mois]],COEE_CADLIGNE_TR!$A$16:$A$27,0),2)*COEE_CADLIGNE_TR!$G$2*INDEX(COEE_CADLIGNE_TR!$L$3:$R$9,MATCH(WEEKDAY($A317,1),COEE_CADLIGNE_TR!$M$3:$M$9,0),6)*INDEX(COEE_CADLIGNE_TR!$A$1:$D$13,MATCH(MONTH($A317),COEE_CADLIGNE_TR!$A$1:$A$13,0),2)))</f>
        <v/>
      </c>
      <c r="I317" s="28" t="str">
        <f>IF(OR(Ouverture_lignes_validées!I317="F",Ouverture_lignes_validées!I317="PM",Ouverture_lignes_validées!I317=""),"",IF(Ouverture_lignes_validées!I317=1,INDEX(COEE_CADLIGNE_TR!$A$16:$C$27,MATCH(Tableau4[[#This Row],[Mois]],COEE_CADLIGNE_TR!$A$16:$A$27,0),2)*COEE_CADLIGNE_TR!$G$2*INDEX(COEE_CADLIGNE_TR!$L$3:$R$9,MATCH(WEEKDAY($A317,1),COEE_CADLIGNE_TR!$M$3:$M$9,0),7)*INDEX(COEE_CADLIGNE_TR!$A$1:$D$13,MATCH(MONTH($A317),COEE_CADLIGNE_TR!$A$1:$A$13,0),2)))</f>
        <v/>
      </c>
      <c r="J317" s="28" t="str">
        <f>IF(OR(Ouverture_lignes_validées!J317="F",Ouverture_lignes_validées!J317="PM",Ouverture_lignes_validées!J317=""),"",IF(Ouverture_lignes_validées!J317=1,IF(ISEVEN(Capa_lignes!$C317)="VRAI",INDEX(COEE_CADLIGNE_TR!$A$16:$C$27,MATCH(Tableau4[[#This Row],[Mois]],COEE_CADLIGNE_TR!$A$16:$A$27,0),2)*COEE_CADLIGNE_TR!$H$2*INDEX(COEE_CADLIGNE_TR!$L$3:$R$9,MATCH(WEEKDAY($A317,1),COEE_CADLIGNE_TR!$M$3:$M$9,0),4)*INDEX(COEE_CADLIGNE_TR!$A$1:$D$13,MATCH(MONTH($A317),COEE_CADLIGNE_TR!$A$1:$A$13,0),3),INDEX(COEE_CADLIGNE_TR!$A$16:$C$27,MATCH(Tableau4[[#This Row],[Mois]],COEE_CADLIGNE_TR!$A$16:$A$27,0),2)*COEE_CADLIGNE_TR!$H$2*INDEX(COEE_CADLIGNE_TR!$L$3:$R$9,MATCH(WEEKDAY($A317,1),COEE_CADLIGNE_TR!$M$3:$M$9,0),3)*INDEX(COEE_CADLIGNE_TR!$A$1:$D$13,MATCH(MONTH($A317),COEE_CADLIGNE_TR!$A$1:$A$13,0),3))))</f>
        <v/>
      </c>
      <c r="K317" s="28">
        <f>IF(OR(Ouverture_lignes_validées!K317="F",Ouverture_lignes_validées!K317="PM",Ouverture_lignes_validées!K317=""),"",IF(Ouverture_lignes_validées!K317=1,IF(ISEVEN(Capa_lignes!$C317)="VRAI",INDEX(COEE_CADLIGNE_TR!$A$16:$C$27,MATCH(Tableau4[[#This Row],[Mois]],COEE_CADLIGNE_TR!$A$16:$A$27,0),2)*COEE_CADLIGNE_TR!$H$2*INDEX(COEE_CADLIGNE_TR!$L$3:$R$9,MATCH(WEEKDAY($A317,1),COEE_CADLIGNE_TR!$M$3:$M$9,0),3)*INDEX(COEE_CADLIGNE_TR!$A$1:$D$13,MATCH(MONTH($A317),COEE_CADLIGNE_TR!$A$1:$A$13,0),3),INDEX(COEE_CADLIGNE_TR!$A$16:$C$27,MATCH(Tableau4[[#This Row],[Mois]],COEE_CADLIGNE_TR!$A$16:$A$27,0),2)*COEE_CADLIGNE_TR!$H$2*INDEX(COEE_CADLIGNE_TR!$L$3:$R$9,MATCH(WEEKDAY($A317,1),COEE_CADLIGNE_TR!$M$3:$M$9,0),4)*INDEX(COEE_CADLIGNE_TR!$A$1:$D$13,MATCH(MONTH($A317),COEE_CADLIGNE_TR!$A$1:$A$13,0),3))))</f>
        <v>3058.7625000000003</v>
      </c>
      <c r="L317" s="28" t="str">
        <f>IF(OR(Ouverture_lignes_validées!L317="F",Ouverture_lignes_validées!L317="PM",Ouverture_lignes_validées!L317=""),"",IF(Ouverture_lignes_validées!L317=1,INDEX(COEE_CADLIGNE_TR!$A$16:$C$27,MATCH(Tableau4[[#This Row],[Mois]],COEE_CADLIGNE_TR!$A$16:$A$27,0),2)*COEE_CADLIGNE_TR!$H$2*INDEX(COEE_CADLIGNE_TR!$L$3:$R$9,MATCH(WEEKDAY($A317,1),COEE_CADLIGNE_TR!$M$3:$M$9,0),5)*INDEX(COEE_CADLIGNE_TR!$A$1:$D$13,MATCH(MONTH($A317),COEE_CADLIGNE_TR!$A$1:$A$13,0),3)))</f>
        <v/>
      </c>
      <c r="M317" s="28" t="str">
        <f>IF(OR(Ouverture_lignes_validées!M317="F",Ouverture_lignes_validées!M317="PM",Ouverture_lignes_validées!M317=""),"",IF(Ouverture_lignes_validées!M317=1,INDEX(COEE_CADLIGNE_TR!$A$16:$C$27,MATCH(Tableau4[[#This Row],[Mois]],COEE_CADLIGNE_TR!$A$16:$A$27,0),2)*COEE_CADLIGNE_TR!$H$2*INDEX(COEE_CADLIGNE_TR!$L$3:$R$9,MATCH(WEEKDAY($A317,1),COEE_CADLIGNE_TR!$M$3:$M$9,0),6)*INDEX(COEE_CADLIGNE_TR!$A$1:$D$13,MATCH(MONTH($A317),COEE_CADLIGNE_TR!$A$1:$A$13,0),3)))</f>
        <v/>
      </c>
      <c r="N317" s="28" t="str">
        <f>IF(OR(Ouverture_lignes_validées!N317="F",Ouverture_lignes_validées!N317="PM",Ouverture_lignes_validées!N317=""),"",IF(Ouverture_lignes_validées!N317=1,INDEX(COEE_CADLIGNE_TR!$A$16:$C$27,MATCH(Tableau4[[#This Row],[Mois]],COEE_CADLIGNE_TR!$A$16:$A$27,0),2)*COEE_CADLIGNE_TR!$H$2*INDEX(COEE_CADLIGNE_TR!$L$3:$R$9,MATCH(WEEKDAY($A317,1),COEE_CADLIGNE_TR!$M$3:$M$9,0),7)*INDEX(COEE_CADLIGNE_TR!$A$1:$D$13,MATCH(MONTH($A317),COEE_CADLIGNE_TR!$A$1:$A$13,0),3)))</f>
        <v/>
      </c>
      <c r="O317" s="28">
        <f>IF(OR(Ouverture_lignes_validées!O317="F",Ouverture_lignes_validées!O317="PM",Ouverture_lignes_validées!O317=""),"",IF(Ouverture_lignes_validées!O317=1,IF(ISEVEN(Capa_lignes!$C317)="VRAI",INDEX(COEE_CADLIGNE_TR!$A$16:$C$27,MATCH(Tableau4[[#This Row],[Mois]],COEE_CADLIGNE_TR!$A$16:$A$27,0),2)*COEE_CADLIGNE_TR!$I$2*INDEX(COEE_CADLIGNE_TR!$L$3:$R$9,MATCH(WEEKDAY($A317,1),COEE_CADLIGNE_TR!$M$3:$M$9,0),4)*INDEX(COEE_CADLIGNE_TR!$A$1:$D$13,MATCH(MONTH($A317),COEE_CADLIGNE_TR!$A$1:$A$13,0),4),INDEX(COEE_CADLIGNE_TR!$A$16:$C$27,MATCH(Tableau4[[#This Row],[Mois]],COEE_CADLIGNE_TR!$A$16:$A$27,0),2)*COEE_CADLIGNE_TR!$I$2*INDEX(COEE_CADLIGNE_TR!$L$3:$R$9,MATCH(WEEKDAY($A317,1),COEE_CADLIGNE_TR!$M$3:$M$9,0),3)*INDEX(COEE_CADLIGNE_TR!$A$1:$D$13,MATCH(MONTH($A317),COEE_CADLIGNE_TR!$A$1:$A$13,0),4))))</f>
        <v>4984.6500000000005</v>
      </c>
      <c r="P317" s="28">
        <f>IF(OR(Ouverture_lignes_validées!P317="F",Ouverture_lignes_validées!P317="PM",Ouverture_lignes_validées!P317=""),"",IF(Ouverture_lignes_validées!P317=1,IF(ISEVEN(Capa_lignes!$C317)="VRAI",INDEX(COEE_CADLIGNE_TR!$A$16:$C$27,MATCH(Tableau4[[#This Row],[Mois]],COEE_CADLIGNE_TR!$A$16:$A$27,0),2)*COEE_CADLIGNE_TR!$I$2*INDEX(COEE_CADLIGNE_TR!$L$3:$R$9,MATCH(WEEKDAY($A317,1),COEE_CADLIGNE_TR!$M$3:$M$9,0),3)*INDEX(COEE_CADLIGNE_TR!$A$1:$D$13,MATCH(MONTH($A317),COEE_CADLIGNE_TR!$A$1:$A$13,0),4),INDEX(COEE_CADLIGNE_TR!$A$16:$C$27,MATCH(Tableau4[[#This Row],[Mois]],COEE_CADLIGNE_TR!$A$16:$A$27,0),2)*COEE_CADLIGNE_TR!$I$2*INDEX(COEE_CADLIGNE_TR!$L$3:$R$9,MATCH(WEEKDAY($A317,1),COEE_CADLIGNE_TR!$M$3:$M$9,0),4)*INDEX(COEE_CADLIGNE_TR!$A$1:$D$13,MATCH(MONTH($A317),COEE_CADLIGNE_TR!$A$1:$A$13,0),4))))</f>
        <v>3058.7625000000003</v>
      </c>
      <c r="Q317" s="28" t="str">
        <f>IF(OR(Ouverture_lignes_validées!Q317="F",Ouverture_lignes_validées!Q317="PM",Ouverture_lignes_validées!Q317=""),"",IF(Ouverture_lignes_validées!Q317=1,INDEX(COEE_CADLIGNE_TR!$A$16:$C$27,MATCH(Tableau4[[#This Row],[Mois]],COEE_CADLIGNE_TR!$A$16:$A$27,0),2)*COEE_CADLIGNE_TR!$I$2*INDEX(COEE_CADLIGNE_TR!$L$3:$R$9,MATCH(WEEKDAY($A317,1),COEE_CADLIGNE_TR!$M$3:$M$9,0),5)*INDEX(COEE_CADLIGNE_TR!$A$1:$D$13,MATCH(MONTH($A317),COEE_CADLIGNE_TR!$A$1:$A$13,0),4)))</f>
        <v/>
      </c>
      <c r="R317" s="28" t="str">
        <f>IF(OR(Ouverture_lignes_validées!R317="F",Ouverture_lignes_validées!R317="PM",Ouverture_lignes_validées!R317=""),"",IF(Ouverture_lignes_validées!R317=1,INDEX(COEE_CADLIGNE_TR!$A$16:$C$27,MATCH(Tableau4[[#This Row],[Mois]],COEE_CADLIGNE_TR!$A$16:$A$27,0),2)*COEE_CADLIGNE_TR!$I$2*INDEX(COEE_CADLIGNE_TR!$L$3:$R$9,MATCH(WEEKDAY($A317,1),COEE_CADLIGNE_TR!$M$3:$M$9,0),6)*INDEX(COEE_CADLIGNE_TR!$A$1:$D$13,MATCH(MONTH($A317),COEE_CADLIGNE_TR!$A$1:$A$13,0),4)))</f>
        <v/>
      </c>
      <c r="S317" s="28" t="str">
        <f>IF(OR(Ouverture_lignes_validées!S317="F",Ouverture_lignes_validées!S317="PM",Ouverture_lignes_validées!S317=""),"",IF(Ouverture_lignes_validées!S317=1,INDEX(COEE_CADLIGNE_TR!$A$16:$C$27,MATCH(Tableau4[[#This Row],[Mois]],COEE_CADLIGNE_TR!$A$16:$A$27,0),2)*COEE_CADLIGNE_TR!$I$2*INDEX(COEE_CADLIGNE_TR!$L$3:$R$9,MATCH(WEEKDAY($A317,1),COEE_CADLIGNE_TR!$M$3:$M$9,0),7)*INDEX(COEE_CADLIGNE_TR!$A$1:$D$13,MATCH(MONTH($A317),COEE_CADLIGNE_TR!$A$1:$A$13,0),4)))</f>
        <v/>
      </c>
      <c r="T317" s="28">
        <f>IF(OR(Ouverture_lignes_validées!T317="F",Ouverture_lignes_validées!T317="PM",Ouverture_lignes_validées!T317=""),"",IF(Ouverture_lignes_validées!T317=1,IF(ISEVEN(Capa_lignes!$C317)="VRAI",INDEX(COEE_CADLIGNE_TR!$A$16:$C$27,MATCH(Tableau4[[#This Row],[Mois]],COEE_CADLIGNE_TR!$A$16:$A$27,0),2)*COEE_CADLIGNE_TR!$J$2*INDEX(COEE_CADLIGNE_TR!$L$3:$R$9,MATCH(WEEKDAY($A317,1),COEE_CADLIGNE_TR!$M$3:$M$9,0),3)*INDEX(COEE_CADLIGNE_TR!$A$1:$E$13,MATCH(MONTH($A317),COEE_CADLIGNE_TR!$A$1:$A$13,0),5),INDEX(COEE_CADLIGNE_TR!$A$16:$C$27,MATCH(Tableau4[[#This Row],[Mois]],COEE_CADLIGNE_TR!$A$16:$A$27,0),2)*COEE_CADLIGNE_TR!$J$2*INDEX(COEE_CADLIGNE_TR!$L$3:$R$9,MATCH(WEEKDAY($A317,1),COEE_CADLIGNE_TR!$M$3:$M$9,0),4)*INDEX(COEE_CADLIGNE_TR!$A$1:$E$13,MATCH(MONTH($A317),COEE_CADLIGNE_TR!$A$1:$A$13,0),5))))</f>
        <v>961.12412177985948</v>
      </c>
    </row>
    <row r="318" spans="1:20" x14ac:dyDescent="0.35">
      <c r="A318" s="4">
        <v>45241</v>
      </c>
      <c r="B318" s="1">
        <v>2023</v>
      </c>
      <c r="C318" s="1">
        <v>45</v>
      </c>
      <c r="D318" s="1">
        <f>MONTH(Tableau4[[#This Row],[Date ]])</f>
        <v>11</v>
      </c>
      <c r="E318" s="28" t="str">
        <f>IF(OR(Ouverture_lignes_validées!E318="F",Ouverture_lignes_validées!E318="PM",Ouverture_lignes_validées!E318=""),"",
IF(Ouverture_lignes_validées!E318=1,
IF(ISEVEN(Capa_lignes!$C318)="VRAI",
INDEX(COEE_CADLIGNE_TR!$A$16:$C$27,MATCH(Tableau4[[#This Row],[Mois]],COEE_CADLIGNE_TR!$A$16:$A$27,0),2)*COEE_CADLIGNE_TR!$G$2*INDEX(COEE_CADLIGNE_TR!$L$3:$R$9,MATCH(WEEKDAY($A318,1),COEE_CADLIGNE_TR!$M$3:$M$9,0),4)*INDEX(COEE_CADLIGNE_TR!$A$1:$D$13,MATCH(MONTH($A318),COEE_CADLIGNE_TR!$A$1:$A$13,0),2)*INDEX(COEE_CADLIGNE_TR!$A$1:$D$13,MATCH(MONTH($A318),COEE_CADLIGNE_TR!$A$1:$A$13,0),2),
INDEX(COEE_CADLIGNE_TR!$A$16:$C$27,MATCH(Tableau4[[#This Row],[Mois]],COEE_CADLIGNE_TR!$A$16:$A$27,0),2)*COEE_CADLIGNE_TR!$G$2*INDEX(COEE_CADLIGNE_TR!$L$3:$R$9,MATCH(WEEKDAY($A318,1),COEE_CADLIGNE_TR!$M$3:$M$9,0),3)*INDEX(COEE_CADLIGNE_TR!$A$1:$D$13,MATCH(MONTH($A318),COEE_CADLIGNE_TR!$A$1:$A$13,0),2)*INDEX(COEE_CADLIGNE_TR!$A$1:$D$13,MATCH(MONTH($A318),COEE_CADLIGNE_TR!$A$1:$A$13,0),2))))</f>
        <v/>
      </c>
      <c r="F318" s="28" t="str">
        <f>IF(OR(Ouverture_lignes_validées!F318="F",Ouverture_lignes_validées!F318="PM",Ouverture_lignes_validées!F318=""),"",IF(Ouverture_lignes_validées!F318=1,IF(ISEVEN(Capa_lignes!$C318)="VRAI",INDEX(COEE_CADLIGNE_TR!$A$16:$C$27,MATCH(Tableau4[[#This Row],[Mois]],COEE_CADLIGNE_TR!$A$16:$A$27,0),2)*COEE_CADLIGNE_TR!$G$2*INDEX(COEE_CADLIGNE_TR!$L$3:$R$9,MATCH(WEEKDAY($A318,1),COEE_CADLIGNE_TR!$M$3:$M$9,0),3)*INDEX(COEE_CADLIGNE_TR!$A$1:$D$13,MATCH(MONTH($A318),COEE_CADLIGNE_TR!$A$1:$A$13,0),2),COEE_CADLIGNE_TR!$G$2*INDEX(COEE_CADLIGNE_TR!$L$3:$R$9,MATCH(WEEKDAY($A318,1),COEE_CADLIGNE_TR!$M$3:$M$9,0),4)*INDEX(COEE_CADLIGNE_TR!$A$1:$D$13,MATCH(MONTH($A318),COEE_CADLIGNE_TR!$A$1:$A$13,0),2))))</f>
        <v/>
      </c>
      <c r="G318" s="28" t="str">
        <f>IF(OR(Ouverture_lignes_validées!G318="F",Ouverture_lignes_validées!G318="PM",Ouverture_lignes_validées!G318=""),"",IF(Ouverture_lignes_validées!G318=1,INDEX(COEE_CADLIGNE_TR!$A$16:$C$27,MATCH(Tableau4[[#This Row],[Mois]],COEE_CADLIGNE_TR!$A$16:$A$27,0),2)*COEE_CADLIGNE_TR!$G$2*INDEX(COEE_CADLIGNE_TR!$L$3:$R$9,MATCH(WEEKDAY($A318,1),COEE_CADLIGNE_TR!$M$3:$M$9,0),5)*INDEX(COEE_CADLIGNE_TR!$A$1:$D$13,MATCH(MONTH($A318),COEE_CADLIGNE_TR!$A$1:$A$13,0),2)))</f>
        <v/>
      </c>
      <c r="H318" s="28" t="str">
        <f>IF(OR(Ouverture_lignes_validées!H318="F",Ouverture_lignes_validées!H318="PM",Ouverture_lignes_validées!H318=""),"",IF(Ouverture_lignes_validées!H318=1,INDEX(COEE_CADLIGNE_TR!$A$16:$C$27,MATCH(Tableau4[[#This Row],[Mois]],COEE_CADLIGNE_TR!$A$16:$A$27,0),2)*COEE_CADLIGNE_TR!$G$2*INDEX(COEE_CADLIGNE_TR!$L$3:$R$9,MATCH(WEEKDAY($A318,1),COEE_CADLIGNE_TR!$M$3:$M$9,0),6)*INDEX(COEE_CADLIGNE_TR!$A$1:$D$13,MATCH(MONTH($A318),COEE_CADLIGNE_TR!$A$1:$A$13,0),2)))</f>
        <v/>
      </c>
      <c r="I318" s="28" t="str">
        <f>IF(OR(Ouverture_lignes_validées!I318="F",Ouverture_lignes_validées!I318="PM",Ouverture_lignes_validées!I318=""),"",IF(Ouverture_lignes_validées!I318=1,INDEX(COEE_CADLIGNE_TR!$A$16:$C$27,MATCH(Tableau4[[#This Row],[Mois]],COEE_CADLIGNE_TR!$A$16:$A$27,0),2)*COEE_CADLIGNE_TR!$G$2*INDEX(COEE_CADLIGNE_TR!$L$3:$R$9,MATCH(WEEKDAY($A318,1),COEE_CADLIGNE_TR!$M$3:$M$9,0),7)*INDEX(COEE_CADLIGNE_TR!$A$1:$D$13,MATCH(MONTH($A318),COEE_CADLIGNE_TR!$A$1:$A$13,0),2)))</f>
        <v/>
      </c>
      <c r="J318" s="28" t="str">
        <f>IF(OR(Ouverture_lignes_validées!J318="F",Ouverture_lignes_validées!J318="PM",Ouverture_lignes_validées!J318=""),"",IF(Ouverture_lignes_validées!J318=1,IF(ISEVEN(Capa_lignes!$C318)="VRAI",INDEX(COEE_CADLIGNE_TR!$A$16:$C$27,MATCH(Tableau4[[#This Row],[Mois]],COEE_CADLIGNE_TR!$A$16:$A$27,0),2)*COEE_CADLIGNE_TR!$H$2*INDEX(COEE_CADLIGNE_TR!$L$3:$R$9,MATCH(WEEKDAY($A318,1),COEE_CADLIGNE_TR!$M$3:$M$9,0),4)*INDEX(COEE_CADLIGNE_TR!$A$1:$D$13,MATCH(MONTH($A318),COEE_CADLIGNE_TR!$A$1:$A$13,0),3),INDEX(COEE_CADLIGNE_TR!$A$16:$C$27,MATCH(Tableau4[[#This Row],[Mois]],COEE_CADLIGNE_TR!$A$16:$A$27,0),2)*COEE_CADLIGNE_TR!$H$2*INDEX(COEE_CADLIGNE_TR!$L$3:$R$9,MATCH(WEEKDAY($A318,1),COEE_CADLIGNE_TR!$M$3:$M$9,0),3)*INDEX(COEE_CADLIGNE_TR!$A$1:$D$13,MATCH(MONTH($A318),COEE_CADLIGNE_TR!$A$1:$A$13,0),3))))</f>
        <v/>
      </c>
      <c r="K318" s="28" t="str">
        <f>IF(OR(Ouverture_lignes_validées!K318="F",Ouverture_lignes_validées!K318="PM",Ouverture_lignes_validées!K318=""),"",IF(Ouverture_lignes_validées!K318=1,IF(ISEVEN(Capa_lignes!$C318)="VRAI",INDEX(COEE_CADLIGNE_TR!$A$16:$C$27,MATCH(Tableau4[[#This Row],[Mois]],COEE_CADLIGNE_TR!$A$16:$A$27,0),2)*COEE_CADLIGNE_TR!$H$2*INDEX(COEE_CADLIGNE_TR!$L$3:$R$9,MATCH(WEEKDAY($A318,1),COEE_CADLIGNE_TR!$M$3:$M$9,0),3)*INDEX(COEE_CADLIGNE_TR!$A$1:$D$13,MATCH(MONTH($A318),COEE_CADLIGNE_TR!$A$1:$A$13,0),3),INDEX(COEE_CADLIGNE_TR!$A$16:$C$27,MATCH(Tableau4[[#This Row],[Mois]],COEE_CADLIGNE_TR!$A$16:$A$27,0),2)*COEE_CADLIGNE_TR!$H$2*INDEX(COEE_CADLIGNE_TR!$L$3:$R$9,MATCH(WEEKDAY($A318,1),COEE_CADLIGNE_TR!$M$3:$M$9,0),4)*INDEX(COEE_CADLIGNE_TR!$A$1:$D$13,MATCH(MONTH($A318),COEE_CADLIGNE_TR!$A$1:$A$13,0),3))))</f>
        <v/>
      </c>
      <c r="L318" s="28" t="str">
        <f>IF(OR(Ouverture_lignes_validées!L318="F",Ouverture_lignes_validées!L318="PM",Ouverture_lignes_validées!L318=""),"",IF(Ouverture_lignes_validées!L318=1,INDEX(COEE_CADLIGNE_TR!$A$16:$C$27,MATCH(Tableau4[[#This Row],[Mois]],COEE_CADLIGNE_TR!$A$16:$A$27,0),2)*COEE_CADLIGNE_TR!$H$2*INDEX(COEE_CADLIGNE_TR!$L$3:$R$9,MATCH(WEEKDAY($A318,1),COEE_CADLIGNE_TR!$M$3:$M$9,0),5)*INDEX(COEE_CADLIGNE_TR!$A$1:$D$13,MATCH(MONTH($A318),COEE_CADLIGNE_TR!$A$1:$A$13,0),3)))</f>
        <v/>
      </c>
      <c r="M318" s="28" t="str">
        <f>IF(OR(Ouverture_lignes_validées!M318="F",Ouverture_lignes_validées!M318="PM",Ouverture_lignes_validées!M318=""),"",IF(Ouverture_lignes_validées!M318=1,INDEX(COEE_CADLIGNE_TR!$A$16:$C$27,MATCH(Tableau4[[#This Row],[Mois]],COEE_CADLIGNE_TR!$A$16:$A$27,0),2)*COEE_CADLIGNE_TR!$H$2*INDEX(COEE_CADLIGNE_TR!$L$3:$R$9,MATCH(WEEKDAY($A318,1),COEE_CADLIGNE_TR!$M$3:$M$9,0),6)*INDEX(COEE_CADLIGNE_TR!$A$1:$D$13,MATCH(MONTH($A318),COEE_CADLIGNE_TR!$A$1:$A$13,0),3)))</f>
        <v/>
      </c>
      <c r="N318" s="28">
        <f>IF(OR(Ouverture_lignes_validées!N318="F",Ouverture_lignes_validées!N318="PM",Ouverture_lignes_validées!N318=""),"",IF(Ouverture_lignes_validées!N318=1,INDEX(COEE_CADLIGNE_TR!$A$16:$C$27,MATCH(Tableau4[[#This Row],[Mois]],COEE_CADLIGNE_TR!$A$16:$A$27,0),2)*COEE_CADLIGNE_TR!$H$2*INDEX(COEE_CADLIGNE_TR!$L$3:$R$9,MATCH(WEEKDAY($A318,1),COEE_CADLIGNE_TR!$M$3:$M$9,0),7)*INDEX(COEE_CADLIGNE_TR!$A$1:$D$13,MATCH(MONTH($A318),COEE_CADLIGNE_TR!$A$1:$A$13,0),3)))</f>
        <v>8043.4125000000004</v>
      </c>
      <c r="O318" s="28" t="str">
        <f>IF(OR(Ouverture_lignes_validées!O318="F",Ouverture_lignes_validées!O318="PM",Ouverture_lignes_validées!O318=""),"",IF(Ouverture_lignes_validées!O318=1,IF(ISEVEN(Capa_lignes!$C318)="VRAI",INDEX(COEE_CADLIGNE_TR!$A$16:$C$27,MATCH(Tableau4[[#This Row],[Mois]],COEE_CADLIGNE_TR!$A$16:$A$27,0),2)*COEE_CADLIGNE_TR!$I$2*INDEX(COEE_CADLIGNE_TR!$L$3:$R$9,MATCH(WEEKDAY($A318,1),COEE_CADLIGNE_TR!$M$3:$M$9,0),4)*INDEX(COEE_CADLIGNE_TR!$A$1:$D$13,MATCH(MONTH($A318),COEE_CADLIGNE_TR!$A$1:$A$13,0),4),INDEX(COEE_CADLIGNE_TR!$A$16:$C$27,MATCH(Tableau4[[#This Row],[Mois]],COEE_CADLIGNE_TR!$A$16:$A$27,0),2)*COEE_CADLIGNE_TR!$I$2*INDEX(COEE_CADLIGNE_TR!$L$3:$R$9,MATCH(WEEKDAY($A318,1),COEE_CADLIGNE_TR!$M$3:$M$9,0),3)*INDEX(COEE_CADLIGNE_TR!$A$1:$D$13,MATCH(MONTH($A318),COEE_CADLIGNE_TR!$A$1:$A$13,0),4))))</f>
        <v/>
      </c>
      <c r="P318" s="28" t="str">
        <f>IF(OR(Ouverture_lignes_validées!P318="F",Ouverture_lignes_validées!P318="PM",Ouverture_lignes_validées!P318=""),"",IF(Ouverture_lignes_validées!P318=1,IF(ISEVEN(Capa_lignes!$C318)="VRAI",INDEX(COEE_CADLIGNE_TR!$A$16:$C$27,MATCH(Tableau4[[#This Row],[Mois]],COEE_CADLIGNE_TR!$A$16:$A$27,0),2)*COEE_CADLIGNE_TR!$I$2*INDEX(COEE_CADLIGNE_TR!$L$3:$R$9,MATCH(WEEKDAY($A318,1),COEE_CADLIGNE_TR!$M$3:$M$9,0),3)*INDEX(COEE_CADLIGNE_TR!$A$1:$D$13,MATCH(MONTH($A318),COEE_CADLIGNE_TR!$A$1:$A$13,0),4),INDEX(COEE_CADLIGNE_TR!$A$16:$C$27,MATCH(Tableau4[[#This Row],[Mois]],COEE_CADLIGNE_TR!$A$16:$A$27,0),2)*COEE_CADLIGNE_TR!$I$2*INDEX(COEE_CADLIGNE_TR!$L$3:$R$9,MATCH(WEEKDAY($A318,1),COEE_CADLIGNE_TR!$M$3:$M$9,0),4)*INDEX(COEE_CADLIGNE_TR!$A$1:$D$13,MATCH(MONTH($A318),COEE_CADLIGNE_TR!$A$1:$A$13,0),4))))</f>
        <v/>
      </c>
      <c r="Q318" s="28" t="str">
        <f>IF(OR(Ouverture_lignes_validées!Q318="F",Ouverture_lignes_validées!Q318="PM",Ouverture_lignes_validées!Q318=""),"",IF(Ouverture_lignes_validées!Q318=1,INDEX(COEE_CADLIGNE_TR!$A$16:$C$27,MATCH(Tableau4[[#This Row],[Mois]],COEE_CADLIGNE_TR!$A$16:$A$27,0),2)*COEE_CADLIGNE_TR!$I$2*INDEX(COEE_CADLIGNE_TR!$L$3:$R$9,MATCH(WEEKDAY($A318,1),COEE_CADLIGNE_TR!$M$3:$M$9,0),5)*INDEX(COEE_CADLIGNE_TR!$A$1:$D$13,MATCH(MONTH($A318),COEE_CADLIGNE_TR!$A$1:$A$13,0),4)))</f>
        <v/>
      </c>
      <c r="R318" s="28" t="str">
        <f>IF(OR(Ouverture_lignes_validées!R318="F",Ouverture_lignes_validées!R318="PM",Ouverture_lignes_validées!R318=""),"",IF(Ouverture_lignes_validées!R318=1,INDEX(COEE_CADLIGNE_TR!$A$16:$C$27,MATCH(Tableau4[[#This Row],[Mois]],COEE_CADLIGNE_TR!$A$16:$A$27,0),2)*COEE_CADLIGNE_TR!$I$2*INDEX(COEE_CADLIGNE_TR!$L$3:$R$9,MATCH(WEEKDAY($A318,1),COEE_CADLIGNE_TR!$M$3:$M$9,0),6)*INDEX(COEE_CADLIGNE_TR!$A$1:$D$13,MATCH(MONTH($A318),COEE_CADLIGNE_TR!$A$1:$A$13,0),4)))</f>
        <v/>
      </c>
      <c r="S318" s="28">
        <f>IF(OR(Ouverture_lignes_validées!S318="F",Ouverture_lignes_validées!S318="PM",Ouverture_lignes_validées!S318=""),"",IF(Ouverture_lignes_validées!S318=1,INDEX(COEE_CADLIGNE_TR!$A$16:$C$27,MATCH(Tableau4[[#This Row],[Mois]],COEE_CADLIGNE_TR!$A$16:$A$27,0),2)*COEE_CADLIGNE_TR!$I$2*INDEX(COEE_CADLIGNE_TR!$L$3:$R$9,MATCH(WEEKDAY($A318,1),COEE_CADLIGNE_TR!$M$3:$M$9,0),7)*INDEX(COEE_CADLIGNE_TR!$A$1:$D$13,MATCH(MONTH($A318),COEE_CADLIGNE_TR!$A$1:$A$13,0),4)))</f>
        <v>8043.4125000000004</v>
      </c>
      <c r="T318" s="28" t="str">
        <f>IF(OR(Ouverture_lignes_validées!T318="F",Ouverture_lignes_validées!T318="PM",Ouverture_lignes_validées!T318=""),"",IF(Ouverture_lignes_validées!T318=1,IF(ISEVEN(Capa_lignes!$C318)="VRAI",INDEX(COEE_CADLIGNE_TR!$A$16:$C$27,MATCH(Tableau4[[#This Row],[Mois]],COEE_CADLIGNE_TR!$A$16:$A$27,0),2)*COEE_CADLIGNE_TR!$J$2*INDEX(COEE_CADLIGNE_TR!$L$3:$R$9,MATCH(WEEKDAY($A318,1),COEE_CADLIGNE_TR!$M$3:$M$9,0),3)*INDEX(COEE_CADLIGNE_TR!$A$1:$E$13,MATCH(MONTH($A318),COEE_CADLIGNE_TR!$A$1:$A$13,0),5),INDEX(COEE_CADLIGNE_TR!$A$16:$C$27,MATCH(Tableau4[[#This Row],[Mois]],COEE_CADLIGNE_TR!$A$16:$A$27,0),2)*COEE_CADLIGNE_TR!$J$2*INDEX(COEE_CADLIGNE_TR!$L$3:$R$9,MATCH(WEEKDAY($A318,1),COEE_CADLIGNE_TR!$M$3:$M$9,0),4)*INDEX(COEE_CADLIGNE_TR!$A$1:$E$13,MATCH(MONTH($A318),COEE_CADLIGNE_TR!$A$1:$A$13,0),5))))</f>
        <v/>
      </c>
    </row>
    <row r="319" spans="1:20" x14ac:dyDescent="0.35">
      <c r="A319" s="4">
        <v>45242</v>
      </c>
      <c r="B319" s="1">
        <v>2023</v>
      </c>
      <c r="C319" s="1">
        <v>45</v>
      </c>
      <c r="D319" s="1">
        <f>MONTH(Tableau4[[#This Row],[Date ]])</f>
        <v>11</v>
      </c>
      <c r="E319" s="28" t="str">
        <f>IF(OR(Ouverture_lignes_validées!E319="F",Ouverture_lignes_validées!E319="PM",Ouverture_lignes_validées!E319=""),"",
IF(Ouverture_lignes_validées!E319=1,
IF(ISEVEN(Capa_lignes!$C319)="VRAI",
INDEX(COEE_CADLIGNE_TR!$A$16:$C$27,MATCH(Tableau4[[#This Row],[Mois]],COEE_CADLIGNE_TR!$A$16:$A$27,0),2)*COEE_CADLIGNE_TR!$G$2*INDEX(COEE_CADLIGNE_TR!$L$3:$R$9,MATCH(WEEKDAY($A319,1),COEE_CADLIGNE_TR!$M$3:$M$9,0),4)*INDEX(COEE_CADLIGNE_TR!$A$1:$D$13,MATCH(MONTH($A319),COEE_CADLIGNE_TR!$A$1:$A$13,0),2)*INDEX(COEE_CADLIGNE_TR!$A$1:$D$13,MATCH(MONTH($A319),COEE_CADLIGNE_TR!$A$1:$A$13,0),2),
INDEX(COEE_CADLIGNE_TR!$A$16:$C$27,MATCH(Tableau4[[#This Row],[Mois]],COEE_CADLIGNE_TR!$A$16:$A$27,0),2)*COEE_CADLIGNE_TR!$G$2*INDEX(COEE_CADLIGNE_TR!$L$3:$R$9,MATCH(WEEKDAY($A319,1),COEE_CADLIGNE_TR!$M$3:$M$9,0),3)*INDEX(COEE_CADLIGNE_TR!$A$1:$D$13,MATCH(MONTH($A319),COEE_CADLIGNE_TR!$A$1:$A$13,0),2)*INDEX(COEE_CADLIGNE_TR!$A$1:$D$13,MATCH(MONTH($A319),COEE_CADLIGNE_TR!$A$1:$A$13,0),2))))</f>
        <v/>
      </c>
      <c r="F319" s="28" t="str">
        <f>IF(OR(Ouverture_lignes_validées!F319="F",Ouverture_lignes_validées!F319="PM",Ouverture_lignes_validées!F319=""),"",IF(Ouverture_lignes_validées!F319=1,IF(ISEVEN(Capa_lignes!$C319)="VRAI",INDEX(COEE_CADLIGNE_TR!$A$16:$C$27,MATCH(Tableau4[[#This Row],[Mois]],COEE_CADLIGNE_TR!$A$16:$A$27,0),2)*COEE_CADLIGNE_TR!$G$2*INDEX(COEE_CADLIGNE_TR!$L$3:$R$9,MATCH(WEEKDAY($A319,1),COEE_CADLIGNE_TR!$M$3:$M$9,0),3)*INDEX(COEE_CADLIGNE_TR!$A$1:$D$13,MATCH(MONTH($A319),COEE_CADLIGNE_TR!$A$1:$A$13,0),2),COEE_CADLIGNE_TR!$G$2*INDEX(COEE_CADLIGNE_TR!$L$3:$R$9,MATCH(WEEKDAY($A319,1),COEE_CADLIGNE_TR!$M$3:$M$9,0),4)*INDEX(COEE_CADLIGNE_TR!$A$1:$D$13,MATCH(MONTH($A319),COEE_CADLIGNE_TR!$A$1:$A$13,0),2))))</f>
        <v/>
      </c>
      <c r="G319" s="28" t="str">
        <f>IF(OR(Ouverture_lignes_validées!G319="F",Ouverture_lignes_validées!G319="PM",Ouverture_lignes_validées!G319=""),"",IF(Ouverture_lignes_validées!G319=1,INDEX(COEE_CADLIGNE_TR!$A$16:$C$27,MATCH(Tableau4[[#This Row],[Mois]],COEE_CADLIGNE_TR!$A$16:$A$27,0),2)*COEE_CADLIGNE_TR!$G$2*INDEX(COEE_CADLIGNE_TR!$L$3:$R$9,MATCH(WEEKDAY($A319,1),COEE_CADLIGNE_TR!$M$3:$M$9,0),5)*INDEX(COEE_CADLIGNE_TR!$A$1:$D$13,MATCH(MONTH($A319),COEE_CADLIGNE_TR!$A$1:$A$13,0),2)))</f>
        <v/>
      </c>
      <c r="H319" s="28" t="str">
        <f>IF(OR(Ouverture_lignes_validées!H319="F",Ouverture_lignes_validées!H319="PM",Ouverture_lignes_validées!H319=""),"",IF(Ouverture_lignes_validées!H319=1,INDEX(COEE_CADLIGNE_TR!$A$16:$C$27,MATCH(Tableau4[[#This Row],[Mois]],COEE_CADLIGNE_TR!$A$16:$A$27,0),2)*COEE_CADLIGNE_TR!$G$2*INDEX(COEE_CADLIGNE_TR!$L$3:$R$9,MATCH(WEEKDAY($A319,1),COEE_CADLIGNE_TR!$M$3:$M$9,0),6)*INDEX(COEE_CADLIGNE_TR!$A$1:$D$13,MATCH(MONTH($A319),COEE_CADLIGNE_TR!$A$1:$A$13,0),2)))</f>
        <v/>
      </c>
      <c r="I319" s="28" t="str">
        <f>IF(OR(Ouverture_lignes_validées!I319="F",Ouverture_lignes_validées!I319="PM",Ouverture_lignes_validées!I319=""),"",IF(Ouverture_lignes_validées!I319=1,INDEX(COEE_CADLIGNE_TR!$A$16:$C$27,MATCH(Tableau4[[#This Row],[Mois]],COEE_CADLIGNE_TR!$A$16:$A$27,0),2)*COEE_CADLIGNE_TR!$G$2*INDEX(COEE_CADLIGNE_TR!$L$3:$R$9,MATCH(WEEKDAY($A319,1),COEE_CADLIGNE_TR!$M$3:$M$9,0),7)*INDEX(COEE_CADLIGNE_TR!$A$1:$D$13,MATCH(MONTH($A319),COEE_CADLIGNE_TR!$A$1:$A$13,0),2)))</f>
        <v/>
      </c>
      <c r="J319" s="28" t="str">
        <f>IF(OR(Ouverture_lignes_validées!J319="F",Ouverture_lignes_validées!J319="PM",Ouverture_lignes_validées!J319=""),"",IF(Ouverture_lignes_validées!J319=1,IF(ISEVEN(Capa_lignes!$C319)="VRAI",INDEX(COEE_CADLIGNE_TR!$A$16:$C$27,MATCH(Tableau4[[#This Row],[Mois]],COEE_CADLIGNE_TR!$A$16:$A$27,0),2)*COEE_CADLIGNE_TR!$H$2*INDEX(COEE_CADLIGNE_TR!$L$3:$R$9,MATCH(WEEKDAY($A319,1),COEE_CADLIGNE_TR!$M$3:$M$9,0),4)*INDEX(COEE_CADLIGNE_TR!$A$1:$D$13,MATCH(MONTH($A319),COEE_CADLIGNE_TR!$A$1:$A$13,0),3),INDEX(COEE_CADLIGNE_TR!$A$16:$C$27,MATCH(Tableau4[[#This Row],[Mois]],COEE_CADLIGNE_TR!$A$16:$A$27,0),2)*COEE_CADLIGNE_TR!$H$2*INDEX(COEE_CADLIGNE_TR!$L$3:$R$9,MATCH(WEEKDAY($A319,1),COEE_CADLIGNE_TR!$M$3:$M$9,0),3)*INDEX(COEE_CADLIGNE_TR!$A$1:$D$13,MATCH(MONTH($A319),COEE_CADLIGNE_TR!$A$1:$A$13,0),3))))</f>
        <v/>
      </c>
      <c r="K319" s="28" t="str">
        <f>IF(OR(Ouverture_lignes_validées!K319="F",Ouverture_lignes_validées!K319="PM",Ouverture_lignes_validées!K319=""),"",IF(Ouverture_lignes_validées!K319=1,IF(ISEVEN(Capa_lignes!$C319)="VRAI",INDEX(COEE_CADLIGNE_TR!$A$16:$C$27,MATCH(Tableau4[[#This Row],[Mois]],COEE_CADLIGNE_TR!$A$16:$A$27,0),2)*COEE_CADLIGNE_TR!$H$2*INDEX(COEE_CADLIGNE_TR!$L$3:$R$9,MATCH(WEEKDAY($A319,1),COEE_CADLIGNE_TR!$M$3:$M$9,0),3)*INDEX(COEE_CADLIGNE_TR!$A$1:$D$13,MATCH(MONTH($A319),COEE_CADLIGNE_TR!$A$1:$A$13,0),3),INDEX(COEE_CADLIGNE_TR!$A$16:$C$27,MATCH(Tableau4[[#This Row],[Mois]],COEE_CADLIGNE_TR!$A$16:$A$27,0),2)*COEE_CADLIGNE_TR!$H$2*INDEX(COEE_CADLIGNE_TR!$L$3:$R$9,MATCH(WEEKDAY($A319,1),COEE_CADLIGNE_TR!$M$3:$M$9,0),4)*INDEX(COEE_CADLIGNE_TR!$A$1:$D$13,MATCH(MONTH($A319),COEE_CADLIGNE_TR!$A$1:$A$13,0),3))))</f>
        <v/>
      </c>
      <c r="L319" s="28" t="str">
        <f>IF(OR(Ouverture_lignes_validées!L319="F",Ouverture_lignes_validées!L319="PM",Ouverture_lignes_validées!L319=""),"",IF(Ouverture_lignes_validées!L319=1,INDEX(COEE_CADLIGNE_TR!$A$16:$C$27,MATCH(Tableau4[[#This Row],[Mois]],COEE_CADLIGNE_TR!$A$16:$A$27,0),2)*COEE_CADLIGNE_TR!$H$2*INDEX(COEE_CADLIGNE_TR!$L$3:$R$9,MATCH(WEEKDAY($A319,1),COEE_CADLIGNE_TR!$M$3:$M$9,0),5)*INDEX(COEE_CADLIGNE_TR!$A$1:$D$13,MATCH(MONTH($A319),COEE_CADLIGNE_TR!$A$1:$A$13,0),3)))</f>
        <v/>
      </c>
      <c r="M319" s="28" t="str">
        <f>IF(OR(Ouverture_lignes_validées!M319="F",Ouverture_lignes_validées!M319="PM",Ouverture_lignes_validées!M319=""),"",IF(Ouverture_lignes_validées!M319=1,INDEX(COEE_CADLIGNE_TR!$A$16:$C$27,MATCH(Tableau4[[#This Row],[Mois]],COEE_CADLIGNE_TR!$A$16:$A$27,0),2)*COEE_CADLIGNE_TR!$H$2*INDEX(COEE_CADLIGNE_TR!$L$3:$R$9,MATCH(WEEKDAY($A319,1),COEE_CADLIGNE_TR!$M$3:$M$9,0),6)*INDEX(COEE_CADLIGNE_TR!$A$1:$D$13,MATCH(MONTH($A319),COEE_CADLIGNE_TR!$A$1:$A$13,0),3)))</f>
        <v/>
      </c>
      <c r="N319" s="28">
        <f>IF(OR(Ouverture_lignes_validées!N319="F",Ouverture_lignes_validées!N319="PM",Ouverture_lignes_validées!N319=""),"",IF(Ouverture_lignes_validées!N319=1,INDEX(COEE_CADLIGNE_TR!$A$16:$C$27,MATCH(Tableau4[[#This Row],[Mois]],COEE_CADLIGNE_TR!$A$16:$A$27,0),2)*COEE_CADLIGNE_TR!$H$2*INDEX(COEE_CADLIGNE_TR!$L$3:$R$9,MATCH(WEEKDAY($A319,1),COEE_CADLIGNE_TR!$M$3:$M$9,0),7)*INDEX(COEE_CADLIGNE_TR!$A$1:$D$13,MATCH(MONTH($A319),COEE_CADLIGNE_TR!$A$1:$A$13,0),3)))</f>
        <v>8043.4125000000004</v>
      </c>
      <c r="O319" s="28" t="str">
        <f>IF(OR(Ouverture_lignes_validées!O319="F",Ouverture_lignes_validées!O319="PM",Ouverture_lignes_validées!O319=""),"",IF(Ouverture_lignes_validées!O319=1,IF(ISEVEN(Capa_lignes!$C319)="VRAI",INDEX(COEE_CADLIGNE_TR!$A$16:$C$27,MATCH(Tableau4[[#This Row],[Mois]],COEE_CADLIGNE_TR!$A$16:$A$27,0),2)*COEE_CADLIGNE_TR!$I$2*INDEX(COEE_CADLIGNE_TR!$L$3:$R$9,MATCH(WEEKDAY($A319,1),COEE_CADLIGNE_TR!$M$3:$M$9,0),4)*INDEX(COEE_CADLIGNE_TR!$A$1:$D$13,MATCH(MONTH($A319),COEE_CADLIGNE_TR!$A$1:$A$13,0),4),INDEX(COEE_CADLIGNE_TR!$A$16:$C$27,MATCH(Tableau4[[#This Row],[Mois]],COEE_CADLIGNE_TR!$A$16:$A$27,0),2)*COEE_CADLIGNE_TR!$I$2*INDEX(COEE_CADLIGNE_TR!$L$3:$R$9,MATCH(WEEKDAY($A319,1),COEE_CADLIGNE_TR!$M$3:$M$9,0),3)*INDEX(COEE_CADLIGNE_TR!$A$1:$D$13,MATCH(MONTH($A319),COEE_CADLIGNE_TR!$A$1:$A$13,0),4))))</f>
        <v/>
      </c>
      <c r="P319" s="28" t="str">
        <f>IF(OR(Ouverture_lignes_validées!P319="F",Ouverture_lignes_validées!P319="PM",Ouverture_lignes_validées!P319=""),"",IF(Ouverture_lignes_validées!P319=1,IF(ISEVEN(Capa_lignes!$C319)="VRAI",INDEX(COEE_CADLIGNE_TR!$A$16:$C$27,MATCH(Tableau4[[#This Row],[Mois]],COEE_CADLIGNE_TR!$A$16:$A$27,0),2)*COEE_CADLIGNE_TR!$I$2*INDEX(COEE_CADLIGNE_TR!$L$3:$R$9,MATCH(WEEKDAY($A319,1),COEE_CADLIGNE_TR!$M$3:$M$9,0),3)*INDEX(COEE_CADLIGNE_TR!$A$1:$D$13,MATCH(MONTH($A319),COEE_CADLIGNE_TR!$A$1:$A$13,0),4),INDEX(COEE_CADLIGNE_TR!$A$16:$C$27,MATCH(Tableau4[[#This Row],[Mois]],COEE_CADLIGNE_TR!$A$16:$A$27,0),2)*COEE_CADLIGNE_TR!$I$2*INDEX(COEE_CADLIGNE_TR!$L$3:$R$9,MATCH(WEEKDAY($A319,1),COEE_CADLIGNE_TR!$M$3:$M$9,0),4)*INDEX(COEE_CADLIGNE_TR!$A$1:$D$13,MATCH(MONTH($A319),COEE_CADLIGNE_TR!$A$1:$A$13,0),4))))</f>
        <v/>
      </c>
      <c r="Q319" s="28" t="str">
        <f>IF(OR(Ouverture_lignes_validées!Q319="F",Ouverture_lignes_validées!Q319="PM",Ouverture_lignes_validées!Q319=""),"",IF(Ouverture_lignes_validées!Q319=1,INDEX(COEE_CADLIGNE_TR!$A$16:$C$27,MATCH(Tableau4[[#This Row],[Mois]],COEE_CADLIGNE_TR!$A$16:$A$27,0),2)*COEE_CADLIGNE_TR!$I$2*INDEX(COEE_CADLIGNE_TR!$L$3:$R$9,MATCH(WEEKDAY($A319,1),COEE_CADLIGNE_TR!$M$3:$M$9,0),5)*INDEX(COEE_CADLIGNE_TR!$A$1:$D$13,MATCH(MONTH($A319),COEE_CADLIGNE_TR!$A$1:$A$13,0),4)))</f>
        <v/>
      </c>
      <c r="R319" s="28" t="str">
        <f>IF(OR(Ouverture_lignes_validées!R319="F",Ouverture_lignes_validées!R319="PM",Ouverture_lignes_validées!R319=""),"",IF(Ouverture_lignes_validées!R319=1,INDEX(COEE_CADLIGNE_TR!$A$16:$C$27,MATCH(Tableau4[[#This Row],[Mois]],COEE_CADLIGNE_TR!$A$16:$A$27,0),2)*COEE_CADLIGNE_TR!$I$2*INDEX(COEE_CADLIGNE_TR!$L$3:$R$9,MATCH(WEEKDAY($A319,1),COEE_CADLIGNE_TR!$M$3:$M$9,0),6)*INDEX(COEE_CADLIGNE_TR!$A$1:$D$13,MATCH(MONTH($A319),COEE_CADLIGNE_TR!$A$1:$A$13,0),4)))</f>
        <v/>
      </c>
      <c r="S319" s="28">
        <f>IF(OR(Ouverture_lignes_validées!S319="F",Ouverture_lignes_validées!S319="PM",Ouverture_lignes_validées!S319=""),"",IF(Ouverture_lignes_validées!S319=1,INDEX(COEE_CADLIGNE_TR!$A$16:$C$27,MATCH(Tableau4[[#This Row],[Mois]],COEE_CADLIGNE_TR!$A$16:$A$27,0),2)*COEE_CADLIGNE_TR!$I$2*INDEX(COEE_CADLIGNE_TR!$L$3:$R$9,MATCH(WEEKDAY($A319,1),COEE_CADLIGNE_TR!$M$3:$M$9,0),7)*INDEX(COEE_CADLIGNE_TR!$A$1:$D$13,MATCH(MONTH($A319),COEE_CADLIGNE_TR!$A$1:$A$13,0),4)))</f>
        <v>8043.4125000000004</v>
      </c>
      <c r="T319" s="28" t="str">
        <f>IF(OR(Ouverture_lignes_validées!T319="F",Ouverture_lignes_validées!T319="PM",Ouverture_lignes_validées!T319=""),"",IF(Ouverture_lignes_validées!T319=1,IF(ISEVEN(Capa_lignes!$C319)="VRAI",INDEX(COEE_CADLIGNE_TR!$A$16:$C$27,MATCH(Tableau4[[#This Row],[Mois]],COEE_CADLIGNE_TR!$A$16:$A$27,0),2)*COEE_CADLIGNE_TR!$J$2*INDEX(COEE_CADLIGNE_TR!$L$3:$R$9,MATCH(WEEKDAY($A319,1),COEE_CADLIGNE_TR!$M$3:$M$9,0),3)*INDEX(COEE_CADLIGNE_TR!$A$1:$E$13,MATCH(MONTH($A319),COEE_CADLIGNE_TR!$A$1:$A$13,0),5),INDEX(COEE_CADLIGNE_TR!$A$16:$C$27,MATCH(Tableau4[[#This Row],[Mois]],COEE_CADLIGNE_TR!$A$16:$A$27,0),2)*COEE_CADLIGNE_TR!$J$2*INDEX(COEE_CADLIGNE_TR!$L$3:$R$9,MATCH(WEEKDAY($A319,1),COEE_CADLIGNE_TR!$M$3:$M$9,0),4)*INDEX(COEE_CADLIGNE_TR!$A$1:$E$13,MATCH(MONTH($A319),COEE_CADLIGNE_TR!$A$1:$A$13,0),5))))</f>
        <v/>
      </c>
    </row>
    <row r="320" spans="1:20" x14ac:dyDescent="0.35">
      <c r="A320" s="4">
        <v>45243</v>
      </c>
      <c r="B320" s="1">
        <v>2023</v>
      </c>
      <c r="C320" s="1">
        <v>46</v>
      </c>
      <c r="D320" s="1">
        <f>MONTH(Tableau4[[#This Row],[Date ]])</f>
        <v>11</v>
      </c>
      <c r="E320" s="28" t="str">
        <f>IF(OR(Ouverture_lignes_validées!E320="F",Ouverture_lignes_validées!E320="PM",Ouverture_lignes_validées!E320=""),"",
IF(Ouverture_lignes_validées!E320=1,
IF(ISEVEN(Capa_lignes!$C320)="VRAI",
INDEX(COEE_CADLIGNE_TR!$A$16:$C$27,MATCH(Tableau4[[#This Row],[Mois]],COEE_CADLIGNE_TR!$A$16:$A$27,0),2)*COEE_CADLIGNE_TR!$G$2*INDEX(COEE_CADLIGNE_TR!$L$3:$R$9,MATCH(WEEKDAY($A320,1),COEE_CADLIGNE_TR!$M$3:$M$9,0),4)*INDEX(COEE_CADLIGNE_TR!$A$1:$D$13,MATCH(MONTH($A320),COEE_CADLIGNE_TR!$A$1:$A$13,0),2)*INDEX(COEE_CADLIGNE_TR!$A$1:$D$13,MATCH(MONTH($A320),COEE_CADLIGNE_TR!$A$1:$A$13,0),2),
INDEX(COEE_CADLIGNE_TR!$A$16:$C$27,MATCH(Tableau4[[#This Row],[Mois]],COEE_CADLIGNE_TR!$A$16:$A$27,0),2)*COEE_CADLIGNE_TR!$G$2*INDEX(COEE_CADLIGNE_TR!$L$3:$R$9,MATCH(WEEKDAY($A320,1),COEE_CADLIGNE_TR!$M$3:$M$9,0),3)*INDEX(COEE_CADLIGNE_TR!$A$1:$D$13,MATCH(MONTH($A320),COEE_CADLIGNE_TR!$A$1:$A$13,0),2)*INDEX(COEE_CADLIGNE_TR!$A$1:$D$13,MATCH(MONTH($A320),COEE_CADLIGNE_TR!$A$1:$A$13,0),2))))</f>
        <v/>
      </c>
      <c r="F320" s="28" t="str">
        <f>IF(OR(Ouverture_lignes_validées!F320="F",Ouverture_lignes_validées!F320="PM",Ouverture_lignes_validées!F320=""),"",IF(Ouverture_lignes_validées!F320=1,IF(ISEVEN(Capa_lignes!$C320)="VRAI",INDEX(COEE_CADLIGNE_TR!$A$16:$C$27,MATCH(Tableau4[[#This Row],[Mois]],COEE_CADLIGNE_TR!$A$16:$A$27,0),2)*COEE_CADLIGNE_TR!$G$2*INDEX(COEE_CADLIGNE_TR!$L$3:$R$9,MATCH(WEEKDAY($A320,1),COEE_CADLIGNE_TR!$M$3:$M$9,0),3)*INDEX(COEE_CADLIGNE_TR!$A$1:$D$13,MATCH(MONTH($A320),COEE_CADLIGNE_TR!$A$1:$A$13,0),2),COEE_CADLIGNE_TR!$G$2*INDEX(COEE_CADLIGNE_TR!$L$3:$R$9,MATCH(WEEKDAY($A320,1),COEE_CADLIGNE_TR!$M$3:$M$9,0),4)*INDEX(COEE_CADLIGNE_TR!$A$1:$D$13,MATCH(MONTH($A320),COEE_CADLIGNE_TR!$A$1:$A$13,0),2))))</f>
        <v/>
      </c>
      <c r="G320" s="28" t="str">
        <f>IF(OR(Ouverture_lignes_validées!G320="F",Ouverture_lignes_validées!G320="PM",Ouverture_lignes_validées!G320=""),"",IF(Ouverture_lignes_validées!G320=1,INDEX(COEE_CADLIGNE_TR!$A$16:$C$27,MATCH(Tableau4[[#This Row],[Mois]],COEE_CADLIGNE_TR!$A$16:$A$27,0),2)*COEE_CADLIGNE_TR!$G$2*INDEX(COEE_CADLIGNE_TR!$L$3:$R$9,MATCH(WEEKDAY($A320,1),COEE_CADLIGNE_TR!$M$3:$M$9,0),5)*INDEX(COEE_CADLIGNE_TR!$A$1:$D$13,MATCH(MONTH($A320),COEE_CADLIGNE_TR!$A$1:$A$13,0),2)))</f>
        <v/>
      </c>
      <c r="H320" s="28" t="str">
        <f>IF(OR(Ouverture_lignes_validées!H320="F",Ouverture_lignes_validées!H320="PM",Ouverture_lignes_validées!H320=""),"",IF(Ouverture_lignes_validées!H320=1,INDEX(COEE_CADLIGNE_TR!$A$16:$C$27,MATCH(Tableau4[[#This Row],[Mois]],COEE_CADLIGNE_TR!$A$16:$A$27,0),2)*COEE_CADLIGNE_TR!$G$2*INDEX(COEE_CADLIGNE_TR!$L$3:$R$9,MATCH(WEEKDAY($A320,1),COEE_CADLIGNE_TR!$M$3:$M$9,0),6)*INDEX(COEE_CADLIGNE_TR!$A$1:$D$13,MATCH(MONTH($A320),COEE_CADLIGNE_TR!$A$1:$A$13,0),2)))</f>
        <v/>
      </c>
      <c r="I320" s="28" t="str">
        <f>IF(OR(Ouverture_lignes_validées!I320="F",Ouverture_lignes_validées!I320="PM",Ouverture_lignes_validées!I320=""),"",IF(Ouverture_lignes_validées!I320=1,INDEX(COEE_CADLIGNE_TR!$A$16:$C$27,MATCH(Tableau4[[#This Row],[Mois]],COEE_CADLIGNE_TR!$A$16:$A$27,0),2)*COEE_CADLIGNE_TR!$G$2*INDEX(COEE_CADLIGNE_TR!$L$3:$R$9,MATCH(WEEKDAY($A320,1),COEE_CADLIGNE_TR!$M$3:$M$9,0),7)*INDEX(COEE_CADLIGNE_TR!$A$1:$D$13,MATCH(MONTH($A320),COEE_CADLIGNE_TR!$A$1:$A$13,0),2)))</f>
        <v/>
      </c>
      <c r="J320" s="28" t="str">
        <f>IF(OR(Ouverture_lignes_validées!J320="F",Ouverture_lignes_validées!J320="PM",Ouverture_lignes_validées!J320=""),"",IF(Ouverture_lignes_validées!J320=1,IF(ISEVEN(Capa_lignes!$C320)="VRAI",INDEX(COEE_CADLIGNE_TR!$A$16:$C$27,MATCH(Tableau4[[#This Row],[Mois]],COEE_CADLIGNE_TR!$A$16:$A$27,0),2)*COEE_CADLIGNE_TR!$H$2*INDEX(COEE_CADLIGNE_TR!$L$3:$R$9,MATCH(WEEKDAY($A320,1),COEE_CADLIGNE_TR!$M$3:$M$9,0),4)*INDEX(COEE_CADLIGNE_TR!$A$1:$D$13,MATCH(MONTH($A320),COEE_CADLIGNE_TR!$A$1:$A$13,0),3),INDEX(COEE_CADLIGNE_TR!$A$16:$C$27,MATCH(Tableau4[[#This Row],[Mois]],COEE_CADLIGNE_TR!$A$16:$A$27,0),2)*COEE_CADLIGNE_TR!$H$2*INDEX(COEE_CADLIGNE_TR!$L$3:$R$9,MATCH(WEEKDAY($A320,1),COEE_CADLIGNE_TR!$M$3:$M$9,0),3)*INDEX(COEE_CADLIGNE_TR!$A$1:$D$13,MATCH(MONTH($A320),COEE_CADLIGNE_TR!$A$1:$A$13,0),3))))</f>
        <v/>
      </c>
      <c r="K320" s="28">
        <f>IF(OR(Ouverture_lignes_validées!K320="F",Ouverture_lignes_validées!K320="PM",Ouverture_lignes_validées!K320=""),"",IF(Ouverture_lignes_validées!K320=1,IF(ISEVEN(Capa_lignes!$C320)="VRAI",INDEX(COEE_CADLIGNE_TR!$A$16:$C$27,MATCH(Tableau4[[#This Row],[Mois]],COEE_CADLIGNE_TR!$A$16:$A$27,0),2)*COEE_CADLIGNE_TR!$H$2*INDEX(COEE_CADLIGNE_TR!$L$3:$R$9,MATCH(WEEKDAY($A320,1),COEE_CADLIGNE_TR!$M$3:$M$9,0),3)*INDEX(COEE_CADLIGNE_TR!$A$1:$D$13,MATCH(MONTH($A320),COEE_CADLIGNE_TR!$A$1:$A$13,0),3),INDEX(COEE_CADLIGNE_TR!$A$16:$C$27,MATCH(Tableau4[[#This Row],[Mois]],COEE_CADLIGNE_TR!$A$16:$A$27,0),2)*COEE_CADLIGNE_TR!$H$2*INDEX(COEE_CADLIGNE_TR!$L$3:$R$9,MATCH(WEEKDAY($A320,1),COEE_CADLIGNE_TR!$M$3:$M$9,0),4)*INDEX(COEE_CADLIGNE_TR!$A$1:$D$13,MATCH(MONTH($A320),COEE_CADLIGNE_TR!$A$1:$A$13,0),3))))</f>
        <v>5097.9375</v>
      </c>
      <c r="L320" s="28">
        <f>IF(OR(Ouverture_lignes_validées!L320="F",Ouverture_lignes_validées!L320="PM",Ouverture_lignes_validées!L320=""),"",IF(Ouverture_lignes_validées!L320=1,INDEX(COEE_CADLIGNE_TR!$A$16:$C$27,MATCH(Tableau4[[#This Row],[Mois]],COEE_CADLIGNE_TR!$A$16:$A$27,0),2)*COEE_CADLIGNE_TR!$H$2*INDEX(COEE_CADLIGNE_TR!$L$3:$R$9,MATCH(WEEKDAY($A320,1),COEE_CADLIGNE_TR!$M$3:$M$9,0),5)*INDEX(COEE_CADLIGNE_TR!$A$1:$D$13,MATCH(MONTH($A320),COEE_CADLIGNE_TR!$A$1:$A$13,0),3)))</f>
        <v>6230.8125</v>
      </c>
      <c r="M320" s="28" t="str">
        <f>IF(OR(Ouverture_lignes_validées!M320="F",Ouverture_lignes_validées!M320="PM",Ouverture_lignes_validées!M320=""),"",IF(Ouverture_lignes_validées!M320=1,INDEX(COEE_CADLIGNE_TR!$A$16:$C$27,MATCH(Tableau4[[#This Row],[Mois]],COEE_CADLIGNE_TR!$A$16:$A$27,0),2)*COEE_CADLIGNE_TR!$H$2*INDEX(COEE_CADLIGNE_TR!$L$3:$R$9,MATCH(WEEKDAY($A320,1),COEE_CADLIGNE_TR!$M$3:$M$9,0),6)*INDEX(COEE_CADLIGNE_TR!$A$1:$D$13,MATCH(MONTH($A320),COEE_CADLIGNE_TR!$A$1:$A$13,0),3)))</f>
        <v/>
      </c>
      <c r="N320" s="28" t="str">
        <f>IF(OR(Ouverture_lignes_validées!N320="F",Ouverture_lignes_validées!N320="PM",Ouverture_lignes_validées!N320=""),"",IF(Ouverture_lignes_validées!N320=1,INDEX(COEE_CADLIGNE_TR!$A$16:$C$27,MATCH(Tableau4[[#This Row],[Mois]],COEE_CADLIGNE_TR!$A$16:$A$27,0),2)*COEE_CADLIGNE_TR!$H$2*INDEX(COEE_CADLIGNE_TR!$L$3:$R$9,MATCH(WEEKDAY($A320,1),COEE_CADLIGNE_TR!$M$3:$M$9,0),7)*INDEX(COEE_CADLIGNE_TR!$A$1:$D$13,MATCH(MONTH($A320),COEE_CADLIGNE_TR!$A$1:$A$13,0),3)))</f>
        <v/>
      </c>
      <c r="O320" s="28">
        <f>IF(OR(Ouverture_lignes_validées!O320="F",Ouverture_lignes_validées!O320="PM",Ouverture_lignes_validées!O320=""),"",IF(Ouverture_lignes_validées!O320=1,IF(ISEVEN(Capa_lignes!$C320)="VRAI",INDEX(COEE_CADLIGNE_TR!$A$16:$C$27,MATCH(Tableau4[[#This Row],[Mois]],COEE_CADLIGNE_TR!$A$16:$A$27,0),2)*COEE_CADLIGNE_TR!$I$2*INDEX(COEE_CADLIGNE_TR!$L$3:$R$9,MATCH(WEEKDAY($A320,1),COEE_CADLIGNE_TR!$M$3:$M$9,0),4)*INDEX(COEE_CADLIGNE_TR!$A$1:$D$13,MATCH(MONTH($A320),COEE_CADLIGNE_TR!$A$1:$A$13,0),4),INDEX(COEE_CADLIGNE_TR!$A$16:$C$27,MATCH(Tableau4[[#This Row],[Mois]],COEE_CADLIGNE_TR!$A$16:$A$27,0),2)*COEE_CADLIGNE_TR!$I$2*INDEX(COEE_CADLIGNE_TR!$L$3:$R$9,MATCH(WEEKDAY($A320,1),COEE_CADLIGNE_TR!$M$3:$M$9,0),3)*INDEX(COEE_CADLIGNE_TR!$A$1:$D$13,MATCH(MONTH($A320),COEE_CADLIGNE_TR!$A$1:$A$13,0),4))))</f>
        <v>4984.6500000000005</v>
      </c>
      <c r="P320" s="28">
        <f>IF(OR(Ouverture_lignes_validées!P320="F",Ouverture_lignes_validées!P320="PM",Ouverture_lignes_validées!P320=""),"",IF(Ouverture_lignes_validées!P320=1,IF(ISEVEN(Capa_lignes!$C320)="VRAI",INDEX(COEE_CADLIGNE_TR!$A$16:$C$27,MATCH(Tableau4[[#This Row],[Mois]],COEE_CADLIGNE_TR!$A$16:$A$27,0),2)*COEE_CADLIGNE_TR!$I$2*INDEX(COEE_CADLIGNE_TR!$L$3:$R$9,MATCH(WEEKDAY($A320,1),COEE_CADLIGNE_TR!$M$3:$M$9,0),3)*INDEX(COEE_CADLIGNE_TR!$A$1:$D$13,MATCH(MONTH($A320),COEE_CADLIGNE_TR!$A$1:$A$13,0),4),INDEX(COEE_CADLIGNE_TR!$A$16:$C$27,MATCH(Tableau4[[#This Row],[Mois]],COEE_CADLIGNE_TR!$A$16:$A$27,0),2)*COEE_CADLIGNE_TR!$I$2*INDEX(COEE_CADLIGNE_TR!$L$3:$R$9,MATCH(WEEKDAY($A320,1),COEE_CADLIGNE_TR!$M$3:$M$9,0),4)*INDEX(COEE_CADLIGNE_TR!$A$1:$D$13,MATCH(MONTH($A320),COEE_CADLIGNE_TR!$A$1:$A$13,0),4))))</f>
        <v>5097.9375</v>
      </c>
      <c r="Q320" s="28" t="str">
        <f>IF(OR(Ouverture_lignes_validées!Q320="F",Ouverture_lignes_validées!Q320="PM",Ouverture_lignes_validées!Q320=""),"",IF(Ouverture_lignes_validées!Q320=1,INDEX(COEE_CADLIGNE_TR!$A$16:$C$27,MATCH(Tableau4[[#This Row],[Mois]],COEE_CADLIGNE_TR!$A$16:$A$27,0),2)*COEE_CADLIGNE_TR!$I$2*INDEX(COEE_CADLIGNE_TR!$L$3:$R$9,MATCH(WEEKDAY($A320,1),COEE_CADLIGNE_TR!$M$3:$M$9,0),5)*INDEX(COEE_CADLIGNE_TR!$A$1:$D$13,MATCH(MONTH($A320),COEE_CADLIGNE_TR!$A$1:$A$13,0),4)))</f>
        <v/>
      </c>
      <c r="R320" s="28" t="str">
        <f>IF(OR(Ouverture_lignes_validées!R320="F",Ouverture_lignes_validées!R320="PM",Ouverture_lignes_validées!R320=""),"",IF(Ouverture_lignes_validées!R320=1,INDEX(COEE_CADLIGNE_TR!$A$16:$C$27,MATCH(Tableau4[[#This Row],[Mois]],COEE_CADLIGNE_TR!$A$16:$A$27,0),2)*COEE_CADLIGNE_TR!$I$2*INDEX(COEE_CADLIGNE_TR!$L$3:$R$9,MATCH(WEEKDAY($A320,1),COEE_CADLIGNE_TR!$M$3:$M$9,0),6)*INDEX(COEE_CADLIGNE_TR!$A$1:$D$13,MATCH(MONTH($A320),COEE_CADLIGNE_TR!$A$1:$A$13,0),4)))</f>
        <v/>
      </c>
      <c r="S320" s="28" t="str">
        <f>IF(OR(Ouverture_lignes_validées!S320="F",Ouverture_lignes_validées!S320="PM",Ouverture_lignes_validées!S320=""),"",IF(Ouverture_lignes_validées!S320=1,INDEX(COEE_CADLIGNE_TR!$A$16:$C$27,MATCH(Tableau4[[#This Row],[Mois]],COEE_CADLIGNE_TR!$A$16:$A$27,0),2)*COEE_CADLIGNE_TR!$I$2*INDEX(COEE_CADLIGNE_TR!$L$3:$R$9,MATCH(WEEKDAY($A320,1),COEE_CADLIGNE_TR!$M$3:$M$9,0),7)*INDEX(COEE_CADLIGNE_TR!$A$1:$D$13,MATCH(MONTH($A320),COEE_CADLIGNE_TR!$A$1:$A$13,0),4)))</f>
        <v/>
      </c>
      <c r="T320" s="28">
        <f>IF(OR(Ouverture_lignes_validées!T320="F",Ouverture_lignes_validées!T320="PM",Ouverture_lignes_validées!T320=""),"",IF(Ouverture_lignes_validées!T320=1,IF(ISEVEN(Capa_lignes!$C320)="VRAI",INDEX(COEE_CADLIGNE_TR!$A$16:$C$27,MATCH(Tableau4[[#This Row],[Mois]],COEE_CADLIGNE_TR!$A$16:$A$27,0),2)*COEE_CADLIGNE_TR!$J$2*INDEX(COEE_CADLIGNE_TR!$L$3:$R$9,MATCH(WEEKDAY($A320,1),COEE_CADLIGNE_TR!$M$3:$M$9,0),3)*INDEX(COEE_CADLIGNE_TR!$A$1:$E$13,MATCH(MONTH($A320),COEE_CADLIGNE_TR!$A$1:$A$13,0),5),INDEX(COEE_CADLIGNE_TR!$A$16:$C$27,MATCH(Tableau4[[#This Row],[Mois]],COEE_CADLIGNE_TR!$A$16:$A$27,0),2)*COEE_CADLIGNE_TR!$J$2*INDEX(COEE_CADLIGNE_TR!$L$3:$R$9,MATCH(WEEKDAY($A320,1),COEE_CADLIGNE_TR!$M$3:$M$9,0),4)*INDEX(COEE_CADLIGNE_TR!$A$1:$E$13,MATCH(MONTH($A320),COEE_CADLIGNE_TR!$A$1:$A$13,0),5))))</f>
        <v>1601.8735362997659</v>
      </c>
    </row>
    <row r="321" spans="1:20" x14ac:dyDescent="0.35">
      <c r="A321" s="4">
        <v>45244</v>
      </c>
      <c r="B321" s="1">
        <v>2023</v>
      </c>
      <c r="C321" s="1">
        <v>46</v>
      </c>
      <c r="D321" s="1">
        <f>MONTH(Tableau4[[#This Row],[Date ]])</f>
        <v>11</v>
      </c>
      <c r="E321" s="28" t="str">
        <f>IF(OR(Ouverture_lignes_validées!E321="F",Ouverture_lignes_validées!E321="PM",Ouverture_lignes_validées!E321=""),"",
IF(Ouverture_lignes_validées!E321=1,
IF(ISEVEN(Capa_lignes!$C321)="VRAI",
INDEX(COEE_CADLIGNE_TR!$A$16:$C$27,MATCH(Tableau4[[#This Row],[Mois]],COEE_CADLIGNE_TR!$A$16:$A$27,0),2)*COEE_CADLIGNE_TR!$G$2*INDEX(COEE_CADLIGNE_TR!$L$3:$R$9,MATCH(WEEKDAY($A321,1),COEE_CADLIGNE_TR!$M$3:$M$9,0),4)*INDEX(COEE_CADLIGNE_TR!$A$1:$D$13,MATCH(MONTH($A321),COEE_CADLIGNE_TR!$A$1:$A$13,0),2)*INDEX(COEE_CADLIGNE_TR!$A$1:$D$13,MATCH(MONTH($A321),COEE_CADLIGNE_TR!$A$1:$A$13,0),2),
INDEX(COEE_CADLIGNE_TR!$A$16:$C$27,MATCH(Tableau4[[#This Row],[Mois]],COEE_CADLIGNE_TR!$A$16:$A$27,0),2)*COEE_CADLIGNE_TR!$G$2*INDEX(COEE_CADLIGNE_TR!$L$3:$R$9,MATCH(WEEKDAY($A321,1),COEE_CADLIGNE_TR!$M$3:$M$9,0),3)*INDEX(COEE_CADLIGNE_TR!$A$1:$D$13,MATCH(MONTH($A321),COEE_CADLIGNE_TR!$A$1:$A$13,0),2)*INDEX(COEE_CADLIGNE_TR!$A$1:$D$13,MATCH(MONTH($A321),COEE_CADLIGNE_TR!$A$1:$A$13,0),2))))</f>
        <v/>
      </c>
      <c r="F321" s="28" t="str">
        <f>IF(OR(Ouverture_lignes_validées!F321="F",Ouverture_lignes_validées!F321="PM",Ouverture_lignes_validées!F321=""),"",IF(Ouverture_lignes_validées!F321=1,IF(ISEVEN(Capa_lignes!$C321)="VRAI",INDEX(COEE_CADLIGNE_TR!$A$16:$C$27,MATCH(Tableau4[[#This Row],[Mois]],COEE_CADLIGNE_TR!$A$16:$A$27,0),2)*COEE_CADLIGNE_TR!$G$2*INDEX(COEE_CADLIGNE_TR!$L$3:$R$9,MATCH(WEEKDAY($A321,1),COEE_CADLIGNE_TR!$M$3:$M$9,0),3)*INDEX(COEE_CADLIGNE_TR!$A$1:$D$13,MATCH(MONTH($A321),COEE_CADLIGNE_TR!$A$1:$A$13,0),2),COEE_CADLIGNE_TR!$G$2*INDEX(COEE_CADLIGNE_TR!$L$3:$R$9,MATCH(WEEKDAY($A321,1),COEE_CADLIGNE_TR!$M$3:$M$9,0),4)*INDEX(COEE_CADLIGNE_TR!$A$1:$D$13,MATCH(MONTH($A321),COEE_CADLIGNE_TR!$A$1:$A$13,0),2))))</f>
        <v/>
      </c>
      <c r="G321" s="28" t="str">
        <f>IF(OR(Ouverture_lignes_validées!G321="F",Ouverture_lignes_validées!G321="PM",Ouverture_lignes_validées!G321=""),"",IF(Ouverture_lignes_validées!G321=1,INDEX(COEE_CADLIGNE_TR!$A$16:$C$27,MATCH(Tableau4[[#This Row],[Mois]],COEE_CADLIGNE_TR!$A$16:$A$27,0),2)*COEE_CADLIGNE_TR!$G$2*INDEX(COEE_CADLIGNE_TR!$L$3:$R$9,MATCH(WEEKDAY($A321,1),COEE_CADLIGNE_TR!$M$3:$M$9,0),5)*INDEX(COEE_CADLIGNE_TR!$A$1:$D$13,MATCH(MONTH($A321),COEE_CADLIGNE_TR!$A$1:$A$13,0),2)))</f>
        <v/>
      </c>
      <c r="H321" s="28" t="str">
        <f>IF(OR(Ouverture_lignes_validées!H321="F",Ouverture_lignes_validées!H321="PM",Ouverture_lignes_validées!H321=""),"",IF(Ouverture_lignes_validées!H321=1,INDEX(COEE_CADLIGNE_TR!$A$16:$C$27,MATCH(Tableau4[[#This Row],[Mois]],COEE_CADLIGNE_TR!$A$16:$A$27,0),2)*COEE_CADLIGNE_TR!$G$2*INDEX(COEE_CADLIGNE_TR!$L$3:$R$9,MATCH(WEEKDAY($A321,1),COEE_CADLIGNE_TR!$M$3:$M$9,0),6)*INDEX(COEE_CADLIGNE_TR!$A$1:$D$13,MATCH(MONTH($A321),COEE_CADLIGNE_TR!$A$1:$A$13,0),2)))</f>
        <v/>
      </c>
      <c r="I321" s="28" t="str">
        <f>IF(OR(Ouverture_lignes_validées!I321="F",Ouverture_lignes_validées!I321="PM",Ouverture_lignes_validées!I321=""),"",IF(Ouverture_lignes_validées!I321=1,INDEX(COEE_CADLIGNE_TR!$A$16:$C$27,MATCH(Tableau4[[#This Row],[Mois]],COEE_CADLIGNE_TR!$A$16:$A$27,0),2)*COEE_CADLIGNE_TR!$G$2*INDEX(COEE_CADLIGNE_TR!$L$3:$R$9,MATCH(WEEKDAY($A321,1),COEE_CADLIGNE_TR!$M$3:$M$9,0),7)*INDEX(COEE_CADLIGNE_TR!$A$1:$D$13,MATCH(MONTH($A321),COEE_CADLIGNE_TR!$A$1:$A$13,0),2)))</f>
        <v/>
      </c>
      <c r="J321" s="28" t="str">
        <f>IF(OR(Ouverture_lignes_validées!J321="F",Ouverture_lignes_validées!J321="PM",Ouverture_lignes_validées!J321=""),"",IF(Ouverture_lignes_validées!J321=1,IF(ISEVEN(Capa_lignes!$C321)="VRAI",INDEX(COEE_CADLIGNE_TR!$A$16:$C$27,MATCH(Tableau4[[#This Row],[Mois]],COEE_CADLIGNE_TR!$A$16:$A$27,0),2)*COEE_CADLIGNE_TR!$H$2*INDEX(COEE_CADLIGNE_TR!$L$3:$R$9,MATCH(WEEKDAY($A321,1),COEE_CADLIGNE_TR!$M$3:$M$9,0),4)*INDEX(COEE_CADLIGNE_TR!$A$1:$D$13,MATCH(MONTH($A321),COEE_CADLIGNE_TR!$A$1:$A$13,0),3),INDEX(COEE_CADLIGNE_TR!$A$16:$C$27,MATCH(Tableau4[[#This Row],[Mois]],COEE_CADLIGNE_TR!$A$16:$A$27,0),2)*COEE_CADLIGNE_TR!$H$2*INDEX(COEE_CADLIGNE_TR!$L$3:$R$9,MATCH(WEEKDAY($A321,1),COEE_CADLIGNE_TR!$M$3:$M$9,0),3)*INDEX(COEE_CADLIGNE_TR!$A$1:$D$13,MATCH(MONTH($A321),COEE_CADLIGNE_TR!$A$1:$A$13,0),3))))</f>
        <v/>
      </c>
      <c r="K321" s="28">
        <f>IF(OR(Ouverture_lignes_validées!K321="F",Ouverture_lignes_validées!K321="PM",Ouverture_lignes_validées!K321=""),"",IF(Ouverture_lignes_validées!K321=1,IF(ISEVEN(Capa_lignes!$C321)="VRAI",INDEX(COEE_CADLIGNE_TR!$A$16:$C$27,MATCH(Tableau4[[#This Row],[Mois]],COEE_CADLIGNE_TR!$A$16:$A$27,0),2)*COEE_CADLIGNE_TR!$H$2*INDEX(COEE_CADLIGNE_TR!$L$3:$R$9,MATCH(WEEKDAY($A321,1),COEE_CADLIGNE_TR!$M$3:$M$9,0),3)*INDEX(COEE_CADLIGNE_TR!$A$1:$D$13,MATCH(MONTH($A321),COEE_CADLIGNE_TR!$A$1:$A$13,0),3),INDEX(COEE_CADLIGNE_TR!$A$16:$C$27,MATCH(Tableau4[[#This Row],[Mois]],COEE_CADLIGNE_TR!$A$16:$A$27,0),2)*COEE_CADLIGNE_TR!$H$2*INDEX(COEE_CADLIGNE_TR!$L$3:$R$9,MATCH(WEEKDAY($A321,1),COEE_CADLIGNE_TR!$M$3:$M$9,0),4)*INDEX(COEE_CADLIGNE_TR!$A$1:$D$13,MATCH(MONTH($A321),COEE_CADLIGNE_TR!$A$1:$A$13,0),3))))</f>
        <v>5097.9375</v>
      </c>
      <c r="L321" s="28">
        <f>IF(OR(Ouverture_lignes_validées!L321="F",Ouverture_lignes_validées!L321="PM",Ouverture_lignes_validées!L321=""),"",IF(Ouverture_lignes_validées!L321=1,INDEX(COEE_CADLIGNE_TR!$A$16:$C$27,MATCH(Tableau4[[#This Row],[Mois]],COEE_CADLIGNE_TR!$A$16:$A$27,0),2)*COEE_CADLIGNE_TR!$H$2*INDEX(COEE_CADLIGNE_TR!$L$3:$R$9,MATCH(WEEKDAY($A321,1),COEE_CADLIGNE_TR!$M$3:$M$9,0),5)*INDEX(COEE_CADLIGNE_TR!$A$1:$D$13,MATCH(MONTH($A321),COEE_CADLIGNE_TR!$A$1:$A$13,0),3)))</f>
        <v>6230.8125</v>
      </c>
      <c r="M321" s="28" t="str">
        <f>IF(OR(Ouverture_lignes_validées!M321="F",Ouverture_lignes_validées!M321="PM",Ouverture_lignes_validées!M321=""),"",IF(Ouverture_lignes_validées!M321=1,INDEX(COEE_CADLIGNE_TR!$A$16:$C$27,MATCH(Tableau4[[#This Row],[Mois]],COEE_CADLIGNE_TR!$A$16:$A$27,0),2)*COEE_CADLIGNE_TR!$H$2*INDEX(COEE_CADLIGNE_TR!$L$3:$R$9,MATCH(WEEKDAY($A321,1),COEE_CADLIGNE_TR!$M$3:$M$9,0),6)*INDEX(COEE_CADLIGNE_TR!$A$1:$D$13,MATCH(MONTH($A321),COEE_CADLIGNE_TR!$A$1:$A$13,0),3)))</f>
        <v/>
      </c>
      <c r="N321" s="28" t="str">
        <f>IF(OR(Ouverture_lignes_validées!N321="F",Ouverture_lignes_validées!N321="PM",Ouverture_lignes_validées!N321=""),"",IF(Ouverture_lignes_validées!N321=1,INDEX(COEE_CADLIGNE_TR!$A$16:$C$27,MATCH(Tableau4[[#This Row],[Mois]],COEE_CADLIGNE_TR!$A$16:$A$27,0),2)*COEE_CADLIGNE_TR!$H$2*INDEX(COEE_CADLIGNE_TR!$L$3:$R$9,MATCH(WEEKDAY($A321,1),COEE_CADLIGNE_TR!$M$3:$M$9,0),7)*INDEX(COEE_CADLIGNE_TR!$A$1:$D$13,MATCH(MONTH($A321),COEE_CADLIGNE_TR!$A$1:$A$13,0),3)))</f>
        <v/>
      </c>
      <c r="O321" s="28">
        <f>IF(OR(Ouverture_lignes_validées!O321="F",Ouverture_lignes_validées!O321="PM",Ouverture_lignes_validées!O321=""),"",IF(Ouverture_lignes_validées!O321=1,IF(ISEVEN(Capa_lignes!$C321)="VRAI",INDEX(COEE_CADLIGNE_TR!$A$16:$C$27,MATCH(Tableau4[[#This Row],[Mois]],COEE_CADLIGNE_TR!$A$16:$A$27,0),2)*COEE_CADLIGNE_TR!$I$2*INDEX(COEE_CADLIGNE_TR!$L$3:$R$9,MATCH(WEEKDAY($A321,1),COEE_CADLIGNE_TR!$M$3:$M$9,0),4)*INDEX(COEE_CADLIGNE_TR!$A$1:$D$13,MATCH(MONTH($A321),COEE_CADLIGNE_TR!$A$1:$A$13,0),4),INDEX(COEE_CADLIGNE_TR!$A$16:$C$27,MATCH(Tableau4[[#This Row],[Mois]],COEE_CADLIGNE_TR!$A$16:$A$27,0),2)*COEE_CADLIGNE_TR!$I$2*INDEX(COEE_CADLIGNE_TR!$L$3:$R$9,MATCH(WEEKDAY($A321,1),COEE_CADLIGNE_TR!$M$3:$M$9,0),3)*INDEX(COEE_CADLIGNE_TR!$A$1:$D$13,MATCH(MONTH($A321),COEE_CADLIGNE_TR!$A$1:$A$13,0),4))))</f>
        <v>4984.6500000000005</v>
      </c>
      <c r="P321" s="28">
        <f>IF(OR(Ouverture_lignes_validées!P321="F",Ouverture_lignes_validées!P321="PM",Ouverture_lignes_validées!P321=""),"",IF(Ouverture_lignes_validées!P321=1,IF(ISEVEN(Capa_lignes!$C321)="VRAI",INDEX(COEE_CADLIGNE_TR!$A$16:$C$27,MATCH(Tableau4[[#This Row],[Mois]],COEE_CADLIGNE_TR!$A$16:$A$27,0),2)*COEE_CADLIGNE_TR!$I$2*INDEX(COEE_CADLIGNE_TR!$L$3:$R$9,MATCH(WEEKDAY($A321,1),COEE_CADLIGNE_TR!$M$3:$M$9,0),3)*INDEX(COEE_CADLIGNE_TR!$A$1:$D$13,MATCH(MONTH($A321),COEE_CADLIGNE_TR!$A$1:$A$13,0),4),INDEX(COEE_CADLIGNE_TR!$A$16:$C$27,MATCH(Tableau4[[#This Row],[Mois]],COEE_CADLIGNE_TR!$A$16:$A$27,0),2)*COEE_CADLIGNE_TR!$I$2*INDEX(COEE_CADLIGNE_TR!$L$3:$R$9,MATCH(WEEKDAY($A321,1),COEE_CADLIGNE_TR!$M$3:$M$9,0),4)*INDEX(COEE_CADLIGNE_TR!$A$1:$D$13,MATCH(MONTH($A321),COEE_CADLIGNE_TR!$A$1:$A$13,0),4))))</f>
        <v>5097.9375</v>
      </c>
      <c r="Q321" s="28" t="str">
        <f>IF(OR(Ouverture_lignes_validées!Q321="F",Ouverture_lignes_validées!Q321="PM",Ouverture_lignes_validées!Q321=""),"",IF(Ouverture_lignes_validées!Q321=1,INDEX(COEE_CADLIGNE_TR!$A$16:$C$27,MATCH(Tableau4[[#This Row],[Mois]],COEE_CADLIGNE_TR!$A$16:$A$27,0),2)*COEE_CADLIGNE_TR!$I$2*INDEX(COEE_CADLIGNE_TR!$L$3:$R$9,MATCH(WEEKDAY($A321,1),COEE_CADLIGNE_TR!$M$3:$M$9,0),5)*INDEX(COEE_CADLIGNE_TR!$A$1:$D$13,MATCH(MONTH($A321),COEE_CADLIGNE_TR!$A$1:$A$13,0),4)))</f>
        <v/>
      </c>
      <c r="R321" s="28" t="str">
        <f>IF(OR(Ouverture_lignes_validées!R321="F",Ouverture_lignes_validées!R321="PM",Ouverture_lignes_validées!R321=""),"",IF(Ouverture_lignes_validées!R321=1,INDEX(COEE_CADLIGNE_TR!$A$16:$C$27,MATCH(Tableau4[[#This Row],[Mois]],COEE_CADLIGNE_TR!$A$16:$A$27,0),2)*COEE_CADLIGNE_TR!$I$2*INDEX(COEE_CADLIGNE_TR!$L$3:$R$9,MATCH(WEEKDAY($A321,1),COEE_CADLIGNE_TR!$M$3:$M$9,0),6)*INDEX(COEE_CADLIGNE_TR!$A$1:$D$13,MATCH(MONTH($A321),COEE_CADLIGNE_TR!$A$1:$A$13,0),4)))</f>
        <v/>
      </c>
      <c r="S321" s="28" t="str">
        <f>IF(OR(Ouverture_lignes_validées!S321="F",Ouverture_lignes_validées!S321="PM",Ouverture_lignes_validées!S321=""),"",IF(Ouverture_lignes_validées!S321=1,INDEX(COEE_CADLIGNE_TR!$A$16:$C$27,MATCH(Tableau4[[#This Row],[Mois]],COEE_CADLIGNE_TR!$A$16:$A$27,0),2)*COEE_CADLIGNE_TR!$I$2*INDEX(COEE_CADLIGNE_TR!$L$3:$R$9,MATCH(WEEKDAY($A321,1),COEE_CADLIGNE_TR!$M$3:$M$9,0),7)*INDEX(COEE_CADLIGNE_TR!$A$1:$D$13,MATCH(MONTH($A321),COEE_CADLIGNE_TR!$A$1:$A$13,0),4)))</f>
        <v/>
      </c>
      <c r="T321" s="28">
        <f>IF(OR(Ouverture_lignes_validées!T321="F",Ouverture_lignes_validées!T321="PM",Ouverture_lignes_validées!T321=""),"",IF(Ouverture_lignes_validées!T321=1,IF(ISEVEN(Capa_lignes!$C321)="VRAI",INDEX(COEE_CADLIGNE_TR!$A$16:$C$27,MATCH(Tableau4[[#This Row],[Mois]],COEE_CADLIGNE_TR!$A$16:$A$27,0),2)*COEE_CADLIGNE_TR!$J$2*INDEX(COEE_CADLIGNE_TR!$L$3:$R$9,MATCH(WEEKDAY($A321,1),COEE_CADLIGNE_TR!$M$3:$M$9,0),3)*INDEX(COEE_CADLIGNE_TR!$A$1:$E$13,MATCH(MONTH($A321),COEE_CADLIGNE_TR!$A$1:$A$13,0),5),INDEX(COEE_CADLIGNE_TR!$A$16:$C$27,MATCH(Tableau4[[#This Row],[Mois]],COEE_CADLIGNE_TR!$A$16:$A$27,0),2)*COEE_CADLIGNE_TR!$J$2*INDEX(COEE_CADLIGNE_TR!$L$3:$R$9,MATCH(WEEKDAY($A321,1),COEE_CADLIGNE_TR!$M$3:$M$9,0),4)*INDEX(COEE_CADLIGNE_TR!$A$1:$E$13,MATCH(MONTH($A321),COEE_CADLIGNE_TR!$A$1:$A$13,0),5))))</f>
        <v>1601.8735362997659</v>
      </c>
    </row>
    <row r="322" spans="1:20" x14ac:dyDescent="0.35">
      <c r="A322" s="4">
        <v>45245</v>
      </c>
      <c r="B322" s="1">
        <v>2023</v>
      </c>
      <c r="C322" s="1">
        <v>46</v>
      </c>
      <c r="D322" s="1">
        <f>MONTH(Tableau4[[#This Row],[Date ]])</f>
        <v>11</v>
      </c>
      <c r="E322" s="28" t="str">
        <f>IF(OR(Ouverture_lignes_validées!E322="F",Ouverture_lignes_validées!E322="PM",Ouverture_lignes_validées!E322=""),"",
IF(Ouverture_lignes_validées!E322=1,
IF(ISEVEN(Capa_lignes!$C322)="VRAI",
INDEX(COEE_CADLIGNE_TR!$A$16:$C$27,MATCH(Tableau4[[#This Row],[Mois]],COEE_CADLIGNE_TR!$A$16:$A$27,0),2)*COEE_CADLIGNE_TR!$G$2*INDEX(COEE_CADLIGNE_TR!$L$3:$R$9,MATCH(WEEKDAY($A322,1),COEE_CADLIGNE_TR!$M$3:$M$9,0),4)*INDEX(COEE_CADLIGNE_TR!$A$1:$D$13,MATCH(MONTH($A322),COEE_CADLIGNE_TR!$A$1:$A$13,0),2)*INDEX(COEE_CADLIGNE_TR!$A$1:$D$13,MATCH(MONTH($A322),COEE_CADLIGNE_TR!$A$1:$A$13,0),2),
INDEX(COEE_CADLIGNE_TR!$A$16:$C$27,MATCH(Tableau4[[#This Row],[Mois]],COEE_CADLIGNE_TR!$A$16:$A$27,0),2)*COEE_CADLIGNE_TR!$G$2*INDEX(COEE_CADLIGNE_TR!$L$3:$R$9,MATCH(WEEKDAY($A322,1),COEE_CADLIGNE_TR!$M$3:$M$9,0),3)*INDEX(COEE_CADLIGNE_TR!$A$1:$D$13,MATCH(MONTH($A322),COEE_CADLIGNE_TR!$A$1:$A$13,0),2)*INDEX(COEE_CADLIGNE_TR!$A$1:$D$13,MATCH(MONTH($A322),COEE_CADLIGNE_TR!$A$1:$A$13,0),2))))</f>
        <v/>
      </c>
      <c r="F322" s="28" t="str">
        <f>IF(OR(Ouverture_lignes_validées!F322="F",Ouverture_lignes_validées!F322="PM",Ouverture_lignes_validées!F322=""),"",IF(Ouverture_lignes_validées!F322=1,IF(ISEVEN(Capa_lignes!$C322)="VRAI",INDEX(COEE_CADLIGNE_TR!$A$16:$C$27,MATCH(Tableau4[[#This Row],[Mois]],COEE_CADLIGNE_TR!$A$16:$A$27,0),2)*COEE_CADLIGNE_TR!$G$2*INDEX(COEE_CADLIGNE_TR!$L$3:$R$9,MATCH(WEEKDAY($A322,1),COEE_CADLIGNE_TR!$M$3:$M$9,0),3)*INDEX(COEE_CADLIGNE_TR!$A$1:$D$13,MATCH(MONTH($A322),COEE_CADLIGNE_TR!$A$1:$A$13,0),2),COEE_CADLIGNE_TR!$G$2*INDEX(COEE_CADLIGNE_TR!$L$3:$R$9,MATCH(WEEKDAY($A322,1),COEE_CADLIGNE_TR!$M$3:$M$9,0),4)*INDEX(COEE_CADLIGNE_TR!$A$1:$D$13,MATCH(MONTH($A322),COEE_CADLIGNE_TR!$A$1:$A$13,0),2))))</f>
        <v/>
      </c>
      <c r="G322" s="28" t="str">
        <f>IF(OR(Ouverture_lignes_validées!G322="F",Ouverture_lignes_validées!G322="PM",Ouverture_lignes_validées!G322=""),"",IF(Ouverture_lignes_validées!G322=1,INDEX(COEE_CADLIGNE_TR!$A$16:$C$27,MATCH(Tableau4[[#This Row],[Mois]],COEE_CADLIGNE_TR!$A$16:$A$27,0),2)*COEE_CADLIGNE_TR!$G$2*INDEX(COEE_CADLIGNE_TR!$L$3:$R$9,MATCH(WEEKDAY($A322,1),COEE_CADLIGNE_TR!$M$3:$M$9,0),5)*INDEX(COEE_CADLIGNE_TR!$A$1:$D$13,MATCH(MONTH($A322),COEE_CADLIGNE_TR!$A$1:$A$13,0),2)))</f>
        <v/>
      </c>
      <c r="H322" s="28" t="str">
        <f>IF(OR(Ouverture_lignes_validées!H322="F",Ouverture_lignes_validées!H322="PM",Ouverture_lignes_validées!H322=""),"",IF(Ouverture_lignes_validées!H322=1,INDEX(COEE_CADLIGNE_TR!$A$16:$C$27,MATCH(Tableau4[[#This Row],[Mois]],COEE_CADLIGNE_TR!$A$16:$A$27,0),2)*COEE_CADLIGNE_TR!$G$2*INDEX(COEE_CADLIGNE_TR!$L$3:$R$9,MATCH(WEEKDAY($A322,1),COEE_CADLIGNE_TR!$M$3:$M$9,0),6)*INDEX(COEE_CADLIGNE_TR!$A$1:$D$13,MATCH(MONTH($A322),COEE_CADLIGNE_TR!$A$1:$A$13,0),2)))</f>
        <v/>
      </c>
      <c r="I322" s="28" t="str">
        <f>IF(OR(Ouverture_lignes_validées!I322="F",Ouverture_lignes_validées!I322="PM",Ouverture_lignes_validées!I322=""),"",IF(Ouverture_lignes_validées!I322=1,INDEX(COEE_CADLIGNE_TR!$A$16:$C$27,MATCH(Tableau4[[#This Row],[Mois]],COEE_CADLIGNE_TR!$A$16:$A$27,0),2)*COEE_CADLIGNE_TR!$G$2*INDEX(COEE_CADLIGNE_TR!$L$3:$R$9,MATCH(WEEKDAY($A322,1),COEE_CADLIGNE_TR!$M$3:$M$9,0),7)*INDEX(COEE_CADLIGNE_TR!$A$1:$D$13,MATCH(MONTH($A322),COEE_CADLIGNE_TR!$A$1:$A$13,0),2)))</f>
        <v/>
      </c>
      <c r="J322" s="28" t="str">
        <f>IF(OR(Ouverture_lignes_validées!J322="F",Ouverture_lignes_validées!J322="PM",Ouverture_lignes_validées!J322=""),"",IF(Ouverture_lignes_validées!J322=1,IF(ISEVEN(Capa_lignes!$C322)="VRAI",INDEX(COEE_CADLIGNE_TR!$A$16:$C$27,MATCH(Tableau4[[#This Row],[Mois]],COEE_CADLIGNE_TR!$A$16:$A$27,0),2)*COEE_CADLIGNE_TR!$H$2*INDEX(COEE_CADLIGNE_TR!$L$3:$R$9,MATCH(WEEKDAY($A322,1),COEE_CADLIGNE_TR!$M$3:$M$9,0),4)*INDEX(COEE_CADLIGNE_TR!$A$1:$D$13,MATCH(MONTH($A322),COEE_CADLIGNE_TR!$A$1:$A$13,0),3),INDEX(COEE_CADLIGNE_TR!$A$16:$C$27,MATCH(Tableau4[[#This Row],[Mois]],COEE_CADLIGNE_TR!$A$16:$A$27,0),2)*COEE_CADLIGNE_TR!$H$2*INDEX(COEE_CADLIGNE_TR!$L$3:$R$9,MATCH(WEEKDAY($A322,1),COEE_CADLIGNE_TR!$M$3:$M$9,0),3)*INDEX(COEE_CADLIGNE_TR!$A$1:$D$13,MATCH(MONTH($A322),COEE_CADLIGNE_TR!$A$1:$A$13,0),3))))</f>
        <v/>
      </c>
      <c r="K322" s="28">
        <f>IF(OR(Ouverture_lignes_validées!K322="F",Ouverture_lignes_validées!K322="PM",Ouverture_lignes_validées!K322=""),"",IF(Ouverture_lignes_validées!K322=1,IF(ISEVEN(Capa_lignes!$C322)="VRAI",INDEX(COEE_CADLIGNE_TR!$A$16:$C$27,MATCH(Tableau4[[#This Row],[Mois]],COEE_CADLIGNE_TR!$A$16:$A$27,0),2)*COEE_CADLIGNE_TR!$H$2*INDEX(COEE_CADLIGNE_TR!$L$3:$R$9,MATCH(WEEKDAY($A322,1),COEE_CADLIGNE_TR!$M$3:$M$9,0),3)*INDEX(COEE_CADLIGNE_TR!$A$1:$D$13,MATCH(MONTH($A322),COEE_CADLIGNE_TR!$A$1:$A$13,0),3),INDEX(COEE_CADLIGNE_TR!$A$16:$C$27,MATCH(Tableau4[[#This Row],[Mois]],COEE_CADLIGNE_TR!$A$16:$A$27,0),2)*COEE_CADLIGNE_TR!$H$2*INDEX(COEE_CADLIGNE_TR!$L$3:$R$9,MATCH(WEEKDAY($A322,1),COEE_CADLIGNE_TR!$M$3:$M$9,0),4)*INDEX(COEE_CADLIGNE_TR!$A$1:$D$13,MATCH(MONTH($A322),COEE_CADLIGNE_TR!$A$1:$A$13,0),3))))</f>
        <v>5097.9375</v>
      </c>
      <c r="L322" s="28">
        <f>IF(OR(Ouverture_lignes_validées!L322="F",Ouverture_lignes_validées!L322="PM",Ouverture_lignes_validées!L322=""),"",IF(Ouverture_lignes_validées!L322=1,INDEX(COEE_CADLIGNE_TR!$A$16:$C$27,MATCH(Tableau4[[#This Row],[Mois]],COEE_CADLIGNE_TR!$A$16:$A$27,0),2)*COEE_CADLIGNE_TR!$H$2*INDEX(COEE_CADLIGNE_TR!$L$3:$R$9,MATCH(WEEKDAY($A322,1),COEE_CADLIGNE_TR!$M$3:$M$9,0),5)*INDEX(COEE_CADLIGNE_TR!$A$1:$D$13,MATCH(MONTH($A322),COEE_CADLIGNE_TR!$A$1:$A$13,0),3)))</f>
        <v>6230.8125</v>
      </c>
      <c r="M322" s="28" t="str">
        <f>IF(OR(Ouverture_lignes_validées!M322="F",Ouverture_lignes_validées!M322="PM",Ouverture_lignes_validées!M322=""),"",IF(Ouverture_lignes_validées!M322=1,INDEX(COEE_CADLIGNE_TR!$A$16:$C$27,MATCH(Tableau4[[#This Row],[Mois]],COEE_CADLIGNE_TR!$A$16:$A$27,0),2)*COEE_CADLIGNE_TR!$H$2*INDEX(COEE_CADLIGNE_TR!$L$3:$R$9,MATCH(WEEKDAY($A322,1),COEE_CADLIGNE_TR!$M$3:$M$9,0),6)*INDEX(COEE_CADLIGNE_TR!$A$1:$D$13,MATCH(MONTH($A322),COEE_CADLIGNE_TR!$A$1:$A$13,0),3)))</f>
        <v/>
      </c>
      <c r="N322" s="28" t="str">
        <f>IF(OR(Ouverture_lignes_validées!N322="F",Ouverture_lignes_validées!N322="PM",Ouverture_lignes_validées!N322=""),"",IF(Ouverture_lignes_validées!N322=1,INDEX(COEE_CADLIGNE_TR!$A$16:$C$27,MATCH(Tableau4[[#This Row],[Mois]],COEE_CADLIGNE_TR!$A$16:$A$27,0),2)*COEE_CADLIGNE_TR!$H$2*INDEX(COEE_CADLIGNE_TR!$L$3:$R$9,MATCH(WEEKDAY($A322,1),COEE_CADLIGNE_TR!$M$3:$M$9,0),7)*INDEX(COEE_CADLIGNE_TR!$A$1:$D$13,MATCH(MONTH($A322),COEE_CADLIGNE_TR!$A$1:$A$13,0),3)))</f>
        <v/>
      </c>
      <c r="O322" s="28">
        <f>IF(OR(Ouverture_lignes_validées!O322="F",Ouverture_lignes_validées!O322="PM",Ouverture_lignes_validées!O322=""),"",IF(Ouverture_lignes_validées!O322=1,IF(ISEVEN(Capa_lignes!$C322)="VRAI",INDEX(COEE_CADLIGNE_TR!$A$16:$C$27,MATCH(Tableau4[[#This Row],[Mois]],COEE_CADLIGNE_TR!$A$16:$A$27,0),2)*COEE_CADLIGNE_TR!$I$2*INDEX(COEE_CADLIGNE_TR!$L$3:$R$9,MATCH(WEEKDAY($A322,1),COEE_CADLIGNE_TR!$M$3:$M$9,0),4)*INDEX(COEE_CADLIGNE_TR!$A$1:$D$13,MATCH(MONTH($A322),COEE_CADLIGNE_TR!$A$1:$A$13,0),4),INDEX(COEE_CADLIGNE_TR!$A$16:$C$27,MATCH(Tableau4[[#This Row],[Mois]],COEE_CADLIGNE_TR!$A$16:$A$27,0),2)*COEE_CADLIGNE_TR!$I$2*INDEX(COEE_CADLIGNE_TR!$L$3:$R$9,MATCH(WEEKDAY($A322,1),COEE_CADLIGNE_TR!$M$3:$M$9,0),3)*INDEX(COEE_CADLIGNE_TR!$A$1:$D$13,MATCH(MONTH($A322),COEE_CADLIGNE_TR!$A$1:$A$13,0),4))))</f>
        <v>4984.6500000000005</v>
      </c>
      <c r="P322" s="28">
        <f>IF(OR(Ouverture_lignes_validées!P322="F",Ouverture_lignes_validées!P322="PM",Ouverture_lignes_validées!P322=""),"",IF(Ouverture_lignes_validées!P322=1,IF(ISEVEN(Capa_lignes!$C322)="VRAI",INDEX(COEE_CADLIGNE_TR!$A$16:$C$27,MATCH(Tableau4[[#This Row],[Mois]],COEE_CADLIGNE_TR!$A$16:$A$27,0),2)*COEE_CADLIGNE_TR!$I$2*INDEX(COEE_CADLIGNE_TR!$L$3:$R$9,MATCH(WEEKDAY($A322,1),COEE_CADLIGNE_TR!$M$3:$M$9,0),3)*INDEX(COEE_CADLIGNE_TR!$A$1:$D$13,MATCH(MONTH($A322),COEE_CADLIGNE_TR!$A$1:$A$13,0),4),INDEX(COEE_CADLIGNE_TR!$A$16:$C$27,MATCH(Tableau4[[#This Row],[Mois]],COEE_CADLIGNE_TR!$A$16:$A$27,0),2)*COEE_CADLIGNE_TR!$I$2*INDEX(COEE_CADLIGNE_TR!$L$3:$R$9,MATCH(WEEKDAY($A322,1),COEE_CADLIGNE_TR!$M$3:$M$9,0),4)*INDEX(COEE_CADLIGNE_TR!$A$1:$D$13,MATCH(MONTH($A322),COEE_CADLIGNE_TR!$A$1:$A$13,0),4))))</f>
        <v>5097.9375</v>
      </c>
      <c r="Q322" s="28" t="str">
        <f>IF(OR(Ouverture_lignes_validées!Q322="F",Ouverture_lignes_validées!Q322="PM",Ouverture_lignes_validées!Q322=""),"",IF(Ouverture_lignes_validées!Q322=1,INDEX(COEE_CADLIGNE_TR!$A$16:$C$27,MATCH(Tableau4[[#This Row],[Mois]],COEE_CADLIGNE_TR!$A$16:$A$27,0),2)*COEE_CADLIGNE_TR!$I$2*INDEX(COEE_CADLIGNE_TR!$L$3:$R$9,MATCH(WEEKDAY($A322,1),COEE_CADLIGNE_TR!$M$3:$M$9,0),5)*INDEX(COEE_CADLIGNE_TR!$A$1:$D$13,MATCH(MONTH($A322),COEE_CADLIGNE_TR!$A$1:$A$13,0),4)))</f>
        <v/>
      </c>
      <c r="R322" s="28" t="str">
        <f>IF(OR(Ouverture_lignes_validées!R322="F",Ouverture_lignes_validées!R322="PM",Ouverture_lignes_validées!R322=""),"",IF(Ouverture_lignes_validées!R322=1,INDEX(COEE_CADLIGNE_TR!$A$16:$C$27,MATCH(Tableau4[[#This Row],[Mois]],COEE_CADLIGNE_TR!$A$16:$A$27,0),2)*COEE_CADLIGNE_TR!$I$2*INDEX(COEE_CADLIGNE_TR!$L$3:$R$9,MATCH(WEEKDAY($A322,1),COEE_CADLIGNE_TR!$M$3:$M$9,0),6)*INDEX(COEE_CADLIGNE_TR!$A$1:$D$13,MATCH(MONTH($A322),COEE_CADLIGNE_TR!$A$1:$A$13,0),4)))</f>
        <v/>
      </c>
      <c r="S322" s="28" t="str">
        <f>IF(OR(Ouverture_lignes_validées!S322="F",Ouverture_lignes_validées!S322="PM",Ouverture_lignes_validées!S322=""),"",IF(Ouverture_lignes_validées!S322=1,INDEX(COEE_CADLIGNE_TR!$A$16:$C$27,MATCH(Tableau4[[#This Row],[Mois]],COEE_CADLIGNE_TR!$A$16:$A$27,0),2)*COEE_CADLIGNE_TR!$I$2*INDEX(COEE_CADLIGNE_TR!$L$3:$R$9,MATCH(WEEKDAY($A322,1),COEE_CADLIGNE_TR!$M$3:$M$9,0),7)*INDEX(COEE_CADLIGNE_TR!$A$1:$D$13,MATCH(MONTH($A322),COEE_CADLIGNE_TR!$A$1:$A$13,0),4)))</f>
        <v/>
      </c>
      <c r="T322" s="28">
        <f>IF(OR(Ouverture_lignes_validées!T322="F",Ouverture_lignes_validées!T322="PM",Ouverture_lignes_validées!T322=""),"",IF(Ouverture_lignes_validées!T322=1,IF(ISEVEN(Capa_lignes!$C322)="VRAI",INDEX(COEE_CADLIGNE_TR!$A$16:$C$27,MATCH(Tableau4[[#This Row],[Mois]],COEE_CADLIGNE_TR!$A$16:$A$27,0),2)*COEE_CADLIGNE_TR!$J$2*INDEX(COEE_CADLIGNE_TR!$L$3:$R$9,MATCH(WEEKDAY($A322,1),COEE_CADLIGNE_TR!$M$3:$M$9,0),3)*INDEX(COEE_CADLIGNE_TR!$A$1:$E$13,MATCH(MONTH($A322),COEE_CADLIGNE_TR!$A$1:$A$13,0),5),INDEX(COEE_CADLIGNE_TR!$A$16:$C$27,MATCH(Tableau4[[#This Row],[Mois]],COEE_CADLIGNE_TR!$A$16:$A$27,0),2)*COEE_CADLIGNE_TR!$J$2*INDEX(COEE_CADLIGNE_TR!$L$3:$R$9,MATCH(WEEKDAY($A322,1),COEE_CADLIGNE_TR!$M$3:$M$9,0),4)*INDEX(COEE_CADLIGNE_TR!$A$1:$E$13,MATCH(MONTH($A322),COEE_CADLIGNE_TR!$A$1:$A$13,0),5))))</f>
        <v>1601.8735362997659</v>
      </c>
    </row>
    <row r="323" spans="1:20" x14ac:dyDescent="0.35">
      <c r="A323" s="4">
        <v>45246</v>
      </c>
      <c r="B323" s="1">
        <v>2023</v>
      </c>
      <c r="C323" s="1">
        <v>46</v>
      </c>
      <c r="D323" s="1">
        <f>MONTH(Tableau4[[#This Row],[Date ]])</f>
        <v>11</v>
      </c>
      <c r="E323" s="28" t="str">
        <f>IF(OR(Ouverture_lignes_validées!E323="F",Ouverture_lignes_validées!E323="PM",Ouverture_lignes_validées!E323=""),"",
IF(Ouverture_lignes_validées!E323=1,
IF(ISEVEN(Capa_lignes!$C323)="VRAI",
INDEX(COEE_CADLIGNE_TR!$A$16:$C$27,MATCH(Tableau4[[#This Row],[Mois]],COEE_CADLIGNE_TR!$A$16:$A$27,0),2)*COEE_CADLIGNE_TR!$G$2*INDEX(COEE_CADLIGNE_TR!$L$3:$R$9,MATCH(WEEKDAY($A323,1),COEE_CADLIGNE_TR!$M$3:$M$9,0),4)*INDEX(COEE_CADLIGNE_TR!$A$1:$D$13,MATCH(MONTH($A323),COEE_CADLIGNE_TR!$A$1:$A$13,0),2)*INDEX(COEE_CADLIGNE_TR!$A$1:$D$13,MATCH(MONTH($A323),COEE_CADLIGNE_TR!$A$1:$A$13,0),2),
INDEX(COEE_CADLIGNE_TR!$A$16:$C$27,MATCH(Tableau4[[#This Row],[Mois]],COEE_CADLIGNE_TR!$A$16:$A$27,0),2)*COEE_CADLIGNE_TR!$G$2*INDEX(COEE_CADLIGNE_TR!$L$3:$R$9,MATCH(WEEKDAY($A323,1),COEE_CADLIGNE_TR!$M$3:$M$9,0),3)*INDEX(COEE_CADLIGNE_TR!$A$1:$D$13,MATCH(MONTH($A323),COEE_CADLIGNE_TR!$A$1:$A$13,0),2)*INDEX(COEE_CADLIGNE_TR!$A$1:$D$13,MATCH(MONTH($A323),COEE_CADLIGNE_TR!$A$1:$A$13,0),2))))</f>
        <v/>
      </c>
      <c r="F323" s="28" t="str">
        <f>IF(OR(Ouverture_lignes_validées!F323="F",Ouverture_lignes_validées!F323="PM",Ouverture_lignes_validées!F323=""),"",IF(Ouverture_lignes_validées!F323=1,IF(ISEVEN(Capa_lignes!$C323)="VRAI",INDEX(COEE_CADLIGNE_TR!$A$16:$C$27,MATCH(Tableau4[[#This Row],[Mois]],COEE_CADLIGNE_TR!$A$16:$A$27,0),2)*COEE_CADLIGNE_TR!$G$2*INDEX(COEE_CADLIGNE_TR!$L$3:$R$9,MATCH(WEEKDAY($A323,1),COEE_CADLIGNE_TR!$M$3:$M$9,0),3)*INDEX(COEE_CADLIGNE_TR!$A$1:$D$13,MATCH(MONTH($A323),COEE_CADLIGNE_TR!$A$1:$A$13,0),2),COEE_CADLIGNE_TR!$G$2*INDEX(COEE_CADLIGNE_TR!$L$3:$R$9,MATCH(WEEKDAY($A323,1),COEE_CADLIGNE_TR!$M$3:$M$9,0),4)*INDEX(COEE_CADLIGNE_TR!$A$1:$D$13,MATCH(MONTH($A323),COEE_CADLIGNE_TR!$A$1:$A$13,0),2))))</f>
        <v/>
      </c>
      <c r="G323" s="28" t="str">
        <f>IF(OR(Ouverture_lignes_validées!G323="F",Ouverture_lignes_validées!G323="PM",Ouverture_lignes_validées!G323=""),"",IF(Ouverture_lignes_validées!G323=1,INDEX(COEE_CADLIGNE_TR!$A$16:$C$27,MATCH(Tableau4[[#This Row],[Mois]],COEE_CADLIGNE_TR!$A$16:$A$27,0),2)*COEE_CADLIGNE_TR!$G$2*INDEX(COEE_CADLIGNE_TR!$L$3:$R$9,MATCH(WEEKDAY($A323,1),COEE_CADLIGNE_TR!$M$3:$M$9,0),5)*INDEX(COEE_CADLIGNE_TR!$A$1:$D$13,MATCH(MONTH($A323),COEE_CADLIGNE_TR!$A$1:$A$13,0),2)))</f>
        <v/>
      </c>
      <c r="H323" s="28" t="str">
        <f>IF(OR(Ouverture_lignes_validées!H323="F",Ouverture_lignes_validées!H323="PM",Ouverture_lignes_validées!H323=""),"",IF(Ouverture_lignes_validées!H323=1,INDEX(COEE_CADLIGNE_TR!$A$16:$C$27,MATCH(Tableau4[[#This Row],[Mois]],COEE_CADLIGNE_TR!$A$16:$A$27,0),2)*COEE_CADLIGNE_TR!$G$2*INDEX(COEE_CADLIGNE_TR!$L$3:$R$9,MATCH(WEEKDAY($A323,1),COEE_CADLIGNE_TR!$M$3:$M$9,0),6)*INDEX(COEE_CADLIGNE_TR!$A$1:$D$13,MATCH(MONTH($A323),COEE_CADLIGNE_TR!$A$1:$A$13,0),2)))</f>
        <v/>
      </c>
      <c r="I323" s="28" t="str">
        <f>IF(OR(Ouverture_lignes_validées!I323="F",Ouverture_lignes_validées!I323="PM",Ouverture_lignes_validées!I323=""),"",IF(Ouverture_lignes_validées!I323=1,INDEX(COEE_CADLIGNE_TR!$A$16:$C$27,MATCH(Tableau4[[#This Row],[Mois]],COEE_CADLIGNE_TR!$A$16:$A$27,0),2)*COEE_CADLIGNE_TR!$G$2*INDEX(COEE_CADLIGNE_TR!$L$3:$R$9,MATCH(WEEKDAY($A323,1),COEE_CADLIGNE_TR!$M$3:$M$9,0),7)*INDEX(COEE_CADLIGNE_TR!$A$1:$D$13,MATCH(MONTH($A323),COEE_CADLIGNE_TR!$A$1:$A$13,0),2)))</f>
        <v/>
      </c>
      <c r="J323" s="28" t="str">
        <f>IF(OR(Ouverture_lignes_validées!J323="F",Ouverture_lignes_validées!J323="PM",Ouverture_lignes_validées!J323=""),"",IF(Ouverture_lignes_validées!J323=1,IF(ISEVEN(Capa_lignes!$C323)="VRAI",INDEX(COEE_CADLIGNE_TR!$A$16:$C$27,MATCH(Tableau4[[#This Row],[Mois]],COEE_CADLIGNE_TR!$A$16:$A$27,0),2)*COEE_CADLIGNE_TR!$H$2*INDEX(COEE_CADLIGNE_TR!$L$3:$R$9,MATCH(WEEKDAY($A323,1),COEE_CADLIGNE_TR!$M$3:$M$9,0),4)*INDEX(COEE_CADLIGNE_TR!$A$1:$D$13,MATCH(MONTH($A323),COEE_CADLIGNE_TR!$A$1:$A$13,0),3),INDEX(COEE_CADLIGNE_TR!$A$16:$C$27,MATCH(Tableau4[[#This Row],[Mois]],COEE_CADLIGNE_TR!$A$16:$A$27,0),2)*COEE_CADLIGNE_TR!$H$2*INDEX(COEE_CADLIGNE_TR!$L$3:$R$9,MATCH(WEEKDAY($A323,1),COEE_CADLIGNE_TR!$M$3:$M$9,0),3)*INDEX(COEE_CADLIGNE_TR!$A$1:$D$13,MATCH(MONTH($A323),COEE_CADLIGNE_TR!$A$1:$A$13,0),3))))</f>
        <v/>
      </c>
      <c r="K323" s="28">
        <f>IF(OR(Ouverture_lignes_validées!K323="F",Ouverture_lignes_validées!K323="PM",Ouverture_lignes_validées!K323=""),"",IF(Ouverture_lignes_validées!K323=1,IF(ISEVEN(Capa_lignes!$C323)="VRAI",INDEX(COEE_CADLIGNE_TR!$A$16:$C$27,MATCH(Tableau4[[#This Row],[Mois]],COEE_CADLIGNE_TR!$A$16:$A$27,0),2)*COEE_CADLIGNE_TR!$H$2*INDEX(COEE_CADLIGNE_TR!$L$3:$R$9,MATCH(WEEKDAY($A323,1),COEE_CADLIGNE_TR!$M$3:$M$9,0),3)*INDEX(COEE_CADLIGNE_TR!$A$1:$D$13,MATCH(MONTH($A323),COEE_CADLIGNE_TR!$A$1:$A$13,0),3),INDEX(COEE_CADLIGNE_TR!$A$16:$C$27,MATCH(Tableau4[[#This Row],[Mois]],COEE_CADLIGNE_TR!$A$16:$A$27,0),2)*COEE_CADLIGNE_TR!$H$2*INDEX(COEE_CADLIGNE_TR!$L$3:$R$9,MATCH(WEEKDAY($A323,1),COEE_CADLIGNE_TR!$M$3:$M$9,0),4)*INDEX(COEE_CADLIGNE_TR!$A$1:$D$13,MATCH(MONTH($A323),COEE_CADLIGNE_TR!$A$1:$A$13,0),3))))</f>
        <v>5097.9375</v>
      </c>
      <c r="L323" s="28">
        <f>IF(OR(Ouverture_lignes_validées!L323="F",Ouverture_lignes_validées!L323="PM",Ouverture_lignes_validées!L323=""),"",IF(Ouverture_lignes_validées!L323=1,INDEX(COEE_CADLIGNE_TR!$A$16:$C$27,MATCH(Tableau4[[#This Row],[Mois]],COEE_CADLIGNE_TR!$A$16:$A$27,0),2)*COEE_CADLIGNE_TR!$H$2*INDEX(COEE_CADLIGNE_TR!$L$3:$R$9,MATCH(WEEKDAY($A323,1),COEE_CADLIGNE_TR!$M$3:$M$9,0),5)*INDEX(COEE_CADLIGNE_TR!$A$1:$D$13,MATCH(MONTH($A323),COEE_CADLIGNE_TR!$A$1:$A$13,0),3)))</f>
        <v>6230.8125</v>
      </c>
      <c r="M323" s="28" t="str">
        <f>IF(OR(Ouverture_lignes_validées!M323="F",Ouverture_lignes_validées!M323="PM",Ouverture_lignes_validées!M323=""),"",IF(Ouverture_lignes_validées!M323=1,INDEX(COEE_CADLIGNE_TR!$A$16:$C$27,MATCH(Tableau4[[#This Row],[Mois]],COEE_CADLIGNE_TR!$A$16:$A$27,0),2)*COEE_CADLIGNE_TR!$H$2*INDEX(COEE_CADLIGNE_TR!$L$3:$R$9,MATCH(WEEKDAY($A323,1),COEE_CADLIGNE_TR!$M$3:$M$9,0),6)*INDEX(COEE_CADLIGNE_TR!$A$1:$D$13,MATCH(MONTH($A323),COEE_CADLIGNE_TR!$A$1:$A$13,0),3)))</f>
        <v/>
      </c>
      <c r="N323" s="28" t="str">
        <f>IF(OR(Ouverture_lignes_validées!N323="F",Ouverture_lignes_validées!N323="PM",Ouverture_lignes_validées!N323=""),"",IF(Ouverture_lignes_validées!N323=1,INDEX(COEE_CADLIGNE_TR!$A$16:$C$27,MATCH(Tableau4[[#This Row],[Mois]],COEE_CADLIGNE_TR!$A$16:$A$27,0),2)*COEE_CADLIGNE_TR!$H$2*INDEX(COEE_CADLIGNE_TR!$L$3:$R$9,MATCH(WEEKDAY($A323,1),COEE_CADLIGNE_TR!$M$3:$M$9,0),7)*INDEX(COEE_CADLIGNE_TR!$A$1:$D$13,MATCH(MONTH($A323),COEE_CADLIGNE_TR!$A$1:$A$13,0),3)))</f>
        <v/>
      </c>
      <c r="O323" s="28">
        <f>IF(OR(Ouverture_lignes_validées!O323="F",Ouverture_lignes_validées!O323="PM",Ouverture_lignes_validées!O323=""),"",IF(Ouverture_lignes_validées!O323=1,IF(ISEVEN(Capa_lignes!$C323)="VRAI",INDEX(COEE_CADLIGNE_TR!$A$16:$C$27,MATCH(Tableau4[[#This Row],[Mois]],COEE_CADLIGNE_TR!$A$16:$A$27,0),2)*COEE_CADLIGNE_TR!$I$2*INDEX(COEE_CADLIGNE_TR!$L$3:$R$9,MATCH(WEEKDAY($A323,1),COEE_CADLIGNE_TR!$M$3:$M$9,0),4)*INDEX(COEE_CADLIGNE_TR!$A$1:$D$13,MATCH(MONTH($A323),COEE_CADLIGNE_TR!$A$1:$A$13,0),4),INDEX(COEE_CADLIGNE_TR!$A$16:$C$27,MATCH(Tableau4[[#This Row],[Mois]],COEE_CADLIGNE_TR!$A$16:$A$27,0),2)*COEE_CADLIGNE_TR!$I$2*INDEX(COEE_CADLIGNE_TR!$L$3:$R$9,MATCH(WEEKDAY($A323,1),COEE_CADLIGNE_TR!$M$3:$M$9,0),3)*INDEX(COEE_CADLIGNE_TR!$A$1:$D$13,MATCH(MONTH($A323),COEE_CADLIGNE_TR!$A$1:$A$13,0),4))))</f>
        <v>4984.6500000000005</v>
      </c>
      <c r="P323" s="28">
        <f>IF(OR(Ouverture_lignes_validées!P323="F",Ouverture_lignes_validées!P323="PM",Ouverture_lignes_validées!P323=""),"",IF(Ouverture_lignes_validées!P323=1,IF(ISEVEN(Capa_lignes!$C323)="VRAI",INDEX(COEE_CADLIGNE_TR!$A$16:$C$27,MATCH(Tableau4[[#This Row],[Mois]],COEE_CADLIGNE_TR!$A$16:$A$27,0),2)*COEE_CADLIGNE_TR!$I$2*INDEX(COEE_CADLIGNE_TR!$L$3:$R$9,MATCH(WEEKDAY($A323,1),COEE_CADLIGNE_TR!$M$3:$M$9,0),3)*INDEX(COEE_CADLIGNE_TR!$A$1:$D$13,MATCH(MONTH($A323),COEE_CADLIGNE_TR!$A$1:$A$13,0),4),INDEX(COEE_CADLIGNE_TR!$A$16:$C$27,MATCH(Tableau4[[#This Row],[Mois]],COEE_CADLIGNE_TR!$A$16:$A$27,0),2)*COEE_CADLIGNE_TR!$I$2*INDEX(COEE_CADLIGNE_TR!$L$3:$R$9,MATCH(WEEKDAY($A323,1),COEE_CADLIGNE_TR!$M$3:$M$9,0),4)*INDEX(COEE_CADLIGNE_TR!$A$1:$D$13,MATCH(MONTH($A323),COEE_CADLIGNE_TR!$A$1:$A$13,0),4))))</f>
        <v>5097.9375</v>
      </c>
      <c r="Q323" s="28" t="str">
        <f>IF(OR(Ouverture_lignes_validées!Q323="F",Ouverture_lignes_validées!Q323="PM",Ouverture_lignes_validées!Q323=""),"",IF(Ouverture_lignes_validées!Q323=1,INDEX(COEE_CADLIGNE_TR!$A$16:$C$27,MATCH(Tableau4[[#This Row],[Mois]],COEE_CADLIGNE_TR!$A$16:$A$27,0),2)*COEE_CADLIGNE_TR!$I$2*INDEX(COEE_CADLIGNE_TR!$L$3:$R$9,MATCH(WEEKDAY($A323,1),COEE_CADLIGNE_TR!$M$3:$M$9,0),5)*INDEX(COEE_CADLIGNE_TR!$A$1:$D$13,MATCH(MONTH($A323),COEE_CADLIGNE_TR!$A$1:$A$13,0),4)))</f>
        <v/>
      </c>
      <c r="R323" s="28" t="str">
        <f>IF(OR(Ouverture_lignes_validées!R323="F",Ouverture_lignes_validées!R323="PM",Ouverture_lignes_validées!R323=""),"",IF(Ouverture_lignes_validées!R323=1,INDEX(COEE_CADLIGNE_TR!$A$16:$C$27,MATCH(Tableau4[[#This Row],[Mois]],COEE_CADLIGNE_TR!$A$16:$A$27,0),2)*COEE_CADLIGNE_TR!$I$2*INDEX(COEE_CADLIGNE_TR!$L$3:$R$9,MATCH(WEEKDAY($A323,1),COEE_CADLIGNE_TR!$M$3:$M$9,0),6)*INDEX(COEE_CADLIGNE_TR!$A$1:$D$13,MATCH(MONTH($A323),COEE_CADLIGNE_TR!$A$1:$A$13,0),4)))</f>
        <v/>
      </c>
      <c r="S323" s="28" t="str">
        <f>IF(OR(Ouverture_lignes_validées!S323="F",Ouverture_lignes_validées!S323="PM",Ouverture_lignes_validées!S323=""),"",IF(Ouverture_lignes_validées!S323=1,INDEX(COEE_CADLIGNE_TR!$A$16:$C$27,MATCH(Tableau4[[#This Row],[Mois]],COEE_CADLIGNE_TR!$A$16:$A$27,0),2)*COEE_CADLIGNE_TR!$I$2*INDEX(COEE_CADLIGNE_TR!$L$3:$R$9,MATCH(WEEKDAY($A323,1),COEE_CADLIGNE_TR!$M$3:$M$9,0),7)*INDEX(COEE_CADLIGNE_TR!$A$1:$D$13,MATCH(MONTH($A323),COEE_CADLIGNE_TR!$A$1:$A$13,0),4)))</f>
        <v/>
      </c>
      <c r="T323" s="28">
        <f>IF(OR(Ouverture_lignes_validées!T323="F",Ouverture_lignes_validées!T323="PM",Ouverture_lignes_validées!T323=""),"",IF(Ouverture_lignes_validées!T323=1,IF(ISEVEN(Capa_lignes!$C323)="VRAI",INDEX(COEE_CADLIGNE_TR!$A$16:$C$27,MATCH(Tableau4[[#This Row],[Mois]],COEE_CADLIGNE_TR!$A$16:$A$27,0),2)*COEE_CADLIGNE_TR!$J$2*INDEX(COEE_CADLIGNE_TR!$L$3:$R$9,MATCH(WEEKDAY($A323,1),COEE_CADLIGNE_TR!$M$3:$M$9,0),3)*INDEX(COEE_CADLIGNE_TR!$A$1:$E$13,MATCH(MONTH($A323),COEE_CADLIGNE_TR!$A$1:$A$13,0),5),INDEX(COEE_CADLIGNE_TR!$A$16:$C$27,MATCH(Tableau4[[#This Row],[Mois]],COEE_CADLIGNE_TR!$A$16:$A$27,0),2)*COEE_CADLIGNE_TR!$J$2*INDEX(COEE_CADLIGNE_TR!$L$3:$R$9,MATCH(WEEKDAY($A323,1),COEE_CADLIGNE_TR!$M$3:$M$9,0),4)*INDEX(COEE_CADLIGNE_TR!$A$1:$E$13,MATCH(MONTH($A323),COEE_CADLIGNE_TR!$A$1:$A$13,0),5))))</f>
        <v>1601.8735362997659</v>
      </c>
    </row>
    <row r="324" spans="1:20" x14ac:dyDescent="0.35">
      <c r="A324" s="4">
        <v>45247</v>
      </c>
      <c r="B324" s="1">
        <v>2023</v>
      </c>
      <c r="C324" s="1">
        <v>46</v>
      </c>
      <c r="D324" s="1">
        <f>MONTH(Tableau4[[#This Row],[Date ]])</f>
        <v>11</v>
      </c>
      <c r="E324" s="28" t="str">
        <f>IF(OR(Ouverture_lignes_validées!E324="F",Ouverture_lignes_validées!E324="PM",Ouverture_lignes_validées!E324=""),"",
IF(Ouverture_lignes_validées!E324=1,
IF(ISEVEN(Capa_lignes!$C324)="VRAI",
INDEX(COEE_CADLIGNE_TR!$A$16:$C$27,MATCH(Tableau4[[#This Row],[Mois]],COEE_CADLIGNE_TR!$A$16:$A$27,0),2)*COEE_CADLIGNE_TR!$G$2*INDEX(COEE_CADLIGNE_TR!$L$3:$R$9,MATCH(WEEKDAY($A324,1),COEE_CADLIGNE_TR!$M$3:$M$9,0),4)*INDEX(COEE_CADLIGNE_TR!$A$1:$D$13,MATCH(MONTH($A324),COEE_CADLIGNE_TR!$A$1:$A$13,0),2)*INDEX(COEE_CADLIGNE_TR!$A$1:$D$13,MATCH(MONTH($A324),COEE_CADLIGNE_TR!$A$1:$A$13,0),2),
INDEX(COEE_CADLIGNE_TR!$A$16:$C$27,MATCH(Tableau4[[#This Row],[Mois]],COEE_CADLIGNE_TR!$A$16:$A$27,0),2)*COEE_CADLIGNE_TR!$G$2*INDEX(COEE_CADLIGNE_TR!$L$3:$R$9,MATCH(WEEKDAY($A324,1),COEE_CADLIGNE_TR!$M$3:$M$9,0),3)*INDEX(COEE_CADLIGNE_TR!$A$1:$D$13,MATCH(MONTH($A324),COEE_CADLIGNE_TR!$A$1:$A$13,0),2)*INDEX(COEE_CADLIGNE_TR!$A$1:$D$13,MATCH(MONTH($A324),COEE_CADLIGNE_TR!$A$1:$A$13,0),2))))</f>
        <v/>
      </c>
      <c r="F324" s="28" t="str">
        <f>IF(OR(Ouverture_lignes_validées!F324="F",Ouverture_lignes_validées!F324="PM",Ouverture_lignes_validées!F324=""),"",IF(Ouverture_lignes_validées!F324=1,IF(ISEVEN(Capa_lignes!$C324)="VRAI",INDEX(COEE_CADLIGNE_TR!$A$16:$C$27,MATCH(Tableau4[[#This Row],[Mois]],COEE_CADLIGNE_TR!$A$16:$A$27,0),2)*COEE_CADLIGNE_TR!$G$2*INDEX(COEE_CADLIGNE_TR!$L$3:$R$9,MATCH(WEEKDAY($A324,1),COEE_CADLIGNE_TR!$M$3:$M$9,0),3)*INDEX(COEE_CADLIGNE_TR!$A$1:$D$13,MATCH(MONTH($A324),COEE_CADLIGNE_TR!$A$1:$A$13,0),2),COEE_CADLIGNE_TR!$G$2*INDEX(COEE_CADLIGNE_TR!$L$3:$R$9,MATCH(WEEKDAY($A324,1),COEE_CADLIGNE_TR!$M$3:$M$9,0),4)*INDEX(COEE_CADLIGNE_TR!$A$1:$D$13,MATCH(MONTH($A324),COEE_CADLIGNE_TR!$A$1:$A$13,0),2))))</f>
        <v/>
      </c>
      <c r="G324" s="28" t="str">
        <f>IF(OR(Ouverture_lignes_validées!G324="F",Ouverture_lignes_validées!G324="PM",Ouverture_lignes_validées!G324=""),"",IF(Ouverture_lignes_validées!G324=1,INDEX(COEE_CADLIGNE_TR!$A$16:$C$27,MATCH(Tableau4[[#This Row],[Mois]],COEE_CADLIGNE_TR!$A$16:$A$27,0),2)*COEE_CADLIGNE_TR!$G$2*INDEX(COEE_CADLIGNE_TR!$L$3:$R$9,MATCH(WEEKDAY($A324,1),COEE_CADLIGNE_TR!$M$3:$M$9,0),5)*INDEX(COEE_CADLIGNE_TR!$A$1:$D$13,MATCH(MONTH($A324),COEE_CADLIGNE_TR!$A$1:$A$13,0),2)))</f>
        <v/>
      </c>
      <c r="H324" s="28" t="str">
        <f>IF(OR(Ouverture_lignes_validées!H324="F",Ouverture_lignes_validées!H324="PM",Ouverture_lignes_validées!H324=""),"",IF(Ouverture_lignes_validées!H324=1,INDEX(COEE_CADLIGNE_TR!$A$16:$C$27,MATCH(Tableau4[[#This Row],[Mois]],COEE_CADLIGNE_TR!$A$16:$A$27,0),2)*COEE_CADLIGNE_TR!$G$2*INDEX(COEE_CADLIGNE_TR!$L$3:$R$9,MATCH(WEEKDAY($A324,1),COEE_CADLIGNE_TR!$M$3:$M$9,0),6)*INDEX(COEE_CADLIGNE_TR!$A$1:$D$13,MATCH(MONTH($A324),COEE_CADLIGNE_TR!$A$1:$A$13,0),2)))</f>
        <v/>
      </c>
      <c r="I324" s="28" t="str">
        <f>IF(OR(Ouverture_lignes_validées!I324="F",Ouverture_lignes_validées!I324="PM",Ouverture_lignes_validées!I324=""),"",IF(Ouverture_lignes_validées!I324=1,INDEX(COEE_CADLIGNE_TR!$A$16:$C$27,MATCH(Tableau4[[#This Row],[Mois]],COEE_CADLIGNE_TR!$A$16:$A$27,0),2)*COEE_CADLIGNE_TR!$G$2*INDEX(COEE_CADLIGNE_TR!$L$3:$R$9,MATCH(WEEKDAY($A324,1),COEE_CADLIGNE_TR!$M$3:$M$9,0),7)*INDEX(COEE_CADLIGNE_TR!$A$1:$D$13,MATCH(MONTH($A324),COEE_CADLIGNE_TR!$A$1:$A$13,0),2)))</f>
        <v/>
      </c>
      <c r="J324" s="28" t="str">
        <f>IF(OR(Ouverture_lignes_validées!J324="F",Ouverture_lignes_validées!J324="PM",Ouverture_lignes_validées!J324=""),"",IF(Ouverture_lignes_validées!J324=1,IF(ISEVEN(Capa_lignes!$C324)="VRAI",INDEX(COEE_CADLIGNE_TR!$A$16:$C$27,MATCH(Tableau4[[#This Row],[Mois]],COEE_CADLIGNE_TR!$A$16:$A$27,0),2)*COEE_CADLIGNE_TR!$H$2*INDEX(COEE_CADLIGNE_TR!$L$3:$R$9,MATCH(WEEKDAY($A324,1),COEE_CADLIGNE_TR!$M$3:$M$9,0),4)*INDEX(COEE_CADLIGNE_TR!$A$1:$D$13,MATCH(MONTH($A324),COEE_CADLIGNE_TR!$A$1:$A$13,0),3),INDEX(COEE_CADLIGNE_TR!$A$16:$C$27,MATCH(Tableau4[[#This Row],[Mois]],COEE_CADLIGNE_TR!$A$16:$A$27,0),2)*COEE_CADLIGNE_TR!$H$2*INDEX(COEE_CADLIGNE_TR!$L$3:$R$9,MATCH(WEEKDAY($A324,1),COEE_CADLIGNE_TR!$M$3:$M$9,0),3)*INDEX(COEE_CADLIGNE_TR!$A$1:$D$13,MATCH(MONTH($A324),COEE_CADLIGNE_TR!$A$1:$A$13,0),3))))</f>
        <v/>
      </c>
      <c r="K324" s="28">
        <f>IF(OR(Ouverture_lignes_validées!K324="F",Ouverture_lignes_validées!K324="PM",Ouverture_lignes_validées!K324=""),"",IF(Ouverture_lignes_validées!K324=1,IF(ISEVEN(Capa_lignes!$C324)="VRAI",INDEX(COEE_CADLIGNE_TR!$A$16:$C$27,MATCH(Tableau4[[#This Row],[Mois]],COEE_CADLIGNE_TR!$A$16:$A$27,0),2)*COEE_CADLIGNE_TR!$H$2*INDEX(COEE_CADLIGNE_TR!$L$3:$R$9,MATCH(WEEKDAY($A324,1),COEE_CADLIGNE_TR!$M$3:$M$9,0),3)*INDEX(COEE_CADLIGNE_TR!$A$1:$D$13,MATCH(MONTH($A324),COEE_CADLIGNE_TR!$A$1:$A$13,0),3),INDEX(COEE_CADLIGNE_TR!$A$16:$C$27,MATCH(Tableau4[[#This Row],[Mois]],COEE_CADLIGNE_TR!$A$16:$A$27,0),2)*COEE_CADLIGNE_TR!$H$2*INDEX(COEE_CADLIGNE_TR!$L$3:$R$9,MATCH(WEEKDAY($A324,1),COEE_CADLIGNE_TR!$M$3:$M$9,0),4)*INDEX(COEE_CADLIGNE_TR!$A$1:$D$13,MATCH(MONTH($A324),COEE_CADLIGNE_TR!$A$1:$A$13,0),3))))</f>
        <v>3058.7625000000003</v>
      </c>
      <c r="L324" s="28" t="str">
        <f>IF(OR(Ouverture_lignes_validées!L324="F",Ouverture_lignes_validées!L324="PM",Ouverture_lignes_validées!L324=""),"",IF(Ouverture_lignes_validées!L324=1,INDEX(COEE_CADLIGNE_TR!$A$16:$C$27,MATCH(Tableau4[[#This Row],[Mois]],COEE_CADLIGNE_TR!$A$16:$A$27,0),2)*COEE_CADLIGNE_TR!$H$2*INDEX(COEE_CADLIGNE_TR!$L$3:$R$9,MATCH(WEEKDAY($A324,1),COEE_CADLIGNE_TR!$M$3:$M$9,0),5)*INDEX(COEE_CADLIGNE_TR!$A$1:$D$13,MATCH(MONTH($A324),COEE_CADLIGNE_TR!$A$1:$A$13,0),3)))</f>
        <v/>
      </c>
      <c r="M324" s="28" t="str">
        <f>IF(OR(Ouverture_lignes_validées!M324="F",Ouverture_lignes_validées!M324="PM",Ouverture_lignes_validées!M324=""),"",IF(Ouverture_lignes_validées!M324=1,INDEX(COEE_CADLIGNE_TR!$A$16:$C$27,MATCH(Tableau4[[#This Row],[Mois]],COEE_CADLIGNE_TR!$A$16:$A$27,0),2)*COEE_CADLIGNE_TR!$H$2*INDEX(COEE_CADLIGNE_TR!$L$3:$R$9,MATCH(WEEKDAY($A324,1),COEE_CADLIGNE_TR!$M$3:$M$9,0),6)*INDEX(COEE_CADLIGNE_TR!$A$1:$D$13,MATCH(MONTH($A324),COEE_CADLIGNE_TR!$A$1:$A$13,0),3)))</f>
        <v/>
      </c>
      <c r="N324" s="28" t="str">
        <f>IF(OR(Ouverture_lignes_validées!N324="F",Ouverture_lignes_validées!N324="PM",Ouverture_lignes_validées!N324=""),"",IF(Ouverture_lignes_validées!N324=1,INDEX(COEE_CADLIGNE_TR!$A$16:$C$27,MATCH(Tableau4[[#This Row],[Mois]],COEE_CADLIGNE_TR!$A$16:$A$27,0),2)*COEE_CADLIGNE_TR!$H$2*INDEX(COEE_CADLIGNE_TR!$L$3:$R$9,MATCH(WEEKDAY($A324,1),COEE_CADLIGNE_TR!$M$3:$M$9,0),7)*INDEX(COEE_CADLIGNE_TR!$A$1:$D$13,MATCH(MONTH($A324),COEE_CADLIGNE_TR!$A$1:$A$13,0),3)))</f>
        <v/>
      </c>
      <c r="O324" s="28">
        <f>IF(OR(Ouverture_lignes_validées!O324="F",Ouverture_lignes_validées!O324="PM",Ouverture_lignes_validées!O324=""),"",IF(Ouverture_lignes_validées!O324=1,IF(ISEVEN(Capa_lignes!$C324)="VRAI",INDEX(COEE_CADLIGNE_TR!$A$16:$C$27,MATCH(Tableau4[[#This Row],[Mois]],COEE_CADLIGNE_TR!$A$16:$A$27,0),2)*COEE_CADLIGNE_TR!$I$2*INDEX(COEE_CADLIGNE_TR!$L$3:$R$9,MATCH(WEEKDAY($A324,1),COEE_CADLIGNE_TR!$M$3:$M$9,0),4)*INDEX(COEE_CADLIGNE_TR!$A$1:$D$13,MATCH(MONTH($A324),COEE_CADLIGNE_TR!$A$1:$A$13,0),4),INDEX(COEE_CADLIGNE_TR!$A$16:$C$27,MATCH(Tableau4[[#This Row],[Mois]],COEE_CADLIGNE_TR!$A$16:$A$27,0),2)*COEE_CADLIGNE_TR!$I$2*INDEX(COEE_CADLIGNE_TR!$L$3:$R$9,MATCH(WEEKDAY($A324,1),COEE_CADLIGNE_TR!$M$3:$M$9,0),3)*INDEX(COEE_CADLIGNE_TR!$A$1:$D$13,MATCH(MONTH($A324),COEE_CADLIGNE_TR!$A$1:$A$13,0),4))))</f>
        <v>4984.6500000000005</v>
      </c>
      <c r="P324" s="28">
        <f>IF(OR(Ouverture_lignes_validées!P324="F",Ouverture_lignes_validées!P324="PM",Ouverture_lignes_validées!P324=""),"",IF(Ouverture_lignes_validées!P324=1,IF(ISEVEN(Capa_lignes!$C324)="VRAI",INDEX(COEE_CADLIGNE_TR!$A$16:$C$27,MATCH(Tableau4[[#This Row],[Mois]],COEE_CADLIGNE_TR!$A$16:$A$27,0),2)*COEE_CADLIGNE_TR!$I$2*INDEX(COEE_CADLIGNE_TR!$L$3:$R$9,MATCH(WEEKDAY($A324,1),COEE_CADLIGNE_TR!$M$3:$M$9,0),3)*INDEX(COEE_CADLIGNE_TR!$A$1:$D$13,MATCH(MONTH($A324),COEE_CADLIGNE_TR!$A$1:$A$13,0),4),INDEX(COEE_CADLIGNE_TR!$A$16:$C$27,MATCH(Tableau4[[#This Row],[Mois]],COEE_CADLIGNE_TR!$A$16:$A$27,0),2)*COEE_CADLIGNE_TR!$I$2*INDEX(COEE_CADLIGNE_TR!$L$3:$R$9,MATCH(WEEKDAY($A324,1),COEE_CADLIGNE_TR!$M$3:$M$9,0),4)*INDEX(COEE_CADLIGNE_TR!$A$1:$D$13,MATCH(MONTH($A324),COEE_CADLIGNE_TR!$A$1:$A$13,0),4))))</f>
        <v>3058.7625000000003</v>
      </c>
      <c r="Q324" s="28" t="str">
        <f>IF(OR(Ouverture_lignes_validées!Q324="F",Ouverture_lignes_validées!Q324="PM",Ouverture_lignes_validées!Q324=""),"",IF(Ouverture_lignes_validées!Q324=1,INDEX(COEE_CADLIGNE_TR!$A$16:$C$27,MATCH(Tableau4[[#This Row],[Mois]],COEE_CADLIGNE_TR!$A$16:$A$27,0),2)*COEE_CADLIGNE_TR!$I$2*INDEX(COEE_CADLIGNE_TR!$L$3:$R$9,MATCH(WEEKDAY($A324,1),COEE_CADLIGNE_TR!$M$3:$M$9,0),5)*INDEX(COEE_CADLIGNE_TR!$A$1:$D$13,MATCH(MONTH($A324),COEE_CADLIGNE_TR!$A$1:$A$13,0),4)))</f>
        <v/>
      </c>
      <c r="R324" s="28" t="str">
        <f>IF(OR(Ouverture_lignes_validées!R324="F",Ouverture_lignes_validées!R324="PM",Ouverture_lignes_validées!R324=""),"",IF(Ouverture_lignes_validées!R324=1,INDEX(COEE_CADLIGNE_TR!$A$16:$C$27,MATCH(Tableau4[[#This Row],[Mois]],COEE_CADLIGNE_TR!$A$16:$A$27,0),2)*COEE_CADLIGNE_TR!$I$2*INDEX(COEE_CADLIGNE_TR!$L$3:$R$9,MATCH(WEEKDAY($A324,1),COEE_CADLIGNE_TR!$M$3:$M$9,0),6)*INDEX(COEE_CADLIGNE_TR!$A$1:$D$13,MATCH(MONTH($A324),COEE_CADLIGNE_TR!$A$1:$A$13,0),4)))</f>
        <v/>
      </c>
      <c r="S324" s="28" t="str">
        <f>IF(OR(Ouverture_lignes_validées!S324="F",Ouverture_lignes_validées!S324="PM",Ouverture_lignes_validées!S324=""),"",IF(Ouverture_lignes_validées!S324=1,INDEX(COEE_CADLIGNE_TR!$A$16:$C$27,MATCH(Tableau4[[#This Row],[Mois]],COEE_CADLIGNE_TR!$A$16:$A$27,0),2)*COEE_CADLIGNE_TR!$I$2*INDEX(COEE_CADLIGNE_TR!$L$3:$R$9,MATCH(WEEKDAY($A324,1),COEE_CADLIGNE_TR!$M$3:$M$9,0),7)*INDEX(COEE_CADLIGNE_TR!$A$1:$D$13,MATCH(MONTH($A324),COEE_CADLIGNE_TR!$A$1:$A$13,0),4)))</f>
        <v/>
      </c>
      <c r="T324" s="28">
        <f>IF(OR(Ouverture_lignes_validées!T324="F",Ouverture_lignes_validées!T324="PM",Ouverture_lignes_validées!T324=""),"",IF(Ouverture_lignes_validées!T324=1,IF(ISEVEN(Capa_lignes!$C324)="VRAI",INDEX(COEE_CADLIGNE_TR!$A$16:$C$27,MATCH(Tableau4[[#This Row],[Mois]],COEE_CADLIGNE_TR!$A$16:$A$27,0),2)*COEE_CADLIGNE_TR!$J$2*INDEX(COEE_CADLIGNE_TR!$L$3:$R$9,MATCH(WEEKDAY($A324,1),COEE_CADLIGNE_TR!$M$3:$M$9,0),3)*INDEX(COEE_CADLIGNE_TR!$A$1:$E$13,MATCH(MONTH($A324),COEE_CADLIGNE_TR!$A$1:$A$13,0),5),INDEX(COEE_CADLIGNE_TR!$A$16:$C$27,MATCH(Tableau4[[#This Row],[Mois]],COEE_CADLIGNE_TR!$A$16:$A$27,0),2)*COEE_CADLIGNE_TR!$J$2*INDEX(COEE_CADLIGNE_TR!$L$3:$R$9,MATCH(WEEKDAY($A324,1),COEE_CADLIGNE_TR!$M$3:$M$9,0),4)*INDEX(COEE_CADLIGNE_TR!$A$1:$E$13,MATCH(MONTH($A324),COEE_CADLIGNE_TR!$A$1:$A$13,0),5))))</f>
        <v>961.12412177985948</v>
      </c>
    </row>
    <row r="325" spans="1:20" x14ac:dyDescent="0.35">
      <c r="A325" s="4">
        <v>45248</v>
      </c>
      <c r="B325" s="1">
        <v>2023</v>
      </c>
      <c r="C325" s="1">
        <v>46</v>
      </c>
      <c r="D325" s="1">
        <f>MONTH(Tableau4[[#This Row],[Date ]])</f>
        <v>11</v>
      </c>
      <c r="E325" s="28" t="str">
        <f>IF(OR(Ouverture_lignes_validées!E325="F",Ouverture_lignes_validées!E325="PM",Ouverture_lignes_validées!E325=""),"",
IF(Ouverture_lignes_validées!E325=1,
IF(ISEVEN(Capa_lignes!$C325)="VRAI",
INDEX(COEE_CADLIGNE_TR!$A$16:$C$27,MATCH(Tableau4[[#This Row],[Mois]],COEE_CADLIGNE_TR!$A$16:$A$27,0),2)*COEE_CADLIGNE_TR!$G$2*INDEX(COEE_CADLIGNE_TR!$L$3:$R$9,MATCH(WEEKDAY($A325,1),COEE_CADLIGNE_TR!$M$3:$M$9,0),4)*INDEX(COEE_CADLIGNE_TR!$A$1:$D$13,MATCH(MONTH($A325),COEE_CADLIGNE_TR!$A$1:$A$13,0),2)*INDEX(COEE_CADLIGNE_TR!$A$1:$D$13,MATCH(MONTH($A325),COEE_CADLIGNE_TR!$A$1:$A$13,0),2),
INDEX(COEE_CADLIGNE_TR!$A$16:$C$27,MATCH(Tableau4[[#This Row],[Mois]],COEE_CADLIGNE_TR!$A$16:$A$27,0),2)*COEE_CADLIGNE_TR!$G$2*INDEX(COEE_CADLIGNE_TR!$L$3:$R$9,MATCH(WEEKDAY($A325,1),COEE_CADLIGNE_TR!$M$3:$M$9,0),3)*INDEX(COEE_CADLIGNE_TR!$A$1:$D$13,MATCH(MONTH($A325),COEE_CADLIGNE_TR!$A$1:$A$13,0),2)*INDEX(COEE_CADLIGNE_TR!$A$1:$D$13,MATCH(MONTH($A325),COEE_CADLIGNE_TR!$A$1:$A$13,0),2))))</f>
        <v/>
      </c>
      <c r="F325" s="28" t="str">
        <f>IF(OR(Ouverture_lignes_validées!F325="F",Ouverture_lignes_validées!F325="PM",Ouverture_lignes_validées!F325=""),"",IF(Ouverture_lignes_validées!F325=1,IF(ISEVEN(Capa_lignes!$C325)="VRAI",INDEX(COEE_CADLIGNE_TR!$A$16:$C$27,MATCH(Tableau4[[#This Row],[Mois]],COEE_CADLIGNE_TR!$A$16:$A$27,0),2)*COEE_CADLIGNE_TR!$G$2*INDEX(COEE_CADLIGNE_TR!$L$3:$R$9,MATCH(WEEKDAY($A325,1),COEE_CADLIGNE_TR!$M$3:$M$9,0),3)*INDEX(COEE_CADLIGNE_TR!$A$1:$D$13,MATCH(MONTH($A325),COEE_CADLIGNE_TR!$A$1:$A$13,0),2),COEE_CADLIGNE_TR!$G$2*INDEX(COEE_CADLIGNE_TR!$L$3:$R$9,MATCH(WEEKDAY($A325,1),COEE_CADLIGNE_TR!$M$3:$M$9,0),4)*INDEX(COEE_CADLIGNE_TR!$A$1:$D$13,MATCH(MONTH($A325),COEE_CADLIGNE_TR!$A$1:$A$13,0),2))))</f>
        <v/>
      </c>
      <c r="G325" s="28" t="str">
        <f>IF(OR(Ouverture_lignes_validées!G325="F",Ouverture_lignes_validées!G325="PM",Ouverture_lignes_validées!G325=""),"",IF(Ouverture_lignes_validées!G325=1,INDEX(COEE_CADLIGNE_TR!$A$16:$C$27,MATCH(Tableau4[[#This Row],[Mois]],COEE_CADLIGNE_TR!$A$16:$A$27,0),2)*COEE_CADLIGNE_TR!$G$2*INDEX(COEE_CADLIGNE_TR!$L$3:$R$9,MATCH(WEEKDAY($A325,1),COEE_CADLIGNE_TR!$M$3:$M$9,0),5)*INDEX(COEE_CADLIGNE_TR!$A$1:$D$13,MATCH(MONTH($A325),COEE_CADLIGNE_TR!$A$1:$A$13,0),2)))</f>
        <v/>
      </c>
      <c r="H325" s="28" t="str">
        <f>IF(OR(Ouverture_lignes_validées!H325="F",Ouverture_lignes_validées!H325="PM",Ouverture_lignes_validées!H325=""),"",IF(Ouverture_lignes_validées!H325=1,INDEX(COEE_CADLIGNE_TR!$A$16:$C$27,MATCH(Tableau4[[#This Row],[Mois]],COEE_CADLIGNE_TR!$A$16:$A$27,0),2)*COEE_CADLIGNE_TR!$G$2*INDEX(COEE_CADLIGNE_TR!$L$3:$R$9,MATCH(WEEKDAY($A325,1),COEE_CADLIGNE_TR!$M$3:$M$9,0),6)*INDEX(COEE_CADLIGNE_TR!$A$1:$D$13,MATCH(MONTH($A325),COEE_CADLIGNE_TR!$A$1:$A$13,0),2)))</f>
        <v/>
      </c>
      <c r="I325" s="28" t="str">
        <f>IF(OR(Ouverture_lignes_validées!I325="F",Ouverture_lignes_validées!I325="PM",Ouverture_lignes_validées!I325=""),"",IF(Ouverture_lignes_validées!I325=1,INDEX(COEE_CADLIGNE_TR!$A$16:$C$27,MATCH(Tableau4[[#This Row],[Mois]],COEE_CADLIGNE_TR!$A$16:$A$27,0),2)*COEE_CADLIGNE_TR!$G$2*INDEX(COEE_CADLIGNE_TR!$L$3:$R$9,MATCH(WEEKDAY($A325,1),COEE_CADLIGNE_TR!$M$3:$M$9,0),7)*INDEX(COEE_CADLIGNE_TR!$A$1:$D$13,MATCH(MONTH($A325),COEE_CADLIGNE_TR!$A$1:$A$13,0),2)))</f>
        <v/>
      </c>
      <c r="J325" s="28" t="str">
        <f>IF(OR(Ouverture_lignes_validées!J325="F",Ouverture_lignes_validées!J325="PM",Ouverture_lignes_validées!J325=""),"",IF(Ouverture_lignes_validées!J325=1,IF(ISEVEN(Capa_lignes!$C325)="VRAI",INDEX(COEE_CADLIGNE_TR!$A$16:$C$27,MATCH(Tableau4[[#This Row],[Mois]],COEE_CADLIGNE_TR!$A$16:$A$27,0),2)*COEE_CADLIGNE_TR!$H$2*INDEX(COEE_CADLIGNE_TR!$L$3:$R$9,MATCH(WEEKDAY($A325,1),COEE_CADLIGNE_TR!$M$3:$M$9,0),4)*INDEX(COEE_CADLIGNE_TR!$A$1:$D$13,MATCH(MONTH($A325),COEE_CADLIGNE_TR!$A$1:$A$13,0),3),INDEX(COEE_CADLIGNE_TR!$A$16:$C$27,MATCH(Tableau4[[#This Row],[Mois]],COEE_CADLIGNE_TR!$A$16:$A$27,0),2)*COEE_CADLIGNE_TR!$H$2*INDEX(COEE_CADLIGNE_TR!$L$3:$R$9,MATCH(WEEKDAY($A325,1),COEE_CADLIGNE_TR!$M$3:$M$9,0),3)*INDEX(COEE_CADLIGNE_TR!$A$1:$D$13,MATCH(MONTH($A325),COEE_CADLIGNE_TR!$A$1:$A$13,0),3))))</f>
        <v/>
      </c>
      <c r="K325" s="28" t="str">
        <f>IF(OR(Ouverture_lignes_validées!K325="F",Ouverture_lignes_validées!K325="PM",Ouverture_lignes_validées!K325=""),"",IF(Ouverture_lignes_validées!K325=1,IF(ISEVEN(Capa_lignes!$C325)="VRAI",INDEX(COEE_CADLIGNE_TR!$A$16:$C$27,MATCH(Tableau4[[#This Row],[Mois]],COEE_CADLIGNE_TR!$A$16:$A$27,0),2)*COEE_CADLIGNE_TR!$H$2*INDEX(COEE_CADLIGNE_TR!$L$3:$R$9,MATCH(WEEKDAY($A325,1),COEE_CADLIGNE_TR!$M$3:$M$9,0),3)*INDEX(COEE_CADLIGNE_TR!$A$1:$D$13,MATCH(MONTH($A325),COEE_CADLIGNE_TR!$A$1:$A$13,0),3),INDEX(COEE_CADLIGNE_TR!$A$16:$C$27,MATCH(Tableau4[[#This Row],[Mois]],COEE_CADLIGNE_TR!$A$16:$A$27,0),2)*COEE_CADLIGNE_TR!$H$2*INDEX(COEE_CADLIGNE_TR!$L$3:$R$9,MATCH(WEEKDAY($A325,1),COEE_CADLIGNE_TR!$M$3:$M$9,0),4)*INDEX(COEE_CADLIGNE_TR!$A$1:$D$13,MATCH(MONTH($A325),COEE_CADLIGNE_TR!$A$1:$A$13,0),3))))</f>
        <v/>
      </c>
      <c r="L325" s="28" t="str">
        <f>IF(OR(Ouverture_lignes_validées!L325="F",Ouverture_lignes_validées!L325="PM",Ouverture_lignes_validées!L325=""),"",IF(Ouverture_lignes_validées!L325=1,INDEX(COEE_CADLIGNE_TR!$A$16:$C$27,MATCH(Tableau4[[#This Row],[Mois]],COEE_CADLIGNE_TR!$A$16:$A$27,0),2)*COEE_CADLIGNE_TR!$H$2*INDEX(COEE_CADLIGNE_TR!$L$3:$R$9,MATCH(WEEKDAY($A325,1),COEE_CADLIGNE_TR!$M$3:$M$9,0),5)*INDEX(COEE_CADLIGNE_TR!$A$1:$D$13,MATCH(MONTH($A325),COEE_CADLIGNE_TR!$A$1:$A$13,0),3)))</f>
        <v/>
      </c>
      <c r="M325" s="28" t="str">
        <f>IF(OR(Ouverture_lignes_validées!M325="F",Ouverture_lignes_validées!M325="PM",Ouverture_lignes_validées!M325=""),"",IF(Ouverture_lignes_validées!M325=1,INDEX(COEE_CADLIGNE_TR!$A$16:$C$27,MATCH(Tableau4[[#This Row],[Mois]],COEE_CADLIGNE_TR!$A$16:$A$27,0),2)*COEE_CADLIGNE_TR!$H$2*INDEX(COEE_CADLIGNE_TR!$L$3:$R$9,MATCH(WEEKDAY($A325,1),COEE_CADLIGNE_TR!$M$3:$M$9,0),6)*INDEX(COEE_CADLIGNE_TR!$A$1:$D$13,MATCH(MONTH($A325),COEE_CADLIGNE_TR!$A$1:$A$13,0),3)))</f>
        <v/>
      </c>
      <c r="N325" s="28">
        <f>IF(OR(Ouverture_lignes_validées!N325="F",Ouverture_lignes_validées!N325="PM",Ouverture_lignes_validées!N325=""),"",IF(Ouverture_lignes_validées!N325=1,INDEX(COEE_CADLIGNE_TR!$A$16:$C$27,MATCH(Tableau4[[#This Row],[Mois]],COEE_CADLIGNE_TR!$A$16:$A$27,0),2)*COEE_CADLIGNE_TR!$H$2*INDEX(COEE_CADLIGNE_TR!$L$3:$R$9,MATCH(WEEKDAY($A325,1),COEE_CADLIGNE_TR!$M$3:$M$9,0),7)*INDEX(COEE_CADLIGNE_TR!$A$1:$D$13,MATCH(MONTH($A325),COEE_CADLIGNE_TR!$A$1:$A$13,0),3)))</f>
        <v>8043.4125000000004</v>
      </c>
      <c r="O325" s="28" t="str">
        <f>IF(OR(Ouverture_lignes_validées!O325="F",Ouverture_lignes_validées!O325="PM",Ouverture_lignes_validées!O325=""),"",IF(Ouverture_lignes_validées!O325=1,IF(ISEVEN(Capa_lignes!$C325)="VRAI",INDEX(COEE_CADLIGNE_TR!$A$16:$C$27,MATCH(Tableau4[[#This Row],[Mois]],COEE_CADLIGNE_TR!$A$16:$A$27,0),2)*COEE_CADLIGNE_TR!$I$2*INDEX(COEE_CADLIGNE_TR!$L$3:$R$9,MATCH(WEEKDAY($A325,1),COEE_CADLIGNE_TR!$M$3:$M$9,0),4)*INDEX(COEE_CADLIGNE_TR!$A$1:$D$13,MATCH(MONTH($A325),COEE_CADLIGNE_TR!$A$1:$A$13,0),4),INDEX(COEE_CADLIGNE_TR!$A$16:$C$27,MATCH(Tableau4[[#This Row],[Mois]],COEE_CADLIGNE_TR!$A$16:$A$27,0),2)*COEE_CADLIGNE_TR!$I$2*INDEX(COEE_CADLIGNE_TR!$L$3:$R$9,MATCH(WEEKDAY($A325,1),COEE_CADLIGNE_TR!$M$3:$M$9,0),3)*INDEX(COEE_CADLIGNE_TR!$A$1:$D$13,MATCH(MONTH($A325),COEE_CADLIGNE_TR!$A$1:$A$13,0),4))))</f>
        <v/>
      </c>
      <c r="P325" s="28" t="str">
        <f>IF(OR(Ouverture_lignes_validées!P325="F",Ouverture_lignes_validées!P325="PM",Ouverture_lignes_validées!P325=""),"",IF(Ouverture_lignes_validées!P325=1,IF(ISEVEN(Capa_lignes!$C325)="VRAI",INDEX(COEE_CADLIGNE_TR!$A$16:$C$27,MATCH(Tableau4[[#This Row],[Mois]],COEE_CADLIGNE_TR!$A$16:$A$27,0),2)*COEE_CADLIGNE_TR!$I$2*INDEX(COEE_CADLIGNE_TR!$L$3:$R$9,MATCH(WEEKDAY($A325,1),COEE_CADLIGNE_TR!$M$3:$M$9,0),3)*INDEX(COEE_CADLIGNE_TR!$A$1:$D$13,MATCH(MONTH($A325),COEE_CADLIGNE_TR!$A$1:$A$13,0),4),INDEX(COEE_CADLIGNE_TR!$A$16:$C$27,MATCH(Tableau4[[#This Row],[Mois]],COEE_CADLIGNE_TR!$A$16:$A$27,0),2)*COEE_CADLIGNE_TR!$I$2*INDEX(COEE_CADLIGNE_TR!$L$3:$R$9,MATCH(WEEKDAY($A325,1),COEE_CADLIGNE_TR!$M$3:$M$9,0),4)*INDEX(COEE_CADLIGNE_TR!$A$1:$D$13,MATCH(MONTH($A325),COEE_CADLIGNE_TR!$A$1:$A$13,0),4))))</f>
        <v/>
      </c>
      <c r="Q325" s="28" t="str">
        <f>IF(OR(Ouverture_lignes_validées!Q325="F",Ouverture_lignes_validées!Q325="PM",Ouverture_lignes_validées!Q325=""),"",IF(Ouverture_lignes_validées!Q325=1,INDEX(COEE_CADLIGNE_TR!$A$16:$C$27,MATCH(Tableau4[[#This Row],[Mois]],COEE_CADLIGNE_TR!$A$16:$A$27,0),2)*COEE_CADLIGNE_TR!$I$2*INDEX(COEE_CADLIGNE_TR!$L$3:$R$9,MATCH(WEEKDAY($A325,1),COEE_CADLIGNE_TR!$M$3:$M$9,0),5)*INDEX(COEE_CADLIGNE_TR!$A$1:$D$13,MATCH(MONTH($A325),COEE_CADLIGNE_TR!$A$1:$A$13,0),4)))</f>
        <v/>
      </c>
      <c r="R325" s="28" t="str">
        <f>IF(OR(Ouverture_lignes_validées!R325="F",Ouverture_lignes_validées!R325="PM",Ouverture_lignes_validées!R325=""),"",IF(Ouverture_lignes_validées!R325=1,INDEX(COEE_CADLIGNE_TR!$A$16:$C$27,MATCH(Tableau4[[#This Row],[Mois]],COEE_CADLIGNE_TR!$A$16:$A$27,0),2)*COEE_CADLIGNE_TR!$I$2*INDEX(COEE_CADLIGNE_TR!$L$3:$R$9,MATCH(WEEKDAY($A325,1),COEE_CADLIGNE_TR!$M$3:$M$9,0),6)*INDEX(COEE_CADLIGNE_TR!$A$1:$D$13,MATCH(MONTH($A325),COEE_CADLIGNE_TR!$A$1:$A$13,0),4)))</f>
        <v/>
      </c>
      <c r="S325" s="28">
        <f>IF(OR(Ouverture_lignes_validées!S325="F",Ouverture_lignes_validées!S325="PM",Ouverture_lignes_validées!S325=""),"",IF(Ouverture_lignes_validées!S325=1,INDEX(COEE_CADLIGNE_TR!$A$16:$C$27,MATCH(Tableau4[[#This Row],[Mois]],COEE_CADLIGNE_TR!$A$16:$A$27,0),2)*COEE_CADLIGNE_TR!$I$2*INDEX(COEE_CADLIGNE_TR!$L$3:$R$9,MATCH(WEEKDAY($A325,1),COEE_CADLIGNE_TR!$M$3:$M$9,0),7)*INDEX(COEE_CADLIGNE_TR!$A$1:$D$13,MATCH(MONTH($A325),COEE_CADLIGNE_TR!$A$1:$A$13,0),4)))</f>
        <v>8043.4125000000004</v>
      </c>
      <c r="T325" s="28" t="str">
        <f>IF(OR(Ouverture_lignes_validées!T325="F",Ouverture_lignes_validées!T325="PM",Ouverture_lignes_validées!T325=""),"",IF(Ouverture_lignes_validées!T325=1,IF(ISEVEN(Capa_lignes!$C325)="VRAI",INDEX(COEE_CADLIGNE_TR!$A$16:$C$27,MATCH(Tableau4[[#This Row],[Mois]],COEE_CADLIGNE_TR!$A$16:$A$27,0),2)*COEE_CADLIGNE_TR!$J$2*INDEX(COEE_CADLIGNE_TR!$L$3:$R$9,MATCH(WEEKDAY($A325,1),COEE_CADLIGNE_TR!$M$3:$M$9,0),3)*INDEX(COEE_CADLIGNE_TR!$A$1:$E$13,MATCH(MONTH($A325),COEE_CADLIGNE_TR!$A$1:$A$13,0),5),INDEX(COEE_CADLIGNE_TR!$A$16:$C$27,MATCH(Tableau4[[#This Row],[Mois]],COEE_CADLIGNE_TR!$A$16:$A$27,0),2)*COEE_CADLIGNE_TR!$J$2*INDEX(COEE_CADLIGNE_TR!$L$3:$R$9,MATCH(WEEKDAY($A325,1),COEE_CADLIGNE_TR!$M$3:$M$9,0),4)*INDEX(COEE_CADLIGNE_TR!$A$1:$E$13,MATCH(MONTH($A325),COEE_CADLIGNE_TR!$A$1:$A$13,0),5))))</f>
        <v/>
      </c>
    </row>
    <row r="326" spans="1:20" x14ac:dyDescent="0.35">
      <c r="A326" s="4">
        <v>45249</v>
      </c>
      <c r="B326" s="1">
        <v>2023</v>
      </c>
      <c r="C326" s="1">
        <v>46</v>
      </c>
      <c r="D326" s="1">
        <f>MONTH(Tableau4[[#This Row],[Date ]])</f>
        <v>11</v>
      </c>
      <c r="E326" s="28" t="str">
        <f>IF(OR(Ouverture_lignes_validées!E326="F",Ouverture_lignes_validées!E326="PM",Ouverture_lignes_validées!E326=""),"",
IF(Ouverture_lignes_validées!E326=1,
IF(ISEVEN(Capa_lignes!$C326)="VRAI",
INDEX(COEE_CADLIGNE_TR!$A$16:$C$27,MATCH(Tableau4[[#This Row],[Mois]],COEE_CADLIGNE_TR!$A$16:$A$27,0),2)*COEE_CADLIGNE_TR!$G$2*INDEX(COEE_CADLIGNE_TR!$L$3:$R$9,MATCH(WEEKDAY($A326,1),COEE_CADLIGNE_TR!$M$3:$M$9,0),4)*INDEX(COEE_CADLIGNE_TR!$A$1:$D$13,MATCH(MONTH($A326),COEE_CADLIGNE_TR!$A$1:$A$13,0),2)*INDEX(COEE_CADLIGNE_TR!$A$1:$D$13,MATCH(MONTH($A326),COEE_CADLIGNE_TR!$A$1:$A$13,0),2),
INDEX(COEE_CADLIGNE_TR!$A$16:$C$27,MATCH(Tableau4[[#This Row],[Mois]],COEE_CADLIGNE_TR!$A$16:$A$27,0),2)*COEE_CADLIGNE_TR!$G$2*INDEX(COEE_CADLIGNE_TR!$L$3:$R$9,MATCH(WEEKDAY($A326,1),COEE_CADLIGNE_TR!$M$3:$M$9,0),3)*INDEX(COEE_CADLIGNE_TR!$A$1:$D$13,MATCH(MONTH($A326),COEE_CADLIGNE_TR!$A$1:$A$13,0),2)*INDEX(COEE_CADLIGNE_TR!$A$1:$D$13,MATCH(MONTH($A326),COEE_CADLIGNE_TR!$A$1:$A$13,0),2))))</f>
        <v/>
      </c>
      <c r="F326" s="28" t="str">
        <f>IF(OR(Ouverture_lignes_validées!F326="F",Ouverture_lignes_validées!F326="PM",Ouverture_lignes_validées!F326=""),"",IF(Ouverture_lignes_validées!F326=1,IF(ISEVEN(Capa_lignes!$C326)="VRAI",INDEX(COEE_CADLIGNE_TR!$A$16:$C$27,MATCH(Tableau4[[#This Row],[Mois]],COEE_CADLIGNE_TR!$A$16:$A$27,0),2)*COEE_CADLIGNE_TR!$G$2*INDEX(COEE_CADLIGNE_TR!$L$3:$R$9,MATCH(WEEKDAY($A326,1),COEE_CADLIGNE_TR!$M$3:$M$9,0),3)*INDEX(COEE_CADLIGNE_TR!$A$1:$D$13,MATCH(MONTH($A326),COEE_CADLIGNE_TR!$A$1:$A$13,0),2),COEE_CADLIGNE_TR!$G$2*INDEX(COEE_CADLIGNE_TR!$L$3:$R$9,MATCH(WEEKDAY($A326,1),COEE_CADLIGNE_TR!$M$3:$M$9,0),4)*INDEX(COEE_CADLIGNE_TR!$A$1:$D$13,MATCH(MONTH($A326),COEE_CADLIGNE_TR!$A$1:$A$13,0),2))))</f>
        <v/>
      </c>
      <c r="G326" s="28" t="str">
        <f>IF(OR(Ouverture_lignes_validées!G326="F",Ouverture_lignes_validées!G326="PM",Ouverture_lignes_validées!G326=""),"",IF(Ouverture_lignes_validées!G326=1,INDEX(COEE_CADLIGNE_TR!$A$16:$C$27,MATCH(Tableau4[[#This Row],[Mois]],COEE_CADLIGNE_TR!$A$16:$A$27,0),2)*COEE_CADLIGNE_TR!$G$2*INDEX(COEE_CADLIGNE_TR!$L$3:$R$9,MATCH(WEEKDAY($A326,1),COEE_CADLIGNE_TR!$M$3:$M$9,0),5)*INDEX(COEE_CADLIGNE_TR!$A$1:$D$13,MATCH(MONTH($A326),COEE_CADLIGNE_TR!$A$1:$A$13,0),2)))</f>
        <v/>
      </c>
      <c r="H326" s="28" t="str">
        <f>IF(OR(Ouverture_lignes_validées!H326="F",Ouverture_lignes_validées!H326="PM",Ouverture_lignes_validées!H326=""),"",IF(Ouverture_lignes_validées!H326=1,INDEX(COEE_CADLIGNE_TR!$A$16:$C$27,MATCH(Tableau4[[#This Row],[Mois]],COEE_CADLIGNE_TR!$A$16:$A$27,0),2)*COEE_CADLIGNE_TR!$G$2*INDEX(COEE_CADLIGNE_TR!$L$3:$R$9,MATCH(WEEKDAY($A326,1),COEE_CADLIGNE_TR!$M$3:$M$9,0),6)*INDEX(COEE_CADLIGNE_TR!$A$1:$D$13,MATCH(MONTH($A326),COEE_CADLIGNE_TR!$A$1:$A$13,0),2)))</f>
        <v/>
      </c>
      <c r="I326" s="28" t="str">
        <f>IF(OR(Ouverture_lignes_validées!I326="F",Ouverture_lignes_validées!I326="PM",Ouverture_lignes_validées!I326=""),"",IF(Ouverture_lignes_validées!I326=1,INDEX(COEE_CADLIGNE_TR!$A$16:$C$27,MATCH(Tableau4[[#This Row],[Mois]],COEE_CADLIGNE_TR!$A$16:$A$27,0),2)*COEE_CADLIGNE_TR!$G$2*INDEX(COEE_CADLIGNE_TR!$L$3:$R$9,MATCH(WEEKDAY($A326,1),COEE_CADLIGNE_TR!$M$3:$M$9,0),7)*INDEX(COEE_CADLIGNE_TR!$A$1:$D$13,MATCH(MONTH($A326),COEE_CADLIGNE_TR!$A$1:$A$13,0),2)))</f>
        <v/>
      </c>
      <c r="J326" s="28" t="str">
        <f>IF(OR(Ouverture_lignes_validées!J326="F",Ouverture_lignes_validées!J326="PM",Ouverture_lignes_validées!J326=""),"",IF(Ouverture_lignes_validées!J326=1,IF(ISEVEN(Capa_lignes!$C326)="VRAI",INDEX(COEE_CADLIGNE_TR!$A$16:$C$27,MATCH(Tableau4[[#This Row],[Mois]],COEE_CADLIGNE_TR!$A$16:$A$27,0),2)*COEE_CADLIGNE_TR!$H$2*INDEX(COEE_CADLIGNE_TR!$L$3:$R$9,MATCH(WEEKDAY($A326,1),COEE_CADLIGNE_TR!$M$3:$M$9,0),4)*INDEX(COEE_CADLIGNE_TR!$A$1:$D$13,MATCH(MONTH($A326),COEE_CADLIGNE_TR!$A$1:$A$13,0),3),INDEX(COEE_CADLIGNE_TR!$A$16:$C$27,MATCH(Tableau4[[#This Row],[Mois]],COEE_CADLIGNE_TR!$A$16:$A$27,0),2)*COEE_CADLIGNE_TR!$H$2*INDEX(COEE_CADLIGNE_TR!$L$3:$R$9,MATCH(WEEKDAY($A326,1),COEE_CADLIGNE_TR!$M$3:$M$9,0),3)*INDEX(COEE_CADLIGNE_TR!$A$1:$D$13,MATCH(MONTH($A326),COEE_CADLIGNE_TR!$A$1:$A$13,0),3))))</f>
        <v/>
      </c>
      <c r="K326" s="28" t="str">
        <f>IF(OR(Ouverture_lignes_validées!K326="F",Ouverture_lignes_validées!K326="PM",Ouverture_lignes_validées!K326=""),"",IF(Ouverture_lignes_validées!K326=1,IF(ISEVEN(Capa_lignes!$C326)="VRAI",INDEX(COEE_CADLIGNE_TR!$A$16:$C$27,MATCH(Tableau4[[#This Row],[Mois]],COEE_CADLIGNE_TR!$A$16:$A$27,0),2)*COEE_CADLIGNE_TR!$H$2*INDEX(COEE_CADLIGNE_TR!$L$3:$R$9,MATCH(WEEKDAY($A326,1),COEE_CADLIGNE_TR!$M$3:$M$9,0),3)*INDEX(COEE_CADLIGNE_TR!$A$1:$D$13,MATCH(MONTH($A326),COEE_CADLIGNE_TR!$A$1:$A$13,0),3),INDEX(COEE_CADLIGNE_TR!$A$16:$C$27,MATCH(Tableau4[[#This Row],[Mois]],COEE_CADLIGNE_TR!$A$16:$A$27,0),2)*COEE_CADLIGNE_TR!$H$2*INDEX(COEE_CADLIGNE_TR!$L$3:$R$9,MATCH(WEEKDAY($A326,1),COEE_CADLIGNE_TR!$M$3:$M$9,0),4)*INDEX(COEE_CADLIGNE_TR!$A$1:$D$13,MATCH(MONTH($A326),COEE_CADLIGNE_TR!$A$1:$A$13,0),3))))</f>
        <v/>
      </c>
      <c r="L326" s="28" t="str">
        <f>IF(OR(Ouverture_lignes_validées!L326="F",Ouverture_lignes_validées!L326="PM",Ouverture_lignes_validées!L326=""),"",IF(Ouverture_lignes_validées!L326=1,INDEX(COEE_CADLIGNE_TR!$A$16:$C$27,MATCH(Tableau4[[#This Row],[Mois]],COEE_CADLIGNE_TR!$A$16:$A$27,0),2)*COEE_CADLIGNE_TR!$H$2*INDEX(COEE_CADLIGNE_TR!$L$3:$R$9,MATCH(WEEKDAY($A326,1),COEE_CADLIGNE_TR!$M$3:$M$9,0),5)*INDEX(COEE_CADLIGNE_TR!$A$1:$D$13,MATCH(MONTH($A326),COEE_CADLIGNE_TR!$A$1:$A$13,0),3)))</f>
        <v/>
      </c>
      <c r="M326" s="28" t="str">
        <f>IF(OR(Ouverture_lignes_validées!M326="F",Ouverture_lignes_validées!M326="PM",Ouverture_lignes_validées!M326=""),"",IF(Ouverture_lignes_validées!M326=1,INDEX(COEE_CADLIGNE_TR!$A$16:$C$27,MATCH(Tableau4[[#This Row],[Mois]],COEE_CADLIGNE_TR!$A$16:$A$27,0),2)*COEE_CADLIGNE_TR!$H$2*INDEX(COEE_CADLIGNE_TR!$L$3:$R$9,MATCH(WEEKDAY($A326,1),COEE_CADLIGNE_TR!$M$3:$M$9,0),6)*INDEX(COEE_CADLIGNE_TR!$A$1:$D$13,MATCH(MONTH($A326),COEE_CADLIGNE_TR!$A$1:$A$13,0),3)))</f>
        <v/>
      </c>
      <c r="N326" s="28">
        <f>IF(OR(Ouverture_lignes_validées!N326="F",Ouverture_lignes_validées!N326="PM",Ouverture_lignes_validées!N326=""),"",IF(Ouverture_lignes_validées!N326=1,INDEX(COEE_CADLIGNE_TR!$A$16:$C$27,MATCH(Tableau4[[#This Row],[Mois]],COEE_CADLIGNE_TR!$A$16:$A$27,0),2)*COEE_CADLIGNE_TR!$H$2*INDEX(COEE_CADLIGNE_TR!$L$3:$R$9,MATCH(WEEKDAY($A326,1),COEE_CADLIGNE_TR!$M$3:$M$9,0),7)*INDEX(COEE_CADLIGNE_TR!$A$1:$D$13,MATCH(MONTH($A326),COEE_CADLIGNE_TR!$A$1:$A$13,0),3)))</f>
        <v>8043.4125000000004</v>
      </c>
      <c r="O326" s="28" t="str">
        <f>IF(OR(Ouverture_lignes_validées!O326="F",Ouverture_lignes_validées!O326="PM",Ouverture_lignes_validées!O326=""),"",IF(Ouverture_lignes_validées!O326=1,IF(ISEVEN(Capa_lignes!$C326)="VRAI",INDEX(COEE_CADLIGNE_TR!$A$16:$C$27,MATCH(Tableau4[[#This Row],[Mois]],COEE_CADLIGNE_TR!$A$16:$A$27,0),2)*COEE_CADLIGNE_TR!$I$2*INDEX(COEE_CADLIGNE_TR!$L$3:$R$9,MATCH(WEEKDAY($A326,1),COEE_CADLIGNE_TR!$M$3:$M$9,0),4)*INDEX(COEE_CADLIGNE_TR!$A$1:$D$13,MATCH(MONTH($A326),COEE_CADLIGNE_TR!$A$1:$A$13,0),4),INDEX(COEE_CADLIGNE_TR!$A$16:$C$27,MATCH(Tableau4[[#This Row],[Mois]],COEE_CADLIGNE_TR!$A$16:$A$27,0),2)*COEE_CADLIGNE_TR!$I$2*INDEX(COEE_CADLIGNE_TR!$L$3:$R$9,MATCH(WEEKDAY($A326,1),COEE_CADLIGNE_TR!$M$3:$M$9,0),3)*INDEX(COEE_CADLIGNE_TR!$A$1:$D$13,MATCH(MONTH($A326),COEE_CADLIGNE_TR!$A$1:$A$13,0),4))))</f>
        <v/>
      </c>
      <c r="P326" s="28" t="str">
        <f>IF(OR(Ouverture_lignes_validées!P326="F",Ouverture_lignes_validées!P326="PM",Ouverture_lignes_validées!P326=""),"",IF(Ouverture_lignes_validées!P326=1,IF(ISEVEN(Capa_lignes!$C326)="VRAI",INDEX(COEE_CADLIGNE_TR!$A$16:$C$27,MATCH(Tableau4[[#This Row],[Mois]],COEE_CADLIGNE_TR!$A$16:$A$27,0),2)*COEE_CADLIGNE_TR!$I$2*INDEX(COEE_CADLIGNE_TR!$L$3:$R$9,MATCH(WEEKDAY($A326,1),COEE_CADLIGNE_TR!$M$3:$M$9,0),3)*INDEX(COEE_CADLIGNE_TR!$A$1:$D$13,MATCH(MONTH($A326),COEE_CADLIGNE_TR!$A$1:$A$13,0),4),INDEX(COEE_CADLIGNE_TR!$A$16:$C$27,MATCH(Tableau4[[#This Row],[Mois]],COEE_CADLIGNE_TR!$A$16:$A$27,0),2)*COEE_CADLIGNE_TR!$I$2*INDEX(COEE_CADLIGNE_TR!$L$3:$R$9,MATCH(WEEKDAY($A326,1),COEE_CADLIGNE_TR!$M$3:$M$9,0),4)*INDEX(COEE_CADLIGNE_TR!$A$1:$D$13,MATCH(MONTH($A326),COEE_CADLIGNE_TR!$A$1:$A$13,0),4))))</f>
        <v/>
      </c>
      <c r="Q326" s="28" t="str">
        <f>IF(OR(Ouverture_lignes_validées!Q326="F",Ouverture_lignes_validées!Q326="PM",Ouverture_lignes_validées!Q326=""),"",IF(Ouverture_lignes_validées!Q326=1,INDEX(COEE_CADLIGNE_TR!$A$16:$C$27,MATCH(Tableau4[[#This Row],[Mois]],COEE_CADLIGNE_TR!$A$16:$A$27,0),2)*COEE_CADLIGNE_TR!$I$2*INDEX(COEE_CADLIGNE_TR!$L$3:$R$9,MATCH(WEEKDAY($A326,1),COEE_CADLIGNE_TR!$M$3:$M$9,0),5)*INDEX(COEE_CADLIGNE_TR!$A$1:$D$13,MATCH(MONTH($A326),COEE_CADLIGNE_TR!$A$1:$A$13,0),4)))</f>
        <v/>
      </c>
      <c r="R326" s="28" t="str">
        <f>IF(OR(Ouverture_lignes_validées!R326="F",Ouverture_lignes_validées!R326="PM",Ouverture_lignes_validées!R326=""),"",IF(Ouverture_lignes_validées!R326=1,INDEX(COEE_CADLIGNE_TR!$A$16:$C$27,MATCH(Tableau4[[#This Row],[Mois]],COEE_CADLIGNE_TR!$A$16:$A$27,0),2)*COEE_CADLIGNE_TR!$I$2*INDEX(COEE_CADLIGNE_TR!$L$3:$R$9,MATCH(WEEKDAY($A326,1),COEE_CADLIGNE_TR!$M$3:$M$9,0),6)*INDEX(COEE_CADLIGNE_TR!$A$1:$D$13,MATCH(MONTH($A326),COEE_CADLIGNE_TR!$A$1:$A$13,0),4)))</f>
        <v/>
      </c>
      <c r="S326" s="28">
        <f>IF(OR(Ouverture_lignes_validées!S326="F",Ouverture_lignes_validées!S326="PM",Ouverture_lignes_validées!S326=""),"",IF(Ouverture_lignes_validées!S326=1,INDEX(COEE_CADLIGNE_TR!$A$16:$C$27,MATCH(Tableau4[[#This Row],[Mois]],COEE_CADLIGNE_TR!$A$16:$A$27,0),2)*COEE_CADLIGNE_TR!$I$2*INDEX(COEE_CADLIGNE_TR!$L$3:$R$9,MATCH(WEEKDAY($A326,1),COEE_CADLIGNE_TR!$M$3:$M$9,0),7)*INDEX(COEE_CADLIGNE_TR!$A$1:$D$13,MATCH(MONTH($A326),COEE_CADLIGNE_TR!$A$1:$A$13,0),4)))</f>
        <v>8043.4125000000004</v>
      </c>
      <c r="T326" s="28" t="str">
        <f>IF(OR(Ouverture_lignes_validées!T326="F",Ouverture_lignes_validées!T326="PM",Ouverture_lignes_validées!T326=""),"",IF(Ouverture_lignes_validées!T326=1,IF(ISEVEN(Capa_lignes!$C326)="VRAI",INDEX(COEE_CADLIGNE_TR!$A$16:$C$27,MATCH(Tableau4[[#This Row],[Mois]],COEE_CADLIGNE_TR!$A$16:$A$27,0),2)*COEE_CADLIGNE_TR!$J$2*INDEX(COEE_CADLIGNE_TR!$L$3:$R$9,MATCH(WEEKDAY($A326,1),COEE_CADLIGNE_TR!$M$3:$M$9,0),3)*INDEX(COEE_CADLIGNE_TR!$A$1:$E$13,MATCH(MONTH($A326),COEE_CADLIGNE_TR!$A$1:$A$13,0),5),INDEX(COEE_CADLIGNE_TR!$A$16:$C$27,MATCH(Tableau4[[#This Row],[Mois]],COEE_CADLIGNE_TR!$A$16:$A$27,0),2)*COEE_CADLIGNE_TR!$J$2*INDEX(COEE_CADLIGNE_TR!$L$3:$R$9,MATCH(WEEKDAY($A326,1),COEE_CADLIGNE_TR!$M$3:$M$9,0),4)*INDEX(COEE_CADLIGNE_TR!$A$1:$E$13,MATCH(MONTH($A326),COEE_CADLIGNE_TR!$A$1:$A$13,0),5))))</f>
        <v/>
      </c>
    </row>
    <row r="327" spans="1:20" x14ac:dyDescent="0.35">
      <c r="A327" s="4">
        <v>45250</v>
      </c>
      <c r="B327" s="1">
        <v>2023</v>
      </c>
      <c r="C327" s="1">
        <v>47</v>
      </c>
      <c r="D327" s="1">
        <f>MONTH(Tableau4[[#This Row],[Date ]])</f>
        <v>11</v>
      </c>
      <c r="E327" s="28" t="str">
        <f>IF(OR(Ouverture_lignes_validées!E327="F",Ouverture_lignes_validées!E327="PM",Ouverture_lignes_validées!E327=""),"",
IF(Ouverture_lignes_validées!E327=1,
IF(ISEVEN(Capa_lignes!$C327)="VRAI",
INDEX(COEE_CADLIGNE_TR!$A$16:$C$27,MATCH(Tableau4[[#This Row],[Mois]],COEE_CADLIGNE_TR!$A$16:$A$27,0),2)*COEE_CADLIGNE_TR!$G$2*INDEX(COEE_CADLIGNE_TR!$L$3:$R$9,MATCH(WEEKDAY($A327,1),COEE_CADLIGNE_TR!$M$3:$M$9,0),4)*INDEX(COEE_CADLIGNE_TR!$A$1:$D$13,MATCH(MONTH($A327),COEE_CADLIGNE_TR!$A$1:$A$13,0),2)*INDEX(COEE_CADLIGNE_TR!$A$1:$D$13,MATCH(MONTH($A327),COEE_CADLIGNE_TR!$A$1:$A$13,0),2),
INDEX(COEE_CADLIGNE_TR!$A$16:$C$27,MATCH(Tableau4[[#This Row],[Mois]],COEE_CADLIGNE_TR!$A$16:$A$27,0),2)*COEE_CADLIGNE_TR!$G$2*INDEX(COEE_CADLIGNE_TR!$L$3:$R$9,MATCH(WEEKDAY($A327,1),COEE_CADLIGNE_TR!$M$3:$M$9,0),3)*INDEX(COEE_CADLIGNE_TR!$A$1:$D$13,MATCH(MONTH($A327),COEE_CADLIGNE_TR!$A$1:$A$13,0),2)*INDEX(COEE_CADLIGNE_TR!$A$1:$D$13,MATCH(MONTH($A327),COEE_CADLIGNE_TR!$A$1:$A$13,0),2))))</f>
        <v/>
      </c>
      <c r="F327" s="28" t="str">
        <f>IF(OR(Ouverture_lignes_validées!F327="F",Ouverture_lignes_validées!F327="PM",Ouverture_lignes_validées!F327=""),"",IF(Ouverture_lignes_validées!F327=1,IF(ISEVEN(Capa_lignes!$C327)="VRAI",INDEX(COEE_CADLIGNE_TR!$A$16:$C$27,MATCH(Tableau4[[#This Row],[Mois]],COEE_CADLIGNE_TR!$A$16:$A$27,0),2)*COEE_CADLIGNE_TR!$G$2*INDEX(COEE_CADLIGNE_TR!$L$3:$R$9,MATCH(WEEKDAY($A327,1),COEE_CADLIGNE_TR!$M$3:$M$9,0),3)*INDEX(COEE_CADLIGNE_TR!$A$1:$D$13,MATCH(MONTH($A327),COEE_CADLIGNE_TR!$A$1:$A$13,0),2),COEE_CADLIGNE_TR!$G$2*INDEX(COEE_CADLIGNE_TR!$L$3:$R$9,MATCH(WEEKDAY($A327,1),COEE_CADLIGNE_TR!$M$3:$M$9,0),4)*INDEX(COEE_CADLIGNE_TR!$A$1:$D$13,MATCH(MONTH($A327),COEE_CADLIGNE_TR!$A$1:$A$13,0),2))))</f>
        <v/>
      </c>
      <c r="G327" s="28" t="str">
        <f>IF(OR(Ouverture_lignes_validées!G327="F",Ouverture_lignes_validées!G327="PM",Ouverture_lignes_validées!G327=""),"",IF(Ouverture_lignes_validées!G327=1,INDEX(COEE_CADLIGNE_TR!$A$16:$C$27,MATCH(Tableau4[[#This Row],[Mois]],COEE_CADLIGNE_TR!$A$16:$A$27,0),2)*COEE_CADLIGNE_TR!$G$2*INDEX(COEE_CADLIGNE_TR!$L$3:$R$9,MATCH(WEEKDAY($A327,1),COEE_CADLIGNE_TR!$M$3:$M$9,0),5)*INDEX(COEE_CADLIGNE_TR!$A$1:$D$13,MATCH(MONTH($A327),COEE_CADLIGNE_TR!$A$1:$A$13,0),2)))</f>
        <v/>
      </c>
      <c r="H327" s="28" t="str">
        <f>IF(OR(Ouverture_lignes_validées!H327="F",Ouverture_lignes_validées!H327="PM",Ouverture_lignes_validées!H327=""),"",IF(Ouverture_lignes_validées!H327=1,INDEX(COEE_CADLIGNE_TR!$A$16:$C$27,MATCH(Tableau4[[#This Row],[Mois]],COEE_CADLIGNE_TR!$A$16:$A$27,0),2)*COEE_CADLIGNE_TR!$G$2*INDEX(COEE_CADLIGNE_TR!$L$3:$R$9,MATCH(WEEKDAY($A327,1),COEE_CADLIGNE_TR!$M$3:$M$9,0),6)*INDEX(COEE_CADLIGNE_TR!$A$1:$D$13,MATCH(MONTH($A327),COEE_CADLIGNE_TR!$A$1:$A$13,0),2)))</f>
        <v/>
      </c>
      <c r="I327" s="28" t="str">
        <f>IF(OR(Ouverture_lignes_validées!I327="F",Ouverture_lignes_validées!I327="PM",Ouverture_lignes_validées!I327=""),"",IF(Ouverture_lignes_validées!I327=1,INDEX(COEE_CADLIGNE_TR!$A$16:$C$27,MATCH(Tableau4[[#This Row],[Mois]],COEE_CADLIGNE_TR!$A$16:$A$27,0),2)*COEE_CADLIGNE_TR!$G$2*INDEX(COEE_CADLIGNE_TR!$L$3:$R$9,MATCH(WEEKDAY($A327,1),COEE_CADLIGNE_TR!$M$3:$M$9,0),7)*INDEX(COEE_CADLIGNE_TR!$A$1:$D$13,MATCH(MONTH($A327),COEE_CADLIGNE_TR!$A$1:$A$13,0),2)))</f>
        <v/>
      </c>
      <c r="J327" s="28" t="str">
        <f>IF(OR(Ouverture_lignes_validées!J327="F",Ouverture_lignes_validées!J327="PM",Ouverture_lignes_validées!J327=""),"",IF(Ouverture_lignes_validées!J327=1,IF(ISEVEN(Capa_lignes!$C327)="VRAI",INDEX(COEE_CADLIGNE_TR!$A$16:$C$27,MATCH(Tableau4[[#This Row],[Mois]],COEE_CADLIGNE_TR!$A$16:$A$27,0),2)*COEE_CADLIGNE_TR!$H$2*INDEX(COEE_CADLIGNE_TR!$L$3:$R$9,MATCH(WEEKDAY($A327,1),COEE_CADLIGNE_TR!$M$3:$M$9,0),4)*INDEX(COEE_CADLIGNE_TR!$A$1:$D$13,MATCH(MONTH($A327),COEE_CADLIGNE_TR!$A$1:$A$13,0),3),INDEX(COEE_CADLIGNE_TR!$A$16:$C$27,MATCH(Tableau4[[#This Row],[Mois]],COEE_CADLIGNE_TR!$A$16:$A$27,0),2)*COEE_CADLIGNE_TR!$H$2*INDEX(COEE_CADLIGNE_TR!$L$3:$R$9,MATCH(WEEKDAY($A327,1),COEE_CADLIGNE_TR!$M$3:$M$9,0),3)*INDEX(COEE_CADLIGNE_TR!$A$1:$D$13,MATCH(MONTH($A327),COEE_CADLIGNE_TR!$A$1:$A$13,0),3))))</f>
        <v/>
      </c>
      <c r="K327" s="28">
        <f>IF(OR(Ouverture_lignes_validées!K327="F",Ouverture_lignes_validées!K327="PM",Ouverture_lignes_validées!K327=""),"",IF(Ouverture_lignes_validées!K327=1,IF(ISEVEN(Capa_lignes!$C327)="VRAI",INDEX(COEE_CADLIGNE_TR!$A$16:$C$27,MATCH(Tableau4[[#This Row],[Mois]],COEE_CADLIGNE_TR!$A$16:$A$27,0),2)*COEE_CADLIGNE_TR!$H$2*INDEX(COEE_CADLIGNE_TR!$L$3:$R$9,MATCH(WEEKDAY($A327,1),COEE_CADLIGNE_TR!$M$3:$M$9,0),3)*INDEX(COEE_CADLIGNE_TR!$A$1:$D$13,MATCH(MONTH($A327),COEE_CADLIGNE_TR!$A$1:$A$13,0),3),INDEX(COEE_CADLIGNE_TR!$A$16:$C$27,MATCH(Tableau4[[#This Row],[Mois]],COEE_CADLIGNE_TR!$A$16:$A$27,0),2)*COEE_CADLIGNE_TR!$H$2*INDEX(COEE_CADLIGNE_TR!$L$3:$R$9,MATCH(WEEKDAY($A327,1),COEE_CADLIGNE_TR!$M$3:$M$9,0),4)*INDEX(COEE_CADLIGNE_TR!$A$1:$D$13,MATCH(MONTH($A327),COEE_CADLIGNE_TR!$A$1:$A$13,0),3))))</f>
        <v>5097.9375</v>
      </c>
      <c r="L327" s="28">
        <f>IF(OR(Ouverture_lignes_validées!L327="F",Ouverture_lignes_validées!L327="PM",Ouverture_lignes_validées!L327=""),"",IF(Ouverture_lignes_validées!L327=1,INDEX(COEE_CADLIGNE_TR!$A$16:$C$27,MATCH(Tableau4[[#This Row],[Mois]],COEE_CADLIGNE_TR!$A$16:$A$27,0),2)*COEE_CADLIGNE_TR!$H$2*INDEX(COEE_CADLIGNE_TR!$L$3:$R$9,MATCH(WEEKDAY($A327,1),COEE_CADLIGNE_TR!$M$3:$M$9,0),5)*INDEX(COEE_CADLIGNE_TR!$A$1:$D$13,MATCH(MONTH($A327),COEE_CADLIGNE_TR!$A$1:$A$13,0),3)))</f>
        <v>6230.8125</v>
      </c>
      <c r="M327" s="28" t="str">
        <f>IF(OR(Ouverture_lignes_validées!M327="F",Ouverture_lignes_validées!M327="PM",Ouverture_lignes_validées!M327=""),"",IF(Ouverture_lignes_validées!M327=1,INDEX(COEE_CADLIGNE_TR!$A$16:$C$27,MATCH(Tableau4[[#This Row],[Mois]],COEE_CADLIGNE_TR!$A$16:$A$27,0),2)*COEE_CADLIGNE_TR!$H$2*INDEX(COEE_CADLIGNE_TR!$L$3:$R$9,MATCH(WEEKDAY($A327,1),COEE_CADLIGNE_TR!$M$3:$M$9,0),6)*INDEX(COEE_CADLIGNE_TR!$A$1:$D$13,MATCH(MONTH($A327),COEE_CADLIGNE_TR!$A$1:$A$13,0),3)))</f>
        <v/>
      </c>
      <c r="N327" s="28" t="str">
        <f>IF(OR(Ouverture_lignes_validées!N327="F",Ouverture_lignes_validées!N327="PM",Ouverture_lignes_validées!N327=""),"",IF(Ouverture_lignes_validées!N327=1,INDEX(COEE_CADLIGNE_TR!$A$16:$C$27,MATCH(Tableau4[[#This Row],[Mois]],COEE_CADLIGNE_TR!$A$16:$A$27,0),2)*COEE_CADLIGNE_TR!$H$2*INDEX(COEE_CADLIGNE_TR!$L$3:$R$9,MATCH(WEEKDAY($A327,1),COEE_CADLIGNE_TR!$M$3:$M$9,0),7)*INDEX(COEE_CADLIGNE_TR!$A$1:$D$13,MATCH(MONTH($A327),COEE_CADLIGNE_TR!$A$1:$A$13,0),3)))</f>
        <v/>
      </c>
      <c r="O327" s="28">
        <f>IF(OR(Ouverture_lignes_validées!O327="F",Ouverture_lignes_validées!O327="PM",Ouverture_lignes_validées!O327=""),"",IF(Ouverture_lignes_validées!O327=1,IF(ISEVEN(Capa_lignes!$C327)="VRAI",INDEX(COEE_CADLIGNE_TR!$A$16:$C$27,MATCH(Tableau4[[#This Row],[Mois]],COEE_CADLIGNE_TR!$A$16:$A$27,0),2)*COEE_CADLIGNE_TR!$I$2*INDEX(COEE_CADLIGNE_TR!$L$3:$R$9,MATCH(WEEKDAY($A327,1),COEE_CADLIGNE_TR!$M$3:$M$9,0),4)*INDEX(COEE_CADLIGNE_TR!$A$1:$D$13,MATCH(MONTH($A327),COEE_CADLIGNE_TR!$A$1:$A$13,0),4),INDEX(COEE_CADLIGNE_TR!$A$16:$C$27,MATCH(Tableau4[[#This Row],[Mois]],COEE_CADLIGNE_TR!$A$16:$A$27,0),2)*COEE_CADLIGNE_TR!$I$2*INDEX(COEE_CADLIGNE_TR!$L$3:$R$9,MATCH(WEEKDAY($A327,1),COEE_CADLIGNE_TR!$M$3:$M$9,0),3)*INDEX(COEE_CADLIGNE_TR!$A$1:$D$13,MATCH(MONTH($A327),COEE_CADLIGNE_TR!$A$1:$A$13,0),4))))</f>
        <v>4984.6500000000005</v>
      </c>
      <c r="P327" s="28">
        <f>IF(OR(Ouverture_lignes_validées!P327="F",Ouverture_lignes_validées!P327="PM",Ouverture_lignes_validées!P327=""),"",IF(Ouverture_lignes_validées!P327=1,IF(ISEVEN(Capa_lignes!$C327)="VRAI",INDEX(COEE_CADLIGNE_TR!$A$16:$C$27,MATCH(Tableau4[[#This Row],[Mois]],COEE_CADLIGNE_TR!$A$16:$A$27,0),2)*COEE_CADLIGNE_TR!$I$2*INDEX(COEE_CADLIGNE_TR!$L$3:$R$9,MATCH(WEEKDAY($A327,1),COEE_CADLIGNE_TR!$M$3:$M$9,0),3)*INDEX(COEE_CADLIGNE_TR!$A$1:$D$13,MATCH(MONTH($A327),COEE_CADLIGNE_TR!$A$1:$A$13,0),4),INDEX(COEE_CADLIGNE_TR!$A$16:$C$27,MATCH(Tableau4[[#This Row],[Mois]],COEE_CADLIGNE_TR!$A$16:$A$27,0),2)*COEE_CADLIGNE_TR!$I$2*INDEX(COEE_CADLIGNE_TR!$L$3:$R$9,MATCH(WEEKDAY($A327,1),COEE_CADLIGNE_TR!$M$3:$M$9,0),4)*INDEX(COEE_CADLIGNE_TR!$A$1:$D$13,MATCH(MONTH($A327),COEE_CADLIGNE_TR!$A$1:$A$13,0),4))))</f>
        <v>5097.9375</v>
      </c>
      <c r="Q327" s="28" t="str">
        <f>IF(OR(Ouverture_lignes_validées!Q327="F",Ouverture_lignes_validées!Q327="PM",Ouverture_lignes_validées!Q327=""),"",IF(Ouverture_lignes_validées!Q327=1,INDEX(COEE_CADLIGNE_TR!$A$16:$C$27,MATCH(Tableau4[[#This Row],[Mois]],COEE_CADLIGNE_TR!$A$16:$A$27,0),2)*COEE_CADLIGNE_TR!$I$2*INDEX(COEE_CADLIGNE_TR!$L$3:$R$9,MATCH(WEEKDAY($A327,1),COEE_CADLIGNE_TR!$M$3:$M$9,0),5)*INDEX(COEE_CADLIGNE_TR!$A$1:$D$13,MATCH(MONTH($A327),COEE_CADLIGNE_TR!$A$1:$A$13,0),4)))</f>
        <v/>
      </c>
      <c r="R327" s="28" t="str">
        <f>IF(OR(Ouverture_lignes_validées!R327="F",Ouverture_lignes_validées!R327="PM",Ouverture_lignes_validées!R327=""),"",IF(Ouverture_lignes_validées!R327=1,INDEX(COEE_CADLIGNE_TR!$A$16:$C$27,MATCH(Tableau4[[#This Row],[Mois]],COEE_CADLIGNE_TR!$A$16:$A$27,0),2)*COEE_CADLIGNE_TR!$I$2*INDEX(COEE_CADLIGNE_TR!$L$3:$R$9,MATCH(WEEKDAY($A327,1),COEE_CADLIGNE_TR!$M$3:$M$9,0),6)*INDEX(COEE_CADLIGNE_TR!$A$1:$D$13,MATCH(MONTH($A327),COEE_CADLIGNE_TR!$A$1:$A$13,0),4)))</f>
        <v/>
      </c>
      <c r="S327" s="28" t="str">
        <f>IF(OR(Ouverture_lignes_validées!S327="F",Ouverture_lignes_validées!S327="PM",Ouverture_lignes_validées!S327=""),"",IF(Ouverture_lignes_validées!S327=1,INDEX(COEE_CADLIGNE_TR!$A$16:$C$27,MATCH(Tableau4[[#This Row],[Mois]],COEE_CADLIGNE_TR!$A$16:$A$27,0),2)*COEE_CADLIGNE_TR!$I$2*INDEX(COEE_CADLIGNE_TR!$L$3:$R$9,MATCH(WEEKDAY($A327,1),COEE_CADLIGNE_TR!$M$3:$M$9,0),7)*INDEX(COEE_CADLIGNE_TR!$A$1:$D$13,MATCH(MONTH($A327),COEE_CADLIGNE_TR!$A$1:$A$13,0),4)))</f>
        <v/>
      </c>
      <c r="T327" s="28">
        <f>IF(OR(Ouverture_lignes_validées!T327="F",Ouverture_lignes_validées!T327="PM",Ouverture_lignes_validées!T327=""),"",IF(Ouverture_lignes_validées!T327=1,IF(ISEVEN(Capa_lignes!$C327)="VRAI",INDEX(COEE_CADLIGNE_TR!$A$16:$C$27,MATCH(Tableau4[[#This Row],[Mois]],COEE_CADLIGNE_TR!$A$16:$A$27,0),2)*COEE_CADLIGNE_TR!$J$2*INDEX(COEE_CADLIGNE_TR!$L$3:$R$9,MATCH(WEEKDAY($A327,1),COEE_CADLIGNE_TR!$M$3:$M$9,0),3)*INDEX(COEE_CADLIGNE_TR!$A$1:$E$13,MATCH(MONTH($A327),COEE_CADLIGNE_TR!$A$1:$A$13,0),5),INDEX(COEE_CADLIGNE_TR!$A$16:$C$27,MATCH(Tableau4[[#This Row],[Mois]],COEE_CADLIGNE_TR!$A$16:$A$27,0),2)*COEE_CADLIGNE_TR!$J$2*INDEX(COEE_CADLIGNE_TR!$L$3:$R$9,MATCH(WEEKDAY($A327,1),COEE_CADLIGNE_TR!$M$3:$M$9,0),4)*INDEX(COEE_CADLIGNE_TR!$A$1:$E$13,MATCH(MONTH($A327),COEE_CADLIGNE_TR!$A$1:$A$13,0),5))))</f>
        <v>1601.8735362997659</v>
      </c>
    </row>
    <row r="328" spans="1:20" x14ac:dyDescent="0.35">
      <c r="A328" s="4">
        <v>45251</v>
      </c>
      <c r="B328" s="1">
        <v>2023</v>
      </c>
      <c r="C328" s="1">
        <v>47</v>
      </c>
      <c r="D328" s="1">
        <f>MONTH(Tableau4[[#This Row],[Date ]])</f>
        <v>11</v>
      </c>
      <c r="E328" s="28" t="str">
        <f>IF(OR(Ouverture_lignes_validées!E328="F",Ouverture_lignes_validées!E328="PM",Ouverture_lignes_validées!E328=""),"",
IF(Ouverture_lignes_validées!E328=1,
IF(ISEVEN(Capa_lignes!$C328)="VRAI",
INDEX(COEE_CADLIGNE_TR!$A$16:$C$27,MATCH(Tableau4[[#This Row],[Mois]],COEE_CADLIGNE_TR!$A$16:$A$27,0),2)*COEE_CADLIGNE_TR!$G$2*INDEX(COEE_CADLIGNE_TR!$L$3:$R$9,MATCH(WEEKDAY($A328,1),COEE_CADLIGNE_TR!$M$3:$M$9,0),4)*INDEX(COEE_CADLIGNE_TR!$A$1:$D$13,MATCH(MONTH($A328),COEE_CADLIGNE_TR!$A$1:$A$13,0),2)*INDEX(COEE_CADLIGNE_TR!$A$1:$D$13,MATCH(MONTH($A328),COEE_CADLIGNE_TR!$A$1:$A$13,0),2),
INDEX(COEE_CADLIGNE_TR!$A$16:$C$27,MATCH(Tableau4[[#This Row],[Mois]],COEE_CADLIGNE_TR!$A$16:$A$27,0),2)*COEE_CADLIGNE_TR!$G$2*INDEX(COEE_CADLIGNE_TR!$L$3:$R$9,MATCH(WEEKDAY($A328,1),COEE_CADLIGNE_TR!$M$3:$M$9,0),3)*INDEX(COEE_CADLIGNE_TR!$A$1:$D$13,MATCH(MONTH($A328),COEE_CADLIGNE_TR!$A$1:$A$13,0),2)*INDEX(COEE_CADLIGNE_TR!$A$1:$D$13,MATCH(MONTH($A328),COEE_CADLIGNE_TR!$A$1:$A$13,0),2))))</f>
        <v/>
      </c>
      <c r="F328" s="28" t="str">
        <f>IF(OR(Ouverture_lignes_validées!F328="F",Ouverture_lignes_validées!F328="PM",Ouverture_lignes_validées!F328=""),"",IF(Ouverture_lignes_validées!F328=1,IF(ISEVEN(Capa_lignes!$C328)="VRAI",INDEX(COEE_CADLIGNE_TR!$A$16:$C$27,MATCH(Tableau4[[#This Row],[Mois]],COEE_CADLIGNE_TR!$A$16:$A$27,0),2)*COEE_CADLIGNE_TR!$G$2*INDEX(COEE_CADLIGNE_TR!$L$3:$R$9,MATCH(WEEKDAY($A328,1),COEE_CADLIGNE_TR!$M$3:$M$9,0),3)*INDEX(COEE_CADLIGNE_TR!$A$1:$D$13,MATCH(MONTH($A328),COEE_CADLIGNE_TR!$A$1:$A$13,0),2),COEE_CADLIGNE_TR!$G$2*INDEX(COEE_CADLIGNE_TR!$L$3:$R$9,MATCH(WEEKDAY($A328,1),COEE_CADLIGNE_TR!$M$3:$M$9,0),4)*INDEX(COEE_CADLIGNE_TR!$A$1:$D$13,MATCH(MONTH($A328),COEE_CADLIGNE_TR!$A$1:$A$13,0),2))))</f>
        <v/>
      </c>
      <c r="G328" s="28" t="str">
        <f>IF(OR(Ouverture_lignes_validées!G328="F",Ouverture_lignes_validées!G328="PM",Ouverture_lignes_validées!G328=""),"",IF(Ouverture_lignes_validées!G328=1,INDEX(COEE_CADLIGNE_TR!$A$16:$C$27,MATCH(Tableau4[[#This Row],[Mois]],COEE_CADLIGNE_TR!$A$16:$A$27,0),2)*COEE_CADLIGNE_TR!$G$2*INDEX(COEE_CADLIGNE_TR!$L$3:$R$9,MATCH(WEEKDAY($A328,1),COEE_CADLIGNE_TR!$M$3:$M$9,0),5)*INDEX(COEE_CADLIGNE_TR!$A$1:$D$13,MATCH(MONTH($A328),COEE_CADLIGNE_TR!$A$1:$A$13,0),2)))</f>
        <v/>
      </c>
      <c r="H328" s="28" t="str">
        <f>IF(OR(Ouverture_lignes_validées!H328="F",Ouverture_lignes_validées!H328="PM",Ouverture_lignes_validées!H328=""),"",IF(Ouverture_lignes_validées!H328=1,INDEX(COEE_CADLIGNE_TR!$A$16:$C$27,MATCH(Tableau4[[#This Row],[Mois]],COEE_CADLIGNE_TR!$A$16:$A$27,0),2)*COEE_CADLIGNE_TR!$G$2*INDEX(COEE_CADLIGNE_TR!$L$3:$R$9,MATCH(WEEKDAY($A328,1),COEE_CADLIGNE_TR!$M$3:$M$9,0),6)*INDEX(COEE_CADLIGNE_TR!$A$1:$D$13,MATCH(MONTH($A328),COEE_CADLIGNE_TR!$A$1:$A$13,0),2)))</f>
        <v/>
      </c>
      <c r="I328" s="28" t="str">
        <f>IF(OR(Ouverture_lignes_validées!I328="F",Ouverture_lignes_validées!I328="PM",Ouverture_lignes_validées!I328=""),"",IF(Ouverture_lignes_validées!I328=1,INDEX(COEE_CADLIGNE_TR!$A$16:$C$27,MATCH(Tableau4[[#This Row],[Mois]],COEE_CADLIGNE_TR!$A$16:$A$27,0),2)*COEE_CADLIGNE_TR!$G$2*INDEX(COEE_CADLIGNE_TR!$L$3:$R$9,MATCH(WEEKDAY($A328,1),COEE_CADLIGNE_TR!$M$3:$M$9,0),7)*INDEX(COEE_CADLIGNE_TR!$A$1:$D$13,MATCH(MONTH($A328),COEE_CADLIGNE_TR!$A$1:$A$13,0),2)))</f>
        <v/>
      </c>
      <c r="J328" s="28" t="str">
        <f>IF(OR(Ouverture_lignes_validées!J328="F",Ouverture_lignes_validées!J328="PM",Ouverture_lignes_validées!J328=""),"",IF(Ouverture_lignes_validées!J328=1,IF(ISEVEN(Capa_lignes!$C328)="VRAI",INDEX(COEE_CADLIGNE_TR!$A$16:$C$27,MATCH(Tableau4[[#This Row],[Mois]],COEE_CADLIGNE_TR!$A$16:$A$27,0),2)*COEE_CADLIGNE_TR!$H$2*INDEX(COEE_CADLIGNE_TR!$L$3:$R$9,MATCH(WEEKDAY($A328,1),COEE_CADLIGNE_TR!$M$3:$M$9,0),4)*INDEX(COEE_CADLIGNE_TR!$A$1:$D$13,MATCH(MONTH($A328),COEE_CADLIGNE_TR!$A$1:$A$13,0),3),INDEX(COEE_CADLIGNE_TR!$A$16:$C$27,MATCH(Tableau4[[#This Row],[Mois]],COEE_CADLIGNE_TR!$A$16:$A$27,0),2)*COEE_CADLIGNE_TR!$H$2*INDEX(COEE_CADLIGNE_TR!$L$3:$R$9,MATCH(WEEKDAY($A328,1),COEE_CADLIGNE_TR!$M$3:$M$9,0),3)*INDEX(COEE_CADLIGNE_TR!$A$1:$D$13,MATCH(MONTH($A328),COEE_CADLIGNE_TR!$A$1:$A$13,0),3))))</f>
        <v/>
      </c>
      <c r="K328" s="28">
        <f>IF(OR(Ouverture_lignes_validées!K328="F",Ouverture_lignes_validées!K328="PM",Ouverture_lignes_validées!K328=""),"",IF(Ouverture_lignes_validées!K328=1,IF(ISEVEN(Capa_lignes!$C328)="VRAI",INDEX(COEE_CADLIGNE_TR!$A$16:$C$27,MATCH(Tableau4[[#This Row],[Mois]],COEE_CADLIGNE_TR!$A$16:$A$27,0),2)*COEE_CADLIGNE_TR!$H$2*INDEX(COEE_CADLIGNE_TR!$L$3:$R$9,MATCH(WEEKDAY($A328,1),COEE_CADLIGNE_TR!$M$3:$M$9,0),3)*INDEX(COEE_CADLIGNE_TR!$A$1:$D$13,MATCH(MONTH($A328),COEE_CADLIGNE_TR!$A$1:$A$13,0),3),INDEX(COEE_CADLIGNE_TR!$A$16:$C$27,MATCH(Tableau4[[#This Row],[Mois]],COEE_CADLIGNE_TR!$A$16:$A$27,0),2)*COEE_CADLIGNE_TR!$H$2*INDEX(COEE_CADLIGNE_TR!$L$3:$R$9,MATCH(WEEKDAY($A328,1),COEE_CADLIGNE_TR!$M$3:$M$9,0),4)*INDEX(COEE_CADLIGNE_TR!$A$1:$D$13,MATCH(MONTH($A328),COEE_CADLIGNE_TR!$A$1:$A$13,0),3))))</f>
        <v>5097.9375</v>
      </c>
      <c r="L328" s="28">
        <f>IF(OR(Ouverture_lignes_validées!L328="F",Ouverture_lignes_validées!L328="PM",Ouverture_lignes_validées!L328=""),"",IF(Ouverture_lignes_validées!L328=1,INDEX(COEE_CADLIGNE_TR!$A$16:$C$27,MATCH(Tableau4[[#This Row],[Mois]],COEE_CADLIGNE_TR!$A$16:$A$27,0),2)*COEE_CADLIGNE_TR!$H$2*INDEX(COEE_CADLIGNE_TR!$L$3:$R$9,MATCH(WEEKDAY($A328,1),COEE_CADLIGNE_TR!$M$3:$M$9,0),5)*INDEX(COEE_CADLIGNE_TR!$A$1:$D$13,MATCH(MONTH($A328),COEE_CADLIGNE_TR!$A$1:$A$13,0),3)))</f>
        <v>6230.8125</v>
      </c>
      <c r="M328" s="28" t="str">
        <f>IF(OR(Ouverture_lignes_validées!M328="F",Ouverture_lignes_validées!M328="PM",Ouverture_lignes_validées!M328=""),"",IF(Ouverture_lignes_validées!M328=1,INDEX(COEE_CADLIGNE_TR!$A$16:$C$27,MATCH(Tableau4[[#This Row],[Mois]],COEE_CADLIGNE_TR!$A$16:$A$27,0),2)*COEE_CADLIGNE_TR!$H$2*INDEX(COEE_CADLIGNE_TR!$L$3:$R$9,MATCH(WEEKDAY($A328,1),COEE_CADLIGNE_TR!$M$3:$M$9,0),6)*INDEX(COEE_CADLIGNE_TR!$A$1:$D$13,MATCH(MONTH($A328),COEE_CADLIGNE_TR!$A$1:$A$13,0),3)))</f>
        <v/>
      </c>
      <c r="N328" s="28" t="str">
        <f>IF(OR(Ouverture_lignes_validées!N328="F",Ouverture_lignes_validées!N328="PM",Ouverture_lignes_validées!N328=""),"",IF(Ouverture_lignes_validées!N328=1,INDEX(COEE_CADLIGNE_TR!$A$16:$C$27,MATCH(Tableau4[[#This Row],[Mois]],COEE_CADLIGNE_TR!$A$16:$A$27,0),2)*COEE_CADLIGNE_TR!$H$2*INDEX(COEE_CADLIGNE_TR!$L$3:$R$9,MATCH(WEEKDAY($A328,1),COEE_CADLIGNE_TR!$M$3:$M$9,0),7)*INDEX(COEE_CADLIGNE_TR!$A$1:$D$13,MATCH(MONTH($A328),COEE_CADLIGNE_TR!$A$1:$A$13,0),3)))</f>
        <v/>
      </c>
      <c r="O328" s="28">
        <f>IF(OR(Ouverture_lignes_validées!O328="F",Ouverture_lignes_validées!O328="PM",Ouverture_lignes_validées!O328=""),"",IF(Ouverture_lignes_validées!O328=1,IF(ISEVEN(Capa_lignes!$C328)="VRAI",INDEX(COEE_CADLIGNE_TR!$A$16:$C$27,MATCH(Tableau4[[#This Row],[Mois]],COEE_CADLIGNE_TR!$A$16:$A$27,0),2)*COEE_CADLIGNE_TR!$I$2*INDEX(COEE_CADLIGNE_TR!$L$3:$R$9,MATCH(WEEKDAY($A328,1),COEE_CADLIGNE_TR!$M$3:$M$9,0),4)*INDEX(COEE_CADLIGNE_TR!$A$1:$D$13,MATCH(MONTH($A328),COEE_CADLIGNE_TR!$A$1:$A$13,0),4),INDEX(COEE_CADLIGNE_TR!$A$16:$C$27,MATCH(Tableau4[[#This Row],[Mois]],COEE_CADLIGNE_TR!$A$16:$A$27,0),2)*COEE_CADLIGNE_TR!$I$2*INDEX(COEE_CADLIGNE_TR!$L$3:$R$9,MATCH(WEEKDAY($A328,1),COEE_CADLIGNE_TR!$M$3:$M$9,0),3)*INDEX(COEE_CADLIGNE_TR!$A$1:$D$13,MATCH(MONTH($A328),COEE_CADLIGNE_TR!$A$1:$A$13,0),4))))</f>
        <v>4984.6500000000005</v>
      </c>
      <c r="P328" s="28">
        <f>IF(OR(Ouverture_lignes_validées!P328="F",Ouverture_lignes_validées!P328="PM",Ouverture_lignes_validées!P328=""),"",IF(Ouverture_lignes_validées!P328=1,IF(ISEVEN(Capa_lignes!$C328)="VRAI",INDEX(COEE_CADLIGNE_TR!$A$16:$C$27,MATCH(Tableau4[[#This Row],[Mois]],COEE_CADLIGNE_TR!$A$16:$A$27,0),2)*COEE_CADLIGNE_TR!$I$2*INDEX(COEE_CADLIGNE_TR!$L$3:$R$9,MATCH(WEEKDAY($A328,1),COEE_CADLIGNE_TR!$M$3:$M$9,0),3)*INDEX(COEE_CADLIGNE_TR!$A$1:$D$13,MATCH(MONTH($A328),COEE_CADLIGNE_TR!$A$1:$A$13,0),4),INDEX(COEE_CADLIGNE_TR!$A$16:$C$27,MATCH(Tableau4[[#This Row],[Mois]],COEE_CADLIGNE_TR!$A$16:$A$27,0),2)*COEE_CADLIGNE_TR!$I$2*INDEX(COEE_CADLIGNE_TR!$L$3:$R$9,MATCH(WEEKDAY($A328,1),COEE_CADLIGNE_TR!$M$3:$M$9,0),4)*INDEX(COEE_CADLIGNE_TR!$A$1:$D$13,MATCH(MONTH($A328),COEE_CADLIGNE_TR!$A$1:$A$13,0),4))))</f>
        <v>5097.9375</v>
      </c>
      <c r="Q328" s="28" t="str">
        <f>IF(OR(Ouverture_lignes_validées!Q328="F",Ouverture_lignes_validées!Q328="PM",Ouverture_lignes_validées!Q328=""),"",IF(Ouverture_lignes_validées!Q328=1,INDEX(COEE_CADLIGNE_TR!$A$16:$C$27,MATCH(Tableau4[[#This Row],[Mois]],COEE_CADLIGNE_TR!$A$16:$A$27,0),2)*COEE_CADLIGNE_TR!$I$2*INDEX(COEE_CADLIGNE_TR!$L$3:$R$9,MATCH(WEEKDAY($A328,1),COEE_CADLIGNE_TR!$M$3:$M$9,0),5)*INDEX(COEE_CADLIGNE_TR!$A$1:$D$13,MATCH(MONTH($A328),COEE_CADLIGNE_TR!$A$1:$A$13,0),4)))</f>
        <v/>
      </c>
      <c r="R328" s="28" t="str">
        <f>IF(OR(Ouverture_lignes_validées!R328="F",Ouverture_lignes_validées!R328="PM",Ouverture_lignes_validées!R328=""),"",IF(Ouverture_lignes_validées!R328=1,INDEX(COEE_CADLIGNE_TR!$A$16:$C$27,MATCH(Tableau4[[#This Row],[Mois]],COEE_CADLIGNE_TR!$A$16:$A$27,0),2)*COEE_CADLIGNE_TR!$I$2*INDEX(COEE_CADLIGNE_TR!$L$3:$R$9,MATCH(WEEKDAY($A328,1),COEE_CADLIGNE_TR!$M$3:$M$9,0),6)*INDEX(COEE_CADLIGNE_TR!$A$1:$D$13,MATCH(MONTH($A328),COEE_CADLIGNE_TR!$A$1:$A$13,0),4)))</f>
        <v/>
      </c>
      <c r="S328" s="28" t="str">
        <f>IF(OR(Ouverture_lignes_validées!S328="F",Ouverture_lignes_validées!S328="PM",Ouverture_lignes_validées!S328=""),"",IF(Ouverture_lignes_validées!S328=1,INDEX(COEE_CADLIGNE_TR!$A$16:$C$27,MATCH(Tableau4[[#This Row],[Mois]],COEE_CADLIGNE_TR!$A$16:$A$27,0),2)*COEE_CADLIGNE_TR!$I$2*INDEX(COEE_CADLIGNE_TR!$L$3:$R$9,MATCH(WEEKDAY($A328,1),COEE_CADLIGNE_TR!$M$3:$M$9,0),7)*INDEX(COEE_CADLIGNE_TR!$A$1:$D$13,MATCH(MONTH($A328),COEE_CADLIGNE_TR!$A$1:$A$13,0),4)))</f>
        <v/>
      </c>
      <c r="T328" s="28">
        <f>IF(OR(Ouverture_lignes_validées!T328="F",Ouverture_lignes_validées!T328="PM",Ouverture_lignes_validées!T328=""),"",IF(Ouverture_lignes_validées!T328=1,IF(ISEVEN(Capa_lignes!$C328)="VRAI",INDEX(COEE_CADLIGNE_TR!$A$16:$C$27,MATCH(Tableau4[[#This Row],[Mois]],COEE_CADLIGNE_TR!$A$16:$A$27,0),2)*COEE_CADLIGNE_TR!$J$2*INDEX(COEE_CADLIGNE_TR!$L$3:$R$9,MATCH(WEEKDAY($A328,1),COEE_CADLIGNE_TR!$M$3:$M$9,0),3)*INDEX(COEE_CADLIGNE_TR!$A$1:$E$13,MATCH(MONTH($A328),COEE_CADLIGNE_TR!$A$1:$A$13,0),5),INDEX(COEE_CADLIGNE_TR!$A$16:$C$27,MATCH(Tableau4[[#This Row],[Mois]],COEE_CADLIGNE_TR!$A$16:$A$27,0),2)*COEE_CADLIGNE_TR!$J$2*INDEX(COEE_CADLIGNE_TR!$L$3:$R$9,MATCH(WEEKDAY($A328,1),COEE_CADLIGNE_TR!$M$3:$M$9,0),4)*INDEX(COEE_CADLIGNE_TR!$A$1:$E$13,MATCH(MONTH($A328),COEE_CADLIGNE_TR!$A$1:$A$13,0),5))))</f>
        <v>1601.8735362997659</v>
      </c>
    </row>
    <row r="329" spans="1:20" x14ac:dyDescent="0.35">
      <c r="A329" s="4">
        <v>45252</v>
      </c>
      <c r="B329" s="1">
        <v>2023</v>
      </c>
      <c r="C329" s="1">
        <v>47</v>
      </c>
      <c r="D329" s="1">
        <f>MONTH(Tableau4[[#This Row],[Date ]])</f>
        <v>11</v>
      </c>
      <c r="E329" s="28" t="str">
        <f>IF(OR(Ouverture_lignes_validées!E329="F",Ouverture_lignes_validées!E329="PM",Ouverture_lignes_validées!E329=""),"",
IF(Ouverture_lignes_validées!E329=1,
IF(ISEVEN(Capa_lignes!$C329)="VRAI",
INDEX(COEE_CADLIGNE_TR!$A$16:$C$27,MATCH(Tableau4[[#This Row],[Mois]],COEE_CADLIGNE_TR!$A$16:$A$27,0),2)*COEE_CADLIGNE_TR!$G$2*INDEX(COEE_CADLIGNE_TR!$L$3:$R$9,MATCH(WEEKDAY($A329,1),COEE_CADLIGNE_TR!$M$3:$M$9,0),4)*INDEX(COEE_CADLIGNE_TR!$A$1:$D$13,MATCH(MONTH($A329),COEE_CADLIGNE_TR!$A$1:$A$13,0),2)*INDEX(COEE_CADLIGNE_TR!$A$1:$D$13,MATCH(MONTH($A329),COEE_CADLIGNE_TR!$A$1:$A$13,0),2),
INDEX(COEE_CADLIGNE_TR!$A$16:$C$27,MATCH(Tableau4[[#This Row],[Mois]],COEE_CADLIGNE_TR!$A$16:$A$27,0),2)*COEE_CADLIGNE_TR!$G$2*INDEX(COEE_CADLIGNE_TR!$L$3:$R$9,MATCH(WEEKDAY($A329,1),COEE_CADLIGNE_TR!$M$3:$M$9,0),3)*INDEX(COEE_CADLIGNE_TR!$A$1:$D$13,MATCH(MONTH($A329),COEE_CADLIGNE_TR!$A$1:$A$13,0),2)*INDEX(COEE_CADLIGNE_TR!$A$1:$D$13,MATCH(MONTH($A329),COEE_CADLIGNE_TR!$A$1:$A$13,0),2))))</f>
        <v/>
      </c>
      <c r="F329" s="28" t="str">
        <f>IF(OR(Ouverture_lignes_validées!F329="F",Ouverture_lignes_validées!F329="PM",Ouverture_lignes_validées!F329=""),"",IF(Ouverture_lignes_validées!F329=1,IF(ISEVEN(Capa_lignes!$C329)="VRAI",INDEX(COEE_CADLIGNE_TR!$A$16:$C$27,MATCH(Tableau4[[#This Row],[Mois]],COEE_CADLIGNE_TR!$A$16:$A$27,0),2)*COEE_CADLIGNE_TR!$G$2*INDEX(COEE_CADLIGNE_TR!$L$3:$R$9,MATCH(WEEKDAY($A329,1),COEE_CADLIGNE_TR!$M$3:$M$9,0),3)*INDEX(COEE_CADLIGNE_TR!$A$1:$D$13,MATCH(MONTH($A329),COEE_CADLIGNE_TR!$A$1:$A$13,0),2),COEE_CADLIGNE_TR!$G$2*INDEX(COEE_CADLIGNE_TR!$L$3:$R$9,MATCH(WEEKDAY($A329,1),COEE_CADLIGNE_TR!$M$3:$M$9,0),4)*INDEX(COEE_CADLIGNE_TR!$A$1:$D$13,MATCH(MONTH($A329),COEE_CADLIGNE_TR!$A$1:$A$13,0),2))))</f>
        <v/>
      </c>
      <c r="G329" s="28" t="str">
        <f>IF(OR(Ouverture_lignes_validées!G329="F",Ouverture_lignes_validées!G329="PM",Ouverture_lignes_validées!G329=""),"",IF(Ouverture_lignes_validées!G329=1,INDEX(COEE_CADLIGNE_TR!$A$16:$C$27,MATCH(Tableau4[[#This Row],[Mois]],COEE_CADLIGNE_TR!$A$16:$A$27,0),2)*COEE_CADLIGNE_TR!$G$2*INDEX(COEE_CADLIGNE_TR!$L$3:$R$9,MATCH(WEEKDAY($A329,1),COEE_CADLIGNE_TR!$M$3:$M$9,0),5)*INDEX(COEE_CADLIGNE_TR!$A$1:$D$13,MATCH(MONTH($A329),COEE_CADLIGNE_TR!$A$1:$A$13,0),2)))</f>
        <v/>
      </c>
      <c r="H329" s="28" t="str">
        <f>IF(OR(Ouverture_lignes_validées!H329="F",Ouverture_lignes_validées!H329="PM",Ouverture_lignes_validées!H329=""),"",IF(Ouverture_lignes_validées!H329=1,INDEX(COEE_CADLIGNE_TR!$A$16:$C$27,MATCH(Tableau4[[#This Row],[Mois]],COEE_CADLIGNE_TR!$A$16:$A$27,0),2)*COEE_CADLIGNE_TR!$G$2*INDEX(COEE_CADLIGNE_TR!$L$3:$R$9,MATCH(WEEKDAY($A329,1),COEE_CADLIGNE_TR!$M$3:$M$9,0),6)*INDEX(COEE_CADLIGNE_TR!$A$1:$D$13,MATCH(MONTH($A329),COEE_CADLIGNE_TR!$A$1:$A$13,0),2)))</f>
        <v/>
      </c>
      <c r="I329" s="28" t="str">
        <f>IF(OR(Ouverture_lignes_validées!I329="F",Ouverture_lignes_validées!I329="PM",Ouverture_lignes_validées!I329=""),"",IF(Ouverture_lignes_validées!I329=1,INDEX(COEE_CADLIGNE_TR!$A$16:$C$27,MATCH(Tableau4[[#This Row],[Mois]],COEE_CADLIGNE_TR!$A$16:$A$27,0),2)*COEE_CADLIGNE_TR!$G$2*INDEX(COEE_CADLIGNE_TR!$L$3:$R$9,MATCH(WEEKDAY($A329,1),COEE_CADLIGNE_TR!$M$3:$M$9,0),7)*INDEX(COEE_CADLIGNE_TR!$A$1:$D$13,MATCH(MONTH($A329),COEE_CADLIGNE_TR!$A$1:$A$13,0),2)))</f>
        <v/>
      </c>
      <c r="J329" s="28" t="str">
        <f>IF(OR(Ouverture_lignes_validées!J329="F",Ouverture_lignes_validées!J329="PM",Ouverture_lignes_validées!J329=""),"",IF(Ouverture_lignes_validées!J329=1,IF(ISEVEN(Capa_lignes!$C329)="VRAI",INDEX(COEE_CADLIGNE_TR!$A$16:$C$27,MATCH(Tableau4[[#This Row],[Mois]],COEE_CADLIGNE_TR!$A$16:$A$27,0),2)*COEE_CADLIGNE_TR!$H$2*INDEX(COEE_CADLIGNE_TR!$L$3:$R$9,MATCH(WEEKDAY($A329,1),COEE_CADLIGNE_TR!$M$3:$M$9,0),4)*INDEX(COEE_CADLIGNE_TR!$A$1:$D$13,MATCH(MONTH($A329),COEE_CADLIGNE_TR!$A$1:$A$13,0),3),INDEX(COEE_CADLIGNE_TR!$A$16:$C$27,MATCH(Tableau4[[#This Row],[Mois]],COEE_CADLIGNE_TR!$A$16:$A$27,0),2)*COEE_CADLIGNE_TR!$H$2*INDEX(COEE_CADLIGNE_TR!$L$3:$R$9,MATCH(WEEKDAY($A329,1),COEE_CADLIGNE_TR!$M$3:$M$9,0),3)*INDEX(COEE_CADLIGNE_TR!$A$1:$D$13,MATCH(MONTH($A329),COEE_CADLIGNE_TR!$A$1:$A$13,0),3))))</f>
        <v/>
      </c>
      <c r="K329" s="28">
        <f>IF(OR(Ouverture_lignes_validées!K329="F",Ouverture_lignes_validées!K329="PM",Ouverture_lignes_validées!K329=""),"",IF(Ouverture_lignes_validées!K329=1,IF(ISEVEN(Capa_lignes!$C329)="VRAI",INDEX(COEE_CADLIGNE_TR!$A$16:$C$27,MATCH(Tableau4[[#This Row],[Mois]],COEE_CADLIGNE_TR!$A$16:$A$27,0),2)*COEE_CADLIGNE_TR!$H$2*INDEX(COEE_CADLIGNE_TR!$L$3:$R$9,MATCH(WEEKDAY($A329,1),COEE_CADLIGNE_TR!$M$3:$M$9,0),3)*INDEX(COEE_CADLIGNE_TR!$A$1:$D$13,MATCH(MONTH($A329),COEE_CADLIGNE_TR!$A$1:$A$13,0),3),INDEX(COEE_CADLIGNE_TR!$A$16:$C$27,MATCH(Tableau4[[#This Row],[Mois]],COEE_CADLIGNE_TR!$A$16:$A$27,0),2)*COEE_CADLIGNE_TR!$H$2*INDEX(COEE_CADLIGNE_TR!$L$3:$R$9,MATCH(WEEKDAY($A329,1),COEE_CADLIGNE_TR!$M$3:$M$9,0),4)*INDEX(COEE_CADLIGNE_TR!$A$1:$D$13,MATCH(MONTH($A329),COEE_CADLIGNE_TR!$A$1:$A$13,0),3))))</f>
        <v>5097.9375</v>
      </c>
      <c r="L329" s="28">
        <f>IF(OR(Ouverture_lignes_validées!L329="F",Ouverture_lignes_validées!L329="PM",Ouverture_lignes_validées!L329=""),"",IF(Ouverture_lignes_validées!L329=1,INDEX(COEE_CADLIGNE_TR!$A$16:$C$27,MATCH(Tableau4[[#This Row],[Mois]],COEE_CADLIGNE_TR!$A$16:$A$27,0),2)*COEE_CADLIGNE_TR!$H$2*INDEX(COEE_CADLIGNE_TR!$L$3:$R$9,MATCH(WEEKDAY($A329,1),COEE_CADLIGNE_TR!$M$3:$M$9,0),5)*INDEX(COEE_CADLIGNE_TR!$A$1:$D$13,MATCH(MONTH($A329),COEE_CADLIGNE_TR!$A$1:$A$13,0),3)))</f>
        <v>6230.8125</v>
      </c>
      <c r="M329" s="28" t="str">
        <f>IF(OR(Ouverture_lignes_validées!M329="F",Ouverture_lignes_validées!M329="PM",Ouverture_lignes_validées!M329=""),"",IF(Ouverture_lignes_validées!M329=1,INDEX(COEE_CADLIGNE_TR!$A$16:$C$27,MATCH(Tableau4[[#This Row],[Mois]],COEE_CADLIGNE_TR!$A$16:$A$27,0),2)*COEE_CADLIGNE_TR!$H$2*INDEX(COEE_CADLIGNE_TR!$L$3:$R$9,MATCH(WEEKDAY($A329,1),COEE_CADLIGNE_TR!$M$3:$M$9,0),6)*INDEX(COEE_CADLIGNE_TR!$A$1:$D$13,MATCH(MONTH($A329),COEE_CADLIGNE_TR!$A$1:$A$13,0),3)))</f>
        <v/>
      </c>
      <c r="N329" s="28" t="str">
        <f>IF(OR(Ouverture_lignes_validées!N329="F",Ouverture_lignes_validées!N329="PM",Ouverture_lignes_validées!N329=""),"",IF(Ouverture_lignes_validées!N329=1,INDEX(COEE_CADLIGNE_TR!$A$16:$C$27,MATCH(Tableau4[[#This Row],[Mois]],COEE_CADLIGNE_TR!$A$16:$A$27,0),2)*COEE_CADLIGNE_TR!$H$2*INDEX(COEE_CADLIGNE_TR!$L$3:$R$9,MATCH(WEEKDAY($A329,1),COEE_CADLIGNE_TR!$M$3:$M$9,0),7)*INDEX(COEE_CADLIGNE_TR!$A$1:$D$13,MATCH(MONTH($A329),COEE_CADLIGNE_TR!$A$1:$A$13,0),3)))</f>
        <v/>
      </c>
      <c r="O329" s="28">
        <f>IF(OR(Ouverture_lignes_validées!O329="F",Ouverture_lignes_validées!O329="PM",Ouverture_lignes_validées!O329=""),"",IF(Ouverture_lignes_validées!O329=1,IF(ISEVEN(Capa_lignes!$C329)="VRAI",INDEX(COEE_CADLIGNE_TR!$A$16:$C$27,MATCH(Tableau4[[#This Row],[Mois]],COEE_CADLIGNE_TR!$A$16:$A$27,0),2)*COEE_CADLIGNE_TR!$I$2*INDEX(COEE_CADLIGNE_TR!$L$3:$R$9,MATCH(WEEKDAY($A329,1),COEE_CADLIGNE_TR!$M$3:$M$9,0),4)*INDEX(COEE_CADLIGNE_TR!$A$1:$D$13,MATCH(MONTH($A329),COEE_CADLIGNE_TR!$A$1:$A$13,0),4),INDEX(COEE_CADLIGNE_TR!$A$16:$C$27,MATCH(Tableau4[[#This Row],[Mois]],COEE_CADLIGNE_TR!$A$16:$A$27,0),2)*COEE_CADLIGNE_TR!$I$2*INDEX(COEE_CADLIGNE_TR!$L$3:$R$9,MATCH(WEEKDAY($A329,1),COEE_CADLIGNE_TR!$M$3:$M$9,0),3)*INDEX(COEE_CADLIGNE_TR!$A$1:$D$13,MATCH(MONTH($A329),COEE_CADLIGNE_TR!$A$1:$A$13,0),4))))</f>
        <v>4984.6500000000005</v>
      </c>
      <c r="P329" s="28">
        <f>IF(OR(Ouverture_lignes_validées!P329="F",Ouverture_lignes_validées!P329="PM",Ouverture_lignes_validées!P329=""),"",IF(Ouverture_lignes_validées!P329=1,IF(ISEVEN(Capa_lignes!$C329)="VRAI",INDEX(COEE_CADLIGNE_TR!$A$16:$C$27,MATCH(Tableau4[[#This Row],[Mois]],COEE_CADLIGNE_TR!$A$16:$A$27,0),2)*COEE_CADLIGNE_TR!$I$2*INDEX(COEE_CADLIGNE_TR!$L$3:$R$9,MATCH(WEEKDAY($A329,1),COEE_CADLIGNE_TR!$M$3:$M$9,0),3)*INDEX(COEE_CADLIGNE_TR!$A$1:$D$13,MATCH(MONTH($A329),COEE_CADLIGNE_TR!$A$1:$A$13,0),4),INDEX(COEE_CADLIGNE_TR!$A$16:$C$27,MATCH(Tableau4[[#This Row],[Mois]],COEE_CADLIGNE_TR!$A$16:$A$27,0),2)*COEE_CADLIGNE_TR!$I$2*INDEX(COEE_CADLIGNE_TR!$L$3:$R$9,MATCH(WEEKDAY($A329,1),COEE_CADLIGNE_TR!$M$3:$M$9,0),4)*INDEX(COEE_CADLIGNE_TR!$A$1:$D$13,MATCH(MONTH($A329),COEE_CADLIGNE_TR!$A$1:$A$13,0),4))))</f>
        <v>5097.9375</v>
      </c>
      <c r="Q329" s="28" t="str">
        <f>IF(OR(Ouverture_lignes_validées!Q329="F",Ouverture_lignes_validées!Q329="PM",Ouverture_lignes_validées!Q329=""),"",IF(Ouverture_lignes_validées!Q329=1,INDEX(COEE_CADLIGNE_TR!$A$16:$C$27,MATCH(Tableau4[[#This Row],[Mois]],COEE_CADLIGNE_TR!$A$16:$A$27,0),2)*COEE_CADLIGNE_TR!$I$2*INDEX(COEE_CADLIGNE_TR!$L$3:$R$9,MATCH(WEEKDAY($A329,1),COEE_CADLIGNE_TR!$M$3:$M$9,0),5)*INDEX(COEE_CADLIGNE_TR!$A$1:$D$13,MATCH(MONTH($A329),COEE_CADLIGNE_TR!$A$1:$A$13,0),4)))</f>
        <v/>
      </c>
      <c r="R329" s="28" t="str">
        <f>IF(OR(Ouverture_lignes_validées!R329="F",Ouverture_lignes_validées!R329="PM",Ouverture_lignes_validées!R329=""),"",IF(Ouverture_lignes_validées!R329=1,INDEX(COEE_CADLIGNE_TR!$A$16:$C$27,MATCH(Tableau4[[#This Row],[Mois]],COEE_CADLIGNE_TR!$A$16:$A$27,0),2)*COEE_CADLIGNE_TR!$I$2*INDEX(COEE_CADLIGNE_TR!$L$3:$R$9,MATCH(WEEKDAY($A329,1),COEE_CADLIGNE_TR!$M$3:$M$9,0),6)*INDEX(COEE_CADLIGNE_TR!$A$1:$D$13,MATCH(MONTH($A329),COEE_CADLIGNE_TR!$A$1:$A$13,0),4)))</f>
        <v/>
      </c>
      <c r="S329" s="28" t="str">
        <f>IF(OR(Ouverture_lignes_validées!S329="F",Ouverture_lignes_validées!S329="PM",Ouverture_lignes_validées!S329=""),"",IF(Ouverture_lignes_validées!S329=1,INDEX(COEE_CADLIGNE_TR!$A$16:$C$27,MATCH(Tableau4[[#This Row],[Mois]],COEE_CADLIGNE_TR!$A$16:$A$27,0),2)*COEE_CADLIGNE_TR!$I$2*INDEX(COEE_CADLIGNE_TR!$L$3:$R$9,MATCH(WEEKDAY($A329,1),COEE_CADLIGNE_TR!$M$3:$M$9,0),7)*INDEX(COEE_CADLIGNE_TR!$A$1:$D$13,MATCH(MONTH($A329),COEE_CADLIGNE_TR!$A$1:$A$13,0),4)))</f>
        <v/>
      </c>
      <c r="T329" s="28">
        <f>IF(OR(Ouverture_lignes_validées!T329="F",Ouverture_lignes_validées!T329="PM",Ouverture_lignes_validées!T329=""),"",IF(Ouverture_lignes_validées!T329=1,IF(ISEVEN(Capa_lignes!$C329)="VRAI",INDEX(COEE_CADLIGNE_TR!$A$16:$C$27,MATCH(Tableau4[[#This Row],[Mois]],COEE_CADLIGNE_TR!$A$16:$A$27,0),2)*COEE_CADLIGNE_TR!$J$2*INDEX(COEE_CADLIGNE_TR!$L$3:$R$9,MATCH(WEEKDAY($A329,1),COEE_CADLIGNE_TR!$M$3:$M$9,0),3)*INDEX(COEE_CADLIGNE_TR!$A$1:$E$13,MATCH(MONTH($A329),COEE_CADLIGNE_TR!$A$1:$A$13,0),5),INDEX(COEE_CADLIGNE_TR!$A$16:$C$27,MATCH(Tableau4[[#This Row],[Mois]],COEE_CADLIGNE_TR!$A$16:$A$27,0),2)*COEE_CADLIGNE_TR!$J$2*INDEX(COEE_CADLIGNE_TR!$L$3:$R$9,MATCH(WEEKDAY($A329,1),COEE_CADLIGNE_TR!$M$3:$M$9,0),4)*INDEX(COEE_CADLIGNE_TR!$A$1:$E$13,MATCH(MONTH($A329),COEE_CADLIGNE_TR!$A$1:$A$13,0),5))))</f>
        <v>1601.8735362997659</v>
      </c>
    </row>
    <row r="330" spans="1:20" x14ac:dyDescent="0.35">
      <c r="A330" s="4">
        <v>45253</v>
      </c>
      <c r="B330" s="1">
        <v>2023</v>
      </c>
      <c r="C330" s="1">
        <v>47</v>
      </c>
      <c r="D330" s="1">
        <f>MONTH(Tableau4[[#This Row],[Date ]])</f>
        <v>11</v>
      </c>
      <c r="E330" s="28" t="str">
        <f>IF(OR(Ouverture_lignes_validées!E330="F",Ouverture_lignes_validées!E330="PM",Ouverture_lignes_validées!E330=""),"",
IF(Ouverture_lignes_validées!E330=1,
IF(ISEVEN(Capa_lignes!$C330)="VRAI",
INDEX(COEE_CADLIGNE_TR!$A$16:$C$27,MATCH(Tableau4[[#This Row],[Mois]],COEE_CADLIGNE_TR!$A$16:$A$27,0),2)*COEE_CADLIGNE_TR!$G$2*INDEX(COEE_CADLIGNE_TR!$L$3:$R$9,MATCH(WEEKDAY($A330,1),COEE_CADLIGNE_TR!$M$3:$M$9,0),4)*INDEX(COEE_CADLIGNE_TR!$A$1:$D$13,MATCH(MONTH($A330),COEE_CADLIGNE_TR!$A$1:$A$13,0),2)*INDEX(COEE_CADLIGNE_TR!$A$1:$D$13,MATCH(MONTH($A330),COEE_CADLIGNE_TR!$A$1:$A$13,0),2),
INDEX(COEE_CADLIGNE_TR!$A$16:$C$27,MATCH(Tableau4[[#This Row],[Mois]],COEE_CADLIGNE_TR!$A$16:$A$27,0),2)*COEE_CADLIGNE_TR!$G$2*INDEX(COEE_CADLIGNE_TR!$L$3:$R$9,MATCH(WEEKDAY($A330,1),COEE_CADLIGNE_TR!$M$3:$M$9,0),3)*INDEX(COEE_CADLIGNE_TR!$A$1:$D$13,MATCH(MONTH($A330),COEE_CADLIGNE_TR!$A$1:$A$13,0),2)*INDEX(COEE_CADLIGNE_TR!$A$1:$D$13,MATCH(MONTH($A330),COEE_CADLIGNE_TR!$A$1:$A$13,0),2))))</f>
        <v/>
      </c>
      <c r="F330" s="28" t="str">
        <f>IF(OR(Ouverture_lignes_validées!F330="F",Ouverture_lignes_validées!F330="PM",Ouverture_lignes_validées!F330=""),"",IF(Ouverture_lignes_validées!F330=1,IF(ISEVEN(Capa_lignes!$C330)="VRAI",INDEX(COEE_CADLIGNE_TR!$A$16:$C$27,MATCH(Tableau4[[#This Row],[Mois]],COEE_CADLIGNE_TR!$A$16:$A$27,0),2)*COEE_CADLIGNE_TR!$G$2*INDEX(COEE_CADLIGNE_TR!$L$3:$R$9,MATCH(WEEKDAY($A330,1),COEE_CADLIGNE_TR!$M$3:$M$9,0),3)*INDEX(COEE_CADLIGNE_TR!$A$1:$D$13,MATCH(MONTH($A330),COEE_CADLIGNE_TR!$A$1:$A$13,0),2),COEE_CADLIGNE_TR!$G$2*INDEX(COEE_CADLIGNE_TR!$L$3:$R$9,MATCH(WEEKDAY($A330,1),COEE_CADLIGNE_TR!$M$3:$M$9,0),4)*INDEX(COEE_CADLIGNE_TR!$A$1:$D$13,MATCH(MONTH($A330),COEE_CADLIGNE_TR!$A$1:$A$13,0),2))))</f>
        <v/>
      </c>
      <c r="G330" s="28" t="str">
        <f>IF(OR(Ouverture_lignes_validées!G330="F",Ouverture_lignes_validées!G330="PM",Ouverture_lignes_validées!G330=""),"",IF(Ouverture_lignes_validées!G330=1,INDEX(COEE_CADLIGNE_TR!$A$16:$C$27,MATCH(Tableau4[[#This Row],[Mois]],COEE_CADLIGNE_TR!$A$16:$A$27,0),2)*COEE_CADLIGNE_TR!$G$2*INDEX(COEE_CADLIGNE_TR!$L$3:$R$9,MATCH(WEEKDAY($A330,1),COEE_CADLIGNE_TR!$M$3:$M$9,0),5)*INDEX(COEE_CADLIGNE_TR!$A$1:$D$13,MATCH(MONTH($A330),COEE_CADLIGNE_TR!$A$1:$A$13,0),2)))</f>
        <v/>
      </c>
      <c r="H330" s="28" t="str">
        <f>IF(OR(Ouverture_lignes_validées!H330="F",Ouverture_lignes_validées!H330="PM",Ouverture_lignes_validées!H330=""),"",IF(Ouverture_lignes_validées!H330=1,INDEX(COEE_CADLIGNE_TR!$A$16:$C$27,MATCH(Tableau4[[#This Row],[Mois]],COEE_CADLIGNE_TR!$A$16:$A$27,0),2)*COEE_CADLIGNE_TR!$G$2*INDEX(COEE_CADLIGNE_TR!$L$3:$R$9,MATCH(WEEKDAY($A330,1),COEE_CADLIGNE_TR!$M$3:$M$9,0),6)*INDEX(COEE_CADLIGNE_TR!$A$1:$D$13,MATCH(MONTH($A330),COEE_CADLIGNE_TR!$A$1:$A$13,0),2)))</f>
        <v/>
      </c>
      <c r="I330" s="28" t="str">
        <f>IF(OR(Ouverture_lignes_validées!I330="F",Ouverture_lignes_validées!I330="PM",Ouverture_lignes_validées!I330=""),"",IF(Ouverture_lignes_validées!I330=1,INDEX(COEE_CADLIGNE_TR!$A$16:$C$27,MATCH(Tableau4[[#This Row],[Mois]],COEE_CADLIGNE_TR!$A$16:$A$27,0),2)*COEE_CADLIGNE_TR!$G$2*INDEX(COEE_CADLIGNE_TR!$L$3:$R$9,MATCH(WEEKDAY($A330,1),COEE_CADLIGNE_TR!$M$3:$M$9,0),7)*INDEX(COEE_CADLIGNE_TR!$A$1:$D$13,MATCH(MONTH($A330),COEE_CADLIGNE_TR!$A$1:$A$13,0),2)))</f>
        <v/>
      </c>
      <c r="J330" s="28" t="str">
        <f>IF(OR(Ouverture_lignes_validées!J330="F",Ouverture_lignes_validées!J330="PM",Ouverture_lignes_validées!J330=""),"",IF(Ouverture_lignes_validées!J330=1,IF(ISEVEN(Capa_lignes!$C330)="VRAI",INDEX(COEE_CADLIGNE_TR!$A$16:$C$27,MATCH(Tableau4[[#This Row],[Mois]],COEE_CADLIGNE_TR!$A$16:$A$27,0),2)*COEE_CADLIGNE_TR!$H$2*INDEX(COEE_CADLIGNE_TR!$L$3:$R$9,MATCH(WEEKDAY($A330,1),COEE_CADLIGNE_TR!$M$3:$M$9,0),4)*INDEX(COEE_CADLIGNE_TR!$A$1:$D$13,MATCH(MONTH($A330),COEE_CADLIGNE_TR!$A$1:$A$13,0),3),INDEX(COEE_CADLIGNE_TR!$A$16:$C$27,MATCH(Tableau4[[#This Row],[Mois]],COEE_CADLIGNE_TR!$A$16:$A$27,0),2)*COEE_CADLIGNE_TR!$H$2*INDEX(COEE_CADLIGNE_TR!$L$3:$R$9,MATCH(WEEKDAY($A330,1),COEE_CADLIGNE_TR!$M$3:$M$9,0),3)*INDEX(COEE_CADLIGNE_TR!$A$1:$D$13,MATCH(MONTH($A330),COEE_CADLIGNE_TR!$A$1:$A$13,0),3))))</f>
        <v/>
      </c>
      <c r="K330" s="28">
        <f>IF(OR(Ouverture_lignes_validées!K330="F",Ouverture_lignes_validées!K330="PM",Ouverture_lignes_validées!K330=""),"",IF(Ouverture_lignes_validées!K330=1,IF(ISEVEN(Capa_lignes!$C330)="VRAI",INDEX(COEE_CADLIGNE_TR!$A$16:$C$27,MATCH(Tableau4[[#This Row],[Mois]],COEE_CADLIGNE_TR!$A$16:$A$27,0),2)*COEE_CADLIGNE_TR!$H$2*INDEX(COEE_CADLIGNE_TR!$L$3:$R$9,MATCH(WEEKDAY($A330,1),COEE_CADLIGNE_TR!$M$3:$M$9,0),3)*INDEX(COEE_CADLIGNE_TR!$A$1:$D$13,MATCH(MONTH($A330),COEE_CADLIGNE_TR!$A$1:$A$13,0),3),INDEX(COEE_CADLIGNE_TR!$A$16:$C$27,MATCH(Tableau4[[#This Row],[Mois]],COEE_CADLIGNE_TR!$A$16:$A$27,0),2)*COEE_CADLIGNE_TR!$H$2*INDEX(COEE_CADLIGNE_TR!$L$3:$R$9,MATCH(WEEKDAY($A330,1),COEE_CADLIGNE_TR!$M$3:$M$9,0),4)*INDEX(COEE_CADLIGNE_TR!$A$1:$D$13,MATCH(MONTH($A330),COEE_CADLIGNE_TR!$A$1:$A$13,0),3))))</f>
        <v>5097.9375</v>
      </c>
      <c r="L330" s="28">
        <f>IF(OR(Ouverture_lignes_validées!L330="F",Ouverture_lignes_validées!L330="PM",Ouverture_lignes_validées!L330=""),"",IF(Ouverture_lignes_validées!L330=1,INDEX(COEE_CADLIGNE_TR!$A$16:$C$27,MATCH(Tableau4[[#This Row],[Mois]],COEE_CADLIGNE_TR!$A$16:$A$27,0),2)*COEE_CADLIGNE_TR!$H$2*INDEX(COEE_CADLIGNE_TR!$L$3:$R$9,MATCH(WEEKDAY($A330,1),COEE_CADLIGNE_TR!$M$3:$M$9,0),5)*INDEX(COEE_CADLIGNE_TR!$A$1:$D$13,MATCH(MONTH($A330),COEE_CADLIGNE_TR!$A$1:$A$13,0),3)))</f>
        <v>6230.8125</v>
      </c>
      <c r="M330" s="28" t="str">
        <f>IF(OR(Ouverture_lignes_validées!M330="F",Ouverture_lignes_validées!M330="PM",Ouverture_lignes_validées!M330=""),"",IF(Ouverture_lignes_validées!M330=1,INDEX(COEE_CADLIGNE_TR!$A$16:$C$27,MATCH(Tableau4[[#This Row],[Mois]],COEE_CADLIGNE_TR!$A$16:$A$27,0),2)*COEE_CADLIGNE_TR!$H$2*INDEX(COEE_CADLIGNE_TR!$L$3:$R$9,MATCH(WEEKDAY($A330,1),COEE_CADLIGNE_TR!$M$3:$M$9,0),6)*INDEX(COEE_CADLIGNE_TR!$A$1:$D$13,MATCH(MONTH($A330),COEE_CADLIGNE_TR!$A$1:$A$13,0),3)))</f>
        <v/>
      </c>
      <c r="N330" s="28" t="str">
        <f>IF(OR(Ouverture_lignes_validées!N330="F",Ouverture_lignes_validées!N330="PM",Ouverture_lignes_validées!N330=""),"",IF(Ouverture_lignes_validées!N330=1,INDEX(COEE_CADLIGNE_TR!$A$16:$C$27,MATCH(Tableau4[[#This Row],[Mois]],COEE_CADLIGNE_TR!$A$16:$A$27,0),2)*COEE_CADLIGNE_TR!$H$2*INDEX(COEE_CADLIGNE_TR!$L$3:$R$9,MATCH(WEEKDAY($A330,1),COEE_CADLIGNE_TR!$M$3:$M$9,0),7)*INDEX(COEE_CADLIGNE_TR!$A$1:$D$13,MATCH(MONTH($A330),COEE_CADLIGNE_TR!$A$1:$A$13,0),3)))</f>
        <v/>
      </c>
      <c r="O330" s="28">
        <f>IF(OR(Ouverture_lignes_validées!O330="F",Ouverture_lignes_validées!O330="PM",Ouverture_lignes_validées!O330=""),"",IF(Ouverture_lignes_validées!O330=1,IF(ISEVEN(Capa_lignes!$C330)="VRAI",INDEX(COEE_CADLIGNE_TR!$A$16:$C$27,MATCH(Tableau4[[#This Row],[Mois]],COEE_CADLIGNE_TR!$A$16:$A$27,0),2)*COEE_CADLIGNE_TR!$I$2*INDEX(COEE_CADLIGNE_TR!$L$3:$R$9,MATCH(WEEKDAY($A330,1),COEE_CADLIGNE_TR!$M$3:$M$9,0),4)*INDEX(COEE_CADLIGNE_TR!$A$1:$D$13,MATCH(MONTH($A330),COEE_CADLIGNE_TR!$A$1:$A$13,0),4),INDEX(COEE_CADLIGNE_TR!$A$16:$C$27,MATCH(Tableau4[[#This Row],[Mois]],COEE_CADLIGNE_TR!$A$16:$A$27,0),2)*COEE_CADLIGNE_TR!$I$2*INDEX(COEE_CADLIGNE_TR!$L$3:$R$9,MATCH(WEEKDAY($A330,1),COEE_CADLIGNE_TR!$M$3:$M$9,0),3)*INDEX(COEE_CADLIGNE_TR!$A$1:$D$13,MATCH(MONTH($A330),COEE_CADLIGNE_TR!$A$1:$A$13,0),4))))</f>
        <v>4984.6500000000005</v>
      </c>
      <c r="P330" s="28">
        <f>IF(OR(Ouverture_lignes_validées!P330="F",Ouverture_lignes_validées!P330="PM",Ouverture_lignes_validées!P330=""),"",IF(Ouverture_lignes_validées!P330=1,IF(ISEVEN(Capa_lignes!$C330)="VRAI",INDEX(COEE_CADLIGNE_TR!$A$16:$C$27,MATCH(Tableau4[[#This Row],[Mois]],COEE_CADLIGNE_TR!$A$16:$A$27,0),2)*COEE_CADLIGNE_TR!$I$2*INDEX(COEE_CADLIGNE_TR!$L$3:$R$9,MATCH(WEEKDAY($A330,1),COEE_CADLIGNE_TR!$M$3:$M$9,0),3)*INDEX(COEE_CADLIGNE_TR!$A$1:$D$13,MATCH(MONTH($A330),COEE_CADLIGNE_TR!$A$1:$A$13,0),4),INDEX(COEE_CADLIGNE_TR!$A$16:$C$27,MATCH(Tableau4[[#This Row],[Mois]],COEE_CADLIGNE_TR!$A$16:$A$27,0),2)*COEE_CADLIGNE_TR!$I$2*INDEX(COEE_CADLIGNE_TR!$L$3:$R$9,MATCH(WEEKDAY($A330,1),COEE_CADLIGNE_TR!$M$3:$M$9,0),4)*INDEX(COEE_CADLIGNE_TR!$A$1:$D$13,MATCH(MONTH($A330),COEE_CADLIGNE_TR!$A$1:$A$13,0),4))))</f>
        <v>5097.9375</v>
      </c>
      <c r="Q330" s="28" t="str">
        <f>IF(OR(Ouverture_lignes_validées!Q330="F",Ouverture_lignes_validées!Q330="PM",Ouverture_lignes_validées!Q330=""),"",IF(Ouverture_lignes_validées!Q330=1,INDEX(COEE_CADLIGNE_TR!$A$16:$C$27,MATCH(Tableau4[[#This Row],[Mois]],COEE_CADLIGNE_TR!$A$16:$A$27,0),2)*COEE_CADLIGNE_TR!$I$2*INDEX(COEE_CADLIGNE_TR!$L$3:$R$9,MATCH(WEEKDAY($A330,1),COEE_CADLIGNE_TR!$M$3:$M$9,0),5)*INDEX(COEE_CADLIGNE_TR!$A$1:$D$13,MATCH(MONTH($A330),COEE_CADLIGNE_TR!$A$1:$A$13,0),4)))</f>
        <v/>
      </c>
      <c r="R330" s="28" t="str">
        <f>IF(OR(Ouverture_lignes_validées!R330="F",Ouverture_lignes_validées!R330="PM",Ouverture_lignes_validées!R330=""),"",IF(Ouverture_lignes_validées!R330=1,INDEX(COEE_CADLIGNE_TR!$A$16:$C$27,MATCH(Tableau4[[#This Row],[Mois]],COEE_CADLIGNE_TR!$A$16:$A$27,0),2)*COEE_CADLIGNE_TR!$I$2*INDEX(COEE_CADLIGNE_TR!$L$3:$R$9,MATCH(WEEKDAY($A330,1),COEE_CADLIGNE_TR!$M$3:$M$9,0),6)*INDEX(COEE_CADLIGNE_TR!$A$1:$D$13,MATCH(MONTH($A330),COEE_CADLIGNE_TR!$A$1:$A$13,0),4)))</f>
        <v/>
      </c>
      <c r="S330" s="28" t="str">
        <f>IF(OR(Ouverture_lignes_validées!S330="F",Ouverture_lignes_validées!S330="PM",Ouverture_lignes_validées!S330=""),"",IF(Ouverture_lignes_validées!S330=1,INDEX(COEE_CADLIGNE_TR!$A$16:$C$27,MATCH(Tableau4[[#This Row],[Mois]],COEE_CADLIGNE_TR!$A$16:$A$27,0),2)*COEE_CADLIGNE_TR!$I$2*INDEX(COEE_CADLIGNE_TR!$L$3:$R$9,MATCH(WEEKDAY($A330,1),COEE_CADLIGNE_TR!$M$3:$M$9,0),7)*INDEX(COEE_CADLIGNE_TR!$A$1:$D$13,MATCH(MONTH($A330),COEE_CADLIGNE_TR!$A$1:$A$13,0),4)))</f>
        <v/>
      </c>
      <c r="T330" s="28">
        <f>IF(OR(Ouverture_lignes_validées!T330="F",Ouverture_lignes_validées!T330="PM",Ouverture_lignes_validées!T330=""),"",IF(Ouverture_lignes_validées!T330=1,IF(ISEVEN(Capa_lignes!$C330)="VRAI",INDEX(COEE_CADLIGNE_TR!$A$16:$C$27,MATCH(Tableau4[[#This Row],[Mois]],COEE_CADLIGNE_TR!$A$16:$A$27,0),2)*COEE_CADLIGNE_TR!$J$2*INDEX(COEE_CADLIGNE_TR!$L$3:$R$9,MATCH(WEEKDAY($A330,1),COEE_CADLIGNE_TR!$M$3:$M$9,0),3)*INDEX(COEE_CADLIGNE_TR!$A$1:$E$13,MATCH(MONTH($A330),COEE_CADLIGNE_TR!$A$1:$A$13,0),5),INDEX(COEE_CADLIGNE_TR!$A$16:$C$27,MATCH(Tableau4[[#This Row],[Mois]],COEE_CADLIGNE_TR!$A$16:$A$27,0),2)*COEE_CADLIGNE_TR!$J$2*INDEX(COEE_CADLIGNE_TR!$L$3:$R$9,MATCH(WEEKDAY($A330,1),COEE_CADLIGNE_TR!$M$3:$M$9,0),4)*INDEX(COEE_CADLIGNE_TR!$A$1:$E$13,MATCH(MONTH($A330),COEE_CADLIGNE_TR!$A$1:$A$13,0),5))))</f>
        <v>1601.8735362997659</v>
      </c>
    </row>
    <row r="331" spans="1:20" x14ac:dyDescent="0.35">
      <c r="A331" s="4">
        <v>45254</v>
      </c>
      <c r="B331" s="1">
        <v>2023</v>
      </c>
      <c r="C331" s="1">
        <v>47</v>
      </c>
      <c r="D331" s="1">
        <f>MONTH(Tableau4[[#This Row],[Date ]])</f>
        <v>11</v>
      </c>
      <c r="E331" s="28" t="str">
        <f>IF(OR(Ouverture_lignes_validées!E331="F",Ouverture_lignes_validées!E331="PM",Ouverture_lignes_validées!E331=""),"",
IF(Ouverture_lignes_validées!E331=1,
IF(ISEVEN(Capa_lignes!$C331)="VRAI",
INDEX(COEE_CADLIGNE_TR!$A$16:$C$27,MATCH(Tableau4[[#This Row],[Mois]],COEE_CADLIGNE_TR!$A$16:$A$27,0),2)*COEE_CADLIGNE_TR!$G$2*INDEX(COEE_CADLIGNE_TR!$L$3:$R$9,MATCH(WEEKDAY($A331,1),COEE_CADLIGNE_TR!$M$3:$M$9,0),4)*INDEX(COEE_CADLIGNE_TR!$A$1:$D$13,MATCH(MONTH($A331),COEE_CADLIGNE_TR!$A$1:$A$13,0),2)*INDEX(COEE_CADLIGNE_TR!$A$1:$D$13,MATCH(MONTH($A331),COEE_CADLIGNE_TR!$A$1:$A$13,0),2),
INDEX(COEE_CADLIGNE_TR!$A$16:$C$27,MATCH(Tableau4[[#This Row],[Mois]],COEE_CADLIGNE_TR!$A$16:$A$27,0),2)*COEE_CADLIGNE_TR!$G$2*INDEX(COEE_CADLIGNE_TR!$L$3:$R$9,MATCH(WEEKDAY($A331,1),COEE_CADLIGNE_TR!$M$3:$M$9,0),3)*INDEX(COEE_CADLIGNE_TR!$A$1:$D$13,MATCH(MONTH($A331),COEE_CADLIGNE_TR!$A$1:$A$13,0),2)*INDEX(COEE_CADLIGNE_TR!$A$1:$D$13,MATCH(MONTH($A331),COEE_CADLIGNE_TR!$A$1:$A$13,0),2))))</f>
        <v/>
      </c>
      <c r="F331" s="28" t="str">
        <f>IF(OR(Ouverture_lignes_validées!F331="F",Ouverture_lignes_validées!F331="PM",Ouverture_lignes_validées!F331=""),"",IF(Ouverture_lignes_validées!F331=1,IF(ISEVEN(Capa_lignes!$C331)="VRAI",INDEX(COEE_CADLIGNE_TR!$A$16:$C$27,MATCH(Tableau4[[#This Row],[Mois]],COEE_CADLIGNE_TR!$A$16:$A$27,0),2)*COEE_CADLIGNE_TR!$G$2*INDEX(COEE_CADLIGNE_TR!$L$3:$R$9,MATCH(WEEKDAY($A331,1),COEE_CADLIGNE_TR!$M$3:$M$9,0),3)*INDEX(COEE_CADLIGNE_TR!$A$1:$D$13,MATCH(MONTH($A331),COEE_CADLIGNE_TR!$A$1:$A$13,0),2),COEE_CADLIGNE_TR!$G$2*INDEX(COEE_CADLIGNE_TR!$L$3:$R$9,MATCH(WEEKDAY($A331,1),COEE_CADLIGNE_TR!$M$3:$M$9,0),4)*INDEX(COEE_CADLIGNE_TR!$A$1:$D$13,MATCH(MONTH($A331),COEE_CADLIGNE_TR!$A$1:$A$13,0),2))))</f>
        <v/>
      </c>
      <c r="G331" s="28" t="str">
        <f>IF(OR(Ouverture_lignes_validées!G331="F",Ouverture_lignes_validées!G331="PM",Ouverture_lignes_validées!G331=""),"",IF(Ouverture_lignes_validées!G331=1,INDEX(COEE_CADLIGNE_TR!$A$16:$C$27,MATCH(Tableau4[[#This Row],[Mois]],COEE_CADLIGNE_TR!$A$16:$A$27,0),2)*COEE_CADLIGNE_TR!$G$2*INDEX(COEE_CADLIGNE_TR!$L$3:$R$9,MATCH(WEEKDAY($A331,1),COEE_CADLIGNE_TR!$M$3:$M$9,0),5)*INDEX(COEE_CADLIGNE_TR!$A$1:$D$13,MATCH(MONTH($A331),COEE_CADLIGNE_TR!$A$1:$A$13,0),2)))</f>
        <v/>
      </c>
      <c r="H331" s="28" t="str">
        <f>IF(OR(Ouverture_lignes_validées!H331="F",Ouverture_lignes_validées!H331="PM",Ouverture_lignes_validées!H331=""),"",IF(Ouverture_lignes_validées!H331=1,INDEX(COEE_CADLIGNE_TR!$A$16:$C$27,MATCH(Tableau4[[#This Row],[Mois]],COEE_CADLIGNE_TR!$A$16:$A$27,0),2)*COEE_CADLIGNE_TR!$G$2*INDEX(COEE_CADLIGNE_TR!$L$3:$R$9,MATCH(WEEKDAY($A331,1),COEE_CADLIGNE_TR!$M$3:$M$9,0),6)*INDEX(COEE_CADLIGNE_TR!$A$1:$D$13,MATCH(MONTH($A331),COEE_CADLIGNE_TR!$A$1:$A$13,0),2)))</f>
        <v/>
      </c>
      <c r="I331" s="28" t="str">
        <f>IF(OR(Ouverture_lignes_validées!I331="F",Ouverture_lignes_validées!I331="PM",Ouverture_lignes_validées!I331=""),"",IF(Ouverture_lignes_validées!I331=1,INDEX(COEE_CADLIGNE_TR!$A$16:$C$27,MATCH(Tableau4[[#This Row],[Mois]],COEE_CADLIGNE_TR!$A$16:$A$27,0),2)*COEE_CADLIGNE_TR!$G$2*INDEX(COEE_CADLIGNE_TR!$L$3:$R$9,MATCH(WEEKDAY($A331,1),COEE_CADLIGNE_TR!$M$3:$M$9,0),7)*INDEX(COEE_CADLIGNE_TR!$A$1:$D$13,MATCH(MONTH($A331),COEE_CADLIGNE_TR!$A$1:$A$13,0),2)))</f>
        <v/>
      </c>
      <c r="J331" s="28" t="str">
        <f>IF(OR(Ouverture_lignes_validées!J331="F",Ouverture_lignes_validées!J331="PM",Ouverture_lignes_validées!J331=""),"",IF(Ouverture_lignes_validées!J331=1,IF(ISEVEN(Capa_lignes!$C331)="VRAI",INDEX(COEE_CADLIGNE_TR!$A$16:$C$27,MATCH(Tableau4[[#This Row],[Mois]],COEE_CADLIGNE_TR!$A$16:$A$27,0),2)*COEE_CADLIGNE_TR!$H$2*INDEX(COEE_CADLIGNE_TR!$L$3:$R$9,MATCH(WEEKDAY($A331,1),COEE_CADLIGNE_TR!$M$3:$M$9,0),4)*INDEX(COEE_CADLIGNE_TR!$A$1:$D$13,MATCH(MONTH($A331),COEE_CADLIGNE_TR!$A$1:$A$13,0),3),INDEX(COEE_CADLIGNE_TR!$A$16:$C$27,MATCH(Tableau4[[#This Row],[Mois]],COEE_CADLIGNE_TR!$A$16:$A$27,0),2)*COEE_CADLIGNE_TR!$H$2*INDEX(COEE_CADLIGNE_TR!$L$3:$R$9,MATCH(WEEKDAY($A331,1),COEE_CADLIGNE_TR!$M$3:$M$9,0),3)*INDEX(COEE_CADLIGNE_TR!$A$1:$D$13,MATCH(MONTH($A331),COEE_CADLIGNE_TR!$A$1:$A$13,0),3))))</f>
        <v/>
      </c>
      <c r="K331" s="28">
        <f>IF(OR(Ouverture_lignes_validées!K331="F",Ouverture_lignes_validées!K331="PM",Ouverture_lignes_validées!K331=""),"",IF(Ouverture_lignes_validées!K331=1,IF(ISEVEN(Capa_lignes!$C331)="VRAI",INDEX(COEE_CADLIGNE_TR!$A$16:$C$27,MATCH(Tableau4[[#This Row],[Mois]],COEE_CADLIGNE_TR!$A$16:$A$27,0),2)*COEE_CADLIGNE_TR!$H$2*INDEX(COEE_CADLIGNE_TR!$L$3:$R$9,MATCH(WEEKDAY($A331,1),COEE_CADLIGNE_TR!$M$3:$M$9,0),3)*INDEX(COEE_CADLIGNE_TR!$A$1:$D$13,MATCH(MONTH($A331),COEE_CADLIGNE_TR!$A$1:$A$13,0),3),INDEX(COEE_CADLIGNE_TR!$A$16:$C$27,MATCH(Tableau4[[#This Row],[Mois]],COEE_CADLIGNE_TR!$A$16:$A$27,0),2)*COEE_CADLIGNE_TR!$H$2*INDEX(COEE_CADLIGNE_TR!$L$3:$R$9,MATCH(WEEKDAY($A331,1),COEE_CADLIGNE_TR!$M$3:$M$9,0),4)*INDEX(COEE_CADLIGNE_TR!$A$1:$D$13,MATCH(MONTH($A331),COEE_CADLIGNE_TR!$A$1:$A$13,0),3))))</f>
        <v>3058.7625000000003</v>
      </c>
      <c r="L331" s="28" t="str">
        <f>IF(OR(Ouverture_lignes_validées!L331="F",Ouverture_lignes_validées!L331="PM",Ouverture_lignes_validées!L331=""),"",IF(Ouverture_lignes_validées!L331=1,INDEX(COEE_CADLIGNE_TR!$A$16:$C$27,MATCH(Tableau4[[#This Row],[Mois]],COEE_CADLIGNE_TR!$A$16:$A$27,0),2)*COEE_CADLIGNE_TR!$H$2*INDEX(COEE_CADLIGNE_TR!$L$3:$R$9,MATCH(WEEKDAY($A331,1),COEE_CADLIGNE_TR!$M$3:$M$9,0),5)*INDEX(COEE_CADLIGNE_TR!$A$1:$D$13,MATCH(MONTH($A331),COEE_CADLIGNE_TR!$A$1:$A$13,0),3)))</f>
        <v/>
      </c>
      <c r="M331" s="28" t="str">
        <f>IF(OR(Ouverture_lignes_validées!M331="F",Ouverture_lignes_validées!M331="PM",Ouverture_lignes_validées!M331=""),"",IF(Ouverture_lignes_validées!M331=1,INDEX(COEE_CADLIGNE_TR!$A$16:$C$27,MATCH(Tableau4[[#This Row],[Mois]],COEE_CADLIGNE_TR!$A$16:$A$27,0),2)*COEE_CADLIGNE_TR!$H$2*INDEX(COEE_CADLIGNE_TR!$L$3:$R$9,MATCH(WEEKDAY($A331,1),COEE_CADLIGNE_TR!$M$3:$M$9,0),6)*INDEX(COEE_CADLIGNE_TR!$A$1:$D$13,MATCH(MONTH($A331),COEE_CADLIGNE_TR!$A$1:$A$13,0),3)))</f>
        <v/>
      </c>
      <c r="N331" s="28" t="str">
        <f>IF(OR(Ouverture_lignes_validées!N331="F",Ouverture_lignes_validées!N331="PM",Ouverture_lignes_validées!N331=""),"",IF(Ouverture_lignes_validées!N331=1,INDEX(COEE_CADLIGNE_TR!$A$16:$C$27,MATCH(Tableau4[[#This Row],[Mois]],COEE_CADLIGNE_TR!$A$16:$A$27,0),2)*COEE_CADLIGNE_TR!$H$2*INDEX(COEE_CADLIGNE_TR!$L$3:$R$9,MATCH(WEEKDAY($A331,1),COEE_CADLIGNE_TR!$M$3:$M$9,0),7)*INDEX(COEE_CADLIGNE_TR!$A$1:$D$13,MATCH(MONTH($A331),COEE_CADLIGNE_TR!$A$1:$A$13,0),3)))</f>
        <v/>
      </c>
      <c r="O331" s="28">
        <f>IF(OR(Ouverture_lignes_validées!O331="F",Ouverture_lignes_validées!O331="PM",Ouverture_lignes_validées!O331=""),"",IF(Ouverture_lignes_validées!O331=1,IF(ISEVEN(Capa_lignes!$C331)="VRAI",INDEX(COEE_CADLIGNE_TR!$A$16:$C$27,MATCH(Tableau4[[#This Row],[Mois]],COEE_CADLIGNE_TR!$A$16:$A$27,0),2)*COEE_CADLIGNE_TR!$I$2*INDEX(COEE_CADLIGNE_TR!$L$3:$R$9,MATCH(WEEKDAY($A331,1),COEE_CADLIGNE_TR!$M$3:$M$9,0),4)*INDEX(COEE_CADLIGNE_TR!$A$1:$D$13,MATCH(MONTH($A331),COEE_CADLIGNE_TR!$A$1:$A$13,0),4),INDEX(COEE_CADLIGNE_TR!$A$16:$C$27,MATCH(Tableau4[[#This Row],[Mois]],COEE_CADLIGNE_TR!$A$16:$A$27,0),2)*COEE_CADLIGNE_TR!$I$2*INDEX(COEE_CADLIGNE_TR!$L$3:$R$9,MATCH(WEEKDAY($A331,1),COEE_CADLIGNE_TR!$M$3:$M$9,0),3)*INDEX(COEE_CADLIGNE_TR!$A$1:$D$13,MATCH(MONTH($A331),COEE_CADLIGNE_TR!$A$1:$A$13,0),4))))</f>
        <v>4984.6500000000005</v>
      </c>
      <c r="P331" s="28">
        <f>IF(OR(Ouverture_lignes_validées!P331="F",Ouverture_lignes_validées!P331="PM",Ouverture_lignes_validées!P331=""),"",IF(Ouverture_lignes_validées!P331=1,IF(ISEVEN(Capa_lignes!$C331)="VRAI",INDEX(COEE_CADLIGNE_TR!$A$16:$C$27,MATCH(Tableau4[[#This Row],[Mois]],COEE_CADLIGNE_TR!$A$16:$A$27,0),2)*COEE_CADLIGNE_TR!$I$2*INDEX(COEE_CADLIGNE_TR!$L$3:$R$9,MATCH(WEEKDAY($A331,1),COEE_CADLIGNE_TR!$M$3:$M$9,0),3)*INDEX(COEE_CADLIGNE_TR!$A$1:$D$13,MATCH(MONTH($A331),COEE_CADLIGNE_TR!$A$1:$A$13,0),4),INDEX(COEE_CADLIGNE_TR!$A$16:$C$27,MATCH(Tableau4[[#This Row],[Mois]],COEE_CADLIGNE_TR!$A$16:$A$27,0),2)*COEE_CADLIGNE_TR!$I$2*INDEX(COEE_CADLIGNE_TR!$L$3:$R$9,MATCH(WEEKDAY($A331,1),COEE_CADLIGNE_TR!$M$3:$M$9,0),4)*INDEX(COEE_CADLIGNE_TR!$A$1:$D$13,MATCH(MONTH($A331),COEE_CADLIGNE_TR!$A$1:$A$13,0),4))))</f>
        <v>3058.7625000000003</v>
      </c>
      <c r="Q331" s="28" t="str">
        <f>IF(OR(Ouverture_lignes_validées!Q331="F",Ouverture_lignes_validées!Q331="PM",Ouverture_lignes_validées!Q331=""),"",IF(Ouverture_lignes_validées!Q331=1,INDEX(COEE_CADLIGNE_TR!$A$16:$C$27,MATCH(Tableau4[[#This Row],[Mois]],COEE_CADLIGNE_TR!$A$16:$A$27,0),2)*COEE_CADLIGNE_TR!$I$2*INDEX(COEE_CADLIGNE_TR!$L$3:$R$9,MATCH(WEEKDAY($A331,1),COEE_CADLIGNE_TR!$M$3:$M$9,0),5)*INDEX(COEE_CADLIGNE_TR!$A$1:$D$13,MATCH(MONTH($A331),COEE_CADLIGNE_TR!$A$1:$A$13,0),4)))</f>
        <v/>
      </c>
      <c r="R331" s="28" t="str">
        <f>IF(OR(Ouverture_lignes_validées!R331="F",Ouverture_lignes_validées!R331="PM",Ouverture_lignes_validées!R331=""),"",IF(Ouverture_lignes_validées!R331=1,INDEX(COEE_CADLIGNE_TR!$A$16:$C$27,MATCH(Tableau4[[#This Row],[Mois]],COEE_CADLIGNE_TR!$A$16:$A$27,0),2)*COEE_CADLIGNE_TR!$I$2*INDEX(COEE_CADLIGNE_TR!$L$3:$R$9,MATCH(WEEKDAY($A331,1),COEE_CADLIGNE_TR!$M$3:$M$9,0),6)*INDEX(COEE_CADLIGNE_TR!$A$1:$D$13,MATCH(MONTH($A331),COEE_CADLIGNE_TR!$A$1:$A$13,0),4)))</f>
        <v/>
      </c>
      <c r="S331" s="28" t="str">
        <f>IF(OR(Ouverture_lignes_validées!S331="F",Ouverture_lignes_validées!S331="PM",Ouverture_lignes_validées!S331=""),"",IF(Ouverture_lignes_validées!S331=1,INDEX(COEE_CADLIGNE_TR!$A$16:$C$27,MATCH(Tableau4[[#This Row],[Mois]],COEE_CADLIGNE_TR!$A$16:$A$27,0),2)*COEE_CADLIGNE_TR!$I$2*INDEX(COEE_CADLIGNE_TR!$L$3:$R$9,MATCH(WEEKDAY($A331,1),COEE_CADLIGNE_TR!$M$3:$M$9,0),7)*INDEX(COEE_CADLIGNE_TR!$A$1:$D$13,MATCH(MONTH($A331),COEE_CADLIGNE_TR!$A$1:$A$13,0),4)))</f>
        <v/>
      </c>
      <c r="T331" s="28">
        <f>IF(OR(Ouverture_lignes_validées!T331="F",Ouverture_lignes_validées!T331="PM",Ouverture_lignes_validées!T331=""),"",IF(Ouverture_lignes_validées!T331=1,IF(ISEVEN(Capa_lignes!$C331)="VRAI",INDEX(COEE_CADLIGNE_TR!$A$16:$C$27,MATCH(Tableau4[[#This Row],[Mois]],COEE_CADLIGNE_TR!$A$16:$A$27,0),2)*COEE_CADLIGNE_TR!$J$2*INDEX(COEE_CADLIGNE_TR!$L$3:$R$9,MATCH(WEEKDAY($A331,1),COEE_CADLIGNE_TR!$M$3:$M$9,0),3)*INDEX(COEE_CADLIGNE_TR!$A$1:$E$13,MATCH(MONTH($A331),COEE_CADLIGNE_TR!$A$1:$A$13,0),5),INDEX(COEE_CADLIGNE_TR!$A$16:$C$27,MATCH(Tableau4[[#This Row],[Mois]],COEE_CADLIGNE_TR!$A$16:$A$27,0),2)*COEE_CADLIGNE_TR!$J$2*INDEX(COEE_CADLIGNE_TR!$L$3:$R$9,MATCH(WEEKDAY($A331,1),COEE_CADLIGNE_TR!$M$3:$M$9,0),4)*INDEX(COEE_CADLIGNE_TR!$A$1:$E$13,MATCH(MONTH($A331),COEE_CADLIGNE_TR!$A$1:$A$13,0),5))))</f>
        <v>961.12412177985948</v>
      </c>
    </row>
    <row r="332" spans="1:20" x14ac:dyDescent="0.35">
      <c r="A332" s="4">
        <v>45255</v>
      </c>
      <c r="B332" s="1">
        <v>2023</v>
      </c>
      <c r="C332" s="1">
        <v>47</v>
      </c>
      <c r="D332" s="1">
        <f>MONTH(Tableau4[[#This Row],[Date ]])</f>
        <v>11</v>
      </c>
      <c r="E332" s="28" t="str">
        <f>IF(OR(Ouverture_lignes_validées!E332="F",Ouverture_lignes_validées!E332="PM",Ouverture_lignes_validées!E332=""),"",
IF(Ouverture_lignes_validées!E332=1,
IF(ISEVEN(Capa_lignes!$C332)="VRAI",
INDEX(COEE_CADLIGNE_TR!$A$16:$C$27,MATCH(Tableau4[[#This Row],[Mois]],COEE_CADLIGNE_TR!$A$16:$A$27,0),2)*COEE_CADLIGNE_TR!$G$2*INDEX(COEE_CADLIGNE_TR!$L$3:$R$9,MATCH(WEEKDAY($A332,1),COEE_CADLIGNE_TR!$M$3:$M$9,0),4)*INDEX(COEE_CADLIGNE_TR!$A$1:$D$13,MATCH(MONTH($A332),COEE_CADLIGNE_TR!$A$1:$A$13,0),2)*INDEX(COEE_CADLIGNE_TR!$A$1:$D$13,MATCH(MONTH($A332),COEE_CADLIGNE_TR!$A$1:$A$13,0),2),
INDEX(COEE_CADLIGNE_TR!$A$16:$C$27,MATCH(Tableau4[[#This Row],[Mois]],COEE_CADLIGNE_TR!$A$16:$A$27,0),2)*COEE_CADLIGNE_TR!$G$2*INDEX(COEE_CADLIGNE_TR!$L$3:$R$9,MATCH(WEEKDAY($A332,1),COEE_CADLIGNE_TR!$M$3:$M$9,0),3)*INDEX(COEE_CADLIGNE_TR!$A$1:$D$13,MATCH(MONTH($A332),COEE_CADLIGNE_TR!$A$1:$A$13,0),2)*INDEX(COEE_CADLIGNE_TR!$A$1:$D$13,MATCH(MONTH($A332),COEE_CADLIGNE_TR!$A$1:$A$13,0),2))))</f>
        <v/>
      </c>
      <c r="F332" s="28" t="str">
        <f>IF(OR(Ouverture_lignes_validées!F332="F",Ouverture_lignes_validées!F332="PM",Ouverture_lignes_validées!F332=""),"",IF(Ouverture_lignes_validées!F332=1,IF(ISEVEN(Capa_lignes!$C332)="VRAI",INDEX(COEE_CADLIGNE_TR!$A$16:$C$27,MATCH(Tableau4[[#This Row],[Mois]],COEE_CADLIGNE_TR!$A$16:$A$27,0),2)*COEE_CADLIGNE_TR!$G$2*INDEX(COEE_CADLIGNE_TR!$L$3:$R$9,MATCH(WEEKDAY($A332,1),COEE_CADLIGNE_TR!$M$3:$M$9,0),3)*INDEX(COEE_CADLIGNE_TR!$A$1:$D$13,MATCH(MONTH($A332),COEE_CADLIGNE_TR!$A$1:$A$13,0),2),COEE_CADLIGNE_TR!$G$2*INDEX(COEE_CADLIGNE_TR!$L$3:$R$9,MATCH(WEEKDAY($A332,1),COEE_CADLIGNE_TR!$M$3:$M$9,0),4)*INDEX(COEE_CADLIGNE_TR!$A$1:$D$13,MATCH(MONTH($A332),COEE_CADLIGNE_TR!$A$1:$A$13,0),2))))</f>
        <v/>
      </c>
      <c r="G332" s="28" t="str">
        <f>IF(OR(Ouverture_lignes_validées!G332="F",Ouverture_lignes_validées!G332="PM",Ouverture_lignes_validées!G332=""),"",IF(Ouverture_lignes_validées!G332=1,INDEX(COEE_CADLIGNE_TR!$A$16:$C$27,MATCH(Tableau4[[#This Row],[Mois]],COEE_CADLIGNE_TR!$A$16:$A$27,0),2)*COEE_CADLIGNE_TR!$G$2*INDEX(COEE_CADLIGNE_TR!$L$3:$R$9,MATCH(WEEKDAY($A332,1),COEE_CADLIGNE_TR!$M$3:$M$9,0),5)*INDEX(COEE_CADLIGNE_TR!$A$1:$D$13,MATCH(MONTH($A332),COEE_CADLIGNE_TR!$A$1:$A$13,0),2)))</f>
        <v/>
      </c>
      <c r="H332" s="28" t="str">
        <f>IF(OR(Ouverture_lignes_validées!H332="F",Ouverture_lignes_validées!H332="PM",Ouverture_lignes_validées!H332=""),"",IF(Ouverture_lignes_validées!H332=1,INDEX(COEE_CADLIGNE_TR!$A$16:$C$27,MATCH(Tableau4[[#This Row],[Mois]],COEE_CADLIGNE_TR!$A$16:$A$27,0),2)*COEE_CADLIGNE_TR!$G$2*INDEX(COEE_CADLIGNE_TR!$L$3:$R$9,MATCH(WEEKDAY($A332,1),COEE_CADLIGNE_TR!$M$3:$M$9,0),6)*INDEX(COEE_CADLIGNE_TR!$A$1:$D$13,MATCH(MONTH($A332),COEE_CADLIGNE_TR!$A$1:$A$13,0),2)))</f>
        <v/>
      </c>
      <c r="I332" s="28" t="str">
        <f>IF(OR(Ouverture_lignes_validées!I332="F",Ouverture_lignes_validées!I332="PM",Ouverture_lignes_validées!I332=""),"",IF(Ouverture_lignes_validées!I332=1,INDEX(COEE_CADLIGNE_TR!$A$16:$C$27,MATCH(Tableau4[[#This Row],[Mois]],COEE_CADLIGNE_TR!$A$16:$A$27,0),2)*COEE_CADLIGNE_TR!$G$2*INDEX(COEE_CADLIGNE_TR!$L$3:$R$9,MATCH(WEEKDAY($A332,1),COEE_CADLIGNE_TR!$M$3:$M$9,0),7)*INDEX(COEE_CADLIGNE_TR!$A$1:$D$13,MATCH(MONTH($A332),COEE_CADLIGNE_TR!$A$1:$A$13,0),2)))</f>
        <v/>
      </c>
      <c r="J332" s="28" t="str">
        <f>IF(OR(Ouverture_lignes_validées!J332="F",Ouverture_lignes_validées!J332="PM",Ouverture_lignes_validées!J332=""),"",IF(Ouverture_lignes_validées!J332=1,IF(ISEVEN(Capa_lignes!$C332)="VRAI",INDEX(COEE_CADLIGNE_TR!$A$16:$C$27,MATCH(Tableau4[[#This Row],[Mois]],COEE_CADLIGNE_TR!$A$16:$A$27,0),2)*COEE_CADLIGNE_TR!$H$2*INDEX(COEE_CADLIGNE_TR!$L$3:$R$9,MATCH(WEEKDAY($A332,1),COEE_CADLIGNE_TR!$M$3:$M$9,0),4)*INDEX(COEE_CADLIGNE_TR!$A$1:$D$13,MATCH(MONTH($A332),COEE_CADLIGNE_TR!$A$1:$A$13,0),3),INDEX(COEE_CADLIGNE_TR!$A$16:$C$27,MATCH(Tableau4[[#This Row],[Mois]],COEE_CADLIGNE_TR!$A$16:$A$27,0),2)*COEE_CADLIGNE_TR!$H$2*INDEX(COEE_CADLIGNE_TR!$L$3:$R$9,MATCH(WEEKDAY($A332,1),COEE_CADLIGNE_TR!$M$3:$M$9,0),3)*INDEX(COEE_CADLIGNE_TR!$A$1:$D$13,MATCH(MONTH($A332),COEE_CADLIGNE_TR!$A$1:$A$13,0),3))))</f>
        <v/>
      </c>
      <c r="K332" s="28" t="str">
        <f>IF(OR(Ouverture_lignes_validées!K332="F",Ouverture_lignes_validées!K332="PM",Ouverture_lignes_validées!K332=""),"",IF(Ouverture_lignes_validées!K332=1,IF(ISEVEN(Capa_lignes!$C332)="VRAI",INDEX(COEE_CADLIGNE_TR!$A$16:$C$27,MATCH(Tableau4[[#This Row],[Mois]],COEE_CADLIGNE_TR!$A$16:$A$27,0),2)*COEE_CADLIGNE_TR!$H$2*INDEX(COEE_CADLIGNE_TR!$L$3:$R$9,MATCH(WEEKDAY($A332,1),COEE_CADLIGNE_TR!$M$3:$M$9,0),3)*INDEX(COEE_CADLIGNE_TR!$A$1:$D$13,MATCH(MONTH($A332),COEE_CADLIGNE_TR!$A$1:$A$13,0),3),INDEX(COEE_CADLIGNE_TR!$A$16:$C$27,MATCH(Tableau4[[#This Row],[Mois]],COEE_CADLIGNE_TR!$A$16:$A$27,0),2)*COEE_CADLIGNE_TR!$H$2*INDEX(COEE_CADLIGNE_TR!$L$3:$R$9,MATCH(WEEKDAY($A332,1),COEE_CADLIGNE_TR!$M$3:$M$9,0),4)*INDEX(COEE_CADLIGNE_TR!$A$1:$D$13,MATCH(MONTH($A332),COEE_CADLIGNE_TR!$A$1:$A$13,0),3))))</f>
        <v/>
      </c>
      <c r="L332" s="28" t="str">
        <f>IF(OR(Ouverture_lignes_validées!L332="F",Ouverture_lignes_validées!L332="PM",Ouverture_lignes_validées!L332=""),"",IF(Ouverture_lignes_validées!L332=1,INDEX(COEE_CADLIGNE_TR!$A$16:$C$27,MATCH(Tableau4[[#This Row],[Mois]],COEE_CADLIGNE_TR!$A$16:$A$27,0),2)*COEE_CADLIGNE_TR!$H$2*INDEX(COEE_CADLIGNE_TR!$L$3:$R$9,MATCH(WEEKDAY($A332,1),COEE_CADLIGNE_TR!$M$3:$M$9,0),5)*INDEX(COEE_CADLIGNE_TR!$A$1:$D$13,MATCH(MONTH($A332),COEE_CADLIGNE_TR!$A$1:$A$13,0),3)))</f>
        <v/>
      </c>
      <c r="M332" s="28" t="str">
        <f>IF(OR(Ouverture_lignes_validées!M332="F",Ouverture_lignes_validées!M332="PM",Ouverture_lignes_validées!M332=""),"",IF(Ouverture_lignes_validées!M332=1,INDEX(COEE_CADLIGNE_TR!$A$16:$C$27,MATCH(Tableau4[[#This Row],[Mois]],COEE_CADLIGNE_TR!$A$16:$A$27,0),2)*COEE_CADLIGNE_TR!$H$2*INDEX(COEE_CADLIGNE_TR!$L$3:$R$9,MATCH(WEEKDAY($A332,1),COEE_CADLIGNE_TR!$M$3:$M$9,0),6)*INDEX(COEE_CADLIGNE_TR!$A$1:$D$13,MATCH(MONTH($A332),COEE_CADLIGNE_TR!$A$1:$A$13,0),3)))</f>
        <v/>
      </c>
      <c r="N332" s="28">
        <f>IF(OR(Ouverture_lignes_validées!N332="F",Ouverture_lignes_validées!N332="PM",Ouverture_lignes_validées!N332=""),"",IF(Ouverture_lignes_validées!N332=1,INDEX(COEE_CADLIGNE_TR!$A$16:$C$27,MATCH(Tableau4[[#This Row],[Mois]],COEE_CADLIGNE_TR!$A$16:$A$27,0),2)*COEE_CADLIGNE_TR!$H$2*INDEX(COEE_CADLIGNE_TR!$L$3:$R$9,MATCH(WEEKDAY($A332,1),COEE_CADLIGNE_TR!$M$3:$M$9,0),7)*INDEX(COEE_CADLIGNE_TR!$A$1:$D$13,MATCH(MONTH($A332),COEE_CADLIGNE_TR!$A$1:$A$13,0),3)))</f>
        <v>8043.4125000000004</v>
      </c>
      <c r="O332" s="28" t="str">
        <f>IF(OR(Ouverture_lignes_validées!O332="F",Ouverture_lignes_validées!O332="PM",Ouverture_lignes_validées!O332=""),"",IF(Ouverture_lignes_validées!O332=1,IF(ISEVEN(Capa_lignes!$C332)="VRAI",INDEX(COEE_CADLIGNE_TR!$A$16:$C$27,MATCH(Tableau4[[#This Row],[Mois]],COEE_CADLIGNE_TR!$A$16:$A$27,0),2)*COEE_CADLIGNE_TR!$I$2*INDEX(COEE_CADLIGNE_TR!$L$3:$R$9,MATCH(WEEKDAY($A332,1),COEE_CADLIGNE_TR!$M$3:$M$9,0),4)*INDEX(COEE_CADLIGNE_TR!$A$1:$D$13,MATCH(MONTH($A332),COEE_CADLIGNE_TR!$A$1:$A$13,0),4),INDEX(COEE_CADLIGNE_TR!$A$16:$C$27,MATCH(Tableau4[[#This Row],[Mois]],COEE_CADLIGNE_TR!$A$16:$A$27,0),2)*COEE_CADLIGNE_TR!$I$2*INDEX(COEE_CADLIGNE_TR!$L$3:$R$9,MATCH(WEEKDAY($A332,1),COEE_CADLIGNE_TR!$M$3:$M$9,0),3)*INDEX(COEE_CADLIGNE_TR!$A$1:$D$13,MATCH(MONTH($A332),COEE_CADLIGNE_TR!$A$1:$A$13,0),4))))</f>
        <v/>
      </c>
      <c r="P332" s="28" t="str">
        <f>IF(OR(Ouverture_lignes_validées!P332="F",Ouverture_lignes_validées!P332="PM",Ouverture_lignes_validées!P332=""),"",IF(Ouverture_lignes_validées!P332=1,IF(ISEVEN(Capa_lignes!$C332)="VRAI",INDEX(COEE_CADLIGNE_TR!$A$16:$C$27,MATCH(Tableau4[[#This Row],[Mois]],COEE_CADLIGNE_TR!$A$16:$A$27,0),2)*COEE_CADLIGNE_TR!$I$2*INDEX(COEE_CADLIGNE_TR!$L$3:$R$9,MATCH(WEEKDAY($A332,1),COEE_CADLIGNE_TR!$M$3:$M$9,0),3)*INDEX(COEE_CADLIGNE_TR!$A$1:$D$13,MATCH(MONTH($A332),COEE_CADLIGNE_TR!$A$1:$A$13,0),4),INDEX(COEE_CADLIGNE_TR!$A$16:$C$27,MATCH(Tableau4[[#This Row],[Mois]],COEE_CADLIGNE_TR!$A$16:$A$27,0),2)*COEE_CADLIGNE_TR!$I$2*INDEX(COEE_CADLIGNE_TR!$L$3:$R$9,MATCH(WEEKDAY($A332,1),COEE_CADLIGNE_TR!$M$3:$M$9,0),4)*INDEX(COEE_CADLIGNE_TR!$A$1:$D$13,MATCH(MONTH($A332),COEE_CADLIGNE_TR!$A$1:$A$13,0),4))))</f>
        <v/>
      </c>
      <c r="Q332" s="28" t="str">
        <f>IF(OR(Ouverture_lignes_validées!Q332="F",Ouverture_lignes_validées!Q332="PM",Ouverture_lignes_validées!Q332=""),"",IF(Ouverture_lignes_validées!Q332=1,INDEX(COEE_CADLIGNE_TR!$A$16:$C$27,MATCH(Tableau4[[#This Row],[Mois]],COEE_CADLIGNE_TR!$A$16:$A$27,0),2)*COEE_CADLIGNE_TR!$I$2*INDEX(COEE_CADLIGNE_TR!$L$3:$R$9,MATCH(WEEKDAY($A332,1),COEE_CADLIGNE_TR!$M$3:$M$9,0),5)*INDEX(COEE_CADLIGNE_TR!$A$1:$D$13,MATCH(MONTH($A332),COEE_CADLIGNE_TR!$A$1:$A$13,0),4)))</f>
        <v/>
      </c>
      <c r="R332" s="28" t="str">
        <f>IF(OR(Ouverture_lignes_validées!R332="F",Ouverture_lignes_validées!R332="PM",Ouverture_lignes_validées!R332=""),"",IF(Ouverture_lignes_validées!R332=1,INDEX(COEE_CADLIGNE_TR!$A$16:$C$27,MATCH(Tableau4[[#This Row],[Mois]],COEE_CADLIGNE_TR!$A$16:$A$27,0),2)*COEE_CADLIGNE_TR!$I$2*INDEX(COEE_CADLIGNE_TR!$L$3:$R$9,MATCH(WEEKDAY($A332,1),COEE_CADLIGNE_TR!$M$3:$M$9,0),6)*INDEX(COEE_CADLIGNE_TR!$A$1:$D$13,MATCH(MONTH($A332),COEE_CADLIGNE_TR!$A$1:$A$13,0),4)))</f>
        <v/>
      </c>
      <c r="S332" s="28">
        <f>IF(OR(Ouverture_lignes_validées!S332="F",Ouverture_lignes_validées!S332="PM",Ouverture_lignes_validées!S332=""),"",IF(Ouverture_lignes_validées!S332=1,INDEX(COEE_CADLIGNE_TR!$A$16:$C$27,MATCH(Tableau4[[#This Row],[Mois]],COEE_CADLIGNE_TR!$A$16:$A$27,0),2)*COEE_CADLIGNE_TR!$I$2*INDEX(COEE_CADLIGNE_TR!$L$3:$R$9,MATCH(WEEKDAY($A332,1),COEE_CADLIGNE_TR!$M$3:$M$9,0),7)*INDEX(COEE_CADLIGNE_TR!$A$1:$D$13,MATCH(MONTH($A332),COEE_CADLIGNE_TR!$A$1:$A$13,0),4)))</f>
        <v>8043.4125000000004</v>
      </c>
      <c r="T332" s="28" t="str">
        <f>IF(OR(Ouverture_lignes_validées!T332="F",Ouverture_lignes_validées!T332="PM",Ouverture_lignes_validées!T332=""),"",IF(Ouverture_lignes_validées!T332=1,IF(ISEVEN(Capa_lignes!$C332)="VRAI",INDEX(COEE_CADLIGNE_TR!$A$16:$C$27,MATCH(Tableau4[[#This Row],[Mois]],COEE_CADLIGNE_TR!$A$16:$A$27,0),2)*COEE_CADLIGNE_TR!$J$2*INDEX(COEE_CADLIGNE_TR!$L$3:$R$9,MATCH(WEEKDAY($A332,1),COEE_CADLIGNE_TR!$M$3:$M$9,0),3)*INDEX(COEE_CADLIGNE_TR!$A$1:$E$13,MATCH(MONTH($A332),COEE_CADLIGNE_TR!$A$1:$A$13,0),5),INDEX(COEE_CADLIGNE_TR!$A$16:$C$27,MATCH(Tableau4[[#This Row],[Mois]],COEE_CADLIGNE_TR!$A$16:$A$27,0),2)*COEE_CADLIGNE_TR!$J$2*INDEX(COEE_CADLIGNE_TR!$L$3:$R$9,MATCH(WEEKDAY($A332,1),COEE_CADLIGNE_TR!$M$3:$M$9,0),4)*INDEX(COEE_CADLIGNE_TR!$A$1:$E$13,MATCH(MONTH($A332),COEE_CADLIGNE_TR!$A$1:$A$13,0),5))))</f>
        <v/>
      </c>
    </row>
    <row r="333" spans="1:20" x14ac:dyDescent="0.35">
      <c r="A333" s="4">
        <v>45256</v>
      </c>
      <c r="B333" s="1">
        <v>2023</v>
      </c>
      <c r="C333" s="1">
        <v>47</v>
      </c>
      <c r="D333" s="1">
        <f>MONTH(Tableau4[[#This Row],[Date ]])</f>
        <v>11</v>
      </c>
      <c r="E333" s="28" t="str">
        <f>IF(OR(Ouverture_lignes_validées!E333="F",Ouverture_lignes_validées!E333="PM",Ouverture_lignes_validées!E333=""),"",
IF(Ouverture_lignes_validées!E333=1,
IF(ISEVEN(Capa_lignes!$C333)="VRAI",
INDEX(COEE_CADLIGNE_TR!$A$16:$C$27,MATCH(Tableau4[[#This Row],[Mois]],COEE_CADLIGNE_TR!$A$16:$A$27,0),2)*COEE_CADLIGNE_TR!$G$2*INDEX(COEE_CADLIGNE_TR!$L$3:$R$9,MATCH(WEEKDAY($A333,1),COEE_CADLIGNE_TR!$M$3:$M$9,0),4)*INDEX(COEE_CADLIGNE_TR!$A$1:$D$13,MATCH(MONTH($A333),COEE_CADLIGNE_TR!$A$1:$A$13,0),2)*INDEX(COEE_CADLIGNE_TR!$A$1:$D$13,MATCH(MONTH($A333),COEE_CADLIGNE_TR!$A$1:$A$13,0),2),
INDEX(COEE_CADLIGNE_TR!$A$16:$C$27,MATCH(Tableau4[[#This Row],[Mois]],COEE_CADLIGNE_TR!$A$16:$A$27,0),2)*COEE_CADLIGNE_TR!$G$2*INDEX(COEE_CADLIGNE_TR!$L$3:$R$9,MATCH(WEEKDAY($A333,1),COEE_CADLIGNE_TR!$M$3:$M$9,0),3)*INDEX(COEE_CADLIGNE_TR!$A$1:$D$13,MATCH(MONTH($A333),COEE_CADLIGNE_TR!$A$1:$A$13,0),2)*INDEX(COEE_CADLIGNE_TR!$A$1:$D$13,MATCH(MONTH($A333),COEE_CADLIGNE_TR!$A$1:$A$13,0),2))))</f>
        <v/>
      </c>
      <c r="F333" s="28" t="str">
        <f>IF(OR(Ouverture_lignes_validées!F333="F",Ouverture_lignes_validées!F333="PM",Ouverture_lignes_validées!F333=""),"",IF(Ouverture_lignes_validées!F333=1,IF(ISEVEN(Capa_lignes!$C333)="VRAI",INDEX(COEE_CADLIGNE_TR!$A$16:$C$27,MATCH(Tableau4[[#This Row],[Mois]],COEE_CADLIGNE_TR!$A$16:$A$27,0),2)*COEE_CADLIGNE_TR!$G$2*INDEX(COEE_CADLIGNE_TR!$L$3:$R$9,MATCH(WEEKDAY($A333,1),COEE_CADLIGNE_TR!$M$3:$M$9,0),3)*INDEX(COEE_CADLIGNE_TR!$A$1:$D$13,MATCH(MONTH($A333),COEE_CADLIGNE_TR!$A$1:$A$13,0),2),COEE_CADLIGNE_TR!$G$2*INDEX(COEE_CADLIGNE_TR!$L$3:$R$9,MATCH(WEEKDAY($A333,1),COEE_CADLIGNE_TR!$M$3:$M$9,0),4)*INDEX(COEE_CADLIGNE_TR!$A$1:$D$13,MATCH(MONTH($A333),COEE_CADLIGNE_TR!$A$1:$A$13,0),2))))</f>
        <v/>
      </c>
      <c r="G333" s="28" t="str">
        <f>IF(OR(Ouverture_lignes_validées!G333="F",Ouverture_lignes_validées!G333="PM",Ouverture_lignes_validées!G333=""),"",IF(Ouverture_lignes_validées!G333=1,INDEX(COEE_CADLIGNE_TR!$A$16:$C$27,MATCH(Tableau4[[#This Row],[Mois]],COEE_CADLIGNE_TR!$A$16:$A$27,0),2)*COEE_CADLIGNE_TR!$G$2*INDEX(COEE_CADLIGNE_TR!$L$3:$R$9,MATCH(WEEKDAY($A333,1),COEE_CADLIGNE_TR!$M$3:$M$9,0),5)*INDEX(COEE_CADLIGNE_TR!$A$1:$D$13,MATCH(MONTH($A333),COEE_CADLIGNE_TR!$A$1:$A$13,0),2)))</f>
        <v/>
      </c>
      <c r="H333" s="28" t="str">
        <f>IF(OR(Ouverture_lignes_validées!H333="F",Ouverture_lignes_validées!H333="PM",Ouverture_lignes_validées!H333=""),"",IF(Ouverture_lignes_validées!H333=1,INDEX(COEE_CADLIGNE_TR!$A$16:$C$27,MATCH(Tableau4[[#This Row],[Mois]],COEE_CADLIGNE_TR!$A$16:$A$27,0),2)*COEE_CADLIGNE_TR!$G$2*INDEX(COEE_CADLIGNE_TR!$L$3:$R$9,MATCH(WEEKDAY($A333,1),COEE_CADLIGNE_TR!$M$3:$M$9,0),6)*INDEX(COEE_CADLIGNE_TR!$A$1:$D$13,MATCH(MONTH($A333),COEE_CADLIGNE_TR!$A$1:$A$13,0),2)))</f>
        <v/>
      </c>
      <c r="I333" s="28" t="str">
        <f>IF(OR(Ouverture_lignes_validées!I333="F",Ouverture_lignes_validées!I333="PM",Ouverture_lignes_validées!I333=""),"",IF(Ouverture_lignes_validées!I333=1,INDEX(COEE_CADLIGNE_TR!$A$16:$C$27,MATCH(Tableau4[[#This Row],[Mois]],COEE_CADLIGNE_TR!$A$16:$A$27,0),2)*COEE_CADLIGNE_TR!$G$2*INDEX(COEE_CADLIGNE_TR!$L$3:$R$9,MATCH(WEEKDAY($A333,1),COEE_CADLIGNE_TR!$M$3:$M$9,0),7)*INDEX(COEE_CADLIGNE_TR!$A$1:$D$13,MATCH(MONTH($A333),COEE_CADLIGNE_TR!$A$1:$A$13,0),2)))</f>
        <v/>
      </c>
      <c r="J333" s="28" t="str">
        <f>IF(OR(Ouverture_lignes_validées!J333="F",Ouverture_lignes_validées!J333="PM",Ouverture_lignes_validées!J333=""),"",IF(Ouverture_lignes_validées!J333=1,IF(ISEVEN(Capa_lignes!$C333)="VRAI",INDEX(COEE_CADLIGNE_TR!$A$16:$C$27,MATCH(Tableau4[[#This Row],[Mois]],COEE_CADLIGNE_TR!$A$16:$A$27,0),2)*COEE_CADLIGNE_TR!$H$2*INDEX(COEE_CADLIGNE_TR!$L$3:$R$9,MATCH(WEEKDAY($A333,1),COEE_CADLIGNE_TR!$M$3:$M$9,0),4)*INDEX(COEE_CADLIGNE_TR!$A$1:$D$13,MATCH(MONTH($A333),COEE_CADLIGNE_TR!$A$1:$A$13,0),3),INDEX(COEE_CADLIGNE_TR!$A$16:$C$27,MATCH(Tableau4[[#This Row],[Mois]],COEE_CADLIGNE_TR!$A$16:$A$27,0),2)*COEE_CADLIGNE_TR!$H$2*INDEX(COEE_CADLIGNE_TR!$L$3:$R$9,MATCH(WEEKDAY($A333,1),COEE_CADLIGNE_TR!$M$3:$M$9,0),3)*INDEX(COEE_CADLIGNE_TR!$A$1:$D$13,MATCH(MONTH($A333),COEE_CADLIGNE_TR!$A$1:$A$13,0),3))))</f>
        <v/>
      </c>
      <c r="K333" s="28" t="str">
        <f>IF(OR(Ouverture_lignes_validées!K333="F",Ouverture_lignes_validées!K333="PM",Ouverture_lignes_validées!K333=""),"",IF(Ouverture_lignes_validées!K333=1,IF(ISEVEN(Capa_lignes!$C333)="VRAI",INDEX(COEE_CADLIGNE_TR!$A$16:$C$27,MATCH(Tableau4[[#This Row],[Mois]],COEE_CADLIGNE_TR!$A$16:$A$27,0),2)*COEE_CADLIGNE_TR!$H$2*INDEX(COEE_CADLIGNE_TR!$L$3:$R$9,MATCH(WEEKDAY($A333,1),COEE_CADLIGNE_TR!$M$3:$M$9,0),3)*INDEX(COEE_CADLIGNE_TR!$A$1:$D$13,MATCH(MONTH($A333),COEE_CADLIGNE_TR!$A$1:$A$13,0),3),INDEX(COEE_CADLIGNE_TR!$A$16:$C$27,MATCH(Tableau4[[#This Row],[Mois]],COEE_CADLIGNE_TR!$A$16:$A$27,0),2)*COEE_CADLIGNE_TR!$H$2*INDEX(COEE_CADLIGNE_TR!$L$3:$R$9,MATCH(WEEKDAY($A333,1),COEE_CADLIGNE_TR!$M$3:$M$9,0),4)*INDEX(COEE_CADLIGNE_TR!$A$1:$D$13,MATCH(MONTH($A333),COEE_CADLIGNE_TR!$A$1:$A$13,0),3))))</f>
        <v/>
      </c>
      <c r="L333" s="28" t="str">
        <f>IF(OR(Ouverture_lignes_validées!L333="F",Ouverture_lignes_validées!L333="PM",Ouverture_lignes_validées!L333=""),"",IF(Ouverture_lignes_validées!L333=1,INDEX(COEE_CADLIGNE_TR!$A$16:$C$27,MATCH(Tableau4[[#This Row],[Mois]],COEE_CADLIGNE_TR!$A$16:$A$27,0),2)*COEE_CADLIGNE_TR!$H$2*INDEX(COEE_CADLIGNE_TR!$L$3:$R$9,MATCH(WEEKDAY($A333,1),COEE_CADLIGNE_TR!$M$3:$M$9,0),5)*INDEX(COEE_CADLIGNE_TR!$A$1:$D$13,MATCH(MONTH($A333),COEE_CADLIGNE_TR!$A$1:$A$13,0),3)))</f>
        <v/>
      </c>
      <c r="M333" s="28" t="str">
        <f>IF(OR(Ouverture_lignes_validées!M333="F",Ouverture_lignes_validées!M333="PM",Ouverture_lignes_validées!M333=""),"",IF(Ouverture_lignes_validées!M333=1,INDEX(COEE_CADLIGNE_TR!$A$16:$C$27,MATCH(Tableau4[[#This Row],[Mois]],COEE_CADLIGNE_TR!$A$16:$A$27,0),2)*COEE_CADLIGNE_TR!$H$2*INDEX(COEE_CADLIGNE_TR!$L$3:$R$9,MATCH(WEEKDAY($A333,1),COEE_CADLIGNE_TR!$M$3:$M$9,0),6)*INDEX(COEE_CADLIGNE_TR!$A$1:$D$13,MATCH(MONTH($A333),COEE_CADLIGNE_TR!$A$1:$A$13,0),3)))</f>
        <v/>
      </c>
      <c r="N333" s="28">
        <f>IF(OR(Ouverture_lignes_validées!N333="F",Ouverture_lignes_validées!N333="PM",Ouverture_lignes_validées!N333=""),"",IF(Ouverture_lignes_validées!N333=1,INDEX(COEE_CADLIGNE_TR!$A$16:$C$27,MATCH(Tableau4[[#This Row],[Mois]],COEE_CADLIGNE_TR!$A$16:$A$27,0),2)*COEE_CADLIGNE_TR!$H$2*INDEX(COEE_CADLIGNE_TR!$L$3:$R$9,MATCH(WEEKDAY($A333,1),COEE_CADLIGNE_TR!$M$3:$M$9,0),7)*INDEX(COEE_CADLIGNE_TR!$A$1:$D$13,MATCH(MONTH($A333),COEE_CADLIGNE_TR!$A$1:$A$13,0),3)))</f>
        <v>8043.4125000000004</v>
      </c>
      <c r="O333" s="28" t="str">
        <f>IF(OR(Ouverture_lignes_validées!O333="F",Ouverture_lignes_validées!O333="PM",Ouverture_lignes_validées!O333=""),"",IF(Ouverture_lignes_validées!O333=1,IF(ISEVEN(Capa_lignes!$C333)="VRAI",INDEX(COEE_CADLIGNE_TR!$A$16:$C$27,MATCH(Tableau4[[#This Row],[Mois]],COEE_CADLIGNE_TR!$A$16:$A$27,0),2)*COEE_CADLIGNE_TR!$I$2*INDEX(COEE_CADLIGNE_TR!$L$3:$R$9,MATCH(WEEKDAY($A333,1),COEE_CADLIGNE_TR!$M$3:$M$9,0),4)*INDEX(COEE_CADLIGNE_TR!$A$1:$D$13,MATCH(MONTH($A333),COEE_CADLIGNE_TR!$A$1:$A$13,0),4),INDEX(COEE_CADLIGNE_TR!$A$16:$C$27,MATCH(Tableau4[[#This Row],[Mois]],COEE_CADLIGNE_TR!$A$16:$A$27,0),2)*COEE_CADLIGNE_TR!$I$2*INDEX(COEE_CADLIGNE_TR!$L$3:$R$9,MATCH(WEEKDAY($A333,1),COEE_CADLIGNE_TR!$M$3:$M$9,0),3)*INDEX(COEE_CADLIGNE_TR!$A$1:$D$13,MATCH(MONTH($A333),COEE_CADLIGNE_TR!$A$1:$A$13,0),4))))</f>
        <v/>
      </c>
      <c r="P333" s="28" t="str">
        <f>IF(OR(Ouverture_lignes_validées!P333="F",Ouverture_lignes_validées!P333="PM",Ouverture_lignes_validées!P333=""),"",IF(Ouverture_lignes_validées!P333=1,IF(ISEVEN(Capa_lignes!$C333)="VRAI",INDEX(COEE_CADLIGNE_TR!$A$16:$C$27,MATCH(Tableau4[[#This Row],[Mois]],COEE_CADLIGNE_TR!$A$16:$A$27,0),2)*COEE_CADLIGNE_TR!$I$2*INDEX(COEE_CADLIGNE_TR!$L$3:$R$9,MATCH(WEEKDAY($A333,1),COEE_CADLIGNE_TR!$M$3:$M$9,0),3)*INDEX(COEE_CADLIGNE_TR!$A$1:$D$13,MATCH(MONTH($A333),COEE_CADLIGNE_TR!$A$1:$A$13,0),4),INDEX(COEE_CADLIGNE_TR!$A$16:$C$27,MATCH(Tableau4[[#This Row],[Mois]],COEE_CADLIGNE_TR!$A$16:$A$27,0),2)*COEE_CADLIGNE_TR!$I$2*INDEX(COEE_CADLIGNE_TR!$L$3:$R$9,MATCH(WEEKDAY($A333,1),COEE_CADLIGNE_TR!$M$3:$M$9,0),4)*INDEX(COEE_CADLIGNE_TR!$A$1:$D$13,MATCH(MONTH($A333),COEE_CADLIGNE_TR!$A$1:$A$13,0),4))))</f>
        <v/>
      </c>
      <c r="Q333" s="28" t="str">
        <f>IF(OR(Ouverture_lignes_validées!Q333="F",Ouverture_lignes_validées!Q333="PM",Ouverture_lignes_validées!Q333=""),"",IF(Ouverture_lignes_validées!Q333=1,INDEX(COEE_CADLIGNE_TR!$A$16:$C$27,MATCH(Tableau4[[#This Row],[Mois]],COEE_CADLIGNE_TR!$A$16:$A$27,0),2)*COEE_CADLIGNE_TR!$I$2*INDEX(COEE_CADLIGNE_TR!$L$3:$R$9,MATCH(WEEKDAY($A333,1),COEE_CADLIGNE_TR!$M$3:$M$9,0),5)*INDEX(COEE_CADLIGNE_TR!$A$1:$D$13,MATCH(MONTH($A333),COEE_CADLIGNE_TR!$A$1:$A$13,0),4)))</f>
        <v/>
      </c>
      <c r="R333" s="28" t="str">
        <f>IF(OR(Ouverture_lignes_validées!R333="F",Ouverture_lignes_validées!R333="PM",Ouverture_lignes_validées!R333=""),"",IF(Ouverture_lignes_validées!R333=1,INDEX(COEE_CADLIGNE_TR!$A$16:$C$27,MATCH(Tableau4[[#This Row],[Mois]],COEE_CADLIGNE_TR!$A$16:$A$27,0),2)*COEE_CADLIGNE_TR!$I$2*INDEX(COEE_CADLIGNE_TR!$L$3:$R$9,MATCH(WEEKDAY($A333,1),COEE_CADLIGNE_TR!$M$3:$M$9,0),6)*INDEX(COEE_CADLIGNE_TR!$A$1:$D$13,MATCH(MONTH($A333),COEE_CADLIGNE_TR!$A$1:$A$13,0),4)))</f>
        <v/>
      </c>
      <c r="S333" s="28">
        <f>IF(OR(Ouverture_lignes_validées!S333="F",Ouverture_lignes_validées!S333="PM",Ouverture_lignes_validées!S333=""),"",IF(Ouverture_lignes_validées!S333=1,INDEX(COEE_CADLIGNE_TR!$A$16:$C$27,MATCH(Tableau4[[#This Row],[Mois]],COEE_CADLIGNE_TR!$A$16:$A$27,0),2)*COEE_CADLIGNE_TR!$I$2*INDEX(COEE_CADLIGNE_TR!$L$3:$R$9,MATCH(WEEKDAY($A333,1),COEE_CADLIGNE_TR!$M$3:$M$9,0),7)*INDEX(COEE_CADLIGNE_TR!$A$1:$D$13,MATCH(MONTH($A333),COEE_CADLIGNE_TR!$A$1:$A$13,0),4)))</f>
        <v>8043.4125000000004</v>
      </c>
      <c r="T333" s="28" t="str">
        <f>IF(OR(Ouverture_lignes_validées!T333="F",Ouverture_lignes_validées!T333="PM",Ouverture_lignes_validées!T333=""),"",IF(Ouverture_lignes_validées!T333=1,IF(ISEVEN(Capa_lignes!$C333)="VRAI",INDEX(COEE_CADLIGNE_TR!$A$16:$C$27,MATCH(Tableau4[[#This Row],[Mois]],COEE_CADLIGNE_TR!$A$16:$A$27,0),2)*COEE_CADLIGNE_TR!$J$2*INDEX(COEE_CADLIGNE_TR!$L$3:$R$9,MATCH(WEEKDAY($A333,1),COEE_CADLIGNE_TR!$M$3:$M$9,0),3)*INDEX(COEE_CADLIGNE_TR!$A$1:$E$13,MATCH(MONTH($A333),COEE_CADLIGNE_TR!$A$1:$A$13,0),5),INDEX(COEE_CADLIGNE_TR!$A$16:$C$27,MATCH(Tableau4[[#This Row],[Mois]],COEE_CADLIGNE_TR!$A$16:$A$27,0),2)*COEE_CADLIGNE_TR!$J$2*INDEX(COEE_CADLIGNE_TR!$L$3:$R$9,MATCH(WEEKDAY($A333,1),COEE_CADLIGNE_TR!$M$3:$M$9,0),4)*INDEX(COEE_CADLIGNE_TR!$A$1:$E$13,MATCH(MONTH($A333),COEE_CADLIGNE_TR!$A$1:$A$13,0),5))))</f>
        <v/>
      </c>
    </row>
    <row r="334" spans="1:20" x14ac:dyDescent="0.35">
      <c r="A334" s="4">
        <v>45257</v>
      </c>
      <c r="B334" s="1">
        <v>2023</v>
      </c>
      <c r="C334" s="1">
        <v>48</v>
      </c>
      <c r="D334" s="1">
        <f>MONTH(Tableau4[[#This Row],[Date ]])</f>
        <v>11</v>
      </c>
      <c r="E334" s="28" t="str">
        <f>IF(OR(Ouverture_lignes_validées!E334="F",Ouverture_lignes_validées!E334="PM",Ouverture_lignes_validées!E334=""),"",
IF(Ouverture_lignes_validées!E334=1,
IF(ISEVEN(Capa_lignes!$C334)="VRAI",
INDEX(COEE_CADLIGNE_TR!$A$16:$C$27,MATCH(Tableau4[[#This Row],[Mois]],COEE_CADLIGNE_TR!$A$16:$A$27,0),2)*COEE_CADLIGNE_TR!$G$2*INDEX(COEE_CADLIGNE_TR!$L$3:$R$9,MATCH(WEEKDAY($A334,1),COEE_CADLIGNE_TR!$M$3:$M$9,0),4)*INDEX(COEE_CADLIGNE_TR!$A$1:$D$13,MATCH(MONTH($A334),COEE_CADLIGNE_TR!$A$1:$A$13,0),2)*INDEX(COEE_CADLIGNE_TR!$A$1:$D$13,MATCH(MONTH($A334),COEE_CADLIGNE_TR!$A$1:$A$13,0),2),
INDEX(COEE_CADLIGNE_TR!$A$16:$C$27,MATCH(Tableau4[[#This Row],[Mois]],COEE_CADLIGNE_TR!$A$16:$A$27,0),2)*COEE_CADLIGNE_TR!$G$2*INDEX(COEE_CADLIGNE_TR!$L$3:$R$9,MATCH(WEEKDAY($A334,1),COEE_CADLIGNE_TR!$M$3:$M$9,0),3)*INDEX(COEE_CADLIGNE_TR!$A$1:$D$13,MATCH(MONTH($A334),COEE_CADLIGNE_TR!$A$1:$A$13,0),2)*INDEX(COEE_CADLIGNE_TR!$A$1:$D$13,MATCH(MONTH($A334),COEE_CADLIGNE_TR!$A$1:$A$13,0),2))))</f>
        <v/>
      </c>
      <c r="F334" s="28" t="str">
        <f>IF(OR(Ouverture_lignes_validées!F334="F",Ouverture_lignes_validées!F334="PM",Ouverture_lignes_validées!F334=""),"",IF(Ouverture_lignes_validées!F334=1,IF(ISEVEN(Capa_lignes!$C334)="VRAI",INDEX(COEE_CADLIGNE_TR!$A$16:$C$27,MATCH(Tableau4[[#This Row],[Mois]],COEE_CADLIGNE_TR!$A$16:$A$27,0),2)*COEE_CADLIGNE_TR!$G$2*INDEX(COEE_CADLIGNE_TR!$L$3:$R$9,MATCH(WEEKDAY($A334,1),COEE_CADLIGNE_TR!$M$3:$M$9,0),3)*INDEX(COEE_CADLIGNE_TR!$A$1:$D$13,MATCH(MONTH($A334),COEE_CADLIGNE_TR!$A$1:$A$13,0),2),COEE_CADLIGNE_TR!$G$2*INDEX(COEE_CADLIGNE_TR!$L$3:$R$9,MATCH(WEEKDAY($A334,1),COEE_CADLIGNE_TR!$M$3:$M$9,0),4)*INDEX(COEE_CADLIGNE_TR!$A$1:$D$13,MATCH(MONTH($A334),COEE_CADLIGNE_TR!$A$1:$A$13,0),2))))</f>
        <v/>
      </c>
      <c r="G334" s="28" t="str">
        <f>IF(OR(Ouverture_lignes_validées!G334="F",Ouverture_lignes_validées!G334="PM",Ouverture_lignes_validées!G334=""),"",IF(Ouverture_lignes_validées!G334=1,INDEX(COEE_CADLIGNE_TR!$A$16:$C$27,MATCH(Tableau4[[#This Row],[Mois]],COEE_CADLIGNE_TR!$A$16:$A$27,0),2)*COEE_CADLIGNE_TR!$G$2*INDEX(COEE_CADLIGNE_TR!$L$3:$R$9,MATCH(WEEKDAY($A334,1),COEE_CADLIGNE_TR!$M$3:$M$9,0),5)*INDEX(COEE_CADLIGNE_TR!$A$1:$D$13,MATCH(MONTH($A334),COEE_CADLIGNE_TR!$A$1:$A$13,0),2)))</f>
        <v/>
      </c>
      <c r="H334" s="28" t="str">
        <f>IF(OR(Ouverture_lignes_validées!H334="F",Ouverture_lignes_validées!H334="PM",Ouverture_lignes_validées!H334=""),"",IF(Ouverture_lignes_validées!H334=1,INDEX(COEE_CADLIGNE_TR!$A$16:$C$27,MATCH(Tableau4[[#This Row],[Mois]],COEE_CADLIGNE_TR!$A$16:$A$27,0),2)*COEE_CADLIGNE_TR!$G$2*INDEX(COEE_CADLIGNE_TR!$L$3:$R$9,MATCH(WEEKDAY($A334,1),COEE_CADLIGNE_TR!$M$3:$M$9,0),6)*INDEX(COEE_CADLIGNE_TR!$A$1:$D$13,MATCH(MONTH($A334),COEE_CADLIGNE_TR!$A$1:$A$13,0),2)))</f>
        <v/>
      </c>
      <c r="I334" s="28" t="str">
        <f>IF(OR(Ouverture_lignes_validées!I334="F",Ouverture_lignes_validées!I334="PM",Ouverture_lignes_validées!I334=""),"",IF(Ouverture_lignes_validées!I334=1,INDEX(COEE_CADLIGNE_TR!$A$16:$C$27,MATCH(Tableau4[[#This Row],[Mois]],COEE_CADLIGNE_TR!$A$16:$A$27,0),2)*COEE_CADLIGNE_TR!$G$2*INDEX(COEE_CADLIGNE_TR!$L$3:$R$9,MATCH(WEEKDAY($A334,1),COEE_CADLIGNE_TR!$M$3:$M$9,0),7)*INDEX(COEE_CADLIGNE_TR!$A$1:$D$13,MATCH(MONTH($A334),COEE_CADLIGNE_TR!$A$1:$A$13,0),2)))</f>
        <v/>
      </c>
      <c r="J334" s="28" t="str">
        <f>IF(OR(Ouverture_lignes_validées!J334="F",Ouverture_lignes_validées!J334="PM",Ouverture_lignes_validées!J334=""),"",IF(Ouverture_lignes_validées!J334=1,IF(ISEVEN(Capa_lignes!$C334)="VRAI",INDEX(COEE_CADLIGNE_TR!$A$16:$C$27,MATCH(Tableau4[[#This Row],[Mois]],COEE_CADLIGNE_TR!$A$16:$A$27,0),2)*COEE_CADLIGNE_TR!$H$2*INDEX(COEE_CADLIGNE_TR!$L$3:$R$9,MATCH(WEEKDAY($A334,1),COEE_CADLIGNE_TR!$M$3:$M$9,0),4)*INDEX(COEE_CADLIGNE_TR!$A$1:$D$13,MATCH(MONTH($A334),COEE_CADLIGNE_TR!$A$1:$A$13,0),3),INDEX(COEE_CADLIGNE_TR!$A$16:$C$27,MATCH(Tableau4[[#This Row],[Mois]],COEE_CADLIGNE_TR!$A$16:$A$27,0),2)*COEE_CADLIGNE_TR!$H$2*INDEX(COEE_CADLIGNE_TR!$L$3:$R$9,MATCH(WEEKDAY($A334,1),COEE_CADLIGNE_TR!$M$3:$M$9,0),3)*INDEX(COEE_CADLIGNE_TR!$A$1:$D$13,MATCH(MONTH($A334),COEE_CADLIGNE_TR!$A$1:$A$13,0),3))))</f>
        <v/>
      </c>
      <c r="K334" s="28">
        <f>IF(OR(Ouverture_lignes_validées!K334="F",Ouverture_lignes_validées!K334="PM",Ouverture_lignes_validées!K334=""),"",IF(Ouverture_lignes_validées!K334=1,IF(ISEVEN(Capa_lignes!$C334)="VRAI",INDEX(COEE_CADLIGNE_TR!$A$16:$C$27,MATCH(Tableau4[[#This Row],[Mois]],COEE_CADLIGNE_TR!$A$16:$A$27,0),2)*COEE_CADLIGNE_TR!$H$2*INDEX(COEE_CADLIGNE_TR!$L$3:$R$9,MATCH(WEEKDAY($A334,1),COEE_CADLIGNE_TR!$M$3:$M$9,0),3)*INDEX(COEE_CADLIGNE_TR!$A$1:$D$13,MATCH(MONTH($A334),COEE_CADLIGNE_TR!$A$1:$A$13,0),3),INDEX(COEE_CADLIGNE_TR!$A$16:$C$27,MATCH(Tableau4[[#This Row],[Mois]],COEE_CADLIGNE_TR!$A$16:$A$27,0),2)*COEE_CADLIGNE_TR!$H$2*INDEX(COEE_CADLIGNE_TR!$L$3:$R$9,MATCH(WEEKDAY($A334,1),COEE_CADLIGNE_TR!$M$3:$M$9,0),4)*INDEX(COEE_CADLIGNE_TR!$A$1:$D$13,MATCH(MONTH($A334),COEE_CADLIGNE_TR!$A$1:$A$13,0),3))))</f>
        <v>5097.9375</v>
      </c>
      <c r="L334" s="28">
        <f>IF(OR(Ouverture_lignes_validées!L334="F",Ouverture_lignes_validées!L334="PM",Ouverture_lignes_validées!L334=""),"",IF(Ouverture_lignes_validées!L334=1,INDEX(COEE_CADLIGNE_TR!$A$16:$C$27,MATCH(Tableau4[[#This Row],[Mois]],COEE_CADLIGNE_TR!$A$16:$A$27,0),2)*COEE_CADLIGNE_TR!$H$2*INDEX(COEE_CADLIGNE_TR!$L$3:$R$9,MATCH(WEEKDAY($A334,1),COEE_CADLIGNE_TR!$M$3:$M$9,0),5)*INDEX(COEE_CADLIGNE_TR!$A$1:$D$13,MATCH(MONTH($A334),COEE_CADLIGNE_TR!$A$1:$A$13,0),3)))</f>
        <v>6230.8125</v>
      </c>
      <c r="M334" s="28" t="str">
        <f>IF(OR(Ouverture_lignes_validées!M334="F",Ouverture_lignes_validées!M334="PM",Ouverture_lignes_validées!M334=""),"",IF(Ouverture_lignes_validées!M334=1,INDEX(COEE_CADLIGNE_TR!$A$16:$C$27,MATCH(Tableau4[[#This Row],[Mois]],COEE_CADLIGNE_TR!$A$16:$A$27,0),2)*COEE_CADLIGNE_TR!$H$2*INDEX(COEE_CADLIGNE_TR!$L$3:$R$9,MATCH(WEEKDAY($A334,1),COEE_CADLIGNE_TR!$M$3:$M$9,0),6)*INDEX(COEE_CADLIGNE_TR!$A$1:$D$13,MATCH(MONTH($A334),COEE_CADLIGNE_TR!$A$1:$A$13,0),3)))</f>
        <v/>
      </c>
      <c r="N334" s="28" t="str">
        <f>IF(OR(Ouverture_lignes_validées!N334="F",Ouverture_lignes_validées!N334="PM",Ouverture_lignes_validées!N334=""),"",IF(Ouverture_lignes_validées!N334=1,INDEX(COEE_CADLIGNE_TR!$A$16:$C$27,MATCH(Tableau4[[#This Row],[Mois]],COEE_CADLIGNE_TR!$A$16:$A$27,0),2)*COEE_CADLIGNE_TR!$H$2*INDEX(COEE_CADLIGNE_TR!$L$3:$R$9,MATCH(WEEKDAY($A334,1),COEE_CADLIGNE_TR!$M$3:$M$9,0),7)*INDEX(COEE_CADLIGNE_TR!$A$1:$D$13,MATCH(MONTH($A334),COEE_CADLIGNE_TR!$A$1:$A$13,0),3)))</f>
        <v/>
      </c>
      <c r="O334" s="28">
        <f>IF(OR(Ouverture_lignes_validées!O334="F",Ouverture_lignes_validées!O334="PM",Ouverture_lignes_validées!O334=""),"",IF(Ouverture_lignes_validées!O334=1,IF(ISEVEN(Capa_lignes!$C334)="VRAI",INDEX(COEE_CADLIGNE_TR!$A$16:$C$27,MATCH(Tableau4[[#This Row],[Mois]],COEE_CADLIGNE_TR!$A$16:$A$27,0),2)*COEE_CADLIGNE_TR!$I$2*INDEX(COEE_CADLIGNE_TR!$L$3:$R$9,MATCH(WEEKDAY($A334,1),COEE_CADLIGNE_TR!$M$3:$M$9,0),4)*INDEX(COEE_CADLIGNE_TR!$A$1:$D$13,MATCH(MONTH($A334),COEE_CADLIGNE_TR!$A$1:$A$13,0),4),INDEX(COEE_CADLIGNE_TR!$A$16:$C$27,MATCH(Tableau4[[#This Row],[Mois]],COEE_CADLIGNE_TR!$A$16:$A$27,0),2)*COEE_CADLIGNE_TR!$I$2*INDEX(COEE_CADLIGNE_TR!$L$3:$R$9,MATCH(WEEKDAY($A334,1),COEE_CADLIGNE_TR!$M$3:$M$9,0),3)*INDEX(COEE_CADLIGNE_TR!$A$1:$D$13,MATCH(MONTH($A334),COEE_CADLIGNE_TR!$A$1:$A$13,0),4))))</f>
        <v>4984.6500000000005</v>
      </c>
      <c r="P334" s="28">
        <f>IF(OR(Ouverture_lignes_validées!P334="F",Ouverture_lignes_validées!P334="PM",Ouverture_lignes_validées!P334=""),"",IF(Ouverture_lignes_validées!P334=1,IF(ISEVEN(Capa_lignes!$C334)="VRAI",INDEX(COEE_CADLIGNE_TR!$A$16:$C$27,MATCH(Tableau4[[#This Row],[Mois]],COEE_CADLIGNE_TR!$A$16:$A$27,0),2)*COEE_CADLIGNE_TR!$I$2*INDEX(COEE_CADLIGNE_TR!$L$3:$R$9,MATCH(WEEKDAY($A334,1),COEE_CADLIGNE_TR!$M$3:$M$9,0),3)*INDEX(COEE_CADLIGNE_TR!$A$1:$D$13,MATCH(MONTH($A334),COEE_CADLIGNE_TR!$A$1:$A$13,0),4),INDEX(COEE_CADLIGNE_TR!$A$16:$C$27,MATCH(Tableau4[[#This Row],[Mois]],COEE_CADLIGNE_TR!$A$16:$A$27,0),2)*COEE_CADLIGNE_TR!$I$2*INDEX(COEE_CADLIGNE_TR!$L$3:$R$9,MATCH(WEEKDAY($A334,1),COEE_CADLIGNE_TR!$M$3:$M$9,0),4)*INDEX(COEE_CADLIGNE_TR!$A$1:$D$13,MATCH(MONTH($A334),COEE_CADLIGNE_TR!$A$1:$A$13,0),4))))</f>
        <v>5097.9375</v>
      </c>
      <c r="Q334" s="28" t="str">
        <f>IF(OR(Ouverture_lignes_validées!Q334="F",Ouverture_lignes_validées!Q334="PM",Ouverture_lignes_validées!Q334=""),"",IF(Ouverture_lignes_validées!Q334=1,INDEX(COEE_CADLIGNE_TR!$A$16:$C$27,MATCH(Tableau4[[#This Row],[Mois]],COEE_CADLIGNE_TR!$A$16:$A$27,0),2)*COEE_CADLIGNE_TR!$I$2*INDEX(COEE_CADLIGNE_TR!$L$3:$R$9,MATCH(WEEKDAY($A334,1),COEE_CADLIGNE_TR!$M$3:$M$9,0),5)*INDEX(COEE_CADLIGNE_TR!$A$1:$D$13,MATCH(MONTH($A334),COEE_CADLIGNE_TR!$A$1:$A$13,0),4)))</f>
        <v/>
      </c>
      <c r="R334" s="28" t="str">
        <f>IF(OR(Ouverture_lignes_validées!R334="F",Ouverture_lignes_validées!R334="PM",Ouverture_lignes_validées!R334=""),"",IF(Ouverture_lignes_validées!R334=1,INDEX(COEE_CADLIGNE_TR!$A$16:$C$27,MATCH(Tableau4[[#This Row],[Mois]],COEE_CADLIGNE_TR!$A$16:$A$27,0),2)*COEE_CADLIGNE_TR!$I$2*INDEX(COEE_CADLIGNE_TR!$L$3:$R$9,MATCH(WEEKDAY($A334,1),COEE_CADLIGNE_TR!$M$3:$M$9,0),6)*INDEX(COEE_CADLIGNE_TR!$A$1:$D$13,MATCH(MONTH($A334),COEE_CADLIGNE_TR!$A$1:$A$13,0),4)))</f>
        <v/>
      </c>
      <c r="S334" s="28" t="str">
        <f>IF(OR(Ouverture_lignes_validées!S334="F",Ouverture_lignes_validées!S334="PM",Ouverture_lignes_validées!S334=""),"",IF(Ouverture_lignes_validées!S334=1,INDEX(COEE_CADLIGNE_TR!$A$16:$C$27,MATCH(Tableau4[[#This Row],[Mois]],COEE_CADLIGNE_TR!$A$16:$A$27,0),2)*COEE_CADLIGNE_TR!$I$2*INDEX(COEE_CADLIGNE_TR!$L$3:$R$9,MATCH(WEEKDAY($A334,1),COEE_CADLIGNE_TR!$M$3:$M$9,0),7)*INDEX(COEE_CADLIGNE_TR!$A$1:$D$13,MATCH(MONTH($A334),COEE_CADLIGNE_TR!$A$1:$A$13,0),4)))</f>
        <v/>
      </c>
      <c r="T334" s="28">
        <f>IF(OR(Ouverture_lignes_validées!T334="F",Ouverture_lignes_validées!T334="PM",Ouverture_lignes_validées!T334=""),"",IF(Ouverture_lignes_validées!T334=1,IF(ISEVEN(Capa_lignes!$C334)="VRAI",INDEX(COEE_CADLIGNE_TR!$A$16:$C$27,MATCH(Tableau4[[#This Row],[Mois]],COEE_CADLIGNE_TR!$A$16:$A$27,0),2)*COEE_CADLIGNE_TR!$J$2*INDEX(COEE_CADLIGNE_TR!$L$3:$R$9,MATCH(WEEKDAY($A334,1),COEE_CADLIGNE_TR!$M$3:$M$9,0),3)*INDEX(COEE_CADLIGNE_TR!$A$1:$E$13,MATCH(MONTH($A334),COEE_CADLIGNE_TR!$A$1:$A$13,0),5),INDEX(COEE_CADLIGNE_TR!$A$16:$C$27,MATCH(Tableau4[[#This Row],[Mois]],COEE_CADLIGNE_TR!$A$16:$A$27,0),2)*COEE_CADLIGNE_TR!$J$2*INDEX(COEE_CADLIGNE_TR!$L$3:$R$9,MATCH(WEEKDAY($A334,1),COEE_CADLIGNE_TR!$M$3:$M$9,0),4)*INDEX(COEE_CADLIGNE_TR!$A$1:$E$13,MATCH(MONTH($A334),COEE_CADLIGNE_TR!$A$1:$A$13,0),5))))</f>
        <v>1601.8735362997659</v>
      </c>
    </row>
    <row r="335" spans="1:20" x14ac:dyDescent="0.35">
      <c r="A335" s="4">
        <v>45258</v>
      </c>
      <c r="B335" s="1">
        <v>2023</v>
      </c>
      <c r="C335" s="1">
        <v>48</v>
      </c>
      <c r="D335" s="1">
        <f>MONTH(Tableau4[[#This Row],[Date ]])</f>
        <v>11</v>
      </c>
      <c r="E335" s="28" t="str">
        <f>IF(OR(Ouverture_lignes_validées!E335="F",Ouverture_lignes_validées!E335="PM",Ouverture_lignes_validées!E335=""),"",
IF(Ouverture_lignes_validées!E335=1,
IF(ISEVEN(Capa_lignes!$C335)="VRAI",
INDEX(COEE_CADLIGNE_TR!$A$16:$C$27,MATCH(Tableau4[[#This Row],[Mois]],COEE_CADLIGNE_TR!$A$16:$A$27,0),2)*COEE_CADLIGNE_TR!$G$2*INDEX(COEE_CADLIGNE_TR!$L$3:$R$9,MATCH(WEEKDAY($A335,1),COEE_CADLIGNE_TR!$M$3:$M$9,0),4)*INDEX(COEE_CADLIGNE_TR!$A$1:$D$13,MATCH(MONTH($A335),COEE_CADLIGNE_TR!$A$1:$A$13,0),2)*INDEX(COEE_CADLIGNE_TR!$A$1:$D$13,MATCH(MONTH($A335),COEE_CADLIGNE_TR!$A$1:$A$13,0),2),
INDEX(COEE_CADLIGNE_TR!$A$16:$C$27,MATCH(Tableau4[[#This Row],[Mois]],COEE_CADLIGNE_TR!$A$16:$A$27,0),2)*COEE_CADLIGNE_TR!$G$2*INDEX(COEE_CADLIGNE_TR!$L$3:$R$9,MATCH(WEEKDAY($A335,1),COEE_CADLIGNE_TR!$M$3:$M$9,0),3)*INDEX(COEE_CADLIGNE_TR!$A$1:$D$13,MATCH(MONTH($A335),COEE_CADLIGNE_TR!$A$1:$A$13,0),2)*INDEX(COEE_CADLIGNE_TR!$A$1:$D$13,MATCH(MONTH($A335),COEE_CADLIGNE_TR!$A$1:$A$13,0),2))))</f>
        <v/>
      </c>
      <c r="F335" s="28" t="str">
        <f>IF(OR(Ouverture_lignes_validées!F335="F",Ouverture_lignes_validées!F335="PM",Ouverture_lignes_validées!F335=""),"",IF(Ouverture_lignes_validées!F335=1,IF(ISEVEN(Capa_lignes!$C335)="VRAI",INDEX(COEE_CADLIGNE_TR!$A$16:$C$27,MATCH(Tableau4[[#This Row],[Mois]],COEE_CADLIGNE_TR!$A$16:$A$27,0),2)*COEE_CADLIGNE_TR!$G$2*INDEX(COEE_CADLIGNE_TR!$L$3:$R$9,MATCH(WEEKDAY($A335,1),COEE_CADLIGNE_TR!$M$3:$M$9,0),3)*INDEX(COEE_CADLIGNE_TR!$A$1:$D$13,MATCH(MONTH($A335),COEE_CADLIGNE_TR!$A$1:$A$13,0),2),COEE_CADLIGNE_TR!$G$2*INDEX(COEE_CADLIGNE_TR!$L$3:$R$9,MATCH(WEEKDAY($A335,1),COEE_CADLIGNE_TR!$M$3:$M$9,0),4)*INDEX(COEE_CADLIGNE_TR!$A$1:$D$13,MATCH(MONTH($A335),COEE_CADLIGNE_TR!$A$1:$A$13,0),2))))</f>
        <v/>
      </c>
      <c r="G335" s="28" t="str">
        <f>IF(OR(Ouverture_lignes_validées!G335="F",Ouverture_lignes_validées!G335="PM",Ouverture_lignes_validées!G335=""),"",IF(Ouverture_lignes_validées!G335=1,INDEX(COEE_CADLIGNE_TR!$A$16:$C$27,MATCH(Tableau4[[#This Row],[Mois]],COEE_CADLIGNE_TR!$A$16:$A$27,0),2)*COEE_CADLIGNE_TR!$G$2*INDEX(COEE_CADLIGNE_TR!$L$3:$R$9,MATCH(WEEKDAY($A335,1),COEE_CADLIGNE_TR!$M$3:$M$9,0),5)*INDEX(COEE_CADLIGNE_TR!$A$1:$D$13,MATCH(MONTH($A335),COEE_CADLIGNE_TR!$A$1:$A$13,0),2)))</f>
        <v/>
      </c>
      <c r="H335" s="28" t="str">
        <f>IF(OR(Ouverture_lignes_validées!H335="F",Ouverture_lignes_validées!H335="PM",Ouverture_lignes_validées!H335=""),"",IF(Ouverture_lignes_validées!H335=1,INDEX(COEE_CADLIGNE_TR!$A$16:$C$27,MATCH(Tableau4[[#This Row],[Mois]],COEE_CADLIGNE_TR!$A$16:$A$27,0),2)*COEE_CADLIGNE_TR!$G$2*INDEX(COEE_CADLIGNE_TR!$L$3:$R$9,MATCH(WEEKDAY($A335,1),COEE_CADLIGNE_TR!$M$3:$M$9,0),6)*INDEX(COEE_CADLIGNE_TR!$A$1:$D$13,MATCH(MONTH($A335),COEE_CADLIGNE_TR!$A$1:$A$13,0),2)))</f>
        <v/>
      </c>
      <c r="I335" s="28" t="str">
        <f>IF(OR(Ouverture_lignes_validées!I335="F",Ouverture_lignes_validées!I335="PM",Ouverture_lignes_validées!I335=""),"",IF(Ouverture_lignes_validées!I335=1,INDEX(COEE_CADLIGNE_TR!$A$16:$C$27,MATCH(Tableau4[[#This Row],[Mois]],COEE_CADLIGNE_TR!$A$16:$A$27,0),2)*COEE_CADLIGNE_TR!$G$2*INDEX(COEE_CADLIGNE_TR!$L$3:$R$9,MATCH(WEEKDAY($A335,1),COEE_CADLIGNE_TR!$M$3:$M$9,0),7)*INDEX(COEE_CADLIGNE_TR!$A$1:$D$13,MATCH(MONTH($A335),COEE_CADLIGNE_TR!$A$1:$A$13,0),2)))</f>
        <v/>
      </c>
      <c r="J335" s="28" t="str">
        <f>IF(OR(Ouverture_lignes_validées!J335="F",Ouverture_lignes_validées!J335="PM",Ouverture_lignes_validées!J335=""),"",IF(Ouverture_lignes_validées!J335=1,IF(ISEVEN(Capa_lignes!$C335)="VRAI",INDEX(COEE_CADLIGNE_TR!$A$16:$C$27,MATCH(Tableau4[[#This Row],[Mois]],COEE_CADLIGNE_TR!$A$16:$A$27,0),2)*COEE_CADLIGNE_TR!$H$2*INDEX(COEE_CADLIGNE_TR!$L$3:$R$9,MATCH(WEEKDAY($A335,1),COEE_CADLIGNE_TR!$M$3:$M$9,0),4)*INDEX(COEE_CADLIGNE_TR!$A$1:$D$13,MATCH(MONTH($A335),COEE_CADLIGNE_TR!$A$1:$A$13,0),3),INDEX(COEE_CADLIGNE_TR!$A$16:$C$27,MATCH(Tableau4[[#This Row],[Mois]],COEE_CADLIGNE_TR!$A$16:$A$27,0),2)*COEE_CADLIGNE_TR!$H$2*INDEX(COEE_CADLIGNE_TR!$L$3:$R$9,MATCH(WEEKDAY($A335,1),COEE_CADLIGNE_TR!$M$3:$M$9,0),3)*INDEX(COEE_CADLIGNE_TR!$A$1:$D$13,MATCH(MONTH($A335),COEE_CADLIGNE_TR!$A$1:$A$13,0),3))))</f>
        <v/>
      </c>
      <c r="K335" s="28">
        <f>IF(OR(Ouverture_lignes_validées!K335="F",Ouverture_lignes_validées!K335="PM",Ouverture_lignes_validées!K335=""),"",IF(Ouverture_lignes_validées!K335=1,IF(ISEVEN(Capa_lignes!$C335)="VRAI",INDEX(COEE_CADLIGNE_TR!$A$16:$C$27,MATCH(Tableau4[[#This Row],[Mois]],COEE_CADLIGNE_TR!$A$16:$A$27,0),2)*COEE_CADLIGNE_TR!$H$2*INDEX(COEE_CADLIGNE_TR!$L$3:$R$9,MATCH(WEEKDAY($A335,1),COEE_CADLIGNE_TR!$M$3:$M$9,0),3)*INDEX(COEE_CADLIGNE_TR!$A$1:$D$13,MATCH(MONTH($A335),COEE_CADLIGNE_TR!$A$1:$A$13,0),3),INDEX(COEE_CADLIGNE_TR!$A$16:$C$27,MATCH(Tableau4[[#This Row],[Mois]],COEE_CADLIGNE_TR!$A$16:$A$27,0),2)*COEE_CADLIGNE_TR!$H$2*INDEX(COEE_CADLIGNE_TR!$L$3:$R$9,MATCH(WEEKDAY($A335,1),COEE_CADLIGNE_TR!$M$3:$M$9,0),4)*INDEX(COEE_CADLIGNE_TR!$A$1:$D$13,MATCH(MONTH($A335),COEE_CADLIGNE_TR!$A$1:$A$13,0),3))))</f>
        <v>5097.9375</v>
      </c>
      <c r="L335" s="28">
        <f>IF(OR(Ouverture_lignes_validées!L335="F",Ouverture_lignes_validées!L335="PM",Ouverture_lignes_validées!L335=""),"",IF(Ouverture_lignes_validées!L335=1,INDEX(COEE_CADLIGNE_TR!$A$16:$C$27,MATCH(Tableau4[[#This Row],[Mois]],COEE_CADLIGNE_TR!$A$16:$A$27,0),2)*COEE_CADLIGNE_TR!$H$2*INDEX(COEE_CADLIGNE_TR!$L$3:$R$9,MATCH(WEEKDAY($A335,1),COEE_CADLIGNE_TR!$M$3:$M$9,0),5)*INDEX(COEE_CADLIGNE_TR!$A$1:$D$13,MATCH(MONTH($A335),COEE_CADLIGNE_TR!$A$1:$A$13,0),3)))</f>
        <v>6230.8125</v>
      </c>
      <c r="M335" s="28" t="str">
        <f>IF(OR(Ouverture_lignes_validées!M335="F",Ouverture_lignes_validées!M335="PM",Ouverture_lignes_validées!M335=""),"",IF(Ouverture_lignes_validées!M335=1,INDEX(COEE_CADLIGNE_TR!$A$16:$C$27,MATCH(Tableau4[[#This Row],[Mois]],COEE_CADLIGNE_TR!$A$16:$A$27,0),2)*COEE_CADLIGNE_TR!$H$2*INDEX(COEE_CADLIGNE_TR!$L$3:$R$9,MATCH(WEEKDAY($A335,1),COEE_CADLIGNE_TR!$M$3:$M$9,0),6)*INDEX(COEE_CADLIGNE_TR!$A$1:$D$13,MATCH(MONTH($A335),COEE_CADLIGNE_TR!$A$1:$A$13,0),3)))</f>
        <v/>
      </c>
      <c r="N335" s="28" t="str">
        <f>IF(OR(Ouverture_lignes_validées!N335="F",Ouverture_lignes_validées!N335="PM",Ouverture_lignes_validées!N335=""),"",IF(Ouverture_lignes_validées!N335=1,INDEX(COEE_CADLIGNE_TR!$A$16:$C$27,MATCH(Tableau4[[#This Row],[Mois]],COEE_CADLIGNE_TR!$A$16:$A$27,0),2)*COEE_CADLIGNE_TR!$H$2*INDEX(COEE_CADLIGNE_TR!$L$3:$R$9,MATCH(WEEKDAY($A335,1),COEE_CADLIGNE_TR!$M$3:$M$9,0),7)*INDEX(COEE_CADLIGNE_TR!$A$1:$D$13,MATCH(MONTH($A335),COEE_CADLIGNE_TR!$A$1:$A$13,0),3)))</f>
        <v/>
      </c>
      <c r="O335" s="28">
        <f>IF(OR(Ouverture_lignes_validées!O335="F",Ouverture_lignes_validées!O335="PM",Ouverture_lignes_validées!O335=""),"",IF(Ouverture_lignes_validées!O335=1,IF(ISEVEN(Capa_lignes!$C335)="VRAI",INDEX(COEE_CADLIGNE_TR!$A$16:$C$27,MATCH(Tableau4[[#This Row],[Mois]],COEE_CADLIGNE_TR!$A$16:$A$27,0),2)*COEE_CADLIGNE_TR!$I$2*INDEX(COEE_CADLIGNE_TR!$L$3:$R$9,MATCH(WEEKDAY($A335,1),COEE_CADLIGNE_TR!$M$3:$M$9,0),4)*INDEX(COEE_CADLIGNE_TR!$A$1:$D$13,MATCH(MONTH($A335),COEE_CADLIGNE_TR!$A$1:$A$13,0),4),INDEX(COEE_CADLIGNE_TR!$A$16:$C$27,MATCH(Tableau4[[#This Row],[Mois]],COEE_CADLIGNE_TR!$A$16:$A$27,0),2)*COEE_CADLIGNE_TR!$I$2*INDEX(COEE_CADLIGNE_TR!$L$3:$R$9,MATCH(WEEKDAY($A335,1),COEE_CADLIGNE_TR!$M$3:$M$9,0),3)*INDEX(COEE_CADLIGNE_TR!$A$1:$D$13,MATCH(MONTH($A335),COEE_CADLIGNE_TR!$A$1:$A$13,0),4))))</f>
        <v>4984.6500000000005</v>
      </c>
      <c r="P335" s="28">
        <f>IF(OR(Ouverture_lignes_validées!P335="F",Ouverture_lignes_validées!P335="PM",Ouverture_lignes_validées!P335=""),"",IF(Ouverture_lignes_validées!P335=1,IF(ISEVEN(Capa_lignes!$C335)="VRAI",INDEX(COEE_CADLIGNE_TR!$A$16:$C$27,MATCH(Tableau4[[#This Row],[Mois]],COEE_CADLIGNE_TR!$A$16:$A$27,0),2)*COEE_CADLIGNE_TR!$I$2*INDEX(COEE_CADLIGNE_TR!$L$3:$R$9,MATCH(WEEKDAY($A335,1),COEE_CADLIGNE_TR!$M$3:$M$9,0),3)*INDEX(COEE_CADLIGNE_TR!$A$1:$D$13,MATCH(MONTH($A335),COEE_CADLIGNE_TR!$A$1:$A$13,0),4),INDEX(COEE_CADLIGNE_TR!$A$16:$C$27,MATCH(Tableau4[[#This Row],[Mois]],COEE_CADLIGNE_TR!$A$16:$A$27,0),2)*COEE_CADLIGNE_TR!$I$2*INDEX(COEE_CADLIGNE_TR!$L$3:$R$9,MATCH(WEEKDAY($A335,1),COEE_CADLIGNE_TR!$M$3:$M$9,0),4)*INDEX(COEE_CADLIGNE_TR!$A$1:$D$13,MATCH(MONTH($A335),COEE_CADLIGNE_TR!$A$1:$A$13,0),4))))</f>
        <v>5097.9375</v>
      </c>
      <c r="Q335" s="28" t="str">
        <f>IF(OR(Ouverture_lignes_validées!Q335="F",Ouverture_lignes_validées!Q335="PM",Ouverture_lignes_validées!Q335=""),"",IF(Ouverture_lignes_validées!Q335=1,INDEX(COEE_CADLIGNE_TR!$A$16:$C$27,MATCH(Tableau4[[#This Row],[Mois]],COEE_CADLIGNE_TR!$A$16:$A$27,0),2)*COEE_CADLIGNE_TR!$I$2*INDEX(COEE_CADLIGNE_TR!$L$3:$R$9,MATCH(WEEKDAY($A335,1),COEE_CADLIGNE_TR!$M$3:$M$9,0),5)*INDEX(COEE_CADLIGNE_TR!$A$1:$D$13,MATCH(MONTH($A335),COEE_CADLIGNE_TR!$A$1:$A$13,0),4)))</f>
        <v/>
      </c>
      <c r="R335" s="28" t="str">
        <f>IF(OR(Ouverture_lignes_validées!R335="F",Ouverture_lignes_validées!R335="PM",Ouverture_lignes_validées!R335=""),"",IF(Ouverture_lignes_validées!R335=1,INDEX(COEE_CADLIGNE_TR!$A$16:$C$27,MATCH(Tableau4[[#This Row],[Mois]],COEE_CADLIGNE_TR!$A$16:$A$27,0),2)*COEE_CADLIGNE_TR!$I$2*INDEX(COEE_CADLIGNE_TR!$L$3:$R$9,MATCH(WEEKDAY($A335,1),COEE_CADLIGNE_TR!$M$3:$M$9,0),6)*INDEX(COEE_CADLIGNE_TR!$A$1:$D$13,MATCH(MONTH($A335),COEE_CADLIGNE_TR!$A$1:$A$13,0),4)))</f>
        <v/>
      </c>
      <c r="S335" s="28" t="str">
        <f>IF(OR(Ouverture_lignes_validées!S335="F",Ouverture_lignes_validées!S335="PM",Ouverture_lignes_validées!S335=""),"",IF(Ouverture_lignes_validées!S335=1,INDEX(COEE_CADLIGNE_TR!$A$16:$C$27,MATCH(Tableau4[[#This Row],[Mois]],COEE_CADLIGNE_TR!$A$16:$A$27,0),2)*COEE_CADLIGNE_TR!$I$2*INDEX(COEE_CADLIGNE_TR!$L$3:$R$9,MATCH(WEEKDAY($A335,1),COEE_CADLIGNE_TR!$M$3:$M$9,0),7)*INDEX(COEE_CADLIGNE_TR!$A$1:$D$13,MATCH(MONTH($A335),COEE_CADLIGNE_TR!$A$1:$A$13,0),4)))</f>
        <v/>
      </c>
      <c r="T335" s="28">
        <f>IF(OR(Ouverture_lignes_validées!T335="F",Ouverture_lignes_validées!T335="PM",Ouverture_lignes_validées!T335=""),"",IF(Ouverture_lignes_validées!T335=1,IF(ISEVEN(Capa_lignes!$C335)="VRAI",INDEX(COEE_CADLIGNE_TR!$A$16:$C$27,MATCH(Tableau4[[#This Row],[Mois]],COEE_CADLIGNE_TR!$A$16:$A$27,0),2)*COEE_CADLIGNE_TR!$J$2*INDEX(COEE_CADLIGNE_TR!$L$3:$R$9,MATCH(WEEKDAY($A335,1),COEE_CADLIGNE_TR!$M$3:$M$9,0),3)*INDEX(COEE_CADLIGNE_TR!$A$1:$E$13,MATCH(MONTH($A335),COEE_CADLIGNE_TR!$A$1:$A$13,0),5),INDEX(COEE_CADLIGNE_TR!$A$16:$C$27,MATCH(Tableau4[[#This Row],[Mois]],COEE_CADLIGNE_TR!$A$16:$A$27,0),2)*COEE_CADLIGNE_TR!$J$2*INDEX(COEE_CADLIGNE_TR!$L$3:$R$9,MATCH(WEEKDAY($A335,1),COEE_CADLIGNE_TR!$M$3:$M$9,0),4)*INDEX(COEE_CADLIGNE_TR!$A$1:$E$13,MATCH(MONTH($A335),COEE_CADLIGNE_TR!$A$1:$A$13,0),5))))</f>
        <v>1601.8735362997659</v>
      </c>
    </row>
    <row r="336" spans="1:20" x14ac:dyDescent="0.35">
      <c r="A336" s="4">
        <v>45259</v>
      </c>
      <c r="B336" s="1">
        <v>2023</v>
      </c>
      <c r="C336" s="1">
        <v>48</v>
      </c>
      <c r="D336" s="1">
        <f>MONTH(Tableau4[[#This Row],[Date ]])</f>
        <v>11</v>
      </c>
      <c r="E336" s="28" t="str">
        <f>IF(OR(Ouverture_lignes_validées!E336="F",Ouverture_lignes_validées!E336="PM",Ouverture_lignes_validées!E336=""),"",
IF(Ouverture_lignes_validées!E336=1,
IF(ISEVEN(Capa_lignes!$C336)="VRAI",
INDEX(COEE_CADLIGNE_TR!$A$16:$C$27,MATCH(Tableau4[[#This Row],[Mois]],COEE_CADLIGNE_TR!$A$16:$A$27,0),2)*COEE_CADLIGNE_TR!$G$2*INDEX(COEE_CADLIGNE_TR!$L$3:$R$9,MATCH(WEEKDAY($A336,1),COEE_CADLIGNE_TR!$M$3:$M$9,0),4)*INDEX(COEE_CADLIGNE_TR!$A$1:$D$13,MATCH(MONTH($A336),COEE_CADLIGNE_TR!$A$1:$A$13,0),2)*INDEX(COEE_CADLIGNE_TR!$A$1:$D$13,MATCH(MONTH($A336),COEE_CADLIGNE_TR!$A$1:$A$13,0),2),
INDEX(COEE_CADLIGNE_TR!$A$16:$C$27,MATCH(Tableau4[[#This Row],[Mois]],COEE_CADLIGNE_TR!$A$16:$A$27,0),2)*COEE_CADLIGNE_TR!$G$2*INDEX(COEE_CADLIGNE_TR!$L$3:$R$9,MATCH(WEEKDAY($A336,1),COEE_CADLIGNE_TR!$M$3:$M$9,0),3)*INDEX(COEE_CADLIGNE_TR!$A$1:$D$13,MATCH(MONTH($A336),COEE_CADLIGNE_TR!$A$1:$A$13,0),2)*INDEX(COEE_CADLIGNE_TR!$A$1:$D$13,MATCH(MONTH($A336),COEE_CADLIGNE_TR!$A$1:$A$13,0),2))))</f>
        <v/>
      </c>
      <c r="F336" s="28" t="str">
        <f>IF(OR(Ouverture_lignes_validées!F336="F",Ouverture_lignes_validées!F336="PM",Ouverture_lignes_validées!F336=""),"",IF(Ouverture_lignes_validées!F336=1,IF(ISEVEN(Capa_lignes!$C336)="VRAI",INDEX(COEE_CADLIGNE_TR!$A$16:$C$27,MATCH(Tableau4[[#This Row],[Mois]],COEE_CADLIGNE_TR!$A$16:$A$27,0),2)*COEE_CADLIGNE_TR!$G$2*INDEX(COEE_CADLIGNE_TR!$L$3:$R$9,MATCH(WEEKDAY($A336,1),COEE_CADLIGNE_TR!$M$3:$M$9,0),3)*INDEX(COEE_CADLIGNE_TR!$A$1:$D$13,MATCH(MONTH($A336),COEE_CADLIGNE_TR!$A$1:$A$13,0),2),COEE_CADLIGNE_TR!$G$2*INDEX(COEE_CADLIGNE_TR!$L$3:$R$9,MATCH(WEEKDAY($A336,1),COEE_CADLIGNE_TR!$M$3:$M$9,0),4)*INDEX(COEE_CADLIGNE_TR!$A$1:$D$13,MATCH(MONTH($A336),COEE_CADLIGNE_TR!$A$1:$A$13,0),2))))</f>
        <v/>
      </c>
      <c r="G336" s="28" t="str">
        <f>IF(OR(Ouverture_lignes_validées!G336="F",Ouverture_lignes_validées!G336="PM",Ouverture_lignes_validées!G336=""),"",IF(Ouverture_lignes_validées!G336=1,INDEX(COEE_CADLIGNE_TR!$A$16:$C$27,MATCH(Tableau4[[#This Row],[Mois]],COEE_CADLIGNE_TR!$A$16:$A$27,0),2)*COEE_CADLIGNE_TR!$G$2*INDEX(COEE_CADLIGNE_TR!$L$3:$R$9,MATCH(WEEKDAY($A336,1),COEE_CADLIGNE_TR!$M$3:$M$9,0),5)*INDEX(COEE_CADLIGNE_TR!$A$1:$D$13,MATCH(MONTH($A336),COEE_CADLIGNE_TR!$A$1:$A$13,0),2)))</f>
        <v/>
      </c>
      <c r="H336" s="28" t="str">
        <f>IF(OR(Ouverture_lignes_validées!H336="F",Ouverture_lignes_validées!H336="PM",Ouverture_lignes_validées!H336=""),"",IF(Ouverture_lignes_validées!H336=1,INDEX(COEE_CADLIGNE_TR!$A$16:$C$27,MATCH(Tableau4[[#This Row],[Mois]],COEE_CADLIGNE_TR!$A$16:$A$27,0),2)*COEE_CADLIGNE_TR!$G$2*INDEX(COEE_CADLIGNE_TR!$L$3:$R$9,MATCH(WEEKDAY($A336,1),COEE_CADLIGNE_TR!$M$3:$M$9,0),6)*INDEX(COEE_CADLIGNE_TR!$A$1:$D$13,MATCH(MONTH($A336),COEE_CADLIGNE_TR!$A$1:$A$13,0),2)))</f>
        <v/>
      </c>
      <c r="I336" s="28" t="str">
        <f>IF(OR(Ouverture_lignes_validées!I336="F",Ouverture_lignes_validées!I336="PM",Ouverture_lignes_validées!I336=""),"",IF(Ouverture_lignes_validées!I336=1,INDEX(COEE_CADLIGNE_TR!$A$16:$C$27,MATCH(Tableau4[[#This Row],[Mois]],COEE_CADLIGNE_TR!$A$16:$A$27,0),2)*COEE_CADLIGNE_TR!$G$2*INDEX(COEE_CADLIGNE_TR!$L$3:$R$9,MATCH(WEEKDAY($A336,1),COEE_CADLIGNE_TR!$M$3:$M$9,0),7)*INDEX(COEE_CADLIGNE_TR!$A$1:$D$13,MATCH(MONTH($A336),COEE_CADLIGNE_TR!$A$1:$A$13,0),2)))</f>
        <v/>
      </c>
      <c r="J336" s="28" t="str">
        <f>IF(OR(Ouverture_lignes_validées!J336="F",Ouverture_lignes_validées!J336="PM",Ouverture_lignes_validées!J336=""),"",IF(Ouverture_lignes_validées!J336=1,IF(ISEVEN(Capa_lignes!$C336)="VRAI",INDEX(COEE_CADLIGNE_TR!$A$16:$C$27,MATCH(Tableau4[[#This Row],[Mois]],COEE_CADLIGNE_TR!$A$16:$A$27,0),2)*COEE_CADLIGNE_TR!$H$2*INDEX(COEE_CADLIGNE_TR!$L$3:$R$9,MATCH(WEEKDAY($A336,1),COEE_CADLIGNE_TR!$M$3:$M$9,0),4)*INDEX(COEE_CADLIGNE_TR!$A$1:$D$13,MATCH(MONTH($A336),COEE_CADLIGNE_TR!$A$1:$A$13,0),3),INDEX(COEE_CADLIGNE_TR!$A$16:$C$27,MATCH(Tableau4[[#This Row],[Mois]],COEE_CADLIGNE_TR!$A$16:$A$27,0),2)*COEE_CADLIGNE_TR!$H$2*INDEX(COEE_CADLIGNE_TR!$L$3:$R$9,MATCH(WEEKDAY($A336,1),COEE_CADLIGNE_TR!$M$3:$M$9,0),3)*INDEX(COEE_CADLIGNE_TR!$A$1:$D$13,MATCH(MONTH($A336),COEE_CADLIGNE_TR!$A$1:$A$13,0),3))))</f>
        <v/>
      </c>
      <c r="K336" s="28">
        <f>IF(OR(Ouverture_lignes_validées!K336="F",Ouverture_lignes_validées!K336="PM",Ouverture_lignes_validées!K336=""),"",IF(Ouverture_lignes_validées!K336=1,IF(ISEVEN(Capa_lignes!$C336)="VRAI",INDEX(COEE_CADLIGNE_TR!$A$16:$C$27,MATCH(Tableau4[[#This Row],[Mois]],COEE_CADLIGNE_TR!$A$16:$A$27,0),2)*COEE_CADLIGNE_TR!$H$2*INDEX(COEE_CADLIGNE_TR!$L$3:$R$9,MATCH(WEEKDAY($A336,1),COEE_CADLIGNE_TR!$M$3:$M$9,0),3)*INDEX(COEE_CADLIGNE_TR!$A$1:$D$13,MATCH(MONTH($A336),COEE_CADLIGNE_TR!$A$1:$A$13,0),3),INDEX(COEE_CADLIGNE_TR!$A$16:$C$27,MATCH(Tableau4[[#This Row],[Mois]],COEE_CADLIGNE_TR!$A$16:$A$27,0),2)*COEE_CADLIGNE_TR!$H$2*INDEX(COEE_CADLIGNE_TR!$L$3:$R$9,MATCH(WEEKDAY($A336,1),COEE_CADLIGNE_TR!$M$3:$M$9,0),4)*INDEX(COEE_CADLIGNE_TR!$A$1:$D$13,MATCH(MONTH($A336),COEE_CADLIGNE_TR!$A$1:$A$13,0),3))))</f>
        <v>5097.9375</v>
      </c>
      <c r="L336" s="28">
        <f>IF(OR(Ouverture_lignes_validées!L336="F",Ouverture_lignes_validées!L336="PM",Ouverture_lignes_validées!L336=""),"",IF(Ouverture_lignes_validées!L336=1,INDEX(COEE_CADLIGNE_TR!$A$16:$C$27,MATCH(Tableau4[[#This Row],[Mois]],COEE_CADLIGNE_TR!$A$16:$A$27,0),2)*COEE_CADLIGNE_TR!$H$2*INDEX(COEE_CADLIGNE_TR!$L$3:$R$9,MATCH(WEEKDAY($A336,1),COEE_CADLIGNE_TR!$M$3:$M$9,0),5)*INDEX(COEE_CADLIGNE_TR!$A$1:$D$13,MATCH(MONTH($A336),COEE_CADLIGNE_TR!$A$1:$A$13,0),3)))</f>
        <v>6230.8125</v>
      </c>
      <c r="M336" s="28" t="str">
        <f>IF(OR(Ouverture_lignes_validées!M336="F",Ouverture_lignes_validées!M336="PM",Ouverture_lignes_validées!M336=""),"",IF(Ouverture_lignes_validées!M336=1,INDEX(COEE_CADLIGNE_TR!$A$16:$C$27,MATCH(Tableau4[[#This Row],[Mois]],COEE_CADLIGNE_TR!$A$16:$A$27,0),2)*COEE_CADLIGNE_TR!$H$2*INDEX(COEE_CADLIGNE_TR!$L$3:$R$9,MATCH(WEEKDAY($A336,1),COEE_CADLIGNE_TR!$M$3:$M$9,0),6)*INDEX(COEE_CADLIGNE_TR!$A$1:$D$13,MATCH(MONTH($A336),COEE_CADLIGNE_TR!$A$1:$A$13,0),3)))</f>
        <v/>
      </c>
      <c r="N336" s="28" t="str">
        <f>IF(OR(Ouverture_lignes_validées!N336="F",Ouverture_lignes_validées!N336="PM",Ouverture_lignes_validées!N336=""),"",IF(Ouverture_lignes_validées!N336=1,INDEX(COEE_CADLIGNE_TR!$A$16:$C$27,MATCH(Tableau4[[#This Row],[Mois]],COEE_CADLIGNE_TR!$A$16:$A$27,0),2)*COEE_CADLIGNE_TR!$H$2*INDEX(COEE_CADLIGNE_TR!$L$3:$R$9,MATCH(WEEKDAY($A336,1),COEE_CADLIGNE_TR!$M$3:$M$9,0),7)*INDEX(COEE_CADLIGNE_TR!$A$1:$D$13,MATCH(MONTH($A336),COEE_CADLIGNE_TR!$A$1:$A$13,0),3)))</f>
        <v/>
      </c>
      <c r="O336" s="28">
        <f>IF(OR(Ouverture_lignes_validées!O336="F",Ouverture_lignes_validées!O336="PM",Ouverture_lignes_validées!O336=""),"",IF(Ouverture_lignes_validées!O336=1,IF(ISEVEN(Capa_lignes!$C336)="VRAI",INDEX(COEE_CADLIGNE_TR!$A$16:$C$27,MATCH(Tableau4[[#This Row],[Mois]],COEE_CADLIGNE_TR!$A$16:$A$27,0),2)*COEE_CADLIGNE_TR!$I$2*INDEX(COEE_CADLIGNE_TR!$L$3:$R$9,MATCH(WEEKDAY($A336,1),COEE_CADLIGNE_TR!$M$3:$M$9,0),4)*INDEX(COEE_CADLIGNE_TR!$A$1:$D$13,MATCH(MONTH($A336),COEE_CADLIGNE_TR!$A$1:$A$13,0),4),INDEX(COEE_CADLIGNE_TR!$A$16:$C$27,MATCH(Tableau4[[#This Row],[Mois]],COEE_CADLIGNE_TR!$A$16:$A$27,0),2)*COEE_CADLIGNE_TR!$I$2*INDEX(COEE_CADLIGNE_TR!$L$3:$R$9,MATCH(WEEKDAY($A336,1),COEE_CADLIGNE_TR!$M$3:$M$9,0),3)*INDEX(COEE_CADLIGNE_TR!$A$1:$D$13,MATCH(MONTH($A336),COEE_CADLIGNE_TR!$A$1:$A$13,0),4))))</f>
        <v>4984.6500000000005</v>
      </c>
      <c r="P336" s="28">
        <f>IF(OR(Ouverture_lignes_validées!P336="F",Ouverture_lignes_validées!P336="PM",Ouverture_lignes_validées!P336=""),"",IF(Ouverture_lignes_validées!P336=1,IF(ISEVEN(Capa_lignes!$C336)="VRAI",INDEX(COEE_CADLIGNE_TR!$A$16:$C$27,MATCH(Tableau4[[#This Row],[Mois]],COEE_CADLIGNE_TR!$A$16:$A$27,0),2)*COEE_CADLIGNE_TR!$I$2*INDEX(COEE_CADLIGNE_TR!$L$3:$R$9,MATCH(WEEKDAY($A336,1),COEE_CADLIGNE_TR!$M$3:$M$9,0),3)*INDEX(COEE_CADLIGNE_TR!$A$1:$D$13,MATCH(MONTH($A336),COEE_CADLIGNE_TR!$A$1:$A$13,0),4),INDEX(COEE_CADLIGNE_TR!$A$16:$C$27,MATCH(Tableau4[[#This Row],[Mois]],COEE_CADLIGNE_TR!$A$16:$A$27,0),2)*COEE_CADLIGNE_TR!$I$2*INDEX(COEE_CADLIGNE_TR!$L$3:$R$9,MATCH(WEEKDAY($A336,1),COEE_CADLIGNE_TR!$M$3:$M$9,0),4)*INDEX(COEE_CADLIGNE_TR!$A$1:$D$13,MATCH(MONTH($A336),COEE_CADLIGNE_TR!$A$1:$A$13,0),4))))</f>
        <v>5097.9375</v>
      </c>
      <c r="Q336" s="28" t="str">
        <f>IF(OR(Ouverture_lignes_validées!Q336="F",Ouverture_lignes_validées!Q336="PM",Ouverture_lignes_validées!Q336=""),"",IF(Ouverture_lignes_validées!Q336=1,INDEX(COEE_CADLIGNE_TR!$A$16:$C$27,MATCH(Tableau4[[#This Row],[Mois]],COEE_CADLIGNE_TR!$A$16:$A$27,0),2)*COEE_CADLIGNE_TR!$I$2*INDEX(COEE_CADLIGNE_TR!$L$3:$R$9,MATCH(WEEKDAY($A336,1),COEE_CADLIGNE_TR!$M$3:$M$9,0),5)*INDEX(COEE_CADLIGNE_TR!$A$1:$D$13,MATCH(MONTH($A336),COEE_CADLIGNE_TR!$A$1:$A$13,0),4)))</f>
        <v/>
      </c>
      <c r="R336" s="28" t="str">
        <f>IF(OR(Ouverture_lignes_validées!R336="F",Ouverture_lignes_validées!R336="PM",Ouverture_lignes_validées!R336=""),"",IF(Ouverture_lignes_validées!R336=1,INDEX(COEE_CADLIGNE_TR!$A$16:$C$27,MATCH(Tableau4[[#This Row],[Mois]],COEE_CADLIGNE_TR!$A$16:$A$27,0),2)*COEE_CADLIGNE_TR!$I$2*INDEX(COEE_CADLIGNE_TR!$L$3:$R$9,MATCH(WEEKDAY($A336,1),COEE_CADLIGNE_TR!$M$3:$M$9,0),6)*INDEX(COEE_CADLIGNE_TR!$A$1:$D$13,MATCH(MONTH($A336),COEE_CADLIGNE_TR!$A$1:$A$13,0),4)))</f>
        <v/>
      </c>
      <c r="S336" s="28" t="str">
        <f>IF(OR(Ouverture_lignes_validées!S336="F",Ouverture_lignes_validées!S336="PM",Ouverture_lignes_validées!S336=""),"",IF(Ouverture_lignes_validées!S336=1,INDEX(COEE_CADLIGNE_TR!$A$16:$C$27,MATCH(Tableau4[[#This Row],[Mois]],COEE_CADLIGNE_TR!$A$16:$A$27,0),2)*COEE_CADLIGNE_TR!$I$2*INDEX(COEE_CADLIGNE_TR!$L$3:$R$9,MATCH(WEEKDAY($A336,1),COEE_CADLIGNE_TR!$M$3:$M$9,0),7)*INDEX(COEE_CADLIGNE_TR!$A$1:$D$13,MATCH(MONTH($A336),COEE_CADLIGNE_TR!$A$1:$A$13,0),4)))</f>
        <v/>
      </c>
      <c r="T336" s="28">
        <f>IF(OR(Ouverture_lignes_validées!T336="F",Ouverture_lignes_validées!T336="PM",Ouverture_lignes_validées!T336=""),"",IF(Ouverture_lignes_validées!T336=1,IF(ISEVEN(Capa_lignes!$C336)="VRAI",INDEX(COEE_CADLIGNE_TR!$A$16:$C$27,MATCH(Tableau4[[#This Row],[Mois]],COEE_CADLIGNE_TR!$A$16:$A$27,0),2)*COEE_CADLIGNE_TR!$J$2*INDEX(COEE_CADLIGNE_TR!$L$3:$R$9,MATCH(WEEKDAY($A336,1),COEE_CADLIGNE_TR!$M$3:$M$9,0),3)*INDEX(COEE_CADLIGNE_TR!$A$1:$E$13,MATCH(MONTH($A336),COEE_CADLIGNE_TR!$A$1:$A$13,0),5),INDEX(COEE_CADLIGNE_TR!$A$16:$C$27,MATCH(Tableau4[[#This Row],[Mois]],COEE_CADLIGNE_TR!$A$16:$A$27,0),2)*COEE_CADLIGNE_TR!$J$2*INDEX(COEE_CADLIGNE_TR!$L$3:$R$9,MATCH(WEEKDAY($A336,1),COEE_CADLIGNE_TR!$M$3:$M$9,0),4)*INDEX(COEE_CADLIGNE_TR!$A$1:$E$13,MATCH(MONTH($A336),COEE_CADLIGNE_TR!$A$1:$A$13,0),5))))</f>
        <v>1601.8735362997659</v>
      </c>
    </row>
    <row r="337" spans="1:20" x14ac:dyDescent="0.35">
      <c r="A337" s="4">
        <v>45260</v>
      </c>
      <c r="B337" s="1">
        <v>2023</v>
      </c>
      <c r="C337" s="1">
        <v>48</v>
      </c>
      <c r="D337" s="1">
        <f>MONTH(Tableau4[[#This Row],[Date ]])</f>
        <v>11</v>
      </c>
      <c r="E337" s="28" t="str">
        <f>IF(OR(Ouverture_lignes_validées!E337="F",Ouverture_lignes_validées!E337="PM",Ouverture_lignes_validées!E337=""),"",
IF(Ouverture_lignes_validées!E337=1,
IF(ISEVEN(Capa_lignes!$C337)="VRAI",
INDEX(COEE_CADLIGNE_TR!$A$16:$C$27,MATCH(Tableau4[[#This Row],[Mois]],COEE_CADLIGNE_TR!$A$16:$A$27,0),2)*COEE_CADLIGNE_TR!$G$2*INDEX(COEE_CADLIGNE_TR!$L$3:$R$9,MATCH(WEEKDAY($A337,1),COEE_CADLIGNE_TR!$M$3:$M$9,0),4)*INDEX(COEE_CADLIGNE_TR!$A$1:$D$13,MATCH(MONTH($A337),COEE_CADLIGNE_TR!$A$1:$A$13,0),2)*INDEX(COEE_CADLIGNE_TR!$A$1:$D$13,MATCH(MONTH($A337),COEE_CADLIGNE_TR!$A$1:$A$13,0),2),
INDEX(COEE_CADLIGNE_TR!$A$16:$C$27,MATCH(Tableau4[[#This Row],[Mois]],COEE_CADLIGNE_TR!$A$16:$A$27,0),2)*COEE_CADLIGNE_TR!$G$2*INDEX(COEE_CADLIGNE_TR!$L$3:$R$9,MATCH(WEEKDAY($A337,1),COEE_CADLIGNE_TR!$M$3:$M$9,0),3)*INDEX(COEE_CADLIGNE_TR!$A$1:$D$13,MATCH(MONTH($A337),COEE_CADLIGNE_TR!$A$1:$A$13,0),2)*INDEX(COEE_CADLIGNE_TR!$A$1:$D$13,MATCH(MONTH($A337),COEE_CADLIGNE_TR!$A$1:$A$13,0),2))))</f>
        <v/>
      </c>
      <c r="F337" s="28" t="str">
        <f>IF(OR(Ouverture_lignes_validées!F337="F",Ouverture_lignes_validées!F337="PM",Ouverture_lignes_validées!F337=""),"",IF(Ouverture_lignes_validées!F337=1,IF(ISEVEN(Capa_lignes!$C337)="VRAI",INDEX(COEE_CADLIGNE_TR!$A$16:$C$27,MATCH(Tableau4[[#This Row],[Mois]],COEE_CADLIGNE_TR!$A$16:$A$27,0),2)*COEE_CADLIGNE_TR!$G$2*INDEX(COEE_CADLIGNE_TR!$L$3:$R$9,MATCH(WEEKDAY($A337,1),COEE_CADLIGNE_TR!$M$3:$M$9,0),3)*INDEX(COEE_CADLIGNE_TR!$A$1:$D$13,MATCH(MONTH($A337),COEE_CADLIGNE_TR!$A$1:$A$13,0),2),COEE_CADLIGNE_TR!$G$2*INDEX(COEE_CADLIGNE_TR!$L$3:$R$9,MATCH(WEEKDAY($A337,1),COEE_CADLIGNE_TR!$M$3:$M$9,0),4)*INDEX(COEE_CADLIGNE_TR!$A$1:$D$13,MATCH(MONTH($A337),COEE_CADLIGNE_TR!$A$1:$A$13,0),2))))</f>
        <v/>
      </c>
      <c r="G337" s="28" t="str">
        <f>IF(OR(Ouverture_lignes_validées!G337="F",Ouverture_lignes_validées!G337="PM",Ouverture_lignes_validées!G337=""),"",IF(Ouverture_lignes_validées!G337=1,INDEX(COEE_CADLIGNE_TR!$A$16:$C$27,MATCH(Tableau4[[#This Row],[Mois]],COEE_CADLIGNE_TR!$A$16:$A$27,0),2)*COEE_CADLIGNE_TR!$G$2*INDEX(COEE_CADLIGNE_TR!$L$3:$R$9,MATCH(WEEKDAY($A337,1),COEE_CADLIGNE_TR!$M$3:$M$9,0),5)*INDEX(COEE_CADLIGNE_TR!$A$1:$D$13,MATCH(MONTH($A337),COEE_CADLIGNE_TR!$A$1:$A$13,0),2)))</f>
        <v/>
      </c>
      <c r="H337" s="28" t="str">
        <f>IF(OR(Ouverture_lignes_validées!H337="F",Ouverture_lignes_validées!H337="PM",Ouverture_lignes_validées!H337=""),"",IF(Ouverture_lignes_validées!H337=1,INDEX(COEE_CADLIGNE_TR!$A$16:$C$27,MATCH(Tableau4[[#This Row],[Mois]],COEE_CADLIGNE_TR!$A$16:$A$27,0),2)*COEE_CADLIGNE_TR!$G$2*INDEX(COEE_CADLIGNE_TR!$L$3:$R$9,MATCH(WEEKDAY($A337,1),COEE_CADLIGNE_TR!$M$3:$M$9,0),6)*INDEX(COEE_CADLIGNE_TR!$A$1:$D$13,MATCH(MONTH($A337),COEE_CADLIGNE_TR!$A$1:$A$13,0),2)))</f>
        <v/>
      </c>
      <c r="I337" s="28" t="str">
        <f>IF(OR(Ouverture_lignes_validées!I337="F",Ouverture_lignes_validées!I337="PM",Ouverture_lignes_validées!I337=""),"",IF(Ouverture_lignes_validées!I337=1,INDEX(COEE_CADLIGNE_TR!$A$16:$C$27,MATCH(Tableau4[[#This Row],[Mois]],COEE_CADLIGNE_TR!$A$16:$A$27,0),2)*COEE_CADLIGNE_TR!$G$2*INDEX(COEE_CADLIGNE_TR!$L$3:$R$9,MATCH(WEEKDAY($A337,1),COEE_CADLIGNE_TR!$M$3:$M$9,0),7)*INDEX(COEE_CADLIGNE_TR!$A$1:$D$13,MATCH(MONTH($A337),COEE_CADLIGNE_TR!$A$1:$A$13,0),2)))</f>
        <v/>
      </c>
      <c r="J337" s="28" t="str">
        <f>IF(OR(Ouverture_lignes_validées!J337="F",Ouverture_lignes_validées!J337="PM",Ouverture_lignes_validées!J337=""),"",IF(Ouverture_lignes_validées!J337=1,IF(ISEVEN(Capa_lignes!$C337)="VRAI",INDEX(COEE_CADLIGNE_TR!$A$16:$C$27,MATCH(Tableau4[[#This Row],[Mois]],COEE_CADLIGNE_TR!$A$16:$A$27,0),2)*COEE_CADLIGNE_TR!$H$2*INDEX(COEE_CADLIGNE_TR!$L$3:$R$9,MATCH(WEEKDAY($A337,1),COEE_CADLIGNE_TR!$M$3:$M$9,0),4)*INDEX(COEE_CADLIGNE_TR!$A$1:$D$13,MATCH(MONTH($A337),COEE_CADLIGNE_TR!$A$1:$A$13,0),3),INDEX(COEE_CADLIGNE_TR!$A$16:$C$27,MATCH(Tableau4[[#This Row],[Mois]],COEE_CADLIGNE_TR!$A$16:$A$27,0),2)*COEE_CADLIGNE_TR!$H$2*INDEX(COEE_CADLIGNE_TR!$L$3:$R$9,MATCH(WEEKDAY($A337,1),COEE_CADLIGNE_TR!$M$3:$M$9,0),3)*INDEX(COEE_CADLIGNE_TR!$A$1:$D$13,MATCH(MONTH($A337),COEE_CADLIGNE_TR!$A$1:$A$13,0),3))))</f>
        <v/>
      </c>
      <c r="K337" s="28">
        <f>IF(OR(Ouverture_lignes_validées!K337="F",Ouverture_lignes_validées!K337="PM",Ouverture_lignes_validées!K337=""),"",IF(Ouverture_lignes_validées!K337=1,IF(ISEVEN(Capa_lignes!$C337)="VRAI",INDEX(COEE_CADLIGNE_TR!$A$16:$C$27,MATCH(Tableau4[[#This Row],[Mois]],COEE_CADLIGNE_TR!$A$16:$A$27,0),2)*COEE_CADLIGNE_TR!$H$2*INDEX(COEE_CADLIGNE_TR!$L$3:$R$9,MATCH(WEEKDAY($A337,1),COEE_CADLIGNE_TR!$M$3:$M$9,0),3)*INDEX(COEE_CADLIGNE_TR!$A$1:$D$13,MATCH(MONTH($A337),COEE_CADLIGNE_TR!$A$1:$A$13,0),3),INDEX(COEE_CADLIGNE_TR!$A$16:$C$27,MATCH(Tableau4[[#This Row],[Mois]],COEE_CADLIGNE_TR!$A$16:$A$27,0),2)*COEE_CADLIGNE_TR!$H$2*INDEX(COEE_CADLIGNE_TR!$L$3:$R$9,MATCH(WEEKDAY($A337,1),COEE_CADLIGNE_TR!$M$3:$M$9,0),4)*INDEX(COEE_CADLIGNE_TR!$A$1:$D$13,MATCH(MONTH($A337),COEE_CADLIGNE_TR!$A$1:$A$13,0),3))))</f>
        <v>5097.9375</v>
      </c>
      <c r="L337" s="28">
        <f>IF(OR(Ouverture_lignes_validées!L337="F",Ouverture_lignes_validées!L337="PM",Ouverture_lignes_validées!L337=""),"",IF(Ouverture_lignes_validées!L337=1,INDEX(COEE_CADLIGNE_TR!$A$16:$C$27,MATCH(Tableau4[[#This Row],[Mois]],COEE_CADLIGNE_TR!$A$16:$A$27,0),2)*COEE_CADLIGNE_TR!$H$2*INDEX(COEE_CADLIGNE_TR!$L$3:$R$9,MATCH(WEEKDAY($A337,1),COEE_CADLIGNE_TR!$M$3:$M$9,0),5)*INDEX(COEE_CADLIGNE_TR!$A$1:$D$13,MATCH(MONTH($A337),COEE_CADLIGNE_TR!$A$1:$A$13,0),3)))</f>
        <v>6230.8125</v>
      </c>
      <c r="M337" s="28" t="str">
        <f>IF(OR(Ouverture_lignes_validées!M337="F",Ouverture_lignes_validées!M337="PM",Ouverture_lignes_validées!M337=""),"",IF(Ouverture_lignes_validées!M337=1,INDEX(COEE_CADLIGNE_TR!$A$16:$C$27,MATCH(Tableau4[[#This Row],[Mois]],COEE_CADLIGNE_TR!$A$16:$A$27,0),2)*COEE_CADLIGNE_TR!$H$2*INDEX(COEE_CADLIGNE_TR!$L$3:$R$9,MATCH(WEEKDAY($A337,1),COEE_CADLIGNE_TR!$M$3:$M$9,0),6)*INDEX(COEE_CADLIGNE_TR!$A$1:$D$13,MATCH(MONTH($A337),COEE_CADLIGNE_TR!$A$1:$A$13,0),3)))</f>
        <v/>
      </c>
      <c r="N337" s="28" t="str">
        <f>IF(OR(Ouverture_lignes_validées!N337="F",Ouverture_lignes_validées!N337="PM",Ouverture_lignes_validées!N337=""),"",IF(Ouverture_lignes_validées!N337=1,INDEX(COEE_CADLIGNE_TR!$A$16:$C$27,MATCH(Tableau4[[#This Row],[Mois]],COEE_CADLIGNE_TR!$A$16:$A$27,0),2)*COEE_CADLIGNE_TR!$H$2*INDEX(COEE_CADLIGNE_TR!$L$3:$R$9,MATCH(WEEKDAY($A337,1),COEE_CADLIGNE_TR!$M$3:$M$9,0),7)*INDEX(COEE_CADLIGNE_TR!$A$1:$D$13,MATCH(MONTH($A337),COEE_CADLIGNE_TR!$A$1:$A$13,0),3)))</f>
        <v/>
      </c>
      <c r="O337" s="28">
        <f>IF(OR(Ouverture_lignes_validées!O337="F",Ouverture_lignes_validées!O337="PM",Ouverture_lignes_validées!O337=""),"",IF(Ouverture_lignes_validées!O337=1,IF(ISEVEN(Capa_lignes!$C337)="VRAI",INDEX(COEE_CADLIGNE_TR!$A$16:$C$27,MATCH(Tableau4[[#This Row],[Mois]],COEE_CADLIGNE_TR!$A$16:$A$27,0),2)*COEE_CADLIGNE_TR!$I$2*INDEX(COEE_CADLIGNE_TR!$L$3:$R$9,MATCH(WEEKDAY($A337,1),COEE_CADLIGNE_TR!$M$3:$M$9,0),4)*INDEX(COEE_CADLIGNE_TR!$A$1:$D$13,MATCH(MONTH($A337),COEE_CADLIGNE_TR!$A$1:$A$13,0),4),INDEX(COEE_CADLIGNE_TR!$A$16:$C$27,MATCH(Tableau4[[#This Row],[Mois]],COEE_CADLIGNE_TR!$A$16:$A$27,0),2)*COEE_CADLIGNE_TR!$I$2*INDEX(COEE_CADLIGNE_TR!$L$3:$R$9,MATCH(WEEKDAY($A337,1),COEE_CADLIGNE_TR!$M$3:$M$9,0),3)*INDEX(COEE_CADLIGNE_TR!$A$1:$D$13,MATCH(MONTH($A337),COEE_CADLIGNE_TR!$A$1:$A$13,0),4))))</f>
        <v>4984.6500000000005</v>
      </c>
      <c r="P337" s="28">
        <f>IF(OR(Ouverture_lignes_validées!P337="F",Ouverture_lignes_validées!P337="PM",Ouverture_lignes_validées!P337=""),"",IF(Ouverture_lignes_validées!P337=1,IF(ISEVEN(Capa_lignes!$C337)="VRAI",INDEX(COEE_CADLIGNE_TR!$A$16:$C$27,MATCH(Tableau4[[#This Row],[Mois]],COEE_CADLIGNE_TR!$A$16:$A$27,0),2)*COEE_CADLIGNE_TR!$I$2*INDEX(COEE_CADLIGNE_TR!$L$3:$R$9,MATCH(WEEKDAY($A337,1),COEE_CADLIGNE_TR!$M$3:$M$9,0),3)*INDEX(COEE_CADLIGNE_TR!$A$1:$D$13,MATCH(MONTH($A337),COEE_CADLIGNE_TR!$A$1:$A$13,0),4),INDEX(COEE_CADLIGNE_TR!$A$16:$C$27,MATCH(Tableau4[[#This Row],[Mois]],COEE_CADLIGNE_TR!$A$16:$A$27,0),2)*COEE_CADLIGNE_TR!$I$2*INDEX(COEE_CADLIGNE_TR!$L$3:$R$9,MATCH(WEEKDAY($A337,1),COEE_CADLIGNE_TR!$M$3:$M$9,0),4)*INDEX(COEE_CADLIGNE_TR!$A$1:$D$13,MATCH(MONTH($A337),COEE_CADLIGNE_TR!$A$1:$A$13,0),4))))</f>
        <v>5097.9375</v>
      </c>
      <c r="Q337" s="28" t="str">
        <f>IF(OR(Ouverture_lignes_validées!Q337="F",Ouverture_lignes_validées!Q337="PM",Ouverture_lignes_validées!Q337=""),"",IF(Ouverture_lignes_validées!Q337=1,INDEX(COEE_CADLIGNE_TR!$A$16:$C$27,MATCH(Tableau4[[#This Row],[Mois]],COEE_CADLIGNE_TR!$A$16:$A$27,0),2)*COEE_CADLIGNE_TR!$I$2*INDEX(COEE_CADLIGNE_TR!$L$3:$R$9,MATCH(WEEKDAY($A337,1),COEE_CADLIGNE_TR!$M$3:$M$9,0),5)*INDEX(COEE_CADLIGNE_TR!$A$1:$D$13,MATCH(MONTH($A337),COEE_CADLIGNE_TR!$A$1:$A$13,0),4)))</f>
        <v/>
      </c>
      <c r="R337" s="28" t="str">
        <f>IF(OR(Ouverture_lignes_validées!R337="F",Ouverture_lignes_validées!R337="PM",Ouverture_lignes_validées!R337=""),"",IF(Ouverture_lignes_validées!R337=1,INDEX(COEE_CADLIGNE_TR!$A$16:$C$27,MATCH(Tableau4[[#This Row],[Mois]],COEE_CADLIGNE_TR!$A$16:$A$27,0),2)*COEE_CADLIGNE_TR!$I$2*INDEX(COEE_CADLIGNE_TR!$L$3:$R$9,MATCH(WEEKDAY($A337,1),COEE_CADLIGNE_TR!$M$3:$M$9,0),6)*INDEX(COEE_CADLIGNE_TR!$A$1:$D$13,MATCH(MONTH($A337),COEE_CADLIGNE_TR!$A$1:$A$13,0),4)))</f>
        <v/>
      </c>
      <c r="S337" s="28" t="str">
        <f>IF(OR(Ouverture_lignes_validées!S337="F",Ouverture_lignes_validées!S337="PM",Ouverture_lignes_validées!S337=""),"",IF(Ouverture_lignes_validées!S337=1,INDEX(COEE_CADLIGNE_TR!$A$16:$C$27,MATCH(Tableau4[[#This Row],[Mois]],COEE_CADLIGNE_TR!$A$16:$A$27,0),2)*COEE_CADLIGNE_TR!$I$2*INDEX(COEE_CADLIGNE_TR!$L$3:$R$9,MATCH(WEEKDAY($A337,1),COEE_CADLIGNE_TR!$M$3:$M$9,0),7)*INDEX(COEE_CADLIGNE_TR!$A$1:$D$13,MATCH(MONTH($A337),COEE_CADLIGNE_TR!$A$1:$A$13,0),4)))</f>
        <v/>
      </c>
      <c r="T337" s="28">
        <f>IF(OR(Ouverture_lignes_validées!T337="F",Ouverture_lignes_validées!T337="PM",Ouverture_lignes_validées!T337=""),"",IF(Ouverture_lignes_validées!T337=1,IF(ISEVEN(Capa_lignes!$C337)="VRAI",INDEX(COEE_CADLIGNE_TR!$A$16:$C$27,MATCH(Tableau4[[#This Row],[Mois]],COEE_CADLIGNE_TR!$A$16:$A$27,0),2)*COEE_CADLIGNE_TR!$J$2*INDEX(COEE_CADLIGNE_TR!$L$3:$R$9,MATCH(WEEKDAY($A337,1),COEE_CADLIGNE_TR!$M$3:$M$9,0),3)*INDEX(COEE_CADLIGNE_TR!$A$1:$E$13,MATCH(MONTH($A337),COEE_CADLIGNE_TR!$A$1:$A$13,0),5),INDEX(COEE_CADLIGNE_TR!$A$16:$C$27,MATCH(Tableau4[[#This Row],[Mois]],COEE_CADLIGNE_TR!$A$16:$A$27,0),2)*COEE_CADLIGNE_TR!$J$2*INDEX(COEE_CADLIGNE_TR!$L$3:$R$9,MATCH(WEEKDAY($A337,1),COEE_CADLIGNE_TR!$M$3:$M$9,0),4)*INDEX(COEE_CADLIGNE_TR!$A$1:$E$13,MATCH(MONTH($A337),COEE_CADLIGNE_TR!$A$1:$A$13,0),5))))</f>
        <v>1601.8735362997659</v>
      </c>
    </row>
    <row r="338" spans="1:20" x14ac:dyDescent="0.35">
      <c r="A338" s="4">
        <v>45261</v>
      </c>
      <c r="B338" s="1">
        <v>2023</v>
      </c>
      <c r="C338" s="1">
        <v>48</v>
      </c>
      <c r="D338" s="1">
        <f>MONTH(Tableau4[[#This Row],[Date ]])</f>
        <v>12</v>
      </c>
      <c r="E338" s="28" t="str">
        <f>IF(OR(Ouverture_lignes_validées!E338="F",Ouverture_lignes_validées!E338="PM",Ouverture_lignes_validées!E338=""),"",
IF(Ouverture_lignes_validées!E338=1,
IF(ISEVEN(Capa_lignes!$C338)="VRAI",
INDEX(COEE_CADLIGNE_TR!$A$16:$C$27,MATCH(Tableau4[[#This Row],[Mois]],COEE_CADLIGNE_TR!$A$16:$A$27,0),2)*COEE_CADLIGNE_TR!$G$2*INDEX(COEE_CADLIGNE_TR!$L$3:$R$9,MATCH(WEEKDAY($A338,1),COEE_CADLIGNE_TR!$M$3:$M$9,0),4)*INDEX(COEE_CADLIGNE_TR!$A$1:$D$13,MATCH(MONTH($A338),COEE_CADLIGNE_TR!$A$1:$A$13,0),2)*INDEX(COEE_CADLIGNE_TR!$A$1:$D$13,MATCH(MONTH($A338),COEE_CADLIGNE_TR!$A$1:$A$13,0),2),
INDEX(COEE_CADLIGNE_TR!$A$16:$C$27,MATCH(Tableau4[[#This Row],[Mois]],COEE_CADLIGNE_TR!$A$16:$A$27,0),2)*COEE_CADLIGNE_TR!$G$2*INDEX(COEE_CADLIGNE_TR!$L$3:$R$9,MATCH(WEEKDAY($A338,1),COEE_CADLIGNE_TR!$M$3:$M$9,0),3)*INDEX(COEE_CADLIGNE_TR!$A$1:$D$13,MATCH(MONTH($A338),COEE_CADLIGNE_TR!$A$1:$A$13,0),2)*INDEX(COEE_CADLIGNE_TR!$A$1:$D$13,MATCH(MONTH($A338),COEE_CADLIGNE_TR!$A$1:$A$13,0),2))))</f>
        <v/>
      </c>
      <c r="F338" s="28" t="str">
        <f>IF(OR(Ouverture_lignes_validées!F338="F",Ouverture_lignes_validées!F338="PM",Ouverture_lignes_validées!F338=""),"",IF(Ouverture_lignes_validées!F338=1,IF(ISEVEN(Capa_lignes!$C338)="VRAI",INDEX(COEE_CADLIGNE_TR!$A$16:$C$27,MATCH(Tableau4[[#This Row],[Mois]],COEE_CADLIGNE_TR!$A$16:$A$27,0),2)*COEE_CADLIGNE_TR!$G$2*INDEX(COEE_CADLIGNE_TR!$L$3:$R$9,MATCH(WEEKDAY($A338,1),COEE_CADLIGNE_TR!$M$3:$M$9,0),3)*INDEX(COEE_CADLIGNE_TR!$A$1:$D$13,MATCH(MONTH($A338),COEE_CADLIGNE_TR!$A$1:$A$13,0),2),COEE_CADLIGNE_TR!$G$2*INDEX(COEE_CADLIGNE_TR!$L$3:$R$9,MATCH(WEEKDAY($A338,1),COEE_CADLIGNE_TR!$M$3:$M$9,0),4)*INDEX(COEE_CADLIGNE_TR!$A$1:$D$13,MATCH(MONTH($A338),COEE_CADLIGNE_TR!$A$1:$A$13,0),2))))</f>
        <v/>
      </c>
      <c r="G338" s="28" t="str">
        <f>IF(OR(Ouverture_lignes_validées!G338="F",Ouverture_lignes_validées!G338="PM",Ouverture_lignes_validées!G338=""),"",IF(Ouverture_lignes_validées!G338=1,INDEX(COEE_CADLIGNE_TR!$A$16:$C$27,MATCH(Tableau4[[#This Row],[Mois]],COEE_CADLIGNE_TR!$A$16:$A$27,0),2)*COEE_CADLIGNE_TR!$G$2*INDEX(COEE_CADLIGNE_TR!$L$3:$R$9,MATCH(WEEKDAY($A338,1),COEE_CADLIGNE_TR!$M$3:$M$9,0),5)*INDEX(COEE_CADLIGNE_TR!$A$1:$D$13,MATCH(MONTH($A338),COEE_CADLIGNE_TR!$A$1:$A$13,0),2)))</f>
        <v/>
      </c>
      <c r="H338" s="28" t="str">
        <f>IF(OR(Ouverture_lignes_validées!H338="F",Ouverture_lignes_validées!H338="PM",Ouverture_lignes_validées!H338=""),"",IF(Ouverture_lignes_validées!H338=1,INDEX(COEE_CADLIGNE_TR!$A$16:$C$27,MATCH(Tableau4[[#This Row],[Mois]],COEE_CADLIGNE_TR!$A$16:$A$27,0),2)*COEE_CADLIGNE_TR!$G$2*INDEX(COEE_CADLIGNE_TR!$L$3:$R$9,MATCH(WEEKDAY($A338,1),COEE_CADLIGNE_TR!$M$3:$M$9,0),6)*INDEX(COEE_CADLIGNE_TR!$A$1:$D$13,MATCH(MONTH($A338),COEE_CADLIGNE_TR!$A$1:$A$13,0),2)))</f>
        <v/>
      </c>
      <c r="I338" s="28" t="str">
        <f>IF(OR(Ouverture_lignes_validées!I338="F",Ouverture_lignes_validées!I338="PM",Ouverture_lignes_validées!I338=""),"",IF(Ouverture_lignes_validées!I338=1,INDEX(COEE_CADLIGNE_TR!$A$16:$C$27,MATCH(Tableau4[[#This Row],[Mois]],COEE_CADLIGNE_TR!$A$16:$A$27,0),2)*COEE_CADLIGNE_TR!$G$2*INDEX(COEE_CADLIGNE_TR!$L$3:$R$9,MATCH(WEEKDAY($A338,1),COEE_CADLIGNE_TR!$M$3:$M$9,0),7)*INDEX(COEE_CADLIGNE_TR!$A$1:$D$13,MATCH(MONTH($A338),COEE_CADLIGNE_TR!$A$1:$A$13,0),2)))</f>
        <v/>
      </c>
      <c r="J338" s="28" t="str">
        <f>IF(OR(Ouverture_lignes_validées!J338="F",Ouverture_lignes_validées!J338="PM",Ouverture_lignes_validées!J338=""),"",IF(Ouverture_lignes_validées!J338=1,IF(ISEVEN(Capa_lignes!$C338)="VRAI",INDEX(COEE_CADLIGNE_TR!$A$16:$C$27,MATCH(Tableau4[[#This Row],[Mois]],COEE_CADLIGNE_TR!$A$16:$A$27,0),2)*COEE_CADLIGNE_TR!$H$2*INDEX(COEE_CADLIGNE_TR!$L$3:$R$9,MATCH(WEEKDAY($A338,1),COEE_CADLIGNE_TR!$M$3:$M$9,0),4)*INDEX(COEE_CADLIGNE_TR!$A$1:$D$13,MATCH(MONTH($A338),COEE_CADLIGNE_TR!$A$1:$A$13,0),3),INDEX(COEE_CADLIGNE_TR!$A$16:$C$27,MATCH(Tableau4[[#This Row],[Mois]],COEE_CADLIGNE_TR!$A$16:$A$27,0),2)*COEE_CADLIGNE_TR!$H$2*INDEX(COEE_CADLIGNE_TR!$L$3:$R$9,MATCH(WEEKDAY($A338,1),COEE_CADLIGNE_TR!$M$3:$M$9,0),3)*INDEX(COEE_CADLIGNE_TR!$A$1:$D$13,MATCH(MONTH($A338),COEE_CADLIGNE_TR!$A$1:$A$13,0),3))))</f>
        <v/>
      </c>
      <c r="K338" s="28">
        <f>IF(OR(Ouverture_lignes_validées!K338="F",Ouverture_lignes_validées!K338="PM",Ouverture_lignes_validées!K338=""),"",IF(Ouverture_lignes_validées!K338=1,IF(ISEVEN(Capa_lignes!$C338)="VRAI",INDEX(COEE_CADLIGNE_TR!$A$16:$C$27,MATCH(Tableau4[[#This Row],[Mois]],COEE_CADLIGNE_TR!$A$16:$A$27,0),2)*COEE_CADLIGNE_TR!$H$2*INDEX(COEE_CADLIGNE_TR!$L$3:$R$9,MATCH(WEEKDAY($A338,1),COEE_CADLIGNE_TR!$M$3:$M$9,0),3)*INDEX(COEE_CADLIGNE_TR!$A$1:$D$13,MATCH(MONTH($A338),COEE_CADLIGNE_TR!$A$1:$A$13,0),3),INDEX(COEE_CADLIGNE_TR!$A$16:$C$27,MATCH(Tableau4[[#This Row],[Mois]],COEE_CADLIGNE_TR!$A$16:$A$27,0),2)*COEE_CADLIGNE_TR!$H$2*INDEX(COEE_CADLIGNE_TR!$L$3:$R$9,MATCH(WEEKDAY($A338,1),COEE_CADLIGNE_TR!$M$3:$M$9,0),4)*INDEX(COEE_CADLIGNE_TR!$A$1:$D$13,MATCH(MONTH($A338),COEE_CADLIGNE_TR!$A$1:$A$13,0),3))))</f>
        <v>3058.7625000000003</v>
      </c>
      <c r="L338" s="28" t="str">
        <f>IF(OR(Ouverture_lignes_validées!L338="F",Ouverture_lignes_validées!L338="PM",Ouverture_lignes_validées!L338=""),"",IF(Ouverture_lignes_validées!L338=1,INDEX(COEE_CADLIGNE_TR!$A$16:$C$27,MATCH(Tableau4[[#This Row],[Mois]],COEE_CADLIGNE_TR!$A$16:$A$27,0),2)*COEE_CADLIGNE_TR!$H$2*INDEX(COEE_CADLIGNE_TR!$L$3:$R$9,MATCH(WEEKDAY($A338,1),COEE_CADLIGNE_TR!$M$3:$M$9,0),5)*INDEX(COEE_CADLIGNE_TR!$A$1:$D$13,MATCH(MONTH($A338),COEE_CADLIGNE_TR!$A$1:$A$13,0),3)))</f>
        <v/>
      </c>
      <c r="M338" s="28" t="str">
        <f>IF(OR(Ouverture_lignes_validées!M338="F",Ouverture_lignes_validées!M338="PM",Ouverture_lignes_validées!M338=""),"",IF(Ouverture_lignes_validées!M338=1,INDEX(COEE_CADLIGNE_TR!$A$16:$C$27,MATCH(Tableau4[[#This Row],[Mois]],COEE_CADLIGNE_TR!$A$16:$A$27,0),2)*COEE_CADLIGNE_TR!$H$2*INDEX(COEE_CADLIGNE_TR!$L$3:$R$9,MATCH(WEEKDAY($A338,1),COEE_CADLIGNE_TR!$M$3:$M$9,0),6)*INDEX(COEE_CADLIGNE_TR!$A$1:$D$13,MATCH(MONTH($A338),COEE_CADLIGNE_TR!$A$1:$A$13,0),3)))</f>
        <v/>
      </c>
      <c r="N338" s="28" t="str">
        <f>IF(OR(Ouverture_lignes_validées!N338="F",Ouverture_lignes_validées!N338="PM",Ouverture_lignes_validées!N338=""),"",IF(Ouverture_lignes_validées!N338=1,INDEX(COEE_CADLIGNE_TR!$A$16:$C$27,MATCH(Tableau4[[#This Row],[Mois]],COEE_CADLIGNE_TR!$A$16:$A$27,0),2)*COEE_CADLIGNE_TR!$H$2*INDEX(COEE_CADLIGNE_TR!$L$3:$R$9,MATCH(WEEKDAY($A338,1),COEE_CADLIGNE_TR!$M$3:$M$9,0),7)*INDEX(COEE_CADLIGNE_TR!$A$1:$D$13,MATCH(MONTH($A338),COEE_CADLIGNE_TR!$A$1:$A$13,0),3)))</f>
        <v/>
      </c>
      <c r="O338" s="28">
        <f>IF(OR(Ouverture_lignes_validées!O338="F",Ouverture_lignes_validées!O338="PM",Ouverture_lignes_validées!O338=""),"",IF(Ouverture_lignes_validées!O338=1,IF(ISEVEN(Capa_lignes!$C338)="VRAI",INDEX(COEE_CADLIGNE_TR!$A$16:$C$27,MATCH(Tableau4[[#This Row],[Mois]],COEE_CADLIGNE_TR!$A$16:$A$27,0),2)*COEE_CADLIGNE_TR!$I$2*INDEX(COEE_CADLIGNE_TR!$L$3:$R$9,MATCH(WEEKDAY($A338,1),COEE_CADLIGNE_TR!$M$3:$M$9,0),4)*INDEX(COEE_CADLIGNE_TR!$A$1:$D$13,MATCH(MONTH($A338),COEE_CADLIGNE_TR!$A$1:$A$13,0),4),INDEX(COEE_CADLIGNE_TR!$A$16:$C$27,MATCH(Tableau4[[#This Row],[Mois]],COEE_CADLIGNE_TR!$A$16:$A$27,0),2)*COEE_CADLIGNE_TR!$I$2*INDEX(COEE_CADLIGNE_TR!$L$3:$R$9,MATCH(WEEKDAY($A338,1),COEE_CADLIGNE_TR!$M$3:$M$9,0),3)*INDEX(COEE_CADLIGNE_TR!$A$1:$D$13,MATCH(MONTH($A338),COEE_CADLIGNE_TR!$A$1:$A$13,0),4))))</f>
        <v>4984.6500000000005</v>
      </c>
      <c r="P338" s="28">
        <f>IF(OR(Ouverture_lignes_validées!P338="F",Ouverture_lignes_validées!P338="PM",Ouverture_lignes_validées!P338=""),"",IF(Ouverture_lignes_validées!P338=1,IF(ISEVEN(Capa_lignes!$C338)="VRAI",INDEX(COEE_CADLIGNE_TR!$A$16:$C$27,MATCH(Tableau4[[#This Row],[Mois]],COEE_CADLIGNE_TR!$A$16:$A$27,0),2)*COEE_CADLIGNE_TR!$I$2*INDEX(COEE_CADLIGNE_TR!$L$3:$R$9,MATCH(WEEKDAY($A338,1),COEE_CADLIGNE_TR!$M$3:$M$9,0),3)*INDEX(COEE_CADLIGNE_TR!$A$1:$D$13,MATCH(MONTH($A338),COEE_CADLIGNE_TR!$A$1:$A$13,0),4),INDEX(COEE_CADLIGNE_TR!$A$16:$C$27,MATCH(Tableau4[[#This Row],[Mois]],COEE_CADLIGNE_TR!$A$16:$A$27,0),2)*COEE_CADLIGNE_TR!$I$2*INDEX(COEE_CADLIGNE_TR!$L$3:$R$9,MATCH(WEEKDAY($A338,1),COEE_CADLIGNE_TR!$M$3:$M$9,0),4)*INDEX(COEE_CADLIGNE_TR!$A$1:$D$13,MATCH(MONTH($A338),COEE_CADLIGNE_TR!$A$1:$A$13,0),4))))</f>
        <v>3058.7625000000003</v>
      </c>
      <c r="Q338" s="28" t="str">
        <f>IF(OR(Ouverture_lignes_validées!Q338="F",Ouverture_lignes_validées!Q338="PM",Ouverture_lignes_validées!Q338=""),"",IF(Ouverture_lignes_validées!Q338=1,INDEX(COEE_CADLIGNE_TR!$A$16:$C$27,MATCH(Tableau4[[#This Row],[Mois]],COEE_CADLIGNE_TR!$A$16:$A$27,0),2)*COEE_CADLIGNE_TR!$I$2*INDEX(COEE_CADLIGNE_TR!$L$3:$R$9,MATCH(WEEKDAY($A338,1),COEE_CADLIGNE_TR!$M$3:$M$9,0),5)*INDEX(COEE_CADLIGNE_TR!$A$1:$D$13,MATCH(MONTH($A338),COEE_CADLIGNE_TR!$A$1:$A$13,0),4)))</f>
        <v/>
      </c>
      <c r="R338" s="28" t="str">
        <f>IF(OR(Ouverture_lignes_validées!R338="F",Ouverture_lignes_validées!R338="PM",Ouverture_lignes_validées!R338=""),"",IF(Ouverture_lignes_validées!R338=1,INDEX(COEE_CADLIGNE_TR!$A$16:$C$27,MATCH(Tableau4[[#This Row],[Mois]],COEE_CADLIGNE_TR!$A$16:$A$27,0),2)*COEE_CADLIGNE_TR!$I$2*INDEX(COEE_CADLIGNE_TR!$L$3:$R$9,MATCH(WEEKDAY($A338,1),COEE_CADLIGNE_TR!$M$3:$M$9,0),6)*INDEX(COEE_CADLIGNE_TR!$A$1:$D$13,MATCH(MONTH($A338),COEE_CADLIGNE_TR!$A$1:$A$13,0),4)))</f>
        <v/>
      </c>
      <c r="S338" s="28" t="str">
        <f>IF(OR(Ouverture_lignes_validées!S338="F",Ouverture_lignes_validées!S338="PM",Ouverture_lignes_validées!S338=""),"",IF(Ouverture_lignes_validées!S338=1,INDEX(COEE_CADLIGNE_TR!$A$16:$C$27,MATCH(Tableau4[[#This Row],[Mois]],COEE_CADLIGNE_TR!$A$16:$A$27,0),2)*COEE_CADLIGNE_TR!$I$2*INDEX(COEE_CADLIGNE_TR!$L$3:$R$9,MATCH(WEEKDAY($A338,1),COEE_CADLIGNE_TR!$M$3:$M$9,0),7)*INDEX(COEE_CADLIGNE_TR!$A$1:$D$13,MATCH(MONTH($A338),COEE_CADLIGNE_TR!$A$1:$A$13,0),4)))</f>
        <v/>
      </c>
      <c r="T338" s="28">
        <f>IF(OR(Ouverture_lignes_validées!T338="F",Ouverture_lignes_validées!T338="PM",Ouverture_lignes_validées!T338=""),"",IF(Ouverture_lignes_validées!T338=1,IF(ISEVEN(Capa_lignes!$C338)="VRAI",INDEX(COEE_CADLIGNE_TR!$A$16:$C$27,MATCH(Tableau4[[#This Row],[Mois]],COEE_CADLIGNE_TR!$A$16:$A$27,0),2)*COEE_CADLIGNE_TR!$J$2*INDEX(COEE_CADLIGNE_TR!$L$3:$R$9,MATCH(WEEKDAY($A338,1),COEE_CADLIGNE_TR!$M$3:$M$9,0),3)*INDEX(COEE_CADLIGNE_TR!$A$1:$E$13,MATCH(MONTH($A338),COEE_CADLIGNE_TR!$A$1:$A$13,0),5),INDEX(COEE_CADLIGNE_TR!$A$16:$C$27,MATCH(Tableau4[[#This Row],[Mois]],COEE_CADLIGNE_TR!$A$16:$A$27,0),2)*COEE_CADLIGNE_TR!$J$2*INDEX(COEE_CADLIGNE_TR!$L$3:$R$9,MATCH(WEEKDAY($A338,1),COEE_CADLIGNE_TR!$M$3:$M$9,0),4)*INDEX(COEE_CADLIGNE_TR!$A$1:$E$13,MATCH(MONTH($A338),COEE_CADLIGNE_TR!$A$1:$A$13,0),5))))</f>
        <v>961.12412177985948</v>
      </c>
    </row>
    <row r="339" spans="1:20" x14ac:dyDescent="0.35">
      <c r="A339" s="4">
        <v>45262</v>
      </c>
      <c r="B339" s="1">
        <v>2023</v>
      </c>
      <c r="C339" s="1">
        <v>48</v>
      </c>
      <c r="D339" s="1">
        <f>MONTH(Tableau4[[#This Row],[Date ]])</f>
        <v>12</v>
      </c>
      <c r="E339" s="28" t="str">
        <f>IF(OR(Ouverture_lignes_validées!E339="F",Ouverture_lignes_validées!E339="PM",Ouverture_lignes_validées!E339=""),"",
IF(Ouverture_lignes_validées!E339=1,
IF(ISEVEN(Capa_lignes!$C339)="VRAI",
INDEX(COEE_CADLIGNE_TR!$A$16:$C$27,MATCH(Tableau4[[#This Row],[Mois]],COEE_CADLIGNE_TR!$A$16:$A$27,0),2)*COEE_CADLIGNE_TR!$G$2*INDEX(COEE_CADLIGNE_TR!$L$3:$R$9,MATCH(WEEKDAY($A339,1),COEE_CADLIGNE_TR!$M$3:$M$9,0),4)*INDEX(COEE_CADLIGNE_TR!$A$1:$D$13,MATCH(MONTH($A339),COEE_CADLIGNE_TR!$A$1:$A$13,0),2)*INDEX(COEE_CADLIGNE_TR!$A$1:$D$13,MATCH(MONTH($A339),COEE_CADLIGNE_TR!$A$1:$A$13,0),2),
INDEX(COEE_CADLIGNE_TR!$A$16:$C$27,MATCH(Tableau4[[#This Row],[Mois]],COEE_CADLIGNE_TR!$A$16:$A$27,0),2)*COEE_CADLIGNE_TR!$G$2*INDEX(COEE_CADLIGNE_TR!$L$3:$R$9,MATCH(WEEKDAY($A339,1),COEE_CADLIGNE_TR!$M$3:$M$9,0),3)*INDEX(COEE_CADLIGNE_TR!$A$1:$D$13,MATCH(MONTH($A339),COEE_CADLIGNE_TR!$A$1:$A$13,0),2)*INDEX(COEE_CADLIGNE_TR!$A$1:$D$13,MATCH(MONTH($A339),COEE_CADLIGNE_TR!$A$1:$A$13,0),2))))</f>
        <v/>
      </c>
      <c r="F339" s="28" t="str">
        <f>IF(OR(Ouverture_lignes_validées!F339="F",Ouverture_lignes_validées!F339="PM",Ouverture_lignes_validées!F339=""),"",IF(Ouverture_lignes_validées!F339=1,IF(ISEVEN(Capa_lignes!$C339)="VRAI",INDEX(COEE_CADLIGNE_TR!$A$16:$C$27,MATCH(Tableau4[[#This Row],[Mois]],COEE_CADLIGNE_TR!$A$16:$A$27,0),2)*COEE_CADLIGNE_TR!$G$2*INDEX(COEE_CADLIGNE_TR!$L$3:$R$9,MATCH(WEEKDAY($A339,1),COEE_CADLIGNE_TR!$M$3:$M$9,0),3)*INDEX(COEE_CADLIGNE_TR!$A$1:$D$13,MATCH(MONTH($A339),COEE_CADLIGNE_TR!$A$1:$A$13,0),2),COEE_CADLIGNE_TR!$G$2*INDEX(COEE_CADLIGNE_TR!$L$3:$R$9,MATCH(WEEKDAY($A339,1),COEE_CADLIGNE_TR!$M$3:$M$9,0),4)*INDEX(COEE_CADLIGNE_TR!$A$1:$D$13,MATCH(MONTH($A339),COEE_CADLIGNE_TR!$A$1:$A$13,0),2))))</f>
        <v/>
      </c>
      <c r="G339" s="28" t="str">
        <f>IF(OR(Ouverture_lignes_validées!G339="F",Ouverture_lignes_validées!G339="PM",Ouverture_lignes_validées!G339=""),"",IF(Ouverture_lignes_validées!G339=1,INDEX(COEE_CADLIGNE_TR!$A$16:$C$27,MATCH(Tableau4[[#This Row],[Mois]],COEE_CADLIGNE_TR!$A$16:$A$27,0),2)*COEE_CADLIGNE_TR!$G$2*INDEX(COEE_CADLIGNE_TR!$L$3:$R$9,MATCH(WEEKDAY($A339,1),COEE_CADLIGNE_TR!$M$3:$M$9,0),5)*INDEX(COEE_CADLIGNE_TR!$A$1:$D$13,MATCH(MONTH($A339),COEE_CADLIGNE_TR!$A$1:$A$13,0),2)))</f>
        <v/>
      </c>
      <c r="H339" s="28" t="str">
        <f>IF(OR(Ouverture_lignes_validées!H339="F",Ouverture_lignes_validées!H339="PM",Ouverture_lignes_validées!H339=""),"",IF(Ouverture_lignes_validées!H339=1,INDEX(COEE_CADLIGNE_TR!$A$16:$C$27,MATCH(Tableau4[[#This Row],[Mois]],COEE_CADLIGNE_TR!$A$16:$A$27,0),2)*COEE_CADLIGNE_TR!$G$2*INDEX(COEE_CADLIGNE_TR!$L$3:$R$9,MATCH(WEEKDAY($A339,1),COEE_CADLIGNE_TR!$M$3:$M$9,0),6)*INDEX(COEE_CADLIGNE_TR!$A$1:$D$13,MATCH(MONTH($A339),COEE_CADLIGNE_TR!$A$1:$A$13,0),2)))</f>
        <v/>
      </c>
      <c r="I339" s="28" t="str">
        <f>IF(OR(Ouverture_lignes_validées!I339="F",Ouverture_lignes_validées!I339="PM",Ouverture_lignes_validées!I339=""),"",IF(Ouverture_lignes_validées!I339=1,INDEX(COEE_CADLIGNE_TR!$A$16:$C$27,MATCH(Tableau4[[#This Row],[Mois]],COEE_CADLIGNE_TR!$A$16:$A$27,0),2)*COEE_CADLIGNE_TR!$G$2*INDEX(COEE_CADLIGNE_TR!$L$3:$R$9,MATCH(WEEKDAY($A339,1),COEE_CADLIGNE_TR!$M$3:$M$9,0),7)*INDEX(COEE_CADLIGNE_TR!$A$1:$D$13,MATCH(MONTH($A339),COEE_CADLIGNE_TR!$A$1:$A$13,0),2)))</f>
        <v/>
      </c>
      <c r="J339" s="28" t="str">
        <f>IF(OR(Ouverture_lignes_validées!J339="F",Ouverture_lignes_validées!J339="PM",Ouverture_lignes_validées!J339=""),"",IF(Ouverture_lignes_validées!J339=1,IF(ISEVEN(Capa_lignes!$C339)="VRAI",INDEX(COEE_CADLIGNE_TR!$A$16:$C$27,MATCH(Tableau4[[#This Row],[Mois]],COEE_CADLIGNE_TR!$A$16:$A$27,0),2)*COEE_CADLIGNE_TR!$H$2*INDEX(COEE_CADLIGNE_TR!$L$3:$R$9,MATCH(WEEKDAY($A339,1),COEE_CADLIGNE_TR!$M$3:$M$9,0),4)*INDEX(COEE_CADLIGNE_TR!$A$1:$D$13,MATCH(MONTH($A339),COEE_CADLIGNE_TR!$A$1:$A$13,0),3),INDEX(COEE_CADLIGNE_TR!$A$16:$C$27,MATCH(Tableau4[[#This Row],[Mois]],COEE_CADLIGNE_TR!$A$16:$A$27,0),2)*COEE_CADLIGNE_TR!$H$2*INDEX(COEE_CADLIGNE_TR!$L$3:$R$9,MATCH(WEEKDAY($A339,1),COEE_CADLIGNE_TR!$M$3:$M$9,0),3)*INDEX(COEE_CADLIGNE_TR!$A$1:$D$13,MATCH(MONTH($A339),COEE_CADLIGNE_TR!$A$1:$A$13,0),3))))</f>
        <v/>
      </c>
      <c r="K339" s="28" t="str">
        <f>IF(OR(Ouverture_lignes_validées!K339="F",Ouverture_lignes_validées!K339="PM",Ouverture_lignes_validées!K339=""),"",IF(Ouverture_lignes_validées!K339=1,IF(ISEVEN(Capa_lignes!$C339)="VRAI",INDEX(COEE_CADLIGNE_TR!$A$16:$C$27,MATCH(Tableau4[[#This Row],[Mois]],COEE_CADLIGNE_TR!$A$16:$A$27,0),2)*COEE_CADLIGNE_TR!$H$2*INDEX(COEE_CADLIGNE_TR!$L$3:$R$9,MATCH(WEEKDAY($A339,1),COEE_CADLIGNE_TR!$M$3:$M$9,0),3)*INDEX(COEE_CADLIGNE_TR!$A$1:$D$13,MATCH(MONTH($A339),COEE_CADLIGNE_TR!$A$1:$A$13,0),3),INDEX(COEE_CADLIGNE_TR!$A$16:$C$27,MATCH(Tableau4[[#This Row],[Mois]],COEE_CADLIGNE_TR!$A$16:$A$27,0),2)*COEE_CADLIGNE_TR!$H$2*INDEX(COEE_CADLIGNE_TR!$L$3:$R$9,MATCH(WEEKDAY($A339,1),COEE_CADLIGNE_TR!$M$3:$M$9,0),4)*INDEX(COEE_CADLIGNE_TR!$A$1:$D$13,MATCH(MONTH($A339),COEE_CADLIGNE_TR!$A$1:$A$13,0),3))))</f>
        <v/>
      </c>
      <c r="L339" s="28" t="str">
        <f>IF(OR(Ouverture_lignes_validées!L339="F",Ouverture_lignes_validées!L339="PM",Ouverture_lignes_validées!L339=""),"",IF(Ouverture_lignes_validées!L339=1,INDEX(COEE_CADLIGNE_TR!$A$16:$C$27,MATCH(Tableau4[[#This Row],[Mois]],COEE_CADLIGNE_TR!$A$16:$A$27,0),2)*COEE_CADLIGNE_TR!$H$2*INDEX(COEE_CADLIGNE_TR!$L$3:$R$9,MATCH(WEEKDAY($A339,1),COEE_CADLIGNE_TR!$M$3:$M$9,0),5)*INDEX(COEE_CADLIGNE_TR!$A$1:$D$13,MATCH(MONTH($A339),COEE_CADLIGNE_TR!$A$1:$A$13,0),3)))</f>
        <v/>
      </c>
      <c r="M339" s="28" t="str">
        <f>IF(OR(Ouverture_lignes_validées!M339="F",Ouverture_lignes_validées!M339="PM",Ouverture_lignes_validées!M339=""),"",IF(Ouverture_lignes_validées!M339=1,INDEX(COEE_CADLIGNE_TR!$A$16:$C$27,MATCH(Tableau4[[#This Row],[Mois]],COEE_CADLIGNE_TR!$A$16:$A$27,0),2)*COEE_CADLIGNE_TR!$H$2*INDEX(COEE_CADLIGNE_TR!$L$3:$R$9,MATCH(WEEKDAY($A339,1),COEE_CADLIGNE_TR!$M$3:$M$9,0),6)*INDEX(COEE_CADLIGNE_TR!$A$1:$D$13,MATCH(MONTH($A339),COEE_CADLIGNE_TR!$A$1:$A$13,0),3)))</f>
        <v/>
      </c>
      <c r="N339" s="28">
        <f>IF(OR(Ouverture_lignes_validées!N339="F",Ouverture_lignes_validées!N339="PM",Ouverture_lignes_validées!N339=""),"",IF(Ouverture_lignes_validées!N339=1,INDEX(COEE_CADLIGNE_TR!$A$16:$C$27,MATCH(Tableau4[[#This Row],[Mois]],COEE_CADLIGNE_TR!$A$16:$A$27,0),2)*COEE_CADLIGNE_TR!$H$2*INDEX(COEE_CADLIGNE_TR!$L$3:$R$9,MATCH(WEEKDAY($A339,1),COEE_CADLIGNE_TR!$M$3:$M$9,0),7)*INDEX(COEE_CADLIGNE_TR!$A$1:$D$13,MATCH(MONTH($A339),COEE_CADLIGNE_TR!$A$1:$A$13,0),3)))</f>
        <v>8043.4125000000004</v>
      </c>
      <c r="O339" s="28" t="str">
        <f>IF(OR(Ouverture_lignes_validées!O339="F",Ouverture_lignes_validées!O339="PM",Ouverture_lignes_validées!O339=""),"",IF(Ouverture_lignes_validées!O339=1,IF(ISEVEN(Capa_lignes!$C339)="VRAI",INDEX(COEE_CADLIGNE_TR!$A$16:$C$27,MATCH(Tableau4[[#This Row],[Mois]],COEE_CADLIGNE_TR!$A$16:$A$27,0),2)*COEE_CADLIGNE_TR!$I$2*INDEX(COEE_CADLIGNE_TR!$L$3:$R$9,MATCH(WEEKDAY($A339,1),COEE_CADLIGNE_TR!$M$3:$M$9,0),4)*INDEX(COEE_CADLIGNE_TR!$A$1:$D$13,MATCH(MONTH($A339),COEE_CADLIGNE_TR!$A$1:$A$13,0),4),INDEX(COEE_CADLIGNE_TR!$A$16:$C$27,MATCH(Tableau4[[#This Row],[Mois]],COEE_CADLIGNE_TR!$A$16:$A$27,0),2)*COEE_CADLIGNE_TR!$I$2*INDEX(COEE_CADLIGNE_TR!$L$3:$R$9,MATCH(WEEKDAY($A339,1),COEE_CADLIGNE_TR!$M$3:$M$9,0),3)*INDEX(COEE_CADLIGNE_TR!$A$1:$D$13,MATCH(MONTH($A339),COEE_CADLIGNE_TR!$A$1:$A$13,0),4))))</f>
        <v/>
      </c>
      <c r="P339" s="28" t="str">
        <f>IF(OR(Ouverture_lignes_validées!P339="F",Ouverture_lignes_validées!P339="PM",Ouverture_lignes_validées!P339=""),"",IF(Ouverture_lignes_validées!P339=1,IF(ISEVEN(Capa_lignes!$C339)="VRAI",INDEX(COEE_CADLIGNE_TR!$A$16:$C$27,MATCH(Tableau4[[#This Row],[Mois]],COEE_CADLIGNE_TR!$A$16:$A$27,0),2)*COEE_CADLIGNE_TR!$I$2*INDEX(COEE_CADLIGNE_TR!$L$3:$R$9,MATCH(WEEKDAY($A339,1),COEE_CADLIGNE_TR!$M$3:$M$9,0),3)*INDEX(COEE_CADLIGNE_TR!$A$1:$D$13,MATCH(MONTH($A339),COEE_CADLIGNE_TR!$A$1:$A$13,0),4),INDEX(COEE_CADLIGNE_TR!$A$16:$C$27,MATCH(Tableau4[[#This Row],[Mois]],COEE_CADLIGNE_TR!$A$16:$A$27,0),2)*COEE_CADLIGNE_TR!$I$2*INDEX(COEE_CADLIGNE_TR!$L$3:$R$9,MATCH(WEEKDAY($A339,1),COEE_CADLIGNE_TR!$M$3:$M$9,0),4)*INDEX(COEE_CADLIGNE_TR!$A$1:$D$13,MATCH(MONTH($A339),COEE_CADLIGNE_TR!$A$1:$A$13,0),4))))</f>
        <v/>
      </c>
      <c r="Q339" s="28" t="str">
        <f>IF(OR(Ouverture_lignes_validées!Q339="F",Ouverture_lignes_validées!Q339="PM",Ouverture_lignes_validées!Q339=""),"",IF(Ouverture_lignes_validées!Q339=1,INDEX(COEE_CADLIGNE_TR!$A$16:$C$27,MATCH(Tableau4[[#This Row],[Mois]],COEE_CADLIGNE_TR!$A$16:$A$27,0),2)*COEE_CADLIGNE_TR!$I$2*INDEX(COEE_CADLIGNE_TR!$L$3:$R$9,MATCH(WEEKDAY($A339,1),COEE_CADLIGNE_TR!$M$3:$M$9,0),5)*INDEX(COEE_CADLIGNE_TR!$A$1:$D$13,MATCH(MONTH($A339),COEE_CADLIGNE_TR!$A$1:$A$13,0),4)))</f>
        <v/>
      </c>
      <c r="R339" s="28" t="str">
        <f>IF(OR(Ouverture_lignes_validées!R339="F",Ouverture_lignes_validées!R339="PM",Ouverture_lignes_validées!R339=""),"",IF(Ouverture_lignes_validées!R339=1,INDEX(COEE_CADLIGNE_TR!$A$16:$C$27,MATCH(Tableau4[[#This Row],[Mois]],COEE_CADLIGNE_TR!$A$16:$A$27,0),2)*COEE_CADLIGNE_TR!$I$2*INDEX(COEE_CADLIGNE_TR!$L$3:$R$9,MATCH(WEEKDAY($A339,1),COEE_CADLIGNE_TR!$M$3:$M$9,0),6)*INDEX(COEE_CADLIGNE_TR!$A$1:$D$13,MATCH(MONTH($A339),COEE_CADLIGNE_TR!$A$1:$A$13,0),4)))</f>
        <v/>
      </c>
      <c r="S339" s="28">
        <f>IF(OR(Ouverture_lignes_validées!S339="F",Ouverture_lignes_validées!S339="PM",Ouverture_lignes_validées!S339=""),"",IF(Ouverture_lignes_validées!S339=1,INDEX(COEE_CADLIGNE_TR!$A$16:$C$27,MATCH(Tableau4[[#This Row],[Mois]],COEE_CADLIGNE_TR!$A$16:$A$27,0),2)*COEE_CADLIGNE_TR!$I$2*INDEX(COEE_CADLIGNE_TR!$L$3:$R$9,MATCH(WEEKDAY($A339,1),COEE_CADLIGNE_TR!$M$3:$M$9,0),7)*INDEX(COEE_CADLIGNE_TR!$A$1:$D$13,MATCH(MONTH($A339),COEE_CADLIGNE_TR!$A$1:$A$13,0),4)))</f>
        <v>8043.4125000000004</v>
      </c>
      <c r="T339" s="28" t="str">
        <f>IF(OR(Ouverture_lignes_validées!T339="F",Ouverture_lignes_validées!T339="PM",Ouverture_lignes_validées!T339=""),"",IF(Ouverture_lignes_validées!T339=1,IF(ISEVEN(Capa_lignes!$C339)="VRAI",INDEX(COEE_CADLIGNE_TR!$A$16:$C$27,MATCH(Tableau4[[#This Row],[Mois]],COEE_CADLIGNE_TR!$A$16:$A$27,0),2)*COEE_CADLIGNE_TR!$J$2*INDEX(COEE_CADLIGNE_TR!$L$3:$R$9,MATCH(WEEKDAY($A339,1),COEE_CADLIGNE_TR!$M$3:$M$9,0),3)*INDEX(COEE_CADLIGNE_TR!$A$1:$E$13,MATCH(MONTH($A339),COEE_CADLIGNE_TR!$A$1:$A$13,0),5),INDEX(COEE_CADLIGNE_TR!$A$16:$C$27,MATCH(Tableau4[[#This Row],[Mois]],COEE_CADLIGNE_TR!$A$16:$A$27,0),2)*COEE_CADLIGNE_TR!$J$2*INDEX(COEE_CADLIGNE_TR!$L$3:$R$9,MATCH(WEEKDAY($A339,1),COEE_CADLIGNE_TR!$M$3:$M$9,0),4)*INDEX(COEE_CADLIGNE_TR!$A$1:$E$13,MATCH(MONTH($A339),COEE_CADLIGNE_TR!$A$1:$A$13,0),5))))</f>
        <v/>
      </c>
    </row>
    <row r="340" spans="1:20" x14ac:dyDescent="0.35">
      <c r="A340" s="4">
        <v>45263</v>
      </c>
      <c r="B340" s="1">
        <v>2023</v>
      </c>
      <c r="C340" s="1">
        <v>48</v>
      </c>
      <c r="D340" s="1">
        <f>MONTH(Tableau4[[#This Row],[Date ]])</f>
        <v>12</v>
      </c>
      <c r="E340" s="28" t="str">
        <f>IF(OR(Ouverture_lignes_validées!E340="F",Ouverture_lignes_validées!E340="PM",Ouverture_lignes_validées!E340=""),"",
IF(Ouverture_lignes_validées!E340=1,
IF(ISEVEN(Capa_lignes!$C340)="VRAI",
INDEX(COEE_CADLIGNE_TR!$A$16:$C$27,MATCH(Tableau4[[#This Row],[Mois]],COEE_CADLIGNE_TR!$A$16:$A$27,0),2)*COEE_CADLIGNE_TR!$G$2*INDEX(COEE_CADLIGNE_TR!$L$3:$R$9,MATCH(WEEKDAY($A340,1),COEE_CADLIGNE_TR!$M$3:$M$9,0),4)*INDEX(COEE_CADLIGNE_TR!$A$1:$D$13,MATCH(MONTH($A340),COEE_CADLIGNE_TR!$A$1:$A$13,0),2)*INDEX(COEE_CADLIGNE_TR!$A$1:$D$13,MATCH(MONTH($A340),COEE_CADLIGNE_TR!$A$1:$A$13,0),2),
INDEX(COEE_CADLIGNE_TR!$A$16:$C$27,MATCH(Tableau4[[#This Row],[Mois]],COEE_CADLIGNE_TR!$A$16:$A$27,0),2)*COEE_CADLIGNE_TR!$G$2*INDEX(COEE_CADLIGNE_TR!$L$3:$R$9,MATCH(WEEKDAY($A340,1),COEE_CADLIGNE_TR!$M$3:$M$9,0),3)*INDEX(COEE_CADLIGNE_TR!$A$1:$D$13,MATCH(MONTH($A340),COEE_CADLIGNE_TR!$A$1:$A$13,0),2)*INDEX(COEE_CADLIGNE_TR!$A$1:$D$13,MATCH(MONTH($A340),COEE_CADLIGNE_TR!$A$1:$A$13,0),2))))</f>
        <v/>
      </c>
      <c r="F340" s="28" t="str">
        <f>IF(OR(Ouverture_lignes_validées!F340="F",Ouverture_lignes_validées!F340="PM",Ouverture_lignes_validées!F340=""),"",IF(Ouverture_lignes_validées!F340=1,IF(ISEVEN(Capa_lignes!$C340)="VRAI",INDEX(COEE_CADLIGNE_TR!$A$16:$C$27,MATCH(Tableau4[[#This Row],[Mois]],COEE_CADLIGNE_TR!$A$16:$A$27,0),2)*COEE_CADLIGNE_TR!$G$2*INDEX(COEE_CADLIGNE_TR!$L$3:$R$9,MATCH(WEEKDAY($A340,1),COEE_CADLIGNE_TR!$M$3:$M$9,0),3)*INDEX(COEE_CADLIGNE_TR!$A$1:$D$13,MATCH(MONTH($A340),COEE_CADLIGNE_TR!$A$1:$A$13,0),2),COEE_CADLIGNE_TR!$G$2*INDEX(COEE_CADLIGNE_TR!$L$3:$R$9,MATCH(WEEKDAY($A340,1),COEE_CADLIGNE_TR!$M$3:$M$9,0),4)*INDEX(COEE_CADLIGNE_TR!$A$1:$D$13,MATCH(MONTH($A340),COEE_CADLIGNE_TR!$A$1:$A$13,0),2))))</f>
        <v/>
      </c>
      <c r="G340" s="28" t="str">
        <f>IF(OR(Ouverture_lignes_validées!G340="F",Ouverture_lignes_validées!G340="PM",Ouverture_lignes_validées!G340=""),"",IF(Ouverture_lignes_validées!G340=1,INDEX(COEE_CADLIGNE_TR!$A$16:$C$27,MATCH(Tableau4[[#This Row],[Mois]],COEE_CADLIGNE_TR!$A$16:$A$27,0),2)*COEE_CADLIGNE_TR!$G$2*INDEX(COEE_CADLIGNE_TR!$L$3:$R$9,MATCH(WEEKDAY($A340,1),COEE_CADLIGNE_TR!$M$3:$M$9,0),5)*INDEX(COEE_CADLIGNE_TR!$A$1:$D$13,MATCH(MONTH($A340),COEE_CADLIGNE_TR!$A$1:$A$13,0),2)))</f>
        <v/>
      </c>
      <c r="H340" s="28" t="str">
        <f>IF(OR(Ouverture_lignes_validées!H340="F",Ouverture_lignes_validées!H340="PM",Ouverture_lignes_validées!H340=""),"",IF(Ouverture_lignes_validées!H340=1,INDEX(COEE_CADLIGNE_TR!$A$16:$C$27,MATCH(Tableau4[[#This Row],[Mois]],COEE_CADLIGNE_TR!$A$16:$A$27,0),2)*COEE_CADLIGNE_TR!$G$2*INDEX(COEE_CADLIGNE_TR!$L$3:$R$9,MATCH(WEEKDAY($A340,1),COEE_CADLIGNE_TR!$M$3:$M$9,0),6)*INDEX(COEE_CADLIGNE_TR!$A$1:$D$13,MATCH(MONTH($A340),COEE_CADLIGNE_TR!$A$1:$A$13,0),2)))</f>
        <v/>
      </c>
      <c r="I340" s="28" t="str">
        <f>IF(OR(Ouverture_lignes_validées!I340="F",Ouverture_lignes_validées!I340="PM",Ouverture_lignes_validées!I340=""),"",IF(Ouverture_lignes_validées!I340=1,INDEX(COEE_CADLIGNE_TR!$A$16:$C$27,MATCH(Tableau4[[#This Row],[Mois]],COEE_CADLIGNE_TR!$A$16:$A$27,0),2)*COEE_CADLIGNE_TR!$G$2*INDEX(COEE_CADLIGNE_TR!$L$3:$R$9,MATCH(WEEKDAY($A340,1),COEE_CADLIGNE_TR!$M$3:$M$9,0),7)*INDEX(COEE_CADLIGNE_TR!$A$1:$D$13,MATCH(MONTH($A340),COEE_CADLIGNE_TR!$A$1:$A$13,0),2)))</f>
        <v/>
      </c>
      <c r="J340" s="28" t="str">
        <f>IF(OR(Ouverture_lignes_validées!J340="F",Ouverture_lignes_validées!J340="PM",Ouverture_lignes_validées!J340=""),"",IF(Ouverture_lignes_validées!J340=1,IF(ISEVEN(Capa_lignes!$C340)="VRAI",INDEX(COEE_CADLIGNE_TR!$A$16:$C$27,MATCH(Tableau4[[#This Row],[Mois]],COEE_CADLIGNE_TR!$A$16:$A$27,0),2)*COEE_CADLIGNE_TR!$H$2*INDEX(COEE_CADLIGNE_TR!$L$3:$R$9,MATCH(WEEKDAY($A340,1),COEE_CADLIGNE_TR!$M$3:$M$9,0),4)*INDEX(COEE_CADLIGNE_TR!$A$1:$D$13,MATCH(MONTH($A340),COEE_CADLIGNE_TR!$A$1:$A$13,0),3),INDEX(COEE_CADLIGNE_TR!$A$16:$C$27,MATCH(Tableau4[[#This Row],[Mois]],COEE_CADLIGNE_TR!$A$16:$A$27,0),2)*COEE_CADLIGNE_TR!$H$2*INDEX(COEE_CADLIGNE_TR!$L$3:$R$9,MATCH(WEEKDAY($A340,1),COEE_CADLIGNE_TR!$M$3:$M$9,0),3)*INDEX(COEE_CADLIGNE_TR!$A$1:$D$13,MATCH(MONTH($A340),COEE_CADLIGNE_TR!$A$1:$A$13,0),3))))</f>
        <v/>
      </c>
      <c r="K340" s="28" t="str">
        <f>IF(OR(Ouverture_lignes_validées!K340="F",Ouverture_lignes_validées!K340="PM",Ouverture_lignes_validées!K340=""),"",IF(Ouverture_lignes_validées!K340=1,IF(ISEVEN(Capa_lignes!$C340)="VRAI",INDEX(COEE_CADLIGNE_TR!$A$16:$C$27,MATCH(Tableau4[[#This Row],[Mois]],COEE_CADLIGNE_TR!$A$16:$A$27,0),2)*COEE_CADLIGNE_TR!$H$2*INDEX(COEE_CADLIGNE_TR!$L$3:$R$9,MATCH(WEEKDAY($A340,1),COEE_CADLIGNE_TR!$M$3:$M$9,0),3)*INDEX(COEE_CADLIGNE_TR!$A$1:$D$13,MATCH(MONTH($A340),COEE_CADLIGNE_TR!$A$1:$A$13,0),3),INDEX(COEE_CADLIGNE_TR!$A$16:$C$27,MATCH(Tableau4[[#This Row],[Mois]],COEE_CADLIGNE_TR!$A$16:$A$27,0),2)*COEE_CADLIGNE_TR!$H$2*INDEX(COEE_CADLIGNE_TR!$L$3:$R$9,MATCH(WEEKDAY($A340,1),COEE_CADLIGNE_TR!$M$3:$M$9,0),4)*INDEX(COEE_CADLIGNE_TR!$A$1:$D$13,MATCH(MONTH($A340),COEE_CADLIGNE_TR!$A$1:$A$13,0),3))))</f>
        <v/>
      </c>
      <c r="L340" s="28" t="str">
        <f>IF(OR(Ouverture_lignes_validées!L340="F",Ouverture_lignes_validées!L340="PM",Ouverture_lignes_validées!L340=""),"",IF(Ouverture_lignes_validées!L340=1,INDEX(COEE_CADLIGNE_TR!$A$16:$C$27,MATCH(Tableau4[[#This Row],[Mois]],COEE_CADLIGNE_TR!$A$16:$A$27,0),2)*COEE_CADLIGNE_TR!$H$2*INDEX(COEE_CADLIGNE_TR!$L$3:$R$9,MATCH(WEEKDAY($A340,1),COEE_CADLIGNE_TR!$M$3:$M$9,0),5)*INDEX(COEE_CADLIGNE_TR!$A$1:$D$13,MATCH(MONTH($A340),COEE_CADLIGNE_TR!$A$1:$A$13,0),3)))</f>
        <v/>
      </c>
      <c r="M340" s="28" t="str">
        <f>IF(OR(Ouverture_lignes_validées!M340="F",Ouverture_lignes_validées!M340="PM",Ouverture_lignes_validées!M340=""),"",IF(Ouverture_lignes_validées!M340=1,INDEX(COEE_CADLIGNE_TR!$A$16:$C$27,MATCH(Tableau4[[#This Row],[Mois]],COEE_CADLIGNE_TR!$A$16:$A$27,0),2)*COEE_CADLIGNE_TR!$H$2*INDEX(COEE_CADLIGNE_TR!$L$3:$R$9,MATCH(WEEKDAY($A340,1),COEE_CADLIGNE_TR!$M$3:$M$9,0),6)*INDEX(COEE_CADLIGNE_TR!$A$1:$D$13,MATCH(MONTH($A340),COEE_CADLIGNE_TR!$A$1:$A$13,0),3)))</f>
        <v/>
      </c>
      <c r="N340" s="28">
        <f>IF(OR(Ouverture_lignes_validées!N340="F",Ouverture_lignes_validées!N340="PM",Ouverture_lignes_validées!N340=""),"",IF(Ouverture_lignes_validées!N340=1,INDEX(COEE_CADLIGNE_TR!$A$16:$C$27,MATCH(Tableau4[[#This Row],[Mois]],COEE_CADLIGNE_TR!$A$16:$A$27,0),2)*COEE_CADLIGNE_TR!$H$2*INDEX(COEE_CADLIGNE_TR!$L$3:$R$9,MATCH(WEEKDAY($A340,1),COEE_CADLIGNE_TR!$M$3:$M$9,0),7)*INDEX(COEE_CADLIGNE_TR!$A$1:$D$13,MATCH(MONTH($A340),COEE_CADLIGNE_TR!$A$1:$A$13,0),3)))</f>
        <v>8043.4125000000004</v>
      </c>
      <c r="O340" s="28" t="str">
        <f>IF(OR(Ouverture_lignes_validées!O340="F",Ouverture_lignes_validées!O340="PM",Ouverture_lignes_validées!O340=""),"",IF(Ouverture_lignes_validées!O340=1,IF(ISEVEN(Capa_lignes!$C340)="VRAI",INDEX(COEE_CADLIGNE_TR!$A$16:$C$27,MATCH(Tableau4[[#This Row],[Mois]],COEE_CADLIGNE_TR!$A$16:$A$27,0),2)*COEE_CADLIGNE_TR!$I$2*INDEX(COEE_CADLIGNE_TR!$L$3:$R$9,MATCH(WEEKDAY($A340,1),COEE_CADLIGNE_TR!$M$3:$M$9,0),4)*INDEX(COEE_CADLIGNE_TR!$A$1:$D$13,MATCH(MONTH($A340),COEE_CADLIGNE_TR!$A$1:$A$13,0),4),INDEX(COEE_CADLIGNE_TR!$A$16:$C$27,MATCH(Tableau4[[#This Row],[Mois]],COEE_CADLIGNE_TR!$A$16:$A$27,0),2)*COEE_CADLIGNE_TR!$I$2*INDEX(COEE_CADLIGNE_TR!$L$3:$R$9,MATCH(WEEKDAY($A340,1),COEE_CADLIGNE_TR!$M$3:$M$9,0),3)*INDEX(COEE_CADLIGNE_TR!$A$1:$D$13,MATCH(MONTH($A340),COEE_CADLIGNE_TR!$A$1:$A$13,0),4))))</f>
        <v/>
      </c>
      <c r="P340" s="28" t="str">
        <f>IF(OR(Ouverture_lignes_validées!P340="F",Ouverture_lignes_validées!P340="PM",Ouverture_lignes_validées!P340=""),"",IF(Ouverture_lignes_validées!P340=1,IF(ISEVEN(Capa_lignes!$C340)="VRAI",INDEX(COEE_CADLIGNE_TR!$A$16:$C$27,MATCH(Tableau4[[#This Row],[Mois]],COEE_CADLIGNE_TR!$A$16:$A$27,0),2)*COEE_CADLIGNE_TR!$I$2*INDEX(COEE_CADLIGNE_TR!$L$3:$R$9,MATCH(WEEKDAY($A340,1),COEE_CADLIGNE_TR!$M$3:$M$9,0),3)*INDEX(COEE_CADLIGNE_TR!$A$1:$D$13,MATCH(MONTH($A340),COEE_CADLIGNE_TR!$A$1:$A$13,0),4),INDEX(COEE_CADLIGNE_TR!$A$16:$C$27,MATCH(Tableau4[[#This Row],[Mois]],COEE_CADLIGNE_TR!$A$16:$A$27,0),2)*COEE_CADLIGNE_TR!$I$2*INDEX(COEE_CADLIGNE_TR!$L$3:$R$9,MATCH(WEEKDAY($A340,1),COEE_CADLIGNE_TR!$M$3:$M$9,0),4)*INDEX(COEE_CADLIGNE_TR!$A$1:$D$13,MATCH(MONTH($A340),COEE_CADLIGNE_TR!$A$1:$A$13,0),4))))</f>
        <v/>
      </c>
      <c r="Q340" s="28" t="str">
        <f>IF(OR(Ouverture_lignes_validées!Q340="F",Ouverture_lignes_validées!Q340="PM",Ouverture_lignes_validées!Q340=""),"",IF(Ouverture_lignes_validées!Q340=1,INDEX(COEE_CADLIGNE_TR!$A$16:$C$27,MATCH(Tableau4[[#This Row],[Mois]],COEE_CADLIGNE_TR!$A$16:$A$27,0),2)*COEE_CADLIGNE_TR!$I$2*INDEX(COEE_CADLIGNE_TR!$L$3:$R$9,MATCH(WEEKDAY($A340,1),COEE_CADLIGNE_TR!$M$3:$M$9,0),5)*INDEX(COEE_CADLIGNE_TR!$A$1:$D$13,MATCH(MONTH($A340),COEE_CADLIGNE_TR!$A$1:$A$13,0),4)))</f>
        <v/>
      </c>
      <c r="R340" s="28" t="str">
        <f>IF(OR(Ouverture_lignes_validées!R340="F",Ouverture_lignes_validées!R340="PM",Ouverture_lignes_validées!R340=""),"",IF(Ouverture_lignes_validées!R340=1,INDEX(COEE_CADLIGNE_TR!$A$16:$C$27,MATCH(Tableau4[[#This Row],[Mois]],COEE_CADLIGNE_TR!$A$16:$A$27,0),2)*COEE_CADLIGNE_TR!$I$2*INDEX(COEE_CADLIGNE_TR!$L$3:$R$9,MATCH(WEEKDAY($A340,1),COEE_CADLIGNE_TR!$M$3:$M$9,0),6)*INDEX(COEE_CADLIGNE_TR!$A$1:$D$13,MATCH(MONTH($A340),COEE_CADLIGNE_TR!$A$1:$A$13,0),4)))</f>
        <v/>
      </c>
      <c r="S340" s="28">
        <f>IF(OR(Ouverture_lignes_validées!S340="F",Ouverture_lignes_validées!S340="PM",Ouverture_lignes_validées!S340=""),"",IF(Ouverture_lignes_validées!S340=1,INDEX(COEE_CADLIGNE_TR!$A$16:$C$27,MATCH(Tableau4[[#This Row],[Mois]],COEE_CADLIGNE_TR!$A$16:$A$27,0),2)*COEE_CADLIGNE_TR!$I$2*INDEX(COEE_CADLIGNE_TR!$L$3:$R$9,MATCH(WEEKDAY($A340,1),COEE_CADLIGNE_TR!$M$3:$M$9,0),7)*INDEX(COEE_CADLIGNE_TR!$A$1:$D$13,MATCH(MONTH($A340),COEE_CADLIGNE_TR!$A$1:$A$13,0),4)))</f>
        <v>8043.4125000000004</v>
      </c>
      <c r="T340" s="28" t="str">
        <f>IF(OR(Ouverture_lignes_validées!T340="F",Ouverture_lignes_validées!T340="PM",Ouverture_lignes_validées!T340=""),"",IF(Ouverture_lignes_validées!T340=1,IF(ISEVEN(Capa_lignes!$C340)="VRAI",INDEX(COEE_CADLIGNE_TR!$A$16:$C$27,MATCH(Tableau4[[#This Row],[Mois]],COEE_CADLIGNE_TR!$A$16:$A$27,0),2)*COEE_CADLIGNE_TR!$J$2*INDEX(COEE_CADLIGNE_TR!$L$3:$R$9,MATCH(WEEKDAY($A340,1),COEE_CADLIGNE_TR!$M$3:$M$9,0),3)*INDEX(COEE_CADLIGNE_TR!$A$1:$E$13,MATCH(MONTH($A340),COEE_CADLIGNE_TR!$A$1:$A$13,0),5),INDEX(COEE_CADLIGNE_TR!$A$16:$C$27,MATCH(Tableau4[[#This Row],[Mois]],COEE_CADLIGNE_TR!$A$16:$A$27,0),2)*COEE_CADLIGNE_TR!$J$2*INDEX(COEE_CADLIGNE_TR!$L$3:$R$9,MATCH(WEEKDAY($A340,1),COEE_CADLIGNE_TR!$M$3:$M$9,0),4)*INDEX(COEE_CADLIGNE_TR!$A$1:$E$13,MATCH(MONTH($A340),COEE_CADLIGNE_TR!$A$1:$A$13,0),5))))</f>
        <v/>
      </c>
    </row>
    <row r="341" spans="1:20" x14ac:dyDescent="0.35">
      <c r="A341" s="4">
        <v>45264</v>
      </c>
      <c r="B341" s="1">
        <v>2023</v>
      </c>
      <c r="C341" s="1">
        <v>49</v>
      </c>
      <c r="D341" s="1">
        <f>MONTH(Tableau4[[#This Row],[Date ]])</f>
        <v>12</v>
      </c>
      <c r="E341" s="28" t="str">
        <f>IF(OR(Ouverture_lignes_validées!E341="F",Ouverture_lignes_validées!E341="PM",Ouverture_lignes_validées!E341=""),"",
IF(Ouverture_lignes_validées!E341=1,
IF(ISEVEN(Capa_lignes!$C341)="VRAI",
INDEX(COEE_CADLIGNE_TR!$A$16:$C$27,MATCH(Tableau4[[#This Row],[Mois]],COEE_CADLIGNE_TR!$A$16:$A$27,0),2)*COEE_CADLIGNE_TR!$G$2*INDEX(COEE_CADLIGNE_TR!$L$3:$R$9,MATCH(WEEKDAY($A341,1),COEE_CADLIGNE_TR!$M$3:$M$9,0),4)*INDEX(COEE_CADLIGNE_TR!$A$1:$D$13,MATCH(MONTH($A341),COEE_CADLIGNE_TR!$A$1:$A$13,0),2)*INDEX(COEE_CADLIGNE_TR!$A$1:$D$13,MATCH(MONTH($A341),COEE_CADLIGNE_TR!$A$1:$A$13,0),2),
INDEX(COEE_CADLIGNE_TR!$A$16:$C$27,MATCH(Tableau4[[#This Row],[Mois]],COEE_CADLIGNE_TR!$A$16:$A$27,0),2)*COEE_CADLIGNE_TR!$G$2*INDEX(COEE_CADLIGNE_TR!$L$3:$R$9,MATCH(WEEKDAY($A341,1),COEE_CADLIGNE_TR!$M$3:$M$9,0),3)*INDEX(COEE_CADLIGNE_TR!$A$1:$D$13,MATCH(MONTH($A341),COEE_CADLIGNE_TR!$A$1:$A$13,0),2)*INDEX(COEE_CADLIGNE_TR!$A$1:$D$13,MATCH(MONTH($A341),COEE_CADLIGNE_TR!$A$1:$A$13,0),2))))</f>
        <v/>
      </c>
      <c r="F341" s="28" t="str">
        <f>IF(OR(Ouverture_lignes_validées!F341="F",Ouverture_lignes_validées!F341="PM",Ouverture_lignes_validées!F341=""),"",IF(Ouverture_lignes_validées!F341=1,IF(ISEVEN(Capa_lignes!$C341)="VRAI",INDEX(COEE_CADLIGNE_TR!$A$16:$C$27,MATCH(Tableau4[[#This Row],[Mois]],COEE_CADLIGNE_TR!$A$16:$A$27,0),2)*COEE_CADLIGNE_TR!$G$2*INDEX(COEE_CADLIGNE_TR!$L$3:$R$9,MATCH(WEEKDAY($A341,1),COEE_CADLIGNE_TR!$M$3:$M$9,0),3)*INDEX(COEE_CADLIGNE_TR!$A$1:$D$13,MATCH(MONTH($A341),COEE_CADLIGNE_TR!$A$1:$A$13,0),2),COEE_CADLIGNE_TR!$G$2*INDEX(COEE_CADLIGNE_TR!$L$3:$R$9,MATCH(WEEKDAY($A341,1),COEE_CADLIGNE_TR!$M$3:$M$9,0),4)*INDEX(COEE_CADLIGNE_TR!$A$1:$D$13,MATCH(MONTH($A341),COEE_CADLIGNE_TR!$A$1:$A$13,0),2))))</f>
        <v/>
      </c>
      <c r="G341" s="28" t="str">
        <f>IF(OR(Ouverture_lignes_validées!G341="F",Ouverture_lignes_validées!G341="PM",Ouverture_lignes_validées!G341=""),"",IF(Ouverture_lignes_validées!G341=1,INDEX(COEE_CADLIGNE_TR!$A$16:$C$27,MATCH(Tableau4[[#This Row],[Mois]],COEE_CADLIGNE_TR!$A$16:$A$27,0),2)*COEE_CADLIGNE_TR!$G$2*INDEX(COEE_CADLIGNE_TR!$L$3:$R$9,MATCH(WEEKDAY($A341,1),COEE_CADLIGNE_TR!$M$3:$M$9,0),5)*INDEX(COEE_CADLIGNE_TR!$A$1:$D$13,MATCH(MONTH($A341),COEE_CADLIGNE_TR!$A$1:$A$13,0),2)))</f>
        <v/>
      </c>
      <c r="H341" s="28" t="str">
        <f>IF(OR(Ouverture_lignes_validées!H341="F",Ouverture_lignes_validées!H341="PM",Ouverture_lignes_validées!H341=""),"",IF(Ouverture_lignes_validées!H341=1,INDEX(COEE_CADLIGNE_TR!$A$16:$C$27,MATCH(Tableau4[[#This Row],[Mois]],COEE_CADLIGNE_TR!$A$16:$A$27,0),2)*COEE_CADLIGNE_TR!$G$2*INDEX(COEE_CADLIGNE_TR!$L$3:$R$9,MATCH(WEEKDAY($A341,1),COEE_CADLIGNE_TR!$M$3:$M$9,0),6)*INDEX(COEE_CADLIGNE_TR!$A$1:$D$13,MATCH(MONTH($A341),COEE_CADLIGNE_TR!$A$1:$A$13,0),2)))</f>
        <v/>
      </c>
      <c r="I341" s="28" t="str">
        <f>IF(OR(Ouverture_lignes_validées!I341="F",Ouverture_lignes_validées!I341="PM",Ouverture_lignes_validées!I341=""),"",IF(Ouverture_lignes_validées!I341=1,INDEX(COEE_CADLIGNE_TR!$A$16:$C$27,MATCH(Tableau4[[#This Row],[Mois]],COEE_CADLIGNE_TR!$A$16:$A$27,0),2)*COEE_CADLIGNE_TR!$G$2*INDEX(COEE_CADLIGNE_TR!$L$3:$R$9,MATCH(WEEKDAY($A341,1),COEE_CADLIGNE_TR!$M$3:$M$9,0),7)*INDEX(COEE_CADLIGNE_TR!$A$1:$D$13,MATCH(MONTH($A341),COEE_CADLIGNE_TR!$A$1:$A$13,0),2)))</f>
        <v/>
      </c>
      <c r="J341" s="28" t="str">
        <f>IF(OR(Ouverture_lignes_validées!J341="F",Ouverture_lignes_validées!J341="PM",Ouverture_lignes_validées!J341=""),"",IF(Ouverture_lignes_validées!J341=1,IF(ISEVEN(Capa_lignes!$C341)="VRAI",INDEX(COEE_CADLIGNE_TR!$A$16:$C$27,MATCH(Tableau4[[#This Row],[Mois]],COEE_CADLIGNE_TR!$A$16:$A$27,0),2)*COEE_CADLIGNE_TR!$H$2*INDEX(COEE_CADLIGNE_TR!$L$3:$R$9,MATCH(WEEKDAY($A341,1),COEE_CADLIGNE_TR!$M$3:$M$9,0),4)*INDEX(COEE_CADLIGNE_TR!$A$1:$D$13,MATCH(MONTH($A341),COEE_CADLIGNE_TR!$A$1:$A$13,0),3),INDEX(COEE_CADLIGNE_TR!$A$16:$C$27,MATCH(Tableau4[[#This Row],[Mois]],COEE_CADLIGNE_TR!$A$16:$A$27,0),2)*COEE_CADLIGNE_TR!$H$2*INDEX(COEE_CADLIGNE_TR!$L$3:$R$9,MATCH(WEEKDAY($A341,1),COEE_CADLIGNE_TR!$M$3:$M$9,0),3)*INDEX(COEE_CADLIGNE_TR!$A$1:$D$13,MATCH(MONTH($A341),COEE_CADLIGNE_TR!$A$1:$A$13,0),3))))</f>
        <v/>
      </c>
      <c r="K341" s="28">
        <f>IF(OR(Ouverture_lignes_validées!K341="F",Ouverture_lignes_validées!K341="PM",Ouverture_lignes_validées!K341=""),"",IF(Ouverture_lignes_validées!K341=1,IF(ISEVEN(Capa_lignes!$C341)="VRAI",INDEX(COEE_CADLIGNE_TR!$A$16:$C$27,MATCH(Tableau4[[#This Row],[Mois]],COEE_CADLIGNE_TR!$A$16:$A$27,0),2)*COEE_CADLIGNE_TR!$H$2*INDEX(COEE_CADLIGNE_TR!$L$3:$R$9,MATCH(WEEKDAY($A341,1),COEE_CADLIGNE_TR!$M$3:$M$9,0),3)*INDEX(COEE_CADLIGNE_TR!$A$1:$D$13,MATCH(MONTH($A341),COEE_CADLIGNE_TR!$A$1:$A$13,0),3),INDEX(COEE_CADLIGNE_TR!$A$16:$C$27,MATCH(Tableau4[[#This Row],[Mois]],COEE_CADLIGNE_TR!$A$16:$A$27,0),2)*COEE_CADLIGNE_TR!$H$2*INDEX(COEE_CADLIGNE_TR!$L$3:$R$9,MATCH(WEEKDAY($A341,1),COEE_CADLIGNE_TR!$M$3:$M$9,0),4)*INDEX(COEE_CADLIGNE_TR!$A$1:$D$13,MATCH(MONTH($A341),COEE_CADLIGNE_TR!$A$1:$A$13,0),3))))</f>
        <v>5097.9375</v>
      </c>
      <c r="L341" s="28">
        <f>IF(OR(Ouverture_lignes_validées!L341="F",Ouverture_lignes_validées!L341="PM",Ouverture_lignes_validées!L341=""),"",IF(Ouverture_lignes_validées!L341=1,INDEX(COEE_CADLIGNE_TR!$A$16:$C$27,MATCH(Tableau4[[#This Row],[Mois]],COEE_CADLIGNE_TR!$A$16:$A$27,0),2)*COEE_CADLIGNE_TR!$H$2*INDEX(COEE_CADLIGNE_TR!$L$3:$R$9,MATCH(WEEKDAY($A341,1),COEE_CADLIGNE_TR!$M$3:$M$9,0),5)*INDEX(COEE_CADLIGNE_TR!$A$1:$D$13,MATCH(MONTH($A341),COEE_CADLIGNE_TR!$A$1:$A$13,0),3)))</f>
        <v>6230.8125</v>
      </c>
      <c r="M341" s="28" t="str">
        <f>IF(OR(Ouverture_lignes_validées!M341="F",Ouverture_lignes_validées!M341="PM",Ouverture_lignes_validées!M341=""),"",IF(Ouverture_lignes_validées!M341=1,INDEX(COEE_CADLIGNE_TR!$A$16:$C$27,MATCH(Tableau4[[#This Row],[Mois]],COEE_CADLIGNE_TR!$A$16:$A$27,0),2)*COEE_CADLIGNE_TR!$H$2*INDEX(COEE_CADLIGNE_TR!$L$3:$R$9,MATCH(WEEKDAY($A341,1),COEE_CADLIGNE_TR!$M$3:$M$9,0),6)*INDEX(COEE_CADLIGNE_TR!$A$1:$D$13,MATCH(MONTH($A341),COEE_CADLIGNE_TR!$A$1:$A$13,0),3)))</f>
        <v/>
      </c>
      <c r="N341" s="28" t="str">
        <f>IF(OR(Ouverture_lignes_validées!N341="F",Ouverture_lignes_validées!N341="PM",Ouverture_lignes_validées!N341=""),"",IF(Ouverture_lignes_validées!N341=1,INDEX(COEE_CADLIGNE_TR!$A$16:$C$27,MATCH(Tableau4[[#This Row],[Mois]],COEE_CADLIGNE_TR!$A$16:$A$27,0),2)*COEE_CADLIGNE_TR!$H$2*INDEX(COEE_CADLIGNE_TR!$L$3:$R$9,MATCH(WEEKDAY($A341,1),COEE_CADLIGNE_TR!$M$3:$M$9,0),7)*INDEX(COEE_CADLIGNE_TR!$A$1:$D$13,MATCH(MONTH($A341),COEE_CADLIGNE_TR!$A$1:$A$13,0),3)))</f>
        <v/>
      </c>
      <c r="O341" s="28">
        <f>IF(OR(Ouverture_lignes_validées!O341="F",Ouverture_lignes_validées!O341="PM",Ouverture_lignes_validées!O341=""),"",IF(Ouverture_lignes_validées!O341=1,IF(ISEVEN(Capa_lignes!$C341)="VRAI",INDEX(COEE_CADLIGNE_TR!$A$16:$C$27,MATCH(Tableau4[[#This Row],[Mois]],COEE_CADLIGNE_TR!$A$16:$A$27,0),2)*COEE_CADLIGNE_TR!$I$2*INDEX(COEE_CADLIGNE_TR!$L$3:$R$9,MATCH(WEEKDAY($A341,1),COEE_CADLIGNE_TR!$M$3:$M$9,0),4)*INDEX(COEE_CADLIGNE_TR!$A$1:$D$13,MATCH(MONTH($A341),COEE_CADLIGNE_TR!$A$1:$A$13,0),4),INDEX(COEE_CADLIGNE_TR!$A$16:$C$27,MATCH(Tableau4[[#This Row],[Mois]],COEE_CADLIGNE_TR!$A$16:$A$27,0),2)*COEE_CADLIGNE_TR!$I$2*INDEX(COEE_CADLIGNE_TR!$L$3:$R$9,MATCH(WEEKDAY($A341,1),COEE_CADLIGNE_TR!$M$3:$M$9,0),3)*INDEX(COEE_CADLIGNE_TR!$A$1:$D$13,MATCH(MONTH($A341),COEE_CADLIGNE_TR!$A$1:$A$13,0),4))))</f>
        <v>4984.6500000000005</v>
      </c>
      <c r="P341" s="28">
        <f>IF(OR(Ouverture_lignes_validées!P341="F",Ouverture_lignes_validées!P341="PM",Ouverture_lignes_validées!P341=""),"",IF(Ouverture_lignes_validées!P341=1,IF(ISEVEN(Capa_lignes!$C341)="VRAI",INDEX(COEE_CADLIGNE_TR!$A$16:$C$27,MATCH(Tableau4[[#This Row],[Mois]],COEE_CADLIGNE_TR!$A$16:$A$27,0),2)*COEE_CADLIGNE_TR!$I$2*INDEX(COEE_CADLIGNE_TR!$L$3:$R$9,MATCH(WEEKDAY($A341,1),COEE_CADLIGNE_TR!$M$3:$M$9,0),3)*INDEX(COEE_CADLIGNE_TR!$A$1:$D$13,MATCH(MONTH($A341),COEE_CADLIGNE_TR!$A$1:$A$13,0),4),INDEX(COEE_CADLIGNE_TR!$A$16:$C$27,MATCH(Tableau4[[#This Row],[Mois]],COEE_CADLIGNE_TR!$A$16:$A$27,0),2)*COEE_CADLIGNE_TR!$I$2*INDEX(COEE_CADLIGNE_TR!$L$3:$R$9,MATCH(WEEKDAY($A341,1),COEE_CADLIGNE_TR!$M$3:$M$9,0),4)*INDEX(COEE_CADLIGNE_TR!$A$1:$D$13,MATCH(MONTH($A341),COEE_CADLIGNE_TR!$A$1:$A$13,0),4))))</f>
        <v>5097.9375</v>
      </c>
      <c r="Q341" s="28" t="str">
        <f>IF(OR(Ouverture_lignes_validées!Q341="F",Ouverture_lignes_validées!Q341="PM",Ouverture_lignes_validées!Q341=""),"",IF(Ouverture_lignes_validées!Q341=1,INDEX(COEE_CADLIGNE_TR!$A$16:$C$27,MATCH(Tableau4[[#This Row],[Mois]],COEE_CADLIGNE_TR!$A$16:$A$27,0),2)*COEE_CADLIGNE_TR!$I$2*INDEX(COEE_CADLIGNE_TR!$L$3:$R$9,MATCH(WEEKDAY($A341,1),COEE_CADLIGNE_TR!$M$3:$M$9,0),5)*INDEX(COEE_CADLIGNE_TR!$A$1:$D$13,MATCH(MONTH($A341),COEE_CADLIGNE_TR!$A$1:$A$13,0),4)))</f>
        <v/>
      </c>
      <c r="R341" s="28" t="str">
        <f>IF(OR(Ouverture_lignes_validées!R341="F",Ouverture_lignes_validées!R341="PM",Ouverture_lignes_validées!R341=""),"",IF(Ouverture_lignes_validées!R341=1,INDEX(COEE_CADLIGNE_TR!$A$16:$C$27,MATCH(Tableau4[[#This Row],[Mois]],COEE_CADLIGNE_TR!$A$16:$A$27,0),2)*COEE_CADLIGNE_TR!$I$2*INDEX(COEE_CADLIGNE_TR!$L$3:$R$9,MATCH(WEEKDAY($A341,1),COEE_CADLIGNE_TR!$M$3:$M$9,0),6)*INDEX(COEE_CADLIGNE_TR!$A$1:$D$13,MATCH(MONTH($A341),COEE_CADLIGNE_TR!$A$1:$A$13,0),4)))</f>
        <v/>
      </c>
      <c r="S341" s="28" t="str">
        <f>IF(OR(Ouverture_lignes_validées!S341="F",Ouverture_lignes_validées!S341="PM",Ouverture_lignes_validées!S341=""),"",IF(Ouverture_lignes_validées!S341=1,INDEX(COEE_CADLIGNE_TR!$A$16:$C$27,MATCH(Tableau4[[#This Row],[Mois]],COEE_CADLIGNE_TR!$A$16:$A$27,0),2)*COEE_CADLIGNE_TR!$I$2*INDEX(COEE_CADLIGNE_TR!$L$3:$R$9,MATCH(WEEKDAY($A341,1),COEE_CADLIGNE_TR!$M$3:$M$9,0),7)*INDEX(COEE_CADLIGNE_TR!$A$1:$D$13,MATCH(MONTH($A341),COEE_CADLIGNE_TR!$A$1:$A$13,0),4)))</f>
        <v/>
      </c>
      <c r="T341" s="28">
        <f>IF(OR(Ouverture_lignes_validées!T341="F",Ouverture_lignes_validées!T341="PM",Ouverture_lignes_validées!T341=""),"",IF(Ouverture_lignes_validées!T341=1,IF(ISEVEN(Capa_lignes!$C341)="VRAI",INDEX(COEE_CADLIGNE_TR!$A$16:$C$27,MATCH(Tableau4[[#This Row],[Mois]],COEE_CADLIGNE_TR!$A$16:$A$27,0),2)*COEE_CADLIGNE_TR!$J$2*INDEX(COEE_CADLIGNE_TR!$L$3:$R$9,MATCH(WEEKDAY($A341,1),COEE_CADLIGNE_TR!$M$3:$M$9,0),3)*INDEX(COEE_CADLIGNE_TR!$A$1:$E$13,MATCH(MONTH($A341),COEE_CADLIGNE_TR!$A$1:$A$13,0),5),INDEX(COEE_CADLIGNE_TR!$A$16:$C$27,MATCH(Tableau4[[#This Row],[Mois]],COEE_CADLIGNE_TR!$A$16:$A$27,0),2)*COEE_CADLIGNE_TR!$J$2*INDEX(COEE_CADLIGNE_TR!$L$3:$R$9,MATCH(WEEKDAY($A341,1),COEE_CADLIGNE_TR!$M$3:$M$9,0),4)*INDEX(COEE_CADLIGNE_TR!$A$1:$E$13,MATCH(MONTH($A341),COEE_CADLIGNE_TR!$A$1:$A$13,0),5))))</f>
        <v>1601.8735362997659</v>
      </c>
    </row>
    <row r="342" spans="1:20" x14ac:dyDescent="0.35">
      <c r="A342" s="4">
        <v>45265</v>
      </c>
      <c r="B342" s="1">
        <v>2023</v>
      </c>
      <c r="C342" s="1">
        <v>49</v>
      </c>
      <c r="D342" s="1">
        <f>MONTH(Tableau4[[#This Row],[Date ]])</f>
        <v>12</v>
      </c>
      <c r="E342" s="28" t="str">
        <f>IF(OR(Ouverture_lignes_validées!E342="F",Ouverture_lignes_validées!E342="PM",Ouverture_lignes_validées!E342=""),"",
IF(Ouverture_lignes_validées!E342=1,
IF(ISEVEN(Capa_lignes!$C342)="VRAI",
INDEX(COEE_CADLIGNE_TR!$A$16:$C$27,MATCH(Tableau4[[#This Row],[Mois]],COEE_CADLIGNE_TR!$A$16:$A$27,0),2)*COEE_CADLIGNE_TR!$G$2*INDEX(COEE_CADLIGNE_TR!$L$3:$R$9,MATCH(WEEKDAY($A342,1),COEE_CADLIGNE_TR!$M$3:$M$9,0),4)*INDEX(COEE_CADLIGNE_TR!$A$1:$D$13,MATCH(MONTH($A342),COEE_CADLIGNE_TR!$A$1:$A$13,0),2)*INDEX(COEE_CADLIGNE_TR!$A$1:$D$13,MATCH(MONTH($A342),COEE_CADLIGNE_TR!$A$1:$A$13,0),2),
INDEX(COEE_CADLIGNE_TR!$A$16:$C$27,MATCH(Tableau4[[#This Row],[Mois]],COEE_CADLIGNE_TR!$A$16:$A$27,0),2)*COEE_CADLIGNE_TR!$G$2*INDEX(COEE_CADLIGNE_TR!$L$3:$R$9,MATCH(WEEKDAY($A342,1),COEE_CADLIGNE_TR!$M$3:$M$9,0),3)*INDEX(COEE_CADLIGNE_TR!$A$1:$D$13,MATCH(MONTH($A342),COEE_CADLIGNE_TR!$A$1:$A$13,0),2)*INDEX(COEE_CADLIGNE_TR!$A$1:$D$13,MATCH(MONTH($A342),COEE_CADLIGNE_TR!$A$1:$A$13,0),2))))</f>
        <v/>
      </c>
      <c r="F342" s="28" t="str">
        <f>IF(OR(Ouverture_lignes_validées!F342="F",Ouverture_lignes_validées!F342="PM",Ouverture_lignes_validées!F342=""),"",IF(Ouverture_lignes_validées!F342=1,IF(ISEVEN(Capa_lignes!$C342)="VRAI",INDEX(COEE_CADLIGNE_TR!$A$16:$C$27,MATCH(Tableau4[[#This Row],[Mois]],COEE_CADLIGNE_TR!$A$16:$A$27,0),2)*COEE_CADLIGNE_TR!$G$2*INDEX(COEE_CADLIGNE_TR!$L$3:$R$9,MATCH(WEEKDAY($A342,1),COEE_CADLIGNE_TR!$M$3:$M$9,0),3)*INDEX(COEE_CADLIGNE_TR!$A$1:$D$13,MATCH(MONTH($A342),COEE_CADLIGNE_TR!$A$1:$A$13,0),2),COEE_CADLIGNE_TR!$G$2*INDEX(COEE_CADLIGNE_TR!$L$3:$R$9,MATCH(WEEKDAY($A342,1),COEE_CADLIGNE_TR!$M$3:$M$9,0),4)*INDEX(COEE_CADLIGNE_TR!$A$1:$D$13,MATCH(MONTH($A342),COEE_CADLIGNE_TR!$A$1:$A$13,0),2))))</f>
        <v/>
      </c>
      <c r="G342" s="28" t="str">
        <f>IF(OR(Ouverture_lignes_validées!G342="F",Ouverture_lignes_validées!G342="PM",Ouverture_lignes_validées!G342=""),"",IF(Ouverture_lignes_validées!G342=1,INDEX(COEE_CADLIGNE_TR!$A$16:$C$27,MATCH(Tableau4[[#This Row],[Mois]],COEE_CADLIGNE_TR!$A$16:$A$27,0),2)*COEE_CADLIGNE_TR!$G$2*INDEX(COEE_CADLIGNE_TR!$L$3:$R$9,MATCH(WEEKDAY($A342,1),COEE_CADLIGNE_TR!$M$3:$M$9,0),5)*INDEX(COEE_CADLIGNE_TR!$A$1:$D$13,MATCH(MONTH($A342),COEE_CADLIGNE_TR!$A$1:$A$13,0),2)))</f>
        <v/>
      </c>
      <c r="H342" s="28" t="str">
        <f>IF(OR(Ouverture_lignes_validées!H342="F",Ouverture_lignes_validées!H342="PM",Ouverture_lignes_validées!H342=""),"",IF(Ouverture_lignes_validées!H342=1,INDEX(COEE_CADLIGNE_TR!$A$16:$C$27,MATCH(Tableau4[[#This Row],[Mois]],COEE_CADLIGNE_TR!$A$16:$A$27,0),2)*COEE_CADLIGNE_TR!$G$2*INDEX(COEE_CADLIGNE_TR!$L$3:$R$9,MATCH(WEEKDAY($A342,1),COEE_CADLIGNE_TR!$M$3:$M$9,0),6)*INDEX(COEE_CADLIGNE_TR!$A$1:$D$13,MATCH(MONTH($A342),COEE_CADLIGNE_TR!$A$1:$A$13,0),2)))</f>
        <v/>
      </c>
      <c r="I342" s="28" t="str">
        <f>IF(OR(Ouverture_lignes_validées!I342="F",Ouverture_lignes_validées!I342="PM",Ouverture_lignes_validées!I342=""),"",IF(Ouverture_lignes_validées!I342=1,INDEX(COEE_CADLIGNE_TR!$A$16:$C$27,MATCH(Tableau4[[#This Row],[Mois]],COEE_CADLIGNE_TR!$A$16:$A$27,0),2)*COEE_CADLIGNE_TR!$G$2*INDEX(COEE_CADLIGNE_TR!$L$3:$R$9,MATCH(WEEKDAY($A342,1),COEE_CADLIGNE_TR!$M$3:$M$9,0),7)*INDEX(COEE_CADLIGNE_TR!$A$1:$D$13,MATCH(MONTH($A342),COEE_CADLIGNE_TR!$A$1:$A$13,0),2)))</f>
        <v/>
      </c>
      <c r="J342" s="28" t="str">
        <f>IF(OR(Ouverture_lignes_validées!J342="F",Ouverture_lignes_validées!J342="PM",Ouverture_lignes_validées!J342=""),"",IF(Ouverture_lignes_validées!J342=1,IF(ISEVEN(Capa_lignes!$C342)="VRAI",INDEX(COEE_CADLIGNE_TR!$A$16:$C$27,MATCH(Tableau4[[#This Row],[Mois]],COEE_CADLIGNE_TR!$A$16:$A$27,0),2)*COEE_CADLIGNE_TR!$H$2*INDEX(COEE_CADLIGNE_TR!$L$3:$R$9,MATCH(WEEKDAY($A342,1),COEE_CADLIGNE_TR!$M$3:$M$9,0),4)*INDEX(COEE_CADLIGNE_TR!$A$1:$D$13,MATCH(MONTH($A342),COEE_CADLIGNE_TR!$A$1:$A$13,0),3),INDEX(COEE_CADLIGNE_TR!$A$16:$C$27,MATCH(Tableau4[[#This Row],[Mois]],COEE_CADLIGNE_TR!$A$16:$A$27,0),2)*COEE_CADLIGNE_TR!$H$2*INDEX(COEE_CADLIGNE_TR!$L$3:$R$9,MATCH(WEEKDAY($A342,1),COEE_CADLIGNE_TR!$M$3:$M$9,0),3)*INDEX(COEE_CADLIGNE_TR!$A$1:$D$13,MATCH(MONTH($A342),COEE_CADLIGNE_TR!$A$1:$A$13,0),3))))</f>
        <v/>
      </c>
      <c r="K342" s="28">
        <f>IF(OR(Ouverture_lignes_validées!K342="F",Ouverture_lignes_validées!K342="PM",Ouverture_lignes_validées!K342=""),"",IF(Ouverture_lignes_validées!K342=1,IF(ISEVEN(Capa_lignes!$C342)="VRAI",INDEX(COEE_CADLIGNE_TR!$A$16:$C$27,MATCH(Tableau4[[#This Row],[Mois]],COEE_CADLIGNE_TR!$A$16:$A$27,0),2)*COEE_CADLIGNE_TR!$H$2*INDEX(COEE_CADLIGNE_TR!$L$3:$R$9,MATCH(WEEKDAY($A342,1),COEE_CADLIGNE_TR!$M$3:$M$9,0),3)*INDEX(COEE_CADLIGNE_TR!$A$1:$D$13,MATCH(MONTH($A342),COEE_CADLIGNE_TR!$A$1:$A$13,0),3),INDEX(COEE_CADLIGNE_TR!$A$16:$C$27,MATCH(Tableau4[[#This Row],[Mois]],COEE_CADLIGNE_TR!$A$16:$A$27,0),2)*COEE_CADLIGNE_TR!$H$2*INDEX(COEE_CADLIGNE_TR!$L$3:$R$9,MATCH(WEEKDAY($A342,1),COEE_CADLIGNE_TR!$M$3:$M$9,0),4)*INDEX(COEE_CADLIGNE_TR!$A$1:$D$13,MATCH(MONTH($A342),COEE_CADLIGNE_TR!$A$1:$A$13,0),3))))</f>
        <v>5097.9375</v>
      </c>
      <c r="L342" s="28">
        <f>IF(OR(Ouverture_lignes_validées!L342="F",Ouverture_lignes_validées!L342="PM",Ouverture_lignes_validées!L342=""),"",IF(Ouverture_lignes_validées!L342=1,INDEX(COEE_CADLIGNE_TR!$A$16:$C$27,MATCH(Tableau4[[#This Row],[Mois]],COEE_CADLIGNE_TR!$A$16:$A$27,0),2)*COEE_CADLIGNE_TR!$H$2*INDEX(COEE_CADLIGNE_TR!$L$3:$R$9,MATCH(WEEKDAY($A342,1),COEE_CADLIGNE_TR!$M$3:$M$9,0),5)*INDEX(COEE_CADLIGNE_TR!$A$1:$D$13,MATCH(MONTH($A342),COEE_CADLIGNE_TR!$A$1:$A$13,0),3)))</f>
        <v>6230.8125</v>
      </c>
      <c r="M342" s="28" t="str">
        <f>IF(OR(Ouverture_lignes_validées!M342="F",Ouverture_lignes_validées!M342="PM",Ouverture_lignes_validées!M342=""),"",IF(Ouverture_lignes_validées!M342=1,INDEX(COEE_CADLIGNE_TR!$A$16:$C$27,MATCH(Tableau4[[#This Row],[Mois]],COEE_CADLIGNE_TR!$A$16:$A$27,0),2)*COEE_CADLIGNE_TR!$H$2*INDEX(COEE_CADLIGNE_TR!$L$3:$R$9,MATCH(WEEKDAY($A342,1),COEE_CADLIGNE_TR!$M$3:$M$9,0),6)*INDEX(COEE_CADLIGNE_TR!$A$1:$D$13,MATCH(MONTH($A342),COEE_CADLIGNE_TR!$A$1:$A$13,0),3)))</f>
        <v/>
      </c>
      <c r="N342" s="28" t="str">
        <f>IF(OR(Ouverture_lignes_validées!N342="F",Ouverture_lignes_validées!N342="PM",Ouverture_lignes_validées!N342=""),"",IF(Ouverture_lignes_validées!N342=1,INDEX(COEE_CADLIGNE_TR!$A$16:$C$27,MATCH(Tableau4[[#This Row],[Mois]],COEE_CADLIGNE_TR!$A$16:$A$27,0),2)*COEE_CADLIGNE_TR!$H$2*INDEX(COEE_CADLIGNE_TR!$L$3:$R$9,MATCH(WEEKDAY($A342,1),COEE_CADLIGNE_TR!$M$3:$M$9,0),7)*INDEX(COEE_CADLIGNE_TR!$A$1:$D$13,MATCH(MONTH($A342),COEE_CADLIGNE_TR!$A$1:$A$13,0),3)))</f>
        <v/>
      </c>
      <c r="O342" s="28">
        <f>IF(OR(Ouverture_lignes_validées!O342="F",Ouverture_lignes_validées!O342="PM",Ouverture_lignes_validées!O342=""),"",IF(Ouverture_lignes_validées!O342=1,IF(ISEVEN(Capa_lignes!$C342)="VRAI",INDEX(COEE_CADLIGNE_TR!$A$16:$C$27,MATCH(Tableau4[[#This Row],[Mois]],COEE_CADLIGNE_TR!$A$16:$A$27,0),2)*COEE_CADLIGNE_TR!$I$2*INDEX(COEE_CADLIGNE_TR!$L$3:$R$9,MATCH(WEEKDAY($A342,1),COEE_CADLIGNE_TR!$M$3:$M$9,0),4)*INDEX(COEE_CADLIGNE_TR!$A$1:$D$13,MATCH(MONTH($A342),COEE_CADLIGNE_TR!$A$1:$A$13,0),4),INDEX(COEE_CADLIGNE_TR!$A$16:$C$27,MATCH(Tableau4[[#This Row],[Mois]],COEE_CADLIGNE_TR!$A$16:$A$27,0),2)*COEE_CADLIGNE_TR!$I$2*INDEX(COEE_CADLIGNE_TR!$L$3:$R$9,MATCH(WEEKDAY($A342,1),COEE_CADLIGNE_TR!$M$3:$M$9,0),3)*INDEX(COEE_CADLIGNE_TR!$A$1:$D$13,MATCH(MONTH($A342),COEE_CADLIGNE_TR!$A$1:$A$13,0),4))))</f>
        <v>4984.6500000000005</v>
      </c>
      <c r="P342" s="28">
        <f>IF(OR(Ouverture_lignes_validées!P342="F",Ouverture_lignes_validées!P342="PM",Ouverture_lignes_validées!P342=""),"",IF(Ouverture_lignes_validées!P342=1,IF(ISEVEN(Capa_lignes!$C342)="VRAI",INDEX(COEE_CADLIGNE_TR!$A$16:$C$27,MATCH(Tableau4[[#This Row],[Mois]],COEE_CADLIGNE_TR!$A$16:$A$27,0),2)*COEE_CADLIGNE_TR!$I$2*INDEX(COEE_CADLIGNE_TR!$L$3:$R$9,MATCH(WEEKDAY($A342,1),COEE_CADLIGNE_TR!$M$3:$M$9,0),3)*INDEX(COEE_CADLIGNE_TR!$A$1:$D$13,MATCH(MONTH($A342),COEE_CADLIGNE_TR!$A$1:$A$13,0),4),INDEX(COEE_CADLIGNE_TR!$A$16:$C$27,MATCH(Tableau4[[#This Row],[Mois]],COEE_CADLIGNE_TR!$A$16:$A$27,0),2)*COEE_CADLIGNE_TR!$I$2*INDEX(COEE_CADLIGNE_TR!$L$3:$R$9,MATCH(WEEKDAY($A342,1),COEE_CADLIGNE_TR!$M$3:$M$9,0),4)*INDEX(COEE_CADLIGNE_TR!$A$1:$D$13,MATCH(MONTH($A342),COEE_CADLIGNE_TR!$A$1:$A$13,0),4))))</f>
        <v>5097.9375</v>
      </c>
      <c r="Q342" s="28" t="str">
        <f>IF(OR(Ouverture_lignes_validées!Q342="F",Ouverture_lignes_validées!Q342="PM",Ouverture_lignes_validées!Q342=""),"",IF(Ouverture_lignes_validées!Q342=1,INDEX(COEE_CADLIGNE_TR!$A$16:$C$27,MATCH(Tableau4[[#This Row],[Mois]],COEE_CADLIGNE_TR!$A$16:$A$27,0),2)*COEE_CADLIGNE_TR!$I$2*INDEX(COEE_CADLIGNE_TR!$L$3:$R$9,MATCH(WEEKDAY($A342,1),COEE_CADLIGNE_TR!$M$3:$M$9,0),5)*INDEX(COEE_CADLIGNE_TR!$A$1:$D$13,MATCH(MONTH($A342),COEE_CADLIGNE_TR!$A$1:$A$13,0),4)))</f>
        <v/>
      </c>
      <c r="R342" s="28" t="str">
        <f>IF(OR(Ouverture_lignes_validées!R342="F",Ouverture_lignes_validées!R342="PM",Ouverture_lignes_validées!R342=""),"",IF(Ouverture_lignes_validées!R342=1,INDEX(COEE_CADLIGNE_TR!$A$16:$C$27,MATCH(Tableau4[[#This Row],[Mois]],COEE_CADLIGNE_TR!$A$16:$A$27,0),2)*COEE_CADLIGNE_TR!$I$2*INDEX(COEE_CADLIGNE_TR!$L$3:$R$9,MATCH(WEEKDAY($A342,1),COEE_CADLIGNE_TR!$M$3:$M$9,0),6)*INDEX(COEE_CADLIGNE_TR!$A$1:$D$13,MATCH(MONTH($A342),COEE_CADLIGNE_TR!$A$1:$A$13,0),4)))</f>
        <v/>
      </c>
      <c r="S342" s="28" t="str">
        <f>IF(OR(Ouverture_lignes_validées!S342="F",Ouverture_lignes_validées!S342="PM",Ouverture_lignes_validées!S342=""),"",IF(Ouverture_lignes_validées!S342=1,INDEX(COEE_CADLIGNE_TR!$A$16:$C$27,MATCH(Tableau4[[#This Row],[Mois]],COEE_CADLIGNE_TR!$A$16:$A$27,0),2)*COEE_CADLIGNE_TR!$I$2*INDEX(COEE_CADLIGNE_TR!$L$3:$R$9,MATCH(WEEKDAY($A342,1),COEE_CADLIGNE_TR!$M$3:$M$9,0),7)*INDEX(COEE_CADLIGNE_TR!$A$1:$D$13,MATCH(MONTH($A342),COEE_CADLIGNE_TR!$A$1:$A$13,0),4)))</f>
        <v/>
      </c>
      <c r="T342" s="28">
        <f>IF(OR(Ouverture_lignes_validées!T342="F",Ouverture_lignes_validées!T342="PM",Ouverture_lignes_validées!T342=""),"",IF(Ouverture_lignes_validées!T342=1,IF(ISEVEN(Capa_lignes!$C342)="VRAI",INDEX(COEE_CADLIGNE_TR!$A$16:$C$27,MATCH(Tableau4[[#This Row],[Mois]],COEE_CADLIGNE_TR!$A$16:$A$27,0),2)*COEE_CADLIGNE_TR!$J$2*INDEX(COEE_CADLIGNE_TR!$L$3:$R$9,MATCH(WEEKDAY($A342,1),COEE_CADLIGNE_TR!$M$3:$M$9,0),3)*INDEX(COEE_CADLIGNE_TR!$A$1:$E$13,MATCH(MONTH($A342),COEE_CADLIGNE_TR!$A$1:$A$13,0),5),INDEX(COEE_CADLIGNE_TR!$A$16:$C$27,MATCH(Tableau4[[#This Row],[Mois]],COEE_CADLIGNE_TR!$A$16:$A$27,0),2)*COEE_CADLIGNE_TR!$J$2*INDEX(COEE_CADLIGNE_TR!$L$3:$R$9,MATCH(WEEKDAY($A342,1),COEE_CADLIGNE_TR!$M$3:$M$9,0),4)*INDEX(COEE_CADLIGNE_TR!$A$1:$E$13,MATCH(MONTH($A342),COEE_CADLIGNE_TR!$A$1:$A$13,0),5))))</f>
        <v>1601.8735362997659</v>
      </c>
    </row>
    <row r="343" spans="1:20" x14ac:dyDescent="0.35">
      <c r="A343" s="4">
        <v>45266</v>
      </c>
      <c r="B343" s="1">
        <v>2023</v>
      </c>
      <c r="C343" s="1">
        <v>49</v>
      </c>
      <c r="D343" s="1">
        <f>MONTH(Tableau4[[#This Row],[Date ]])</f>
        <v>12</v>
      </c>
      <c r="E343" s="28" t="str">
        <f>IF(OR(Ouverture_lignes_validées!E343="F",Ouverture_lignes_validées!E343="PM",Ouverture_lignes_validées!E343=""),"",
IF(Ouverture_lignes_validées!E343=1,
IF(ISEVEN(Capa_lignes!$C343)="VRAI",
INDEX(COEE_CADLIGNE_TR!$A$16:$C$27,MATCH(Tableau4[[#This Row],[Mois]],COEE_CADLIGNE_TR!$A$16:$A$27,0),2)*COEE_CADLIGNE_TR!$G$2*INDEX(COEE_CADLIGNE_TR!$L$3:$R$9,MATCH(WEEKDAY($A343,1),COEE_CADLIGNE_TR!$M$3:$M$9,0),4)*INDEX(COEE_CADLIGNE_TR!$A$1:$D$13,MATCH(MONTH($A343),COEE_CADLIGNE_TR!$A$1:$A$13,0),2)*INDEX(COEE_CADLIGNE_TR!$A$1:$D$13,MATCH(MONTH($A343),COEE_CADLIGNE_TR!$A$1:$A$13,0),2),
INDEX(COEE_CADLIGNE_TR!$A$16:$C$27,MATCH(Tableau4[[#This Row],[Mois]],COEE_CADLIGNE_TR!$A$16:$A$27,0),2)*COEE_CADLIGNE_TR!$G$2*INDEX(COEE_CADLIGNE_TR!$L$3:$R$9,MATCH(WEEKDAY($A343,1),COEE_CADLIGNE_TR!$M$3:$M$9,0),3)*INDEX(COEE_CADLIGNE_TR!$A$1:$D$13,MATCH(MONTH($A343),COEE_CADLIGNE_TR!$A$1:$A$13,0),2)*INDEX(COEE_CADLIGNE_TR!$A$1:$D$13,MATCH(MONTH($A343),COEE_CADLIGNE_TR!$A$1:$A$13,0),2))))</f>
        <v/>
      </c>
      <c r="F343" s="28" t="str">
        <f>IF(OR(Ouverture_lignes_validées!F343="F",Ouverture_lignes_validées!F343="PM",Ouverture_lignes_validées!F343=""),"",IF(Ouverture_lignes_validées!F343=1,IF(ISEVEN(Capa_lignes!$C343)="VRAI",INDEX(COEE_CADLIGNE_TR!$A$16:$C$27,MATCH(Tableau4[[#This Row],[Mois]],COEE_CADLIGNE_TR!$A$16:$A$27,0),2)*COEE_CADLIGNE_TR!$G$2*INDEX(COEE_CADLIGNE_TR!$L$3:$R$9,MATCH(WEEKDAY($A343,1),COEE_CADLIGNE_TR!$M$3:$M$9,0),3)*INDEX(COEE_CADLIGNE_TR!$A$1:$D$13,MATCH(MONTH($A343),COEE_CADLIGNE_TR!$A$1:$A$13,0),2),COEE_CADLIGNE_TR!$G$2*INDEX(COEE_CADLIGNE_TR!$L$3:$R$9,MATCH(WEEKDAY($A343,1),COEE_CADLIGNE_TR!$M$3:$M$9,0),4)*INDEX(COEE_CADLIGNE_TR!$A$1:$D$13,MATCH(MONTH($A343),COEE_CADLIGNE_TR!$A$1:$A$13,0),2))))</f>
        <v/>
      </c>
      <c r="G343" s="28" t="str">
        <f>IF(OR(Ouverture_lignes_validées!G343="F",Ouverture_lignes_validées!G343="PM",Ouverture_lignes_validées!G343=""),"",IF(Ouverture_lignes_validées!G343=1,INDEX(COEE_CADLIGNE_TR!$A$16:$C$27,MATCH(Tableau4[[#This Row],[Mois]],COEE_CADLIGNE_TR!$A$16:$A$27,0),2)*COEE_CADLIGNE_TR!$G$2*INDEX(COEE_CADLIGNE_TR!$L$3:$R$9,MATCH(WEEKDAY($A343,1),COEE_CADLIGNE_TR!$M$3:$M$9,0),5)*INDEX(COEE_CADLIGNE_TR!$A$1:$D$13,MATCH(MONTH($A343),COEE_CADLIGNE_TR!$A$1:$A$13,0),2)))</f>
        <v/>
      </c>
      <c r="H343" s="28" t="str">
        <f>IF(OR(Ouverture_lignes_validées!H343="F",Ouverture_lignes_validées!H343="PM",Ouverture_lignes_validées!H343=""),"",IF(Ouverture_lignes_validées!H343=1,INDEX(COEE_CADLIGNE_TR!$A$16:$C$27,MATCH(Tableau4[[#This Row],[Mois]],COEE_CADLIGNE_TR!$A$16:$A$27,0),2)*COEE_CADLIGNE_TR!$G$2*INDEX(COEE_CADLIGNE_TR!$L$3:$R$9,MATCH(WEEKDAY($A343,1),COEE_CADLIGNE_TR!$M$3:$M$9,0),6)*INDEX(COEE_CADLIGNE_TR!$A$1:$D$13,MATCH(MONTH($A343),COEE_CADLIGNE_TR!$A$1:$A$13,0),2)))</f>
        <v/>
      </c>
      <c r="I343" s="28" t="str">
        <f>IF(OR(Ouverture_lignes_validées!I343="F",Ouverture_lignes_validées!I343="PM",Ouverture_lignes_validées!I343=""),"",IF(Ouverture_lignes_validées!I343=1,INDEX(COEE_CADLIGNE_TR!$A$16:$C$27,MATCH(Tableau4[[#This Row],[Mois]],COEE_CADLIGNE_TR!$A$16:$A$27,0),2)*COEE_CADLIGNE_TR!$G$2*INDEX(COEE_CADLIGNE_TR!$L$3:$R$9,MATCH(WEEKDAY($A343,1),COEE_CADLIGNE_TR!$M$3:$M$9,0),7)*INDEX(COEE_CADLIGNE_TR!$A$1:$D$13,MATCH(MONTH($A343),COEE_CADLIGNE_TR!$A$1:$A$13,0),2)))</f>
        <v/>
      </c>
      <c r="J343" s="28" t="str">
        <f>IF(OR(Ouverture_lignes_validées!J343="F",Ouverture_lignes_validées!J343="PM",Ouverture_lignes_validées!J343=""),"",IF(Ouverture_lignes_validées!J343=1,IF(ISEVEN(Capa_lignes!$C343)="VRAI",INDEX(COEE_CADLIGNE_TR!$A$16:$C$27,MATCH(Tableau4[[#This Row],[Mois]],COEE_CADLIGNE_TR!$A$16:$A$27,0),2)*COEE_CADLIGNE_TR!$H$2*INDEX(COEE_CADLIGNE_TR!$L$3:$R$9,MATCH(WEEKDAY($A343,1),COEE_CADLIGNE_TR!$M$3:$M$9,0),4)*INDEX(COEE_CADLIGNE_TR!$A$1:$D$13,MATCH(MONTH($A343),COEE_CADLIGNE_TR!$A$1:$A$13,0),3),INDEX(COEE_CADLIGNE_TR!$A$16:$C$27,MATCH(Tableau4[[#This Row],[Mois]],COEE_CADLIGNE_TR!$A$16:$A$27,0),2)*COEE_CADLIGNE_TR!$H$2*INDEX(COEE_CADLIGNE_TR!$L$3:$R$9,MATCH(WEEKDAY($A343,1),COEE_CADLIGNE_TR!$M$3:$M$9,0),3)*INDEX(COEE_CADLIGNE_TR!$A$1:$D$13,MATCH(MONTH($A343),COEE_CADLIGNE_TR!$A$1:$A$13,0),3))))</f>
        <v/>
      </c>
      <c r="K343" s="28">
        <f>IF(OR(Ouverture_lignes_validées!K343="F",Ouverture_lignes_validées!K343="PM",Ouverture_lignes_validées!K343=""),"",IF(Ouverture_lignes_validées!K343=1,IF(ISEVEN(Capa_lignes!$C343)="VRAI",INDEX(COEE_CADLIGNE_TR!$A$16:$C$27,MATCH(Tableau4[[#This Row],[Mois]],COEE_CADLIGNE_TR!$A$16:$A$27,0),2)*COEE_CADLIGNE_TR!$H$2*INDEX(COEE_CADLIGNE_TR!$L$3:$R$9,MATCH(WEEKDAY($A343,1),COEE_CADLIGNE_TR!$M$3:$M$9,0),3)*INDEX(COEE_CADLIGNE_TR!$A$1:$D$13,MATCH(MONTH($A343),COEE_CADLIGNE_TR!$A$1:$A$13,0),3),INDEX(COEE_CADLIGNE_TR!$A$16:$C$27,MATCH(Tableau4[[#This Row],[Mois]],COEE_CADLIGNE_TR!$A$16:$A$27,0),2)*COEE_CADLIGNE_TR!$H$2*INDEX(COEE_CADLIGNE_TR!$L$3:$R$9,MATCH(WEEKDAY($A343,1),COEE_CADLIGNE_TR!$M$3:$M$9,0),4)*INDEX(COEE_CADLIGNE_TR!$A$1:$D$13,MATCH(MONTH($A343),COEE_CADLIGNE_TR!$A$1:$A$13,0),3))))</f>
        <v>5097.9375</v>
      </c>
      <c r="L343" s="28">
        <f>IF(OR(Ouverture_lignes_validées!L343="F",Ouverture_lignes_validées!L343="PM",Ouverture_lignes_validées!L343=""),"",IF(Ouverture_lignes_validées!L343=1,INDEX(COEE_CADLIGNE_TR!$A$16:$C$27,MATCH(Tableau4[[#This Row],[Mois]],COEE_CADLIGNE_TR!$A$16:$A$27,0),2)*COEE_CADLIGNE_TR!$H$2*INDEX(COEE_CADLIGNE_TR!$L$3:$R$9,MATCH(WEEKDAY($A343,1),COEE_CADLIGNE_TR!$M$3:$M$9,0),5)*INDEX(COEE_CADLIGNE_TR!$A$1:$D$13,MATCH(MONTH($A343),COEE_CADLIGNE_TR!$A$1:$A$13,0),3)))</f>
        <v>6230.8125</v>
      </c>
      <c r="M343" s="28" t="str">
        <f>IF(OR(Ouverture_lignes_validées!M343="F",Ouverture_lignes_validées!M343="PM",Ouverture_lignes_validées!M343=""),"",IF(Ouverture_lignes_validées!M343=1,INDEX(COEE_CADLIGNE_TR!$A$16:$C$27,MATCH(Tableau4[[#This Row],[Mois]],COEE_CADLIGNE_TR!$A$16:$A$27,0),2)*COEE_CADLIGNE_TR!$H$2*INDEX(COEE_CADLIGNE_TR!$L$3:$R$9,MATCH(WEEKDAY($A343,1),COEE_CADLIGNE_TR!$M$3:$M$9,0),6)*INDEX(COEE_CADLIGNE_TR!$A$1:$D$13,MATCH(MONTH($A343),COEE_CADLIGNE_TR!$A$1:$A$13,0),3)))</f>
        <v/>
      </c>
      <c r="N343" s="28" t="str">
        <f>IF(OR(Ouverture_lignes_validées!N343="F",Ouverture_lignes_validées!N343="PM",Ouverture_lignes_validées!N343=""),"",IF(Ouverture_lignes_validées!N343=1,INDEX(COEE_CADLIGNE_TR!$A$16:$C$27,MATCH(Tableau4[[#This Row],[Mois]],COEE_CADLIGNE_TR!$A$16:$A$27,0),2)*COEE_CADLIGNE_TR!$H$2*INDEX(COEE_CADLIGNE_TR!$L$3:$R$9,MATCH(WEEKDAY($A343,1),COEE_CADLIGNE_TR!$M$3:$M$9,0),7)*INDEX(COEE_CADLIGNE_TR!$A$1:$D$13,MATCH(MONTH($A343),COEE_CADLIGNE_TR!$A$1:$A$13,0),3)))</f>
        <v/>
      </c>
      <c r="O343" s="28">
        <f>IF(OR(Ouverture_lignes_validées!O343="F",Ouverture_lignes_validées!O343="PM",Ouverture_lignes_validées!O343=""),"",IF(Ouverture_lignes_validées!O343=1,IF(ISEVEN(Capa_lignes!$C343)="VRAI",INDEX(COEE_CADLIGNE_TR!$A$16:$C$27,MATCH(Tableau4[[#This Row],[Mois]],COEE_CADLIGNE_TR!$A$16:$A$27,0),2)*COEE_CADLIGNE_TR!$I$2*INDEX(COEE_CADLIGNE_TR!$L$3:$R$9,MATCH(WEEKDAY($A343,1),COEE_CADLIGNE_TR!$M$3:$M$9,0),4)*INDEX(COEE_CADLIGNE_TR!$A$1:$D$13,MATCH(MONTH($A343),COEE_CADLIGNE_TR!$A$1:$A$13,0),4),INDEX(COEE_CADLIGNE_TR!$A$16:$C$27,MATCH(Tableau4[[#This Row],[Mois]],COEE_CADLIGNE_TR!$A$16:$A$27,0),2)*COEE_CADLIGNE_TR!$I$2*INDEX(COEE_CADLIGNE_TR!$L$3:$R$9,MATCH(WEEKDAY($A343,1),COEE_CADLIGNE_TR!$M$3:$M$9,0),3)*INDEX(COEE_CADLIGNE_TR!$A$1:$D$13,MATCH(MONTH($A343),COEE_CADLIGNE_TR!$A$1:$A$13,0),4))))</f>
        <v>4984.6500000000005</v>
      </c>
      <c r="P343" s="28">
        <f>IF(OR(Ouverture_lignes_validées!P343="F",Ouverture_lignes_validées!P343="PM",Ouverture_lignes_validées!P343=""),"",IF(Ouverture_lignes_validées!P343=1,IF(ISEVEN(Capa_lignes!$C343)="VRAI",INDEX(COEE_CADLIGNE_TR!$A$16:$C$27,MATCH(Tableau4[[#This Row],[Mois]],COEE_CADLIGNE_TR!$A$16:$A$27,0),2)*COEE_CADLIGNE_TR!$I$2*INDEX(COEE_CADLIGNE_TR!$L$3:$R$9,MATCH(WEEKDAY($A343,1),COEE_CADLIGNE_TR!$M$3:$M$9,0),3)*INDEX(COEE_CADLIGNE_TR!$A$1:$D$13,MATCH(MONTH($A343),COEE_CADLIGNE_TR!$A$1:$A$13,0),4),INDEX(COEE_CADLIGNE_TR!$A$16:$C$27,MATCH(Tableau4[[#This Row],[Mois]],COEE_CADLIGNE_TR!$A$16:$A$27,0),2)*COEE_CADLIGNE_TR!$I$2*INDEX(COEE_CADLIGNE_TR!$L$3:$R$9,MATCH(WEEKDAY($A343,1),COEE_CADLIGNE_TR!$M$3:$M$9,0),4)*INDEX(COEE_CADLIGNE_TR!$A$1:$D$13,MATCH(MONTH($A343),COEE_CADLIGNE_TR!$A$1:$A$13,0),4))))</f>
        <v>5097.9375</v>
      </c>
      <c r="Q343" s="28" t="str">
        <f>IF(OR(Ouverture_lignes_validées!Q343="F",Ouverture_lignes_validées!Q343="PM",Ouverture_lignes_validées!Q343=""),"",IF(Ouverture_lignes_validées!Q343=1,INDEX(COEE_CADLIGNE_TR!$A$16:$C$27,MATCH(Tableau4[[#This Row],[Mois]],COEE_CADLIGNE_TR!$A$16:$A$27,0),2)*COEE_CADLIGNE_TR!$I$2*INDEX(COEE_CADLIGNE_TR!$L$3:$R$9,MATCH(WEEKDAY($A343,1),COEE_CADLIGNE_TR!$M$3:$M$9,0),5)*INDEX(COEE_CADLIGNE_TR!$A$1:$D$13,MATCH(MONTH($A343),COEE_CADLIGNE_TR!$A$1:$A$13,0),4)))</f>
        <v/>
      </c>
      <c r="R343" s="28" t="str">
        <f>IF(OR(Ouverture_lignes_validées!R343="F",Ouverture_lignes_validées!R343="PM",Ouverture_lignes_validées!R343=""),"",IF(Ouverture_lignes_validées!R343=1,INDEX(COEE_CADLIGNE_TR!$A$16:$C$27,MATCH(Tableau4[[#This Row],[Mois]],COEE_CADLIGNE_TR!$A$16:$A$27,0),2)*COEE_CADLIGNE_TR!$I$2*INDEX(COEE_CADLIGNE_TR!$L$3:$R$9,MATCH(WEEKDAY($A343,1),COEE_CADLIGNE_TR!$M$3:$M$9,0),6)*INDEX(COEE_CADLIGNE_TR!$A$1:$D$13,MATCH(MONTH($A343),COEE_CADLIGNE_TR!$A$1:$A$13,0),4)))</f>
        <v/>
      </c>
      <c r="S343" s="28" t="str">
        <f>IF(OR(Ouverture_lignes_validées!S343="F",Ouverture_lignes_validées!S343="PM",Ouverture_lignes_validées!S343=""),"",IF(Ouverture_lignes_validées!S343=1,INDEX(COEE_CADLIGNE_TR!$A$16:$C$27,MATCH(Tableau4[[#This Row],[Mois]],COEE_CADLIGNE_TR!$A$16:$A$27,0),2)*COEE_CADLIGNE_TR!$I$2*INDEX(COEE_CADLIGNE_TR!$L$3:$R$9,MATCH(WEEKDAY($A343,1),COEE_CADLIGNE_TR!$M$3:$M$9,0),7)*INDEX(COEE_CADLIGNE_TR!$A$1:$D$13,MATCH(MONTH($A343),COEE_CADLIGNE_TR!$A$1:$A$13,0),4)))</f>
        <v/>
      </c>
      <c r="T343" s="28">
        <f>IF(OR(Ouverture_lignes_validées!T343="F",Ouverture_lignes_validées!T343="PM",Ouverture_lignes_validées!T343=""),"",IF(Ouverture_lignes_validées!T343=1,IF(ISEVEN(Capa_lignes!$C343)="VRAI",INDEX(COEE_CADLIGNE_TR!$A$16:$C$27,MATCH(Tableau4[[#This Row],[Mois]],COEE_CADLIGNE_TR!$A$16:$A$27,0),2)*COEE_CADLIGNE_TR!$J$2*INDEX(COEE_CADLIGNE_TR!$L$3:$R$9,MATCH(WEEKDAY($A343,1),COEE_CADLIGNE_TR!$M$3:$M$9,0),3)*INDEX(COEE_CADLIGNE_TR!$A$1:$E$13,MATCH(MONTH($A343),COEE_CADLIGNE_TR!$A$1:$A$13,0),5),INDEX(COEE_CADLIGNE_TR!$A$16:$C$27,MATCH(Tableau4[[#This Row],[Mois]],COEE_CADLIGNE_TR!$A$16:$A$27,0),2)*COEE_CADLIGNE_TR!$J$2*INDEX(COEE_CADLIGNE_TR!$L$3:$R$9,MATCH(WEEKDAY($A343,1),COEE_CADLIGNE_TR!$M$3:$M$9,0),4)*INDEX(COEE_CADLIGNE_TR!$A$1:$E$13,MATCH(MONTH($A343),COEE_CADLIGNE_TR!$A$1:$A$13,0),5))))</f>
        <v>1601.8735362997659</v>
      </c>
    </row>
    <row r="344" spans="1:20" x14ac:dyDescent="0.35">
      <c r="A344" s="4">
        <v>45267</v>
      </c>
      <c r="B344" s="1">
        <v>2023</v>
      </c>
      <c r="C344" s="1">
        <v>49</v>
      </c>
      <c r="D344" s="1">
        <f>MONTH(Tableau4[[#This Row],[Date ]])</f>
        <v>12</v>
      </c>
      <c r="E344" s="28" t="str">
        <f>IF(OR(Ouverture_lignes_validées!E344="F",Ouverture_lignes_validées!E344="PM",Ouverture_lignes_validées!E344=""),"",
IF(Ouverture_lignes_validées!E344=1,
IF(ISEVEN(Capa_lignes!$C344)="VRAI",
INDEX(COEE_CADLIGNE_TR!$A$16:$C$27,MATCH(Tableau4[[#This Row],[Mois]],COEE_CADLIGNE_TR!$A$16:$A$27,0),2)*COEE_CADLIGNE_TR!$G$2*INDEX(COEE_CADLIGNE_TR!$L$3:$R$9,MATCH(WEEKDAY($A344,1),COEE_CADLIGNE_TR!$M$3:$M$9,0),4)*INDEX(COEE_CADLIGNE_TR!$A$1:$D$13,MATCH(MONTH($A344),COEE_CADLIGNE_TR!$A$1:$A$13,0),2)*INDEX(COEE_CADLIGNE_TR!$A$1:$D$13,MATCH(MONTH($A344),COEE_CADLIGNE_TR!$A$1:$A$13,0),2),
INDEX(COEE_CADLIGNE_TR!$A$16:$C$27,MATCH(Tableau4[[#This Row],[Mois]],COEE_CADLIGNE_TR!$A$16:$A$27,0),2)*COEE_CADLIGNE_TR!$G$2*INDEX(COEE_CADLIGNE_TR!$L$3:$R$9,MATCH(WEEKDAY($A344,1),COEE_CADLIGNE_TR!$M$3:$M$9,0),3)*INDEX(COEE_CADLIGNE_TR!$A$1:$D$13,MATCH(MONTH($A344),COEE_CADLIGNE_TR!$A$1:$A$13,0),2)*INDEX(COEE_CADLIGNE_TR!$A$1:$D$13,MATCH(MONTH($A344),COEE_CADLIGNE_TR!$A$1:$A$13,0),2))))</f>
        <v/>
      </c>
      <c r="F344" s="28" t="str">
        <f>IF(OR(Ouverture_lignes_validées!F344="F",Ouverture_lignes_validées!F344="PM",Ouverture_lignes_validées!F344=""),"",IF(Ouverture_lignes_validées!F344=1,IF(ISEVEN(Capa_lignes!$C344)="VRAI",INDEX(COEE_CADLIGNE_TR!$A$16:$C$27,MATCH(Tableau4[[#This Row],[Mois]],COEE_CADLIGNE_TR!$A$16:$A$27,0),2)*COEE_CADLIGNE_TR!$G$2*INDEX(COEE_CADLIGNE_TR!$L$3:$R$9,MATCH(WEEKDAY($A344,1),COEE_CADLIGNE_TR!$M$3:$M$9,0),3)*INDEX(COEE_CADLIGNE_TR!$A$1:$D$13,MATCH(MONTH($A344),COEE_CADLIGNE_TR!$A$1:$A$13,0),2),COEE_CADLIGNE_TR!$G$2*INDEX(COEE_CADLIGNE_TR!$L$3:$R$9,MATCH(WEEKDAY($A344,1),COEE_CADLIGNE_TR!$M$3:$M$9,0),4)*INDEX(COEE_CADLIGNE_TR!$A$1:$D$13,MATCH(MONTH($A344),COEE_CADLIGNE_TR!$A$1:$A$13,0),2))))</f>
        <v/>
      </c>
      <c r="G344" s="28" t="str">
        <f>IF(OR(Ouverture_lignes_validées!G344="F",Ouverture_lignes_validées!G344="PM",Ouverture_lignes_validées!G344=""),"",IF(Ouverture_lignes_validées!G344=1,INDEX(COEE_CADLIGNE_TR!$A$16:$C$27,MATCH(Tableau4[[#This Row],[Mois]],COEE_CADLIGNE_TR!$A$16:$A$27,0),2)*COEE_CADLIGNE_TR!$G$2*INDEX(COEE_CADLIGNE_TR!$L$3:$R$9,MATCH(WEEKDAY($A344,1),COEE_CADLIGNE_TR!$M$3:$M$9,0),5)*INDEX(COEE_CADLIGNE_TR!$A$1:$D$13,MATCH(MONTH($A344),COEE_CADLIGNE_TR!$A$1:$A$13,0),2)))</f>
        <v/>
      </c>
      <c r="H344" s="28" t="str">
        <f>IF(OR(Ouverture_lignes_validées!H344="F",Ouverture_lignes_validées!H344="PM",Ouverture_lignes_validées!H344=""),"",IF(Ouverture_lignes_validées!H344=1,INDEX(COEE_CADLIGNE_TR!$A$16:$C$27,MATCH(Tableau4[[#This Row],[Mois]],COEE_CADLIGNE_TR!$A$16:$A$27,0),2)*COEE_CADLIGNE_TR!$G$2*INDEX(COEE_CADLIGNE_TR!$L$3:$R$9,MATCH(WEEKDAY($A344,1),COEE_CADLIGNE_TR!$M$3:$M$9,0),6)*INDEX(COEE_CADLIGNE_TR!$A$1:$D$13,MATCH(MONTH($A344),COEE_CADLIGNE_TR!$A$1:$A$13,0),2)))</f>
        <v/>
      </c>
      <c r="I344" s="28" t="str">
        <f>IF(OR(Ouverture_lignes_validées!I344="F",Ouverture_lignes_validées!I344="PM",Ouverture_lignes_validées!I344=""),"",IF(Ouverture_lignes_validées!I344=1,INDEX(COEE_CADLIGNE_TR!$A$16:$C$27,MATCH(Tableau4[[#This Row],[Mois]],COEE_CADLIGNE_TR!$A$16:$A$27,0),2)*COEE_CADLIGNE_TR!$G$2*INDEX(COEE_CADLIGNE_TR!$L$3:$R$9,MATCH(WEEKDAY($A344,1),COEE_CADLIGNE_TR!$M$3:$M$9,0),7)*INDEX(COEE_CADLIGNE_TR!$A$1:$D$13,MATCH(MONTH($A344),COEE_CADLIGNE_TR!$A$1:$A$13,0),2)))</f>
        <v/>
      </c>
      <c r="J344" s="28" t="str">
        <f>IF(OR(Ouverture_lignes_validées!J344="F",Ouverture_lignes_validées!J344="PM",Ouverture_lignes_validées!J344=""),"",IF(Ouverture_lignes_validées!J344=1,IF(ISEVEN(Capa_lignes!$C344)="VRAI",INDEX(COEE_CADLIGNE_TR!$A$16:$C$27,MATCH(Tableau4[[#This Row],[Mois]],COEE_CADLIGNE_TR!$A$16:$A$27,0),2)*COEE_CADLIGNE_TR!$H$2*INDEX(COEE_CADLIGNE_TR!$L$3:$R$9,MATCH(WEEKDAY($A344,1),COEE_CADLIGNE_TR!$M$3:$M$9,0),4)*INDEX(COEE_CADLIGNE_TR!$A$1:$D$13,MATCH(MONTH($A344),COEE_CADLIGNE_TR!$A$1:$A$13,0),3),INDEX(COEE_CADLIGNE_TR!$A$16:$C$27,MATCH(Tableau4[[#This Row],[Mois]],COEE_CADLIGNE_TR!$A$16:$A$27,0),2)*COEE_CADLIGNE_TR!$H$2*INDEX(COEE_CADLIGNE_TR!$L$3:$R$9,MATCH(WEEKDAY($A344,1),COEE_CADLIGNE_TR!$M$3:$M$9,0),3)*INDEX(COEE_CADLIGNE_TR!$A$1:$D$13,MATCH(MONTH($A344),COEE_CADLIGNE_TR!$A$1:$A$13,0),3))))</f>
        <v/>
      </c>
      <c r="K344" s="28">
        <f>IF(OR(Ouverture_lignes_validées!K344="F",Ouverture_lignes_validées!K344="PM",Ouverture_lignes_validées!K344=""),"",IF(Ouverture_lignes_validées!K344=1,IF(ISEVEN(Capa_lignes!$C344)="VRAI",INDEX(COEE_CADLIGNE_TR!$A$16:$C$27,MATCH(Tableau4[[#This Row],[Mois]],COEE_CADLIGNE_TR!$A$16:$A$27,0),2)*COEE_CADLIGNE_TR!$H$2*INDEX(COEE_CADLIGNE_TR!$L$3:$R$9,MATCH(WEEKDAY($A344,1),COEE_CADLIGNE_TR!$M$3:$M$9,0),3)*INDEX(COEE_CADLIGNE_TR!$A$1:$D$13,MATCH(MONTH($A344),COEE_CADLIGNE_TR!$A$1:$A$13,0),3),INDEX(COEE_CADLIGNE_TR!$A$16:$C$27,MATCH(Tableau4[[#This Row],[Mois]],COEE_CADLIGNE_TR!$A$16:$A$27,0),2)*COEE_CADLIGNE_TR!$H$2*INDEX(COEE_CADLIGNE_TR!$L$3:$R$9,MATCH(WEEKDAY($A344,1),COEE_CADLIGNE_TR!$M$3:$M$9,0),4)*INDEX(COEE_CADLIGNE_TR!$A$1:$D$13,MATCH(MONTH($A344),COEE_CADLIGNE_TR!$A$1:$A$13,0),3))))</f>
        <v>5097.9375</v>
      </c>
      <c r="L344" s="28">
        <f>IF(OR(Ouverture_lignes_validées!L344="F",Ouverture_lignes_validées!L344="PM",Ouverture_lignes_validées!L344=""),"",IF(Ouverture_lignes_validées!L344=1,INDEX(COEE_CADLIGNE_TR!$A$16:$C$27,MATCH(Tableau4[[#This Row],[Mois]],COEE_CADLIGNE_TR!$A$16:$A$27,0),2)*COEE_CADLIGNE_TR!$H$2*INDEX(COEE_CADLIGNE_TR!$L$3:$R$9,MATCH(WEEKDAY($A344,1),COEE_CADLIGNE_TR!$M$3:$M$9,0),5)*INDEX(COEE_CADLIGNE_TR!$A$1:$D$13,MATCH(MONTH($A344),COEE_CADLIGNE_TR!$A$1:$A$13,0),3)))</f>
        <v>6230.8125</v>
      </c>
      <c r="M344" s="28" t="str">
        <f>IF(OR(Ouverture_lignes_validées!M344="F",Ouverture_lignes_validées!M344="PM",Ouverture_lignes_validées!M344=""),"",IF(Ouverture_lignes_validées!M344=1,INDEX(COEE_CADLIGNE_TR!$A$16:$C$27,MATCH(Tableau4[[#This Row],[Mois]],COEE_CADLIGNE_TR!$A$16:$A$27,0),2)*COEE_CADLIGNE_TR!$H$2*INDEX(COEE_CADLIGNE_TR!$L$3:$R$9,MATCH(WEEKDAY($A344,1),COEE_CADLIGNE_TR!$M$3:$M$9,0),6)*INDEX(COEE_CADLIGNE_TR!$A$1:$D$13,MATCH(MONTH($A344),COEE_CADLIGNE_TR!$A$1:$A$13,0),3)))</f>
        <v/>
      </c>
      <c r="N344" s="28" t="str">
        <f>IF(OR(Ouverture_lignes_validées!N344="F",Ouverture_lignes_validées!N344="PM",Ouverture_lignes_validées!N344=""),"",IF(Ouverture_lignes_validées!N344=1,INDEX(COEE_CADLIGNE_TR!$A$16:$C$27,MATCH(Tableau4[[#This Row],[Mois]],COEE_CADLIGNE_TR!$A$16:$A$27,0),2)*COEE_CADLIGNE_TR!$H$2*INDEX(COEE_CADLIGNE_TR!$L$3:$R$9,MATCH(WEEKDAY($A344,1),COEE_CADLIGNE_TR!$M$3:$M$9,0),7)*INDEX(COEE_CADLIGNE_TR!$A$1:$D$13,MATCH(MONTH($A344),COEE_CADLIGNE_TR!$A$1:$A$13,0),3)))</f>
        <v/>
      </c>
      <c r="O344" s="28">
        <f>IF(OR(Ouverture_lignes_validées!O344="F",Ouverture_lignes_validées!O344="PM",Ouverture_lignes_validées!O344=""),"",IF(Ouverture_lignes_validées!O344=1,IF(ISEVEN(Capa_lignes!$C344)="VRAI",INDEX(COEE_CADLIGNE_TR!$A$16:$C$27,MATCH(Tableau4[[#This Row],[Mois]],COEE_CADLIGNE_TR!$A$16:$A$27,0),2)*COEE_CADLIGNE_TR!$I$2*INDEX(COEE_CADLIGNE_TR!$L$3:$R$9,MATCH(WEEKDAY($A344,1),COEE_CADLIGNE_TR!$M$3:$M$9,0),4)*INDEX(COEE_CADLIGNE_TR!$A$1:$D$13,MATCH(MONTH($A344),COEE_CADLIGNE_TR!$A$1:$A$13,0),4),INDEX(COEE_CADLIGNE_TR!$A$16:$C$27,MATCH(Tableau4[[#This Row],[Mois]],COEE_CADLIGNE_TR!$A$16:$A$27,0),2)*COEE_CADLIGNE_TR!$I$2*INDEX(COEE_CADLIGNE_TR!$L$3:$R$9,MATCH(WEEKDAY($A344,1),COEE_CADLIGNE_TR!$M$3:$M$9,0),3)*INDEX(COEE_CADLIGNE_TR!$A$1:$D$13,MATCH(MONTH($A344),COEE_CADLIGNE_TR!$A$1:$A$13,0),4))))</f>
        <v>4984.6500000000005</v>
      </c>
      <c r="P344" s="28">
        <f>IF(OR(Ouverture_lignes_validées!P344="F",Ouverture_lignes_validées!P344="PM",Ouverture_lignes_validées!P344=""),"",IF(Ouverture_lignes_validées!P344=1,IF(ISEVEN(Capa_lignes!$C344)="VRAI",INDEX(COEE_CADLIGNE_TR!$A$16:$C$27,MATCH(Tableau4[[#This Row],[Mois]],COEE_CADLIGNE_TR!$A$16:$A$27,0),2)*COEE_CADLIGNE_TR!$I$2*INDEX(COEE_CADLIGNE_TR!$L$3:$R$9,MATCH(WEEKDAY($A344,1),COEE_CADLIGNE_TR!$M$3:$M$9,0),3)*INDEX(COEE_CADLIGNE_TR!$A$1:$D$13,MATCH(MONTH($A344),COEE_CADLIGNE_TR!$A$1:$A$13,0),4),INDEX(COEE_CADLIGNE_TR!$A$16:$C$27,MATCH(Tableau4[[#This Row],[Mois]],COEE_CADLIGNE_TR!$A$16:$A$27,0),2)*COEE_CADLIGNE_TR!$I$2*INDEX(COEE_CADLIGNE_TR!$L$3:$R$9,MATCH(WEEKDAY($A344,1),COEE_CADLIGNE_TR!$M$3:$M$9,0),4)*INDEX(COEE_CADLIGNE_TR!$A$1:$D$13,MATCH(MONTH($A344),COEE_CADLIGNE_TR!$A$1:$A$13,0),4))))</f>
        <v>5097.9375</v>
      </c>
      <c r="Q344" s="28" t="str">
        <f>IF(OR(Ouverture_lignes_validées!Q344="F",Ouverture_lignes_validées!Q344="PM",Ouverture_lignes_validées!Q344=""),"",IF(Ouverture_lignes_validées!Q344=1,INDEX(COEE_CADLIGNE_TR!$A$16:$C$27,MATCH(Tableau4[[#This Row],[Mois]],COEE_CADLIGNE_TR!$A$16:$A$27,0),2)*COEE_CADLIGNE_TR!$I$2*INDEX(COEE_CADLIGNE_TR!$L$3:$R$9,MATCH(WEEKDAY($A344,1),COEE_CADLIGNE_TR!$M$3:$M$9,0),5)*INDEX(COEE_CADLIGNE_TR!$A$1:$D$13,MATCH(MONTH($A344),COEE_CADLIGNE_TR!$A$1:$A$13,0),4)))</f>
        <v/>
      </c>
      <c r="R344" s="28" t="str">
        <f>IF(OR(Ouverture_lignes_validées!R344="F",Ouverture_lignes_validées!R344="PM",Ouverture_lignes_validées!R344=""),"",IF(Ouverture_lignes_validées!R344=1,INDEX(COEE_CADLIGNE_TR!$A$16:$C$27,MATCH(Tableau4[[#This Row],[Mois]],COEE_CADLIGNE_TR!$A$16:$A$27,0),2)*COEE_CADLIGNE_TR!$I$2*INDEX(COEE_CADLIGNE_TR!$L$3:$R$9,MATCH(WEEKDAY($A344,1),COEE_CADLIGNE_TR!$M$3:$M$9,0),6)*INDEX(COEE_CADLIGNE_TR!$A$1:$D$13,MATCH(MONTH($A344),COEE_CADLIGNE_TR!$A$1:$A$13,0),4)))</f>
        <v/>
      </c>
      <c r="S344" s="28" t="str">
        <f>IF(OR(Ouverture_lignes_validées!S344="F",Ouverture_lignes_validées!S344="PM",Ouverture_lignes_validées!S344=""),"",IF(Ouverture_lignes_validées!S344=1,INDEX(COEE_CADLIGNE_TR!$A$16:$C$27,MATCH(Tableau4[[#This Row],[Mois]],COEE_CADLIGNE_TR!$A$16:$A$27,0),2)*COEE_CADLIGNE_TR!$I$2*INDEX(COEE_CADLIGNE_TR!$L$3:$R$9,MATCH(WEEKDAY($A344,1),COEE_CADLIGNE_TR!$M$3:$M$9,0),7)*INDEX(COEE_CADLIGNE_TR!$A$1:$D$13,MATCH(MONTH($A344),COEE_CADLIGNE_TR!$A$1:$A$13,0),4)))</f>
        <v/>
      </c>
      <c r="T344" s="28">
        <f>IF(OR(Ouverture_lignes_validées!T344="F",Ouverture_lignes_validées!T344="PM",Ouverture_lignes_validées!T344=""),"",IF(Ouverture_lignes_validées!T344=1,IF(ISEVEN(Capa_lignes!$C344)="VRAI",INDEX(COEE_CADLIGNE_TR!$A$16:$C$27,MATCH(Tableau4[[#This Row],[Mois]],COEE_CADLIGNE_TR!$A$16:$A$27,0),2)*COEE_CADLIGNE_TR!$J$2*INDEX(COEE_CADLIGNE_TR!$L$3:$R$9,MATCH(WEEKDAY($A344,1),COEE_CADLIGNE_TR!$M$3:$M$9,0),3)*INDEX(COEE_CADLIGNE_TR!$A$1:$E$13,MATCH(MONTH($A344),COEE_CADLIGNE_TR!$A$1:$A$13,0),5),INDEX(COEE_CADLIGNE_TR!$A$16:$C$27,MATCH(Tableau4[[#This Row],[Mois]],COEE_CADLIGNE_TR!$A$16:$A$27,0),2)*COEE_CADLIGNE_TR!$J$2*INDEX(COEE_CADLIGNE_TR!$L$3:$R$9,MATCH(WEEKDAY($A344,1),COEE_CADLIGNE_TR!$M$3:$M$9,0),4)*INDEX(COEE_CADLIGNE_TR!$A$1:$E$13,MATCH(MONTH($A344),COEE_CADLIGNE_TR!$A$1:$A$13,0),5))))</f>
        <v>1601.8735362997659</v>
      </c>
    </row>
    <row r="345" spans="1:20" x14ac:dyDescent="0.35">
      <c r="A345" s="4">
        <v>45268</v>
      </c>
      <c r="B345" s="1">
        <v>2023</v>
      </c>
      <c r="C345" s="1">
        <v>49</v>
      </c>
      <c r="D345" s="1">
        <f>MONTH(Tableau4[[#This Row],[Date ]])</f>
        <v>12</v>
      </c>
      <c r="E345" s="28" t="str">
        <f>IF(OR(Ouverture_lignes_validées!E345="F",Ouverture_lignes_validées!E345="PM",Ouverture_lignes_validées!E345=""),"",
IF(Ouverture_lignes_validées!E345=1,
IF(ISEVEN(Capa_lignes!$C345)="VRAI",
INDEX(COEE_CADLIGNE_TR!$A$16:$C$27,MATCH(Tableau4[[#This Row],[Mois]],COEE_CADLIGNE_TR!$A$16:$A$27,0),2)*COEE_CADLIGNE_TR!$G$2*INDEX(COEE_CADLIGNE_TR!$L$3:$R$9,MATCH(WEEKDAY($A345,1),COEE_CADLIGNE_TR!$M$3:$M$9,0),4)*INDEX(COEE_CADLIGNE_TR!$A$1:$D$13,MATCH(MONTH($A345),COEE_CADLIGNE_TR!$A$1:$A$13,0),2)*INDEX(COEE_CADLIGNE_TR!$A$1:$D$13,MATCH(MONTH($A345),COEE_CADLIGNE_TR!$A$1:$A$13,0),2),
INDEX(COEE_CADLIGNE_TR!$A$16:$C$27,MATCH(Tableau4[[#This Row],[Mois]],COEE_CADLIGNE_TR!$A$16:$A$27,0),2)*COEE_CADLIGNE_TR!$G$2*INDEX(COEE_CADLIGNE_TR!$L$3:$R$9,MATCH(WEEKDAY($A345,1),COEE_CADLIGNE_TR!$M$3:$M$9,0),3)*INDEX(COEE_CADLIGNE_TR!$A$1:$D$13,MATCH(MONTH($A345),COEE_CADLIGNE_TR!$A$1:$A$13,0),2)*INDEX(COEE_CADLIGNE_TR!$A$1:$D$13,MATCH(MONTH($A345),COEE_CADLIGNE_TR!$A$1:$A$13,0),2))))</f>
        <v/>
      </c>
      <c r="F345" s="28" t="str">
        <f>IF(OR(Ouverture_lignes_validées!F345="F",Ouverture_lignes_validées!F345="PM",Ouverture_lignes_validées!F345=""),"",IF(Ouverture_lignes_validées!F345=1,IF(ISEVEN(Capa_lignes!$C345)="VRAI",INDEX(COEE_CADLIGNE_TR!$A$16:$C$27,MATCH(Tableau4[[#This Row],[Mois]],COEE_CADLIGNE_TR!$A$16:$A$27,0),2)*COEE_CADLIGNE_TR!$G$2*INDEX(COEE_CADLIGNE_TR!$L$3:$R$9,MATCH(WEEKDAY($A345,1),COEE_CADLIGNE_TR!$M$3:$M$9,0),3)*INDEX(COEE_CADLIGNE_TR!$A$1:$D$13,MATCH(MONTH($A345),COEE_CADLIGNE_TR!$A$1:$A$13,0),2),COEE_CADLIGNE_TR!$G$2*INDEX(COEE_CADLIGNE_TR!$L$3:$R$9,MATCH(WEEKDAY($A345,1),COEE_CADLIGNE_TR!$M$3:$M$9,0),4)*INDEX(COEE_CADLIGNE_TR!$A$1:$D$13,MATCH(MONTH($A345),COEE_CADLIGNE_TR!$A$1:$A$13,0),2))))</f>
        <v/>
      </c>
      <c r="G345" s="28" t="str">
        <f>IF(OR(Ouverture_lignes_validées!G345="F",Ouverture_lignes_validées!G345="PM",Ouverture_lignes_validées!G345=""),"",IF(Ouverture_lignes_validées!G345=1,INDEX(COEE_CADLIGNE_TR!$A$16:$C$27,MATCH(Tableau4[[#This Row],[Mois]],COEE_CADLIGNE_TR!$A$16:$A$27,0),2)*COEE_CADLIGNE_TR!$G$2*INDEX(COEE_CADLIGNE_TR!$L$3:$R$9,MATCH(WEEKDAY($A345,1),COEE_CADLIGNE_TR!$M$3:$M$9,0),5)*INDEX(COEE_CADLIGNE_TR!$A$1:$D$13,MATCH(MONTH($A345),COEE_CADLIGNE_TR!$A$1:$A$13,0),2)))</f>
        <v/>
      </c>
      <c r="H345" s="28" t="str">
        <f>IF(OR(Ouverture_lignes_validées!H345="F",Ouverture_lignes_validées!H345="PM",Ouverture_lignes_validées!H345=""),"",IF(Ouverture_lignes_validées!H345=1,INDEX(COEE_CADLIGNE_TR!$A$16:$C$27,MATCH(Tableau4[[#This Row],[Mois]],COEE_CADLIGNE_TR!$A$16:$A$27,0),2)*COEE_CADLIGNE_TR!$G$2*INDEX(COEE_CADLIGNE_TR!$L$3:$R$9,MATCH(WEEKDAY($A345,1),COEE_CADLIGNE_TR!$M$3:$M$9,0),6)*INDEX(COEE_CADLIGNE_TR!$A$1:$D$13,MATCH(MONTH($A345),COEE_CADLIGNE_TR!$A$1:$A$13,0),2)))</f>
        <v/>
      </c>
      <c r="I345" s="28" t="str">
        <f>IF(OR(Ouverture_lignes_validées!I345="F",Ouverture_lignes_validées!I345="PM",Ouverture_lignes_validées!I345=""),"",IF(Ouverture_lignes_validées!I345=1,INDEX(COEE_CADLIGNE_TR!$A$16:$C$27,MATCH(Tableau4[[#This Row],[Mois]],COEE_CADLIGNE_TR!$A$16:$A$27,0),2)*COEE_CADLIGNE_TR!$G$2*INDEX(COEE_CADLIGNE_TR!$L$3:$R$9,MATCH(WEEKDAY($A345,1),COEE_CADLIGNE_TR!$M$3:$M$9,0),7)*INDEX(COEE_CADLIGNE_TR!$A$1:$D$13,MATCH(MONTH($A345),COEE_CADLIGNE_TR!$A$1:$A$13,0),2)))</f>
        <v/>
      </c>
      <c r="J345" s="28" t="str">
        <f>IF(OR(Ouverture_lignes_validées!J345="F",Ouverture_lignes_validées!J345="PM",Ouverture_lignes_validées!J345=""),"",IF(Ouverture_lignes_validées!J345=1,IF(ISEVEN(Capa_lignes!$C345)="VRAI",INDEX(COEE_CADLIGNE_TR!$A$16:$C$27,MATCH(Tableau4[[#This Row],[Mois]],COEE_CADLIGNE_TR!$A$16:$A$27,0),2)*COEE_CADLIGNE_TR!$H$2*INDEX(COEE_CADLIGNE_TR!$L$3:$R$9,MATCH(WEEKDAY($A345,1),COEE_CADLIGNE_TR!$M$3:$M$9,0),4)*INDEX(COEE_CADLIGNE_TR!$A$1:$D$13,MATCH(MONTH($A345),COEE_CADLIGNE_TR!$A$1:$A$13,0),3),INDEX(COEE_CADLIGNE_TR!$A$16:$C$27,MATCH(Tableau4[[#This Row],[Mois]],COEE_CADLIGNE_TR!$A$16:$A$27,0),2)*COEE_CADLIGNE_TR!$H$2*INDEX(COEE_CADLIGNE_TR!$L$3:$R$9,MATCH(WEEKDAY($A345,1),COEE_CADLIGNE_TR!$M$3:$M$9,0),3)*INDEX(COEE_CADLIGNE_TR!$A$1:$D$13,MATCH(MONTH($A345),COEE_CADLIGNE_TR!$A$1:$A$13,0),3))))</f>
        <v/>
      </c>
      <c r="K345" s="28">
        <f>IF(OR(Ouverture_lignes_validées!K345="F",Ouverture_lignes_validées!K345="PM",Ouverture_lignes_validées!K345=""),"",IF(Ouverture_lignes_validées!K345=1,IF(ISEVEN(Capa_lignes!$C345)="VRAI",INDEX(COEE_CADLIGNE_TR!$A$16:$C$27,MATCH(Tableau4[[#This Row],[Mois]],COEE_CADLIGNE_TR!$A$16:$A$27,0),2)*COEE_CADLIGNE_TR!$H$2*INDEX(COEE_CADLIGNE_TR!$L$3:$R$9,MATCH(WEEKDAY($A345,1),COEE_CADLIGNE_TR!$M$3:$M$9,0),3)*INDEX(COEE_CADLIGNE_TR!$A$1:$D$13,MATCH(MONTH($A345),COEE_CADLIGNE_TR!$A$1:$A$13,0),3),INDEX(COEE_CADLIGNE_TR!$A$16:$C$27,MATCH(Tableau4[[#This Row],[Mois]],COEE_CADLIGNE_TR!$A$16:$A$27,0),2)*COEE_CADLIGNE_TR!$H$2*INDEX(COEE_CADLIGNE_TR!$L$3:$R$9,MATCH(WEEKDAY($A345,1),COEE_CADLIGNE_TR!$M$3:$M$9,0),4)*INDEX(COEE_CADLIGNE_TR!$A$1:$D$13,MATCH(MONTH($A345),COEE_CADLIGNE_TR!$A$1:$A$13,0),3))))</f>
        <v>3058.7625000000003</v>
      </c>
      <c r="L345" s="28" t="str">
        <f>IF(OR(Ouverture_lignes_validées!L345="F",Ouverture_lignes_validées!L345="PM",Ouverture_lignes_validées!L345=""),"",IF(Ouverture_lignes_validées!L345=1,INDEX(COEE_CADLIGNE_TR!$A$16:$C$27,MATCH(Tableau4[[#This Row],[Mois]],COEE_CADLIGNE_TR!$A$16:$A$27,0),2)*COEE_CADLIGNE_TR!$H$2*INDEX(COEE_CADLIGNE_TR!$L$3:$R$9,MATCH(WEEKDAY($A345,1),COEE_CADLIGNE_TR!$M$3:$M$9,0),5)*INDEX(COEE_CADLIGNE_TR!$A$1:$D$13,MATCH(MONTH($A345),COEE_CADLIGNE_TR!$A$1:$A$13,0),3)))</f>
        <v/>
      </c>
      <c r="M345" s="28" t="str">
        <f>IF(OR(Ouverture_lignes_validées!M345="F",Ouverture_lignes_validées!M345="PM",Ouverture_lignes_validées!M345=""),"",IF(Ouverture_lignes_validées!M345=1,INDEX(COEE_CADLIGNE_TR!$A$16:$C$27,MATCH(Tableau4[[#This Row],[Mois]],COEE_CADLIGNE_TR!$A$16:$A$27,0),2)*COEE_CADLIGNE_TR!$H$2*INDEX(COEE_CADLIGNE_TR!$L$3:$R$9,MATCH(WEEKDAY($A345,1),COEE_CADLIGNE_TR!$M$3:$M$9,0),6)*INDEX(COEE_CADLIGNE_TR!$A$1:$D$13,MATCH(MONTH($A345),COEE_CADLIGNE_TR!$A$1:$A$13,0),3)))</f>
        <v/>
      </c>
      <c r="N345" s="28" t="str">
        <f>IF(OR(Ouverture_lignes_validées!N345="F",Ouverture_lignes_validées!N345="PM",Ouverture_lignes_validées!N345=""),"",IF(Ouverture_lignes_validées!N345=1,INDEX(COEE_CADLIGNE_TR!$A$16:$C$27,MATCH(Tableau4[[#This Row],[Mois]],COEE_CADLIGNE_TR!$A$16:$A$27,0),2)*COEE_CADLIGNE_TR!$H$2*INDEX(COEE_CADLIGNE_TR!$L$3:$R$9,MATCH(WEEKDAY($A345,1),COEE_CADLIGNE_TR!$M$3:$M$9,0),7)*INDEX(COEE_CADLIGNE_TR!$A$1:$D$13,MATCH(MONTH($A345),COEE_CADLIGNE_TR!$A$1:$A$13,0),3)))</f>
        <v/>
      </c>
      <c r="O345" s="28">
        <f>IF(OR(Ouverture_lignes_validées!O345="F",Ouverture_lignes_validées!O345="PM",Ouverture_lignes_validées!O345=""),"",IF(Ouverture_lignes_validées!O345=1,IF(ISEVEN(Capa_lignes!$C345)="VRAI",INDEX(COEE_CADLIGNE_TR!$A$16:$C$27,MATCH(Tableau4[[#This Row],[Mois]],COEE_CADLIGNE_TR!$A$16:$A$27,0),2)*COEE_CADLIGNE_TR!$I$2*INDEX(COEE_CADLIGNE_TR!$L$3:$R$9,MATCH(WEEKDAY($A345,1),COEE_CADLIGNE_TR!$M$3:$M$9,0),4)*INDEX(COEE_CADLIGNE_TR!$A$1:$D$13,MATCH(MONTH($A345),COEE_CADLIGNE_TR!$A$1:$A$13,0),4),INDEX(COEE_CADLIGNE_TR!$A$16:$C$27,MATCH(Tableau4[[#This Row],[Mois]],COEE_CADLIGNE_TR!$A$16:$A$27,0),2)*COEE_CADLIGNE_TR!$I$2*INDEX(COEE_CADLIGNE_TR!$L$3:$R$9,MATCH(WEEKDAY($A345,1),COEE_CADLIGNE_TR!$M$3:$M$9,0),3)*INDEX(COEE_CADLIGNE_TR!$A$1:$D$13,MATCH(MONTH($A345),COEE_CADLIGNE_TR!$A$1:$A$13,0),4))))</f>
        <v>4984.6500000000005</v>
      </c>
      <c r="P345" s="28">
        <f>IF(OR(Ouverture_lignes_validées!P345="F",Ouverture_lignes_validées!P345="PM",Ouverture_lignes_validées!P345=""),"",IF(Ouverture_lignes_validées!P345=1,IF(ISEVEN(Capa_lignes!$C345)="VRAI",INDEX(COEE_CADLIGNE_TR!$A$16:$C$27,MATCH(Tableau4[[#This Row],[Mois]],COEE_CADLIGNE_TR!$A$16:$A$27,0),2)*COEE_CADLIGNE_TR!$I$2*INDEX(COEE_CADLIGNE_TR!$L$3:$R$9,MATCH(WEEKDAY($A345,1),COEE_CADLIGNE_TR!$M$3:$M$9,0),3)*INDEX(COEE_CADLIGNE_TR!$A$1:$D$13,MATCH(MONTH($A345),COEE_CADLIGNE_TR!$A$1:$A$13,0),4),INDEX(COEE_CADLIGNE_TR!$A$16:$C$27,MATCH(Tableau4[[#This Row],[Mois]],COEE_CADLIGNE_TR!$A$16:$A$27,0),2)*COEE_CADLIGNE_TR!$I$2*INDEX(COEE_CADLIGNE_TR!$L$3:$R$9,MATCH(WEEKDAY($A345,1),COEE_CADLIGNE_TR!$M$3:$M$9,0),4)*INDEX(COEE_CADLIGNE_TR!$A$1:$D$13,MATCH(MONTH($A345),COEE_CADLIGNE_TR!$A$1:$A$13,0),4))))</f>
        <v>3058.7625000000003</v>
      </c>
      <c r="Q345" s="28" t="str">
        <f>IF(OR(Ouverture_lignes_validées!Q345="F",Ouverture_lignes_validées!Q345="PM",Ouverture_lignes_validées!Q345=""),"",IF(Ouverture_lignes_validées!Q345=1,INDEX(COEE_CADLIGNE_TR!$A$16:$C$27,MATCH(Tableau4[[#This Row],[Mois]],COEE_CADLIGNE_TR!$A$16:$A$27,0),2)*COEE_CADLIGNE_TR!$I$2*INDEX(COEE_CADLIGNE_TR!$L$3:$R$9,MATCH(WEEKDAY($A345,1),COEE_CADLIGNE_TR!$M$3:$M$9,0),5)*INDEX(COEE_CADLIGNE_TR!$A$1:$D$13,MATCH(MONTH($A345),COEE_CADLIGNE_TR!$A$1:$A$13,0),4)))</f>
        <v/>
      </c>
      <c r="R345" s="28" t="str">
        <f>IF(OR(Ouverture_lignes_validées!R345="F",Ouverture_lignes_validées!R345="PM",Ouverture_lignes_validées!R345=""),"",IF(Ouverture_lignes_validées!R345=1,INDEX(COEE_CADLIGNE_TR!$A$16:$C$27,MATCH(Tableau4[[#This Row],[Mois]],COEE_CADLIGNE_TR!$A$16:$A$27,0),2)*COEE_CADLIGNE_TR!$I$2*INDEX(COEE_CADLIGNE_TR!$L$3:$R$9,MATCH(WEEKDAY($A345,1),COEE_CADLIGNE_TR!$M$3:$M$9,0),6)*INDEX(COEE_CADLIGNE_TR!$A$1:$D$13,MATCH(MONTH($A345),COEE_CADLIGNE_TR!$A$1:$A$13,0),4)))</f>
        <v/>
      </c>
      <c r="S345" s="28" t="str">
        <f>IF(OR(Ouverture_lignes_validées!S345="F",Ouverture_lignes_validées!S345="PM",Ouverture_lignes_validées!S345=""),"",IF(Ouverture_lignes_validées!S345=1,INDEX(COEE_CADLIGNE_TR!$A$16:$C$27,MATCH(Tableau4[[#This Row],[Mois]],COEE_CADLIGNE_TR!$A$16:$A$27,0),2)*COEE_CADLIGNE_TR!$I$2*INDEX(COEE_CADLIGNE_TR!$L$3:$R$9,MATCH(WEEKDAY($A345,1),COEE_CADLIGNE_TR!$M$3:$M$9,0),7)*INDEX(COEE_CADLIGNE_TR!$A$1:$D$13,MATCH(MONTH($A345),COEE_CADLIGNE_TR!$A$1:$A$13,0),4)))</f>
        <v/>
      </c>
      <c r="T345" s="28">
        <f>IF(OR(Ouverture_lignes_validées!T345="F",Ouverture_lignes_validées!T345="PM",Ouverture_lignes_validées!T345=""),"",IF(Ouverture_lignes_validées!T345=1,IF(ISEVEN(Capa_lignes!$C345)="VRAI",INDEX(COEE_CADLIGNE_TR!$A$16:$C$27,MATCH(Tableau4[[#This Row],[Mois]],COEE_CADLIGNE_TR!$A$16:$A$27,0),2)*COEE_CADLIGNE_TR!$J$2*INDEX(COEE_CADLIGNE_TR!$L$3:$R$9,MATCH(WEEKDAY($A345,1),COEE_CADLIGNE_TR!$M$3:$M$9,0),3)*INDEX(COEE_CADLIGNE_TR!$A$1:$E$13,MATCH(MONTH($A345),COEE_CADLIGNE_TR!$A$1:$A$13,0),5),INDEX(COEE_CADLIGNE_TR!$A$16:$C$27,MATCH(Tableau4[[#This Row],[Mois]],COEE_CADLIGNE_TR!$A$16:$A$27,0),2)*COEE_CADLIGNE_TR!$J$2*INDEX(COEE_CADLIGNE_TR!$L$3:$R$9,MATCH(WEEKDAY($A345,1),COEE_CADLIGNE_TR!$M$3:$M$9,0),4)*INDEX(COEE_CADLIGNE_TR!$A$1:$E$13,MATCH(MONTH($A345),COEE_CADLIGNE_TR!$A$1:$A$13,0),5))))</f>
        <v>961.12412177985948</v>
      </c>
    </row>
    <row r="346" spans="1:20" x14ac:dyDescent="0.35">
      <c r="A346" s="4">
        <v>45269</v>
      </c>
      <c r="B346" s="1">
        <v>2023</v>
      </c>
      <c r="C346" s="1">
        <v>49</v>
      </c>
      <c r="D346" s="1">
        <f>MONTH(Tableau4[[#This Row],[Date ]])</f>
        <v>12</v>
      </c>
      <c r="E346" s="28" t="str">
        <f>IF(OR(Ouverture_lignes_validées!E346="F",Ouverture_lignes_validées!E346="PM",Ouverture_lignes_validées!E346=""),"",
IF(Ouverture_lignes_validées!E346=1,
IF(ISEVEN(Capa_lignes!$C346)="VRAI",
INDEX(COEE_CADLIGNE_TR!$A$16:$C$27,MATCH(Tableau4[[#This Row],[Mois]],COEE_CADLIGNE_TR!$A$16:$A$27,0),2)*COEE_CADLIGNE_TR!$G$2*INDEX(COEE_CADLIGNE_TR!$L$3:$R$9,MATCH(WEEKDAY($A346,1),COEE_CADLIGNE_TR!$M$3:$M$9,0),4)*INDEX(COEE_CADLIGNE_TR!$A$1:$D$13,MATCH(MONTH($A346),COEE_CADLIGNE_TR!$A$1:$A$13,0),2)*INDEX(COEE_CADLIGNE_TR!$A$1:$D$13,MATCH(MONTH($A346),COEE_CADLIGNE_TR!$A$1:$A$13,0),2),
INDEX(COEE_CADLIGNE_TR!$A$16:$C$27,MATCH(Tableau4[[#This Row],[Mois]],COEE_CADLIGNE_TR!$A$16:$A$27,0),2)*COEE_CADLIGNE_TR!$G$2*INDEX(COEE_CADLIGNE_TR!$L$3:$R$9,MATCH(WEEKDAY($A346,1),COEE_CADLIGNE_TR!$M$3:$M$9,0),3)*INDEX(COEE_CADLIGNE_TR!$A$1:$D$13,MATCH(MONTH($A346),COEE_CADLIGNE_TR!$A$1:$A$13,0),2)*INDEX(COEE_CADLIGNE_TR!$A$1:$D$13,MATCH(MONTH($A346),COEE_CADLIGNE_TR!$A$1:$A$13,0),2))))</f>
        <v/>
      </c>
      <c r="F346" s="28" t="str">
        <f>IF(OR(Ouverture_lignes_validées!F346="F",Ouverture_lignes_validées!F346="PM",Ouverture_lignes_validées!F346=""),"",IF(Ouverture_lignes_validées!F346=1,IF(ISEVEN(Capa_lignes!$C346)="VRAI",INDEX(COEE_CADLIGNE_TR!$A$16:$C$27,MATCH(Tableau4[[#This Row],[Mois]],COEE_CADLIGNE_TR!$A$16:$A$27,0),2)*COEE_CADLIGNE_TR!$G$2*INDEX(COEE_CADLIGNE_TR!$L$3:$R$9,MATCH(WEEKDAY($A346,1),COEE_CADLIGNE_TR!$M$3:$M$9,0),3)*INDEX(COEE_CADLIGNE_TR!$A$1:$D$13,MATCH(MONTH($A346),COEE_CADLIGNE_TR!$A$1:$A$13,0),2),COEE_CADLIGNE_TR!$G$2*INDEX(COEE_CADLIGNE_TR!$L$3:$R$9,MATCH(WEEKDAY($A346,1),COEE_CADLIGNE_TR!$M$3:$M$9,0),4)*INDEX(COEE_CADLIGNE_TR!$A$1:$D$13,MATCH(MONTH($A346),COEE_CADLIGNE_TR!$A$1:$A$13,0),2))))</f>
        <v/>
      </c>
      <c r="G346" s="28" t="str">
        <f>IF(OR(Ouverture_lignes_validées!G346="F",Ouverture_lignes_validées!G346="PM",Ouverture_lignes_validées!G346=""),"",IF(Ouverture_lignes_validées!G346=1,INDEX(COEE_CADLIGNE_TR!$A$16:$C$27,MATCH(Tableau4[[#This Row],[Mois]],COEE_CADLIGNE_TR!$A$16:$A$27,0),2)*COEE_CADLIGNE_TR!$G$2*INDEX(COEE_CADLIGNE_TR!$L$3:$R$9,MATCH(WEEKDAY($A346,1),COEE_CADLIGNE_TR!$M$3:$M$9,0),5)*INDEX(COEE_CADLIGNE_TR!$A$1:$D$13,MATCH(MONTH($A346),COEE_CADLIGNE_TR!$A$1:$A$13,0),2)))</f>
        <v/>
      </c>
      <c r="H346" s="28" t="str">
        <f>IF(OR(Ouverture_lignes_validées!H346="F",Ouverture_lignes_validées!H346="PM",Ouverture_lignes_validées!H346=""),"",IF(Ouverture_lignes_validées!H346=1,INDEX(COEE_CADLIGNE_TR!$A$16:$C$27,MATCH(Tableau4[[#This Row],[Mois]],COEE_CADLIGNE_TR!$A$16:$A$27,0),2)*COEE_CADLIGNE_TR!$G$2*INDEX(COEE_CADLIGNE_TR!$L$3:$R$9,MATCH(WEEKDAY($A346,1),COEE_CADLIGNE_TR!$M$3:$M$9,0),6)*INDEX(COEE_CADLIGNE_TR!$A$1:$D$13,MATCH(MONTH($A346),COEE_CADLIGNE_TR!$A$1:$A$13,0),2)))</f>
        <v/>
      </c>
      <c r="I346" s="28" t="str">
        <f>IF(OR(Ouverture_lignes_validées!I346="F",Ouverture_lignes_validées!I346="PM",Ouverture_lignes_validées!I346=""),"",IF(Ouverture_lignes_validées!I346=1,INDEX(COEE_CADLIGNE_TR!$A$16:$C$27,MATCH(Tableau4[[#This Row],[Mois]],COEE_CADLIGNE_TR!$A$16:$A$27,0),2)*COEE_CADLIGNE_TR!$G$2*INDEX(COEE_CADLIGNE_TR!$L$3:$R$9,MATCH(WEEKDAY($A346,1),COEE_CADLIGNE_TR!$M$3:$M$9,0),7)*INDEX(COEE_CADLIGNE_TR!$A$1:$D$13,MATCH(MONTH($A346),COEE_CADLIGNE_TR!$A$1:$A$13,0),2)))</f>
        <v/>
      </c>
      <c r="J346" s="28" t="str">
        <f>IF(OR(Ouverture_lignes_validées!J346="F",Ouverture_lignes_validées!J346="PM",Ouverture_lignes_validées!J346=""),"",IF(Ouverture_lignes_validées!J346=1,IF(ISEVEN(Capa_lignes!$C346)="VRAI",INDEX(COEE_CADLIGNE_TR!$A$16:$C$27,MATCH(Tableau4[[#This Row],[Mois]],COEE_CADLIGNE_TR!$A$16:$A$27,0),2)*COEE_CADLIGNE_TR!$H$2*INDEX(COEE_CADLIGNE_TR!$L$3:$R$9,MATCH(WEEKDAY($A346,1),COEE_CADLIGNE_TR!$M$3:$M$9,0),4)*INDEX(COEE_CADLIGNE_TR!$A$1:$D$13,MATCH(MONTH($A346),COEE_CADLIGNE_TR!$A$1:$A$13,0),3),INDEX(COEE_CADLIGNE_TR!$A$16:$C$27,MATCH(Tableau4[[#This Row],[Mois]],COEE_CADLIGNE_TR!$A$16:$A$27,0),2)*COEE_CADLIGNE_TR!$H$2*INDEX(COEE_CADLIGNE_TR!$L$3:$R$9,MATCH(WEEKDAY($A346,1),COEE_CADLIGNE_TR!$M$3:$M$9,0),3)*INDEX(COEE_CADLIGNE_TR!$A$1:$D$13,MATCH(MONTH($A346),COEE_CADLIGNE_TR!$A$1:$A$13,0),3))))</f>
        <v/>
      </c>
      <c r="K346" s="28" t="str">
        <f>IF(OR(Ouverture_lignes_validées!K346="F",Ouverture_lignes_validées!K346="PM",Ouverture_lignes_validées!K346=""),"",IF(Ouverture_lignes_validées!K346=1,IF(ISEVEN(Capa_lignes!$C346)="VRAI",INDEX(COEE_CADLIGNE_TR!$A$16:$C$27,MATCH(Tableau4[[#This Row],[Mois]],COEE_CADLIGNE_TR!$A$16:$A$27,0),2)*COEE_CADLIGNE_TR!$H$2*INDEX(COEE_CADLIGNE_TR!$L$3:$R$9,MATCH(WEEKDAY($A346,1),COEE_CADLIGNE_TR!$M$3:$M$9,0),3)*INDEX(COEE_CADLIGNE_TR!$A$1:$D$13,MATCH(MONTH($A346),COEE_CADLIGNE_TR!$A$1:$A$13,0),3),INDEX(COEE_CADLIGNE_TR!$A$16:$C$27,MATCH(Tableau4[[#This Row],[Mois]],COEE_CADLIGNE_TR!$A$16:$A$27,0),2)*COEE_CADLIGNE_TR!$H$2*INDEX(COEE_CADLIGNE_TR!$L$3:$R$9,MATCH(WEEKDAY($A346,1),COEE_CADLIGNE_TR!$M$3:$M$9,0),4)*INDEX(COEE_CADLIGNE_TR!$A$1:$D$13,MATCH(MONTH($A346),COEE_CADLIGNE_TR!$A$1:$A$13,0),3))))</f>
        <v/>
      </c>
      <c r="L346" s="28" t="str">
        <f>IF(OR(Ouverture_lignes_validées!L346="F",Ouverture_lignes_validées!L346="PM",Ouverture_lignes_validées!L346=""),"",IF(Ouverture_lignes_validées!L346=1,INDEX(COEE_CADLIGNE_TR!$A$16:$C$27,MATCH(Tableau4[[#This Row],[Mois]],COEE_CADLIGNE_TR!$A$16:$A$27,0),2)*COEE_CADLIGNE_TR!$H$2*INDEX(COEE_CADLIGNE_TR!$L$3:$R$9,MATCH(WEEKDAY($A346,1),COEE_CADLIGNE_TR!$M$3:$M$9,0),5)*INDEX(COEE_CADLIGNE_TR!$A$1:$D$13,MATCH(MONTH($A346),COEE_CADLIGNE_TR!$A$1:$A$13,0),3)))</f>
        <v/>
      </c>
      <c r="M346" s="28" t="str">
        <f>IF(OR(Ouverture_lignes_validées!M346="F",Ouverture_lignes_validées!M346="PM",Ouverture_lignes_validées!M346=""),"",IF(Ouverture_lignes_validées!M346=1,INDEX(COEE_CADLIGNE_TR!$A$16:$C$27,MATCH(Tableau4[[#This Row],[Mois]],COEE_CADLIGNE_TR!$A$16:$A$27,0),2)*COEE_CADLIGNE_TR!$H$2*INDEX(COEE_CADLIGNE_TR!$L$3:$R$9,MATCH(WEEKDAY($A346,1),COEE_CADLIGNE_TR!$M$3:$M$9,0),6)*INDEX(COEE_CADLIGNE_TR!$A$1:$D$13,MATCH(MONTH($A346),COEE_CADLIGNE_TR!$A$1:$A$13,0),3)))</f>
        <v/>
      </c>
      <c r="N346" s="28">
        <f>IF(OR(Ouverture_lignes_validées!N346="F",Ouverture_lignes_validées!N346="PM",Ouverture_lignes_validées!N346=""),"",IF(Ouverture_lignes_validées!N346=1,INDEX(COEE_CADLIGNE_TR!$A$16:$C$27,MATCH(Tableau4[[#This Row],[Mois]],COEE_CADLIGNE_TR!$A$16:$A$27,0),2)*COEE_CADLIGNE_TR!$H$2*INDEX(COEE_CADLIGNE_TR!$L$3:$R$9,MATCH(WEEKDAY($A346,1),COEE_CADLIGNE_TR!$M$3:$M$9,0),7)*INDEX(COEE_CADLIGNE_TR!$A$1:$D$13,MATCH(MONTH($A346),COEE_CADLIGNE_TR!$A$1:$A$13,0),3)))</f>
        <v>8043.4125000000004</v>
      </c>
      <c r="O346" s="28" t="str">
        <f>IF(OR(Ouverture_lignes_validées!O346="F",Ouverture_lignes_validées!O346="PM",Ouverture_lignes_validées!O346=""),"",IF(Ouverture_lignes_validées!O346=1,IF(ISEVEN(Capa_lignes!$C346)="VRAI",INDEX(COEE_CADLIGNE_TR!$A$16:$C$27,MATCH(Tableau4[[#This Row],[Mois]],COEE_CADLIGNE_TR!$A$16:$A$27,0),2)*COEE_CADLIGNE_TR!$I$2*INDEX(COEE_CADLIGNE_TR!$L$3:$R$9,MATCH(WEEKDAY($A346,1),COEE_CADLIGNE_TR!$M$3:$M$9,0),4)*INDEX(COEE_CADLIGNE_TR!$A$1:$D$13,MATCH(MONTH($A346),COEE_CADLIGNE_TR!$A$1:$A$13,0),4),INDEX(COEE_CADLIGNE_TR!$A$16:$C$27,MATCH(Tableau4[[#This Row],[Mois]],COEE_CADLIGNE_TR!$A$16:$A$27,0),2)*COEE_CADLIGNE_TR!$I$2*INDEX(COEE_CADLIGNE_TR!$L$3:$R$9,MATCH(WEEKDAY($A346,1),COEE_CADLIGNE_TR!$M$3:$M$9,0),3)*INDEX(COEE_CADLIGNE_TR!$A$1:$D$13,MATCH(MONTH($A346),COEE_CADLIGNE_TR!$A$1:$A$13,0),4))))</f>
        <v/>
      </c>
      <c r="P346" s="28" t="str">
        <f>IF(OR(Ouverture_lignes_validées!P346="F",Ouverture_lignes_validées!P346="PM",Ouverture_lignes_validées!P346=""),"",IF(Ouverture_lignes_validées!P346=1,IF(ISEVEN(Capa_lignes!$C346)="VRAI",INDEX(COEE_CADLIGNE_TR!$A$16:$C$27,MATCH(Tableau4[[#This Row],[Mois]],COEE_CADLIGNE_TR!$A$16:$A$27,0),2)*COEE_CADLIGNE_TR!$I$2*INDEX(COEE_CADLIGNE_TR!$L$3:$R$9,MATCH(WEEKDAY($A346,1),COEE_CADLIGNE_TR!$M$3:$M$9,0),3)*INDEX(COEE_CADLIGNE_TR!$A$1:$D$13,MATCH(MONTH($A346),COEE_CADLIGNE_TR!$A$1:$A$13,0),4),INDEX(COEE_CADLIGNE_TR!$A$16:$C$27,MATCH(Tableau4[[#This Row],[Mois]],COEE_CADLIGNE_TR!$A$16:$A$27,0),2)*COEE_CADLIGNE_TR!$I$2*INDEX(COEE_CADLIGNE_TR!$L$3:$R$9,MATCH(WEEKDAY($A346,1),COEE_CADLIGNE_TR!$M$3:$M$9,0),4)*INDEX(COEE_CADLIGNE_TR!$A$1:$D$13,MATCH(MONTH($A346),COEE_CADLIGNE_TR!$A$1:$A$13,0),4))))</f>
        <v/>
      </c>
      <c r="Q346" s="28" t="str">
        <f>IF(OR(Ouverture_lignes_validées!Q346="F",Ouverture_lignes_validées!Q346="PM",Ouverture_lignes_validées!Q346=""),"",IF(Ouverture_lignes_validées!Q346=1,INDEX(COEE_CADLIGNE_TR!$A$16:$C$27,MATCH(Tableau4[[#This Row],[Mois]],COEE_CADLIGNE_TR!$A$16:$A$27,0),2)*COEE_CADLIGNE_TR!$I$2*INDEX(COEE_CADLIGNE_TR!$L$3:$R$9,MATCH(WEEKDAY($A346,1),COEE_CADLIGNE_TR!$M$3:$M$9,0),5)*INDEX(COEE_CADLIGNE_TR!$A$1:$D$13,MATCH(MONTH($A346),COEE_CADLIGNE_TR!$A$1:$A$13,0),4)))</f>
        <v/>
      </c>
      <c r="R346" s="28" t="str">
        <f>IF(OR(Ouverture_lignes_validées!R346="F",Ouverture_lignes_validées!R346="PM",Ouverture_lignes_validées!R346=""),"",IF(Ouverture_lignes_validées!R346=1,INDEX(COEE_CADLIGNE_TR!$A$16:$C$27,MATCH(Tableau4[[#This Row],[Mois]],COEE_CADLIGNE_TR!$A$16:$A$27,0),2)*COEE_CADLIGNE_TR!$I$2*INDEX(COEE_CADLIGNE_TR!$L$3:$R$9,MATCH(WEEKDAY($A346,1),COEE_CADLIGNE_TR!$M$3:$M$9,0),6)*INDEX(COEE_CADLIGNE_TR!$A$1:$D$13,MATCH(MONTH($A346),COEE_CADLIGNE_TR!$A$1:$A$13,0),4)))</f>
        <v/>
      </c>
      <c r="S346" s="28">
        <f>IF(OR(Ouverture_lignes_validées!S346="F",Ouverture_lignes_validées!S346="PM",Ouverture_lignes_validées!S346=""),"",IF(Ouverture_lignes_validées!S346=1,INDEX(COEE_CADLIGNE_TR!$A$16:$C$27,MATCH(Tableau4[[#This Row],[Mois]],COEE_CADLIGNE_TR!$A$16:$A$27,0),2)*COEE_CADLIGNE_TR!$I$2*INDEX(COEE_CADLIGNE_TR!$L$3:$R$9,MATCH(WEEKDAY($A346,1),COEE_CADLIGNE_TR!$M$3:$M$9,0),7)*INDEX(COEE_CADLIGNE_TR!$A$1:$D$13,MATCH(MONTH($A346),COEE_CADLIGNE_TR!$A$1:$A$13,0),4)))</f>
        <v>8043.4125000000004</v>
      </c>
      <c r="T346" s="28" t="str">
        <f>IF(OR(Ouverture_lignes_validées!T346="F",Ouverture_lignes_validées!T346="PM",Ouverture_lignes_validées!T346=""),"",IF(Ouverture_lignes_validées!T346=1,IF(ISEVEN(Capa_lignes!$C346)="VRAI",INDEX(COEE_CADLIGNE_TR!$A$16:$C$27,MATCH(Tableau4[[#This Row],[Mois]],COEE_CADLIGNE_TR!$A$16:$A$27,0),2)*COEE_CADLIGNE_TR!$J$2*INDEX(COEE_CADLIGNE_TR!$L$3:$R$9,MATCH(WEEKDAY($A346,1),COEE_CADLIGNE_TR!$M$3:$M$9,0),3)*INDEX(COEE_CADLIGNE_TR!$A$1:$E$13,MATCH(MONTH($A346),COEE_CADLIGNE_TR!$A$1:$A$13,0),5),INDEX(COEE_CADLIGNE_TR!$A$16:$C$27,MATCH(Tableau4[[#This Row],[Mois]],COEE_CADLIGNE_TR!$A$16:$A$27,0),2)*COEE_CADLIGNE_TR!$J$2*INDEX(COEE_CADLIGNE_TR!$L$3:$R$9,MATCH(WEEKDAY($A346,1),COEE_CADLIGNE_TR!$M$3:$M$9,0),4)*INDEX(COEE_CADLIGNE_TR!$A$1:$E$13,MATCH(MONTH($A346),COEE_CADLIGNE_TR!$A$1:$A$13,0),5))))</f>
        <v/>
      </c>
    </row>
    <row r="347" spans="1:20" x14ac:dyDescent="0.35">
      <c r="A347" s="4">
        <v>45270</v>
      </c>
      <c r="B347" s="1">
        <v>2023</v>
      </c>
      <c r="C347" s="1">
        <v>49</v>
      </c>
      <c r="D347" s="1">
        <f>MONTH(Tableau4[[#This Row],[Date ]])</f>
        <v>12</v>
      </c>
      <c r="E347" s="28" t="str">
        <f>IF(OR(Ouverture_lignes_validées!E347="F",Ouverture_lignes_validées!E347="PM",Ouverture_lignes_validées!E347=""),"",
IF(Ouverture_lignes_validées!E347=1,
IF(ISEVEN(Capa_lignes!$C347)="VRAI",
INDEX(COEE_CADLIGNE_TR!$A$16:$C$27,MATCH(Tableau4[[#This Row],[Mois]],COEE_CADLIGNE_TR!$A$16:$A$27,0),2)*COEE_CADLIGNE_TR!$G$2*INDEX(COEE_CADLIGNE_TR!$L$3:$R$9,MATCH(WEEKDAY($A347,1),COEE_CADLIGNE_TR!$M$3:$M$9,0),4)*INDEX(COEE_CADLIGNE_TR!$A$1:$D$13,MATCH(MONTH($A347),COEE_CADLIGNE_TR!$A$1:$A$13,0),2)*INDEX(COEE_CADLIGNE_TR!$A$1:$D$13,MATCH(MONTH($A347),COEE_CADLIGNE_TR!$A$1:$A$13,0),2),
INDEX(COEE_CADLIGNE_TR!$A$16:$C$27,MATCH(Tableau4[[#This Row],[Mois]],COEE_CADLIGNE_TR!$A$16:$A$27,0),2)*COEE_CADLIGNE_TR!$G$2*INDEX(COEE_CADLIGNE_TR!$L$3:$R$9,MATCH(WEEKDAY($A347,1),COEE_CADLIGNE_TR!$M$3:$M$9,0),3)*INDEX(COEE_CADLIGNE_TR!$A$1:$D$13,MATCH(MONTH($A347),COEE_CADLIGNE_TR!$A$1:$A$13,0),2)*INDEX(COEE_CADLIGNE_TR!$A$1:$D$13,MATCH(MONTH($A347),COEE_CADLIGNE_TR!$A$1:$A$13,0),2))))</f>
        <v/>
      </c>
      <c r="F347" s="28" t="str">
        <f>IF(OR(Ouverture_lignes_validées!F347="F",Ouverture_lignes_validées!F347="PM",Ouverture_lignes_validées!F347=""),"",IF(Ouverture_lignes_validées!F347=1,IF(ISEVEN(Capa_lignes!$C347)="VRAI",INDEX(COEE_CADLIGNE_TR!$A$16:$C$27,MATCH(Tableau4[[#This Row],[Mois]],COEE_CADLIGNE_TR!$A$16:$A$27,0),2)*COEE_CADLIGNE_TR!$G$2*INDEX(COEE_CADLIGNE_TR!$L$3:$R$9,MATCH(WEEKDAY($A347,1),COEE_CADLIGNE_TR!$M$3:$M$9,0),3)*INDEX(COEE_CADLIGNE_TR!$A$1:$D$13,MATCH(MONTH($A347),COEE_CADLIGNE_TR!$A$1:$A$13,0),2),COEE_CADLIGNE_TR!$G$2*INDEX(COEE_CADLIGNE_TR!$L$3:$R$9,MATCH(WEEKDAY($A347,1),COEE_CADLIGNE_TR!$M$3:$M$9,0),4)*INDEX(COEE_CADLIGNE_TR!$A$1:$D$13,MATCH(MONTH($A347),COEE_CADLIGNE_TR!$A$1:$A$13,0),2))))</f>
        <v/>
      </c>
      <c r="G347" s="28" t="str">
        <f>IF(OR(Ouverture_lignes_validées!G347="F",Ouverture_lignes_validées!G347="PM",Ouverture_lignes_validées!G347=""),"",IF(Ouverture_lignes_validées!G347=1,INDEX(COEE_CADLIGNE_TR!$A$16:$C$27,MATCH(Tableau4[[#This Row],[Mois]],COEE_CADLIGNE_TR!$A$16:$A$27,0),2)*COEE_CADLIGNE_TR!$G$2*INDEX(COEE_CADLIGNE_TR!$L$3:$R$9,MATCH(WEEKDAY($A347,1),COEE_CADLIGNE_TR!$M$3:$M$9,0),5)*INDEX(COEE_CADLIGNE_TR!$A$1:$D$13,MATCH(MONTH($A347),COEE_CADLIGNE_TR!$A$1:$A$13,0),2)))</f>
        <v/>
      </c>
      <c r="H347" s="28" t="str">
        <f>IF(OR(Ouverture_lignes_validées!H347="F",Ouverture_lignes_validées!H347="PM",Ouverture_lignes_validées!H347=""),"",IF(Ouverture_lignes_validées!H347=1,INDEX(COEE_CADLIGNE_TR!$A$16:$C$27,MATCH(Tableau4[[#This Row],[Mois]],COEE_CADLIGNE_TR!$A$16:$A$27,0),2)*COEE_CADLIGNE_TR!$G$2*INDEX(COEE_CADLIGNE_TR!$L$3:$R$9,MATCH(WEEKDAY($A347,1),COEE_CADLIGNE_TR!$M$3:$M$9,0),6)*INDEX(COEE_CADLIGNE_TR!$A$1:$D$13,MATCH(MONTH($A347),COEE_CADLIGNE_TR!$A$1:$A$13,0),2)))</f>
        <v/>
      </c>
      <c r="I347" s="28" t="str">
        <f>IF(OR(Ouverture_lignes_validées!I347="F",Ouverture_lignes_validées!I347="PM",Ouverture_lignes_validées!I347=""),"",IF(Ouverture_lignes_validées!I347=1,INDEX(COEE_CADLIGNE_TR!$A$16:$C$27,MATCH(Tableau4[[#This Row],[Mois]],COEE_CADLIGNE_TR!$A$16:$A$27,0),2)*COEE_CADLIGNE_TR!$G$2*INDEX(COEE_CADLIGNE_TR!$L$3:$R$9,MATCH(WEEKDAY($A347,1),COEE_CADLIGNE_TR!$M$3:$M$9,0),7)*INDEX(COEE_CADLIGNE_TR!$A$1:$D$13,MATCH(MONTH($A347),COEE_CADLIGNE_TR!$A$1:$A$13,0),2)))</f>
        <v/>
      </c>
      <c r="J347" s="28" t="str">
        <f>IF(OR(Ouverture_lignes_validées!J347="F",Ouverture_lignes_validées!J347="PM",Ouverture_lignes_validées!J347=""),"",IF(Ouverture_lignes_validées!J347=1,IF(ISEVEN(Capa_lignes!$C347)="VRAI",INDEX(COEE_CADLIGNE_TR!$A$16:$C$27,MATCH(Tableau4[[#This Row],[Mois]],COEE_CADLIGNE_TR!$A$16:$A$27,0),2)*COEE_CADLIGNE_TR!$H$2*INDEX(COEE_CADLIGNE_TR!$L$3:$R$9,MATCH(WEEKDAY($A347,1),COEE_CADLIGNE_TR!$M$3:$M$9,0),4)*INDEX(COEE_CADLIGNE_TR!$A$1:$D$13,MATCH(MONTH($A347),COEE_CADLIGNE_TR!$A$1:$A$13,0),3),INDEX(COEE_CADLIGNE_TR!$A$16:$C$27,MATCH(Tableau4[[#This Row],[Mois]],COEE_CADLIGNE_TR!$A$16:$A$27,0),2)*COEE_CADLIGNE_TR!$H$2*INDEX(COEE_CADLIGNE_TR!$L$3:$R$9,MATCH(WEEKDAY($A347,1),COEE_CADLIGNE_TR!$M$3:$M$9,0),3)*INDEX(COEE_CADLIGNE_TR!$A$1:$D$13,MATCH(MONTH($A347),COEE_CADLIGNE_TR!$A$1:$A$13,0),3))))</f>
        <v/>
      </c>
      <c r="K347" s="28" t="str">
        <f>IF(OR(Ouverture_lignes_validées!K347="F",Ouverture_lignes_validées!K347="PM",Ouverture_lignes_validées!K347=""),"",IF(Ouverture_lignes_validées!K347=1,IF(ISEVEN(Capa_lignes!$C347)="VRAI",INDEX(COEE_CADLIGNE_TR!$A$16:$C$27,MATCH(Tableau4[[#This Row],[Mois]],COEE_CADLIGNE_TR!$A$16:$A$27,0),2)*COEE_CADLIGNE_TR!$H$2*INDEX(COEE_CADLIGNE_TR!$L$3:$R$9,MATCH(WEEKDAY($A347,1),COEE_CADLIGNE_TR!$M$3:$M$9,0),3)*INDEX(COEE_CADLIGNE_TR!$A$1:$D$13,MATCH(MONTH($A347),COEE_CADLIGNE_TR!$A$1:$A$13,0),3),INDEX(COEE_CADLIGNE_TR!$A$16:$C$27,MATCH(Tableau4[[#This Row],[Mois]],COEE_CADLIGNE_TR!$A$16:$A$27,0),2)*COEE_CADLIGNE_TR!$H$2*INDEX(COEE_CADLIGNE_TR!$L$3:$R$9,MATCH(WEEKDAY($A347,1),COEE_CADLIGNE_TR!$M$3:$M$9,0),4)*INDEX(COEE_CADLIGNE_TR!$A$1:$D$13,MATCH(MONTH($A347),COEE_CADLIGNE_TR!$A$1:$A$13,0),3))))</f>
        <v/>
      </c>
      <c r="L347" s="28" t="str">
        <f>IF(OR(Ouverture_lignes_validées!L347="F",Ouverture_lignes_validées!L347="PM",Ouverture_lignes_validées!L347=""),"",IF(Ouverture_lignes_validées!L347=1,INDEX(COEE_CADLIGNE_TR!$A$16:$C$27,MATCH(Tableau4[[#This Row],[Mois]],COEE_CADLIGNE_TR!$A$16:$A$27,0),2)*COEE_CADLIGNE_TR!$H$2*INDEX(COEE_CADLIGNE_TR!$L$3:$R$9,MATCH(WEEKDAY($A347,1),COEE_CADLIGNE_TR!$M$3:$M$9,0),5)*INDEX(COEE_CADLIGNE_TR!$A$1:$D$13,MATCH(MONTH($A347),COEE_CADLIGNE_TR!$A$1:$A$13,0),3)))</f>
        <v/>
      </c>
      <c r="M347" s="28" t="str">
        <f>IF(OR(Ouverture_lignes_validées!M347="F",Ouverture_lignes_validées!M347="PM",Ouverture_lignes_validées!M347=""),"",IF(Ouverture_lignes_validées!M347=1,INDEX(COEE_CADLIGNE_TR!$A$16:$C$27,MATCH(Tableau4[[#This Row],[Mois]],COEE_CADLIGNE_TR!$A$16:$A$27,0),2)*COEE_CADLIGNE_TR!$H$2*INDEX(COEE_CADLIGNE_TR!$L$3:$R$9,MATCH(WEEKDAY($A347,1),COEE_CADLIGNE_TR!$M$3:$M$9,0),6)*INDEX(COEE_CADLIGNE_TR!$A$1:$D$13,MATCH(MONTH($A347),COEE_CADLIGNE_TR!$A$1:$A$13,0),3)))</f>
        <v/>
      </c>
      <c r="N347" s="28">
        <f>IF(OR(Ouverture_lignes_validées!N347="F",Ouverture_lignes_validées!N347="PM",Ouverture_lignes_validées!N347=""),"",IF(Ouverture_lignes_validées!N347=1,INDEX(COEE_CADLIGNE_TR!$A$16:$C$27,MATCH(Tableau4[[#This Row],[Mois]],COEE_CADLIGNE_TR!$A$16:$A$27,0),2)*COEE_CADLIGNE_TR!$H$2*INDEX(COEE_CADLIGNE_TR!$L$3:$R$9,MATCH(WEEKDAY($A347,1),COEE_CADLIGNE_TR!$M$3:$M$9,0),7)*INDEX(COEE_CADLIGNE_TR!$A$1:$D$13,MATCH(MONTH($A347),COEE_CADLIGNE_TR!$A$1:$A$13,0),3)))</f>
        <v>8043.4125000000004</v>
      </c>
      <c r="O347" s="28" t="str">
        <f>IF(OR(Ouverture_lignes_validées!O347="F",Ouverture_lignes_validées!O347="PM",Ouverture_lignes_validées!O347=""),"",IF(Ouverture_lignes_validées!O347=1,IF(ISEVEN(Capa_lignes!$C347)="VRAI",INDEX(COEE_CADLIGNE_TR!$A$16:$C$27,MATCH(Tableau4[[#This Row],[Mois]],COEE_CADLIGNE_TR!$A$16:$A$27,0),2)*COEE_CADLIGNE_TR!$I$2*INDEX(COEE_CADLIGNE_TR!$L$3:$R$9,MATCH(WEEKDAY($A347,1),COEE_CADLIGNE_TR!$M$3:$M$9,0),4)*INDEX(COEE_CADLIGNE_TR!$A$1:$D$13,MATCH(MONTH($A347),COEE_CADLIGNE_TR!$A$1:$A$13,0),4),INDEX(COEE_CADLIGNE_TR!$A$16:$C$27,MATCH(Tableau4[[#This Row],[Mois]],COEE_CADLIGNE_TR!$A$16:$A$27,0),2)*COEE_CADLIGNE_TR!$I$2*INDEX(COEE_CADLIGNE_TR!$L$3:$R$9,MATCH(WEEKDAY($A347,1),COEE_CADLIGNE_TR!$M$3:$M$9,0),3)*INDEX(COEE_CADLIGNE_TR!$A$1:$D$13,MATCH(MONTH($A347),COEE_CADLIGNE_TR!$A$1:$A$13,0),4))))</f>
        <v/>
      </c>
      <c r="P347" s="28" t="str">
        <f>IF(OR(Ouverture_lignes_validées!P347="F",Ouverture_lignes_validées!P347="PM",Ouverture_lignes_validées!P347=""),"",IF(Ouverture_lignes_validées!P347=1,IF(ISEVEN(Capa_lignes!$C347)="VRAI",INDEX(COEE_CADLIGNE_TR!$A$16:$C$27,MATCH(Tableau4[[#This Row],[Mois]],COEE_CADLIGNE_TR!$A$16:$A$27,0),2)*COEE_CADLIGNE_TR!$I$2*INDEX(COEE_CADLIGNE_TR!$L$3:$R$9,MATCH(WEEKDAY($A347,1),COEE_CADLIGNE_TR!$M$3:$M$9,0),3)*INDEX(COEE_CADLIGNE_TR!$A$1:$D$13,MATCH(MONTH($A347),COEE_CADLIGNE_TR!$A$1:$A$13,0),4),INDEX(COEE_CADLIGNE_TR!$A$16:$C$27,MATCH(Tableau4[[#This Row],[Mois]],COEE_CADLIGNE_TR!$A$16:$A$27,0),2)*COEE_CADLIGNE_TR!$I$2*INDEX(COEE_CADLIGNE_TR!$L$3:$R$9,MATCH(WEEKDAY($A347,1),COEE_CADLIGNE_TR!$M$3:$M$9,0),4)*INDEX(COEE_CADLIGNE_TR!$A$1:$D$13,MATCH(MONTH($A347),COEE_CADLIGNE_TR!$A$1:$A$13,0),4))))</f>
        <v/>
      </c>
      <c r="Q347" s="28" t="str">
        <f>IF(OR(Ouverture_lignes_validées!Q347="F",Ouverture_lignes_validées!Q347="PM",Ouverture_lignes_validées!Q347=""),"",IF(Ouverture_lignes_validées!Q347=1,INDEX(COEE_CADLIGNE_TR!$A$16:$C$27,MATCH(Tableau4[[#This Row],[Mois]],COEE_CADLIGNE_TR!$A$16:$A$27,0),2)*COEE_CADLIGNE_TR!$I$2*INDEX(COEE_CADLIGNE_TR!$L$3:$R$9,MATCH(WEEKDAY($A347,1),COEE_CADLIGNE_TR!$M$3:$M$9,0),5)*INDEX(COEE_CADLIGNE_TR!$A$1:$D$13,MATCH(MONTH($A347),COEE_CADLIGNE_TR!$A$1:$A$13,0),4)))</f>
        <v/>
      </c>
      <c r="R347" s="28" t="str">
        <f>IF(OR(Ouverture_lignes_validées!R347="F",Ouverture_lignes_validées!R347="PM",Ouverture_lignes_validées!R347=""),"",IF(Ouverture_lignes_validées!R347=1,INDEX(COEE_CADLIGNE_TR!$A$16:$C$27,MATCH(Tableau4[[#This Row],[Mois]],COEE_CADLIGNE_TR!$A$16:$A$27,0),2)*COEE_CADLIGNE_TR!$I$2*INDEX(COEE_CADLIGNE_TR!$L$3:$R$9,MATCH(WEEKDAY($A347,1),COEE_CADLIGNE_TR!$M$3:$M$9,0),6)*INDEX(COEE_CADLIGNE_TR!$A$1:$D$13,MATCH(MONTH($A347),COEE_CADLIGNE_TR!$A$1:$A$13,0),4)))</f>
        <v/>
      </c>
      <c r="S347" s="28">
        <f>IF(OR(Ouverture_lignes_validées!S347="F",Ouverture_lignes_validées!S347="PM",Ouverture_lignes_validées!S347=""),"",IF(Ouverture_lignes_validées!S347=1,INDEX(COEE_CADLIGNE_TR!$A$16:$C$27,MATCH(Tableau4[[#This Row],[Mois]],COEE_CADLIGNE_TR!$A$16:$A$27,0),2)*COEE_CADLIGNE_TR!$I$2*INDEX(COEE_CADLIGNE_TR!$L$3:$R$9,MATCH(WEEKDAY($A347,1),COEE_CADLIGNE_TR!$M$3:$M$9,0),7)*INDEX(COEE_CADLIGNE_TR!$A$1:$D$13,MATCH(MONTH($A347),COEE_CADLIGNE_TR!$A$1:$A$13,0),4)))</f>
        <v>8043.4125000000004</v>
      </c>
      <c r="T347" s="28" t="str">
        <f>IF(OR(Ouverture_lignes_validées!T347="F",Ouverture_lignes_validées!T347="PM",Ouverture_lignes_validées!T347=""),"",IF(Ouverture_lignes_validées!T347=1,IF(ISEVEN(Capa_lignes!$C347)="VRAI",INDEX(COEE_CADLIGNE_TR!$A$16:$C$27,MATCH(Tableau4[[#This Row],[Mois]],COEE_CADLIGNE_TR!$A$16:$A$27,0),2)*COEE_CADLIGNE_TR!$J$2*INDEX(COEE_CADLIGNE_TR!$L$3:$R$9,MATCH(WEEKDAY($A347,1),COEE_CADLIGNE_TR!$M$3:$M$9,0),3)*INDEX(COEE_CADLIGNE_TR!$A$1:$E$13,MATCH(MONTH($A347),COEE_CADLIGNE_TR!$A$1:$A$13,0),5),INDEX(COEE_CADLIGNE_TR!$A$16:$C$27,MATCH(Tableau4[[#This Row],[Mois]],COEE_CADLIGNE_TR!$A$16:$A$27,0),2)*COEE_CADLIGNE_TR!$J$2*INDEX(COEE_CADLIGNE_TR!$L$3:$R$9,MATCH(WEEKDAY($A347,1),COEE_CADLIGNE_TR!$M$3:$M$9,0),4)*INDEX(COEE_CADLIGNE_TR!$A$1:$E$13,MATCH(MONTH($A347),COEE_CADLIGNE_TR!$A$1:$A$13,0),5))))</f>
        <v/>
      </c>
    </row>
    <row r="348" spans="1:20" x14ac:dyDescent="0.35">
      <c r="A348" s="4">
        <v>45271</v>
      </c>
      <c r="B348" s="1">
        <v>2023</v>
      </c>
      <c r="C348" s="1">
        <v>50</v>
      </c>
      <c r="D348" s="1">
        <f>MONTH(Tableau4[[#This Row],[Date ]])</f>
        <v>12</v>
      </c>
      <c r="E348" s="28" t="str">
        <f>IF(OR(Ouverture_lignes_validées!E348="F",Ouverture_lignes_validées!E348="PM",Ouverture_lignes_validées!E348=""),"",
IF(Ouverture_lignes_validées!E348=1,
IF(ISEVEN(Capa_lignes!$C348)="VRAI",
INDEX(COEE_CADLIGNE_TR!$A$16:$C$27,MATCH(Tableau4[[#This Row],[Mois]],COEE_CADLIGNE_TR!$A$16:$A$27,0),2)*COEE_CADLIGNE_TR!$G$2*INDEX(COEE_CADLIGNE_TR!$L$3:$R$9,MATCH(WEEKDAY($A348,1),COEE_CADLIGNE_TR!$M$3:$M$9,0),4)*INDEX(COEE_CADLIGNE_TR!$A$1:$D$13,MATCH(MONTH($A348),COEE_CADLIGNE_TR!$A$1:$A$13,0),2)*INDEX(COEE_CADLIGNE_TR!$A$1:$D$13,MATCH(MONTH($A348),COEE_CADLIGNE_TR!$A$1:$A$13,0),2),
INDEX(COEE_CADLIGNE_TR!$A$16:$C$27,MATCH(Tableau4[[#This Row],[Mois]],COEE_CADLIGNE_TR!$A$16:$A$27,0),2)*COEE_CADLIGNE_TR!$G$2*INDEX(COEE_CADLIGNE_TR!$L$3:$R$9,MATCH(WEEKDAY($A348,1),COEE_CADLIGNE_TR!$M$3:$M$9,0),3)*INDEX(COEE_CADLIGNE_TR!$A$1:$D$13,MATCH(MONTH($A348),COEE_CADLIGNE_TR!$A$1:$A$13,0),2)*INDEX(COEE_CADLIGNE_TR!$A$1:$D$13,MATCH(MONTH($A348),COEE_CADLIGNE_TR!$A$1:$A$13,0),2))))</f>
        <v/>
      </c>
      <c r="F348" s="28" t="str">
        <f>IF(OR(Ouverture_lignes_validées!F348="F",Ouverture_lignes_validées!F348="PM",Ouverture_lignes_validées!F348=""),"",IF(Ouverture_lignes_validées!F348=1,IF(ISEVEN(Capa_lignes!$C348)="VRAI",INDEX(COEE_CADLIGNE_TR!$A$16:$C$27,MATCH(Tableau4[[#This Row],[Mois]],COEE_CADLIGNE_TR!$A$16:$A$27,0),2)*COEE_CADLIGNE_TR!$G$2*INDEX(COEE_CADLIGNE_TR!$L$3:$R$9,MATCH(WEEKDAY($A348,1),COEE_CADLIGNE_TR!$M$3:$M$9,0),3)*INDEX(COEE_CADLIGNE_TR!$A$1:$D$13,MATCH(MONTH($A348),COEE_CADLIGNE_TR!$A$1:$A$13,0),2),COEE_CADLIGNE_TR!$G$2*INDEX(COEE_CADLIGNE_TR!$L$3:$R$9,MATCH(WEEKDAY($A348,1),COEE_CADLIGNE_TR!$M$3:$M$9,0),4)*INDEX(COEE_CADLIGNE_TR!$A$1:$D$13,MATCH(MONTH($A348),COEE_CADLIGNE_TR!$A$1:$A$13,0),2))))</f>
        <v/>
      </c>
      <c r="G348" s="28" t="str">
        <f>IF(OR(Ouverture_lignes_validées!G348="F",Ouverture_lignes_validées!G348="PM",Ouverture_lignes_validées!G348=""),"",IF(Ouverture_lignes_validées!G348=1,INDEX(COEE_CADLIGNE_TR!$A$16:$C$27,MATCH(Tableau4[[#This Row],[Mois]],COEE_CADLIGNE_TR!$A$16:$A$27,0),2)*COEE_CADLIGNE_TR!$G$2*INDEX(COEE_CADLIGNE_TR!$L$3:$R$9,MATCH(WEEKDAY($A348,1),COEE_CADLIGNE_TR!$M$3:$M$9,0),5)*INDEX(COEE_CADLIGNE_TR!$A$1:$D$13,MATCH(MONTH($A348),COEE_CADLIGNE_TR!$A$1:$A$13,0),2)))</f>
        <v/>
      </c>
      <c r="H348" s="28" t="str">
        <f>IF(OR(Ouverture_lignes_validées!H348="F",Ouverture_lignes_validées!H348="PM",Ouverture_lignes_validées!H348=""),"",IF(Ouverture_lignes_validées!H348=1,INDEX(COEE_CADLIGNE_TR!$A$16:$C$27,MATCH(Tableau4[[#This Row],[Mois]],COEE_CADLIGNE_TR!$A$16:$A$27,0),2)*COEE_CADLIGNE_TR!$G$2*INDEX(COEE_CADLIGNE_TR!$L$3:$R$9,MATCH(WEEKDAY($A348,1),COEE_CADLIGNE_TR!$M$3:$M$9,0),6)*INDEX(COEE_CADLIGNE_TR!$A$1:$D$13,MATCH(MONTH($A348),COEE_CADLIGNE_TR!$A$1:$A$13,0),2)))</f>
        <v/>
      </c>
      <c r="I348" s="28" t="str">
        <f>IF(OR(Ouverture_lignes_validées!I348="F",Ouverture_lignes_validées!I348="PM",Ouverture_lignes_validées!I348=""),"",IF(Ouverture_lignes_validées!I348=1,INDEX(COEE_CADLIGNE_TR!$A$16:$C$27,MATCH(Tableau4[[#This Row],[Mois]],COEE_CADLIGNE_TR!$A$16:$A$27,0),2)*COEE_CADLIGNE_TR!$G$2*INDEX(COEE_CADLIGNE_TR!$L$3:$R$9,MATCH(WEEKDAY($A348,1),COEE_CADLIGNE_TR!$M$3:$M$9,0),7)*INDEX(COEE_CADLIGNE_TR!$A$1:$D$13,MATCH(MONTH($A348),COEE_CADLIGNE_TR!$A$1:$A$13,0),2)))</f>
        <v/>
      </c>
      <c r="J348" s="28" t="str">
        <f>IF(OR(Ouverture_lignes_validées!J348="F",Ouverture_lignes_validées!J348="PM",Ouverture_lignes_validées!J348=""),"",IF(Ouverture_lignes_validées!J348=1,IF(ISEVEN(Capa_lignes!$C348)="VRAI",INDEX(COEE_CADLIGNE_TR!$A$16:$C$27,MATCH(Tableau4[[#This Row],[Mois]],COEE_CADLIGNE_TR!$A$16:$A$27,0),2)*COEE_CADLIGNE_TR!$H$2*INDEX(COEE_CADLIGNE_TR!$L$3:$R$9,MATCH(WEEKDAY($A348,1),COEE_CADLIGNE_TR!$M$3:$M$9,0),4)*INDEX(COEE_CADLIGNE_TR!$A$1:$D$13,MATCH(MONTH($A348),COEE_CADLIGNE_TR!$A$1:$A$13,0),3),INDEX(COEE_CADLIGNE_TR!$A$16:$C$27,MATCH(Tableau4[[#This Row],[Mois]],COEE_CADLIGNE_TR!$A$16:$A$27,0),2)*COEE_CADLIGNE_TR!$H$2*INDEX(COEE_CADLIGNE_TR!$L$3:$R$9,MATCH(WEEKDAY($A348,1),COEE_CADLIGNE_TR!$M$3:$M$9,0),3)*INDEX(COEE_CADLIGNE_TR!$A$1:$D$13,MATCH(MONTH($A348),COEE_CADLIGNE_TR!$A$1:$A$13,0),3))))</f>
        <v/>
      </c>
      <c r="K348" s="28">
        <f>IF(OR(Ouverture_lignes_validées!K348="F",Ouverture_lignes_validées!K348="PM",Ouverture_lignes_validées!K348=""),"",IF(Ouverture_lignes_validées!K348=1,IF(ISEVEN(Capa_lignes!$C348)="VRAI",INDEX(COEE_CADLIGNE_TR!$A$16:$C$27,MATCH(Tableau4[[#This Row],[Mois]],COEE_CADLIGNE_TR!$A$16:$A$27,0),2)*COEE_CADLIGNE_TR!$H$2*INDEX(COEE_CADLIGNE_TR!$L$3:$R$9,MATCH(WEEKDAY($A348,1),COEE_CADLIGNE_TR!$M$3:$M$9,0),3)*INDEX(COEE_CADLIGNE_TR!$A$1:$D$13,MATCH(MONTH($A348),COEE_CADLIGNE_TR!$A$1:$A$13,0),3),INDEX(COEE_CADLIGNE_TR!$A$16:$C$27,MATCH(Tableau4[[#This Row],[Mois]],COEE_CADLIGNE_TR!$A$16:$A$27,0),2)*COEE_CADLIGNE_TR!$H$2*INDEX(COEE_CADLIGNE_TR!$L$3:$R$9,MATCH(WEEKDAY($A348,1),COEE_CADLIGNE_TR!$M$3:$M$9,0),4)*INDEX(COEE_CADLIGNE_TR!$A$1:$D$13,MATCH(MONTH($A348),COEE_CADLIGNE_TR!$A$1:$A$13,0),3))))</f>
        <v>5097.9375</v>
      </c>
      <c r="L348" s="28">
        <f>IF(OR(Ouverture_lignes_validées!L348="F",Ouverture_lignes_validées!L348="PM",Ouverture_lignes_validées!L348=""),"",IF(Ouverture_lignes_validées!L348=1,INDEX(COEE_CADLIGNE_TR!$A$16:$C$27,MATCH(Tableau4[[#This Row],[Mois]],COEE_CADLIGNE_TR!$A$16:$A$27,0),2)*COEE_CADLIGNE_TR!$H$2*INDEX(COEE_CADLIGNE_TR!$L$3:$R$9,MATCH(WEEKDAY($A348,1),COEE_CADLIGNE_TR!$M$3:$M$9,0),5)*INDEX(COEE_CADLIGNE_TR!$A$1:$D$13,MATCH(MONTH($A348),COEE_CADLIGNE_TR!$A$1:$A$13,0),3)))</f>
        <v>6230.8125</v>
      </c>
      <c r="M348" s="28" t="str">
        <f>IF(OR(Ouverture_lignes_validées!M348="F",Ouverture_lignes_validées!M348="PM",Ouverture_lignes_validées!M348=""),"",IF(Ouverture_lignes_validées!M348=1,INDEX(COEE_CADLIGNE_TR!$A$16:$C$27,MATCH(Tableau4[[#This Row],[Mois]],COEE_CADLIGNE_TR!$A$16:$A$27,0),2)*COEE_CADLIGNE_TR!$H$2*INDEX(COEE_CADLIGNE_TR!$L$3:$R$9,MATCH(WEEKDAY($A348,1),COEE_CADLIGNE_TR!$M$3:$M$9,0),6)*INDEX(COEE_CADLIGNE_TR!$A$1:$D$13,MATCH(MONTH($A348),COEE_CADLIGNE_TR!$A$1:$A$13,0),3)))</f>
        <v/>
      </c>
      <c r="N348" s="28" t="str">
        <f>IF(OR(Ouverture_lignes_validées!N348="F",Ouverture_lignes_validées!N348="PM",Ouverture_lignes_validées!N348=""),"",IF(Ouverture_lignes_validées!N348=1,INDEX(COEE_CADLIGNE_TR!$A$16:$C$27,MATCH(Tableau4[[#This Row],[Mois]],COEE_CADLIGNE_TR!$A$16:$A$27,0),2)*COEE_CADLIGNE_TR!$H$2*INDEX(COEE_CADLIGNE_TR!$L$3:$R$9,MATCH(WEEKDAY($A348,1),COEE_CADLIGNE_TR!$M$3:$M$9,0),7)*INDEX(COEE_CADLIGNE_TR!$A$1:$D$13,MATCH(MONTH($A348),COEE_CADLIGNE_TR!$A$1:$A$13,0),3)))</f>
        <v/>
      </c>
      <c r="O348" s="28">
        <f>IF(OR(Ouverture_lignes_validées!O348="F",Ouverture_lignes_validées!O348="PM",Ouverture_lignes_validées!O348=""),"",IF(Ouverture_lignes_validées!O348=1,IF(ISEVEN(Capa_lignes!$C348)="VRAI",INDEX(COEE_CADLIGNE_TR!$A$16:$C$27,MATCH(Tableau4[[#This Row],[Mois]],COEE_CADLIGNE_TR!$A$16:$A$27,0),2)*COEE_CADLIGNE_TR!$I$2*INDEX(COEE_CADLIGNE_TR!$L$3:$R$9,MATCH(WEEKDAY($A348,1),COEE_CADLIGNE_TR!$M$3:$M$9,0),4)*INDEX(COEE_CADLIGNE_TR!$A$1:$D$13,MATCH(MONTH($A348),COEE_CADLIGNE_TR!$A$1:$A$13,0),4),INDEX(COEE_CADLIGNE_TR!$A$16:$C$27,MATCH(Tableau4[[#This Row],[Mois]],COEE_CADLIGNE_TR!$A$16:$A$27,0),2)*COEE_CADLIGNE_TR!$I$2*INDEX(COEE_CADLIGNE_TR!$L$3:$R$9,MATCH(WEEKDAY($A348,1),COEE_CADLIGNE_TR!$M$3:$M$9,0),3)*INDEX(COEE_CADLIGNE_TR!$A$1:$D$13,MATCH(MONTH($A348),COEE_CADLIGNE_TR!$A$1:$A$13,0),4))))</f>
        <v>4984.6500000000005</v>
      </c>
      <c r="P348" s="28">
        <f>IF(OR(Ouverture_lignes_validées!P348="F",Ouverture_lignes_validées!P348="PM",Ouverture_lignes_validées!P348=""),"",IF(Ouverture_lignes_validées!P348=1,IF(ISEVEN(Capa_lignes!$C348)="VRAI",INDEX(COEE_CADLIGNE_TR!$A$16:$C$27,MATCH(Tableau4[[#This Row],[Mois]],COEE_CADLIGNE_TR!$A$16:$A$27,0),2)*COEE_CADLIGNE_TR!$I$2*INDEX(COEE_CADLIGNE_TR!$L$3:$R$9,MATCH(WEEKDAY($A348,1),COEE_CADLIGNE_TR!$M$3:$M$9,0),3)*INDEX(COEE_CADLIGNE_TR!$A$1:$D$13,MATCH(MONTH($A348),COEE_CADLIGNE_TR!$A$1:$A$13,0),4),INDEX(COEE_CADLIGNE_TR!$A$16:$C$27,MATCH(Tableau4[[#This Row],[Mois]],COEE_CADLIGNE_TR!$A$16:$A$27,0),2)*COEE_CADLIGNE_TR!$I$2*INDEX(COEE_CADLIGNE_TR!$L$3:$R$9,MATCH(WEEKDAY($A348,1),COEE_CADLIGNE_TR!$M$3:$M$9,0),4)*INDEX(COEE_CADLIGNE_TR!$A$1:$D$13,MATCH(MONTH($A348),COEE_CADLIGNE_TR!$A$1:$A$13,0),4))))</f>
        <v>5097.9375</v>
      </c>
      <c r="Q348" s="28" t="str">
        <f>IF(OR(Ouverture_lignes_validées!Q348="F",Ouverture_lignes_validées!Q348="PM",Ouverture_lignes_validées!Q348=""),"",IF(Ouverture_lignes_validées!Q348=1,INDEX(COEE_CADLIGNE_TR!$A$16:$C$27,MATCH(Tableau4[[#This Row],[Mois]],COEE_CADLIGNE_TR!$A$16:$A$27,0),2)*COEE_CADLIGNE_TR!$I$2*INDEX(COEE_CADLIGNE_TR!$L$3:$R$9,MATCH(WEEKDAY($A348,1),COEE_CADLIGNE_TR!$M$3:$M$9,0),5)*INDEX(COEE_CADLIGNE_TR!$A$1:$D$13,MATCH(MONTH($A348),COEE_CADLIGNE_TR!$A$1:$A$13,0),4)))</f>
        <v/>
      </c>
      <c r="R348" s="28" t="str">
        <f>IF(OR(Ouverture_lignes_validées!R348="F",Ouverture_lignes_validées!R348="PM",Ouverture_lignes_validées!R348=""),"",IF(Ouverture_lignes_validées!R348=1,INDEX(COEE_CADLIGNE_TR!$A$16:$C$27,MATCH(Tableau4[[#This Row],[Mois]],COEE_CADLIGNE_TR!$A$16:$A$27,0),2)*COEE_CADLIGNE_TR!$I$2*INDEX(COEE_CADLIGNE_TR!$L$3:$R$9,MATCH(WEEKDAY($A348,1),COEE_CADLIGNE_TR!$M$3:$M$9,0),6)*INDEX(COEE_CADLIGNE_TR!$A$1:$D$13,MATCH(MONTH($A348),COEE_CADLIGNE_TR!$A$1:$A$13,0),4)))</f>
        <v/>
      </c>
      <c r="S348" s="28" t="str">
        <f>IF(OR(Ouverture_lignes_validées!S348="F",Ouverture_lignes_validées!S348="PM",Ouverture_lignes_validées!S348=""),"",IF(Ouverture_lignes_validées!S348=1,INDEX(COEE_CADLIGNE_TR!$A$16:$C$27,MATCH(Tableau4[[#This Row],[Mois]],COEE_CADLIGNE_TR!$A$16:$A$27,0),2)*COEE_CADLIGNE_TR!$I$2*INDEX(COEE_CADLIGNE_TR!$L$3:$R$9,MATCH(WEEKDAY($A348,1),COEE_CADLIGNE_TR!$M$3:$M$9,0),7)*INDEX(COEE_CADLIGNE_TR!$A$1:$D$13,MATCH(MONTH($A348),COEE_CADLIGNE_TR!$A$1:$A$13,0),4)))</f>
        <v/>
      </c>
      <c r="T348" s="28">
        <f>IF(OR(Ouverture_lignes_validées!T348="F",Ouverture_lignes_validées!T348="PM",Ouverture_lignes_validées!T348=""),"",IF(Ouverture_lignes_validées!T348=1,IF(ISEVEN(Capa_lignes!$C348)="VRAI",INDEX(COEE_CADLIGNE_TR!$A$16:$C$27,MATCH(Tableau4[[#This Row],[Mois]],COEE_CADLIGNE_TR!$A$16:$A$27,0),2)*COEE_CADLIGNE_TR!$J$2*INDEX(COEE_CADLIGNE_TR!$L$3:$R$9,MATCH(WEEKDAY($A348,1),COEE_CADLIGNE_TR!$M$3:$M$9,0),3)*INDEX(COEE_CADLIGNE_TR!$A$1:$E$13,MATCH(MONTH($A348),COEE_CADLIGNE_TR!$A$1:$A$13,0),5),INDEX(COEE_CADLIGNE_TR!$A$16:$C$27,MATCH(Tableau4[[#This Row],[Mois]],COEE_CADLIGNE_TR!$A$16:$A$27,0),2)*COEE_CADLIGNE_TR!$J$2*INDEX(COEE_CADLIGNE_TR!$L$3:$R$9,MATCH(WEEKDAY($A348,1),COEE_CADLIGNE_TR!$M$3:$M$9,0),4)*INDEX(COEE_CADLIGNE_TR!$A$1:$E$13,MATCH(MONTH($A348),COEE_CADLIGNE_TR!$A$1:$A$13,0),5))))</f>
        <v>1601.8735362997659</v>
      </c>
    </row>
    <row r="349" spans="1:20" x14ac:dyDescent="0.35">
      <c r="A349" s="4">
        <v>45272</v>
      </c>
      <c r="B349" s="1">
        <v>2023</v>
      </c>
      <c r="C349" s="1">
        <v>50</v>
      </c>
      <c r="D349" s="1">
        <f>MONTH(Tableau4[[#This Row],[Date ]])</f>
        <v>12</v>
      </c>
      <c r="E349" s="28" t="str">
        <f>IF(OR(Ouverture_lignes_validées!E349="F",Ouverture_lignes_validées!E349="PM",Ouverture_lignes_validées!E349=""),"",
IF(Ouverture_lignes_validées!E349=1,
IF(ISEVEN(Capa_lignes!$C349)="VRAI",
INDEX(COEE_CADLIGNE_TR!$A$16:$C$27,MATCH(Tableau4[[#This Row],[Mois]],COEE_CADLIGNE_TR!$A$16:$A$27,0),2)*COEE_CADLIGNE_TR!$G$2*INDEX(COEE_CADLIGNE_TR!$L$3:$R$9,MATCH(WEEKDAY($A349,1),COEE_CADLIGNE_TR!$M$3:$M$9,0),4)*INDEX(COEE_CADLIGNE_TR!$A$1:$D$13,MATCH(MONTH($A349),COEE_CADLIGNE_TR!$A$1:$A$13,0),2)*INDEX(COEE_CADLIGNE_TR!$A$1:$D$13,MATCH(MONTH($A349),COEE_CADLIGNE_TR!$A$1:$A$13,0),2),
INDEX(COEE_CADLIGNE_TR!$A$16:$C$27,MATCH(Tableau4[[#This Row],[Mois]],COEE_CADLIGNE_TR!$A$16:$A$27,0),2)*COEE_CADLIGNE_TR!$G$2*INDEX(COEE_CADLIGNE_TR!$L$3:$R$9,MATCH(WEEKDAY($A349,1),COEE_CADLIGNE_TR!$M$3:$M$9,0),3)*INDEX(COEE_CADLIGNE_TR!$A$1:$D$13,MATCH(MONTH($A349),COEE_CADLIGNE_TR!$A$1:$A$13,0),2)*INDEX(COEE_CADLIGNE_TR!$A$1:$D$13,MATCH(MONTH($A349),COEE_CADLIGNE_TR!$A$1:$A$13,0),2))))</f>
        <v/>
      </c>
      <c r="F349" s="28" t="str">
        <f>IF(OR(Ouverture_lignes_validées!F349="F",Ouverture_lignes_validées!F349="PM",Ouverture_lignes_validées!F349=""),"",IF(Ouverture_lignes_validées!F349=1,IF(ISEVEN(Capa_lignes!$C349)="VRAI",INDEX(COEE_CADLIGNE_TR!$A$16:$C$27,MATCH(Tableau4[[#This Row],[Mois]],COEE_CADLIGNE_TR!$A$16:$A$27,0),2)*COEE_CADLIGNE_TR!$G$2*INDEX(COEE_CADLIGNE_TR!$L$3:$R$9,MATCH(WEEKDAY($A349,1),COEE_CADLIGNE_TR!$M$3:$M$9,0),3)*INDEX(COEE_CADLIGNE_TR!$A$1:$D$13,MATCH(MONTH($A349),COEE_CADLIGNE_TR!$A$1:$A$13,0),2),COEE_CADLIGNE_TR!$G$2*INDEX(COEE_CADLIGNE_TR!$L$3:$R$9,MATCH(WEEKDAY($A349,1),COEE_CADLIGNE_TR!$M$3:$M$9,0),4)*INDEX(COEE_CADLIGNE_TR!$A$1:$D$13,MATCH(MONTH($A349),COEE_CADLIGNE_TR!$A$1:$A$13,0),2))))</f>
        <v/>
      </c>
      <c r="G349" s="28" t="str">
        <f>IF(OR(Ouverture_lignes_validées!G349="F",Ouverture_lignes_validées!G349="PM",Ouverture_lignes_validées!G349=""),"",IF(Ouverture_lignes_validées!G349=1,INDEX(COEE_CADLIGNE_TR!$A$16:$C$27,MATCH(Tableau4[[#This Row],[Mois]],COEE_CADLIGNE_TR!$A$16:$A$27,0),2)*COEE_CADLIGNE_TR!$G$2*INDEX(COEE_CADLIGNE_TR!$L$3:$R$9,MATCH(WEEKDAY($A349,1),COEE_CADLIGNE_TR!$M$3:$M$9,0),5)*INDEX(COEE_CADLIGNE_TR!$A$1:$D$13,MATCH(MONTH($A349),COEE_CADLIGNE_TR!$A$1:$A$13,0),2)))</f>
        <v/>
      </c>
      <c r="H349" s="28" t="str">
        <f>IF(OR(Ouverture_lignes_validées!H349="F",Ouverture_lignes_validées!H349="PM",Ouverture_lignes_validées!H349=""),"",IF(Ouverture_lignes_validées!H349=1,INDEX(COEE_CADLIGNE_TR!$A$16:$C$27,MATCH(Tableau4[[#This Row],[Mois]],COEE_CADLIGNE_TR!$A$16:$A$27,0),2)*COEE_CADLIGNE_TR!$G$2*INDEX(COEE_CADLIGNE_TR!$L$3:$R$9,MATCH(WEEKDAY($A349,1),COEE_CADLIGNE_TR!$M$3:$M$9,0),6)*INDEX(COEE_CADLIGNE_TR!$A$1:$D$13,MATCH(MONTH($A349),COEE_CADLIGNE_TR!$A$1:$A$13,0),2)))</f>
        <v/>
      </c>
      <c r="I349" s="28" t="str">
        <f>IF(OR(Ouverture_lignes_validées!I349="F",Ouverture_lignes_validées!I349="PM",Ouverture_lignes_validées!I349=""),"",IF(Ouverture_lignes_validées!I349=1,INDEX(COEE_CADLIGNE_TR!$A$16:$C$27,MATCH(Tableau4[[#This Row],[Mois]],COEE_CADLIGNE_TR!$A$16:$A$27,0),2)*COEE_CADLIGNE_TR!$G$2*INDEX(COEE_CADLIGNE_TR!$L$3:$R$9,MATCH(WEEKDAY($A349,1),COEE_CADLIGNE_TR!$M$3:$M$9,0),7)*INDEX(COEE_CADLIGNE_TR!$A$1:$D$13,MATCH(MONTH($A349),COEE_CADLIGNE_TR!$A$1:$A$13,0),2)))</f>
        <v/>
      </c>
      <c r="J349" s="28" t="str">
        <f>IF(OR(Ouverture_lignes_validées!J349="F",Ouverture_lignes_validées!J349="PM",Ouverture_lignes_validées!J349=""),"",IF(Ouverture_lignes_validées!J349=1,IF(ISEVEN(Capa_lignes!$C349)="VRAI",INDEX(COEE_CADLIGNE_TR!$A$16:$C$27,MATCH(Tableau4[[#This Row],[Mois]],COEE_CADLIGNE_TR!$A$16:$A$27,0),2)*COEE_CADLIGNE_TR!$H$2*INDEX(COEE_CADLIGNE_TR!$L$3:$R$9,MATCH(WEEKDAY($A349,1),COEE_CADLIGNE_TR!$M$3:$M$9,0),4)*INDEX(COEE_CADLIGNE_TR!$A$1:$D$13,MATCH(MONTH($A349),COEE_CADLIGNE_TR!$A$1:$A$13,0),3),INDEX(COEE_CADLIGNE_TR!$A$16:$C$27,MATCH(Tableau4[[#This Row],[Mois]],COEE_CADLIGNE_TR!$A$16:$A$27,0),2)*COEE_CADLIGNE_TR!$H$2*INDEX(COEE_CADLIGNE_TR!$L$3:$R$9,MATCH(WEEKDAY($A349,1),COEE_CADLIGNE_TR!$M$3:$M$9,0),3)*INDEX(COEE_CADLIGNE_TR!$A$1:$D$13,MATCH(MONTH($A349),COEE_CADLIGNE_TR!$A$1:$A$13,0),3))))</f>
        <v/>
      </c>
      <c r="K349" s="28">
        <f>IF(OR(Ouverture_lignes_validées!K349="F",Ouverture_lignes_validées!K349="PM",Ouverture_lignes_validées!K349=""),"",IF(Ouverture_lignes_validées!K349=1,IF(ISEVEN(Capa_lignes!$C349)="VRAI",INDEX(COEE_CADLIGNE_TR!$A$16:$C$27,MATCH(Tableau4[[#This Row],[Mois]],COEE_CADLIGNE_TR!$A$16:$A$27,0),2)*COEE_CADLIGNE_TR!$H$2*INDEX(COEE_CADLIGNE_TR!$L$3:$R$9,MATCH(WEEKDAY($A349,1),COEE_CADLIGNE_TR!$M$3:$M$9,0),3)*INDEX(COEE_CADLIGNE_TR!$A$1:$D$13,MATCH(MONTH($A349),COEE_CADLIGNE_TR!$A$1:$A$13,0),3),INDEX(COEE_CADLIGNE_TR!$A$16:$C$27,MATCH(Tableau4[[#This Row],[Mois]],COEE_CADLIGNE_TR!$A$16:$A$27,0),2)*COEE_CADLIGNE_TR!$H$2*INDEX(COEE_CADLIGNE_TR!$L$3:$R$9,MATCH(WEEKDAY($A349,1),COEE_CADLIGNE_TR!$M$3:$M$9,0),4)*INDEX(COEE_CADLIGNE_TR!$A$1:$D$13,MATCH(MONTH($A349),COEE_CADLIGNE_TR!$A$1:$A$13,0),3))))</f>
        <v>5097.9375</v>
      </c>
      <c r="L349" s="28">
        <f>IF(OR(Ouverture_lignes_validées!L349="F",Ouverture_lignes_validées!L349="PM",Ouverture_lignes_validées!L349=""),"",IF(Ouverture_lignes_validées!L349=1,INDEX(COEE_CADLIGNE_TR!$A$16:$C$27,MATCH(Tableau4[[#This Row],[Mois]],COEE_CADLIGNE_TR!$A$16:$A$27,0),2)*COEE_CADLIGNE_TR!$H$2*INDEX(COEE_CADLIGNE_TR!$L$3:$R$9,MATCH(WEEKDAY($A349,1),COEE_CADLIGNE_TR!$M$3:$M$9,0),5)*INDEX(COEE_CADLIGNE_TR!$A$1:$D$13,MATCH(MONTH($A349),COEE_CADLIGNE_TR!$A$1:$A$13,0),3)))</f>
        <v>6230.8125</v>
      </c>
      <c r="M349" s="28" t="str">
        <f>IF(OR(Ouverture_lignes_validées!M349="F",Ouverture_lignes_validées!M349="PM",Ouverture_lignes_validées!M349=""),"",IF(Ouverture_lignes_validées!M349=1,INDEX(COEE_CADLIGNE_TR!$A$16:$C$27,MATCH(Tableau4[[#This Row],[Mois]],COEE_CADLIGNE_TR!$A$16:$A$27,0),2)*COEE_CADLIGNE_TR!$H$2*INDEX(COEE_CADLIGNE_TR!$L$3:$R$9,MATCH(WEEKDAY($A349,1),COEE_CADLIGNE_TR!$M$3:$M$9,0),6)*INDEX(COEE_CADLIGNE_TR!$A$1:$D$13,MATCH(MONTH($A349),COEE_CADLIGNE_TR!$A$1:$A$13,0),3)))</f>
        <v/>
      </c>
      <c r="N349" s="28" t="str">
        <f>IF(OR(Ouverture_lignes_validées!N349="F",Ouverture_lignes_validées!N349="PM",Ouverture_lignes_validées!N349=""),"",IF(Ouverture_lignes_validées!N349=1,INDEX(COEE_CADLIGNE_TR!$A$16:$C$27,MATCH(Tableau4[[#This Row],[Mois]],COEE_CADLIGNE_TR!$A$16:$A$27,0),2)*COEE_CADLIGNE_TR!$H$2*INDEX(COEE_CADLIGNE_TR!$L$3:$R$9,MATCH(WEEKDAY($A349,1),COEE_CADLIGNE_TR!$M$3:$M$9,0),7)*INDEX(COEE_CADLIGNE_TR!$A$1:$D$13,MATCH(MONTH($A349),COEE_CADLIGNE_TR!$A$1:$A$13,0),3)))</f>
        <v/>
      </c>
      <c r="O349" s="28">
        <f>IF(OR(Ouverture_lignes_validées!O349="F",Ouverture_lignes_validées!O349="PM",Ouverture_lignes_validées!O349=""),"",IF(Ouverture_lignes_validées!O349=1,IF(ISEVEN(Capa_lignes!$C349)="VRAI",INDEX(COEE_CADLIGNE_TR!$A$16:$C$27,MATCH(Tableau4[[#This Row],[Mois]],COEE_CADLIGNE_TR!$A$16:$A$27,0),2)*COEE_CADLIGNE_TR!$I$2*INDEX(COEE_CADLIGNE_TR!$L$3:$R$9,MATCH(WEEKDAY($A349,1),COEE_CADLIGNE_TR!$M$3:$M$9,0),4)*INDEX(COEE_CADLIGNE_TR!$A$1:$D$13,MATCH(MONTH($A349),COEE_CADLIGNE_TR!$A$1:$A$13,0),4),INDEX(COEE_CADLIGNE_TR!$A$16:$C$27,MATCH(Tableau4[[#This Row],[Mois]],COEE_CADLIGNE_TR!$A$16:$A$27,0),2)*COEE_CADLIGNE_TR!$I$2*INDEX(COEE_CADLIGNE_TR!$L$3:$R$9,MATCH(WEEKDAY($A349,1),COEE_CADLIGNE_TR!$M$3:$M$9,0),3)*INDEX(COEE_CADLIGNE_TR!$A$1:$D$13,MATCH(MONTH($A349),COEE_CADLIGNE_TR!$A$1:$A$13,0),4))))</f>
        <v>4984.6500000000005</v>
      </c>
      <c r="P349" s="28">
        <f>IF(OR(Ouverture_lignes_validées!P349="F",Ouverture_lignes_validées!P349="PM",Ouverture_lignes_validées!P349=""),"",IF(Ouverture_lignes_validées!P349=1,IF(ISEVEN(Capa_lignes!$C349)="VRAI",INDEX(COEE_CADLIGNE_TR!$A$16:$C$27,MATCH(Tableau4[[#This Row],[Mois]],COEE_CADLIGNE_TR!$A$16:$A$27,0),2)*COEE_CADLIGNE_TR!$I$2*INDEX(COEE_CADLIGNE_TR!$L$3:$R$9,MATCH(WEEKDAY($A349,1),COEE_CADLIGNE_TR!$M$3:$M$9,0),3)*INDEX(COEE_CADLIGNE_TR!$A$1:$D$13,MATCH(MONTH($A349),COEE_CADLIGNE_TR!$A$1:$A$13,0),4),INDEX(COEE_CADLIGNE_TR!$A$16:$C$27,MATCH(Tableau4[[#This Row],[Mois]],COEE_CADLIGNE_TR!$A$16:$A$27,0),2)*COEE_CADLIGNE_TR!$I$2*INDEX(COEE_CADLIGNE_TR!$L$3:$R$9,MATCH(WEEKDAY($A349,1),COEE_CADLIGNE_TR!$M$3:$M$9,0),4)*INDEX(COEE_CADLIGNE_TR!$A$1:$D$13,MATCH(MONTH($A349),COEE_CADLIGNE_TR!$A$1:$A$13,0),4))))</f>
        <v>5097.9375</v>
      </c>
      <c r="Q349" s="28" t="str">
        <f>IF(OR(Ouverture_lignes_validées!Q349="F",Ouverture_lignes_validées!Q349="PM",Ouverture_lignes_validées!Q349=""),"",IF(Ouverture_lignes_validées!Q349=1,INDEX(COEE_CADLIGNE_TR!$A$16:$C$27,MATCH(Tableau4[[#This Row],[Mois]],COEE_CADLIGNE_TR!$A$16:$A$27,0),2)*COEE_CADLIGNE_TR!$I$2*INDEX(COEE_CADLIGNE_TR!$L$3:$R$9,MATCH(WEEKDAY($A349,1),COEE_CADLIGNE_TR!$M$3:$M$9,0),5)*INDEX(COEE_CADLIGNE_TR!$A$1:$D$13,MATCH(MONTH($A349),COEE_CADLIGNE_TR!$A$1:$A$13,0),4)))</f>
        <v/>
      </c>
      <c r="R349" s="28" t="str">
        <f>IF(OR(Ouverture_lignes_validées!R349="F",Ouverture_lignes_validées!R349="PM",Ouverture_lignes_validées!R349=""),"",IF(Ouverture_lignes_validées!R349=1,INDEX(COEE_CADLIGNE_TR!$A$16:$C$27,MATCH(Tableau4[[#This Row],[Mois]],COEE_CADLIGNE_TR!$A$16:$A$27,0),2)*COEE_CADLIGNE_TR!$I$2*INDEX(COEE_CADLIGNE_TR!$L$3:$R$9,MATCH(WEEKDAY($A349,1),COEE_CADLIGNE_TR!$M$3:$M$9,0),6)*INDEX(COEE_CADLIGNE_TR!$A$1:$D$13,MATCH(MONTH($A349),COEE_CADLIGNE_TR!$A$1:$A$13,0),4)))</f>
        <v/>
      </c>
      <c r="S349" s="28" t="str">
        <f>IF(OR(Ouverture_lignes_validées!S349="F",Ouverture_lignes_validées!S349="PM",Ouverture_lignes_validées!S349=""),"",IF(Ouverture_lignes_validées!S349=1,INDEX(COEE_CADLIGNE_TR!$A$16:$C$27,MATCH(Tableau4[[#This Row],[Mois]],COEE_CADLIGNE_TR!$A$16:$A$27,0),2)*COEE_CADLIGNE_TR!$I$2*INDEX(COEE_CADLIGNE_TR!$L$3:$R$9,MATCH(WEEKDAY($A349,1),COEE_CADLIGNE_TR!$M$3:$M$9,0),7)*INDEX(COEE_CADLIGNE_TR!$A$1:$D$13,MATCH(MONTH($A349),COEE_CADLIGNE_TR!$A$1:$A$13,0),4)))</f>
        <v/>
      </c>
      <c r="T349" s="28">
        <f>IF(OR(Ouverture_lignes_validées!T349="F",Ouverture_lignes_validées!T349="PM",Ouverture_lignes_validées!T349=""),"",IF(Ouverture_lignes_validées!T349=1,IF(ISEVEN(Capa_lignes!$C349)="VRAI",INDEX(COEE_CADLIGNE_TR!$A$16:$C$27,MATCH(Tableau4[[#This Row],[Mois]],COEE_CADLIGNE_TR!$A$16:$A$27,0),2)*COEE_CADLIGNE_TR!$J$2*INDEX(COEE_CADLIGNE_TR!$L$3:$R$9,MATCH(WEEKDAY($A349,1),COEE_CADLIGNE_TR!$M$3:$M$9,0),3)*INDEX(COEE_CADLIGNE_TR!$A$1:$E$13,MATCH(MONTH($A349),COEE_CADLIGNE_TR!$A$1:$A$13,0),5),INDEX(COEE_CADLIGNE_TR!$A$16:$C$27,MATCH(Tableau4[[#This Row],[Mois]],COEE_CADLIGNE_TR!$A$16:$A$27,0),2)*COEE_CADLIGNE_TR!$J$2*INDEX(COEE_CADLIGNE_TR!$L$3:$R$9,MATCH(WEEKDAY($A349,1),COEE_CADLIGNE_TR!$M$3:$M$9,0),4)*INDEX(COEE_CADLIGNE_TR!$A$1:$E$13,MATCH(MONTH($A349),COEE_CADLIGNE_TR!$A$1:$A$13,0),5))))</f>
        <v>1601.8735362997659</v>
      </c>
    </row>
    <row r="350" spans="1:20" x14ac:dyDescent="0.35">
      <c r="A350" s="4">
        <v>45273</v>
      </c>
      <c r="B350" s="1">
        <v>2023</v>
      </c>
      <c r="C350" s="1">
        <v>50</v>
      </c>
      <c r="D350" s="1">
        <f>MONTH(Tableau4[[#This Row],[Date ]])</f>
        <v>12</v>
      </c>
      <c r="E350" s="28" t="str">
        <f>IF(OR(Ouverture_lignes_validées!E350="F",Ouverture_lignes_validées!E350="PM",Ouverture_lignes_validées!E350=""),"",
IF(Ouverture_lignes_validées!E350=1,
IF(ISEVEN(Capa_lignes!$C350)="VRAI",
INDEX(COEE_CADLIGNE_TR!$A$16:$C$27,MATCH(Tableau4[[#This Row],[Mois]],COEE_CADLIGNE_TR!$A$16:$A$27,0),2)*COEE_CADLIGNE_TR!$G$2*INDEX(COEE_CADLIGNE_TR!$L$3:$R$9,MATCH(WEEKDAY($A350,1),COEE_CADLIGNE_TR!$M$3:$M$9,0),4)*INDEX(COEE_CADLIGNE_TR!$A$1:$D$13,MATCH(MONTH($A350),COEE_CADLIGNE_TR!$A$1:$A$13,0),2)*INDEX(COEE_CADLIGNE_TR!$A$1:$D$13,MATCH(MONTH($A350),COEE_CADLIGNE_TR!$A$1:$A$13,0),2),
INDEX(COEE_CADLIGNE_TR!$A$16:$C$27,MATCH(Tableau4[[#This Row],[Mois]],COEE_CADLIGNE_TR!$A$16:$A$27,0),2)*COEE_CADLIGNE_TR!$G$2*INDEX(COEE_CADLIGNE_TR!$L$3:$R$9,MATCH(WEEKDAY($A350,1),COEE_CADLIGNE_TR!$M$3:$M$9,0),3)*INDEX(COEE_CADLIGNE_TR!$A$1:$D$13,MATCH(MONTH($A350),COEE_CADLIGNE_TR!$A$1:$A$13,0),2)*INDEX(COEE_CADLIGNE_TR!$A$1:$D$13,MATCH(MONTH($A350),COEE_CADLIGNE_TR!$A$1:$A$13,0),2))))</f>
        <v/>
      </c>
      <c r="F350" s="28" t="str">
        <f>IF(OR(Ouverture_lignes_validées!F350="F",Ouverture_lignes_validées!F350="PM",Ouverture_lignes_validées!F350=""),"",IF(Ouverture_lignes_validées!F350=1,IF(ISEVEN(Capa_lignes!$C350)="VRAI",INDEX(COEE_CADLIGNE_TR!$A$16:$C$27,MATCH(Tableau4[[#This Row],[Mois]],COEE_CADLIGNE_TR!$A$16:$A$27,0),2)*COEE_CADLIGNE_TR!$G$2*INDEX(COEE_CADLIGNE_TR!$L$3:$R$9,MATCH(WEEKDAY($A350,1),COEE_CADLIGNE_TR!$M$3:$M$9,0),3)*INDEX(COEE_CADLIGNE_TR!$A$1:$D$13,MATCH(MONTH($A350),COEE_CADLIGNE_TR!$A$1:$A$13,0),2),COEE_CADLIGNE_TR!$G$2*INDEX(COEE_CADLIGNE_TR!$L$3:$R$9,MATCH(WEEKDAY($A350,1),COEE_CADLIGNE_TR!$M$3:$M$9,0),4)*INDEX(COEE_CADLIGNE_TR!$A$1:$D$13,MATCH(MONTH($A350),COEE_CADLIGNE_TR!$A$1:$A$13,0),2))))</f>
        <v/>
      </c>
      <c r="G350" s="28" t="str">
        <f>IF(OR(Ouverture_lignes_validées!G350="F",Ouverture_lignes_validées!G350="PM",Ouverture_lignes_validées!G350=""),"",IF(Ouverture_lignes_validées!G350=1,INDEX(COEE_CADLIGNE_TR!$A$16:$C$27,MATCH(Tableau4[[#This Row],[Mois]],COEE_CADLIGNE_TR!$A$16:$A$27,0),2)*COEE_CADLIGNE_TR!$G$2*INDEX(COEE_CADLIGNE_TR!$L$3:$R$9,MATCH(WEEKDAY($A350,1),COEE_CADLIGNE_TR!$M$3:$M$9,0),5)*INDEX(COEE_CADLIGNE_TR!$A$1:$D$13,MATCH(MONTH($A350),COEE_CADLIGNE_TR!$A$1:$A$13,0),2)))</f>
        <v/>
      </c>
      <c r="H350" s="28" t="str">
        <f>IF(OR(Ouverture_lignes_validées!H350="F",Ouverture_lignes_validées!H350="PM",Ouverture_lignes_validées!H350=""),"",IF(Ouverture_lignes_validées!H350=1,INDEX(COEE_CADLIGNE_TR!$A$16:$C$27,MATCH(Tableau4[[#This Row],[Mois]],COEE_CADLIGNE_TR!$A$16:$A$27,0),2)*COEE_CADLIGNE_TR!$G$2*INDEX(COEE_CADLIGNE_TR!$L$3:$R$9,MATCH(WEEKDAY($A350,1),COEE_CADLIGNE_TR!$M$3:$M$9,0),6)*INDEX(COEE_CADLIGNE_TR!$A$1:$D$13,MATCH(MONTH($A350),COEE_CADLIGNE_TR!$A$1:$A$13,0),2)))</f>
        <v/>
      </c>
      <c r="I350" s="28" t="str">
        <f>IF(OR(Ouverture_lignes_validées!I350="F",Ouverture_lignes_validées!I350="PM",Ouverture_lignes_validées!I350=""),"",IF(Ouverture_lignes_validées!I350=1,INDEX(COEE_CADLIGNE_TR!$A$16:$C$27,MATCH(Tableau4[[#This Row],[Mois]],COEE_CADLIGNE_TR!$A$16:$A$27,0),2)*COEE_CADLIGNE_TR!$G$2*INDEX(COEE_CADLIGNE_TR!$L$3:$R$9,MATCH(WEEKDAY($A350,1),COEE_CADLIGNE_TR!$M$3:$M$9,0),7)*INDEX(COEE_CADLIGNE_TR!$A$1:$D$13,MATCH(MONTH($A350),COEE_CADLIGNE_TR!$A$1:$A$13,0),2)))</f>
        <v/>
      </c>
      <c r="J350" s="28" t="str">
        <f>IF(OR(Ouverture_lignes_validées!J350="F",Ouverture_lignes_validées!J350="PM",Ouverture_lignes_validées!J350=""),"",IF(Ouverture_lignes_validées!J350=1,IF(ISEVEN(Capa_lignes!$C350)="VRAI",INDEX(COEE_CADLIGNE_TR!$A$16:$C$27,MATCH(Tableau4[[#This Row],[Mois]],COEE_CADLIGNE_TR!$A$16:$A$27,0),2)*COEE_CADLIGNE_TR!$H$2*INDEX(COEE_CADLIGNE_TR!$L$3:$R$9,MATCH(WEEKDAY($A350,1),COEE_CADLIGNE_TR!$M$3:$M$9,0),4)*INDEX(COEE_CADLIGNE_TR!$A$1:$D$13,MATCH(MONTH($A350),COEE_CADLIGNE_TR!$A$1:$A$13,0),3),INDEX(COEE_CADLIGNE_TR!$A$16:$C$27,MATCH(Tableau4[[#This Row],[Mois]],COEE_CADLIGNE_TR!$A$16:$A$27,0),2)*COEE_CADLIGNE_TR!$H$2*INDEX(COEE_CADLIGNE_TR!$L$3:$R$9,MATCH(WEEKDAY($A350,1),COEE_CADLIGNE_TR!$M$3:$M$9,0),3)*INDEX(COEE_CADLIGNE_TR!$A$1:$D$13,MATCH(MONTH($A350),COEE_CADLIGNE_TR!$A$1:$A$13,0),3))))</f>
        <v/>
      </c>
      <c r="K350" s="28">
        <f>IF(OR(Ouverture_lignes_validées!K350="F",Ouverture_lignes_validées!K350="PM",Ouverture_lignes_validées!K350=""),"",IF(Ouverture_lignes_validées!K350=1,IF(ISEVEN(Capa_lignes!$C350)="VRAI",INDEX(COEE_CADLIGNE_TR!$A$16:$C$27,MATCH(Tableau4[[#This Row],[Mois]],COEE_CADLIGNE_TR!$A$16:$A$27,0),2)*COEE_CADLIGNE_TR!$H$2*INDEX(COEE_CADLIGNE_TR!$L$3:$R$9,MATCH(WEEKDAY($A350,1),COEE_CADLIGNE_TR!$M$3:$M$9,0),3)*INDEX(COEE_CADLIGNE_TR!$A$1:$D$13,MATCH(MONTH($A350),COEE_CADLIGNE_TR!$A$1:$A$13,0),3),INDEX(COEE_CADLIGNE_TR!$A$16:$C$27,MATCH(Tableau4[[#This Row],[Mois]],COEE_CADLIGNE_TR!$A$16:$A$27,0),2)*COEE_CADLIGNE_TR!$H$2*INDEX(COEE_CADLIGNE_TR!$L$3:$R$9,MATCH(WEEKDAY($A350,1),COEE_CADLIGNE_TR!$M$3:$M$9,0),4)*INDEX(COEE_CADLIGNE_TR!$A$1:$D$13,MATCH(MONTH($A350),COEE_CADLIGNE_TR!$A$1:$A$13,0),3))))</f>
        <v>5097.9375</v>
      </c>
      <c r="L350" s="28">
        <f>IF(OR(Ouverture_lignes_validées!L350="F",Ouverture_lignes_validées!L350="PM",Ouverture_lignes_validées!L350=""),"",IF(Ouverture_lignes_validées!L350=1,INDEX(COEE_CADLIGNE_TR!$A$16:$C$27,MATCH(Tableau4[[#This Row],[Mois]],COEE_CADLIGNE_TR!$A$16:$A$27,0),2)*COEE_CADLIGNE_TR!$H$2*INDEX(COEE_CADLIGNE_TR!$L$3:$R$9,MATCH(WEEKDAY($A350,1),COEE_CADLIGNE_TR!$M$3:$M$9,0),5)*INDEX(COEE_CADLIGNE_TR!$A$1:$D$13,MATCH(MONTH($A350),COEE_CADLIGNE_TR!$A$1:$A$13,0),3)))</f>
        <v>6230.8125</v>
      </c>
      <c r="M350" s="28" t="str">
        <f>IF(OR(Ouverture_lignes_validées!M350="F",Ouverture_lignes_validées!M350="PM",Ouverture_lignes_validées!M350=""),"",IF(Ouverture_lignes_validées!M350=1,INDEX(COEE_CADLIGNE_TR!$A$16:$C$27,MATCH(Tableau4[[#This Row],[Mois]],COEE_CADLIGNE_TR!$A$16:$A$27,0),2)*COEE_CADLIGNE_TR!$H$2*INDEX(COEE_CADLIGNE_TR!$L$3:$R$9,MATCH(WEEKDAY($A350,1),COEE_CADLIGNE_TR!$M$3:$M$9,0),6)*INDEX(COEE_CADLIGNE_TR!$A$1:$D$13,MATCH(MONTH($A350),COEE_CADLIGNE_TR!$A$1:$A$13,0),3)))</f>
        <v/>
      </c>
      <c r="N350" s="28" t="str">
        <f>IF(OR(Ouverture_lignes_validées!N350="F",Ouverture_lignes_validées!N350="PM",Ouverture_lignes_validées!N350=""),"",IF(Ouverture_lignes_validées!N350=1,INDEX(COEE_CADLIGNE_TR!$A$16:$C$27,MATCH(Tableau4[[#This Row],[Mois]],COEE_CADLIGNE_TR!$A$16:$A$27,0),2)*COEE_CADLIGNE_TR!$H$2*INDEX(COEE_CADLIGNE_TR!$L$3:$R$9,MATCH(WEEKDAY($A350,1),COEE_CADLIGNE_TR!$M$3:$M$9,0),7)*INDEX(COEE_CADLIGNE_TR!$A$1:$D$13,MATCH(MONTH($A350),COEE_CADLIGNE_TR!$A$1:$A$13,0),3)))</f>
        <v/>
      </c>
      <c r="O350" s="28">
        <f>IF(OR(Ouverture_lignes_validées!O350="F",Ouverture_lignes_validées!O350="PM",Ouverture_lignes_validées!O350=""),"",IF(Ouverture_lignes_validées!O350=1,IF(ISEVEN(Capa_lignes!$C350)="VRAI",INDEX(COEE_CADLIGNE_TR!$A$16:$C$27,MATCH(Tableau4[[#This Row],[Mois]],COEE_CADLIGNE_TR!$A$16:$A$27,0),2)*COEE_CADLIGNE_TR!$I$2*INDEX(COEE_CADLIGNE_TR!$L$3:$R$9,MATCH(WEEKDAY($A350,1),COEE_CADLIGNE_TR!$M$3:$M$9,0),4)*INDEX(COEE_CADLIGNE_TR!$A$1:$D$13,MATCH(MONTH($A350),COEE_CADLIGNE_TR!$A$1:$A$13,0),4),INDEX(COEE_CADLIGNE_TR!$A$16:$C$27,MATCH(Tableau4[[#This Row],[Mois]],COEE_CADLIGNE_TR!$A$16:$A$27,0),2)*COEE_CADLIGNE_TR!$I$2*INDEX(COEE_CADLIGNE_TR!$L$3:$R$9,MATCH(WEEKDAY($A350,1),COEE_CADLIGNE_TR!$M$3:$M$9,0),3)*INDEX(COEE_CADLIGNE_TR!$A$1:$D$13,MATCH(MONTH($A350),COEE_CADLIGNE_TR!$A$1:$A$13,0),4))))</f>
        <v>4984.6500000000005</v>
      </c>
      <c r="P350" s="28">
        <f>IF(OR(Ouverture_lignes_validées!P350="F",Ouverture_lignes_validées!P350="PM",Ouverture_lignes_validées!P350=""),"",IF(Ouverture_lignes_validées!P350=1,IF(ISEVEN(Capa_lignes!$C350)="VRAI",INDEX(COEE_CADLIGNE_TR!$A$16:$C$27,MATCH(Tableau4[[#This Row],[Mois]],COEE_CADLIGNE_TR!$A$16:$A$27,0),2)*COEE_CADLIGNE_TR!$I$2*INDEX(COEE_CADLIGNE_TR!$L$3:$R$9,MATCH(WEEKDAY($A350,1),COEE_CADLIGNE_TR!$M$3:$M$9,0),3)*INDEX(COEE_CADLIGNE_TR!$A$1:$D$13,MATCH(MONTH($A350),COEE_CADLIGNE_TR!$A$1:$A$13,0),4),INDEX(COEE_CADLIGNE_TR!$A$16:$C$27,MATCH(Tableau4[[#This Row],[Mois]],COEE_CADLIGNE_TR!$A$16:$A$27,0),2)*COEE_CADLIGNE_TR!$I$2*INDEX(COEE_CADLIGNE_TR!$L$3:$R$9,MATCH(WEEKDAY($A350,1),COEE_CADLIGNE_TR!$M$3:$M$9,0),4)*INDEX(COEE_CADLIGNE_TR!$A$1:$D$13,MATCH(MONTH($A350),COEE_CADLIGNE_TR!$A$1:$A$13,0),4))))</f>
        <v>5097.9375</v>
      </c>
      <c r="Q350" s="28" t="str">
        <f>IF(OR(Ouverture_lignes_validées!Q350="F",Ouverture_lignes_validées!Q350="PM",Ouverture_lignes_validées!Q350=""),"",IF(Ouverture_lignes_validées!Q350=1,INDEX(COEE_CADLIGNE_TR!$A$16:$C$27,MATCH(Tableau4[[#This Row],[Mois]],COEE_CADLIGNE_TR!$A$16:$A$27,0),2)*COEE_CADLIGNE_TR!$I$2*INDEX(COEE_CADLIGNE_TR!$L$3:$R$9,MATCH(WEEKDAY($A350,1),COEE_CADLIGNE_TR!$M$3:$M$9,0),5)*INDEX(COEE_CADLIGNE_TR!$A$1:$D$13,MATCH(MONTH($A350),COEE_CADLIGNE_TR!$A$1:$A$13,0),4)))</f>
        <v/>
      </c>
      <c r="R350" s="28" t="str">
        <f>IF(OR(Ouverture_lignes_validées!R350="F",Ouverture_lignes_validées!R350="PM",Ouverture_lignes_validées!R350=""),"",IF(Ouverture_lignes_validées!R350=1,INDEX(COEE_CADLIGNE_TR!$A$16:$C$27,MATCH(Tableau4[[#This Row],[Mois]],COEE_CADLIGNE_TR!$A$16:$A$27,0),2)*COEE_CADLIGNE_TR!$I$2*INDEX(COEE_CADLIGNE_TR!$L$3:$R$9,MATCH(WEEKDAY($A350,1),COEE_CADLIGNE_TR!$M$3:$M$9,0),6)*INDEX(COEE_CADLIGNE_TR!$A$1:$D$13,MATCH(MONTH($A350),COEE_CADLIGNE_TR!$A$1:$A$13,0),4)))</f>
        <v/>
      </c>
      <c r="S350" s="28" t="str">
        <f>IF(OR(Ouverture_lignes_validées!S350="F",Ouverture_lignes_validées!S350="PM",Ouverture_lignes_validées!S350=""),"",IF(Ouverture_lignes_validées!S350=1,INDEX(COEE_CADLIGNE_TR!$A$16:$C$27,MATCH(Tableau4[[#This Row],[Mois]],COEE_CADLIGNE_TR!$A$16:$A$27,0),2)*COEE_CADLIGNE_TR!$I$2*INDEX(COEE_CADLIGNE_TR!$L$3:$R$9,MATCH(WEEKDAY($A350,1),COEE_CADLIGNE_TR!$M$3:$M$9,0),7)*INDEX(COEE_CADLIGNE_TR!$A$1:$D$13,MATCH(MONTH($A350),COEE_CADLIGNE_TR!$A$1:$A$13,0),4)))</f>
        <v/>
      </c>
      <c r="T350" s="28">
        <f>IF(OR(Ouverture_lignes_validées!T350="F",Ouverture_lignes_validées!T350="PM",Ouverture_lignes_validées!T350=""),"",IF(Ouverture_lignes_validées!T350=1,IF(ISEVEN(Capa_lignes!$C350)="VRAI",INDEX(COEE_CADLIGNE_TR!$A$16:$C$27,MATCH(Tableau4[[#This Row],[Mois]],COEE_CADLIGNE_TR!$A$16:$A$27,0),2)*COEE_CADLIGNE_TR!$J$2*INDEX(COEE_CADLIGNE_TR!$L$3:$R$9,MATCH(WEEKDAY($A350,1),COEE_CADLIGNE_TR!$M$3:$M$9,0),3)*INDEX(COEE_CADLIGNE_TR!$A$1:$E$13,MATCH(MONTH($A350),COEE_CADLIGNE_TR!$A$1:$A$13,0),5),INDEX(COEE_CADLIGNE_TR!$A$16:$C$27,MATCH(Tableau4[[#This Row],[Mois]],COEE_CADLIGNE_TR!$A$16:$A$27,0),2)*COEE_CADLIGNE_TR!$J$2*INDEX(COEE_CADLIGNE_TR!$L$3:$R$9,MATCH(WEEKDAY($A350,1),COEE_CADLIGNE_TR!$M$3:$M$9,0),4)*INDEX(COEE_CADLIGNE_TR!$A$1:$E$13,MATCH(MONTH($A350),COEE_CADLIGNE_TR!$A$1:$A$13,0),5))))</f>
        <v>1601.8735362997659</v>
      </c>
    </row>
    <row r="351" spans="1:20" x14ac:dyDescent="0.35">
      <c r="A351" s="4">
        <v>45274</v>
      </c>
      <c r="B351" s="1">
        <v>2023</v>
      </c>
      <c r="C351" s="1">
        <v>50</v>
      </c>
      <c r="D351" s="1">
        <f>MONTH(Tableau4[[#This Row],[Date ]])</f>
        <v>12</v>
      </c>
      <c r="E351" s="28" t="str">
        <f>IF(OR(Ouverture_lignes_validées!E351="F",Ouverture_lignes_validées!E351="PM",Ouverture_lignes_validées!E351=""),"",
IF(Ouverture_lignes_validées!E351=1,
IF(ISEVEN(Capa_lignes!$C351)="VRAI",
INDEX(COEE_CADLIGNE_TR!$A$16:$C$27,MATCH(Tableau4[[#This Row],[Mois]],COEE_CADLIGNE_TR!$A$16:$A$27,0),2)*COEE_CADLIGNE_TR!$G$2*INDEX(COEE_CADLIGNE_TR!$L$3:$R$9,MATCH(WEEKDAY($A351,1),COEE_CADLIGNE_TR!$M$3:$M$9,0),4)*INDEX(COEE_CADLIGNE_TR!$A$1:$D$13,MATCH(MONTH($A351),COEE_CADLIGNE_TR!$A$1:$A$13,0),2)*INDEX(COEE_CADLIGNE_TR!$A$1:$D$13,MATCH(MONTH($A351),COEE_CADLIGNE_TR!$A$1:$A$13,0),2),
INDEX(COEE_CADLIGNE_TR!$A$16:$C$27,MATCH(Tableau4[[#This Row],[Mois]],COEE_CADLIGNE_TR!$A$16:$A$27,0),2)*COEE_CADLIGNE_TR!$G$2*INDEX(COEE_CADLIGNE_TR!$L$3:$R$9,MATCH(WEEKDAY($A351,1),COEE_CADLIGNE_TR!$M$3:$M$9,0),3)*INDEX(COEE_CADLIGNE_TR!$A$1:$D$13,MATCH(MONTH($A351),COEE_CADLIGNE_TR!$A$1:$A$13,0),2)*INDEX(COEE_CADLIGNE_TR!$A$1:$D$13,MATCH(MONTH($A351),COEE_CADLIGNE_TR!$A$1:$A$13,0),2))))</f>
        <v/>
      </c>
      <c r="F351" s="28" t="str">
        <f>IF(OR(Ouverture_lignes_validées!F351="F",Ouverture_lignes_validées!F351="PM",Ouverture_lignes_validées!F351=""),"",IF(Ouverture_lignes_validées!F351=1,IF(ISEVEN(Capa_lignes!$C351)="VRAI",INDEX(COEE_CADLIGNE_TR!$A$16:$C$27,MATCH(Tableau4[[#This Row],[Mois]],COEE_CADLIGNE_TR!$A$16:$A$27,0),2)*COEE_CADLIGNE_TR!$G$2*INDEX(COEE_CADLIGNE_TR!$L$3:$R$9,MATCH(WEEKDAY($A351,1),COEE_CADLIGNE_TR!$M$3:$M$9,0),3)*INDEX(COEE_CADLIGNE_TR!$A$1:$D$13,MATCH(MONTH($A351),COEE_CADLIGNE_TR!$A$1:$A$13,0),2),COEE_CADLIGNE_TR!$G$2*INDEX(COEE_CADLIGNE_TR!$L$3:$R$9,MATCH(WEEKDAY($A351,1),COEE_CADLIGNE_TR!$M$3:$M$9,0),4)*INDEX(COEE_CADLIGNE_TR!$A$1:$D$13,MATCH(MONTH($A351),COEE_CADLIGNE_TR!$A$1:$A$13,0),2))))</f>
        <v/>
      </c>
      <c r="G351" s="28" t="str">
        <f>IF(OR(Ouverture_lignes_validées!G351="F",Ouverture_lignes_validées!G351="PM",Ouverture_lignes_validées!G351=""),"",IF(Ouverture_lignes_validées!G351=1,INDEX(COEE_CADLIGNE_TR!$A$16:$C$27,MATCH(Tableau4[[#This Row],[Mois]],COEE_CADLIGNE_TR!$A$16:$A$27,0),2)*COEE_CADLIGNE_TR!$G$2*INDEX(COEE_CADLIGNE_TR!$L$3:$R$9,MATCH(WEEKDAY($A351,1),COEE_CADLIGNE_TR!$M$3:$M$9,0),5)*INDEX(COEE_CADLIGNE_TR!$A$1:$D$13,MATCH(MONTH($A351),COEE_CADLIGNE_TR!$A$1:$A$13,0),2)))</f>
        <v/>
      </c>
      <c r="H351" s="28" t="str">
        <f>IF(OR(Ouverture_lignes_validées!H351="F",Ouverture_lignes_validées!H351="PM",Ouverture_lignes_validées!H351=""),"",IF(Ouverture_lignes_validées!H351=1,INDEX(COEE_CADLIGNE_TR!$A$16:$C$27,MATCH(Tableau4[[#This Row],[Mois]],COEE_CADLIGNE_TR!$A$16:$A$27,0),2)*COEE_CADLIGNE_TR!$G$2*INDEX(COEE_CADLIGNE_TR!$L$3:$R$9,MATCH(WEEKDAY($A351,1),COEE_CADLIGNE_TR!$M$3:$M$9,0),6)*INDEX(COEE_CADLIGNE_TR!$A$1:$D$13,MATCH(MONTH($A351),COEE_CADLIGNE_TR!$A$1:$A$13,0),2)))</f>
        <v/>
      </c>
      <c r="I351" s="28" t="str">
        <f>IF(OR(Ouverture_lignes_validées!I351="F",Ouverture_lignes_validées!I351="PM",Ouverture_lignes_validées!I351=""),"",IF(Ouverture_lignes_validées!I351=1,INDEX(COEE_CADLIGNE_TR!$A$16:$C$27,MATCH(Tableau4[[#This Row],[Mois]],COEE_CADLIGNE_TR!$A$16:$A$27,0),2)*COEE_CADLIGNE_TR!$G$2*INDEX(COEE_CADLIGNE_TR!$L$3:$R$9,MATCH(WEEKDAY($A351,1),COEE_CADLIGNE_TR!$M$3:$M$9,0),7)*INDEX(COEE_CADLIGNE_TR!$A$1:$D$13,MATCH(MONTH($A351),COEE_CADLIGNE_TR!$A$1:$A$13,0),2)))</f>
        <v/>
      </c>
      <c r="J351" s="28" t="str">
        <f>IF(OR(Ouverture_lignes_validées!J351="F",Ouverture_lignes_validées!J351="PM",Ouverture_lignes_validées!J351=""),"",IF(Ouverture_lignes_validées!J351=1,IF(ISEVEN(Capa_lignes!$C351)="VRAI",INDEX(COEE_CADLIGNE_TR!$A$16:$C$27,MATCH(Tableau4[[#This Row],[Mois]],COEE_CADLIGNE_TR!$A$16:$A$27,0),2)*COEE_CADLIGNE_TR!$H$2*INDEX(COEE_CADLIGNE_TR!$L$3:$R$9,MATCH(WEEKDAY($A351,1),COEE_CADLIGNE_TR!$M$3:$M$9,0),4)*INDEX(COEE_CADLIGNE_TR!$A$1:$D$13,MATCH(MONTH($A351),COEE_CADLIGNE_TR!$A$1:$A$13,0),3),INDEX(COEE_CADLIGNE_TR!$A$16:$C$27,MATCH(Tableau4[[#This Row],[Mois]],COEE_CADLIGNE_TR!$A$16:$A$27,0),2)*COEE_CADLIGNE_TR!$H$2*INDEX(COEE_CADLIGNE_TR!$L$3:$R$9,MATCH(WEEKDAY($A351,1),COEE_CADLIGNE_TR!$M$3:$M$9,0),3)*INDEX(COEE_CADLIGNE_TR!$A$1:$D$13,MATCH(MONTH($A351),COEE_CADLIGNE_TR!$A$1:$A$13,0),3))))</f>
        <v/>
      </c>
      <c r="K351" s="28">
        <f>IF(OR(Ouverture_lignes_validées!K351="F",Ouverture_lignes_validées!K351="PM",Ouverture_lignes_validées!K351=""),"",IF(Ouverture_lignes_validées!K351=1,IF(ISEVEN(Capa_lignes!$C351)="VRAI",INDEX(COEE_CADLIGNE_TR!$A$16:$C$27,MATCH(Tableau4[[#This Row],[Mois]],COEE_CADLIGNE_TR!$A$16:$A$27,0),2)*COEE_CADLIGNE_TR!$H$2*INDEX(COEE_CADLIGNE_TR!$L$3:$R$9,MATCH(WEEKDAY($A351,1),COEE_CADLIGNE_TR!$M$3:$M$9,0),3)*INDEX(COEE_CADLIGNE_TR!$A$1:$D$13,MATCH(MONTH($A351),COEE_CADLIGNE_TR!$A$1:$A$13,0),3),INDEX(COEE_CADLIGNE_TR!$A$16:$C$27,MATCH(Tableau4[[#This Row],[Mois]],COEE_CADLIGNE_TR!$A$16:$A$27,0),2)*COEE_CADLIGNE_TR!$H$2*INDEX(COEE_CADLIGNE_TR!$L$3:$R$9,MATCH(WEEKDAY($A351,1),COEE_CADLIGNE_TR!$M$3:$M$9,0),4)*INDEX(COEE_CADLIGNE_TR!$A$1:$D$13,MATCH(MONTH($A351),COEE_CADLIGNE_TR!$A$1:$A$13,0),3))))</f>
        <v>5097.9375</v>
      </c>
      <c r="L351" s="28">
        <f>IF(OR(Ouverture_lignes_validées!L351="F",Ouverture_lignes_validées!L351="PM",Ouverture_lignes_validées!L351=""),"",IF(Ouverture_lignes_validées!L351=1,INDEX(COEE_CADLIGNE_TR!$A$16:$C$27,MATCH(Tableau4[[#This Row],[Mois]],COEE_CADLIGNE_TR!$A$16:$A$27,0),2)*COEE_CADLIGNE_TR!$H$2*INDEX(COEE_CADLIGNE_TR!$L$3:$R$9,MATCH(WEEKDAY($A351,1),COEE_CADLIGNE_TR!$M$3:$M$9,0),5)*INDEX(COEE_CADLIGNE_TR!$A$1:$D$13,MATCH(MONTH($A351),COEE_CADLIGNE_TR!$A$1:$A$13,0),3)))</f>
        <v>6230.8125</v>
      </c>
      <c r="M351" s="28" t="str">
        <f>IF(OR(Ouverture_lignes_validées!M351="F",Ouverture_lignes_validées!M351="PM",Ouverture_lignes_validées!M351=""),"",IF(Ouverture_lignes_validées!M351=1,INDEX(COEE_CADLIGNE_TR!$A$16:$C$27,MATCH(Tableau4[[#This Row],[Mois]],COEE_CADLIGNE_TR!$A$16:$A$27,0),2)*COEE_CADLIGNE_TR!$H$2*INDEX(COEE_CADLIGNE_TR!$L$3:$R$9,MATCH(WEEKDAY($A351,1),COEE_CADLIGNE_TR!$M$3:$M$9,0),6)*INDEX(COEE_CADLIGNE_TR!$A$1:$D$13,MATCH(MONTH($A351),COEE_CADLIGNE_TR!$A$1:$A$13,0),3)))</f>
        <v/>
      </c>
      <c r="N351" s="28" t="str">
        <f>IF(OR(Ouverture_lignes_validées!N351="F",Ouverture_lignes_validées!N351="PM",Ouverture_lignes_validées!N351=""),"",IF(Ouverture_lignes_validées!N351=1,INDEX(COEE_CADLIGNE_TR!$A$16:$C$27,MATCH(Tableau4[[#This Row],[Mois]],COEE_CADLIGNE_TR!$A$16:$A$27,0),2)*COEE_CADLIGNE_TR!$H$2*INDEX(COEE_CADLIGNE_TR!$L$3:$R$9,MATCH(WEEKDAY($A351,1),COEE_CADLIGNE_TR!$M$3:$M$9,0),7)*INDEX(COEE_CADLIGNE_TR!$A$1:$D$13,MATCH(MONTH($A351),COEE_CADLIGNE_TR!$A$1:$A$13,0),3)))</f>
        <v/>
      </c>
      <c r="O351" s="28">
        <f>IF(OR(Ouverture_lignes_validées!O351="F",Ouverture_lignes_validées!O351="PM",Ouverture_lignes_validées!O351=""),"",IF(Ouverture_lignes_validées!O351=1,IF(ISEVEN(Capa_lignes!$C351)="VRAI",INDEX(COEE_CADLIGNE_TR!$A$16:$C$27,MATCH(Tableau4[[#This Row],[Mois]],COEE_CADLIGNE_TR!$A$16:$A$27,0),2)*COEE_CADLIGNE_TR!$I$2*INDEX(COEE_CADLIGNE_TR!$L$3:$R$9,MATCH(WEEKDAY($A351,1),COEE_CADLIGNE_TR!$M$3:$M$9,0),4)*INDEX(COEE_CADLIGNE_TR!$A$1:$D$13,MATCH(MONTH($A351),COEE_CADLIGNE_TR!$A$1:$A$13,0),4),INDEX(COEE_CADLIGNE_TR!$A$16:$C$27,MATCH(Tableau4[[#This Row],[Mois]],COEE_CADLIGNE_TR!$A$16:$A$27,0),2)*COEE_CADLIGNE_TR!$I$2*INDEX(COEE_CADLIGNE_TR!$L$3:$R$9,MATCH(WEEKDAY($A351,1),COEE_CADLIGNE_TR!$M$3:$M$9,0),3)*INDEX(COEE_CADLIGNE_TR!$A$1:$D$13,MATCH(MONTH($A351),COEE_CADLIGNE_TR!$A$1:$A$13,0),4))))</f>
        <v>4984.6500000000005</v>
      </c>
      <c r="P351" s="28">
        <f>IF(OR(Ouverture_lignes_validées!P351="F",Ouverture_lignes_validées!P351="PM",Ouverture_lignes_validées!P351=""),"",IF(Ouverture_lignes_validées!P351=1,IF(ISEVEN(Capa_lignes!$C351)="VRAI",INDEX(COEE_CADLIGNE_TR!$A$16:$C$27,MATCH(Tableau4[[#This Row],[Mois]],COEE_CADLIGNE_TR!$A$16:$A$27,0),2)*COEE_CADLIGNE_TR!$I$2*INDEX(COEE_CADLIGNE_TR!$L$3:$R$9,MATCH(WEEKDAY($A351,1),COEE_CADLIGNE_TR!$M$3:$M$9,0),3)*INDEX(COEE_CADLIGNE_TR!$A$1:$D$13,MATCH(MONTH($A351),COEE_CADLIGNE_TR!$A$1:$A$13,0),4),INDEX(COEE_CADLIGNE_TR!$A$16:$C$27,MATCH(Tableau4[[#This Row],[Mois]],COEE_CADLIGNE_TR!$A$16:$A$27,0),2)*COEE_CADLIGNE_TR!$I$2*INDEX(COEE_CADLIGNE_TR!$L$3:$R$9,MATCH(WEEKDAY($A351,1),COEE_CADLIGNE_TR!$M$3:$M$9,0),4)*INDEX(COEE_CADLIGNE_TR!$A$1:$D$13,MATCH(MONTH($A351),COEE_CADLIGNE_TR!$A$1:$A$13,0),4))))</f>
        <v>5097.9375</v>
      </c>
      <c r="Q351" s="28" t="str">
        <f>IF(OR(Ouverture_lignes_validées!Q351="F",Ouverture_lignes_validées!Q351="PM",Ouverture_lignes_validées!Q351=""),"",IF(Ouverture_lignes_validées!Q351=1,INDEX(COEE_CADLIGNE_TR!$A$16:$C$27,MATCH(Tableau4[[#This Row],[Mois]],COEE_CADLIGNE_TR!$A$16:$A$27,0),2)*COEE_CADLIGNE_TR!$I$2*INDEX(COEE_CADLIGNE_TR!$L$3:$R$9,MATCH(WEEKDAY($A351,1),COEE_CADLIGNE_TR!$M$3:$M$9,0),5)*INDEX(COEE_CADLIGNE_TR!$A$1:$D$13,MATCH(MONTH($A351),COEE_CADLIGNE_TR!$A$1:$A$13,0),4)))</f>
        <v/>
      </c>
      <c r="R351" s="28" t="str">
        <f>IF(OR(Ouverture_lignes_validées!R351="F",Ouverture_lignes_validées!R351="PM",Ouverture_lignes_validées!R351=""),"",IF(Ouverture_lignes_validées!R351=1,INDEX(COEE_CADLIGNE_TR!$A$16:$C$27,MATCH(Tableau4[[#This Row],[Mois]],COEE_CADLIGNE_TR!$A$16:$A$27,0),2)*COEE_CADLIGNE_TR!$I$2*INDEX(COEE_CADLIGNE_TR!$L$3:$R$9,MATCH(WEEKDAY($A351,1),COEE_CADLIGNE_TR!$M$3:$M$9,0),6)*INDEX(COEE_CADLIGNE_TR!$A$1:$D$13,MATCH(MONTH($A351),COEE_CADLIGNE_TR!$A$1:$A$13,0),4)))</f>
        <v/>
      </c>
      <c r="S351" s="28" t="str">
        <f>IF(OR(Ouverture_lignes_validées!S351="F",Ouverture_lignes_validées!S351="PM",Ouverture_lignes_validées!S351=""),"",IF(Ouverture_lignes_validées!S351=1,INDEX(COEE_CADLIGNE_TR!$A$16:$C$27,MATCH(Tableau4[[#This Row],[Mois]],COEE_CADLIGNE_TR!$A$16:$A$27,0),2)*COEE_CADLIGNE_TR!$I$2*INDEX(COEE_CADLIGNE_TR!$L$3:$R$9,MATCH(WEEKDAY($A351,1),COEE_CADLIGNE_TR!$M$3:$M$9,0),7)*INDEX(COEE_CADLIGNE_TR!$A$1:$D$13,MATCH(MONTH($A351),COEE_CADLIGNE_TR!$A$1:$A$13,0),4)))</f>
        <v/>
      </c>
      <c r="T351" s="28">
        <f>IF(OR(Ouverture_lignes_validées!T351="F",Ouverture_lignes_validées!T351="PM",Ouverture_lignes_validées!T351=""),"",IF(Ouverture_lignes_validées!T351=1,IF(ISEVEN(Capa_lignes!$C351)="VRAI",INDEX(COEE_CADLIGNE_TR!$A$16:$C$27,MATCH(Tableau4[[#This Row],[Mois]],COEE_CADLIGNE_TR!$A$16:$A$27,0),2)*COEE_CADLIGNE_TR!$J$2*INDEX(COEE_CADLIGNE_TR!$L$3:$R$9,MATCH(WEEKDAY($A351,1),COEE_CADLIGNE_TR!$M$3:$M$9,0),3)*INDEX(COEE_CADLIGNE_TR!$A$1:$E$13,MATCH(MONTH($A351),COEE_CADLIGNE_TR!$A$1:$A$13,0),5),INDEX(COEE_CADLIGNE_TR!$A$16:$C$27,MATCH(Tableau4[[#This Row],[Mois]],COEE_CADLIGNE_TR!$A$16:$A$27,0),2)*COEE_CADLIGNE_TR!$J$2*INDEX(COEE_CADLIGNE_TR!$L$3:$R$9,MATCH(WEEKDAY($A351,1),COEE_CADLIGNE_TR!$M$3:$M$9,0),4)*INDEX(COEE_CADLIGNE_TR!$A$1:$E$13,MATCH(MONTH($A351),COEE_CADLIGNE_TR!$A$1:$A$13,0),5))))</f>
        <v>1601.8735362997659</v>
      </c>
    </row>
    <row r="352" spans="1:20" x14ac:dyDescent="0.35">
      <c r="A352" s="4">
        <v>45275</v>
      </c>
      <c r="B352" s="1">
        <v>2023</v>
      </c>
      <c r="C352" s="1">
        <v>50</v>
      </c>
      <c r="D352" s="1">
        <f>MONTH(Tableau4[[#This Row],[Date ]])</f>
        <v>12</v>
      </c>
      <c r="E352" s="28" t="str">
        <f>IF(OR(Ouverture_lignes_validées!E352="F",Ouverture_lignes_validées!E352="PM",Ouverture_lignes_validées!E352=""),"",
IF(Ouverture_lignes_validées!E352=1,
IF(ISEVEN(Capa_lignes!$C352)="VRAI",
INDEX(COEE_CADLIGNE_TR!$A$16:$C$27,MATCH(Tableau4[[#This Row],[Mois]],COEE_CADLIGNE_TR!$A$16:$A$27,0),2)*COEE_CADLIGNE_TR!$G$2*INDEX(COEE_CADLIGNE_TR!$L$3:$R$9,MATCH(WEEKDAY($A352,1),COEE_CADLIGNE_TR!$M$3:$M$9,0),4)*INDEX(COEE_CADLIGNE_TR!$A$1:$D$13,MATCH(MONTH($A352),COEE_CADLIGNE_TR!$A$1:$A$13,0),2)*INDEX(COEE_CADLIGNE_TR!$A$1:$D$13,MATCH(MONTH($A352),COEE_CADLIGNE_TR!$A$1:$A$13,0),2),
INDEX(COEE_CADLIGNE_TR!$A$16:$C$27,MATCH(Tableau4[[#This Row],[Mois]],COEE_CADLIGNE_TR!$A$16:$A$27,0),2)*COEE_CADLIGNE_TR!$G$2*INDEX(COEE_CADLIGNE_TR!$L$3:$R$9,MATCH(WEEKDAY($A352,1),COEE_CADLIGNE_TR!$M$3:$M$9,0),3)*INDEX(COEE_CADLIGNE_TR!$A$1:$D$13,MATCH(MONTH($A352),COEE_CADLIGNE_TR!$A$1:$A$13,0),2)*INDEX(COEE_CADLIGNE_TR!$A$1:$D$13,MATCH(MONTH($A352),COEE_CADLIGNE_TR!$A$1:$A$13,0),2))))</f>
        <v/>
      </c>
      <c r="F352" s="28" t="str">
        <f>IF(OR(Ouverture_lignes_validées!F352="F",Ouverture_lignes_validées!F352="PM",Ouverture_lignes_validées!F352=""),"",IF(Ouverture_lignes_validées!F352=1,IF(ISEVEN(Capa_lignes!$C352)="VRAI",INDEX(COEE_CADLIGNE_TR!$A$16:$C$27,MATCH(Tableau4[[#This Row],[Mois]],COEE_CADLIGNE_TR!$A$16:$A$27,0),2)*COEE_CADLIGNE_TR!$G$2*INDEX(COEE_CADLIGNE_TR!$L$3:$R$9,MATCH(WEEKDAY($A352,1),COEE_CADLIGNE_TR!$M$3:$M$9,0),3)*INDEX(COEE_CADLIGNE_TR!$A$1:$D$13,MATCH(MONTH($A352),COEE_CADLIGNE_TR!$A$1:$A$13,0),2),COEE_CADLIGNE_TR!$G$2*INDEX(COEE_CADLIGNE_TR!$L$3:$R$9,MATCH(WEEKDAY($A352,1),COEE_CADLIGNE_TR!$M$3:$M$9,0),4)*INDEX(COEE_CADLIGNE_TR!$A$1:$D$13,MATCH(MONTH($A352),COEE_CADLIGNE_TR!$A$1:$A$13,0),2))))</f>
        <v/>
      </c>
      <c r="G352" s="28" t="str">
        <f>IF(OR(Ouverture_lignes_validées!G352="F",Ouverture_lignes_validées!G352="PM",Ouverture_lignes_validées!G352=""),"",IF(Ouverture_lignes_validées!G352=1,INDEX(COEE_CADLIGNE_TR!$A$16:$C$27,MATCH(Tableau4[[#This Row],[Mois]],COEE_CADLIGNE_TR!$A$16:$A$27,0),2)*COEE_CADLIGNE_TR!$G$2*INDEX(COEE_CADLIGNE_TR!$L$3:$R$9,MATCH(WEEKDAY($A352,1),COEE_CADLIGNE_TR!$M$3:$M$9,0),5)*INDEX(COEE_CADLIGNE_TR!$A$1:$D$13,MATCH(MONTH($A352),COEE_CADLIGNE_TR!$A$1:$A$13,0),2)))</f>
        <v/>
      </c>
      <c r="H352" s="28" t="str">
        <f>IF(OR(Ouverture_lignes_validées!H352="F",Ouverture_lignes_validées!H352="PM",Ouverture_lignes_validées!H352=""),"",IF(Ouverture_lignes_validées!H352=1,INDEX(COEE_CADLIGNE_TR!$A$16:$C$27,MATCH(Tableau4[[#This Row],[Mois]],COEE_CADLIGNE_TR!$A$16:$A$27,0),2)*COEE_CADLIGNE_TR!$G$2*INDEX(COEE_CADLIGNE_TR!$L$3:$R$9,MATCH(WEEKDAY($A352,1),COEE_CADLIGNE_TR!$M$3:$M$9,0),6)*INDEX(COEE_CADLIGNE_TR!$A$1:$D$13,MATCH(MONTH($A352),COEE_CADLIGNE_TR!$A$1:$A$13,0),2)))</f>
        <v/>
      </c>
      <c r="I352" s="28" t="str">
        <f>IF(OR(Ouverture_lignes_validées!I352="F",Ouverture_lignes_validées!I352="PM",Ouverture_lignes_validées!I352=""),"",IF(Ouverture_lignes_validées!I352=1,INDEX(COEE_CADLIGNE_TR!$A$16:$C$27,MATCH(Tableau4[[#This Row],[Mois]],COEE_CADLIGNE_TR!$A$16:$A$27,0),2)*COEE_CADLIGNE_TR!$G$2*INDEX(COEE_CADLIGNE_TR!$L$3:$R$9,MATCH(WEEKDAY($A352,1),COEE_CADLIGNE_TR!$M$3:$M$9,0),7)*INDEX(COEE_CADLIGNE_TR!$A$1:$D$13,MATCH(MONTH($A352),COEE_CADLIGNE_TR!$A$1:$A$13,0),2)))</f>
        <v/>
      </c>
      <c r="J352" s="28" t="str">
        <f>IF(OR(Ouverture_lignes_validées!J352="F",Ouverture_lignes_validées!J352="PM",Ouverture_lignes_validées!J352=""),"",IF(Ouverture_lignes_validées!J352=1,IF(ISEVEN(Capa_lignes!$C352)="VRAI",INDEX(COEE_CADLIGNE_TR!$A$16:$C$27,MATCH(Tableau4[[#This Row],[Mois]],COEE_CADLIGNE_TR!$A$16:$A$27,0),2)*COEE_CADLIGNE_TR!$H$2*INDEX(COEE_CADLIGNE_TR!$L$3:$R$9,MATCH(WEEKDAY($A352,1),COEE_CADLIGNE_TR!$M$3:$M$9,0),4)*INDEX(COEE_CADLIGNE_TR!$A$1:$D$13,MATCH(MONTH($A352),COEE_CADLIGNE_TR!$A$1:$A$13,0),3),INDEX(COEE_CADLIGNE_TR!$A$16:$C$27,MATCH(Tableau4[[#This Row],[Mois]],COEE_CADLIGNE_TR!$A$16:$A$27,0),2)*COEE_CADLIGNE_TR!$H$2*INDEX(COEE_CADLIGNE_TR!$L$3:$R$9,MATCH(WEEKDAY($A352,1),COEE_CADLIGNE_TR!$M$3:$M$9,0),3)*INDEX(COEE_CADLIGNE_TR!$A$1:$D$13,MATCH(MONTH($A352),COEE_CADLIGNE_TR!$A$1:$A$13,0),3))))</f>
        <v/>
      </c>
      <c r="K352" s="28">
        <f>IF(OR(Ouverture_lignes_validées!K352="F",Ouverture_lignes_validées!K352="PM",Ouverture_lignes_validées!K352=""),"",IF(Ouverture_lignes_validées!K352=1,IF(ISEVEN(Capa_lignes!$C352)="VRAI",INDEX(COEE_CADLIGNE_TR!$A$16:$C$27,MATCH(Tableau4[[#This Row],[Mois]],COEE_CADLIGNE_TR!$A$16:$A$27,0),2)*COEE_CADLIGNE_TR!$H$2*INDEX(COEE_CADLIGNE_TR!$L$3:$R$9,MATCH(WEEKDAY($A352,1),COEE_CADLIGNE_TR!$M$3:$M$9,0),3)*INDEX(COEE_CADLIGNE_TR!$A$1:$D$13,MATCH(MONTH($A352),COEE_CADLIGNE_TR!$A$1:$A$13,0),3),INDEX(COEE_CADLIGNE_TR!$A$16:$C$27,MATCH(Tableau4[[#This Row],[Mois]],COEE_CADLIGNE_TR!$A$16:$A$27,0),2)*COEE_CADLIGNE_TR!$H$2*INDEX(COEE_CADLIGNE_TR!$L$3:$R$9,MATCH(WEEKDAY($A352,1),COEE_CADLIGNE_TR!$M$3:$M$9,0),4)*INDEX(COEE_CADLIGNE_TR!$A$1:$D$13,MATCH(MONTH($A352),COEE_CADLIGNE_TR!$A$1:$A$13,0),3))))</f>
        <v>3058.7625000000003</v>
      </c>
      <c r="L352" s="28" t="str">
        <f>IF(OR(Ouverture_lignes_validées!L352="F",Ouverture_lignes_validées!L352="PM",Ouverture_lignes_validées!L352=""),"",IF(Ouverture_lignes_validées!L352=1,INDEX(COEE_CADLIGNE_TR!$A$16:$C$27,MATCH(Tableau4[[#This Row],[Mois]],COEE_CADLIGNE_TR!$A$16:$A$27,0),2)*COEE_CADLIGNE_TR!$H$2*INDEX(COEE_CADLIGNE_TR!$L$3:$R$9,MATCH(WEEKDAY($A352,1),COEE_CADLIGNE_TR!$M$3:$M$9,0),5)*INDEX(COEE_CADLIGNE_TR!$A$1:$D$13,MATCH(MONTH($A352),COEE_CADLIGNE_TR!$A$1:$A$13,0),3)))</f>
        <v/>
      </c>
      <c r="M352" s="28" t="str">
        <f>IF(OR(Ouverture_lignes_validées!M352="F",Ouverture_lignes_validées!M352="PM",Ouverture_lignes_validées!M352=""),"",IF(Ouverture_lignes_validées!M352=1,INDEX(COEE_CADLIGNE_TR!$A$16:$C$27,MATCH(Tableau4[[#This Row],[Mois]],COEE_CADLIGNE_TR!$A$16:$A$27,0),2)*COEE_CADLIGNE_TR!$H$2*INDEX(COEE_CADLIGNE_TR!$L$3:$R$9,MATCH(WEEKDAY($A352,1),COEE_CADLIGNE_TR!$M$3:$M$9,0),6)*INDEX(COEE_CADLIGNE_TR!$A$1:$D$13,MATCH(MONTH($A352),COEE_CADLIGNE_TR!$A$1:$A$13,0),3)))</f>
        <v/>
      </c>
      <c r="N352" s="28" t="str">
        <f>IF(OR(Ouverture_lignes_validées!N352="F",Ouverture_lignes_validées!N352="PM",Ouverture_lignes_validées!N352=""),"",IF(Ouverture_lignes_validées!N352=1,INDEX(COEE_CADLIGNE_TR!$A$16:$C$27,MATCH(Tableau4[[#This Row],[Mois]],COEE_CADLIGNE_TR!$A$16:$A$27,0),2)*COEE_CADLIGNE_TR!$H$2*INDEX(COEE_CADLIGNE_TR!$L$3:$R$9,MATCH(WEEKDAY($A352,1),COEE_CADLIGNE_TR!$M$3:$M$9,0),7)*INDEX(COEE_CADLIGNE_TR!$A$1:$D$13,MATCH(MONTH($A352),COEE_CADLIGNE_TR!$A$1:$A$13,0),3)))</f>
        <v/>
      </c>
      <c r="O352" s="28">
        <f>IF(OR(Ouverture_lignes_validées!O352="F",Ouverture_lignes_validées!O352="PM",Ouverture_lignes_validées!O352=""),"",IF(Ouverture_lignes_validées!O352=1,IF(ISEVEN(Capa_lignes!$C352)="VRAI",INDEX(COEE_CADLIGNE_TR!$A$16:$C$27,MATCH(Tableau4[[#This Row],[Mois]],COEE_CADLIGNE_TR!$A$16:$A$27,0),2)*COEE_CADLIGNE_TR!$I$2*INDEX(COEE_CADLIGNE_TR!$L$3:$R$9,MATCH(WEEKDAY($A352,1),COEE_CADLIGNE_TR!$M$3:$M$9,0),4)*INDEX(COEE_CADLIGNE_TR!$A$1:$D$13,MATCH(MONTH($A352),COEE_CADLIGNE_TR!$A$1:$A$13,0),4),INDEX(COEE_CADLIGNE_TR!$A$16:$C$27,MATCH(Tableau4[[#This Row],[Mois]],COEE_CADLIGNE_TR!$A$16:$A$27,0),2)*COEE_CADLIGNE_TR!$I$2*INDEX(COEE_CADLIGNE_TR!$L$3:$R$9,MATCH(WEEKDAY($A352,1),COEE_CADLIGNE_TR!$M$3:$M$9,0),3)*INDEX(COEE_CADLIGNE_TR!$A$1:$D$13,MATCH(MONTH($A352),COEE_CADLIGNE_TR!$A$1:$A$13,0),4))))</f>
        <v>4984.6500000000005</v>
      </c>
      <c r="P352" s="28">
        <f>IF(OR(Ouverture_lignes_validées!P352="F",Ouverture_lignes_validées!P352="PM",Ouverture_lignes_validées!P352=""),"",IF(Ouverture_lignes_validées!P352=1,IF(ISEVEN(Capa_lignes!$C352)="VRAI",INDEX(COEE_CADLIGNE_TR!$A$16:$C$27,MATCH(Tableau4[[#This Row],[Mois]],COEE_CADLIGNE_TR!$A$16:$A$27,0),2)*COEE_CADLIGNE_TR!$I$2*INDEX(COEE_CADLIGNE_TR!$L$3:$R$9,MATCH(WEEKDAY($A352,1),COEE_CADLIGNE_TR!$M$3:$M$9,0),3)*INDEX(COEE_CADLIGNE_TR!$A$1:$D$13,MATCH(MONTH($A352),COEE_CADLIGNE_TR!$A$1:$A$13,0),4),INDEX(COEE_CADLIGNE_TR!$A$16:$C$27,MATCH(Tableau4[[#This Row],[Mois]],COEE_CADLIGNE_TR!$A$16:$A$27,0),2)*COEE_CADLIGNE_TR!$I$2*INDEX(COEE_CADLIGNE_TR!$L$3:$R$9,MATCH(WEEKDAY($A352,1),COEE_CADLIGNE_TR!$M$3:$M$9,0),4)*INDEX(COEE_CADLIGNE_TR!$A$1:$D$13,MATCH(MONTH($A352),COEE_CADLIGNE_TR!$A$1:$A$13,0),4))))</f>
        <v>3058.7625000000003</v>
      </c>
      <c r="Q352" s="28" t="str">
        <f>IF(OR(Ouverture_lignes_validées!Q352="F",Ouverture_lignes_validées!Q352="PM",Ouverture_lignes_validées!Q352=""),"",IF(Ouverture_lignes_validées!Q352=1,INDEX(COEE_CADLIGNE_TR!$A$16:$C$27,MATCH(Tableau4[[#This Row],[Mois]],COEE_CADLIGNE_TR!$A$16:$A$27,0),2)*COEE_CADLIGNE_TR!$I$2*INDEX(COEE_CADLIGNE_TR!$L$3:$R$9,MATCH(WEEKDAY($A352,1),COEE_CADLIGNE_TR!$M$3:$M$9,0),5)*INDEX(COEE_CADLIGNE_TR!$A$1:$D$13,MATCH(MONTH($A352),COEE_CADLIGNE_TR!$A$1:$A$13,0),4)))</f>
        <v/>
      </c>
      <c r="R352" s="28" t="str">
        <f>IF(OR(Ouverture_lignes_validées!R352="F",Ouverture_lignes_validées!R352="PM",Ouverture_lignes_validées!R352=""),"",IF(Ouverture_lignes_validées!R352=1,INDEX(COEE_CADLIGNE_TR!$A$16:$C$27,MATCH(Tableau4[[#This Row],[Mois]],COEE_CADLIGNE_TR!$A$16:$A$27,0),2)*COEE_CADLIGNE_TR!$I$2*INDEX(COEE_CADLIGNE_TR!$L$3:$R$9,MATCH(WEEKDAY($A352,1),COEE_CADLIGNE_TR!$M$3:$M$9,0),6)*INDEX(COEE_CADLIGNE_TR!$A$1:$D$13,MATCH(MONTH($A352),COEE_CADLIGNE_TR!$A$1:$A$13,0),4)))</f>
        <v/>
      </c>
      <c r="S352" s="28" t="str">
        <f>IF(OR(Ouverture_lignes_validées!S352="F",Ouverture_lignes_validées!S352="PM",Ouverture_lignes_validées!S352=""),"",IF(Ouverture_lignes_validées!S352=1,INDEX(COEE_CADLIGNE_TR!$A$16:$C$27,MATCH(Tableau4[[#This Row],[Mois]],COEE_CADLIGNE_TR!$A$16:$A$27,0),2)*COEE_CADLIGNE_TR!$I$2*INDEX(COEE_CADLIGNE_TR!$L$3:$R$9,MATCH(WEEKDAY($A352,1),COEE_CADLIGNE_TR!$M$3:$M$9,0),7)*INDEX(COEE_CADLIGNE_TR!$A$1:$D$13,MATCH(MONTH($A352),COEE_CADLIGNE_TR!$A$1:$A$13,0),4)))</f>
        <v/>
      </c>
      <c r="T352" s="28">
        <f>IF(OR(Ouverture_lignes_validées!T352="F",Ouverture_lignes_validées!T352="PM",Ouverture_lignes_validées!T352=""),"",IF(Ouverture_lignes_validées!T352=1,IF(ISEVEN(Capa_lignes!$C352)="VRAI",INDEX(COEE_CADLIGNE_TR!$A$16:$C$27,MATCH(Tableau4[[#This Row],[Mois]],COEE_CADLIGNE_TR!$A$16:$A$27,0),2)*COEE_CADLIGNE_TR!$J$2*INDEX(COEE_CADLIGNE_TR!$L$3:$R$9,MATCH(WEEKDAY($A352,1),COEE_CADLIGNE_TR!$M$3:$M$9,0),3)*INDEX(COEE_CADLIGNE_TR!$A$1:$E$13,MATCH(MONTH($A352),COEE_CADLIGNE_TR!$A$1:$A$13,0),5),INDEX(COEE_CADLIGNE_TR!$A$16:$C$27,MATCH(Tableau4[[#This Row],[Mois]],COEE_CADLIGNE_TR!$A$16:$A$27,0),2)*COEE_CADLIGNE_TR!$J$2*INDEX(COEE_CADLIGNE_TR!$L$3:$R$9,MATCH(WEEKDAY($A352,1),COEE_CADLIGNE_TR!$M$3:$M$9,0),4)*INDEX(COEE_CADLIGNE_TR!$A$1:$E$13,MATCH(MONTH($A352),COEE_CADLIGNE_TR!$A$1:$A$13,0),5))))</f>
        <v>961.12412177985948</v>
      </c>
    </row>
    <row r="353" spans="1:20" x14ac:dyDescent="0.35">
      <c r="A353" s="4">
        <v>45276</v>
      </c>
      <c r="B353" s="1">
        <v>2023</v>
      </c>
      <c r="C353" s="1">
        <v>50</v>
      </c>
      <c r="D353" s="1">
        <f>MONTH(Tableau4[[#This Row],[Date ]])</f>
        <v>12</v>
      </c>
      <c r="E353" s="28" t="str">
        <f>IF(OR(Ouverture_lignes_validées!E353="F",Ouverture_lignes_validées!E353="PM",Ouverture_lignes_validées!E353=""),"",
IF(Ouverture_lignes_validées!E353=1,
IF(ISEVEN(Capa_lignes!$C353)="VRAI",
INDEX(COEE_CADLIGNE_TR!$A$16:$C$27,MATCH(Tableau4[[#This Row],[Mois]],COEE_CADLIGNE_TR!$A$16:$A$27,0),2)*COEE_CADLIGNE_TR!$G$2*INDEX(COEE_CADLIGNE_TR!$L$3:$R$9,MATCH(WEEKDAY($A353,1),COEE_CADLIGNE_TR!$M$3:$M$9,0),4)*INDEX(COEE_CADLIGNE_TR!$A$1:$D$13,MATCH(MONTH($A353),COEE_CADLIGNE_TR!$A$1:$A$13,0),2)*INDEX(COEE_CADLIGNE_TR!$A$1:$D$13,MATCH(MONTH($A353),COEE_CADLIGNE_TR!$A$1:$A$13,0),2),
INDEX(COEE_CADLIGNE_TR!$A$16:$C$27,MATCH(Tableau4[[#This Row],[Mois]],COEE_CADLIGNE_TR!$A$16:$A$27,0),2)*COEE_CADLIGNE_TR!$G$2*INDEX(COEE_CADLIGNE_TR!$L$3:$R$9,MATCH(WEEKDAY($A353,1),COEE_CADLIGNE_TR!$M$3:$M$9,0),3)*INDEX(COEE_CADLIGNE_TR!$A$1:$D$13,MATCH(MONTH($A353),COEE_CADLIGNE_TR!$A$1:$A$13,0),2)*INDEX(COEE_CADLIGNE_TR!$A$1:$D$13,MATCH(MONTH($A353),COEE_CADLIGNE_TR!$A$1:$A$13,0),2))))</f>
        <v/>
      </c>
      <c r="F353" s="28" t="str">
        <f>IF(OR(Ouverture_lignes_validées!F353="F",Ouverture_lignes_validées!F353="PM",Ouverture_lignes_validées!F353=""),"",IF(Ouverture_lignes_validées!F353=1,IF(ISEVEN(Capa_lignes!$C353)="VRAI",INDEX(COEE_CADLIGNE_TR!$A$16:$C$27,MATCH(Tableau4[[#This Row],[Mois]],COEE_CADLIGNE_TR!$A$16:$A$27,0),2)*COEE_CADLIGNE_TR!$G$2*INDEX(COEE_CADLIGNE_TR!$L$3:$R$9,MATCH(WEEKDAY($A353,1),COEE_CADLIGNE_TR!$M$3:$M$9,0),3)*INDEX(COEE_CADLIGNE_TR!$A$1:$D$13,MATCH(MONTH($A353),COEE_CADLIGNE_TR!$A$1:$A$13,0),2),COEE_CADLIGNE_TR!$G$2*INDEX(COEE_CADLIGNE_TR!$L$3:$R$9,MATCH(WEEKDAY($A353,1),COEE_CADLIGNE_TR!$M$3:$M$9,0),4)*INDEX(COEE_CADLIGNE_TR!$A$1:$D$13,MATCH(MONTH($A353),COEE_CADLIGNE_TR!$A$1:$A$13,0),2))))</f>
        <v/>
      </c>
      <c r="G353" s="28" t="str">
        <f>IF(OR(Ouverture_lignes_validées!G353="F",Ouverture_lignes_validées!G353="PM",Ouverture_lignes_validées!G353=""),"",IF(Ouverture_lignes_validées!G353=1,INDEX(COEE_CADLIGNE_TR!$A$16:$C$27,MATCH(Tableau4[[#This Row],[Mois]],COEE_CADLIGNE_TR!$A$16:$A$27,0),2)*COEE_CADLIGNE_TR!$G$2*INDEX(COEE_CADLIGNE_TR!$L$3:$R$9,MATCH(WEEKDAY($A353,1),COEE_CADLIGNE_TR!$M$3:$M$9,0),5)*INDEX(COEE_CADLIGNE_TR!$A$1:$D$13,MATCH(MONTH($A353),COEE_CADLIGNE_TR!$A$1:$A$13,0),2)))</f>
        <v/>
      </c>
      <c r="H353" s="28" t="str">
        <f>IF(OR(Ouverture_lignes_validées!H353="F",Ouverture_lignes_validées!H353="PM",Ouverture_lignes_validées!H353=""),"",IF(Ouverture_lignes_validées!H353=1,INDEX(COEE_CADLIGNE_TR!$A$16:$C$27,MATCH(Tableau4[[#This Row],[Mois]],COEE_CADLIGNE_TR!$A$16:$A$27,0),2)*COEE_CADLIGNE_TR!$G$2*INDEX(COEE_CADLIGNE_TR!$L$3:$R$9,MATCH(WEEKDAY($A353,1),COEE_CADLIGNE_TR!$M$3:$M$9,0),6)*INDEX(COEE_CADLIGNE_TR!$A$1:$D$13,MATCH(MONTH($A353),COEE_CADLIGNE_TR!$A$1:$A$13,0),2)))</f>
        <v/>
      </c>
      <c r="I353" s="28" t="str">
        <f>IF(OR(Ouverture_lignes_validées!I353="F",Ouverture_lignes_validées!I353="PM",Ouverture_lignes_validées!I353=""),"",IF(Ouverture_lignes_validées!I353=1,INDEX(COEE_CADLIGNE_TR!$A$16:$C$27,MATCH(Tableau4[[#This Row],[Mois]],COEE_CADLIGNE_TR!$A$16:$A$27,0),2)*COEE_CADLIGNE_TR!$G$2*INDEX(COEE_CADLIGNE_TR!$L$3:$R$9,MATCH(WEEKDAY($A353,1),COEE_CADLIGNE_TR!$M$3:$M$9,0),7)*INDEX(COEE_CADLIGNE_TR!$A$1:$D$13,MATCH(MONTH($A353),COEE_CADLIGNE_TR!$A$1:$A$13,0),2)))</f>
        <v/>
      </c>
      <c r="J353" s="28" t="str">
        <f>IF(OR(Ouverture_lignes_validées!J353="F",Ouverture_lignes_validées!J353="PM",Ouverture_lignes_validées!J353=""),"",IF(Ouverture_lignes_validées!J353=1,IF(ISEVEN(Capa_lignes!$C353)="VRAI",INDEX(COEE_CADLIGNE_TR!$A$16:$C$27,MATCH(Tableau4[[#This Row],[Mois]],COEE_CADLIGNE_TR!$A$16:$A$27,0),2)*COEE_CADLIGNE_TR!$H$2*INDEX(COEE_CADLIGNE_TR!$L$3:$R$9,MATCH(WEEKDAY($A353,1),COEE_CADLIGNE_TR!$M$3:$M$9,0),4)*INDEX(COEE_CADLIGNE_TR!$A$1:$D$13,MATCH(MONTH($A353),COEE_CADLIGNE_TR!$A$1:$A$13,0),3),INDEX(COEE_CADLIGNE_TR!$A$16:$C$27,MATCH(Tableau4[[#This Row],[Mois]],COEE_CADLIGNE_TR!$A$16:$A$27,0),2)*COEE_CADLIGNE_TR!$H$2*INDEX(COEE_CADLIGNE_TR!$L$3:$R$9,MATCH(WEEKDAY($A353,1),COEE_CADLIGNE_TR!$M$3:$M$9,0),3)*INDEX(COEE_CADLIGNE_TR!$A$1:$D$13,MATCH(MONTH($A353),COEE_CADLIGNE_TR!$A$1:$A$13,0),3))))</f>
        <v/>
      </c>
      <c r="K353" s="28" t="str">
        <f>IF(OR(Ouverture_lignes_validées!K353="F",Ouverture_lignes_validées!K353="PM",Ouverture_lignes_validées!K353=""),"",IF(Ouverture_lignes_validées!K353=1,IF(ISEVEN(Capa_lignes!$C353)="VRAI",INDEX(COEE_CADLIGNE_TR!$A$16:$C$27,MATCH(Tableau4[[#This Row],[Mois]],COEE_CADLIGNE_TR!$A$16:$A$27,0),2)*COEE_CADLIGNE_TR!$H$2*INDEX(COEE_CADLIGNE_TR!$L$3:$R$9,MATCH(WEEKDAY($A353,1),COEE_CADLIGNE_TR!$M$3:$M$9,0),3)*INDEX(COEE_CADLIGNE_TR!$A$1:$D$13,MATCH(MONTH($A353),COEE_CADLIGNE_TR!$A$1:$A$13,0),3),INDEX(COEE_CADLIGNE_TR!$A$16:$C$27,MATCH(Tableau4[[#This Row],[Mois]],COEE_CADLIGNE_TR!$A$16:$A$27,0),2)*COEE_CADLIGNE_TR!$H$2*INDEX(COEE_CADLIGNE_TR!$L$3:$R$9,MATCH(WEEKDAY($A353,1),COEE_CADLIGNE_TR!$M$3:$M$9,0),4)*INDEX(COEE_CADLIGNE_TR!$A$1:$D$13,MATCH(MONTH($A353),COEE_CADLIGNE_TR!$A$1:$A$13,0),3))))</f>
        <v/>
      </c>
      <c r="L353" s="28" t="str">
        <f>IF(OR(Ouverture_lignes_validées!L353="F",Ouverture_lignes_validées!L353="PM",Ouverture_lignes_validées!L353=""),"",IF(Ouverture_lignes_validées!L353=1,INDEX(COEE_CADLIGNE_TR!$A$16:$C$27,MATCH(Tableau4[[#This Row],[Mois]],COEE_CADLIGNE_TR!$A$16:$A$27,0),2)*COEE_CADLIGNE_TR!$H$2*INDEX(COEE_CADLIGNE_TR!$L$3:$R$9,MATCH(WEEKDAY($A353,1),COEE_CADLIGNE_TR!$M$3:$M$9,0),5)*INDEX(COEE_CADLIGNE_TR!$A$1:$D$13,MATCH(MONTH($A353),COEE_CADLIGNE_TR!$A$1:$A$13,0),3)))</f>
        <v/>
      </c>
      <c r="M353" s="28" t="str">
        <f>IF(OR(Ouverture_lignes_validées!M353="F",Ouverture_lignes_validées!M353="PM",Ouverture_lignes_validées!M353=""),"",IF(Ouverture_lignes_validées!M353=1,INDEX(COEE_CADLIGNE_TR!$A$16:$C$27,MATCH(Tableau4[[#This Row],[Mois]],COEE_CADLIGNE_TR!$A$16:$A$27,0),2)*COEE_CADLIGNE_TR!$H$2*INDEX(COEE_CADLIGNE_TR!$L$3:$R$9,MATCH(WEEKDAY($A353,1),COEE_CADLIGNE_TR!$M$3:$M$9,0),6)*INDEX(COEE_CADLIGNE_TR!$A$1:$D$13,MATCH(MONTH($A353),COEE_CADLIGNE_TR!$A$1:$A$13,0),3)))</f>
        <v/>
      </c>
      <c r="N353" s="28">
        <f>IF(OR(Ouverture_lignes_validées!N353="F",Ouverture_lignes_validées!N353="PM",Ouverture_lignes_validées!N353=""),"",IF(Ouverture_lignes_validées!N353=1,INDEX(COEE_CADLIGNE_TR!$A$16:$C$27,MATCH(Tableau4[[#This Row],[Mois]],COEE_CADLIGNE_TR!$A$16:$A$27,0),2)*COEE_CADLIGNE_TR!$H$2*INDEX(COEE_CADLIGNE_TR!$L$3:$R$9,MATCH(WEEKDAY($A353,1),COEE_CADLIGNE_TR!$M$3:$M$9,0),7)*INDEX(COEE_CADLIGNE_TR!$A$1:$D$13,MATCH(MONTH($A353),COEE_CADLIGNE_TR!$A$1:$A$13,0),3)))</f>
        <v>8043.4125000000004</v>
      </c>
      <c r="O353" s="28" t="str">
        <f>IF(OR(Ouverture_lignes_validées!O353="F",Ouverture_lignes_validées!O353="PM",Ouverture_lignes_validées!O353=""),"",IF(Ouverture_lignes_validées!O353=1,IF(ISEVEN(Capa_lignes!$C353)="VRAI",INDEX(COEE_CADLIGNE_TR!$A$16:$C$27,MATCH(Tableau4[[#This Row],[Mois]],COEE_CADLIGNE_TR!$A$16:$A$27,0),2)*COEE_CADLIGNE_TR!$I$2*INDEX(COEE_CADLIGNE_TR!$L$3:$R$9,MATCH(WEEKDAY($A353,1),COEE_CADLIGNE_TR!$M$3:$M$9,0),4)*INDEX(COEE_CADLIGNE_TR!$A$1:$D$13,MATCH(MONTH($A353),COEE_CADLIGNE_TR!$A$1:$A$13,0),4),INDEX(COEE_CADLIGNE_TR!$A$16:$C$27,MATCH(Tableau4[[#This Row],[Mois]],COEE_CADLIGNE_TR!$A$16:$A$27,0),2)*COEE_CADLIGNE_TR!$I$2*INDEX(COEE_CADLIGNE_TR!$L$3:$R$9,MATCH(WEEKDAY($A353,1),COEE_CADLIGNE_TR!$M$3:$M$9,0),3)*INDEX(COEE_CADLIGNE_TR!$A$1:$D$13,MATCH(MONTH($A353),COEE_CADLIGNE_TR!$A$1:$A$13,0),4))))</f>
        <v/>
      </c>
      <c r="P353" s="28" t="str">
        <f>IF(OR(Ouverture_lignes_validées!P353="F",Ouverture_lignes_validées!P353="PM",Ouverture_lignes_validées!P353=""),"",IF(Ouverture_lignes_validées!P353=1,IF(ISEVEN(Capa_lignes!$C353)="VRAI",INDEX(COEE_CADLIGNE_TR!$A$16:$C$27,MATCH(Tableau4[[#This Row],[Mois]],COEE_CADLIGNE_TR!$A$16:$A$27,0),2)*COEE_CADLIGNE_TR!$I$2*INDEX(COEE_CADLIGNE_TR!$L$3:$R$9,MATCH(WEEKDAY($A353,1),COEE_CADLIGNE_TR!$M$3:$M$9,0),3)*INDEX(COEE_CADLIGNE_TR!$A$1:$D$13,MATCH(MONTH($A353),COEE_CADLIGNE_TR!$A$1:$A$13,0),4),INDEX(COEE_CADLIGNE_TR!$A$16:$C$27,MATCH(Tableau4[[#This Row],[Mois]],COEE_CADLIGNE_TR!$A$16:$A$27,0),2)*COEE_CADLIGNE_TR!$I$2*INDEX(COEE_CADLIGNE_TR!$L$3:$R$9,MATCH(WEEKDAY($A353,1),COEE_CADLIGNE_TR!$M$3:$M$9,0),4)*INDEX(COEE_CADLIGNE_TR!$A$1:$D$13,MATCH(MONTH($A353),COEE_CADLIGNE_TR!$A$1:$A$13,0),4))))</f>
        <v/>
      </c>
      <c r="Q353" s="28" t="str">
        <f>IF(OR(Ouverture_lignes_validées!Q353="F",Ouverture_lignes_validées!Q353="PM",Ouverture_lignes_validées!Q353=""),"",IF(Ouverture_lignes_validées!Q353=1,INDEX(COEE_CADLIGNE_TR!$A$16:$C$27,MATCH(Tableau4[[#This Row],[Mois]],COEE_CADLIGNE_TR!$A$16:$A$27,0),2)*COEE_CADLIGNE_TR!$I$2*INDEX(COEE_CADLIGNE_TR!$L$3:$R$9,MATCH(WEEKDAY($A353,1),COEE_CADLIGNE_TR!$M$3:$M$9,0),5)*INDEX(COEE_CADLIGNE_TR!$A$1:$D$13,MATCH(MONTH($A353),COEE_CADLIGNE_TR!$A$1:$A$13,0),4)))</f>
        <v/>
      </c>
      <c r="R353" s="28" t="str">
        <f>IF(OR(Ouverture_lignes_validées!R353="F",Ouverture_lignes_validées!R353="PM",Ouverture_lignes_validées!R353=""),"",IF(Ouverture_lignes_validées!R353=1,INDEX(COEE_CADLIGNE_TR!$A$16:$C$27,MATCH(Tableau4[[#This Row],[Mois]],COEE_CADLIGNE_TR!$A$16:$A$27,0),2)*COEE_CADLIGNE_TR!$I$2*INDEX(COEE_CADLIGNE_TR!$L$3:$R$9,MATCH(WEEKDAY($A353,1),COEE_CADLIGNE_TR!$M$3:$M$9,0),6)*INDEX(COEE_CADLIGNE_TR!$A$1:$D$13,MATCH(MONTH($A353),COEE_CADLIGNE_TR!$A$1:$A$13,0),4)))</f>
        <v/>
      </c>
      <c r="S353" s="28">
        <f>IF(OR(Ouverture_lignes_validées!S353="F",Ouverture_lignes_validées!S353="PM",Ouverture_lignes_validées!S353=""),"",IF(Ouverture_lignes_validées!S353=1,INDEX(COEE_CADLIGNE_TR!$A$16:$C$27,MATCH(Tableau4[[#This Row],[Mois]],COEE_CADLIGNE_TR!$A$16:$A$27,0),2)*COEE_CADLIGNE_TR!$I$2*INDEX(COEE_CADLIGNE_TR!$L$3:$R$9,MATCH(WEEKDAY($A353,1),COEE_CADLIGNE_TR!$M$3:$M$9,0),7)*INDEX(COEE_CADLIGNE_TR!$A$1:$D$13,MATCH(MONTH($A353),COEE_CADLIGNE_TR!$A$1:$A$13,0),4)))</f>
        <v>8043.4125000000004</v>
      </c>
      <c r="T353" s="28" t="str">
        <f>IF(OR(Ouverture_lignes_validées!T353="F",Ouverture_lignes_validées!T353="PM",Ouverture_lignes_validées!T353=""),"",IF(Ouverture_lignes_validées!T353=1,IF(ISEVEN(Capa_lignes!$C353)="VRAI",INDEX(COEE_CADLIGNE_TR!$A$16:$C$27,MATCH(Tableau4[[#This Row],[Mois]],COEE_CADLIGNE_TR!$A$16:$A$27,0),2)*COEE_CADLIGNE_TR!$J$2*INDEX(COEE_CADLIGNE_TR!$L$3:$R$9,MATCH(WEEKDAY($A353,1),COEE_CADLIGNE_TR!$M$3:$M$9,0),3)*INDEX(COEE_CADLIGNE_TR!$A$1:$E$13,MATCH(MONTH($A353),COEE_CADLIGNE_TR!$A$1:$A$13,0),5),INDEX(COEE_CADLIGNE_TR!$A$16:$C$27,MATCH(Tableau4[[#This Row],[Mois]],COEE_CADLIGNE_TR!$A$16:$A$27,0),2)*COEE_CADLIGNE_TR!$J$2*INDEX(COEE_CADLIGNE_TR!$L$3:$R$9,MATCH(WEEKDAY($A353,1),COEE_CADLIGNE_TR!$M$3:$M$9,0),4)*INDEX(COEE_CADLIGNE_TR!$A$1:$E$13,MATCH(MONTH($A353),COEE_CADLIGNE_TR!$A$1:$A$13,0),5))))</f>
        <v/>
      </c>
    </row>
    <row r="354" spans="1:20" x14ac:dyDescent="0.35">
      <c r="A354" s="4">
        <v>45277</v>
      </c>
      <c r="B354" s="1">
        <v>2023</v>
      </c>
      <c r="C354" s="1">
        <v>50</v>
      </c>
      <c r="D354" s="1">
        <f>MONTH(Tableau4[[#This Row],[Date ]])</f>
        <v>12</v>
      </c>
      <c r="E354" s="28" t="str">
        <f>IF(OR(Ouverture_lignes_validées!E354="F",Ouverture_lignes_validées!E354="PM",Ouverture_lignes_validées!E354=""),"",
IF(Ouverture_lignes_validées!E354=1,
IF(ISEVEN(Capa_lignes!$C354)="VRAI",
INDEX(COEE_CADLIGNE_TR!$A$16:$C$27,MATCH(Tableau4[[#This Row],[Mois]],COEE_CADLIGNE_TR!$A$16:$A$27,0),2)*COEE_CADLIGNE_TR!$G$2*INDEX(COEE_CADLIGNE_TR!$L$3:$R$9,MATCH(WEEKDAY($A354,1),COEE_CADLIGNE_TR!$M$3:$M$9,0),4)*INDEX(COEE_CADLIGNE_TR!$A$1:$D$13,MATCH(MONTH($A354),COEE_CADLIGNE_TR!$A$1:$A$13,0),2)*INDEX(COEE_CADLIGNE_TR!$A$1:$D$13,MATCH(MONTH($A354),COEE_CADLIGNE_TR!$A$1:$A$13,0),2),
INDEX(COEE_CADLIGNE_TR!$A$16:$C$27,MATCH(Tableau4[[#This Row],[Mois]],COEE_CADLIGNE_TR!$A$16:$A$27,0),2)*COEE_CADLIGNE_TR!$G$2*INDEX(COEE_CADLIGNE_TR!$L$3:$R$9,MATCH(WEEKDAY($A354,1),COEE_CADLIGNE_TR!$M$3:$M$9,0),3)*INDEX(COEE_CADLIGNE_TR!$A$1:$D$13,MATCH(MONTH($A354),COEE_CADLIGNE_TR!$A$1:$A$13,0),2)*INDEX(COEE_CADLIGNE_TR!$A$1:$D$13,MATCH(MONTH($A354),COEE_CADLIGNE_TR!$A$1:$A$13,0),2))))</f>
        <v/>
      </c>
      <c r="F354" s="28" t="str">
        <f>IF(OR(Ouverture_lignes_validées!F354="F",Ouverture_lignes_validées!F354="PM",Ouverture_lignes_validées!F354=""),"",IF(Ouverture_lignes_validées!F354=1,IF(ISEVEN(Capa_lignes!$C354)="VRAI",INDEX(COEE_CADLIGNE_TR!$A$16:$C$27,MATCH(Tableau4[[#This Row],[Mois]],COEE_CADLIGNE_TR!$A$16:$A$27,0),2)*COEE_CADLIGNE_TR!$G$2*INDEX(COEE_CADLIGNE_TR!$L$3:$R$9,MATCH(WEEKDAY($A354,1),COEE_CADLIGNE_TR!$M$3:$M$9,0),3)*INDEX(COEE_CADLIGNE_TR!$A$1:$D$13,MATCH(MONTH($A354),COEE_CADLIGNE_TR!$A$1:$A$13,0),2),COEE_CADLIGNE_TR!$G$2*INDEX(COEE_CADLIGNE_TR!$L$3:$R$9,MATCH(WEEKDAY($A354,1),COEE_CADLIGNE_TR!$M$3:$M$9,0),4)*INDEX(COEE_CADLIGNE_TR!$A$1:$D$13,MATCH(MONTH($A354),COEE_CADLIGNE_TR!$A$1:$A$13,0),2))))</f>
        <v/>
      </c>
      <c r="G354" s="28" t="str">
        <f>IF(OR(Ouverture_lignes_validées!G354="F",Ouverture_lignes_validées!G354="PM",Ouverture_lignes_validées!G354=""),"",IF(Ouverture_lignes_validées!G354=1,INDEX(COEE_CADLIGNE_TR!$A$16:$C$27,MATCH(Tableau4[[#This Row],[Mois]],COEE_CADLIGNE_TR!$A$16:$A$27,0),2)*COEE_CADLIGNE_TR!$G$2*INDEX(COEE_CADLIGNE_TR!$L$3:$R$9,MATCH(WEEKDAY($A354,1),COEE_CADLIGNE_TR!$M$3:$M$9,0),5)*INDEX(COEE_CADLIGNE_TR!$A$1:$D$13,MATCH(MONTH($A354),COEE_CADLIGNE_TR!$A$1:$A$13,0),2)))</f>
        <v/>
      </c>
      <c r="H354" s="28" t="str">
        <f>IF(OR(Ouverture_lignes_validées!H354="F",Ouverture_lignes_validées!H354="PM",Ouverture_lignes_validées!H354=""),"",IF(Ouverture_lignes_validées!H354=1,INDEX(COEE_CADLIGNE_TR!$A$16:$C$27,MATCH(Tableau4[[#This Row],[Mois]],COEE_CADLIGNE_TR!$A$16:$A$27,0),2)*COEE_CADLIGNE_TR!$G$2*INDEX(COEE_CADLIGNE_TR!$L$3:$R$9,MATCH(WEEKDAY($A354,1),COEE_CADLIGNE_TR!$M$3:$M$9,0),6)*INDEX(COEE_CADLIGNE_TR!$A$1:$D$13,MATCH(MONTH($A354),COEE_CADLIGNE_TR!$A$1:$A$13,0),2)))</f>
        <v/>
      </c>
      <c r="I354" s="28" t="str">
        <f>IF(OR(Ouverture_lignes_validées!I354="F",Ouverture_lignes_validées!I354="PM",Ouverture_lignes_validées!I354=""),"",IF(Ouverture_lignes_validées!I354=1,INDEX(COEE_CADLIGNE_TR!$A$16:$C$27,MATCH(Tableau4[[#This Row],[Mois]],COEE_CADLIGNE_TR!$A$16:$A$27,0),2)*COEE_CADLIGNE_TR!$G$2*INDEX(COEE_CADLIGNE_TR!$L$3:$R$9,MATCH(WEEKDAY($A354,1),COEE_CADLIGNE_TR!$M$3:$M$9,0),7)*INDEX(COEE_CADLIGNE_TR!$A$1:$D$13,MATCH(MONTH($A354),COEE_CADLIGNE_TR!$A$1:$A$13,0),2)))</f>
        <v/>
      </c>
      <c r="J354" s="28" t="str">
        <f>IF(OR(Ouverture_lignes_validées!J354="F",Ouverture_lignes_validées!J354="PM",Ouverture_lignes_validées!J354=""),"",IF(Ouverture_lignes_validées!J354=1,IF(ISEVEN(Capa_lignes!$C354)="VRAI",INDEX(COEE_CADLIGNE_TR!$A$16:$C$27,MATCH(Tableau4[[#This Row],[Mois]],COEE_CADLIGNE_TR!$A$16:$A$27,0),2)*COEE_CADLIGNE_TR!$H$2*INDEX(COEE_CADLIGNE_TR!$L$3:$R$9,MATCH(WEEKDAY($A354,1),COEE_CADLIGNE_TR!$M$3:$M$9,0),4)*INDEX(COEE_CADLIGNE_TR!$A$1:$D$13,MATCH(MONTH($A354),COEE_CADLIGNE_TR!$A$1:$A$13,0),3),INDEX(COEE_CADLIGNE_TR!$A$16:$C$27,MATCH(Tableau4[[#This Row],[Mois]],COEE_CADLIGNE_TR!$A$16:$A$27,0),2)*COEE_CADLIGNE_TR!$H$2*INDEX(COEE_CADLIGNE_TR!$L$3:$R$9,MATCH(WEEKDAY($A354,1),COEE_CADLIGNE_TR!$M$3:$M$9,0),3)*INDEX(COEE_CADLIGNE_TR!$A$1:$D$13,MATCH(MONTH($A354),COEE_CADLIGNE_TR!$A$1:$A$13,0),3))))</f>
        <v/>
      </c>
      <c r="K354" s="28" t="str">
        <f>IF(OR(Ouverture_lignes_validées!K354="F",Ouverture_lignes_validées!K354="PM",Ouverture_lignes_validées!K354=""),"",IF(Ouverture_lignes_validées!K354=1,IF(ISEVEN(Capa_lignes!$C354)="VRAI",INDEX(COEE_CADLIGNE_TR!$A$16:$C$27,MATCH(Tableau4[[#This Row],[Mois]],COEE_CADLIGNE_TR!$A$16:$A$27,0),2)*COEE_CADLIGNE_TR!$H$2*INDEX(COEE_CADLIGNE_TR!$L$3:$R$9,MATCH(WEEKDAY($A354,1),COEE_CADLIGNE_TR!$M$3:$M$9,0),3)*INDEX(COEE_CADLIGNE_TR!$A$1:$D$13,MATCH(MONTH($A354),COEE_CADLIGNE_TR!$A$1:$A$13,0),3),INDEX(COEE_CADLIGNE_TR!$A$16:$C$27,MATCH(Tableau4[[#This Row],[Mois]],COEE_CADLIGNE_TR!$A$16:$A$27,0),2)*COEE_CADLIGNE_TR!$H$2*INDEX(COEE_CADLIGNE_TR!$L$3:$R$9,MATCH(WEEKDAY($A354,1),COEE_CADLIGNE_TR!$M$3:$M$9,0),4)*INDEX(COEE_CADLIGNE_TR!$A$1:$D$13,MATCH(MONTH($A354),COEE_CADLIGNE_TR!$A$1:$A$13,0),3))))</f>
        <v/>
      </c>
      <c r="L354" s="28" t="str">
        <f>IF(OR(Ouverture_lignes_validées!L354="F",Ouverture_lignes_validées!L354="PM",Ouverture_lignes_validées!L354=""),"",IF(Ouverture_lignes_validées!L354=1,INDEX(COEE_CADLIGNE_TR!$A$16:$C$27,MATCH(Tableau4[[#This Row],[Mois]],COEE_CADLIGNE_TR!$A$16:$A$27,0),2)*COEE_CADLIGNE_TR!$H$2*INDEX(COEE_CADLIGNE_TR!$L$3:$R$9,MATCH(WEEKDAY($A354,1),COEE_CADLIGNE_TR!$M$3:$M$9,0),5)*INDEX(COEE_CADLIGNE_TR!$A$1:$D$13,MATCH(MONTH($A354),COEE_CADLIGNE_TR!$A$1:$A$13,0),3)))</f>
        <v/>
      </c>
      <c r="M354" s="28" t="str">
        <f>IF(OR(Ouverture_lignes_validées!M354="F",Ouverture_lignes_validées!M354="PM",Ouverture_lignes_validées!M354=""),"",IF(Ouverture_lignes_validées!M354=1,INDEX(COEE_CADLIGNE_TR!$A$16:$C$27,MATCH(Tableau4[[#This Row],[Mois]],COEE_CADLIGNE_TR!$A$16:$A$27,0),2)*COEE_CADLIGNE_TR!$H$2*INDEX(COEE_CADLIGNE_TR!$L$3:$R$9,MATCH(WEEKDAY($A354,1),COEE_CADLIGNE_TR!$M$3:$M$9,0),6)*INDEX(COEE_CADLIGNE_TR!$A$1:$D$13,MATCH(MONTH($A354),COEE_CADLIGNE_TR!$A$1:$A$13,0),3)))</f>
        <v/>
      </c>
      <c r="N354" s="28">
        <f>IF(OR(Ouverture_lignes_validées!N354="F",Ouverture_lignes_validées!N354="PM",Ouverture_lignes_validées!N354=""),"",IF(Ouverture_lignes_validées!N354=1,INDEX(COEE_CADLIGNE_TR!$A$16:$C$27,MATCH(Tableau4[[#This Row],[Mois]],COEE_CADLIGNE_TR!$A$16:$A$27,0),2)*COEE_CADLIGNE_TR!$H$2*INDEX(COEE_CADLIGNE_TR!$L$3:$R$9,MATCH(WEEKDAY($A354,1),COEE_CADLIGNE_TR!$M$3:$M$9,0),7)*INDEX(COEE_CADLIGNE_TR!$A$1:$D$13,MATCH(MONTH($A354),COEE_CADLIGNE_TR!$A$1:$A$13,0),3)))</f>
        <v>8043.4125000000004</v>
      </c>
      <c r="O354" s="28" t="str">
        <f>IF(OR(Ouverture_lignes_validées!O354="F",Ouverture_lignes_validées!O354="PM",Ouverture_lignes_validées!O354=""),"",IF(Ouverture_lignes_validées!O354=1,IF(ISEVEN(Capa_lignes!$C354)="VRAI",INDEX(COEE_CADLIGNE_TR!$A$16:$C$27,MATCH(Tableau4[[#This Row],[Mois]],COEE_CADLIGNE_TR!$A$16:$A$27,0),2)*COEE_CADLIGNE_TR!$I$2*INDEX(COEE_CADLIGNE_TR!$L$3:$R$9,MATCH(WEEKDAY($A354,1),COEE_CADLIGNE_TR!$M$3:$M$9,0),4)*INDEX(COEE_CADLIGNE_TR!$A$1:$D$13,MATCH(MONTH($A354),COEE_CADLIGNE_TR!$A$1:$A$13,0),4),INDEX(COEE_CADLIGNE_TR!$A$16:$C$27,MATCH(Tableau4[[#This Row],[Mois]],COEE_CADLIGNE_TR!$A$16:$A$27,0),2)*COEE_CADLIGNE_TR!$I$2*INDEX(COEE_CADLIGNE_TR!$L$3:$R$9,MATCH(WEEKDAY($A354,1),COEE_CADLIGNE_TR!$M$3:$M$9,0),3)*INDEX(COEE_CADLIGNE_TR!$A$1:$D$13,MATCH(MONTH($A354),COEE_CADLIGNE_TR!$A$1:$A$13,0),4))))</f>
        <v/>
      </c>
      <c r="P354" s="28" t="str">
        <f>IF(OR(Ouverture_lignes_validées!P354="F",Ouverture_lignes_validées!P354="PM",Ouverture_lignes_validées!P354=""),"",IF(Ouverture_lignes_validées!P354=1,IF(ISEVEN(Capa_lignes!$C354)="VRAI",INDEX(COEE_CADLIGNE_TR!$A$16:$C$27,MATCH(Tableau4[[#This Row],[Mois]],COEE_CADLIGNE_TR!$A$16:$A$27,0),2)*COEE_CADLIGNE_TR!$I$2*INDEX(COEE_CADLIGNE_TR!$L$3:$R$9,MATCH(WEEKDAY($A354,1),COEE_CADLIGNE_TR!$M$3:$M$9,0),3)*INDEX(COEE_CADLIGNE_TR!$A$1:$D$13,MATCH(MONTH($A354),COEE_CADLIGNE_TR!$A$1:$A$13,0),4),INDEX(COEE_CADLIGNE_TR!$A$16:$C$27,MATCH(Tableau4[[#This Row],[Mois]],COEE_CADLIGNE_TR!$A$16:$A$27,0),2)*COEE_CADLIGNE_TR!$I$2*INDEX(COEE_CADLIGNE_TR!$L$3:$R$9,MATCH(WEEKDAY($A354,1),COEE_CADLIGNE_TR!$M$3:$M$9,0),4)*INDEX(COEE_CADLIGNE_TR!$A$1:$D$13,MATCH(MONTH($A354),COEE_CADLIGNE_TR!$A$1:$A$13,0),4))))</f>
        <v/>
      </c>
      <c r="Q354" s="28" t="str">
        <f>IF(OR(Ouverture_lignes_validées!Q354="F",Ouverture_lignes_validées!Q354="PM",Ouverture_lignes_validées!Q354=""),"",IF(Ouverture_lignes_validées!Q354=1,INDEX(COEE_CADLIGNE_TR!$A$16:$C$27,MATCH(Tableau4[[#This Row],[Mois]],COEE_CADLIGNE_TR!$A$16:$A$27,0),2)*COEE_CADLIGNE_TR!$I$2*INDEX(COEE_CADLIGNE_TR!$L$3:$R$9,MATCH(WEEKDAY($A354,1),COEE_CADLIGNE_TR!$M$3:$M$9,0),5)*INDEX(COEE_CADLIGNE_TR!$A$1:$D$13,MATCH(MONTH($A354),COEE_CADLIGNE_TR!$A$1:$A$13,0),4)))</f>
        <v/>
      </c>
      <c r="R354" s="28" t="str">
        <f>IF(OR(Ouverture_lignes_validées!R354="F",Ouverture_lignes_validées!R354="PM",Ouverture_lignes_validées!R354=""),"",IF(Ouverture_lignes_validées!R354=1,INDEX(COEE_CADLIGNE_TR!$A$16:$C$27,MATCH(Tableau4[[#This Row],[Mois]],COEE_CADLIGNE_TR!$A$16:$A$27,0),2)*COEE_CADLIGNE_TR!$I$2*INDEX(COEE_CADLIGNE_TR!$L$3:$R$9,MATCH(WEEKDAY($A354,1),COEE_CADLIGNE_TR!$M$3:$M$9,0),6)*INDEX(COEE_CADLIGNE_TR!$A$1:$D$13,MATCH(MONTH($A354),COEE_CADLIGNE_TR!$A$1:$A$13,0),4)))</f>
        <v/>
      </c>
      <c r="S354" s="28">
        <f>IF(OR(Ouverture_lignes_validées!S354="F",Ouverture_lignes_validées!S354="PM",Ouverture_lignes_validées!S354=""),"",IF(Ouverture_lignes_validées!S354=1,INDEX(COEE_CADLIGNE_TR!$A$16:$C$27,MATCH(Tableau4[[#This Row],[Mois]],COEE_CADLIGNE_TR!$A$16:$A$27,0),2)*COEE_CADLIGNE_TR!$I$2*INDEX(COEE_CADLIGNE_TR!$L$3:$R$9,MATCH(WEEKDAY($A354,1),COEE_CADLIGNE_TR!$M$3:$M$9,0),7)*INDEX(COEE_CADLIGNE_TR!$A$1:$D$13,MATCH(MONTH($A354),COEE_CADLIGNE_TR!$A$1:$A$13,0),4)))</f>
        <v>8043.4125000000004</v>
      </c>
      <c r="T354" s="28" t="str">
        <f>IF(OR(Ouverture_lignes_validées!T354="F",Ouverture_lignes_validées!T354="PM",Ouverture_lignes_validées!T354=""),"",IF(Ouverture_lignes_validées!T354=1,IF(ISEVEN(Capa_lignes!$C354)="VRAI",INDEX(COEE_CADLIGNE_TR!$A$16:$C$27,MATCH(Tableau4[[#This Row],[Mois]],COEE_CADLIGNE_TR!$A$16:$A$27,0),2)*COEE_CADLIGNE_TR!$J$2*INDEX(COEE_CADLIGNE_TR!$L$3:$R$9,MATCH(WEEKDAY($A354,1),COEE_CADLIGNE_TR!$M$3:$M$9,0),3)*INDEX(COEE_CADLIGNE_TR!$A$1:$E$13,MATCH(MONTH($A354),COEE_CADLIGNE_TR!$A$1:$A$13,0),5),INDEX(COEE_CADLIGNE_TR!$A$16:$C$27,MATCH(Tableau4[[#This Row],[Mois]],COEE_CADLIGNE_TR!$A$16:$A$27,0),2)*COEE_CADLIGNE_TR!$J$2*INDEX(COEE_CADLIGNE_TR!$L$3:$R$9,MATCH(WEEKDAY($A354,1),COEE_CADLIGNE_TR!$M$3:$M$9,0),4)*INDEX(COEE_CADLIGNE_TR!$A$1:$E$13,MATCH(MONTH($A354),COEE_CADLIGNE_TR!$A$1:$A$13,0),5))))</f>
        <v/>
      </c>
    </row>
    <row r="355" spans="1:20" x14ac:dyDescent="0.35">
      <c r="A355" s="4">
        <v>45278</v>
      </c>
      <c r="B355" s="1">
        <v>2023</v>
      </c>
      <c r="C355" s="1">
        <v>51</v>
      </c>
      <c r="D355" s="1">
        <f>MONTH(Tableau4[[#This Row],[Date ]])</f>
        <v>12</v>
      </c>
      <c r="E355" s="28" t="str">
        <f>IF(OR(Ouverture_lignes_validées!E355="F",Ouverture_lignes_validées!E355="PM",Ouverture_lignes_validées!E355=""),"",
IF(Ouverture_lignes_validées!E355=1,
IF(ISEVEN(Capa_lignes!$C355)="VRAI",
INDEX(COEE_CADLIGNE_TR!$A$16:$C$27,MATCH(Tableau4[[#This Row],[Mois]],COEE_CADLIGNE_TR!$A$16:$A$27,0),2)*COEE_CADLIGNE_TR!$G$2*INDEX(COEE_CADLIGNE_TR!$L$3:$R$9,MATCH(WEEKDAY($A355,1),COEE_CADLIGNE_TR!$M$3:$M$9,0),4)*INDEX(COEE_CADLIGNE_TR!$A$1:$D$13,MATCH(MONTH($A355),COEE_CADLIGNE_TR!$A$1:$A$13,0),2)*INDEX(COEE_CADLIGNE_TR!$A$1:$D$13,MATCH(MONTH($A355),COEE_CADLIGNE_TR!$A$1:$A$13,0),2),
INDEX(COEE_CADLIGNE_TR!$A$16:$C$27,MATCH(Tableau4[[#This Row],[Mois]],COEE_CADLIGNE_TR!$A$16:$A$27,0),2)*COEE_CADLIGNE_TR!$G$2*INDEX(COEE_CADLIGNE_TR!$L$3:$R$9,MATCH(WEEKDAY($A355,1),COEE_CADLIGNE_TR!$M$3:$M$9,0),3)*INDEX(COEE_CADLIGNE_TR!$A$1:$D$13,MATCH(MONTH($A355),COEE_CADLIGNE_TR!$A$1:$A$13,0),2)*INDEX(COEE_CADLIGNE_TR!$A$1:$D$13,MATCH(MONTH($A355),COEE_CADLIGNE_TR!$A$1:$A$13,0),2))))</f>
        <v/>
      </c>
      <c r="F355" s="28" t="str">
        <f>IF(OR(Ouverture_lignes_validées!F355="F",Ouverture_lignes_validées!F355="PM",Ouverture_lignes_validées!F355=""),"",IF(Ouverture_lignes_validées!F355=1,IF(ISEVEN(Capa_lignes!$C355)="VRAI",INDEX(COEE_CADLIGNE_TR!$A$16:$C$27,MATCH(Tableau4[[#This Row],[Mois]],COEE_CADLIGNE_TR!$A$16:$A$27,0),2)*COEE_CADLIGNE_TR!$G$2*INDEX(COEE_CADLIGNE_TR!$L$3:$R$9,MATCH(WEEKDAY($A355,1),COEE_CADLIGNE_TR!$M$3:$M$9,0),3)*INDEX(COEE_CADLIGNE_TR!$A$1:$D$13,MATCH(MONTH($A355),COEE_CADLIGNE_TR!$A$1:$A$13,0),2),COEE_CADLIGNE_TR!$G$2*INDEX(COEE_CADLIGNE_TR!$L$3:$R$9,MATCH(WEEKDAY($A355,1),COEE_CADLIGNE_TR!$M$3:$M$9,0),4)*INDEX(COEE_CADLIGNE_TR!$A$1:$D$13,MATCH(MONTH($A355),COEE_CADLIGNE_TR!$A$1:$A$13,0),2))))</f>
        <v/>
      </c>
      <c r="G355" s="28" t="str">
        <f>IF(OR(Ouverture_lignes_validées!G355="F",Ouverture_lignes_validées!G355="PM",Ouverture_lignes_validées!G355=""),"",IF(Ouverture_lignes_validées!G355=1,INDEX(COEE_CADLIGNE_TR!$A$16:$C$27,MATCH(Tableau4[[#This Row],[Mois]],COEE_CADLIGNE_TR!$A$16:$A$27,0),2)*COEE_CADLIGNE_TR!$G$2*INDEX(COEE_CADLIGNE_TR!$L$3:$R$9,MATCH(WEEKDAY($A355,1),COEE_CADLIGNE_TR!$M$3:$M$9,0),5)*INDEX(COEE_CADLIGNE_TR!$A$1:$D$13,MATCH(MONTH($A355),COEE_CADLIGNE_TR!$A$1:$A$13,0),2)))</f>
        <v/>
      </c>
      <c r="H355" s="28" t="str">
        <f>IF(OR(Ouverture_lignes_validées!H355="F",Ouverture_lignes_validées!H355="PM",Ouverture_lignes_validées!H355=""),"",IF(Ouverture_lignes_validées!H355=1,INDEX(COEE_CADLIGNE_TR!$A$16:$C$27,MATCH(Tableau4[[#This Row],[Mois]],COEE_CADLIGNE_TR!$A$16:$A$27,0),2)*COEE_CADLIGNE_TR!$G$2*INDEX(COEE_CADLIGNE_TR!$L$3:$R$9,MATCH(WEEKDAY($A355,1),COEE_CADLIGNE_TR!$M$3:$M$9,0),6)*INDEX(COEE_CADLIGNE_TR!$A$1:$D$13,MATCH(MONTH($A355),COEE_CADLIGNE_TR!$A$1:$A$13,0),2)))</f>
        <v/>
      </c>
      <c r="I355" s="28" t="str">
        <f>IF(OR(Ouverture_lignes_validées!I355="F",Ouverture_lignes_validées!I355="PM",Ouverture_lignes_validées!I355=""),"",IF(Ouverture_lignes_validées!I355=1,INDEX(COEE_CADLIGNE_TR!$A$16:$C$27,MATCH(Tableau4[[#This Row],[Mois]],COEE_CADLIGNE_TR!$A$16:$A$27,0),2)*COEE_CADLIGNE_TR!$G$2*INDEX(COEE_CADLIGNE_TR!$L$3:$R$9,MATCH(WEEKDAY($A355,1),COEE_CADLIGNE_TR!$M$3:$M$9,0),7)*INDEX(COEE_CADLIGNE_TR!$A$1:$D$13,MATCH(MONTH($A355),COEE_CADLIGNE_TR!$A$1:$A$13,0),2)))</f>
        <v/>
      </c>
      <c r="J355" s="28" t="str">
        <f>IF(OR(Ouverture_lignes_validées!J355="F",Ouverture_lignes_validées!J355="PM",Ouverture_lignes_validées!J355=""),"",IF(Ouverture_lignes_validées!J355=1,IF(ISEVEN(Capa_lignes!$C355)="VRAI",INDEX(COEE_CADLIGNE_TR!$A$16:$C$27,MATCH(Tableau4[[#This Row],[Mois]],COEE_CADLIGNE_TR!$A$16:$A$27,0),2)*COEE_CADLIGNE_TR!$H$2*INDEX(COEE_CADLIGNE_TR!$L$3:$R$9,MATCH(WEEKDAY($A355,1),COEE_CADLIGNE_TR!$M$3:$M$9,0),4)*INDEX(COEE_CADLIGNE_TR!$A$1:$D$13,MATCH(MONTH($A355),COEE_CADLIGNE_TR!$A$1:$A$13,0),3),INDEX(COEE_CADLIGNE_TR!$A$16:$C$27,MATCH(Tableau4[[#This Row],[Mois]],COEE_CADLIGNE_TR!$A$16:$A$27,0),2)*COEE_CADLIGNE_TR!$H$2*INDEX(COEE_CADLIGNE_TR!$L$3:$R$9,MATCH(WEEKDAY($A355,1),COEE_CADLIGNE_TR!$M$3:$M$9,0),3)*INDEX(COEE_CADLIGNE_TR!$A$1:$D$13,MATCH(MONTH($A355),COEE_CADLIGNE_TR!$A$1:$A$13,0),3))))</f>
        <v/>
      </c>
      <c r="K355" s="28">
        <f>IF(OR(Ouverture_lignes_validées!K355="F",Ouverture_lignes_validées!K355="PM",Ouverture_lignes_validées!K355=""),"",IF(Ouverture_lignes_validées!K355=1,IF(ISEVEN(Capa_lignes!$C355)="VRAI",INDEX(COEE_CADLIGNE_TR!$A$16:$C$27,MATCH(Tableau4[[#This Row],[Mois]],COEE_CADLIGNE_TR!$A$16:$A$27,0),2)*COEE_CADLIGNE_TR!$H$2*INDEX(COEE_CADLIGNE_TR!$L$3:$R$9,MATCH(WEEKDAY($A355,1),COEE_CADLIGNE_TR!$M$3:$M$9,0),3)*INDEX(COEE_CADLIGNE_TR!$A$1:$D$13,MATCH(MONTH($A355),COEE_CADLIGNE_TR!$A$1:$A$13,0),3),INDEX(COEE_CADLIGNE_TR!$A$16:$C$27,MATCH(Tableau4[[#This Row],[Mois]],COEE_CADLIGNE_TR!$A$16:$A$27,0),2)*COEE_CADLIGNE_TR!$H$2*INDEX(COEE_CADLIGNE_TR!$L$3:$R$9,MATCH(WEEKDAY($A355,1),COEE_CADLIGNE_TR!$M$3:$M$9,0),4)*INDEX(COEE_CADLIGNE_TR!$A$1:$D$13,MATCH(MONTH($A355),COEE_CADLIGNE_TR!$A$1:$A$13,0),3))))</f>
        <v>5097.9375</v>
      </c>
      <c r="L355" s="28">
        <f>IF(OR(Ouverture_lignes_validées!L355="F",Ouverture_lignes_validées!L355="PM",Ouverture_lignes_validées!L355=""),"",IF(Ouverture_lignes_validées!L355=1,INDEX(COEE_CADLIGNE_TR!$A$16:$C$27,MATCH(Tableau4[[#This Row],[Mois]],COEE_CADLIGNE_TR!$A$16:$A$27,0),2)*COEE_CADLIGNE_TR!$H$2*INDEX(COEE_CADLIGNE_TR!$L$3:$R$9,MATCH(WEEKDAY($A355,1),COEE_CADLIGNE_TR!$M$3:$M$9,0),5)*INDEX(COEE_CADLIGNE_TR!$A$1:$D$13,MATCH(MONTH($A355),COEE_CADLIGNE_TR!$A$1:$A$13,0),3)))</f>
        <v>6230.8125</v>
      </c>
      <c r="M355" s="28" t="str">
        <f>IF(OR(Ouverture_lignes_validées!M355="F",Ouverture_lignes_validées!M355="PM",Ouverture_lignes_validées!M355=""),"",IF(Ouverture_lignes_validées!M355=1,INDEX(COEE_CADLIGNE_TR!$A$16:$C$27,MATCH(Tableau4[[#This Row],[Mois]],COEE_CADLIGNE_TR!$A$16:$A$27,0),2)*COEE_CADLIGNE_TR!$H$2*INDEX(COEE_CADLIGNE_TR!$L$3:$R$9,MATCH(WEEKDAY($A355,1),COEE_CADLIGNE_TR!$M$3:$M$9,0),6)*INDEX(COEE_CADLIGNE_TR!$A$1:$D$13,MATCH(MONTH($A355),COEE_CADLIGNE_TR!$A$1:$A$13,0),3)))</f>
        <v/>
      </c>
      <c r="N355" s="28" t="str">
        <f>IF(OR(Ouverture_lignes_validées!N355="F",Ouverture_lignes_validées!N355="PM",Ouverture_lignes_validées!N355=""),"",IF(Ouverture_lignes_validées!N355=1,INDEX(COEE_CADLIGNE_TR!$A$16:$C$27,MATCH(Tableau4[[#This Row],[Mois]],COEE_CADLIGNE_TR!$A$16:$A$27,0),2)*COEE_CADLIGNE_TR!$H$2*INDEX(COEE_CADLIGNE_TR!$L$3:$R$9,MATCH(WEEKDAY($A355,1),COEE_CADLIGNE_TR!$M$3:$M$9,0),7)*INDEX(COEE_CADLIGNE_TR!$A$1:$D$13,MATCH(MONTH($A355),COEE_CADLIGNE_TR!$A$1:$A$13,0),3)))</f>
        <v/>
      </c>
      <c r="O355" s="28">
        <f>IF(OR(Ouverture_lignes_validées!O355="F",Ouverture_lignes_validées!O355="PM",Ouverture_lignes_validées!O355=""),"",IF(Ouverture_lignes_validées!O355=1,IF(ISEVEN(Capa_lignes!$C355)="VRAI",INDEX(COEE_CADLIGNE_TR!$A$16:$C$27,MATCH(Tableau4[[#This Row],[Mois]],COEE_CADLIGNE_TR!$A$16:$A$27,0),2)*COEE_CADLIGNE_TR!$I$2*INDEX(COEE_CADLIGNE_TR!$L$3:$R$9,MATCH(WEEKDAY($A355,1),COEE_CADLIGNE_TR!$M$3:$M$9,0),4)*INDEX(COEE_CADLIGNE_TR!$A$1:$D$13,MATCH(MONTH($A355),COEE_CADLIGNE_TR!$A$1:$A$13,0),4),INDEX(COEE_CADLIGNE_TR!$A$16:$C$27,MATCH(Tableau4[[#This Row],[Mois]],COEE_CADLIGNE_TR!$A$16:$A$27,0),2)*COEE_CADLIGNE_TR!$I$2*INDEX(COEE_CADLIGNE_TR!$L$3:$R$9,MATCH(WEEKDAY($A355,1),COEE_CADLIGNE_TR!$M$3:$M$9,0),3)*INDEX(COEE_CADLIGNE_TR!$A$1:$D$13,MATCH(MONTH($A355),COEE_CADLIGNE_TR!$A$1:$A$13,0),4))))</f>
        <v>4984.6500000000005</v>
      </c>
      <c r="P355" s="28">
        <f>IF(OR(Ouverture_lignes_validées!P355="F",Ouverture_lignes_validées!P355="PM",Ouverture_lignes_validées!P355=""),"",IF(Ouverture_lignes_validées!P355=1,IF(ISEVEN(Capa_lignes!$C355)="VRAI",INDEX(COEE_CADLIGNE_TR!$A$16:$C$27,MATCH(Tableau4[[#This Row],[Mois]],COEE_CADLIGNE_TR!$A$16:$A$27,0),2)*COEE_CADLIGNE_TR!$I$2*INDEX(COEE_CADLIGNE_TR!$L$3:$R$9,MATCH(WEEKDAY($A355,1),COEE_CADLIGNE_TR!$M$3:$M$9,0),3)*INDEX(COEE_CADLIGNE_TR!$A$1:$D$13,MATCH(MONTH($A355),COEE_CADLIGNE_TR!$A$1:$A$13,0),4),INDEX(COEE_CADLIGNE_TR!$A$16:$C$27,MATCH(Tableau4[[#This Row],[Mois]],COEE_CADLIGNE_TR!$A$16:$A$27,0),2)*COEE_CADLIGNE_TR!$I$2*INDEX(COEE_CADLIGNE_TR!$L$3:$R$9,MATCH(WEEKDAY($A355,1),COEE_CADLIGNE_TR!$M$3:$M$9,0),4)*INDEX(COEE_CADLIGNE_TR!$A$1:$D$13,MATCH(MONTH($A355),COEE_CADLIGNE_TR!$A$1:$A$13,0),4))))</f>
        <v>5097.9375</v>
      </c>
      <c r="Q355" s="28" t="str">
        <f>IF(OR(Ouverture_lignes_validées!Q355="F",Ouverture_lignes_validées!Q355="PM",Ouverture_lignes_validées!Q355=""),"",IF(Ouverture_lignes_validées!Q355=1,INDEX(COEE_CADLIGNE_TR!$A$16:$C$27,MATCH(Tableau4[[#This Row],[Mois]],COEE_CADLIGNE_TR!$A$16:$A$27,0),2)*COEE_CADLIGNE_TR!$I$2*INDEX(COEE_CADLIGNE_TR!$L$3:$R$9,MATCH(WEEKDAY($A355,1),COEE_CADLIGNE_TR!$M$3:$M$9,0),5)*INDEX(COEE_CADLIGNE_TR!$A$1:$D$13,MATCH(MONTH($A355),COEE_CADLIGNE_TR!$A$1:$A$13,0),4)))</f>
        <v/>
      </c>
      <c r="R355" s="28" t="str">
        <f>IF(OR(Ouverture_lignes_validées!R355="F",Ouverture_lignes_validées!R355="PM",Ouverture_lignes_validées!R355=""),"",IF(Ouverture_lignes_validées!R355=1,INDEX(COEE_CADLIGNE_TR!$A$16:$C$27,MATCH(Tableau4[[#This Row],[Mois]],COEE_CADLIGNE_TR!$A$16:$A$27,0),2)*COEE_CADLIGNE_TR!$I$2*INDEX(COEE_CADLIGNE_TR!$L$3:$R$9,MATCH(WEEKDAY($A355,1),COEE_CADLIGNE_TR!$M$3:$M$9,0),6)*INDEX(COEE_CADLIGNE_TR!$A$1:$D$13,MATCH(MONTH($A355),COEE_CADLIGNE_TR!$A$1:$A$13,0),4)))</f>
        <v/>
      </c>
      <c r="S355" s="28" t="str">
        <f>IF(OR(Ouverture_lignes_validées!S355="F",Ouverture_lignes_validées!S355="PM",Ouverture_lignes_validées!S355=""),"",IF(Ouverture_lignes_validées!S355=1,INDEX(COEE_CADLIGNE_TR!$A$16:$C$27,MATCH(Tableau4[[#This Row],[Mois]],COEE_CADLIGNE_TR!$A$16:$A$27,0),2)*COEE_CADLIGNE_TR!$I$2*INDEX(COEE_CADLIGNE_TR!$L$3:$R$9,MATCH(WEEKDAY($A355,1),COEE_CADLIGNE_TR!$M$3:$M$9,0),7)*INDEX(COEE_CADLIGNE_TR!$A$1:$D$13,MATCH(MONTH($A355),COEE_CADLIGNE_TR!$A$1:$A$13,0),4)))</f>
        <v/>
      </c>
      <c r="T355" s="28">
        <f>IF(OR(Ouverture_lignes_validées!T355="F",Ouverture_lignes_validées!T355="PM",Ouverture_lignes_validées!T355=""),"",IF(Ouverture_lignes_validées!T355=1,IF(ISEVEN(Capa_lignes!$C355)="VRAI",INDEX(COEE_CADLIGNE_TR!$A$16:$C$27,MATCH(Tableau4[[#This Row],[Mois]],COEE_CADLIGNE_TR!$A$16:$A$27,0),2)*COEE_CADLIGNE_TR!$J$2*INDEX(COEE_CADLIGNE_TR!$L$3:$R$9,MATCH(WEEKDAY($A355,1),COEE_CADLIGNE_TR!$M$3:$M$9,0),3)*INDEX(COEE_CADLIGNE_TR!$A$1:$E$13,MATCH(MONTH($A355),COEE_CADLIGNE_TR!$A$1:$A$13,0),5),INDEX(COEE_CADLIGNE_TR!$A$16:$C$27,MATCH(Tableau4[[#This Row],[Mois]],COEE_CADLIGNE_TR!$A$16:$A$27,0),2)*COEE_CADLIGNE_TR!$J$2*INDEX(COEE_CADLIGNE_TR!$L$3:$R$9,MATCH(WEEKDAY($A355,1),COEE_CADLIGNE_TR!$M$3:$M$9,0),4)*INDEX(COEE_CADLIGNE_TR!$A$1:$E$13,MATCH(MONTH($A355),COEE_CADLIGNE_TR!$A$1:$A$13,0),5))))</f>
        <v>1601.8735362997659</v>
      </c>
    </row>
    <row r="356" spans="1:20" x14ac:dyDescent="0.35">
      <c r="A356" s="4">
        <v>45279</v>
      </c>
      <c r="B356" s="1">
        <v>2023</v>
      </c>
      <c r="C356" s="1">
        <v>51</v>
      </c>
      <c r="D356" s="1">
        <f>MONTH(Tableau4[[#This Row],[Date ]])</f>
        <v>12</v>
      </c>
      <c r="E356" s="28" t="str">
        <f>IF(OR(Ouverture_lignes_validées!E356="F",Ouverture_lignes_validées!E356="PM",Ouverture_lignes_validées!E356=""),"",
IF(Ouverture_lignes_validées!E356=1,
IF(ISEVEN(Capa_lignes!$C356)="VRAI",
INDEX(COEE_CADLIGNE_TR!$A$16:$C$27,MATCH(Tableau4[[#This Row],[Mois]],COEE_CADLIGNE_TR!$A$16:$A$27,0),2)*COEE_CADLIGNE_TR!$G$2*INDEX(COEE_CADLIGNE_TR!$L$3:$R$9,MATCH(WEEKDAY($A356,1),COEE_CADLIGNE_TR!$M$3:$M$9,0),4)*INDEX(COEE_CADLIGNE_TR!$A$1:$D$13,MATCH(MONTH($A356),COEE_CADLIGNE_TR!$A$1:$A$13,0),2)*INDEX(COEE_CADLIGNE_TR!$A$1:$D$13,MATCH(MONTH($A356),COEE_CADLIGNE_TR!$A$1:$A$13,0),2),
INDEX(COEE_CADLIGNE_TR!$A$16:$C$27,MATCH(Tableau4[[#This Row],[Mois]],COEE_CADLIGNE_TR!$A$16:$A$27,0),2)*COEE_CADLIGNE_TR!$G$2*INDEX(COEE_CADLIGNE_TR!$L$3:$R$9,MATCH(WEEKDAY($A356,1),COEE_CADLIGNE_TR!$M$3:$M$9,0),3)*INDEX(COEE_CADLIGNE_TR!$A$1:$D$13,MATCH(MONTH($A356),COEE_CADLIGNE_TR!$A$1:$A$13,0),2)*INDEX(COEE_CADLIGNE_TR!$A$1:$D$13,MATCH(MONTH($A356),COEE_CADLIGNE_TR!$A$1:$A$13,0),2))))</f>
        <v/>
      </c>
      <c r="F356" s="28" t="str">
        <f>IF(OR(Ouverture_lignes_validées!F356="F",Ouverture_lignes_validées!F356="PM",Ouverture_lignes_validées!F356=""),"",IF(Ouverture_lignes_validées!F356=1,IF(ISEVEN(Capa_lignes!$C356)="VRAI",INDEX(COEE_CADLIGNE_TR!$A$16:$C$27,MATCH(Tableau4[[#This Row],[Mois]],COEE_CADLIGNE_TR!$A$16:$A$27,0),2)*COEE_CADLIGNE_TR!$G$2*INDEX(COEE_CADLIGNE_TR!$L$3:$R$9,MATCH(WEEKDAY($A356,1),COEE_CADLIGNE_TR!$M$3:$M$9,0),3)*INDEX(COEE_CADLIGNE_TR!$A$1:$D$13,MATCH(MONTH($A356),COEE_CADLIGNE_TR!$A$1:$A$13,0),2),COEE_CADLIGNE_TR!$G$2*INDEX(COEE_CADLIGNE_TR!$L$3:$R$9,MATCH(WEEKDAY($A356,1),COEE_CADLIGNE_TR!$M$3:$M$9,0),4)*INDEX(COEE_CADLIGNE_TR!$A$1:$D$13,MATCH(MONTH($A356),COEE_CADLIGNE_TR!$A$1:$A$13,0),2))))</f>
        <v/>
      </c>
      <c r="G356" s="28" t="str">
        <f>IF(OR(Ouverture_lignes_validées!G356="F",Ouverture_lignes_validées!G356="PM",Ouverture_lignes_validées!G356=""),"",IF(Ouverture_lignes_validées!G356=1,INDEX(COEE_CADLIGNE_TR!$A$16:$C$27,MATCH(Tableau4[[#This Row],[Mois]],COEE_CADLIGNE_TR!$A$16:$A$27,0),2)*COEE_CADLIGNE_TR!$G$2*INDEX(COEE_CADLIGNE_TR!$L$3:$R$9,MATCH(WEEKDAY($A356,1),COEE_CADLIGNE_TR!$M$3:$M$9,0),5)*INDEX(COEE_CADLIGNE_TR!$A$1:$D$13,MATCH(MONTH($A356),COEE_CADLIGNE_TR!$A$1:$A$13,0),2)))</f>
        <v/>
      </c>
      <c r="H356" s="28" t="str">
        <f>IF(OR(Ouverture_lignes_validées!H356="F",Ouverture_lignes_validées!H356="PM",Ouverture_lignes_validées!H356=""),"",IF(Ouverture_lignes_validées!H356=1,INDEX(COEE_CADLIGNE_TR!$A$16:$C$27,MATCH(Tableau4[[#This Row],[Mois]],COEE_CADLIGNE_TR!$A$16:$A$27,0),2)*COEE_CADLIGNE_TR!$G$2*INDEX(COEE_CADLIGNE_TR!$L$3:$R$9,MATCH(WEEKDAY($A356,1),COEE_CADLIGNE_TR!$M$3:$M$9,0),6)*INDEX(COEE_CADLIGNE_TR!$A$1:$D$13,MATCH(MONTH($A356),COEE_CADLIGNE_TR!$A$1:$A$13,0),2)))</f>
        <v/>
      </c>
      <c r="I356" s="28" t="str">
        <f>IF(OR(Ouverture_lignes_validées!I356="F",Ouverture_lignes_validées!I356="PM",Ouverture_lignes_validées!I356=""),"",IF(Ouverture_lignes_validées!I356=1,INDEX(COEE_CADLIGNE_TR!$A$16:$C$27,MATCH(Tableau4[[#This Row],[Mois]],COEE_CADLIGNE_TR!$A$16:$A$27,0),2)*COEE_CADLIGNE_TR!$G$2*INDEX(COEE_CADLIGNE_TR!$L$3:$R$9,MATCH(WEEKDAY($A356,1),COEE_CADLIGNE_TR!$M$3:$M$9,0),7)*INDEX(COEE_CADLIGNE_TR!$A$1:$D$13,MATCH(MONTH($A356),COEE_CADLIGNE_TR!$A$1:$A$13,0),2)))</f>
        <v/>
      </c>
      <c r="J356" s="28" t="str">
        <f>IF(OR(Ouverture_lignes_validées!J356="F",Ouverture_lignes_validées!J356="PM",Ouverture_lignes_validées!J356=""),"",IF(Ouverture_lignes_validées!J356=1,IF(ISEVEN(Capa_lignes!$C356)="VRAI",INDEX(COEE_CADLIGNE_TR!$A$16:$C$27,MATCH(Tableau4[[#This Row],[Mois]],COEE_CADLIGNE_TR!$A$16:$A$27,0),2)*COEE_CADLIGNE_TR!$H$2*INDEX(COEE_CADLIGNE_TR!$L$3:$R$9,MATCH(WEEKDAY($A356,1),COEE_CADLIGNE_TR!$M$3:$M$9,0),4)*INDEX(COEE_CADLIGNE_TR!$A$1:$D$13,MATCH(MONTH($A356),COEE_CADLIGNE_TR!$A$1:$A$13,0),3),INDEX(COEE_CADLIGNE_TR!$A$16:$C$27,MATCH(Tableau4[[#This Row],[Mois]],COEE_CADLIGNE_TR!$A$16:$A$27,0),2)*COEE_CADLIGNE_TR!$H$2*INDEX(COEE_CADLIGNE_TR!$L$3:$R$9,MATCH(WEEKDAY($A356,1),COEE_CADLIGNE_TR!$M$3:$M$9,0),3)*INDEX(COEE_CADLIGNE_TR!$A$1:$D$13,MATCH(MONTH($A356),COEE_CADLIGNE_TR!$A$1:$A$13,0),3))))</f>
        <v/>
      </c>
      <c r="K356" s="28">
        <f>IF(OR(Ouverture_lignes_validées!K356="F",Ouverture_lignes_validées!K356="PM",Ouverture_lignes_validées!K356=""),"",IF(Ouverture_lignes_validées!K356=1,IF(ISEVEN(Capa_lignes!$C356)="VRAI",INDEX(COEE_CADLIGNE_TR!$A$16:$C$27,MATCH(Tableau4[[#This Row],[Mois]],COEE_CADLIGNE_TR!$A$16:$A$27,0),2)*COEE_CADLIGNE_TR!$H$2*INDEX(COEE_CADLIGNE_TR!$L$3:$R$9,MATCH(WEEKDAY($A356,1),COEE_CADLIGNE_TR!$M$3:$M$9,0),3)*INDEX(COEE_CADLIGNE_TR!$A$1:$D$13,MATCH(MONTH($A356),COEE_CADLIGNE_TR!$A$1:$A$13,0),3),INDEX(COEE_CADLIGNE_TR!$A$16:$C$27,MATCH(Tableau4[[#This Row],[Mois]],COEE_CADLIGNE_TR!$A$16:$A$27,0),2)*COEE_CADLIGNE_TR!$H$2*INDEX(COEE_CADLIGNE_TR!$L$3:$R$9,MATCH(WEEKDAY($A356,1),COEE_CADLIGNE_TR!$M$3:$M$9,0),4)*INDEX(COEE_CADLIGNE_TR!$A$1:$D$13,MATCH(MONTH($A356),COEE_CADLIGNE_TR!$A$1:$A$13,0),3))))</f>
        <v>5097.9375</v>
      </c>
      <c r="L356" s="28">
        <f>IF(OR(Ouverture_lignes_validées!L356="F",Ouverture_lignes_validées!L356="PM",Ouverture_lignes_validées!L356=""),"",IF(Ouverture_lignes_validées!L356=1,INDEX(COEE_CADLIGNE_TR!$A$16:$C$27,MATCH(Tableau4[[#This Row],[Mois]],COEE_CADLIGNE_TR!$A$16:$A$27,0),2)*COEE_CADLIGNE_TR!$H$2*INDEX(COEE_CADLIGNE_TR!$L$3:$R$9,MATCH(WEEKDAY($A356,1),COEE_CADLIGNE_TR!$M$3:$M$9,0),5)*INDEX(COEE_CADLIGNE_TR!$A$1:$D$13,MATCH(MONTH($A356),COEE_CADLIGNE_TR!$A$1:$A$13,0),3)))</f>
        <v>6230.8125</v>
      </c>
      <c r="M356" s="28" t="str">
        <f>IF(OR(Ouverture_lignes_validées!M356="F",Ouverture_lignes_validées!M356="PM",Ouverture_lignes_validées!M356=""),"",IF(Ouverture_lignes_validées!M356=1,INDEX(COEE_CADLIGNE_TR!$A$16:$C$27,MATCH(Tableau4[[#This Row],[Mois]],COEE_CADLIGNE_TR!$A$16:$A$27,0),2)*COEE_CADLIGNE_TR!$H$2*INDEX(COEE_CADLIGNE_TR!$L$3:$R$9,MATCH(WEEKDAY($A356,1),COEE_CADLIGNE_TR!$M$3:$M$9,0),6)*INDEX(COEE_CADLIGNE_TR!$A$1:$D$13,MATCH(MONTH($A356),COEE_CADLIGNE_TR!$A$1:$A$13,0),3)))</f>
        <v/>
      </c>
      <c r="N356" s="28" t="str">
        <f>IF(OR(Ouverture_lignes_validées!N356="F",Ouverture_lignes_validées!N356="PM",Ouverture_lignes_validées!N356=""),"",IF(Ouverture_lignes_validées!N356=1,INDEX(COEE_CADLIGNE_TR!$A$16:$C$27,MATCH(Tableau4[[#This Row],[Mois]],COEE_CADLIGNE_TR!$A$16:$A$27,0),2)*COEE_CADLIGNE_TR!$H$2*INDEX(COEE_CADLIGNE_TR!$L$3:$R$9,MATCH(WEEKDAY($A356,1),COEE_CADLIGNE_TR!$M$3:$M$9,0),7)*INDEX(COEE_CADLIGNE_TR!$A$1:$D$13,MATCH(MONTH($A356),COEE_CADLIGNE_TR!$A$1:$A$13,0),3)))</f>
        <v/>
      </c>
      <c r="O356" s="28">
        <f>IF(OR(Ouverture_lignes_validées!O356="F",Ouverture_lignes_validées!O356="PM",Ouverture_lignes_validées!O356=""),"",IF(Ouverture_lignes_validées!O356=1,IF(ISEVEN(Capa_lignes!$C356)="VRAI",INDEX(COEE_CADLIGNE_TR!$A$16:$C$27,MATCH(Tableau4[[#This Row],[Mois]],COEE_CADLIGNE_TR!$A$16:$A$27,0),2)*COEE_CADLIGNE_TR!$I$2*INDEX(COEE_CADLIGNE_TR!$L$3:$R$9,MATCH(WEEKDAY($A356,1),COEE_CADLIGNE_TR!$M$3:$M$9,0),4)*INDEX(COEE_CADLIGNE_TR!$A$1:$D$13,MATCH(MONTH($A356),COEE_CADLIGNE_TR!$A$1:$A$13,0),4),INDEX(COEE_CADLIGNE_TR!$A$16:$C$27,MATCH(Tableau4[[#This Row],[Mois]],COEE_CADLIGNE_TR!$A$16:$A$27,0),2)*COEE_CADLIGNE_TR!$I$2*INDEX(COEE_CADLIGNE_TR!$L$3:$R$9,MATCH(WEEKDAY($A356,1),COEE_CADLIGNE_TR!$M$3:$M$9,0),3)*INDEX(COEE_CADLIGNE_TR!$A$1:$D$13,MATCH(MONTH($A356),COEE_CADLIGNE_TR!$A$1:$A$13,0),4))))</f>
        <v>4984.6500000000005</v>
      </c>
      <c r="P356" s="28">
        <f>IF(OR(Ouverture_lignes_validées!P356="F",Ouverture_lignes_validées!P356="PM",Ouverture_lignes_validées!P356=""),"",IF(Ouverture_lignes_validées!P356=1,IF(ISEVEN(Capa_lignes!$C356)="VRAI",INDEX(COEE_CADLIGNE_TR!$A$16:$C$27,MATCH(Tableau4[[#This Row],[Mois]],COEE_CADLIGNE_TR!$A$16:$A$27,0),2)*COEE_CADLIGNE_TR!$I$2*INDEX(COEE_CADLIGNE_TR!$L$3:$R$9,MATCH(WEEKDAY($A356,1),COEE_CADLIGNE_TR!$M$3:$M$9,0),3)*INDEX(COEE_CADLIGNE_TR!$A$1:$D$13,MATCH(MONTH($A356),COEE_CADLIGNE_TR!$A$1:$A$13,0),4),INDEX(COEE_CADLIGNE_TR!$A$16:$C$27,MATCH(Tableau4[[#This Row],[Mois]],COEE_CADLIGNE_TR!$A$16:$A$27,0),2)*COEE_CADLIGNE_TR!$I$2*INDEX(COEE_CADLIGNE_TR!$L$3:$R$9,MATCH(WEEKDAY($A356,1),COEE_CADLIGNE_TR!$M$3:$M$9,0),4)*INDEX(COEE_CADLIGNE_TR!$A$1:$D$13,MATCH(MONTH($A356),COEE_CADLIGNE_TR!$A$1:$A$13,0),4))))</f>
        <v>5097.9375</v>
      </c>
      <c r="Q356" s="28" t="str">
        <f>IF(OR(Ouverture_lignes_validées!Q356="F",Ouverture_lignes_validées!Q356="PM",Ouverture_lignes_validées!Q356=""),"",IF(Ouverture_lignes_validées!Q356=1,INDEX(COEE_CADLIGNE_TR!$A$16:$C$27,MATCH(Tableau4[[#This Row],[Mois]],COEE_CADLIGNE_TR!$A$16:$A$27,0),2)*COEE_CADLIGNE_TR!$I$2*INDEX(COEE_CADLIGNE_TR!$L$3:$R$9,MATCH(WEEKDAY($A356,1),COEE_CADLIGNE_TR!$M$3:$M$9,0),5)*INDEX(COEE_CADLIGNE_TR!$A$1:$D$13,MATCH(MONTH($A356),COEE_CADLIGNE_TR!$A$1:$A$13,0),4)))</f>
        <v/>
      </c>
      <c r="R356" s="28" t="str">
        <f>IF(OR(Ouverture_lignes_validées!R356="F",Ouverture_lignes_validées!R356="PM",Ouverture_lignes_validées!R356=""),"",IF(Ouverture_lignes_validées!R356=1,INDEX(COEE_CADLIGNE_TR!$A$16:$C$27,MATCH(Tableau4[[#This Row],[Mois]],COEE_CADLIGNE_TR!$A$16:$A$27,0),2)*COEE_CADLIGNE_TR!$I$2*INDEX(COEE_CADLIGNE_TR!$L$3:$R$9,MATCH(WEEKDAY($A356,1),COEE_CADLIGNE_TR!$M$3:$M$9,0),6)*INDEX(COEE_CADLIGNE_TR!$A$1:$D$13,MATCH(MONTH($A356),COEE_CADLIGNE_TR!$A$1:$A$13,0),4)))</f>
        <v/>
      </c>
      <c r="S356" s="28" t="str">
        <f>IF(OR(Ouverture_lignes_validées!S356="F",Ouverture_lignes_validées!S356="PM",Ouverture_lignes_validées!S356=""),"",IF(Ouverture_lignes_validées!S356=1,INDEX(COEE_CADLIGNE_TR!$A$16:$C$27,MATCH(Tableau4[[#This Row],[Mois]],COEE_CADLIGNE_TR!$A$16:$A$27,0),2)*COEE_CADLIGNE_TR!$I$2*INDEX(COEE_CADLIGNE_TR!$L$3:$R$9,MATCH(WEEKDAY($A356,1),COEE_CADLIGNE_TR!$M$3:$M$9,0),7)*INDEX(COEE_CADLIGNE_TR!$A$1:$D$13,MATCH(MONTH($A356),COEE_CADLIGNE_TR!$A$1:$A$13,0),4)))</f>
        <v/>
      </c>
      <c r="T356" s="28">
        <f>IF(OR(Ouverture_lignes_validées!T356="F",Ouverture_lignes_validées!T356="PM",Ouverture_lignes_validées!T356=""),"",IF(Ouverture_lignes_validées!T356=1,IF(ISEVEN(Capa_lignes!$C356)="VRAI",INDEX(COEE_CADLIGNE_TR!$A$16:$C$27,MATCH(Tableau4[[#This Row],[Mois]],COEE_CADLIGNE_TR!$A$16:$A$27,0),2)*COEE_CADLIGNE_TR!$J$2*INDEX(COEE_CADLIGNE_TR!$L$3:$R$9,MATCH(WEEKDAY($A356,1),COEE_CADLIGNE_TR!$M$3:$M$9,0),3)*INDEX(COEE_CADLIGNE_TR!$A$1:$E$13,MATCH(MONTH($A356),COEE_CADLIGNE_TR!$A$1:$A$13,0),5),INDEX(COEE_CADLIGNE_TR!$A$16:$C$27,MATCH(Tableau4[[#This Row],[Mois]],COEE_CADLIGNE_TR!$A$16:$A$27,0),2)*COEE_CADLIGNE_TR!$J$2*INDEX(COEE_CADLIGNE_TR!$L$3:$R$9,MATCH(WEEKDAY($A356,1),COEE_CADLIGNE_TR!$M$3:$M$9,0),4)*INDEX(COEE_CADLIGNE_TR!$A$1:$E$13,MATCH(MONTH($A356),COEE_CADLIGNE_TR!$A$1:$A$13,0),5))))</f>
        <v>1601.8735362997659</v>
      </c>
    </row>
    <row r="357" spans="1:20" x14ac:dyDescent="0.35">
      <c r="A357" s="4">
        <v>45280</v>
      </c>
      <c r="B357" s="1">
        <v>2023</v>
      </c>
      <c r="C357" s="1">
        <v>51</v>
      </c>
      <c r="D357" s="1">
        <f>MONTH(Tableau4[[#This Row],[Date ]])</f>
        <v>12</v>
      </c>
      <c r="E357" s="28" t="str">
        <f>IF(OR(Ouverture_lignes_validées!E357="F",Ouverture_lignes_validées!E357="PM",Ouverture_lignes_validées!E357=""),"",
IF(Ouverture_lignes_validées!E357=1,
IF(ISEVEN(Capa_lignes!$C357)="VRAI",
INDEX(COEE_CADLIGNE_TR!$A$16:$C$27,MATCH(Tableau4[[#This Row],[Mois]],COEE_CADLIGNE_TR!$A$16:$A$27,0),2)*COEE_CADLIGNE_TR!$G$2*INDEX(COEE_CADLIGNE_TR!$L$3:$R$9,MATCH(WEEKDAY($A357,1),COEE_CADLIGNE_TR!$M$3:$M$9,0),4)*INDEX(COEE_CADLIGNE_TR!$A$1:$D$13,MATCH(MONTH($A357),COEE_CADLIGNE_TR!$A$1:$A$13,0),2)*INDEX(COEE_CADLIGNE_TR!$A$1:$D$13,MATCH(MONTH($A357),COEE_CADLIGNE_TR!$A$1:$A$13,0),2),
INDEX(COEE_CADLIGNE_TR!$A$16:$C$27,MATCH(Tableau4[[#This Row],[Mois]],COEE_CADLIGNE_TR!$A$16:$A$27,0),2)*COEE_CADLIGNE_TR!$G$2*INDEX(COEE_CADLIGNE_TR!$L$3:$R$9,MATCH(WEEKDAY($A357,1),COEE_CADLIGNE_TR!$M$3:$M$9,0),3)*INDEX(COEE_CADLIGNE_TR!$A$1:$D$13,MATCH(MONTH($A357),COEE_CADLIGNE_TR!$A$1:$A$13,0),2)*INDEX(COEE_CADLIGNE_TR!$A$1:$D$13,MATCH(MONTH($A357),COEE_CADLIGNE_TR!$A$1:$A$13,0),2))))</f>
        <v/>
      </c>
      <c r="F357" s="28" t="str">
        <f>IF(OR(Ouverture_lignes_validées!F357="F",Ouverture_lignes_validées!F357="PM",Ouverture_lignes_validées!F357=""),"",IF(Ouverture_lignes_validées!F357=1,IF(ISEVEN(Capa_lignes!$C357)="VRAI",INDEX(COEE_CADLIGNE_TR!$A$16:$C$27,MATCH(Tableau4[[#This Row],[Mois]],COEE_CADLIGNE_TR!$A$16:$A$27,0),2)*COEE_CADLIGNE_TR!$G$2*INDEX(COEE_CADLIGNE_TR!$L$3:$R$9,MATCH(WEEKDAY($A357,1),COEE_CADLIGNE_TR!$M$3:$M$9,0),3)*INDEX(COEE_CADLIGNE_TR!$A$1:$D$13,MATCH(MONTH($A357),COEE_CADLIGNE_TR!$A$1:$A$13,0),2),COEE_CADLIGNE_TR!$G$2*INDEX(COEE_CADLIGNE_TR!$L$3:$R$9,MATCH(WEEKDAY($A357,1),COEE_CADLIGNE_TR!$M$3:$M$9,0),4)*INDEX(COEE_CADLIGNE_TR!$A$1:$D$13,MATCH(MONTH($A357),COEE_CADLIGNE_TR!$A$1:$A$13,0),2))))</f>
        <v/>
      </c>
      <c r="G357" s="28" t="str">
        <f>IF(OR(Ouverture_lignes_validées!G357="F",Ouverture_lignes_validées!G357="PM",Ouverture_lignes_validées!G357=""),"",IF(Ouverture_lignes_validées!G357=1,INDEX(COEE_CADLIGNE_TR!$A$16:$C$27,MATCH(Tableau4[[#This Row],[Mois]],COEE_CADLIGNE_TR!$A$16:$A$27,0),2)*COEE_CADLIGNE_TR!$G$2*INDEX(COEE_CADLIGNE_TR!$L$3:$R$9,MATCH(WEEKDAY($A357,1),COEE_CADLIGNE_TR!$M$3:$M$9,0),5)*INDEX(COEE_CADLIGNE_TR!$A$1:$D$13,MATCH(MONTH($A357),COEE_CADLIGNE_TR!$A$1:$A$13,0),2)))</f>
        <v/>
      </c>
      <c r="H357" s="28" t="str">
        <f>IF(OR(Ouverture_lignes_validées!H357="F",Ouverture_lignes_validées!H357="PM",Ouverture_lignes_validées!H357=""),"",IF(Ouverture_lignes_validées!H357=1,INDEX(COEE_CADLIGNE_TR!$A$16:$C$27,MATCH(Tableau4[[#This Row],[Mois]],COEE_CADLIGNE_TR!$A$16:$A$27,0),2)*COEE_CADLIGNE_TR!$G$2*INDEX(COEE_CADLIGNE_TR!$L$3:$R$9,MATCH(WEEKDAY($A357,1),COEE_CADLIGNE_TR!$M$3:$M$9,0),6)*INDEX(COEE_CADLIGNE_TR!$A$1:$D$13,MATCH(MONTH($A357),COEE_CADLIGNE_TR!$A$1:$A$13,0),2)))</f>
        <v/>
      </c>
      <c r="I357" s="28" t="str">
        <f>IF(OR(Ouverture_lignes_validées!I357="F",Ouverture_lignes_validées!I357="PM",Ouverture_lignes_validées!I357=""),"",IF(Ouverture_lignes_validées!I357=1,INDEX(COEE_CADLIGNE_TR!$A$16:$C$27,MATCH(Tableau4[[#This Row],[Mois]],COEE_CADLIGNE_TR!$A$16:$A$27,0),2)*COEE_CADLIGNE_TR!$G$2*INDEX(COEE_CADLIGNE_TR!$L$3:$R$9,MATCH(WEEKDAY($A357,1),COEE_CADLIGNE_TR!$M$3:$M$9,0),7)*INDEX(COEE_CADLIGNE_TR!$A$1:$D$13,MATCH(MONTH($A357),COEE_CADLIGNE_TR!$A$1:$A$13,0),2)))</f>
        <v/>
      </c>
      <c r="J357" s="28" t="str">
        <f>IF(OR(Ouverture_lignes_validées!J357="F",Ouverture_lignes_validées!J357="PM",Ouverture_lignes_validées!J357=""),"",IF(Ouverture_lignes_validées!J357=1,IF(ISEVEN(Capa_lignes!$C357)="VRAI",INDEX(COEE_CADLIGNE_TR!$A$16:$C$27,MATCH(Tableau4[[#This Row],[Mois]],COEE_CADLIGNE_TR!$A$16:$A$27,0),2)*COEE_CADLIGNE_TR!$H$2*INDEX(COEE_CADLIGNE_TR!$L$3:$R$9,MATCH(WEEKDAY($A357,1),COEE_CADLIGNE_TR!$M$3:$M$9,0),4)*INDEX(COEE_CADLIGNE_TR!$A$1:$D$13,MATCH(MONTH($A357),COEE_CADLIGNE_TR!$A$1:$A$13,0),3),INDEX(COEE_CADLIGNE_TR!$A$16:$C$27,MATCH(Tableau4[[#This Row],[Mois]],COEE_CADLIGNE_TR!$A$16:$A$27,0),2)*COEE_CADLIGNE_TR!$H$2*INDEX(COEE_CADLIGNE_TR!$L$3:$R$9,MATCH(WEEKDAY($A357,1),COEE_CADLIGNE_TR!$M$3:$M$9,0),3)*INDEX(COEE_CADLIGNE_TR!$A$1:$D$13,MATCH(MONTH($A357),COEE_CADLIGNE_TR!$A$1:$A$13,0),3))))</f>
        <v/>
      </c>
      <c r="K357" s="28">
        <f>IF(OR(Ouverture_lignes_validées!K357="F",Ouverture_lignes_validées!K357="PM",Ouverture_lignes_validées!K357=""),"",IF(Ouverture_lignes_validées!K357=1,IF(ISEVEN(Capa_lignes!$C357)="VRAI",INDEX(COEE_CADLIGNE_TR!$A$16:$C$27,MATCH(Tableau4[[#This Row],[Mois]],COEE_CADLIGNE_TR!$A$16:$A$27,0),2)*COEE_CADLIGNE_TR!$H$2*INDEX(COEE_CADLIGNE_TR!$L$3:$R$9,MATCH(WEEKDAY($A357,1),COEE_CADLIGNE_TR!$M$3:$M$9,0),3)*INDEX(COEE_CADLIGNE_TR!$A$1:$D$13,MATCH(MONTH($A357),COEE_CADLIGNE_TR!$A$1:$A$13,0),3),INDEX(COEE_CADLIGNE_TR!$A$16:$C$27,MATCH(Tableau4[[#This Row],[Mois]],COEE_CADLIGNE_TR!$A$16:$A$27,0),2)*COEE_CADLIGNE_TR!$H$2*INDEX(COEE_CADLIGNE_TR!$L$3:$R$9,MATCH(WEEKDAY($A357,1),COEE_CADLIGNE_TR!$M$3:$M$9,0),4)*INDEX(COEE_CADLIGNE_TR!$A$1:$D$13,MATCH(MONTH($A357),COEE_CADLIGNE_TR!$A$1:$A$13,0),3))))</f>
        <v>5097.9375</v>
      </c>
      <c r="L357" s="28">
        <f>IF(OR(Ouverture_lignes_validées!L357="F",Ouverture_lignes_validées!L357="PM",Ouverture_lignes_validées!L357=""),"",IF(Ouverture_lignes_validées!L357=1,INDEX(COEE_CADLIGNE_TR!$A$16:$C$27,MATCH(Tableau4[[#This Row],[Mois]],COEE_CADLIGNE_TR!$A$16:$A$27,0),2)*COEE_CADLIGNE_TR!$H$2*INDEX(COEE_CADLIGNE_TR!$L$3:$R$9,MATCH(WEEKDAY($A357,1),COEE_CADLIGNE_TR!$M$3:$M$9,0),5)*INDEX(COEE_CADLIGNE_TR!$A$1:$D$13,MATCH(MONTH($A357),COEE_CADLIGNE_TR!$A$1:$A$13,0),3)))</f>
        <v>6230.8125</v>
      </c>
      <c r="M357" s="28" t="str">
        <f>IF(OR(Ouverture_lignes_validées!M357="F",Ouverture_lignes_validées!M357="PM",Ouverture_lignes_validées!M357=""),"",IF(Ouverture_lignes_validées!M357=1,INDEX(COEE_CADLIGNE_TR!$A$16:$C$27,MATCH(Tableau4[[#This Row],[Mois]],COEE_CADLIGNE_TR!$A$16:$A$27,0),2)*COEE_CADLIGNE_TR!$H$2*INDEX(COEE_CADLIGNE_TR!$L$3:$R$9,MATCH(WEEKDAY($A357,1),COEE_CADLIGNE_TR!$M$3:$M$9,0),6)*INDEX(COEE_CADLIGNE_TR!$A$1:$D$13,MATCH(MONTH($A357),COEE_CADLIGNE_TR!$A$1:$A$13,0),3)))</f>
        <v/>
      </c>
      <c r="N357" s="28" t="str">
        <f>IF(OR(Ouverture_lignes_validées!N357="F",Ouverture_lignes_validées!N357="PM",Ouverture_lignes_validées!N357=""),"",IF(Ouverture_lignes_validées!N357=1,INDEX(COEE_CADLIGNE_TR!$A$16:$C$27,MATCH(Tableau4[[#This Row],[Mois]],COEE_CADLIGNE_TR!$A$16:$A$27,0),2)*COEE_CADLIGNE_TR!$H$2*INDEX(COEE_CADLIGNE_TR!$L$3:$R$9,MATCH(WEEKDAY($A357,1),COEE_CADLIGNE_TR!$M$3:$M$9,0),7)*INDEX(COEE_CADLIGNE_TR!$A$1:$D$13,MATCH(MONTH($A357),COEE_CADLIGNE_TR!$A$1:$A$13,0),3)))</f>
        <v/>
      </c>
      <c r="O357" s="28">
        <f>IF(OR(Ouverture_lignes_validées!O357="F",Ouverture_lignes_validées!O357="PM",Ouverture_lignes_validées!O357=""),"",IF(Ouverture_lignes_validées!O357=1,IF(ISEVEN(Capa_lignes!$C357)="VRAI",INDEX(COEE_CADLIGNE_TR!$A$16:$C$27,MATCH(Tableau4[[#This Row],[Mois]],COEE_CADLIGNE_TR!$A$16:$A$27,0),2)*COEE_CADLIGNE_TR!$I$2*INDEX(COEE_CADLIGNE_TR!$L$3:$R$9,MATCH(WEEKDAY($A357,1),COEE_CADLIGNE_TR!$M$3:$M$9,0),4)*INDEX(COEE_CADLIGNE_TR!$A$1:$D$13,MATCH(MONTH($A357),COEE_CADLIGNE_TR!$A$1:$A$13,0),4),INDEX(COEE_CADLIGNE_TR!$A$16:$C$27,MATCH(Tableau4[[#This Row],[Mois]],COEE_CADLIGNE_TR!$A$16:$A$27,0),2)*COEE_CADLIGNE_TR!$I$2*INDEX(COEE_CADLIGNE_TR!$L$3:$R$9,MATCH(WEEKDAY($A357,1),COEE_CADLIGNE_TR!$M$3:$M$9,0),3)*INDEX(COEE_CADLIGNE_TR!$A$1:$D$13,MATCH(MONTH($A357),COEE_CADLIGNE_TR!$A$1:$A$13,0),4))))</f>
        <v>4984.6500000000005</v>
      </c>
      <c r="P357" s="28">
        <f>IF(OR(Ouverture_lignes_validées!P357="F",Ouverture_lignes_validées!P357="PM",Ouverture_lignes_validées!P357=""),"",IF(Ouverture_lignes_validées!P357=1,IF(ISEVEN(Capa_lignes!$C357)="VRAI",INDEX(COEE_CADLIGNE_TR!$A$16:$C$27,MATCH(Tableau4[[#This Row],[Mois]],COEE_CADLIGNE_TR!$A$16:$A$27,0),2)*COEE_CADLIGNE_TR!$I$2*INDEX(COEE_CADLIGNE_TR!$L$3:$R$9,MATCH(WEEKDAY($A357,1),COEE_CADLIGNE_TR!$M$3:$M$9,0),3)*INDEX(COEE_CADLIGNE_TR!$A$1:$D$13,MATCH(MONTH($A357),COEE_CADLIGNE_TR!$A$1:$A$13,0),4),INDEX(COEE_CADLIGNE_TR!$A$16:$C$27,MATCH(Tableau4[[#This Row],[Mois]],COEE_CADLIGNE_TR!$A$16:$A$27,0),2)*COEE_CADLIGNE_TR!$I$2*INDEX(COEE_CADLIGNE_TR!$L$3:$R$9,MATCH(WEEKDAY($A357,1),COEE_CADLIGNE_TR!$M$3:$M$9,0),4)*INDEX(COEE_CADLIGNE_TR!$A$1:$D$13,MATCH(MONTH($A357),COEE_CADLIGNE_TR!$A$1:$A$13,0),4))))</f>
        <v>5097.9375</v>
      </c>
      <c r="Q357" s="28" t="str">
        <f>IF(OR(Ouverture_lignes_validées!Q357="F",Ouverture_lignes_validées!Q357="PM",Ouverture_lignes_validées!Q357=""),"",IF(Ouverture_lignes_validées!Q357=1,INDEX(COEE_CADLIGNE_TR!$A$16:$C$27,MATCH(Tableau4[[#This Row],[Mois]],COEE_CADLIGNE_TR!$A$16:$A$27,0),2)*COEE_CADLIGNE_TR!$I$2*INDEX(COEE_CADLIGNE_TR!$L$3:$R$9,MATCH(WEEKDAY($A357,1),COEE_CADLIGNE_TR!$M$3:$M$9,0),5)*INDEX(COEE_CADLIGNE_TR!$A$1:$D$13,MATCH(MONTH($A357),COEE_CADLIGNE_TR!$A$1:$A$13,0),4)))</f>
        <v/>
      </c>
      <c r="R357" s="28" t="str">
        <f>IF(OR(Ouverture_lignes_validées!R357="F",Ouverture_lignes_validées!R357="PM",Ouverture_lignes_validées!R357=""),"",IF(Ouverture_lignes_validées!R357=1,INDEX(COEE_CADLIGNE_TR!$A$16:$C$27,MATCH(Tableau4[[#This Row],[Mois]],COEE_CADLIGNE_TR!$A$16:$A$27,0),2)*COEE_CADLIGNE_TR!$I$2*INDEX(COEE_CADLIGNE_TR!$L$3:$R$9,MATCH(WEEKDAY($A357,1),COEE_CADLIGNE_TR!$M$3:$M$9,0),6)*INDEX(COEE_CADLIGNE_TR!$A$1:$D$13,MATCH(MONTH($A357),COEE_CADLIGNE_TR!$A$1:$A$13,0),4)))</f>
        <v/>
      </c>
      <c r="S357" s="28" t="str">
        <f>IF(OR(Ouverture_lignes_validées!S357="F",Ouverture_lignes_validées!S357="PM",Ouverture_lignes_validées!S357=""),"",IF(Ouverture_lignes_validées!S357=1,INDEX(COEE_CADLIGNE_TR!$A$16:$C$27,MATCH(Tableau4[[#This Row],[Mois]],COEE_CADLIGNE_TR!$A$16:$A$27,0),2)*COEE_CADLIGNE_TR!$I$2*INDEX(COEE_CADLIGNE_TR!$L$3:$R$9,MATCH(WEEKDAY($A357,1),COEE_CADLIGNE_TR!$M$3:$M$9,0),7)*INDEX(COEE_CADLIGNE_TR!$A$1:$D$13,MATCH(MONTH($A357),COEE_CADLIGNE_TR!$A$1:$A$13,0),4)))</f>
        <v/>
      </c>
      <c r="T357" s="28">
        <f>IF(OR(Ouverture_lignes_validées!T357="F",Ouverture_lignes_validées!T357="PM",Ouverture_lignes_validées!T357=""),"",IF(Ouverture_lignes_validées!T357=1,IF(ISEVEN(Capa_lignes!$C357)="VRAI",INDEX(COEE_CADLIGNE_TR!$A$16:$C$27,MATCH(Tableau4[[#This Row],[Mois]],COEE_CADLIGNE_TR!$A$16:$A$27,0),2)*COEE_CADLIGNE_TR!$J$2*INDEX(COEE_CADLIGNE_TR!$L$3:$R$9,MATCH(WEEKDAY($A357,1),COEE_CADLIGNE_TR!$M$3:$M$9,0),3)*INDEX(COEE_CADLIGNE_TR!$A$1:$E$13,MATCH(MONTH($A357),COEE_CADLIGNE_TR!$A$1:$A$13,0),5),INDEX(COEE_CADLIGNE_TR!$A$16:$C$27,MATCH(Tableau4[[#This Row],[Mois]],COEE_CADLIGNE_TR!$A$16:$A$27,0),2)*COEE_CADLIGNE_TR!$J$2*INDEX(COEE_CADLIGNE_TR!$L$3:$R$9,MATCH(WEEKDAY($A357,1),COEE_CADLIGNE_TR!$M$3:$M$9,0),4)*INDEX(COEE_CADLIGNE_TR!$A$1:$E$13,MATCH(MONTH($A357),COEE_CADLIGNE_TR!$A$1:$A$13,0),5))))</f>
        <v>1601.8735362997659</v>
      </c>
    </row>
    <row r="358" spans="1:20" x14ac:dyDescent="0.35">
      <c r="A358" s="4">
        <v>45281</v>
      </c>
      <c r="B358" s="1">
        <v>2023</v>
      </c>
      <c r="C358" s="1">
        <v>51</v>
      </c>
      <c r="D358" s="1">
        <f>MONTH(Tableau4[[#This Row],[Date ]])</f>
        <v>12</v>
      </c>
      <c r="E358" s="28" t="str">
        <f>IF(OR(Ouverture_lignes_validées!E358="F",Ouverture_lignes_validées!E358="PM",Ouverture_lignes_validées!E358=""),"",
IF(Ouverture_lignes_validées!E358=1,
IF(ISEVEN(Capa_lignes!$C358)="VRAI",
INDEX(COEE_CADLIGNE_TR!$A$16:$C$27,MATCH(Tableau4[[#This Row],[Mois]],COEE_CADLIGNE_TR!$A$16:$A$27,0),2)*COEE_CADLIGNE_TR!$G$2*INDEX(COEE_CADLIGNE_TR!$L$3:$R$9,MATCH(WEEKDAY($A358,1),COEE_CADLIGNE_TR!$M$3:$M$9,0),4)*INDEX(COEE_CADLIGNE_TR!$A$1:$D$13,MATCH(MONTH($A358),COEE_CADLIGNE_TR!$A$1:$A$13,0),2)*INDEX(COEE_CADLIGNE_TR!$A$1:$D$13,MATCH(MONTH($A358),COEE_CADLIGNE_TR!$A$1:$A$13,0),2),
INDEX(COEE_CADLIGNE_TR!$A$16:$C$27,MATCH(Tableau4[[#This Row],[Mois]],COEE_CADLIGNE_TR!$A$16:$A$27,0),2)*COEE_CADLIGNE_TR!$G$2*INDEX(COEE_CADLIGNE_TR!$L$3:$R$9,MATCH(WEEKDAY($A358,1),COEE_CADLIGNE_TR!$M$3:$M$9,0),3)*INDEX(COEE_CADLIGNE_TR!$A$1:$D$13,MATCH(MONTH($A358),COEE_CADLIGNE_TR!$A$1:$A$13,0),2)*INDEX(COEE_CADLIGNE_TR!$A$1:$D$13,MATCH(MONTH($A358),COEE_CADLIGNE_TR!$A$1:$A$13,0),2))))</f>
        <v/>
      </c>
      <c r="F358" s="28" t="str">
        <f>IF(OR(Ouverture_lignes_validées!F358="F",Ouverture_lignes_validées!F358="PM",Ouverture_lignes_validées!F358=""),"",IF(Ouverture_lignes_validées!F358=1,IF(ISEVEN(Capa_lignes!$C358)="VRAI",INDEX(COEE_CADLIGNE_TR!$A$16:$C$27,MATCH(Tableau4[[#This Row],[Mois]],COEE_CADLIGNE_TR!$A$16:$A$27,0),2)*COEE_CADLIGNE_TR!$G$2*INDEX(COEE_CADLIGNE_TR!$L$3:$R$9,MATCH(WEEKDAY($A358,1),COEE_CADLIGNE_TR!$M$3:$M$9,0),3)*INDEX(COEE_CADLIGNE_TR!$A$1:$D$13,MATCH(MONTH($A358),COEE_CADLIGNE_TR!$A$1:$A$13,0),2),COEE_CADLIGNE_TR!$G$2*INDEX(COEE_CADLIGNE_TR!$L$3:$R$9,MATCH(WEEKDAY($A358,1),COEE_CADLIGNE_TR!$M$3:$M$9,0),4)*INDEX(COEE_CADLIGNE_TR!$A$1:$D$13,MATCH(MONTH($A358),COEE_CADLIGNE_TR!$A$1:$A$13,0),2))))</f>
        <v/>
      </c>
      <c r="G358" s="28" t="str">
        <f>IF(OR(Ouverture_lignes_validées!G358="F",Ouverture_lignes_validées!G358="PM",Ouverture_lignes_validées!G358=""),"",IF(Ouverture_lignes_validées!G358=1,INDEX(COEE_CADLIGNE_TR!$A$16:$C$27,MATCH(Tableau4[[#This Row],[Mois]],COEE_CADLIGNE_TR!$A$16:$A$27,0),2)*COEE_CADLIGNE_TR!$G$2*INDEX(COEE_CADLIGNE_TR!$L$3:$R$9,MATCH(WEEKDAY($A358,1),COEE_CADLIGNE_TR!$M$3:$M$9,0),5)*INDEX(COEE_CADLIGNE_TR!$A$1:$D$13,MATCH(MONTH($A358),COEE_CADLIGNE_TR!$A$1:$A$13,0),2)))</f>
        <v/>
      </c>
      <c r="H358" s="28" t="str">
        <f>IF(OR(Ouverture_lignes_validées!H358="F",Ouverture_lignes_validées!H358="PM",Ouverture_lignes_validées!H358=""),"",IF(Ouverture_lignes_validées!H358=1,INDEX(COEE_CADLIGNE_TR!$A$16:$C$27,MATCH(Tableau4[[#This Row],[Mois]],COEE_CADLIGNE_TR!$A$16:$A$27,0),2)*COEE_CADLIGNE_TR!$G$2*INDEX(COEE_CADLIGNE_TR!$L$3:$R$9,MATCH(WEEKDAY($A358,1),COEE_CADLIGNE_TR!$M$3:$M$9,0),6)*INDEX(COEE_CADLIGNE_TR!$A$1:$D$13,MATCH(MONTH($A358),COEE_CADLIGNE_TR!$A$1:$A$13,0),2)))</f>
        <v/>
      </c>
      <c r="I358" s="28" t="str">
        <f>IF(OR(Ouverture_lignes_validées!I358="F",Ouverture_lignes_validées!I358="PM",Ouverture_lignes_validées!I358=""),"",IF(Ouverture_lignes_validées!I358=1,INDEX(COEE_CADLIGNE_TR!$A$16:$C$27,MATCH(Tableau4[[#This Row],[Mois]],COEE_CADLIGNE_TR!$A$16:$A$27,0),2)*COEE_CADLIGNE_TR!$G$2*INDEX(COEE_CADLIGNE_TR!$L$3:$R$9,MATCH(WEEKDAY($A358,1),COEE_CADLIGNE_TR!$M$3:$M$9,0),7)*INDEX(COEE_CADLIGNE_TR!$A$1:$D$13,MATCH(MONTH($A358),COEE_CADLIGNE_TR!$A$1:$A$13,0),2)))</f>
        <v/>
      </c>
      <c r="J358" s="28" t="str">
        <f>IF(OR(Ouverture_lignes_validées!J358="F",Ouverture_lignes_validées!J358="PM",Ouverture_lignes_validées!J358=""),"",IF(Ouverture_lignes_validées!J358=1,IF(ISEVEN(Capa_lignes!$C358)="VRAI",INDEX(COEE_CADLIGNE_TR!$A$16:$C$27,MATCH(Tableau4[[#This Row],[Mois]],COEE_CADLIGNE_TR!$A$16:$A$27,0),2)*COEE_CADLIGNE_TR!$H$2*INDEX(COEE_CADLIGNE_TR!$L$3:$R$9,MATCH(WEEKDAY($A358,1),COEE_CADLIGNE_TR!$M$3:$M$9,0),4)*INDEX(COEE_CADLIGNE_TR!$A$1:$D$13,MATCH(MONTH($A358),COEE_CADLIGNE_TR!$A$1:$A$13,0),3),INDEX(COEE_CADLIGNE_TR!$A$16:$C$27,MATCH(Tableau4[[#This Row],[Mois]],COEE_CADLIGNE_TR!$A$16:$A$27,0),2)*COEE_CADLIGNE_TR!$H$2*INDEX(COEE_CADLIGNE_TR!$L$3:$R$9,MATCH(WEEKDAY($A358,1),COEE_CADLIGNE_TR!$M$3:$M$9,0),3)*INDEX(COEE_CADLIGNE_TR!$A$1:$D$13,MATCH(MONTH($A358),COEE_CADLIGNE_TR!$A$1:$A$13,0),3))))</f>
        <v/>
      </c>
      <c r="K358" s="28">
        <f>IF(OR(Ouverture_lignes_validées!K358="F",Ouverture_lignes_validées!K358="PM",Ouverture_lignes_validées!K358=""),"",IF(Ouverture_lignes_validées!K358=1,IF(ISEVEN(Capa_lignes!$C358)="VRAI",INDEX(COEE_CADLIGNE_TR!$A$16:$C$27,MATCH(Tableau4[[#This Row],[Mois]],COEE_CADLIGNE_TR!$A$16:$A$27,0),2)*COEE_CADLIGNE_TR!$H$2*INDEX(COEE_CADLIGNE_TR!$L$3:$R$9,MATCH(WEEKDAY($A358,1),COEE_CADLIGNE_TR!$M$3:$M$9,0),3)*INDEX(COEE_CADLIGNE_TR!$A$1:$D$13,MATCH(MONTH($A358),COEE_CADLIGNE_TR!$A$1:$A$13,0),3),INDEX(COEE_CADLIGNE_TR!$A$16:$C$27,MATCH(Tableau4[[#This Row],[Mois]],COEE_CADLIGNE_TR!$A$16:$A$27,0),2)*COEE_CADLIGNE_TR!$H$2*INDEX(COEE_CADLIGNE_TR!$L$3:$R$9,MATCH(WEEKDAY($A358,1),COEE_CADLIGNE_TR!$M$3:$M$9,0),4)*INDEX(COEE_CADLIGNE_TR!$A$1:$D$13,MATCH(MONTH($A358),COEE_CADLIGNE_TR!$A$1:$A$13,0),3))))</f>
        <v>5097.9375</v>
      </c>
      <c r="L358" s="28">
        <f>IF(OR(Ouverture_lignes_validées!L358="F",Ouverture_lignes_validées!L358="PM",Ouverture_lignes_validées!L358=""),"",IF(Ouverture_lignes_validées!L358=1,INDEX(COEE_CADLIGNE_TR!$A$16:$C$27,MATCH(Tableau4[[#This Row],[Mois]],COEE_CADLIGNE_TR!$A$16:$A$27,0),2)*COEE_CADLIGNE_TR!$H$2*INDEX(COEE_CADLIGNE_TR!$L$3:$R$9,MATCH(WEEKDAY($A358,1),COEE_CADLIGNE_TR!$M$3:$M$9,0),5)*INDEX(COEE_CADLIGNE_TR!$A$1:$D$13,MATCH(MONTH($A358),COEE_CADLIGNE_TR!$A$1:$A$13,0),3)))</f>
        <v>6230.8125</v>
      </c>
      <c r="M358" s="28" t="str">
        <f>IF(OR(Ouverture_lignes_validées!M358="F",Ouverture_lignes_validées!M358="PM",Ouverture_lignes_validées!M358=""),"",IF(Ouverture_lignes_validées!M358=1,INDEX(COEE_CADLIGNE_TR!$A$16:$C$27,MATCH(Tableau4[[#This Row],[Mois]],COEE_CADLIGNE_TR!$A$16:$A$27,0),2)*COEE_CADLIGNE_TR!$H$2*INDEX(COEE_CADLIGNE_TR!$L$3:$R$9,MATCH(WEEKDAY($A358,1),COEE_CADLIGNE_TR!$M$3:$M$9,0),6)*INDEX(COEE_CADLIGNE_TR!$A$1:$D$13,MATCH(MONTH($A358),COEE_CADLIGNE_TR!$A$1:$A$13,0),3)))</f>
        <v/>
      </c>
      <c r="N358" s="28" t="str">
        <f>IF(OR(Ouverture_lignes_validées!N358="F",Ouverture_lignes_validées!N358="PM",Ouverture_lignes_validées!N358=""),"",IF(Ouverture_lignes_validées!N358=1,INDEX(COEE_CADLIGNE_TR!$A$16:$C$27,MATCH(Tableau4[[#This Row],[Mois]],COEE_CADLIGNE_TR!$A$16:$A$27,0),2)*COEE_CADLIGNE_TR!$H$2*INDEX(COEE_CADLIGNE_TR!$L$3:$R$9,MATCH(WEEKDAY($A358,1),COEE_CADLIGNE_TR!$M$3:$M$9,0),7)*INDEX(COEE_CADLIGNE_TR!$A$1:$D$13,MATCH(MONTH($A358),COEE_CADLIGNE_TR!$A$1:$A$13,0),3)))</f>
        <v/>
      </c>
      <c r="O358" s="28">
        <f>IF(OR(Ouverture_lignes_validées!O358="F",Ouverture_lignes_validées!O358="PM",Ouverture_lignes_validées!O358=""),"",IF(Ouverture_lignes_validées!O358=1,IF(ISEVEN(Capa_lignes!$C358)="VRAI",INDEX(COEE_CADLIGNE_TR!$A$16:$C$27,MATCH(Tableau4[[#This Row],[Mois]],COEE_CADLIGNE_TR!$A$16:$A$27,0),2)*COEE_CADLIGNE_TR!$I$2*INDEX(COEE_CADLIGNE_TR!$L$3:$R$9,MATCH(WEEKDAY($A358,1),COEE_CADLIGNE_TR!$M$3:$M$9,0),4)*INDEX(COEE_CADLIGNE_TR!$A$1:$D$13,MATCH(MONTH($A358),COEE_CADLIGNE_TR!$A$1:$A$13,0),4),INDEX(COEE_CADLIGNE_TR!$A$16:$C$27,MATCH(Tableau4[[#This Row],[Mois]],COEE_CADLIGNE_TR!$A$16:$A$27,0),2)*COEE_CADLIGNE_TR!$I$2*INDEX(COEE_CADLIGNE_TR!$L$3:$R$9,MATCH(WEEKDAY($A358,1),COEE_CADLIGNE_TR!$M$3:$M$9,0),3)*INDEX(COEE_CADLIGNE_TR!$A$1:$D$13,MATCH(MONTH($A358),COEE_CADLIGNE_TR!$A$1:$A$13,0),4))))</f>
        <v>4984.6500000000005</v>
      </c>
      <c r="P358" s="28">
        <f>IF(OR(Ouverture_lignes_validées!P358="F",Ouverture_lignes_validées!P358="PM",Ouverture_lignes_validées!P358=""),"",IF(Ouverture_lignes_validées!P358=1,IF(ISEVEN(Capa_lignes!$C358)="VRAI",INDEX(COEE_CADLIGNE_TR!$A$16:$C$27,MATCH(Tableau4[[#This Row],[Mois]],COEE_CADLIGNE_TR!$A$16:$A$27,0),2)*COEE_CADLIGNE_TR!$I$2*INDEX(COEE_CADLIGNE_TR!$L$3:$R$9,MATCH(WEEKDAY($A358,1),COEE_CADLIGNE_TR!$M$3:$M$9,0),3)*INDEX(COEE_CADLIGNE_TR!$A$1:$D$13,MATCH(MONTH($A358),COEE_CADLIGNE_TR!$A$1:$A$13,0),4),INDEX(COEE_CADLIGNE_TR!$A$16:$C$27,MATCH(Tableau4[[#This Row],[Mois]],COEE_CADLIGNE_TR!$A$16:$A$27,0),2)*COEE_CADLIGNE_TR!$I$2*INDEX(COEE_CADLIGNE_TR!$L$3:$R$9,MATCH(WEEKDAY($A358,1),COEE_CADLIGNE_TR!$M$3:$M$9,0),4)*INDEX(COEE_CADLIGNE_TR!$A$1:$D$13,MATCH(MONTH($A358),COEE_CADLIGNE_TR!$A$1:$A$13,0),4))))</f>
        <v>5097.9375</v>
      </c>
      <c r="Q358" s="28" t="str">
        <f>IF(OR(Ouverture_lignes_validées!Q358="F",Ouverture_lignes_validées!Q358="PM",Ouverture_lignes_validées!Q358=""),"",IF(Ouverture_lignes_validées!Q358=1,INDEX(COEE_CADLIGNE_TR!$A$16:$C$27,MATCH(Tableau4[[#This Row],[Mois]],COEE_CADLIGNE_TR!$A$16:$A$27,0),2)*COEE_CADLIGNE_TR!$I$2*INDEX(COEE_CADLIGNE_TR!$L$3:$R$9,MATCH(WEEKDAY($A358,1),COEE_CADLIGNE_TR!$M$3:$M$9,0),5)*INDEX(COEE_CADLIGNE_TR!$A$1:$D$13,MATCH(MONTH($A358),COEE_CADLIGNE_TR!$A$1:$A$13,0),4)))</f>
        <v/>
      </c>
      <c r="R358" s="28" t="str">
        <f>IF(OR(Ouverture_lignes_validées!R358="F",Ouverture_lignes_validées!R358="PM",Ouverture_lignes_validées!R358=""),"",IF(Ouverture_lignes_validées!R358=1,INDEX(COEE_CADLIGNE_TR!$A$16:$C$27,MATCH(Tableau4[[#This Row],[Mois]],COEE_CADLIGNE_TR!$A$16:$A$27,0),2)*COEE_CADLIGNE_TR!$I$2*INDEX(COEE_CADLIGNE_TR!$L$3:$R$9,MATCH(WEEKDAY($A358,1),COEE_CADLIGNE_TR!$M$3:$M$9,0),6)*INDEX(COEE_CADLIGNE_TR!$A$1:$D$13,MATCH(MONTH($A358),COEE_CADLIGNE_TR!$A$1:$A$13,0),4)))</f>
        <v/>
      </c>
      <c r="S358" s="28" t="str">
        <f>IF(OR(Ouverture_lignes_validées!S358="F",Ouverture_lignes_validées!S358="PM",Ouverture_lignes_validées!S358=""),"",IF(Ouverture_lignes_validées!S358=1,INDEX(COEE_CADLIGNE_TR!$A$16:$C$27,MATCH(Tableau4[[#This Row],[Mois]],COEE_CADLIGNE_TR!$A$16:$A$27,0),2)*COEE_CADLIGNE_TR!$I$2*INDEX(COEE_CADLIGNE_TR!$L$3:$R$9,MATCH(WEEKDAY($A358,1),COEE_CADLIGNE_TR!$M$3:$M$9,0),7)*INDEX(COEE_CADLIGNE_TR!$A$1:$D$13,MATCH(MONTH($A358),COEE_CADLIGNE_TR!$A$1:$A$13,0),4)))</f>
        <v/>
      </c>
      <c r="T358" s="28">
        <f>IF(OR(Ouverture_lignes_validées!T358="F",Ouverture_lignes_validées!T358="PM",Ouverture_lignes_validées!T358=""),"",IF(Ouverture_lignes_validées!T358=1,IF(ISEVEN(Capa_lignes!$C358)="VRAI",INDEX(COEE_CADLIGNE_TR!$A$16:$C$27,MATCH(Tableau4[[#This Row],[Mois]],COEE_CADLIGNE_TR!$A$16:$A$27,0),2)*COEE_CADLIGNE_TR!$J$2*INDEX(COEE_CADLIGNE_TR!$L$3:$R$9,MATCH(WEEKDAY($A358,1),COEE_CADLIGNE_TR!$M$3:$M$9,0),3)*INDEX(COEE_CADLIGNE_TR!$A$1:$E$13,MATCH(MONTH($A358),COEE_CADLIGNE_TR!$A$1:$A$13,0),5),INDEX(COEE_CADLIGNE_TR!$A$16:$C$27,MATCH(Tableau4[[#This Row],[Mois]],COEE_CADLIGNE_TR!$A$16:$A$27,0),2)*COEE_CADLIGNE_TR!$J$2*INDEX(COEE_CADLIGNE_TR!$L$3:$R$9,MATCH(WEEKDAY($A358,1),COEE_CADLIGNE_TR!$M$3:$M$9,0),4)*INDEX(COEE_CADLIGNE_TR!$A$1:$E$13,MATCH(MONTH($A358),COEE_CADLIGNE_TR!$A$1:$A$13,0),5))))</f>
        <v>1601.8735362997659</v>
      </c>
    </row>
    <row r="359" spans="1:20" x14ac:dyDescent="0.35">
      <c r="A359" s="4">
        <v>45282</v>
      </c>
      <c r="B359" s="1">
        <v>2023</v>
      </c>
      <c r="C359" s="1">
        <v>51</v>
      </c>
      <c r="D359" s="1">
        <f>MONTH(Tableau4[[#This Row],[Date ]])</f>
        <v>12</v>
      </c>
      <c r="E359" s="28" t="str">
        <f>IF(OR(Ouverture_lignes_validées!E359="F",Ouverture_lignes_validées!E359="PM",Ouverture_lignes_validées!E359=""),"",
IF(Ouverture_lignes_validées!E359=1,
IF(ISEVEN(Capa_lignes!$C359)="VRAI",
INDEX(COEE_CADLIGNE_TR!$A$16:$C$27,MATCH(Tableau4[[#This Row],[Mois]],COEE_CADLIGNE_TR!$A$16:$A$27,0),2)*COEE_CADLIGNE_TR!$G$2*INDEX(COEE_CADLIGNE_TR!$L$3:$R$9,MATCH(WEEKDAY($A359,1),COEE_CADLIGNE_TR!$M$3:$M$9,0),4)*INDEX(COEE_CADLIGNE_TR!$A$1:$D$13,MATCH(MONTH($A359),COEE_CADLIGNE_TR!$A$1:$A$13,0),2)*INDEX(COEE_CADLIGNE_TR!$A$1:$D$13,MATCH(MONTH($A359),COEE_CADLIGNE_TR!$A$1:$A$13,0),2),
INDEX(COEE_CADLIGNE_TR!$A$16:$C$27,MATCH(Tableau4[[#This Row],[Mois]],COEE_CADLIGNE_TR!$A$16:$A$27,0),2)*COEE_CADLIGNE_TR!$G$2*INDEX(COEE_CADLIGNE_TR!$L$3:$R$9,MATCH(WEEKDAY($A359,1),COEE_CADLIGNE_TR!$M$3:$M$9,0),3)*INDEX(COEE_CADLIGNE_TR!$A$1:$D$13,MATCH(MONTH($A359),COEE_CADLIGNE_TR!$A$1:$A$13,0),2)*INDEX(COEE_CADLIGNE_TR!$A$1:$D$13,MATCH(MONTH($A359),COEE_CADLIGNE_TR!$A$1:$A$13,0),2))))</f>
        <v/>
      </c>
      <c r="F359" s="28" t="str">
        <f>IF(OR(Ouverture_lignes_validées!F359="F",Ouverture_lignes_validées!F359="PM",Ouverture_lignes_validées!F359=""),"",IF(Ouverture_lignes_validées!F359=1,IF(ISEVEN(Capa_lignes!$C359)="VRAI",INDEX(COEE_CADLIGNE_TR!$A$16:$C$27,MATCH(Tableau4[[#This Row],[Mois]],COEE_CADLIGNE_TR!$A$16:$A$27,0),2)*COEE_CADLIGNE_TR!$G$2*INDEX(COEE_CADLIGNE_TR!$L$3:$R$9,MATCH(WEEKDAY($A359,1),COEE_CADLIGNE_TR!$M$3:$M$9,0),3)*INDEX(COEE_CADLIGNE_TR!$A$1:$D$13,MATCH(MONTH($A359),COEE_CADLIGNE_TR!$A$1:$A$13,0),2),COEE_CADLIGNE_TR!$G$2*INDEX(COEE_CADLIGNE_TR!$L$3:$R$9,MATCH(WEEKDAY($A359,1),COEE_CADLIGNE_TR!$M$3:$M$9,0),4)*INDEX(COEE_CADLIGNE_TR!$A$1:$D$13,MATCH(MONTH($A359),COEE_CADLIGNE_TR!$A$1:$A$13,0),2))))</f>
        <v/>
      </c>
      <c r="G359" s="28" t="str">
        <f>IF(OR(Ouverture_lignes_validées!G359="F",Ouverture_lignes_validées!G359="PM",Ouverture_lignes_validées!G359=""),"",IF(Ouverture_lignes_validées!G359=1,INDEX(COEE_CADLIGNE_TR!$A$16:$C$27,MATCH(Tableau4[[#This Row],[Mois]],COEE_CADLIGNE_TR!$A$16:$A$27,0),2)*COEE_CADLIGNE_TR!$G$2*INDEX(COEE_CADLIGNE_TR!$L$3:$R$9,MATCH(WEEKDAY($A359,1),COEE_CADLIGNE_TR!$M$3:$M$9,0),5)*INDEX(COEE_CADLIGNE_TR!$A$1:$D$13,MATCH(MONTH($A359),COEE_CADLIGNE_TR!$A$1:$A$13,0),2)))</f>
        <v/>
      </c>
      <c r="H359" s="28" t="str">
        <f>IF(OR(Ouverture_lignes_validées!H359="F",Ouverture_lignes_validées!H359="PM",Ouverture_lignes_validées!H359=""),"",IF(Ouverture_lignes_validées!H359=1,INDEX(COEE_CADLIGNE_TR!$A$16:$C$27,MATCH(Tableau4[[#This Row],[Mois]],COEE_CADLIGNE_TR!$A$16:$A$27,0),2)*COEE_CADLIGNE_TR!$G$2*INDEX(COEE_CADLIGNE_TR!$L$3:$R$9,MATCH(WEEKDAY($A359,1),COEE_CADLIGNE_TR!$M$3:$M$9,0),6)*INDEX(COEE_CADLIGNE_TR!$A$1:$D$13,MATCH(MONTH($A359),COEE_CADLIGNE_TR!$A$1:$A$13,0),2)))</f>
        <v/>
      </c>
      <c r="I359" s="28" t="str">
        <f>IF(OR(Ouverture_lignes_validées!I359="F",Ouverture_lignes_validées!I359="PM",Ouverture_lignes_validées!I359=""),"",IF(Ouverture_lignes_validées!I359=1,INDEX(COEE_CADLIGNE_TR!$A$16:$C$27,MATCH(Tableau4[[#This Row],[Mois]],COEE_CADLIGNE_TR!$A$16:$A$27,0),2)*COEE_CADLIGNE_TR!$G$2*INDEX(COEE_CADLIGNE_TR!$L$3:$R$9,MATCH(WEEKDAY($A359,1),COEE_CADLIGNE_TR!$M$3:$M$9,0),7)*INDEX(COEE_CADLIGNE_TR!$A$1:$D$13,MATCH(MONTH($A359),COEE_CADLIGNE_TR!$A$1:$A$13,0),2)))</f>
        <v/>
      </c>
      <c r="J359" s="28" t="str">
        <f>IF(OR(Ouverture_lignes_validées!J359="F",Ouverture_lignes_validées!J359="PM",Ouverture_lignes_validées!J359=""),"",IF(Ouverture_lignes_validées!J359=1,IF(ISEVEN(Capa_lignes!$C359)="VRAI",INDEX(COEE_CADLIGNE_TR!$A$16:$C$27,MATCH(Tableau4[[#This Row],[Mois]],COEE_CADLIGNE_TR!$A$16:$A$27,0),2)*COEE_CADLIGNE_TR!$H$2*INDEX(COEE_CADLIGNE_TR!$L$3:$R$9,MATCH(WEEKDAY($A359,1),COEE_CADLIGNE_TR!$M$3:$M$9,0),4)*INDEX(COEE_CADLIGNE_TR!$A$1:$D$13,MATCH(MONTH($A359),COEE_CADLIGNE_TR!$A$1:$A$13,0),3),INDEX(COEE_CADLIGNE_TR!$A$16:$C$27,MATCH(Tableau4[[#This Row],[Mois]],COEE_CADLIGNE_TR!$A$16:$A$27,0),2)*COEE_CADLIGNE_TR!$H$2*INDEX(COEE_CADLIGNE_TR!$L$3:$R$9,MATCH(WEEKDAY($A359,1),COEE_CADLIGNE_TR!$M$3:$M$9,0),3)*INDEX(COEE_CADLIGNE_TR!$A$1:$D$13,MATCH(MONTH($A359),COEE_CADLIGNE_TR!$A$1:$A$13,0),3))))</f>
        <v/>
      </c>
      <c r="K359" s="28">
        <f>IF(OR(Ouverture_lignes_validées!K359="F",Ouverture_lignes_validées!K359="PM",Ouverture_lignes_validées!K359=""),"",IF(Ouverture_lignes_validées!K359=1,IF(ISEVEN(Capa_lignes!$C359)="VRAI",INDEX(COEE_CADLIGNE_TR!$A$16:$C$27,MATCH(Tableau4[[#This Row],[Mois]],COEE_CADLIGNE_TR!$A$16:$A$27,0),2)*COEE_CADLIGNE_TR!$H$2*INDEX(COEE_CADLIGNE_TR!$L$3:$R$9,MATCH(WEEKDAY($A359,1),COEE_CADLIGNE_TR!$M$3:$M$9,0),3)*INDEX(COEE_CADLIGNE_TR!$A$1:$D$13,MATCH(MONTH($A359),COEE_CADLIGNE_TR!$A$1:$A$13,0),3),INDEX(COEE_CADLIGNE_TR!$A$16:$C$27,MATCH(Tableau4[[#This Row],[Mois]],COEE_CADLIGNE_TR!$A$16:$A$27,0),2)*COEE_CADLIGNE_TR!$H$2*INDEX(COEE_CADLIGNE_TR!$L$3:$R$9,MATCH(WEEKDAY($A359,1),COEE_CADLIGNE_TR!$M$3:$M$9,0),4)*INDEX(COEE_CADLIGNE_TR!$A$1:$D$13,MATCH(MONTH($A359),COEE_CADLIGNE_TR!$A$1:$A$13,0),3))))</f>
        <v>3058.7625000000003</v>
      </c>
      <c r="L359" s="28" t="str">
        <f>IF(OR(Ouverture_lignes_validées!L359="F",Ouverture_lignes_validées!L359="PM",Ouverture_lignes_validées!L359=""),"",IF(Ouverture_lignes_validées!L359=1,INDEX(COEE_CADLIGNE_TR!$A$16:$C$27,MATCH(Tableau4[[#This Row],[Mois]],COEE_CADLIGNE_TR!$A$16:$A$27,0),2)*COEE_CADLIGNE_TR!$H$2*INDEX(COEE_CADLIGNE_TR!$L$3:$R$9,MATCH(WEEKDAY($A359,1),COEE_CADLIGNE_TR!$M$3:$M$9,0),5)*INDEX(COEE_CADLIGNE_TR!$A$1:$D$13,MATCH(MONTH($A359),COEE_CADLIGNE_TR!$A$1:$A$13,0),3)))</f>
        <v/>
      </c>
      <c r="M359" s="28" t="str">
        <f>IF(OR(Ouverture_lignes_validées!M359="F",Ouverture_lignes_validées!M359="PM",Ouverture_lignes_validées!M359=""),"",IF(Ouverture_lignes_validées!M359=1,INDEX(COEE_CADLIGNE_TR!$A$16:$C$27,MATCH(Tableau4[[#This Row],[Mois]],COEE_CADLIGNE_TR!$A$16:$A$27,0),2)*COEE_CADLIGNE_TR!$H$2*INDEX(COEE_CADLIGNE_TR!$L$3:$R$9,MATCH(WEEKDAY($A359,1),COEE_CADLIGNE_TR!$M$3:$M$9,0),6)*INDEX(COEE_CADLIGNE_TR!$A$1:$D$13,MATCH(MONTH($A359),COEE_CADLIGNE_TR!$A$1:$A$13,0),3)))</f>
        <v/>
      </c>
      <c r="N359" s="28" t="str">
        <f>IF(OR(Ouverture_lignes_validées!N359="F",Ouverture_lignes_validées!N359="PM",Ouverture_lignes_validées!N359=""),"",IF(Ouverture_lignes_validées!N359=1,INDEX(COEE_CADLIGNE_TR!$A$16:$C$27,MATCH(Tableau4[[#This Row],[Mois]],COEE_CADLIGNE_TR!$A$16:$A$27,0),2)*COEE_CADLIGNE_TR!$H$2*INDEX(COEE_CADLIGNE_TR!$L$3:$R$9,MATCH(WEEKDAY($A359,1),COEE_CADLIGNE_TR!$M$3:$M$9,0),7)*INDEX(COEE_CADLIGNE_TR!$A$1:$D$13,MATCH(MONTH($A359),COEE_CADLIGNE_TR!$A$1:$A$13,0),3)))</f>
        <v/>
      </c>
      <c r="O359" s="28">
        <f>IF(OR(Ouverture_lignes_validées!O359="F",Ouverture_lignes_validées!O359="PM",Ouverture_lignes_validées!O359=""),"",IF(Ouverture_lignes_validées!O359=1,IF(ISEVEN(Capa_lignes!$C359)="VRAI",INDEX(COEE_CADLIGNE_TR!$A$16:$C$27,MATCH(Tableau4[[#This Row],[Mois]],COEE_CADLIGNE_TR!$A$16:$A$27,0),2)*COEE_CADLIGNE_TR!$I$2*INDEX(COEE_CADLIGNE_TR!$L$3:$R$9,MATCH(WEEKDAY($A359,1),COEE_CADLIGNE_TR!$M$3:$M$9,0),4)*INDEX(COEE_CADLIGNE_TR!$A$1:$D$13,MATCH(MONTH($A359),COEE_CADLIGNE_TR!$A$1:$A$13,0),4),INDEX(COEE_CADLIGNE_TR!$A$16:$C$27,MATCH(Tableau4[[#This Row],[Mois]],COEE_CADLIGNE_TR!$A$16:$A$27,0),2)*COEE_CADLIGNE_TR!$I$2*INDEX(COEE_CADLIGNE_TR!$L$3:$R$9,MATCH(WEEKDAY($A359,1),COEE_CADLIGNE_TR!$M$3:$M$9,0),3)*INDEX(COEE_CADLIGNE_TR!$A$1:$D$13,MATCH(MONTH($A359),COEE_CADLIGNE_TR!$A$1:$A$13,0),4))))</f>
        <v>4984.6500000000005</v>
      </c>
      <c r="P359" s="28">
        <f>IF(OR(Ouverture_lignes_validées!P359="F",Ouverture_lignes_validées!P359="PM",Ouverture_lignes_validées!P359=""),"",IF(Ouverture_lignes_validées!P359=1,IF(ISEVEN(Capa_lignes!$C359)="VRAI",INDEX(COEE_CADLIGNE_TR!$A$16:$C$27,MATCH(Tableau4[[#This Row],[Mois]],COEE_CADLIGNE_TR!$A$16:$A$27,0),2)*COEE_CADLIGNE_TR!$I$2*INDEX(COEE_CADLIGNE_TR!$L$3:$R$9,MATCH(WEEKDAY($A359,1),COEE_CADLIGNE_TR!$M$3:$M$9,0),3)*INDEX(COEE_CADLIGNE_TR!$A$1:$D$13,MATCH(MONTH($A359),COEE_CADLIGNE_TR!$A$1:$A$13,0),4),INDEX(COEE_CADLIGNE_TR!$A$16:$C$27,MATCH(Tableau4[[#This Row],[Mois]],COEE_CADLIGNE_TR!$A$16:$A$27,0),2)*COEE_CADLIGNE_TR!$I$2*INDEX(COEE_CADLIGNE_TR!$L$3:$R$9,MATCH(WEEKDAY($A359,1),COEE_CADLIGNE_TR!$M$3:$M$9,0),4)*INDEX(COEE_CADLIGNE_TR!$A$1:$D$13,MATCH(MONTH($A359),COEE_CADLIGNE_TR!$A$1:$A$13,0),4))))</f>
        <v>3058.7625000000003</v>
      </c>
      <c r="Q359" s="28" t="str">
        <f>IF(OR(Ouverture_lignes_validées!Q359="F",Ouverture_lignes_validées!Q359="PM",Ouverture_lignes_validées!Q359=""),"",IF(Ouverture_lignes_validées!Q359=1,INDEX(COEE_CADLIGNE_TR!$A$16:$C$27,MATCH(Tableau4[[#This Row],[Mois]],COEE_CADLIGNE_TR!$A$16:$A$27,0),2)*COEE_CADLIGNE_TR!$I$2*INDEX(COEE_CADLIGNE_TR!$L$3:$R$9,MATCH(WEEKDAY($A359,1),COEE_CADLIGNE_TR!$M$3:$M$9,0),5)*INDEX(COEE_CADLIGNE_TR!$A$1:$D$13,MATCH(MONTH($A359),COEE_CADLIGNE_TR!$A$1:$A$13,0),4)))</f>
        <v/>
      </c>
      <c r="R359" s="28" t="str">
        <f>IF(OR(Ouverture_lignes_validées!R359="F",Ouverture_lignes_validées!R359="PM",Ouverture_lignes_validées!R359=""),"",IF(Ouverture_lignes_validées!R359=1,INDEX(COEE_CADLIGNE_TR!$A$16:$C$27,MATCH(Tableau4[[#This Row],[Mois]],COEE_CADLIGNE_TR!$A$16:$A$27,0),2)*COEE_CADLIGNE_TR!$I$2*INDEX(COEE_CADLIGNE_TR!$L$3:$R$9,MATCH(WEEKDAY($A359,1),COEE_CADLIGNE_TR!$M$3:$M$9,0),6)*INDEX(COEE_CADLIGNE_TR!$A$1:$D$13,MATCH(MONTH($A359),COEE_CADLIGNE_TR!$A$1:$A$13,0),4)))</f>
        <v/>
      </c>
      <c r="S359" s="28" t="str">
        <f>IF(OR(Ouverture_lignes_validées!S359="F",Ouverture_lignes_validées!S359="PM",Ouverture_lignes_validées!S359=""),"",IF(Ouverture_lignes_validées!S359=1,INDEX(COEE_CADLIGNE_TR!$A$16:$C$27,MATCH(Tableau4[[#This Row],[Mois]],COEE_CADLIGNE_TR!$A$16:$A$27,0),2)*COEE_CADLIGNE_TR!$I$2*INDEX(COEE_CADLIGNE_TR!$L$3:$R$9,MATCH(WEEKDAY($A359,1),COEE_CADLIGNE_TR!$M$3:$M$9,0),7)*INDEX(COEE_CADLIGNE_TR!$A$1:$D$13,MATCH(MONTH($A359),COEE_CADLIGNE_TR!$A$1:$A$13,0),4)))</f>
        <v/>
      </c>
      <c r="T359" s="28">
        <f>IF(OR(Ouverture_lignes_validées!T359="F",Ouverture_lignes_validées!T359="PM",Ouverture_lignes_validées!T359=""),"",IF(Ouverture_lignes_validées!T359=1,IF(ISEVEN(Capa_lignes!$C359)="VRAI",INDEX(COEE_CADLIGNE_TR!$A$16:$C$27,MATCH(Tableau4[[#This Row],[Mois]],COEE_CADLIGNE_TR!$A$16:$A$27,0),2)*COEE_CADLIGNE_TR!$J$2*INDEX(COEE_CADLIGNE_TR!$L$3:$R$9,MATCH(WEEKDAY($A359,1),COEE_CADLIGNE_TR!$M$3:$M$9,0),3)*INDEX(COEE_CADLIGNE_TR!$A$1:$E$13,MATCH(MONTH($A359),COEE_CADLIGNE_TR!$A$1:$A$13,0),5),INDEX(COEE_CADLIGNE_TR!$A$16:$C$27,MATCH(Tableau4[[#This Row],[Mois]],COEE_CADLIGNE_TR!$A$16:$A$27,0),2)*COEE_CADLIGNE_TR!$J$2*INDEX(COEE_CADLIGNE_TR!$L$3:$R$9,MATCH(WEEKDAY($A359,1),COEE_CADLIGNE_TR!$M$3:$M$9,0),4)*INDEX(COEE_CADLIGNE_TR!$A$1:$E$13,MATCH(MONTH($A359),COEE_CADLIGNE_TR!$A$1:$A$13,0),5))))</f>
        <v>961.12412177985948</v>
      </c>
    </row>
    <row r="360" spans="1:20" x14ac:dyDescent="0.35">
      <c r="A360" s="4">
        <v>45283</v>
      </c>
      <c r="B360" s="1">
        <v>2023</v>
      </c>
      <c r="C360" s="1">
        <v>51</v>
      </c>
      <c r="D360" s="1">
        <f>MONTH(Tableau4[[#This Row],[Date ]])</f>
        <v>12</v>
      </c>
      <c r="E360" s="28" t="str">
        <f>IF(OR(Ouverture_lignes_validées!E360="F",Ouverture_lignes_validées!E360="PM",Ouverture_lignes_validées!E360=""),"",
IF(Ouverture_lignes_validées!E360=1,
IF(ISEVEN(Capa_lignes!$C360)="VRAI",
INDEX(COEE_CADLIGNE_TR!$A$16:$C$27,MATCH(Tableau4[[#This Row],[Mois]],COEE_CADLIGNE_TR!$A$16:$A$27,0),2)*COEE_CADLIGNE_TR!$G$2*INDEX(COEE_CADLIGNE_TR!$L$3:$R$9,MATCH(WEEKDAY($A360,1),COEE_CADLIGNE_TR!$M$3:$M$9,0),4)*INDEX(COEE_CADLIGNE_TR!$A$1:$D$13,MATCH(MONTH($A360),COEE_CADLIGNE_TR!$A$1:$A$13,0),2)*INDEX(COEE_CADLIGNE_TR!$A$1:$D$13,MATCH(MONTH($A360),COEE_CADLIGNE_TR!$A$1:$A$13,0),2),
INDEX(COEE_CADLIGNE_TR!$A$16:$C$27,MATCH(Tableau4[[#This Row],[Mois]],COEE_CADLIGNE_TR!$A$16:$A$27,0),2)*COEE_CADLIGNE_TR!$G$2*INDEX(COEE_CADLIGNE_TR!$L$3:$R$9,MATCH(WEEKDAY($A360,1),COEE_CADLIGNE_TR!$M$3:$M$9,0),3)*INDEX(COEE_CADLIGNE_TR!$A$1:$D$13,MATCH(MONTH($A360),COEE_CADLIGNE_TR!$A$1:$A$13,0),2)*INDEX(COEE_CADLIGNE_TR!$A$1:$D$13,MATCH(MONTH($A360),COEE_CADLIGNE_TR!$A$1:$A$13,0),2))))</f>
        <v/>
      </c>
      <c r="F360" s="28" t="str">
        <f>IF(OR(Ouverture_lignes_validées!F360="F",Ouverture_lignes_validées!F360="PM",Ouverture_lignes_validées!F360=""),"",IF(Ouverture_lignes_validées!F360=1,IF(ISEVEN(Capa_lignes!$C360)="VRAI",INDEX(COEE_CADLIGNE_TR!$A$16:$C$27,MATCH(Tableau4[[#This Row],[Mois]],COEE_CADLIGNE_TR!$A$16:$A$27,0),2)*COEE_CADLIGNE_TR!$G$2*INDEX(COEE_CADLIGNE_TR!$L$3:$R$9,MATCH(WEEKDAY($A360,1),COEE_CADLIGNE_TR!$M$3:$M$9,0),3)*INDEX(COEE_CADLIGNE_TR!$A$1:$D$13,MATCH(MONTH($A360),COEE_CADLIGNE_TR!$A$1:$A$13,0),2),COEE_CADLIGNE_TR!$G$2*INDEX(COEE_CADLIGNE_TR!$L$3:$R$9,MATCH(WEEKDAY($A360,1),COEE_CADLIGNE_TR!$M$3:$M$9,0),4)*INDEX(COEE_CADLIGNE_TR!$A$1:$D$13,MATCH(MONTH($A360),COEE_CADLIGNE_TR!$A$1:$A$13,0),2))))</f>
        <v/>
      </c>
      <c r="G360" s="28" t="str">
        <f>IF(OR(Ouverture_lignes_validées!G360="F",Ouverture_lignes_validées!G360="PM",Ouverture_lignes_validées!G360=""),"",IF(Ouverture_lignes_validées!G360=1,INDEX(COEE_CADLIGNE_TR!$A$16:$C$27,MATCH(Tableau4[[#This Row],[Mois]],COEE_CADLIGNE_TR!$A$16:$A$27,0),2)*COEE_CADLIGNE_TR!$G$2*INDEX(COEE_CADLIGNE_TR!$L$3:$R$9,MATCH(WEEKDAY($A360,1),COEE_CADLIGNE_TR!$M$3:$M$9,0),5)*INDEX(COEE_CADLIGNE_TR!$A$1:$D$13,MATCH(MONTH($A360),COEE_CADLIGNE_TR!$A$1:$A$13,0),2)))</f>
        <v/>
      </c>
      <c r="H360" s="28" t="str">
        <f>IF(OR(Ouverture_lignes_validées!H360="F",Ouverture_lignes_validées!H360="PM",Ouverture_lignes_validées!H360=""),"",IF(Ouverture_lignes_validées!H360=1,INDEX(COEE_CADLIGNE_TR!$A$16:$C$27,MATCH(Tableau4[[#This Row],[Mois]],COEE_CADLIGNE_TR!$A$16:$A$27,0),2)*COEE_CADLIGNE_TR!$G$2*INDEX(COEE_CADLIGNE_TR!$L$3:$R$9,MATCH(WEEKDAY($A360,1),COEE_CADLIGNE_TR!$M$3:$M$9,0),6)*INDEX(COEE_CADLIGNE_TR!$A$1:$D$13,MATCH(MONTH($A360),COEE_CADLIGNE_TR!$A$1:$A$13,0),2)))</f>
        <v/>
      </c>
      <c r="I360" s="28" t="str">
        <f>IF(OR(Ouverture_lignes_validées!I360="F",Ouverture_lignes_validées!I360="PM",Ouverture_lignes_validées!I360=""),"",IF(Ouverture_lignes_validées!I360=1,INDEX(COEE_CADLIGNE_TR!$A$16:$C$27,MATCH(Tableau4[[#This Row],[Mois]],COEE_CADLIGNE_TR!$A$16:$A$27,0),2)*COEE_CADLIGNE_TR!$G$2*INDEX(COEE_CADLIGNE_TR!$L$3:$R$9,MATCH(WEEKDAY($A360,1),COEE_CADLIGNE_TR!$M$3:$M$9,0),7)*INDEX(COEE_CADLIGNE_TR!$A$1:$D$13,MATCH(MONTH($A360),COEE_CADLIGNE_TR!$A$1:$A$13,0),2)))</f>
        <v/>
      </c>
      <c r="J360" s="28" t="str">
        <f>IF(OR(Ouverture_lignes_validées!J360="F",Ouverture_lignes_validées!J360="PM",Ouverture_lignes_validées!J360=""),"",IF(Ouverture_lignes_validées!J360=1,IF(ISEVEN(Capa_lignes!$C360)="VRAI",INDEX(COEE_CADLIGNE_TR!$A$16:$C$27,MATCH(Tableau4[[#This Row],[Mois]],COEE_CADLIGNE_TR!$A$16:$A$27,0),2)*COEE_CADLIGNE_TR!$H$2*INDEX(COEE_CADLIGNE_TR!$L$3:$R$9,MATCH(WEEKDAY($A360,1),COEE_CADLIGNE_TR!$M$3:$M$9,0),4)*INDEX(COEE_CADLIGNE_TR!$A$1:$D$13,MATCH(MONTH($A360),COEE_CADLIGNE_TR!$A$1:$A$13,0),3),INDEX(COEE_CADLIGNE_TR!$A$16:$C$27,MATCH(Tableau4[[#This Row],[Mois]],COEE_CADLIGNE_TR!$A$16:$A$27,0),2)*COEE_CADLIGNE_TR!$H$2*INDEX(COEE_CADLIGNE_TR!$L$3:$R$9,MATCH(WEEKDAY($A360,1),COEE_CADLIGNE_TR!$M$3:$M$9,0),3)*INDEX(COEE_CADLIGNE_TR!$A$1:$D$13,MATCH(MONTH($A360),COEE_CADLIGNE_TR!$A$1:$A$13,0),3))))</f>
        <v/>
      </c>
      <c r="K360" s="28" t="str">
        <f>IF(OR(Ouverture_lignes_validées!K360="F",Ouverture_lignes_validées!K360="PM",Ouverture_lignes_validées!K360=""),"",IF(Ouverture_lignes_validées!K360=1,IF(ISEVEN(Capa_lignes!$C360)="VRAI",INDEX(COEE_CADLIGNE_TR!$A$16:$C$27,MATCH(Tableau4[[#This Row],[Mois]],COEE_CADLIGNE_TR!$A$16:$A$27,0),2)*COEE_CADLIGNE_TR!$H$2*INDEX(COEE_CADLIGNE_TR!$L$3:$R$9,MATCH(WEEKDAY($A360,1),COEE_CADLIGNE_TR!$M$3:$M$9,0),3)*INDEX(COEE_CADLIGNE_TR!$A$1:$D$13,MATCH(MONTH($A360),COEE_CADLIGNE_TR!$A$1:$A$13,0),3),INDEX(COEE_CADLIGNE_TR!$A$16:$C$27,MATCH(Tableau4[[#This Row],[Mois]],COEE_CADLIGNE_TR!$A$16:$A$27,0),2)*COEE_CADLIGNE_TR!$H$2*INDEX(COEE_CADLIGNE_TR!$L$3:$R$9,MATCH(WEEKDAY($A360,1),COEE_CADLIGNE_TR!$M$3:$M$9,0),4)*INDEX(COEE_CADLIGNE_TR!$A$1:$D$13,MATCH(MONTH($A360),COEE_CADLIGNE_TR!$A$1:$A$13,0),3))))</f>
        <v/>
      </c>
      <c r="L360" s="28" t="str">
        <f>IF(OR(Ouverture_lignes_validées!L360="F",Ouverture_lignes_validées!L360="PM",Ouverture_lignes_validées!L360=""),"",IF(Ouverture_lignes_validées!L360=1,INDEX(COEE_CADLIGNE_TR!$A$16:$C$27,MATCH(Tableau4[[#This Row],[Mois]],COEE_CADLIGNE_TR!$A$16:$A$27,0),2)*COEE_CADLIGNE_TR!$H$2*INDEX(COEE_CADLIGNE_TR!$L$3:$R$9,MATCH(WEEKDAY($A360,1),COEE_CADLIGNE_TR!$M$3:$M$9,0),5)*INDEX(COEE_CADLIGNE_TR!$A$1:$D$13,MATCH(MONTH($A360),COEE_CADLIGNE_TR!$A$1:$A$13,0),3)))</f>
        <v/>
      </c>
      <c r="M360" s="28" t="str">
        <f>IF(OR(Ouverture_lignes_validées!M360="F",Ouverture_lignes_validées!M360="PM",Ouverture_lignes_validées!M360=""),"",IF(Ouverture_lignes_validées!M360=1,INDEX(COEE_CADLIGNE_TR!$A$16:$C$27,MATCH(Tableau4[[#This Row],[Mois]],COEE_CADLIGNE_TR!$A$16:$A$27,0),2)*COEE_CADLIGNE_TR!$H$2*INDEX(COEE_CADLIGNE_TR!$L$3:$R$9,MATCH(WEEKDAY($A360,1),COEE_CADLIGNE_TR!$M$3:$M$9,0),6)*INDEX(COEE_CADLIGNE_TR!$A$1:$D$13,MATCH(MONTH($A360),COEE_CADLIGNE_TR!$A$1:$A$13,0),3)))</f>
        <v/>
      </c>
      <c r="N360" s="28">
        <f>IF(OR(Ouverture_lignes_validées!N360="F",Ouverture_lignes_validées!N360="PM",Ouverture_lignes_validées!N360=""),"",IF(Ouverture_lignes_validées!N360=1,INDEX(COEE_CADLIGNE_TR!$A$16:$C$27,MATCH(Tableau4[[#This Row],[Mois]],COEE_CADLIGNE_TR!$A$16:$A$27,0),2)*COEE_CADLIGNE_TR!$H$2*INDEX(COEE_CADLIGNE_TR!$L$3:$R$9,MATCH(WEEKDAY($A360,1),COEE_CADLIGNE_TR!$M$3:$M$9,0),7)*INDEX(COEE_CADLIGNE_TR!$A$1:$D$13,MATCH(MONTH($A360),COEE_CADLIGNE_TR!$A$1:$A$13,0),3)))</f>
        <v>8043.4125000000004</v>
      </c>
      <c r="O360" s="28" t="str">
        <f>IF(OR(Ouverture_lignes_validées!O360="F",Ouverture_lignes_validées!O360="PM",Ouverture_lignes_validées!O360=""),"",IF(Ouverture_lignes_validées!O360=1,IF(ISEVEN(Capa_lignes!$C360)="VRAI",INDEX(COEE_CADLIGNE_TR!$A$16:$C$27,MATCH(Tableau4[[#This Row],[Mois]],COEE_CADLIGNE_TR!$A$16:$A$27,0),2)*COEE_CADLIGNE_TR!$I$2*INDEX(COEE_CADLIGNE_TR!$L$3:$R$9,MATCH(WEEKDAY($A360,1),COEE_CADLIGNE_TR!$M$3:$M$9,0),4)*INDEX(COEE_CADLIGNE_TR!$A$1:$D$13,MATCH(MONTH($A360),COEE_CADLIGNE_TR!$A$1:$A$13,0),4),INDEX(COEE_CADLIGNE_TR!$A$16:$C$27,MATCH(Tableau4[[#This Row],[Mois]],COEE_CADLIGNE_TR!$A$16:$A$27,0),2)*COEE_CADLIGNE_TR!$I$2*INDEX(COEE_CADLIGNE_TR!$L$3:$R$9,MATCH(WEEKDAY($A360,1),COEE_CADLIGNE_TR!$M$3:$M$9,0),3)*INDEX(COEE_CADLIGNE_TR!$A$1:$D$13,MATCH(MONTH($A360),COEE_CADLIGNE_TR!$A$1:$A$13,0),4))))</f>
        <v/>
      </c>
      <c r="P360" s="28" t="str">
        <f>IF(OR(Ouverture_lignes_validées!P360="F",Ouverture_lignes_validées!P360="PM",Ouverture_lignes_validées!P360=""),"",IF(Ouverture_lignes_validées!P360=1,IF(ISEVEN(Capa_lignes!$C360)="VRAI",INDEX(COEE_CADLIGNE_TR!$A$16:$C$27,MATCH(Tableau4[[#This Row],[Mois]],COEE_CADLIGNE_TR!$A$16:$A$27,0),2)*COEE_CADLIGNE_TR!$I$2*INDEX(COEE_CADLIGNE_TR!$L$3:$R$9,MATCH(WEEKDAY($A360,1),COEE_CADLIGNE_TR!$M$3:$M$9,0),3)*INDEX(COEE_CADLIGNE_TR!$A$1:$D$13,MATCH(MONTH($A360),COEE_CADLIGNE_TR!$A$1:$A$13,0),4),INDEX(COEE_CADLIGNE_TR!$A$16:$C$27,MATCH(Tableau4[[#This Row],[Mois]],COEE_CADLIGNE_TR!$A$16:$A$27,0),2)*COEE_CADLIGNE_TR!$I$2*INDEX(COEE_CADLIGNE_TR!$L$3:$R$9,MATCH(WEEKDAY($A360,1),COEE_CADLIGNE_TR!$M$3:$M$9,0),4)*INDEX(COEE_CADLIGNE_TR!$A$1:$D$13,MATCH(MONTH($A360),COEE_CADLIGNE_TR!$A$1:$A$13,0),4))))</f>
        <v/>
      </c>
      <c r="Q360" s="28" t="str">
        <f>IF(OR(Ouverture_lignes_validées!Q360="F",Ouverture_lignes_validées!Q360="PM",Ouverture_lignes_validées!Q360=""),"",IF(Ouverture_lignes_validées!Q360=1,INDEX(COEE_CADLIGNE_TR!$A$16:$C$27,MATCH(Tableau4[[#This Row],[Mois]],COEE_CADLIGNE_TR!$A$16:$A$27,0),2)*COEE_CADLIGNE_TR!$I$2*INDEX(COEE_CADLIGNE_TR!$L$3:$R$9,MATCH(WEEKDAY($A360,1),COEE_CADLIGNE_TR!$M$3:$M$9,0),5)*INDEX(COEE_CADLIGNE_TR!$A$1:$D$13,MATCH(MONTH($A360),COEE_CADLIGNE_TR!$A$1:$A$13,0),4)))</f>
        <v/>
      </c>
      <c r="R360" s="28" t="str">
        <f>IF(OR(Ouverture_lignes_validées!R360="F",Ouverture_lignes_validées!R360="PM",Ouverture_lignes_validées!R360=""),"",IF(Ouverture_lignes_validées!R360=1,INDEX(COEE_CADLIGNE_TR!$A$16:$C$27,MATCH(Tableau4[[#This Row],[Mois]],COEE_CADLIGNE_TR!$A$16:$A$27,0),2)*COEE_CADLIGNE_TR!$I$2*INDEX(COEE_CADLIGNE_TR!$L$3:$R$9,MATCH(WEEKDAY($A360,1),COEE_CADLIGNE_TR!$M$3:$M$9,0),6)*INDEX(COEE_CADLIGNE_TR!$A$1:$D$13,MATCH(MONTH($A360),COEE_CADLIGNE_TR!$A$1:$A$13,0),4)))</f>
        <v/>
      </c>
      <c r="S360" s="28">
        <f>IF(OR(Ouverture_lignes_validées!S360="F",Ouverture_lignes_validées!S360="PM",Ouverture_lignes_validées!S360=""),"",IF(Ouverture_lignes_validées!S360=1,INDEX(COEE_CADLIGNE_TR!$A$16:$C$27,MATCH(Tableau4[[#This Row],[Mois]],COEE_CADLIGNE_TR!$A$16:$A$27,0),2)*COEE_CADLIGNE_TR!$I$2*INDEX(COEE_CADLIGNE_TR!$L$3:$R$9,MATCH(WEEKDAY($A360,1),COEE_CADLIGNE_TR!$M$3:$M$9,0),7)*INDEX(COEE_CADLIGNE_TR!$A$1:$D$13,MATCH(MONTH($A360),COEE_CADLIGNE_TR!$A$1:$A$13,0),4)))</f>
        <v>8043.4125000000004</v>
      </c>
      <c r="T360" s="28" t="str">
        <f>IF(OR(Ouverture_lignes_validées!T360="F",Ouverture_lignes_validées!T360="PM",Ouverture_lignes_validées!T360=""),"",IF(Ouverture_lignes_validées!T360=1,IF(ISEVEN(Capa_lignes!$C360)="VRAI",INDEX(COEE_CADLIGNE_TR!$A$16:$C$27,MATCH(Tableau4[[#This Row],[Mois]],COEE_CADLIGNE_TR!$A$16:$A$27,0),2)*COEE_CADLIGNE_TR!$J$2*INDEX(COEE_CADLIGNE_TR!$L$3:$R$9,MATCH(WEEKDAY($A360,1),COEE_CADLIGNE_TR!$M$3:$M$9,0),3)*INDEX(COEE_CADLIGNE_TR!$A$1:$E$13,MATCH(MONTH($A360),COEE_CADLIGNE_TR!$A$1:$A$13,0),5),INDEX(COEE_CADLIGNE_TR!$A$16:$C$27,MATCH(Tableau4[[#This Row],[Mois]],COEE_CADLIGNE_TR!$A$16:$A$27,0),2)*COEE_CADLIGNE_TR!$J$2*INDEX(COEE_CADLIGNE_TR!$L$3:$R$9,MATCH(WEEKDAY($A360,1),COEE_CADLIGNE_TR!$M$3:$M$9,0),4)*INDEX(COEE_CADLIGNE_TR!$A$1:$E$13,MATCH(MONTH($A360),COEE_CADLIGNE_TR!$A$1:$A$13,0),5))))</f>
        <v/>
      </c>
    </row>
    <row r="361" spans="1:20" x14ac:dyDescent="0.35">
      <c r="A361" s="4">
        <v>45284</v>
      </c>
      <c r="B361" s="1">
        <v>2023</v>
      </c>
      <c r="C361" s="1">
        <v>51</v>
      </c>
      <c r="D361" s="1">
        <f>MONTH(Tableau4[[#This Row],[Date ]])</f>
        <v>12</v>
      </c>
      <c r="E361" s="28" t="str">
        <f>IF(OR(Ouverture_lignes_validées!E361="F",Ouverture_lignes_validées!E361="PM",Ouverture_lignes_validées!E361=""),"",
IF(Ouverture_lignes_validées!E361=1,
IF(ISEVEN(Capa_lignes!$C361)="VRAI",
INDEX(COEE_CADLIGNE_TR!$A$16:$C$27,MATCH(Tableau4[[#This Row],[Mois]],COEE_CADLIGNE_TR!$A$16:$A$27,0),2)*COEE_CADLIGNE_TR!$G$2*INDEX(COEE_CADLIGNE_TR!$L$3:$R$9,MATCH(WEEKDAY($A361,1),COEE_CADLIGNE_TR!$M$3:$M$9,0),4)*INDEX(COEE_CADLIGNE_TR!$A$1:$D$13,MATCH(MONTH($A361),COEE_CADLIGNE_TR!$A$1:$A$13,0),2)*INDEX(COEE_CADLIGNE_TR!$A$1:$D$13,MATCH(MONTH($A361),COEE_CADLIGNE_TR!$A$1:$A$13,0),2),
INDEX(COEE_CADLIGNE_TR!$A$16:$C$27,MATCH(Tableau4[[#This Row],[Mois]],COEE_CADLIGNE_TR!$A$16:$A$27,0),2)*COEE_CADLIGNE_TR!$G$2*INDEX(COEE_CADLIGNE_TR!$L$3:$R$9,MATCH(WEEKDAY($A361,1),COEE_CADLIGNE_TR!$M$3:$M$9,0),3)*INDEX(COEE_CADLIGNE_TR!$A$1:$D$13,MATCH(MONTH($A361),COEE_CADLIGNE_TR!$A$1:$A$13,0),2)*INDEX(COEE_CADLIGNE_TR!$A$1:$D$13,MATCH(MONTH($A361),COEE_CADLIGNE_TR!$A$1:$A$13,0),2))))</f>
        <v/>
      </c>
      <c r="F361" s="28" t="str">
        <f>IF(OR(Ouverture_lignes_validées!F361="F",Ouverture_lignes_validées!F361="PM",Ouverture_lignes_validées!F361=""),"",IF(Ouverture_lignes_validées!F361=1,IF(ISEVEN(Capa_lignes!$C361)="VRAI",INDEX(COEE_CADLIGNE_TR!$A$16:$C$27,MATCH(Tableau4[[#This Row],[Mois]],COEE_CADLIGNE_TR!$A$16:$A$27,0),2)*COEE_CADLIGNE_TR!$G$2*INDEX(COEE_CADLIGNE_TR!$L$3:$R$9,MATCH(WEEKDAY($A361,1),COEE_CADLIGNE_TR!$M$3:$M$9,0),3)*INDEX(COEE_CADLIGNE_TR!$A$1:$D$13,MATCH(MONTH($A361),COEE_CADLIGNE_TR!$A$1:$A$13,0),2),COEE_CADLIGNE_TR!$G$2*INDEX(COEE_CADLIGNE_TR!$L$3:$R$9,MATCH(WEEKDAY($A361,1),COEE_CADLIGNE_TR!$M$3:$M$9,0),4)*INDEX(COEE_CADLIGNE_TR!$A$1:$D$13,MATCH(MONTH($A361),COEE_CADLIGNE_TR!$A$1:$A$13,0),2))))</f>
        <v/>
      </c>
      <c r="G361" s="28" t="str">
        <f>IF(OR(Ouverture_lignes_validées!G361="F",Ouverture_lignes_validées!G361="PM",Ouverture_lignes_validées!G361=""),"",IF(Ouverture_lignes_validées!G361=1,INDEX(COEE_CADLIGNE_TR!$A$16:$C$27,MATCH(Tableau4[[#This Row],[Mois]],COEE_CADLIGNE_TR!$A$16:$A$27,0),2)*COEE_CADLIGNE_TR!$G$2*INDEX(COEE_CADLIGNE_TR!$L$3:$R$9,MATCH(WEEKDAY($A361,1),COEE_CADLIGNE_TR!$M$3:$M$9,0),5)*INDEX(COEE_CADLIGNE_TR!$A$1:$D$13,MATCH(MONTH($A361),COEE_CADLIGNE_TR!$A$1:$A$13,0),2)))</f>
        <v/>
      </c>
      <c r="H361" s="28" t="str">
        <f>IF(OR(Ouverture_lignes_validées!H361="F",Ouverture_lignes_validées!H361="PM",Ouverture_lignes_validées!H361=""),"",IF(Ouverture_lignes_validées!H361=1,INDEX(COEE_CADLIGNE_TR!$A$16:$C$27,MATCH(Tableau4[[#This Row],[Mois]],COEE_CADLIGNE_TR!$A$16:$A$27,0),2)*COEE_CADLIGNE_TR!$G$2*INDEX(COEE_CADLIGNE_TR!$L$3:$R$9,MATCH(WEEKDAY($A361,1),COEE_CADLIGNE_TR!$M$3:$M$9,0),6)*INDEX(COEE_CADLIGNE_TR!$A$1:$D$13,MATCH(MONTH($A361),COEE_CADLIGNE_TR!$A$1:$A$13,0),2)))</f>
        <v/>
      </c>
      <c r="I361" s="28" t="str">
        <f>IF(OR(Ouverture_lignes_validées!I361="F",Ouverture_lignes_validées!I361="PM",Ouverture_lignes_validées!I361=""),"",IF(Ouverture_lignes_validées!I361=1,INDEX(COEE_CADLIGNE_TR!$A$16:$C$27,MATCH(Tableau4[[#This Row],[Mois]],COEE_CADLIGNE_TR!$A$16:$A$27,0),2)*COEE_CADLIGNE_TR!$G$2*INDEX(COEE_CADLIGNE_TR!$L$3:$R$9,MATCH(WEEKDAY($A361,1),COEE_CADLIGNE_TR!$M$3:$M$9,0),7)*INDEX(COEE_CADLIGNE_TR!$A$1:$D$13,MATCH(MONTH($A361),COEE_CADLIGNE_TR!$A$1:$A$13,0),2)))</f>
        <v/>
      </c>
      <c r="J361" s="28" t="str">
        <f>IF(OR(Ouverture_lignes_validées!J361="F",Ouverture_lignes_validées!J361="PM",Ouverture_lignes_validées!J361=""),"",IF(Ouverture_lignes_validées!J361=1,IF(ISEVEN(Capa_lignes!$C361)="VRAI",INDEX(COEE_CADLIGNE_TR!$A$16:$C$27,MATCH(Tableau4[[#This Row],[Mois]],COEE_CADLIGNE_TR!$A$16:$A$27,0),2)*COEE_CADLIGNE_TR!$H$2*INDEX(COEE_CADLIGNE_TR!$L$3:$R$9,MATCH(WEEKDAY($A361,1),COEE_CADLIGNE_TR!$M$3:$M$9,0),4)*INDEX(COEE_CADLIGNE_TR!$A$1:$D$13,MATCH(MONTH($A361),COEE_CADLIGNE_TR!$A$1:$A$13,0),3),INDEX(COEE_CADLIGNE_TR!$A$16:$C$27,MATCH(Tableau4[[#This Row],[Mois]],COEE_CADLIGNE_TR!$A$16:$A$27,0),2)*COEE_CADLIGNE_TR!$H$2*INDEX(COEE_CADLIGNE_TR!$L$3:$R$9,MATCH(WEEKDAY($A361,1),COEE_CADLIGNE_TR!$M$3:$M$9,0),3)*INDEX(COEE_CADLIGNE_TR!$A$1:$D$13,MATCH(MONTH($A361),COEE_CADLIGNE_TR!$A$1:$A$13,0),3))))</f>
        <v/>
      </c>
      <c r="K361" s="28" t="str">
        <f>IF(OR(Ouverture_lignes_validées!K361="F",Ouverture_lignes_validées!K361="PM",Ouverture_lignes_validées!K361=""),"",IF(Ouverture_lignes_validées!K361=1,IF(ISEVEN(Capa_lignes!$C361)="VRAI",INDEX(COEE_CADLIGNE_TR!$A$16:$C$27,MATCH(Tableau4[[#This Row],[Mois]],COEE_CADLIGNE_TR!$A$16:$A$27,0),2)*COEE_CADLIGNE_TR!$H$2*INDEX(COEE_CADLIGNE_TR!$L$3:$R$9,MATCH(WEEKDAY($A361,1),COEE_CADLIGNE_TR!$M$3:$M$9,0),3)*INDEX(COEE_CADLIGNE_TR!$A$1:$D$13,MATCH(MONTH($A361),COEE_CADLIGNE_TR!$A$1:$A$13,0),3),INDEX(COEE_CADLIGNE_TR!$A$16:$C$27,MATCH(Tableau4[[#This Row],[Mois]],COEE_CADLIGNE_TR!$A$16:$A$27,0),2)*COEE_CADLIGNE_TR!$H$2*INDEX(COEE_CADLIGNE_TR!$L$3:$R$9,MATCH(WEEKDAY($A361,1),COEE_CADLIGNE_TR!$M$3:$M$9,0),4)*INDEX(COEE_CADLIGNE_TR!$A$1:$D$13,MATCH(MONTH($A361),COEE_CADLIGNE_TR!$A$1:$A$13,0),3))))</f>
        <v/>
      </c>
      <c r="L361" s="28" t="str">
        <f>IF(OR(Ouverture_lignes_validées!L361="F",Ouverture_lignes_validées!L361="PM",Ouverture_lignes_validées!L361=""),"",IF(Ouverture_lignes_validées!L361=1,INDEX(COEE_CADLIGNE_TR!$A$16:$C$27,MATCH(Tableau4[[#This Row],[Mois]],COEE_CADLIGNE_TR!$A$16:$A$27,0),2)*COEE_CADLIGNE_TR!$H$2*INDEX(COEE_CADLIGNE_TR!$L$3:$R$9,MATCH(WEEKDAY($A361,1),COEE_CADLIGNE_TR!$M$3:$M$9,0),5)*INDEX(COEE_CADLIGNE_TR!$A$1:$D$13,MATCH(MONTH($A361),COEE_CADLIGNE_TR!$A$1:$A$13,0),3)))</f>
        <v/>
      </c>
      <c r="M361" s="28" t="str">
        <f>IF(OR(Ouverture_lignes_validées!M361="F",Ouverture_lignes_validées!M361="PM",Ouverture_lignes_validées!M361=""),"",IF(Ouverture_lignes_validées!M361=1,INDEX(COEE_CADLIGNE_TR!$A$16:$C$27,MATCH(Tableau4[[#This Row],[Mois]],COEE_CADLIGNE_TR!$A$16:$A$27,0),2)*COEE_CADLIGNE_TR!$H$2*INDEX(COEE_CADLIGNE_TR!$L$3:$R$9,MATCH(WEEKDAY($A361,1),COEE_CADLIGNE_TR!$M$3:$M$9,0),6)*INDEX(COEE_CADLIGNE_TR!$A$1:$D$13,MATCH(MONTH($A361),COEE_CADLIGNE_TR!$A$1:$A$13,0),3)))</f>
        <v/>
      </c>
      <c r="N361" s="28" t="str">
        <f>IF(OR(Ouverture_lignes_validées!N361="F",Ouverture_lignes_validées!N361="PM",Ouverture_lignes_validées!N361=""),"",IF(Ouverture_lignes_validées!N361=1,INDEX(COEE_CADLIGNE_TR!$A$16:$C$27,MATCH(Tableau4[[#This Row],[Mois]],COEE_CADLIGNE_TR!$A$16:$A$27,0),2)*COEE_CADLIGNE_TR!$H$2*INDEX(COEE_CADLIGNE_TR!$L$3:$R$9,MATCH(WEEKDAY($A361,1),COEE_CADLIGNE_TR!$M$3:$M$9,0),7)*INDEX(COEE_CADLIGNE_TR!$A$1:$D$13,MATCH(MONTH($A361),COEE_CADLIGNE_TR!$A$1:$A$13,0),3)))</f>
        <v/>
      </c>
      <c r="O361" s="28" t="str">
        <f>IF(OR(Ouverture_lignes_validées!O361="F",Ouverture_lignes_validées!O361="PM",Ouverture_lignes_validées!O361=""),"",IF(Ouverture_lignes_validées!O361=1,IF(ISEVEN(Capa_lignes!$C361)="VRAI",INDEX(COEE_CADLIGNE_TR!$A$16:$C$27,MATCH(Tableau4[[#This Row],[Mois]],COEE_CADLIGNE_TR!$A$16:$A$27,0),2)*COEE_CADLIGNE_TR!$I$2*INDEX(COEE_CADLIGNE_TR!$L$3:$R$9,MATCH(WEEKDAY($A361,1),COEE_CADLIGNE_TR!$M$3:$M$9,0),4)*INDEX(COEE_CADLIGNE_TR!$A$1:$D$13,MATCH(MONTH($A361),COEE_CADLIGNE_TR!$A$1:$A$13,0),4),INDEX(COEE_CADLIGNE_TR!$A$16:$C$27,MATCH(Tableau4[[#This Row],[Mois]],COEE_CADLIGNE_TR!$A$16:$A$27,0),2)*COEE_CADLIGNE_TR!$I$2*INDEX(COEE_CADLIGNE_TR!$L$3:$R$9,MATCH(WEEKDAY($A361,1),COEE_CADLIGNE_TR!$M$3:$M$9,0),3)*INDEX(COEE_CADLIGNE_TR!$A$1:$D$13,MATCH(MONTH($A361),COEE_CADLIGNE_TR!$A$1:$A$13,0),4))))</f>
        <v/>
      </c>
      <c r="P361" s="28" t="str">
        <f>IF(OR(Ouverture_lignes_validées!P361="F",Ouverture_lignes_validées!P361="PM",Ouverture_lignes_validées!P361=""),"",IF(Ouverture_lignes_validées!P361=1,IF(ISEVEN(Capa_lignes!$C361)="VRAI",INDEX(COEE_CADLIGNE_TR!$A$16:$C$27,MATCH(Tableau4[[#This Row],[Mois]],COEE_CADLIGNE_TR!$A$16:$A$27,0),2)*COEE_CADLIGNE_TR!$I$2*INDEX(COEE_CADLIGNE_TR!$L$3:$R$9,MATCH(WEEKDAY($A361,1),COEE_CADLIGNE_TR!$M$3:$M$9,0),3)*INDEX(COEE_CADLIGNE_TR!$A$1:$D$13,MATCH(MONTH($A361),COEE_CADLIGNE_TR!$A$1:$A$13,0),4),INDEX(COEE_CADLIGNE_TR!$A$16:$C$27,MATCH(Tableau4[[#This Row],[Mois]],COEE_CADLIGNE_TR!$A$16:$A$27,0),2)*COEE_CADLIGNE_TR!$I$2*INDEX(COEE_CADLIGNE_TR!$L$3:$R$9,MATCH(WEEKDAY($A361,1),COEE_CADLIGNE_TR!$M$3:$M$9,0),4)*INDEX(COEE_CADLIGNE_TR!$A$1:$D$13,MATCH(MONTH($A361),COEE_CADLIGNE_TR!$A$1:$A$13,0),4))))</f>
        <v/>
      </c>
      <c r="Q361" s="28" t="str">
        <f>IF(OR(Ouverture_lignes_validées!Q361="F",Ouverture_lignes_validées!Q361="PM",Ouverture_lignes_validées!Q361=""),"",IF(Ouverture_lignes_validées!Q361=1,INDEX(COEE_CADLIGNE_TR!$A$16:$C$27,MATCH(Tableau4[[#This Row],[Mois]],COEE_CADLIGNE_TR!$A$16:$A$27,0),2)*COEE_CADLIGNE_TR!$I$2*INDEX(COEE_CADLIGNE_TR!$L$3:$R$9,MATCH(WEEKDAY($A361,1),COEE_CADLIGNE_TR!$M$3:$M$9,0),5)*INDEX(COEE_CADLIGNE_TR!$A$1:$D$13,MATCH(MONTH($A361),COEE_CADLIGNE_TR!$A$1:$A$13,0),4)))</f>
        <v/>
      </c>
      <c r="R361" s="28" t="str">
        <f>IF(OR(Ouverture_lignes_validées!R361="F",Ouverture_lignes_validées!R361="PM",Ouverture_lignes_validées!R361=""),"",IF(Ouverture_lignes_validées!R361=1,INDEX(COEE_CADLIGNE_TR!$A$16:$C$27,MATCH(Tableau4[[#This Row],[Mois]],COEE_CADLIGNE_TR!$A$16:$A$27,0),2)*COEE_CADLIGNE_TR!$I$2*INDEX(COEE_CADLIGNE_TR!$L$3:$R$9,MATCH(WEEKDAY($A361,1),COEE_CADLIGNE_TR!$M$3:$M$9,0),6)*INDEX(COEE_CADLIGNE_TR!$A$1:$D$13,MATCH(MONTH($A361),COEE_CADLIGNE_TR!$A$1:$A$13,0),4)))</f>
        <v/>
      </c>
      <c r="S361" s="28" t="str">
        <f>IF(OR(Ouverture_lignes_validées!S361="F",Ouverture_lignes_validées!S361="PM",Ouverture_lignes_validées!S361=""),"",IF(Ouverture_lignes_validées!S361=1,INDEX(COEE_CADLIGNE_TR!$A$16:$C$27,MATCH(Tableau4[[#This Row],[Mois]],COEE_CADLIGNE_TR!$A$16:$A$27,0),2)*COEE_CADLIGNE_TR!$I$2*INDEX(COEE_CADLIGNE_TR!$L$3:$R$9,MATCH(WEEKDAY($A361,1),COEE_CADLIGNE_TR!$M$3:$M$9,0),7)*INDEX(COEE_CADLIGNE_TR!$A$1:$D$13,MATCH(MONTH($A361),COEE_CADLIGNE_TR!$A$1:$A$13,0),4)))</f>
        <v/>
      </c>
      <c r="T361" s="28" t="str">
        <f>IF(OR(Ouverture_lignes_validées!T361="F",Ouverture_lignes_validées!T361="PM",Ouverture_lignes_validées!T361=""),"",IF(Ouverture_lignes_validées!T361=1,IF(ISEVEN(Capa_lignes!$C361)="VRAI",INDEX(COEE_CADLIGNE_TR!$A$16:$C$27,MATCH(Tableau4[[#This Row],[Mois]],COEE_CADLIGNE_TR!$A$16:$A$27,0),2)*COEE_CADLIGNE_TR!$J$2*INDEX(COEE_CADLIGNE_TR!$L$3:$R$9,MATCH(WEEKDAY($A361,1),COEE_CADLIGNE_TR!$M$3:$M$9,0),3)*INDEX(COEE_CADLIGNE_TR!$A$1:$E$13,MATCH(MONTH($A361),COEE_CADLIGNE_TR!$A$1:$A$13,0),5),INDEX(COEE_CADLIGNE_TR!$A$16:$C$27,MATCH(Tableau4[[#This Row],[Mois]],COEE_CADLIGNE_TR!$A$16:$A$27,0),2)*COEE_CADLIGNE_TR!$J$2*INDEX(COEE_CADLIGNE_TR!$L$3:$R$9,MATCH(WEEKDAY($A361,1),COEE_CADLIGNE_TR!$M$3:$M$9,0),4)*INDEX(COEE_CADLIGNE_TR!$A$1:$E$13,MATCH(MONTH($A361),COEE_CADLIGNE_TR!$A$1:$A$13,0),5))))</f>
        <v/>
      </c>
    </row>
    <row r="362" spans="1:20" x14ac:dyDescent="0.35">
      <c r="A362" s="4">
        <v>45285</v>
      </c>
      <c r="B362" s="1">
        <v>2023</v>
      </c>
      <c r="C362" s="1">
        <v>52</v>
      </c>
      <c r="D362" s="1">
        <f>MONTH(Tableau4[[#This Row],[Date ]])</f>
        <v>12</v>
      </c>
      <c r="E362" s="28" t="str">
        <f>IF(OR(Ouverture_lignes_validées!E362="F",Ouverture_lignes_validées!E362="PM",Ouverture_lignes_validées!E362=""),"",
IF(Ouverture_lignes_validées!E362=1,
IF(ISEVEN(Capa_lignes!$C362)="VRAI",
INDEX(COEE_CADLIGNE_TR!$A$16:$C$27,MATCH(Tableau4[[#This Row],[Mois]],COEE_CADLIGNE_TR!$A$16:$A$27,0),2)*COEE_CADLIGNE_TR!$G$2*INDEX(COEE_CADLIGNE_TR!$L$3:$R$9,MATCH(WEEKDAY($A362,1),COEE_CADLIGNE_TR!$M$3:$M$9,0),4)*INDEX(COEE_CADLIGNE_TR!$A$1:$D$13,MATCH(MONTH($A362),COEE_CADLIGNE_TR!$A$1:$A$13,0),2)*INDEX(COEE_CADLIGNE_TR!$A$1:$D$13,MATCH(MONTH($A362),COEE_CADLIGNE_TR!$A$1:$A$13,0),2),
INDEX(COEE_CADLIGNE_TR!$A$16:$C$27,MATCH(Tableau4[[#This Row],[Mois]],COEE_CADLIGNE_TR!$A$16:$A$27,0),2)*COEE_CADLIGNE_TR!$G$2*INDEX(COEE_CADLIGNE_TR!$L$3:$R$9,MATCH(WEEKDAY($A362,1),COEE_CADLIGNE_TR!$M$3:$M$9,0),3)*INDEX(COEE_CADLIGNE_TR!$A$1:$D$13,MATCH(MONTH($A362),COEE_CADLIGNE_TR!$A$1:$A$13,0),2)*INDEX(COEE_CADLIGNE_TR!$A$1:$D$13,MATCH(MONTH($A362),COEE_CADLIGNE_TR!$A$1:$A$13,0),2))))</f>
        <v/>
      </c>
      <c r="F362" s="28" t="str">
        <f>IF(OR(Ouverture_lignes_validées!F362="F",Ouverture_lignes_validées!F362="PM",Ouverture_lignes_validées!F362=""),"",IF(Ouverture_lignes_validées!F362=1,IF(ISEVEN(Capa_lignes!$C362)="VRAI",INDEX(COEE_CADLIGNE_TR!$A$16:$C$27,MATCH(Tableau4[[#This Row],[Mois]],COEE_CADLIGNE_TR!$A$16:$A$27,0),2)*COEE_CADLIGNE_TR!$G$2*INDEX(COEE_CADLIGNE_TR!$L$3:$R$9,MATCH(WEEKDAY($A362,1),COEE_CADLIGNE_TR!$M$3:$M$9,0),3)*INDEX(COEE_CADLIGNE_TR!$A$1:$D$13,MATCH(MONTH($A362),COEE_CADLIGNE_TR!$A$1:$A$13,0),2),COEE_CADLIGNE_TR!$G$2*INDEX(COEE_CADLIGNE_TR!$L$3:$R$9,MATCH(WEEKDAY($A362,1),COEE_CADLIGNE_TR!$M$3:$M$9,0),4)*INDEX(COEE_CADLIGNE_TR!$A$1:$D$13,MATCH(MONTH($A362),COEE_CADLIGNE_TR!$A$1:$A$13,0),2))))</f>
        <v/>
      </c>
      <c r="G362" s="28" t="str">
        <f>IF(OR(Ouverture_lignes_validées!G362="F",Ouverture_lignes_validées!G362="PM",Ouverture_lignes_validées!G362=""),"",IF(Ouverture_lignes_validées!G362=1,INDEX(COEE_CADLIGNE_TR!$A$16:$C$27,MATCH(Tableau4[[#This Row],[Mois]],COEE_CADLIGNE_TR!$A$16:$A$27,0),2)*COEE_CADLIGNE_TR!$G$2*INDEX(COEE_CADLIGNE_TR!$L$3:$R$9,MATCH(WEEKDAY($A362,1),COEE_CADLIGNE_TR!$M$3:$M$9,0),5)*INDEX(COEE_CADLIGNE_TR!$A$1:$D$13,MATCH(MONTH($A362),COEE_CADLIGNE_TR!$A$1:$A$13,0),2)))</f>
        <v/>
      </c>
      <c r="H362" s="28" t="str">
        <f>IF(OR(Ouverture_lignes_validées!H362="F",Ouverture_lignes_validées!H362="PM",Ouverture_lignes_validées!H362=""),"",IF(Ouverture_lignes_validées!H362=1,INDEX(COEE_CADLIGNE_TR!$A$16:$C$27,MATCH(Tableau4[[#This Row],[Mois]],COEE_CADLIGNE_TR!$A$16:$A$27,0),2)*COEE_CADLIGNE_TR!$G$2*INDEX(COEE_CADLIGNE_TR!$L$3:$R$9,MATCH(WEEKDAY($A362,1),COEE_CADLIGNE_TR!$M$3:$M$9,0),6)*INDEX(COEE_CADLIGNE_TR!$A$1:$D$13,MATCH(MONTH($A362),COEE_CADLIGNE_TR!$A$1:$A$13,0),2)))</f>
        <v/>
      </c>
      <c r="I362" s="28" t="str">
        <f>IF(OR(Ouverture_lignes_validées!I362="F",Ouverture_lignes_validées!I362="PM",Ouverture_lignes_validées!I362=""),"",IF(Ouverture_lignes_validées!I362=1,INDEX(COEE_CADLIGNE_TR!$A$16:$C$27,MATCH(Tableau4[[#This Row],[Mois]],COEE_CADLIGNE_TR!$A$16:$A$27,0),2)*COEE_CADLIGNE_TR!$G$2*INDEX(COEE_CADLIGNE_TR!$L$3:$R$9,MATCH(WEEKDAY($A362,1),COEE_CADLIGNE_TR!$M$3:$M$9,0),7)*INDEX(COEE_CADLIGNE_TR!$A$1:$D$13,MATCH(MONTH($A362),COEE_CADLIGNE_TR!$A$1:$A$13,0),2)))</f>
        <v/>
      </c>
      <c r="J362" s="28" t="str">
        <f>IF(OR(Ouverture_lignes_validées!J362="F",Ouverture_lignes_validées!J362="PM",Ouverture_lignes_validées!J362=""),"",IF(Ouverture_lignes_validées!J362=1,IF(ISEVEN(Capa_lignes!$C362)="VRAI",INDEX(COEE_CADLIGNE_TR!$A$16:$C$27,MATCH(Tableau4[[#This Row],[Mois]],COEE_CADLIGNE_TR!$A$16:$A$27,0),2)*COEE_CADLIGNE_TR!$H$2*INDEX(COEE_CADLIGNE_TR!$L$3:$R$9,MATCH(WEEKDAY($A362,1),COEE_CADLIGNE_TR!$M$3:$M$9,0),4)*INDEX(COEE_CADLIGNE_TR!$A$1:$D$13,MATCH(MONTH($A362),COEE_CADLIGNE_TR!$A$1:$A$13,0),3),INDEX(COEE_CADLIGNE_TR!$A$16:$C$27,MATCH(Tableau4[[#This Row],[Mois]],COEE_CADLIGNE_TR!$A$16:$A$27,0),2)*COEE_CADLIGNE_TR!$H$2*INDEX(COEE_CADLIGNE_TR!$L$3:$R$9,MATCH(WEEKDAY($A362,1),COEE_CADLIGNE_TR!$M$3:$M$9,0),3)*INDEX(COEE_CADLIGNE_TR!$A$1:$D$13,MATCH(MONTH($A362),COEE_CADLIGNE_TR!$A$1:$A$13,0),3))))</f>
        <v/>
      </c>
      <c r="K362" s="28" t="str">
        <f>IF(OR(Ouverture_lignes_validées!K362="F",Ouverture_lignes_validées!K362="PM",Ouverture_lignes_validées!K362=""),"",IF(Ouverture_lignes_validées!K362=1,IF(ISEVEN(Capa_lignes!$C362)="VRAI",INDEX(COEE_CADLIGNE_TR!$A$16:$C$27,MATCH(Tableau4[[#This Row],[Mois]],COEE_CADLIGNE_TR!$A$16:$A$27,0),2)*COEE_CADLIGNE_TR!$H$2*INDEX(COEE_CADLIGNE_TR!$L$3:$R$9,MATCH(WEEKDAY($A362,1),COEE_CADLIGNE_TR!$M$3:$M$9,0),3)*INDEX(COEE_CADLIGNE_TR!$A$1:$D$13,MATCH(MONTH($A362),COEE_CADLIGNE_TR!$A$1:$A$13,0),3),INDEX(COEE_CADLIGNE_TR!$A$16:$C$27,MATCH(Tableau4[[#This Row],[Mois]],COEE_CADLIGNE_TR!$A$16:$A$27,0),2)*COEE_CADLIGNE_TR!$H$2*INDEX(COEE_CADLIGNE_TR!$L$3:$R$9,MATCH(WEEKDAY($A362,1),COEE_CADLIGNE_TR!$M$3:$M$9,0),4)*INDEX(COEE_CADLIGNE_TR!$A$1:$D$13,MATCH(MONTH($A362),COEE_CADLIGNE_TR!$A$1:$A$13,0),3))))</f>
        <v/>
      </c>
      <c r="L362" s="28" t="str">
        <f>IF(OR(Ouverture_lignes_validées!L362="F",Ouverture_lignes_validées!L362="PM",Ouverture_lignes_validées!L362=""),"",IF(Ouverture_lignes_validées!L362=1,INDEX(COEE_CADLIGNE_TR!$A$16:$C$27,MATCH(Tableau4[[#This Row],[Mois]],COEE_CADLIGNE_TR!$A$16:$A$27,0),2)*COEE_CADLIGNE_TR!$H$2*INDEX(COEE_CADLIGNE_TR!$L$3:$R$9,MATCH(WEEKDAY($A362,1),COEE_CADLIGNE_TR!$M$3:$M$9,0),5)*INDEX(COEE_CADLIGNE_TR!$A$1:$D$13,MATCH(MONTH($A362),COEE_CADLIGNE_TR!$A$1:$A$13,0),3)))</f>
        <v/>
      </c>
      <c r="M362" s="28" t="str">
        <f>IF(OR(Ouverture_lignes_validées!M362="F",Ouverture_lignes_validées!M362="PM",Ouverture_lignes_validées!M362=""),"",IF(Ouverture_lignes_validées!M362=1,INDEX(COEE_CADLIGNE_TR!$A$16:$C$27,MATCH(Tableau4[[#This Row],[Mois]],COEE_CADLIGNE_TR!$A$16:$A$27,0),2)*COEE_CADLIGNE_TR!$H$2*INDEX(COEE_CADLIGNE_TR!$L$3:$R$9,MATCH(WEEKDAY($A362,1),COEE_CADLIGNE_TR!$M$3:$M$9,0),6)*INDEX(COEE_CADLIGNE_TR!$A$1:$D$13,MATCH(MONTH($A362),COEE_CADLIGNE_TR!$A$1:$A$13,0),3)))</f>
        <v/>
      </c>
      <c r="N362" s="28" t="str">
        <f>IF(OR(Ouverture_lignes_validées!N362="F",Ouverture_lignes_validées!N362="PM",Ouverture_lignes_validées!N362=""),"",IF(Ouverture_lignes_validées!N362=1,INDEX(COEE_CADLIGNE_TR!$A$16:$C$27,MATCH(Tableau4[[#This Row],[Mois]],COEE_CADLIGNE_TR!$A$16:$A$27,0),2)*COEE_CADLIGNE_TR!$H$2*INDEX(COEE_CADLIGNE_TR!$L$3:$R$9,MATCH(WEEKDAY($A362,1),COEE_CADLIGNE_TR!$M$3:$M$9,0),7)*INDEX(COEE_CADLIGNE_TR!$A$1:$D$13,MATCH(MONTH($A362),COEE_CADLIGNE_TR!$A$1:$A$13,0),3)))</f>
        <v/>
      </c>
      <c r="O362" s="28" t="str">
        <f>IF(OR(Ouverture_lignes_validées!O362="F",Ouverture_lignes_validées!O362="PM",Ouverture_lignes_validées!O362=""),"",IF(Ouverture_lignes_validées!O362=1,IF(ISEVEN(Capa_lignes!$C362)="VRAI",INDEX(COEE_CADLIGNE_TR!$A$16:$C$27,MATCH(Tableau4[[#This Row],[Mois]],COEE_CADLIGNE_TR!$A$16:$A$27,0),2)*COEE_CADLIGNE_TR!$I$2*INDEX(COEE_CADLIGNE_TR!$L$3:$R$9,MATCH(WEEKDAY($A362,1),COEE_CADLIGNE_TR!$M$3:$M$9,0),4)*INDEX(COEE_CADLIGNE_TR!$A$1:$D$13,MATCH(MONTH($A362),COEE_CADLIGNE_TR!$A$1:$A$13,0),4),INDEX(COEE_CADLIGNE_TR!$A$16:$C$27,MATCH(Tableau4[[#This Row],[Mois]],COEE_CADLIGNE_TR!$A$16:$A$27,0),2)*COEE_CADLIGNE_TR!$I$2*INDEX(COEE_CADLIGNE_TR!$L$3:$R$9,MATCH(WEEKDAY($A362,1),COEE_CADLIGNE_TR!$M$3:$M$9,0),3)*INDEX(COEE_CADLIGNE_TR!$A$1:$D$13,MATCH(MONTH($A362),COEE_CADLIGNE_TR!$A$1:$A$13,0),4))))</f>
        <v/>
      </c>
      <c r="P362" s="28" t="str">
        <f>IF(OR(Ouverture_lignes_validées!P362="F",Ouverture_lignes_validées!P362="PM",Ouverture_lignes_validées!P362=""),"",IF(Ouverture_lignes_validées!P362=1,IF(ISEVEN(Capa_lignes!$C362)="VRAI",INDEX(COEE_CADLIGNE_TR!$A$16:$C$27,MATCH(Tableau4[[#This Row],[Mois]],COEE_CADLIGNE_TR!$A$16:$A$27,0),2)*COEE_CADLIGNE_TR!$I$2*INDEX(COEE_CADLIGNE_TR!$L$3:$R$9,MATCH(WEEKDAY($A362,1),COEE_CADLIGNE_TR!$M$3:$M$9,0),3)*INDEX(COEE_CADLIGNE_TR!$A$1:$D$13,MATCH(MONTH($A362),COEE_CADLIGNE_TR!$A$1:$A$13,0),4),INDEX(COEE_CADLIGNE_TR!$A$16:$C$27,MATCH(Tableau4[[#This Row],[Mois]],COEE_CADLIGNE_TR!$A$16:$A$27,0),2)*COEE_CADLIGNE_TR!$I$2*INDEX(COEE_CADLIGNE_TR!$L$3:$R$9,MATCH(WEEKDAY($A362,1),COEE_CADLIGNE_TR!$M$3:$M$9,0),4)*INDEX(COEE_CADLIGNE_TR!$A$1:$D$13,MATCH(MONTH($A362),COEE_CADLIGNE_TR!$A$1:$A$13,0),4))))</f>
        <v/>
      </c>
      <c r="Q362" s="28" t="str">
        <f>IF(OR(Ouverture_lignes_validées!Q362="F",Ouverture_lignes_validées!Q362="PM",Ouverture_lignes_validées!Q362=""),"",IF(Ouverture_lignes_validées!Q362=1,INDEX(COEE_CADLIGNE_TR!$A$16:$C$27,MATCH(Tableau4[[#This Row],[Mois]],COEE_CADLIGNE_TR!$A$16:$A$27,0),2)*COEE_CADLIGNE_TR!$I$2*INDEX(COEE_CADLIGNE_TR!$L$3:$R$9,MATCH(WEEKDAY($A362,1),COEE_CADLIGNE_TR!$M$3:$M$9,0),5)*INDEX(COEE_CADLIGNE_TR!$A$1:$D$13,MATCH(MONTH($A362),COEE_CADLIGNE_TR!$A$1:$A$13,0),4)))</f>
        <v/>
      </c>
      <c r="R362" s="28" t="str">
        <f>IF(OR(Ouverture_lignes_validées!R362="F",Ouverture_lignes_validées!R362="PM",Ouverture_lignes_validées!R362=""),"",IF(Ouverture_lignes_validées!R362=1,INDEX(COEE_CADLIGNE_TR!$A$16:$C$27,MATCH(Tableau4[[#This Row],[Mois]],COEE_CADLIGNE_TR!$A$16:$A$27,0),2)*COEE_CADLIGNE_TR!$I$2*INDEX(COEE_CADLIGNE_TR!$L$3:$R$9,MATCH(WEEKDAY($A362,1),COEE_CADLIGNE_TR!$M$3:$M$9,0),6)*INDEX(COEE_CADLIGNE_TR!$A$1:$D$13,MATCH(MONTH($A362),COEE_CADLIGNE_TR!$A$1:$A$13,0),4)))</f>
        <v/>
      </c>
      <c r="S362" s="28" t="str">
        <f>IF(OR(Ouverture_lignes_validées!S362="F",Ouverture_lignes_validées!S362="PM",Ouverture_lignes_validées!S362=""),"",IF(Ouverture_lignes_validées!S362=1,INDEX(COEE_CADLIGNE_TR!$A$16:$C$27,MATCH(Tableau4[[#This Row],[Mois]],COEE_CADLIGNE_TR!$A$16:$A$27,0),2)*COEE_CADLIGNE_TR!$I$2*INDEX(COEE_CADLIGNE_TR!$L$3:$R$9,MATCH(WEEKDAY($A362,1),COEE_CADLIGNE_TR!$M$3:$M$9,0),7)*INDEX(COEE_CADLIGNE_TR!$A$1:$D$13,MATCH(MONTH($A362),COEE_CADLIGNE_TR!$A$1:$A$13,0),4)))</f>
        <v/>
      </c>
      <c r="T362" s="28" t="str">
        <f>IF(OR(Ouverture_lignes_validées!T362="F",Ouverture_lignes_validées!T362="PM",Ouverture_lignes_validées!T362=""),"",IF(Ouverture_lignes_validées!T362=1,IF(ISEVEN(Capa_lignes!$C362)="VRAI",INDEX(COEE_CADLIGNE_TR!$A$16:$C$27,MATCH(Tableau4[[#This Row],[Mois]],COEE_CADLIGNE_TR!$A$16:$A$27,0),2)*COEE_CADLIGNE_TR!$J$2*INDEX(COEE_CADLIGNE_TR!$L$3:$R$9,MATCH(WEEKDAY($A362,1),COEE_CADLIGNE_TR!$M$3:$M$9,0),3)*INDEX(COEE_CADLIGNE_TR!$A$1:$E$13,MATCH(MONTH($A362),COEE_CADLIGNE_TR!$A$1:$A$13,0),5),INDEX(COEE_CADLIGNE_TR!$A$16:$C$27,MATCH(Tableau4[[#This Row],[Mois]],COEE_CADLIGNE_TR!$A$16:$A$27,0),2)*COEE_CADLIGNE_TR!$J$2*INDEX(COEE_CADLIGNE_TR!$L$3:$R$9,MATCH(WEEKDAY($A362,1),COEE_CADLIGNE_TR!$M$3:$M$9,0),4)*INDEX(COEE_CADLIGNE_TR!$A$1:$E$13,MATCH(MONTH($A362),COEE_CADLIGNE_TR!$A$1:$A$13,0),5))))</f>
        <v/>
      </c>
    </row>
    <row r="363" spans="1:20" x14ac:dyDescent="0.35">
      <c r="A363" s="4">
        <v>45286</v>
      </c>
      <c r="B363" s="1">
        <v>2023</v>
      </c>
      <c r="C363" s="1">
        <v>52</v>
      </c>
      <c r="D363" s="1">
        <f>MONTH(Tableau4[[#This Row],[Date ]])</f>
        <v>12</v>
      </c>
      <c r="E363" s="28" t="str">
        <f>IF(OR(Ouverture_lignes_validées!E363="F",Ouverture_lignes_validées!E363="PM",Ouverture_lignes_validées!E363=""),"",
IF(Ouverture_lignes_validées!E363=1,
IF(ISEVEN(Capa_lignes!$C363)="VRAI",
INDEX(COEE_CADLIGNE_TR!$A$16:$C$27,MATCH(Tableau4[[#This Row],[Mois]],COEE_CADLIGNE_TR!$A$16:$A$27,0),2)*COEE_CADLIGNE_TR!$G$2*INDEX(COEE_CADLIGNE_TR!$L$3:$R$9,MATCH(WEEKDAY($A363,1),COEE_CADLIGNE_TR!$M$3:$M$9,0),4)*INDEX(COEE_CADLIGNE_TR!$A$1:$D$13,MATCH(MONTH($A363),COEE_CADLIGNE_TR!$A$1:$A$13,0),2)*INDEX(COEE_CADLIGNE_TR!$A$1:$D$13,MATCH(MONTH($A363),COEE_CADLIGNE_TR!$A$1:$A$13,0),2),
INDEX(COEE_CADLIGNE_TR!$A$16:$C$27,MATCH(Tableau4[[#This Row],[Mois]],COEE_CADLIGNE_TR!$A$16:$A$27,0),2)*COEE_CADLIGNE_TR!$G$2*INDEX(COEE_CADLIGNE_TR!$L$3:$R$9,MATCH(WEEKDAY($A363,1),COEE_CADLIGNE_TR!$M$3:$M$9,0),3)*INDEX(COEE_CADLIGNE_TR!$A$1:$D$13,MATCH(MONTH($A363),COEE_CADLIGNE_TR!$A$1:$A$13,0),2)*INDEX(COEE_CADLIGNE_TR!$A$1:$D$13,MATCH(MONTH($A363),COEE_CADLIGNE_TR!$A$1:$A$13,0),2))))</f>
        <v/>
      </c>
      <c r="F363" s="28" t="str">
        <f>IF(OR(Ouverture_lignes_validées!F363="F",Ouverture_lignes_validées!F363="PM",Ouverture_lignes_validées!F363=""),"",IF(Ouverture_lignes_validées!F363=1,IF(ISEVEN(Capa_lignes!$C363)="VRAI",INDEX(COEE_CADLIGNE_TR!$A$16:$C$27,MATCH(Tableau4[[#This Row],[Mois]],COEE_CADLIGNE_TR!$A$16:$A$27,0),2)*COEE_CADLIGNE_TR!$G$2*INDEX(COEE_CADLIGNE_TR!$L$3:$R$9,MATCH(WEEKDAY($A363,1),COEE_CADLIGNE_TR!$M$3:$M$9,0),3)*INDEX(COEE_CADLIGNE_TR!$A$1:$D$13,MATCH(MONTH($A363),COEE_CADLIGNE_TR!$A$1:$A$13,0),2),COEE_CADLIGNE_TR!$G$2*INDEX(COEE_CADLIGNE_TR!$L$3:$R$9,MATCH(WEEKDAY($A363,1),COEE_CADLIGNE_TR!$M$3:$M$9,0),4)*INDEX(COEE_CADLIGNE_TR!$A$1:$D$13,MATCH(MONTH($A363),COEE_CADLIGNE_TR!$A$1:$A$13,0),2))))</f>
        <v/>
      </c>
      <c r="G363" s="28" t="str">
        <f>IF(OR(Ouverture_lignes_validées!G363="F",Ouverture_lignes_validées!G363="PM",Ouverture_lignes_validées!G363=""),"",IF(Ouverture_lignes_validées!G363=1,INDEX(COEE_CADLIGNE_TR!$A$16:$C$27,MATCH(Tableau4[[#This Row],[Mois]],COEE_CADLIGNE_TR!$A$16:$A$27,0),2)*COEE_CADLIGNE_TR!$G$2*INDEX(COEE_CADLIGNE_TR!$L$3:$R$9,MATCH(WEEKDAY($A363,1),COEE_CADLIGNE_TR!$M$3:$M$9,0),5)*INDEX(COEE_CADLIGNE_TR!$A$1:$D$13,MATCH(MONTH($A363),COEE_CADLIGNE_TR!$A$1:$A$13,0),2)))</f>
        <v/>
      </c>
      <c r="H363" s="28" t="str">
        <f>IF(OR(Ouverture_lignes_validées!H363="F",Ouverture_lignes_validées!H363="PM",Ouverture_lignes_validées!H363=""),"",IF(Ouverture_lignes_validées!H363=1,INDEX(COEE_CADLIGNE_TR!$A$16:$C$27,MATCH(Tableau4[[#This Row],[Mois]],COEE_CADLIGNE_TR!$A$16:$A$27,0),2)*COEE_CADLIGNE_TR!$G$2*INDEX(COEE_CADLIGNE_TR!$L$3:$R$9,MATCH(WEEKDAY($A363,1),COEE_CADLIGNE_TR!$M$3:$M$9,0),6)*INDEX(COEE_CADLIGNE_TR!$A$1:$D$13,MATCH(MONTH($A363),COEE_CADLIGNE_TR!$A$1:$A$13,0),2)))</f>
        <v/>
      </c>
      <c r="I363" s="28" t="str">
        <f>IF(OR(Ouverture_lignes_validées!I363="F",Ouverture_lignes_validées!I363="PM",Ouverture_lignes_validées!I363=""),"",IF(Ouverture_lignes_validées!I363=1,INDEX(COEE_CADLIGNE_TR!$A$16:$C$27,MATCH(Tableau4[[#This Row],[Mois]],COEE_CADLIGNE_TR!$A$16:$A$27,0),2)*COEE_CADLIGNE_TR!$G$2*INDEX(COEE_CADLIGNE_TR!$L$3:$R$9,MATCH(WEEKDAY($A363,1),COEE_CADLIGNE_TR!$M$3:$M$9,0),7)*INDEX(COEE_CADLIGNE_TR!$A$1:$D$13,MATCH(MONTH($A363),COEE_CADLIGNE_TR!$A$1:$A$13,0),2)))</f>
        <v/>
      </c>
      <c r="J363" s="28" t="str">
        <f>IF(OR(Ouverture_lignes_validées!J363="F",Ouverture_lignes_validées!J363="PM",Ouverture_lignes_validées!J363=""),"",IF(Ouverture_lignes_validées!J363=1,IF(ISEVEN(Capa_lignes!$C363)="VRAI",INDEX(COEE_CADLIGNE_TR!$A$16:$C$27,MATCH(Tableau4[[#This Row],[Mois]],COEE_CADLIGNE_TR!$A$16:$A$27,0),2)*COEE_CADLIGNE_TR!$H$2*INDEX(COEE_CADLIGNE_TR!$L$3:$R$9,MATCH(WEEKDAY($A363,1),COEE_CADLIGNE_TR!$M$3:$M$9,0),4)*INDEX(COEE_CADLIGNE_TR!$A$1:$D$13,MATCH(MONTH($A363),COEE_CADLIGNE_TR!$A$1:$A$13,0),3),INDEX(COEE_CADLIGNE_TR!$A$16:$C$27,MATCH(Tableau4[[#This Row],[Mois]],COEE_CADLIGNE_TR!$A$16:$A$27,0),2)*COEE_CADLIGNE_TR!$H$2*INDEX(COEE_CADLIGNE_TR!$L$3:$R$9,MATCH(WEEKDAY($A363,1),COEE_CADLIGNE_TR!$M$3:$M$9,0),3)*INDEX(COEE_CADLIGNE_TR!$A$1:$D$13,MATCH(MONTH($A363),COEE_CADLIGNE_TR!$A$1:$A$13,0),3))))</f>
        <v/>
      </c>
      <c r="K363" s="28" t="str">
        <f>IF(OR(Ouverture_lignes_validées!K363="F",Ouverture_lignes_validées!K363="PM",Ouverture_lignes_validées!K363=""),"",IF(Ouverture_lignes_validées!K363=1,IF(ISEVEN(Capa_lignes!$C363)="VRAI",INDEX(COEE_CADLIGNE_TR!$A$16:$C$27,MATCH(Tableau4[[#This Row],[Mois]],COEE_CADLIGNE_TR!$A$16:$A$27,0),2)*COEE_CADLIGNE_TR!$H$2*INDEX(COEE_CADLIGNE_TR!$L$3:$R$9,MATCH(WEEKDAY($A363,1),COEE_CADLIGNE_TR!$M$3:$M$9,0),3)*INDEX(COEE_CADLIGNE_TR!$A$1:$D$13,MATCH(MONTH($A363),COEE_CADLIGNE_TR!$A$1:$A$13,0),3),INDEX(COEE_CADLIGNE_TR!$A$16:$C$27,MATCH(Tableau4[[#This Row],[Mois]],COEE_CADLIGNE_TR!$A$16:$A$27,0),2)*COEE_CADLIGNE_TR!$H$2*INDEX(COEE_CADLIGNE_TR!$L$3:$R$9,MATCH(WEEKDAY($A363,1),COEE_CADLIGNE_TR!$M$3:$M$9,0),4)*INDEX(COEE_CADLIGNE_TR!$A$1:$D$13,MATCH(MONTH($A363),COEE_CADLIGNE_TR!$A$1:$A$13,0),3))))</f>
        <v/>
      </c>
      <c r="L363" s="28" t="str">
        <f>IF(OR(Ouverture_lignes_validées!L363="F",Ouverture_lignes_validées!L363="PM",Ouverture_lignes_validées!L363=""),"",IF(Ouverture_lignes_validées!L363=1,INDEX(COEE_CADLIGNE_TR!$A$16:$C$27,MATCH(Tableau4[[#This Row],[Mois]],COEE_CADLIGNE_TR!$A$16:$A$27,0),2)*COEE_CADLIGNE_TR!$H$2*INDEX(COEE_CADLIGNE_TR!$L$3:$R$9,MATCH(WEEKDAY($A363,1),COEE_CADLIGNE_TR!$M$3:$M$9,0),5)*INDEX(COEE_CADLIGNE_TR!$A$1:$D$13,MATCH(MONTH($A363),COEE_CADLIGNE_TR!$A$1:$A$13,0),3)))</f>
        <v/>
      </c>
      <c r="M363" s="28" t="str">
        <f>IF(OR(Ouverture_lignes_validées!M363="F",Ouverture_lignes_validées!M363="PM",Ouverture_lignes_validées!M363=""),"",IF(Ouverture_lignes_validées!M363=1,INDEX(COEE_CADLIGNE_TR!$A$16:$C$27,MATCH(Tableau4[[#This Row],[Mois]],COEE_CADLIGNE_TR!$A$16:$A$27,0),2)*COEE_CADLIGNE_TR!$H$2*INDEX(COEE_CADLIGNE_TR!$L$3:$R$9,MATCH(WEEKDAY($A363,1),COEE_CADLIGNE_TR!$M$3:$M$9,0),6)*INDEX(COEE_CADLIGNE_TR!$A$1:$D$13,MATCH(MONTH($A363),COEE_CADLIGNE_TR!$A$1:$A$13,0),3)))</f>
        <v/>
      </c>
      <c r="N363" s="28" t="str">
        <f>IF(OR(Ouverture_lignes_validées!N363="F",Ouverture_lignes_validées!N363="PM",Ouverture_lignes_validées!N363=""),"",IF(Ouverture_lignes_validées!N363=1,INDEX(COEE_CADLIGNE_TR!$A$16:$C$27,MATCH(Tableau4[[#This Row],[Mois]],COEE_CADLIGNE_TR!$A$16:$A$27,0),2)*COEE_CADLIGNE_TR!$H$2*INDEX(COEE_CADLIGNE_TR!$L$3:$R$9,MATCH(WEEKDAY($A363,1),COEE_CADLIGNE_TR!$M$3:$M$9,0),7)*INDEX(COEE_CADLIGNE_TR!$A$1:$D$13,MATCH(MONTH($A363),COEE_CADLIGNE_TR!$A$1:$A$13,0),3)))</f>
        <v/>
      </c>
      <c r="O363" s="28" t="str">
        <f>IF(OR(Ouverture_lignes_validées!O363="F",Ouverture_lignes_validées!O363="PM",Ouverture_lignes_validées!O363=""),"",IF(Ouverture_lignes_validées!O363=1,IF(ISEVEN(Capa_lignes!$C363)="VRAI",INDEX(COEE_CADLIGNE_TR!$A$16:$C$27,MATCH(Tableau4[[#This Row],[Mois]],COEE_CADLIGNE_TR!$A$16:$A$27,0),2)*COEE_CADLIGNE_TR!$I$2*INDEX(COEE_CADLIGNE_TR!$L$3:$R$9,MATCH(WEEKDAY($A363,1),COEE_CADLIGNE_TR!$M$3:$M$9,0),4)*INDEX(COEE_CADLIGNE_TR!$A$1:$D$13,MATCH(MONTH($A363),COEE_CADLIGNE_TR!$A$1:$A$13,0),4),INDEX(COEE_CADLIGNE_TR!$A$16:$C$27,MATCH(Tableau4[[#This Row],[Mois]],COEE_CADLIGNE_TR!$A$16:$A$27,0),2)*COEE_CADLIGNE_TR!$I$2*INDEX(COEE_CADLIGNE_TR!$L$3:$R$9,MATCH(WEEKDAY($A363,1),COEE_CADLIGNE_TR!$M$3:$M$9,0),3)*INDEX(COEE_CADLIGNE_TR!$A$1:$D$13,MATCH(MONTH($A363),COEE_CADLIGNE_TR!$A$1:$A$13,0),4))))</f>
        <v/>
      </c>
      <c r="P363" s="28" t="str">
        <f>IF(OR(Ouverture_lignes_validées!P363="F",Ouverture_lignes_validées!P363="PM",Ouverture_lignes_validées!P363=""),"",IF(Ouverture_lignes_validées!P363=1,IF(ISEVEN(Capa_lignes!$C363)="VRAI",INDEX(COEE_CADLIGNE_TR!$A$16:$C$27,MATCH(Tableau4[[#This Row],[Mois]],COEE_CADLIGNE_TR!$A$16:$A$27,0),2)*COEE_CADLIGNE_TR!$I$2*INDEX(COEE_CADLIGNE_TR!$L$3:$R$9,MATCH(WEEKDAY($A363,1),COEE_CADLIGNE_TR!$M$3:$M$9,0),3)*INDEX(COEE_CADLIGNE_TR!$A$1:$D$13,MATCH(MONTH($A363),COEE_CADLIGNE_TR!$A$1:$A$13,0),4),INDEX(COEE_CADLIGNE_TR!$A$16:$C$27,MATCH(Tableau4[[#This Row],[Mois]],COEE_CADLIGNE_TR!$A$16:$A$27,0),2)*COEE_CADLIGNE_TR!$I$2*INDEX(COEE_CADLIGNE_TR!$L$3:$R$9,MATCH(WEEKDAY($A363,1),COEE_CADLIGNE_TR!$M$3:$M$9,0),4)*INDEX(COEE_CADLIGNE_TR!$A$1:$D$13,MATCH(MONTH($A363),COEE_CADLIGNE_TR!$A$1:$A$13,0),4))))</f>
        <v/>
      </c>
      <c r="Q363" s="28" t="str">
        <f>IF(OR(Ouverture_lignes_validées!Q363="F",Ouverture_lignes_validées!Q363="PM",Ouverture_lignes_validées!Q363=""),"",IF(Ouverture_lignes_validées!Q363=1,INDEX(COEE_CADLIGNE_TR!$A$16:$C$27,MATCH(Tableau4[[#This Row],[Mois]],COEE_CADLIGNE_TR!$A$16:$A$27,0),2)*COEE_CADLIGNE_TR!$I$2*INDEX(COEE_CADLIGNE_TR!$L$3:$R$9,MATCH(WEEKDAY($A363,1),COEE_CADLIGNE_TR!$M$3:$M$9,0),5)*INDEX(COEE_CADLIGNE_TR!$A$1:$D$13,MATCH(MONTH($A363),COEE_CADLIGNE_TR!$A$1:$A$13,0),4)))</f>
        <v/>
      </c>
      <c r="R363" s="28" t="str">
        <f>IF(OR(Ouverture_lignes_validées!R363="F",Ouverture_lignes_validées!R363="PM",Ouverture_lignes_validées!R363=""),"",IF(Ouverture_lignes_validées!R363=1,INDEX(COEE_CADLIGNE_TR!$A$16:$C$27,MATCH(Tableau4[[#This Row],[Mois]],COEE_CADLIGNE_TR!$A$16:$A$27,0),2)*COEE_CADLIGNE_TR!$I$2*INDEX(COEE_CADLIGNE_TR!$L$3:$R$9,MATCH(WEEKDAY($A363,1),COEE_CADLIGNE_TR!$M$3:$M$9,0),6)*INDEX(COEE_CADLIGNE_TR!$A$1:$D$13,MATCH(MONTH($A363),COEE_CADLIGNE_TR!$A$1:$A$13,0),4)))</f>
        <v/>
      </c>
      <c r="S363" s="28" t="str">
        <f>IF(OR(Ouverture_lignes_validées!S363="F",Ouverture_lignes_validées!S363="PM",Ouverture_lignes_validées!S363=""),"",IF(Ouverture_lignes_validées!S363=1,INDEX(COEE_CADLIGNE_TR!$A$16:$C$27,MATCH(Tableau4[[#This Row],[Mois]],COEE_CADLIGNE_TR!$A$16:$A$27,0),2)*COEE_CADLIGNE_TR!$I$2*INDEX(COEE_CADLIGNE_TR!$L$3:$R$9,MATCH(WEEKDAY($A363,1),COEE_CADLIGNE_TR!$M$3:$M$9,0),7)*INDEX(COEE_CADLIGNE_TR!$A$1:$D$13,MATCH(MONTH($A363),COEE_CADLIGNE_TR!$A$1:$A$13,0),4)))</f>
        <v/>
      </c>
      <c r="T363" s="28" t="str">
        <f>IF(OR(Ouverture_lignes_validées!T363="F",Ouverture_lignes_validées!T363="PM",Ouverture_lignes_validées!T363=""),"",IF(Ouverture_lignes_validées!T363=1,IF(ISEVEN(Capa_lignes!$C363)="VRAI",INDEX(COEE_CADLIGNE_TR!$A$16:$C$27,MATCH(Tableau4[[#This Row],[Mois]],COEE_CADLIGNE_TR!$A$16:$A$27,0),2)*COEE_CADLIGNE_TR!$J$2*INDEX(COEE_CADLIGNE_TR!$L$3:$R$9,MATCH(WEEKDAY($A363,1),COEE_CADLIGNE_TR!$M$3:$M$9,0),3)*INDEX(COEE_CADLIGNE_TR!$A$1:$E$13,MATCH(MONTH($A363),COEE_CADLIGNE_TR!$A$1:$A$13,0),5),INDEX(COEE_CADLIGNE_TR!$A$16:$C$27,MATCH(Tableau4[[#This Row],[Mois]],COEE_CADLIGNE_TR!$A$16:$A$27,0),2)*COEE_CADLIGNE_TR!$J$2*INDEX(COEE_CADLIGNE_TR!$L$3:$R$9,MATCH(WEEKDAY($A363,1),COEE_CADLIGNE_TR!$M$3:$M$9,0),4)*INDEX(COEE_CADLIGNE_TR!$A$1:$E$13,MATCH(MONTH($A363),COEE_CADLIGNE_TR!$A$1:$A$13,0),5))))</f>
        <v/>
      </c>
    </row>
    <row r="364" spans="1:20" x14ac:dyDescent="0.35">
      <c r="A364" s="4">
        <v>45287</v>
      </c>
      <c r="B364" s="1">
        <v>2023</v>
      </c>
      <c r="C364" s="1">
        <v>52</v>
      </c>
      <c r="D364" s="1">
        <f>MONTH(Tableau4[[#This Row],[Date ]])</f>
        <v>12</v>
      </c>
      <c r="E364" s="28" t="str">
        <f>IF(OR(Ouverture_lignes_validées!E364="F",Ouverture_lignes_validées!E364="PM",Ouverture_lignes_validées!E364=""),"",
IF(Ouverture_lignes_validées!E364=1,
IF(ISEVEN(Capa_lignes!$C364)="VRAI",
INDEX(COEE_CADLIGNE_TR!$A$16:$C$27,MATCH(Tableau4[[#This Row],[Mois]],COEE_CADLIGNE_TR!$A$16:$A$27,0),2)*COEE_CADLIGNE_TR!$G$2*INDEX(COEE_CADLIGNE_TR!$L$3:$R$9,MATCH(WEEKDAY($A364,1),COEE_CADLIGNE_TR!$M$3:$M$9,0),4)*INDEX(COEE_CADLIGNE_TR!$A$1:$D$13,MATCH(MONTH($A364),COEE_CADLIGNE_TR!$A$1:$A$13,0),2)*INDEX(COEE_CADLIGNE_TR!$A$1:$D$13,MATCH(MONTH($A364),COEE_CADLIGNE_TR!$A$1:$A$13,0),2),
INDEX(COEE_CADLIGNE_TR!$A$16:$C$27,MATCH(Tableau4[[#This Row],[Mois]],COEE_CADLIGNE_TR!$A$16:$A$27,0),2)*COEE_CADLIGNE_TR!$G$2*INDEX(COEE_CADLIGNE_TR!$L$3:$R$9,MATCH(WEEKDAY($A364,1),COEE_CADLIGNE_TR!$M$3:$M$9,0),3)*INDEX(COEE_CADLIGNE_TR!$A$1:$D$13,MATCH(MONTH($A364),COEE_CADLIGNE_TR!$A$1:$A$13,0),2)*INDEX(COEE_CADLIGNE_TR!$A$1:$D$13,MATCH(MONTH($A364),COEE_CADLIGNE_TR!$A$1:$A$13,0),2))))</f>
        <v/>
      </c>
      <c r="F364" s="28" t="str">
        <f>IF(OR(Ouverture_lignes_validées!F364="F",Ouverture_lignes_validées!F364="PM",Ouverture_lignes_validées!F364=""),"",IF(Ouverture_lignes_validées!F364=1,IF(ISEVEN(Capa_lignes!$C364)="VRAI",INDEX(COEE_CADLIGNE_TR!$A$16:$C$27,MATCH(Tableau4[[#This Row],[Mois]],COEE_CADLIGNE_TR!$A$16:$A$27,0),2)*COEE_CADLIGNE_TR!$G$2*INDEX(COEE_CADLIGNE_TR!$L$3:$R$9,MATCH(WEEKDAY($A364,1),COEE_CADLIGNE_TR!$M$3:$M$9,0),3)*INDEX(COEE_CADLIGNE_TR!$A$1:$D$13,MATCH(MONTH($A364),COEE_CADLIGNE_TR!$A$1:$A$13,0),2),COEE_CADLIGNE_TR!$G$2*INDEX(COEE_CADLIGNE_TR!$L$3:$R$9,MATCH(WEEKDAY($A364,1),COEE_CADLIGNE_TR!$M$3:$M$9,0),4)*INDEX(COEE_CADLIGNE_TR!$A$1:$D$13,MATCH(MONTH($A364),COEE_CADLIGNE_TR!$A$1:$A$13,0),2))))</f>
        <v/>
      </c>
      <c r="G364" s="28" t="str">
        <f>IF(OR(Ouverture_lignes_validées!G364="F",Ouverture_lignes_validées!G364="PM",Ouverture_lignes_validées!G364=""),"",IF(Ouverture_lignes_validées!G364=1,INDEX(COEE_CADLIGNE_TR!$A$16:$C$27,MATCH(Tableau4[[#This Row],[Mois]],COEE_CADLIGNE_TR!$A$16:$A$27,0),2)*COEE_CADLIGNE_TR!$G$2*INDEX(COEE_CADLIGNE_TR!$L$3:$R$9,MATCH(WEEKDAY($A364,1),COEE_CADLIGNE_TR!$M$3:$M$9,0),5)*INDEX(COEE_CADLIGNE_TR!$A$1:$D$13,MATCH(MONTH($A364),COEE_CADLIGNE_TR!$A$1:$A$13,0),2)))</f>
        <v/>
      </c>
      <c r="H364" s="28" t="str">
        <f>IF(OR(Ouverture_lignes_validées!H364="F",Ouverture_lignes_validées!H364="PM",Ouverture_lignes_validées!H364=""),"",IF(Ouverture_lignes_validées!H364=1,INDEX(COEE_CADLIGNE_TR!$A$16:$C$27,MATCH(Tableau4[[#This Row],[Mois]],COEE_CADLIGNE_TR!$A$16:$A$27,0),2)*COEE_CADLIGNE_TR!$G$2*INDEX(COEE_CADLIGNE_TR!$L$3:$R$9,MATCH(WEEKDAY($A364,1),COEE_CADLIGNE_TR!$M$3:$M$9,0),6)*INDEX(COEE_CADLIGNE_TR!$A$1:$D$13,MATCH(MONTH($A364),COEE_CADLIGNE_TR!$A$1:$A$13,0),2)))</f>
        <v/>
      </c>
      <c r="I364" s="28" t="str">
        <f>IF(OR(Ouverture_lignes_validées!I364="F",Ouverture_lignes_validées!I364="PM",Ouverture_lignes_validées!I364=""),"",IF(Ouverture_lignes_validées!I364=1,INDEX(COEE_CADLIGNE_TR!$A$16:$C$27,MATCH(Tableau4[[#This Row],[Mois]],COEE_CADLIGNE_TR!$A$16:$A$27,0),2)*COEE_CADLIGNE_TR!$G$2*INDEX(COEE_CADLIGNE_TR!$L$3:$R$9,MATCH(WEEKDAY($A364,1),COEE_CADLIGNE_TR!$M$3:$M$9,0),7)*INDEX(COEE_CADLIGNE_TR!$A$1:$D$13,MATCH(MONTH($A364),COEE_CADLIGNE_TR!$A$1:$A$13,0),2)))</f>
        <v/>
      </c>
      <c r="J364" s="28" t="str">
        <f>IF(OR(Ouverture_lignes_validées!J364="F",Ouverture_lignes_validées!J364="PM",Ouverture_lignes_validées!J364=""),"",IF(Ouverture_lignes_validées!J364=1,IF(ISEVEN(Capa_lignes!$C364)="VRAI",INDEX(COEE_CADLIGNE_TR!$A$16:$C$27,MATCH(Tableau4[[#This Row],[Mois]],COEE_CADLIGNE_TR!$A$16:$A$27,0),2)*COEE_CADLIGNE_TR!$H$2*INDEX(COEE_CADLIGNE_TR!$L$3:$R$9,MATCH(WEEKDAY($A364,1),COEE_CADLIGNE_TR!$M$3:$M$9,0),4)*INDEX(COEE_CADLIGNE_TR!$A$1:$D$13,MATCH(MONTH($A364),COEE_CADLIGNE_TR!$A$1:$A$13,0),3),INDEX(COEE_CADLIGNE_TR!$A$16:$C$27,MATCH(Tableau4[[#This Row],[Mois]],COEE_CADLIGNE_TR!$A$16:$A$27,0),2)*COEE_CADLIGNE_TR!$H$2*INDEX(COEE_CADLIGNE_TR!$L$3:$R$9,MATCH(WEEKDAY($A364,1),COEE_CADLIGNE_TR!$M$3:$M$9,0),3)*INDEX(COEE_CADLIGNE_TR!$A$1:$D$13,MATCH(MONTH($A364),COEE_CADLIGNE_TR!$A$1:$A$13,0),3))))</f>
        <v/>
      </c>
      <c r="K364" s="28" t="str">
        <f>IF(OR(Ouverture_lignes_validées!K364="F",Ouverture_lignes_validées!K364="PM",Ouverture_lignes_validées!K364=""),"",IF(Ouverture_lignes_validées!K364=1,IF(ISEVEN(Capa_lignes!$C364)="VRAI",INDEX(COEE_CADLIGNE_TR!$A$16:$C$27,MATCH(Tableau4[[#This Row],[Mois]],COEE_CADLIGNE_TR!$A$16:$A$27,0),2)*COEE_CADLIGNE_TR!$H$2*INDEX(COEE_CADLIGNE_TR!$L$3:$R$9,MATCH(WEEKDAY($A364,1),COEE_CADLIGNE_TR!$M$3:$M$9,0),3)*INDEX(COEE_CADLIGNE_TR!$A$1:$D$13,MATCH(MONTH($A364),COEE_CADLIGNE_TR!$A$1:$A$13,0),3),INDEX(COEE_CADLIGNE_TR!$A$16:$C$27,MATCH(Tableau4[[#This Row],[Mois]],COEE_CADLIGNE_TR!$A$16:$A$27,0),2)*COEE_CADLIGNE_TR!$H$2*INDEX(COEE_CADLIGNE_TR!$L$3:$R$9,MATCH(WEEKDAY($A364,1),COEE_CADLIGNE_TR!$M$3:$M$9,0),4)*INDEX(COEE_CADLIGNE_TR!$A$1:$D$13,MATCH(MONTH($A364),COEE_CADLIGNE_TR!$A$1:$A$13,0),3))))</f>
        <v/>
      </c>
      <c r="L364" s="28" t="str">
        <f>IF(OR(Ouverture_lignes_validées!L364="F",Ouverture_lignes_validées!L364="PM",Ouverture_lignes_validées!L364=""),"",IF(Ouverture_lignes_validées!L364=1,INDEX(COEE_CADLIGNE_TR!$A$16:$C$27,MATCH(Tableau4[[#This Row],[Mois]],COEE_CADLIGNE_TR!$A$16:$A$27,0),2)*COEE_CADLIGNE_TR!$H$2*INDEX(COEE_CADLIGNE_TR!$L$3:$R$9,MATCH(WEEKDAY($A364,1),COEE_CADLIGNE_TR!$M$3:$M$9,0),5)*INDEX(COEE_CADLIGNE_TR!$A$1:$D$13,MATCH(MONTH($A364),COEE_CADLIGNE_TR!$A$1:$A$13,0),3)))</f>
        <v/>
      </c>
      <c r="M364" s="28" t="str">
        <f>IF(OR(Ouverture_lignes_validées!M364="F",Ouverture_lignes_validées!M364="PM",Ouverture_lignes_validées!M364=""),"",IF(Ouverture_lignes_validées!M364=1,INDEX(COEE_CADLIGNE_TR!$A$16:$C$27,MATCH(Tableau4[[#This Row],[Mois]],COEE_CADLIGNE_TR!$A$16:$A$27,0),2)*COEE_CADLIGNE_TR!$H$2*INDEX(COEE_CADLIGNE_TR!$L$3:$R$9,MATCH(WEEKDAY($A364,1),COEE_CADLIGNE_TR!$M$3:$M$9,0),6)*INDEX(COEE_CADLIGNE_TR!$A$1:$D$13,MATCH(MONTH($A364),COEE_CADLIGNE_TR!$A$1:$A$13,0),3)))</f>
        <v/>
      </c>
      <c r="N364" s="28" t="str">
        <f>IF(OR(Ouverture_lignes_validées!N364="F",Ouverture_lignes_validées!N364="PM",Ouverture_lignes_validées!N364=""),"",IF(Ouverture_lignes_validées!N364=1,INDEX(COEE_CADLIGNE_TR!$A$16:$C$27,MATCH(Tableau4[[#This Row],[Mois]],COEE_CADLIGNE_TR!$A$16:$A$27,0),2)*COEE_CADLIGNE_TR!$H$2*INDEX(COEE_CADLIGNE_TR!$L$3:$R$9,MATCH(WEEKDAY($A364,1),COEE_CADLIGNE_TR!$M$3:$M$9,0),7)*INDEX(COEE_CADLIGNE_TR!$A$1:$D$13,MATCH(MONTH($A364),COEE_CADLIGNE_TR!$A$1:$A$13,0),3)))</f>
        <v/>
      </c>
      <c r="O364" s="28" t="str">
        <f>IF(OR(Ouverture_lignes_validées!O364="F",Ouverture_lignes_validées!O364="PM",Ouverture_lignes_validées!O364=""),"",IF(Ouverture_lignes_validées!O364=1,IF(ISEVEN(Capa_lignes!$C364)="VRAI",INDEX(COEE_CADLIGNE_TR!$A$16:$C$27,MATCH(Tableau4[[#This Row],[Mois]],COEE_CADLIGNE_TR!$A$16:$A$27,0),2)*COEE_CADLIGNE_TR!$I$2*INDEX(COEE_CADLIGNE_TR!$L$3:$R$9,MATCH(WEEKDAY($A364,1),COEE_CADLIGNE_TR!$M$3:$M$9,0),4)*INDEX(COEE_CADLIGNE_TR!$A$1:$D$13,MATCH(MONTH($A364),COEE_CADLIGNE_TR!$A$1:$A$13,0),4),INDEX(COEE_CADLIGNE_TR!$A$16:$C$27,MATCH(Tableau4[[#This Row],[Mois]],COEE_CADLIGNE_TR!$A$16:$A$27,0),2)*COEE_CADLIGNE_TR!$I$2*INDEX(COEE_CADLIGNE_TR!$L$3:$R$9,MATCH(WEEKDAY($A364,1),COEE_CADLIGNE_TR!$M$3:$M$9,0),3)*INDEX(COEE_CADLIGNE_TR!$A$1:$D$13,MATCH(MONTH($A364),COEE_CADLIGNE_TR!$A$1:$A$13,0),4))))</f>
        <v/>
      </c>
      <c r="P364" s="28" t="str">
        <f>IF(OR(Ouverture_lignes_validées!P364="F",Ouverture_lignes_validées!P364="PM",Ouverture_lignes_validées!P364=""),"",IF(Ouverture_lignes_validées!P364=1,IF(ISEVEN(Capa_lignes!$C364)="VRAI",INDEX(COEE_CADLIGNE_TR!$A$16:$C$27,MATCH(Tableau4[[#This Row],[Mois]],COEE_CADLIGNE_TR!$A$16:$A$27,0),2)*COEE_CADLIGNE_TR!$I$2*INDEX(COEE_CADLIGNE_TR!$L$3:$R$9,MATCH(WEEKDAY($A364,1),COEE_CADLIGNE_TR!$M$3:$M$9,0),3)*INDEX(COEE_CADLIGNE_TR!$A$1:$D$13,MATCH(MONTH($A364),COEE_CADLIGNE_TR!$A$1:$A$13,0),4),INDEX(COEE_CADLIGNE_TR!$A$16:$C$27,MATCH(Tableau4[[#This Row],[Mois]],COEE_CADLIGNE_TR!$A$16:$A$27,0),2)*COEE_CADLIGNE_TR!$I$2*INDEX(COEE_CADLIGNE_TR!$L$3:$R$9,MATCH(WEEKDAY($A364,1),COEE_CADLIGNE_TR!$M$3:$M$9,0),4)*INDEX(COEE_CADLIGNE_TR!$A$1:$D$13,MATCH(MONTH($A364),COEE_CADLIGNE_TR!$A$1:$A$13,0),4))))</f>
        <v/>
      </c>
      <c r="Q364" s="28" t="str">
        <f>IF(OR(Ouverture_lignes_validées!Q364="F",Ouverture_lignes_validées!Q364="PM",Ouverture_lignes_validées!Q364=""),"",IF(Ouverture_lignes_validées!Q364=1,INDEX(COEE_CADLIGNE_TR!$A$16:$C$27,MATCH(Tableau4[[#This Row],[Mois]],COEE_CADLIGNE_TR!$A$16:$A$27,0),2)*COEE_CADLIGNE_TR!$I$2*INDEX(COEE_CADLIGNE_TR!$L$3:$R$9,MATCH(WEEKDAY($A364,1),COEE_CADLIGNE_TR!$M$3:$M$9,0),5)*INDEX(COEE_CADLIGNE_TR!$A$1:$D$13,MATCH(MONTH($A364),COEE_CADLIGNE_TR!$A$1:$A$13,0),4)))</f>
        <v/>
      </c>
      <c r="R364" s="28" t="str">
        <f>IF(OR(Ouverture_lignes_validées!R364="F",Ouverture_lignes_validées!R364="PM",Ouverture_lignes_validées!R364=""),"",IF(Ouverture_lignes_validées!R364=1,INDEX(COEE_CADLIGNE_TR!$A$16:$C$27,MATCH(Tableau4[[#This Row],[Mois]],COEE_CADLIGNE_TR!$A$16:$A$27,0),2)*COEE_CADLIGNE_TR!$I$2*INDEX(COEE_CADLIGNE_TR!$L$3:$R$9,MATCH(WEEKDAY($A364,1),COEE_CADLIGNE_TR!$M$3:$M$9,0),6)*INDEX(COEE_CADLIGNE_TR!$A$1:$D$13,MATCH(MONTH($A364),COEE_CADLIGNE_TR!$A$1:$A$13,0),4)))</f>
        <v/>
      </c>
      <c r="S364" s="28" t="str">
        <f>IF(OR(Ouverture_lignes_validées!S364="F",Ouverture_lignes_validées!S364="PM",Ouverture_lignes_validées!S364=""),"",IF(Ouverture_lignes_validées!S364=1,INDEX(COEE_CADLIGNE_TR!$A$16:$C$27,MATCH(Tableau4[[#This Row],[Mois]],COEE_CADLIGNE_TR!$A$16:$A$27,0),2)*COEE_CADLIGNE_TR!$I$2*INDEX(COEE_CADLIGNE_TR!$L$3:$R$9,MATCH(WEEKDAY($A364,1),COEE_CADLIGNE_TR!$M$3:$M$9,0),7)*INDEX(COEE_CADLIGNE_TR!$A$1:$D$13,MATCH(MONTH($A364),COEE_CADLIGNE_TR!$A$1:$A$13,0),4)))</f>
        <v/>
      </c>
      <c r="T364" s="28" t="str">
        <f>IF(OR(Ouverture_lignes_validées!T364="F",Ouverture_lignes_validées!T364="PM",Ouverture_lignes_validées!T364=""),"",IF(Ouverture_lignes_validées!T364=1,IF(ISEVEN(Capa_lignes!$C364)="VRAI",INDEX(COEE_CADLIGNE_TR!$A$16:$C$27,MATCH(Tableau4[[#This Row],[Mois]],COEE_CADLIGNE_TR!$A$16:$A$27,0),2)*COEE_CADLIGNE_TR!$J$2*INDEX(COEE_CADLIGNE_TR!$L$3:$R$9,MATCH(WEEKDAY($A364,1),COEE_CADLIGNE_TR!$M$3:$M$9,0),3)*INDEX(COEE_CADLIGNE_TR!$A$1:$E$13,MATCH(MONTH($A364),COEE_CADLIGNE_TR!$A$1:$A$13,0),5),INDEX(COEE_CADLIGNE_TR!$A$16:$C$27,MATCH(Tableau4[[#This Row],[Mois]],COEE_CADLIGNE_TR!$A$16:$A$27,0),2)*COEE_CADLIGNE_TR!$J$2*INDEX(COEE_CADLIGNE_TR!$L$3:$R$9,MATCH(WEEKDAY($A364,1),COEE_CADLIGNE_TR!$M$3:$M$9,0),4)*INDEX(COEE_CADLIGNE_TR!$A$1:$E$13,MATCH(MONTH($A364),COEE_CADLIGNE_TR!$A$1:$A$13,0),5))))</f>
        <v/>
      </c>
    </row>
    <row r="365" spans="1:20" x14ac:dyDescent="0.35">
      <c r="A365" s="4">
        <v>45288</v>
      </c>
      <c r="B365" s="1">
        <v>2023</v>
      </c>
      <c r="C365" s="1">
        <v>52</v>
      </c>
      <c r="D365" s="1">
        <f>MONTH(Tableau4[[#This Row],[Date ]])</f>
        <v>12</v>
      </c>
      <c r="E365" s="28" t="str">
        <f>IF(OR(Ouverture_lignes_validées!E365="F",Ouverture_lignes_validées!E365="PM",Ouverture_lignes_validées!E365=""),"",
IF(Ouverture_lignes_validées!E365=1,
IF(ISEVEN(Capa_lignes!$C365)="VRAI",
INDEX(COEE_CADLIGNE_TR!$A$16:$C$27,MATCH(Tableau4[[#This Row],[Mois]],COEE_CADLIGNE_TR!$A$16:$A$27,0),2)*COEE_CADLIGNE_TR!$G$2*INDEX(COEE_CADLIGNE_TR!$L$3:$R$9,MATCH(WEEKDAY($A365,1),COEE_CADLIGNE_TR!$M$3:$M$9,0),4)*INDEX(COEE_CADLIGNE_TR!$A$1:$D$13,MATCH(MONTH($A365),COEE_CADLIGNE_TR!$A$1:$A$13,0),2)*INDEX(COEE_CADLIGNE_TR!$A$1:$D$13,MATCH(MONTH($A365),COEE_CADLIGNE_TR!$A$1:$A$13,0),2),
INDEX(COEE_CADLIGNE_TR!$A$16:$C$27,MATCH(Tableau4[[#This Row],[Mois]],COEE_CADLIGNE_TR!$A$16:$A$27,0),2)*COEE_CADLIGNE_TR!$G$2*INDEX(COEE_CADLIGNE_TR!$L$3:$R$9,MATCH(WEEKDAY($A365,1),COEE_CADLIGNE_TR!$M$3:$M$9,0),3)*INDEX(COEE_CADLIGNE_TR!$A$1:$D$13,MATCH(MONTH($A365),COEE_CADLIGNE_TR!$A$1:$A$13,0),2)*INDEX(COEE_CADLIGNE_TR!$A$1:$D$13,MATCH(MONTH($A365),COEE_CADLIGNE_TR!$A$1:$A$13,0),2))))</f>
        <v/>
      </c>
      <c r="F365" s="28" t="str">
        <f>IF(OR(Ouverture_lignes_validées!F365="F",Ouverture_lignes_validées!F365="PM",Ouverture_lignes_validées!F365=""),"",IF(Ouverture_lignes_validées!F365=1,IF(ISEVEN(Capa_lignes!$C365)="VRAI",INDEX(COEE_CADLIGNE_TR!$A$16:$C$27,MATCH(Tableau4[[#This Row],[Mois]],COEE_CADLIGNE_TR!$A$16:$A$27,0),2)*COEE_CADLIGNE_TR!$G$2*INDEX(COEE_CADLIGNE_TR!$L$3:$R$9,MATCH(WEEKDAY($A365,1),COEE_CADLIGNE_TR!$M$3:$M$9,0),3)*INDEX(COEE_CADLIGNE_TR!$A$1:$D$13,MATCH(MONTH($A365),COEE_CADLIGNE_TR!$A$1:$A$13,0),2),COEE_CADLIGNE_TR!$G$2*INDEX(COEE_CADLIGNE_TR!$L$3:$R$9,MATCH(WEEKDAY($A365,1),COEE_CADLIGNE_TR!$M$3:$M$9,0),4)*INDEX(COEE_CADLIGNE_TR!$A$1:$D$13,MATCH(MONTH($A365),COEE_CADLIGNE_TR!$A$1:$A$13,0),2))))</f>
        <v/>
      </c>
      <c r="G365" s="28" t="str">
        <f>IF(OR(Ouverture_lignes_validées!G365="F",Ouverture_lignes_validées!G365="PM",Ouverture_lignes_validées!G365=""),"",IF(Ouverture_lignes_validées!G365=1,INDEX(COEE_CADLIGNE_TR!$A$16:$C$27,MATCH(Tableau4[[#This Row],[Mois]],COEE_CADLIGNE_TR!$A$16:$A$27,0),2)*COEE_CADLIGNE_TR!$G$2*INDEX(COEE_CADLIGNE_TR!$L$3:$R$9,MATCH(WEEKDAY($A365,1),COEE_CADLIGNE_TR!$M$3:$M$9,0),5)*INDEX(COEE_CADLIGNE_TR!$A$1:$D$13,MATCH(MONTH($A365),COEE_CADLIGNE_TR!$A$1:$A$13,0),2)))</f>
        <v/>
      </c>
      <c r="H365" s="28" t="str">
        <f>IF(OR(Ouverture_lignes_validées!H365="F",Ouverture_lignes_validées!H365="PM",Ouverture_lignes_validées!H365=""),"",IF(Ouverture_lignes_validées!H365=1,INDEX(COEE_CADLIGNE_TR!$A$16:$C$27,MATCH(Tableau4[[#This Row],[Mois]],COEE_CADLIGNE_TR!$A$16:$A$27,0),2)*COEE_CADLIGNE_TR!$G$2*INDEX(COEE_CADLIGNE_TR!$L$3:$R$9,MATCH(WEEKDAY($A365,1),COEE_CADLIGNE_TR!$M$3:$M$9,0),6)*INDEX(COEE_CADLIGNE_TR!$A$1:$D$13,MATCH(MONTH($A365),COEE_CADLIGNE_TR!$A$1:$A$13,0),2)))</f>
        <v/>
      </c>
      <c r="I365" s="28" t="str">
        <f>IF(OR(Ouverture_lignes_validées!I365="F",Ouverture_lignes_validées!I365="PM",Ouverture_lignes_validées!I365=""),"",IF(Ouverture_lignes_validées!I365=1,INDEX(COEE_CADLIGNE_TR!$A$16:$C$27,MATCH(Tableau4[[#This Row],[Mois]],COEE_CADLIGNE_TR!$A$16:$A$27,0),2)*COEE_CADLIGNE_TR!$G$2*INDEX(COEE_CADLIGNE_TR!$L$3:$R$9,MATCH(WEEKDAY($A365,1),COEE_CADLIGNE_TR!$M$3:$M$9,0),7)*INDEX(COEE_CADLIGNE_TR!$A$1:$D$13,MATCH(MONTH($A365),COEE_CADLIGNE_TR!$A$1:$A$13,0),2)))</f>
        <v/>
      </c>
      <c r="J365" s="28" t="str">
        <f>IF(OR(Ouverture_lignes_validées!J365="F",Ouverture_lignes_validées!J365="PM",Ouverture_lignes_validées!J365=""),"",IF(Ouverture_lignes_validées!J365=1,IF(ISEVEN(Capa_lignes!$C365)="VRAI",INDEX(COEE_CADLIGNE_TR!$A$16:$C$27,MATCH(Tableau4[[#This Row],[Mois]],COEE_CADLIGNE_TR!$A$16:$A$27,0),2)*COEE_CADLIGNE_TR!$H$2*INDEX(COEE_CADLIGNE_TR!$L$3:$R$9,MATCH(WEEKDAY($A365,1),COEE_CADLIGNE_TR!$M$3:$M$9,0),4)*INDEX(COEE_CADLIGNE_TR!$A$1:$D$13,MATCH(MONTH($A365),COEE_CADLIGNE_TR!$A$1:$A$13,0),3),INDEX(COEE_CADLIGNE_TR!$A$16:$C$27,MATCH(Tableau4[[#This Row],[Mois]],COEE_CADLIGNE_TR!$A$16:$A$27,0),2)*COEE_CADLIGNE_TR!$H$2*INDEX(COEE_CADLIGNE_TR!$L$3:$R$9,MATCH(WEEKDAY($A365,1),COEE_CADLIGNE_TR!$M$3:$M$9,0),3)*INDEX(COEE_CADLIGNE_TR!$A$1:$D$13,MATCH(MONTH($A365),COEE_CADLIGNE_TR!$A$1:$A$13,0),3))))</f>
        <v/>
      </c>
      <c r="K365" s="28" t="str">
        <f>IF(OR(Ouverture_lignes_validées!K365="F",Ouverture_lignes_validées!K365="PM",Ouverture_lignes_validées!K365=""),"",IF(Ouverture_lignes_validées!K365=1,IF(ISEVEN(Capa_lignes!$C365)="VRAI",INDEX(COEE_CADLIGNE_TR!$A$16:$C$27,MATCH(Tableau4[[#This Row],[Mois]],COEE_CADLIGNE_TR!$A$16:$A$27,0),2)*COEE_CADLIGNE_TR!$H$2*INDEX(COEE_CADLIGNE_TR!$L$3:$R$9,MATCH(WEEKDAY($A365,1),COEE_CADLIGNE_TR!$M$3:$M$9,0),3)*INDEX(COEE_CADLIGNE_TR!$A$1:$D$13,MATCH(MONTH($A365),COEE_CADLIGNE_TR!$A$1:$A$13,0),3),INDEX(COEE_CADLIGNE_TR!$A$16:$C$27,MATCH(Tableau4[[#This Row],[Mois]],COEE_CADLIGNE_TR!$A$16:$A$27,0),2)*COEE_CADLIGNE_TR!$H$2*INDEX(COEE_CADLIGNE_TR!$L$3:$R$9,MATCH(WEEKDAY($A365,1),COEE_CADLIGNE_TR!$M$3:$M$9,0),4)*INDEX(COEE_CADLIGNE_TR!$A$1:$D$13,MATCH(MONTH($A365),COEE_CADLIGNE_TR!$A$1:$A$13,0),3))))</f>
        <v/>
      </c>
      <c r="L365" s="28" t="str">
        <f>IF(OR(Ouverture_lignes_validées!L365="F",Ouverture_lignes_validées!L365="PM",Ouverture_lignes_validées!L365=""),"",IF(Ouverture_lignes_validées!L365=1,INDEX(COEE_CADLIGNE_TR!$A$16:$C$27,MATCH(Tableau4[[#This Row],[Mois]],COEE_CADLIGNE_TR!$A$16:$A$27,0),2)*COEE_CADLIGNE_TR!$H$2*INDEX(COEE_CADLIGNE_TR!$L$3:$R$9,MATCH(WEEKDAY($A365,1),COEE_CADLIGNE_TR!$M$3:$M$9,0),5)*INDEX(COEE_CADLIGNE_TR!$A$1:$D$13,MATCH(MONTH($A365),COEE_CADLIGNE_TR!$A$1:$A$13,0),3)))</f>
        <v/>
      </c>
      <c r="M365" s="28" t="str">
        <f>IF(OR(Ouverture_lignes_validées!M365="F",Ouverture_lignes_validées!M365="PM",Ouverture_lignes_validées!M365=""),"",IF(Ouverture_lignes_validées!M365=1,INDEX(COEE_CADLIGNE_TR!$A$16:$C$27,MATCH(Tableau4[[#This Row],[Mois]],COEE_CADLIGNE_TR!$A$16:$A$27,0),2)*COEE_CADLIGNE_TR!$H$2*INDEX(COEE_CADLIGNE_TR!$L$3:$R$9,MATCH(WEEKDAY($A365,1),COEE_CADLIGNE_TR!$M$3:$M$9,0),6)*INDEX(COEE_CADLIGNE_TR!$A$1:$D$13,MATCH(MONTH($A365),COEE_CADLIGNE_TR!$A$1:$A$13,0),3)))</f>
        <v/>
      </c>
      <c r="N365" s="28" t="str">
        <f>IF(OR(Ouverture_lignes_validées!N365="F",Ouverture_lignes_validées!N365="PM",Ouverture_lignes_validées!N365=""),"",IF(Ouverture_lignes_validées!N365=1,INDEX(COEE_CADLIGNE_TR!$A$16:$C$27,MATCH(Tableau4[[#This Row],[Mois]],COEE_CADLIGNE_TR!$A$16:$A$27,0),2)*COEE_CADLIGNE_TR!$H$2*INDEX(COEE_CADLIGNE_TR!$L$3:$R$9,MATCH(WEEKDAY($A365,1),COEE_CADLIGNE_TR!$M$3:$M$9,0),7)*INDEX(COEE_CADLIGNE_TR!$A$1:$D$13,MATCH(MONTH($A365),COEE_CADLIGNE_TR!$A$1:$A$13,0),3)))</f>
        <v/>
      </c>
      <c r="O365" s="28" t="str">
        <f>IF(OR(Ouverture_lignes_validées!O365="F",Ouverture_lignes_validées!O365="PM",Ouverture_lignes_validées!O365=""),"",IF(Ouverture_lignes_validées!O365=1,IF(ISEVEN(Capa_lignes!$C365)="VRAI",INDEX(COEE_CADLIGNE_TR!$A$16:$C$27,MATCH(Tableau4[[#This Row],[Mois]],COEE_CADLIGNE_TR!$A$16:$A$27,0),2)*COEE_CADLIGNE_TR!$I$2*INDEX(COEE_CADLIGNE_TR!$L$3:$R$9,MATCH(WEEKDAY($A365,1),COEE_CADLIGNE_TR!$M$3:$M$9,0),4)*INDEX(COEE_CADLIGNE_TR!$A$1:$D$13,MATCH(MONTH($A365),COEE_CADLIGNE_TR!$A$1:$A$13,0),4),INDEX(COEE_CADLIGNE_TR!$A$16:$C$27,MATCH(Tableau4[[#This Row],[Mois]],COEE_CADLIGNE_TR!$A$16:$A$27,0),2)*COEE_CADLIGNE_TR!$I$2*INDEX(COEE_CADLIGNE_TR!$L$3:$R$9,MATCH(WEEKDAY($A365,1),COEE_CADLIGNE_TR!$M$3:$M$9,0),3)*INDEX(COEE_CADLIGNE_TR!$A$1:$D$13,MATCH(MONTH($A365),COEE_CADLIGNE_TR!$A$1:$A$13,0),4))))</f>
        <v/>
      </c>
      <c r="P365" s="28" t="str">
        <f>IF(OR(Ouverture_lignes_validées!P365="F",Ouverture_lignes_validées!P365="PM",Ouverture_lignes_validées!P365=""),"",IF(Ouverture_lignes_validées!P365=1,IF(ISEVEN(Capa_lignes!$C365)="VRAI",INDEX(COEE_CADLIGNE_TR!$A$16:$C$27,MATCH(Tableau4[[#This Row],[Mois]],COEE_CADLIGNE_TR!$A$16:$A$27,0),2)*COEE_CADLIGNE_TR!$I$2*INDEX(COEE_CADLIGNE_TR!$L$3:$R$9,MATCH(WEEKDAY($A365,1),COEE_CADLIGNE_TR!$M$3:$M$9,0),3)*INDEX(COEE_CADLIGNE_TR!$A$1:$D$13,MATCH(MONTH($A365),COEE_CADLIGNE_TR!$A$1:$A$13,0),4),INDEX(COEE_CADLIGNE_TR!$A$16:$C$27,MATCH(Tableau4[[#This Row],[Mois]],COEE_CADLIGNE_TR!$A$16:$A$27,0),2)*COEE_CADLIGNE_TR!$I$2*INDEX(COEE_CADLIGNE_TR!$L$3:$R$9,MATCH(WEEKDAY($A365,1),COEE_CADLIGNE_TR!$M$3:$M$9,0),4)*INDEX(COEE_CADLIGNE_TR!$A$1:$D$13,MATCH(MONTH($A365),COEE_CADLIGNE_TR!$A$1:$A$13,0),4))))</f>
        <v/>
      </c>
      <c r="Q365" s="28" t="str">
        <f>IF(OR(Ouverture_lignes_validées!Q365="F",Ouverture_lignes_validées!Q365="PM",Ouverture_lignes_validées!Q365=""),"",IF(Ouverture_lignes_validées!Q365=1,INDEX(COEE_CADLIGNE_TR!$A$16:$C$27,MATCH(Tableau4[[#This Row],[Mois]],COEE_CADLIGNE_TR!$A$16:$A$27,0),2)*COEE_CADLIGNE_TR!$I$2*INDEX(COEE_CADLIGNE_TR!$L$3:$R$9,MATCH(WEEKDAY($A365,1),COEE_CADLIGNE_TR!$M$3:$M$9,0),5)*INDEX(COEE_CADLIGNE_TR!$A$1:$D$13,MATCH(MONTH($A365),COEE_CADLIGNE_TR!$A$1:$A$13,0),4)))</f>
        <v/>
      </c>
      <c r="R365" s="28" t="str">
        <f>IF(OR(Ouverture_lignes_validées!R365="F",Ouverture_lignes_validées!R365="PM",Ouverture_lignes_validées!R365=""),"",IF(Ouverture_lignes_validées!R365=1,INDEX(COEE_CADLIGNE_TR!$A$16:$C$27,MATCH(Tableau4[[#This Row],[Mois]],COEE_CADLIGNE_TR!$A$16:$A$27,0),2)*COEE_CADLIGNE_TR!$I$2*INDEX(COEE_CADLIGNE_TR!$L$3:$R$9,MATCH(WEEKDAY($A365,1),COEE_CADLIGNE_TR!$M$3:$M$9,0),6)*INDEX(COEE_CADLIGNE_TR!$A$1:$D$13,MATCH(MONTH($A365),COEE_CADLIGNE_TR!$A$1:$A$13,0),4)))</f>
        <v/>
      </c>
      <c r="S365" s="28" t="str">
        <f>IF(OR(Ouverture_lignes_validées!S365="F",Ouverture_lignes_validées!S365="PM",Ouverture_lignes_validées!S365=""),"",IF(Ouverture_lignes_validées!S365=1,INDEX(COEE_CADLIGNE_TR!$A$16:$C$27,MATCH(Tableau4[[#This Row],[Mois]],COEE_CADLIGNE_TR!$A$16:$A$27,0),2)*COEE_CADLIGNE_TR!$I$2*INDEX(COEE_CADLIGNE_TR!$L$3:$R$9,MATCH(WEEKDAY($A365,1),COEE_CADLIGNE_TR!$M$3:$M$9,0),7)*INDEX(COEE_CADLIGNE_TR!$A$1:$D$13,MATCH(MONTH($A365),COEE_CADLIGNE_TR!$A$1:$A$13,0),4)))</f>
        <v/>
      </c>
      <c r="T365" s="28" t="str">
        <f>IF(OR(Ouverture_lignes_validées!T365="F",Ouverture_lignes_validées!T365="PM",Ouverture_lignes_validées!T365=""),"",IF(Ouverture_lignes_validées!T365=1,IF(ISEVEN(Capa_lignes!$C365)="VRAI",INDEX(COEE_CADLIGNE_TR!$A$16:$C$27,MATCH(Tableau4[[#This Row],[Mois]],COEE_CADLIGNE_TR!$A$16:$A$27,0),2)*COEE_CADLIGNE_TR!$J$2*INDEX(COEE_CADLIGNE_TR!$L$3:$R$9,MATCH(WEEKDAY($A365,1),COEE_CADLIGNE_TR!$M$3:$M$9,0),3)*INDEX(COEE_CADLIGNE_TR!$A$1:$E$13,MATCH(MONTH($A365),COEE_CADLIGNE_TR!$A$1:$A$13,0),5),INDEX(COEE_CADLIGNE_TR!$A$16:$C$27,MATCH(Tableau4[[#This Row],[Mois]],COEE_CADLIGNE_TR!$A$16:$A$27,0),2)*COEE_CADLIGNE_TR!$J$2*INDEX(COEE_CADLIGNE_TR!$L$3:$R$9,MATCH(WEEKDAY($A365,1),COEE_CADLIGNE_TR!$M$3:$M$9,0),4)*INDEX(COEE_CADLIGNE_TR!$A$1:$E$13,MATCH(MONTH($A365),COEE_CADLIGNE_TR!$A$1:$A$13,0),5))))</f>
        <v/>
      </c>
    </row>
    <row r="366" spans="1:20" x14ac:dyDescent="0.35">
      <c r="A366" s="4">
        <v>45289</v>
      </c>
      <c r="B366" s="1">
        <v>2023</v>
      </c>
      <c r="C366" s="1">
        <v>52</v>
      </c>
      <c r="D366" s="1">
        <f>MONTH(Tableau4[[#This Row],[Date ]])</f>
        <v>12</v>
      </c>
      <c r="E366" s="28" t="str">
        <f>IF(OR(Ouverture_lignes_validées!E366="F",Ouverture_lignes_validées!E366="PM",Ouverture_lignes_validées!E366=""),"",
IF(Ouverture_lignes_validées!E366=1,
IF(ISEVEN(Capa_lignes!$C366)="VRAI",
INDEX(COEE_CADLIGNE_TR!$A$16:$C$27,MATCH(Tableau4[[#This Row],[Mois]],COEE_CADLIGNE_TR!$A$16:$A$27,0),2)*COEE_CADLIGNE_TR!$G$2*INDEX(COEE_CADLIGNE_TR!$L$3:$R$9,MATCH(WEEKDAY($A366,1),COEE_CADLIGNE_TR!$M$3:$M$9,0),4)*INDEX(COEE_CADLIGNE_TR!$A$1:$D$13,MATCH(MONTH($A366),COEE_CADLIGNE_TR!$A$1:$A$13,0),2)*INDEX(COEE_CADLIGNE_TR!$A$1:$D$13,MATCH(MONTH($A366),COEE_CADLIGNE_TR!$A$1:$A$13,0),2),
INDEX(COEE_CADLIGNE_TR!$A$16:$C$27,MATCH(Tableau4[[#This Row],[Mois]],COEE_CADLIGNE_TR!$A$16:$A$27,0),2)*COEE_CADLIGNE_TR!$G$2*INDEX(COEE_CADLIGNE_TR!$L$3:$R$9,MATCH(WEEKDAY($A366,1),COEE_CADLIGNE_TR!$M$3:$M$9,0),3)*INDEX(COEE_CADLIGNE_TR!$A$1:$D$13,MATCH(MONTH($A366),COEE_CADLIGNE_TR!$A$1:$A$13,0),2)*INDEX(COEE_CADLIGNE_TR!$A$1:$D$13,MATCH(MONTH($A366),COEE_CADLIGNE_TR!$A$1:$A$13,0),2))))</f>
        <v/>
      </c>
      <c r="F366" s="28" t="str">
        <f>IF(OR(Ouverture_lignes_validées!F366="F",Ouverture_lignes_validées!F366="PM",Ouverture_lignes_validées!F366=""),"",IF(Ouverture_lignes_validées!F366=1,IF(ISEVEN(Capa_lignes!$C366)="VRAI",INDEX(COEE_CADLIGNE_TR!$A$16:$C$27,MATCH(Tableau4[[#This Row],[Mois]],COEE_CADLIGNE_TR!$A$16:$A$27,0),2)*COEE_CADLIGNE_TR!$G$2*INDEX(COEE_CADLIGNE_TR!$L$3:$R$9,MATCH(WEEKDAY($A366,1),COEE_CADLIGNE_TR!$M$3:$M$9,0),3)*INDEX(COEE_CADLIGNE_TR!$A$1:$D$13,MATCH(MONTH($A366),COEE_CADLIGNE_TR!$A$1:$A$13,0),2),COEE_CADLIGNE_TR!$G$2*INDEX(COEE_CADLIGNE_TR!$L$3:$R$9,MATCH(WEEKDAY($A366,1),COEE_CADLIGNE_TR!$M$3:$M$9,0),4)*INDEX(COEE_CADLIGNE_TR!$A$1:$D$13,MATCH(MONTH($A366),COEE_CADLIGNE_TR!$A$1:$A$13,0),2))))</f>
        <v/>
      </c>
      <c r="G366" s="28" t="str">
        <f>IF(OR(Ouverture_lignes_validées!G366="F",Ouverture_lignes_validées!G366="PM",Ouverture_lignes_validées!G366=""),"",IF(Ouverture_lignes_validées!G366=1,INDEX(COEE_CADLIGNE_TR!$A$16:$C$27,MATCH(Tableau4[[#This Row],[Mois]],COEE_CADLIGNE_TR!$A$16:$A$27,0),2)*COEE_CADLIGNE_TR!$G$2*INDEX(COEE_CADLIGNE_TR!$L$3:$R$9,MATCH(WEEKDAY($A366,1),COEE_CADLIGNE_TR!$M$3:$M$9,0),5)*INDEX(COEE_CADLIGNE_TR!$A$1:$D$13,MATCH(MONTH($A366),COEE_CADLIGNE_TR!$A$1:$A$13,0),2)))</f>
        <v/>
      </c>
      <c r="H366" s="28" t="str">
        <f>IF(OR(Ouverture_lignes_validées!H366="F",Ouverture_lignes_validées!H366="PM",Ouverture_lignes_validées!H366=""),"",IF(Ouverture_lignes_validées!H366=1,INDEX(COEE_CADLIGNE_TR!$A$16:$C$27,MATCH(Tableau4[[#This Row],[Mois]],COEE_CADLIGNE_TR!$A$16:$A$27,0),2)*COEE_CADLIGNE_TR!$G$2*INDEX(COEE_CADLIGNE_TR!$L$3:$R$9,MATCH(WEEKDAY($A366,1),COEE_CADLIGNE_TR!$M$3:$M$9,0),6)*INDEX(COEE_CADLIGNE_TR!$A$1:$D$13,MATCH(MONTH($A366),COEE_CADLIGNE_TR!$A$1:$A$13,0),2)))</f>
        <v/>
      </c>
      <c r="I366" s="28" t="str">
        <f>IF(OR(Ouverture_lignes_validées!I366="F",Ouverture_lignes_validées!I366="PM",Ouverture_lignes_validées!I366=""),"",IF(Ouverture_lignes_validées!I366=1,INDEX(COEE_CADLIGNE_TR!$A$16:$C$27,MATCH(Tableau4[[#This Row],[Mois]],COEE_CADLIGNE_TR!$A$16:$A$27,0),2)*COEE_CADLIGNE_TR!$G$2*INDEX(COEE_CADLIGNE_TR!$L$3:$R$9,MATCH(WEEKDAY($A366,1),COEE_CADLIGNE_TR!$M$3:$M$9,0),7)*INDEX(COEE_CADLIGNE_TR!$A$1:$D$13,MATCH(MONTH($A366),COEE_CADLIGNE_TR!$A$1:$A$13,0),2)))</f>
        <v/>
      </c>
      <c r="J366" s="28" t="str">
        <f>IF(OR(Ouverture_lignes_validées!J366="F",Ouverture_lignes_validées!J366="PM",Ouverture_lignes_validées!J366=""),"",IF(Ouverture_lignes_validées!J366=1,IF(ISEVEN(Capa_lignes!$C366)="VRAI",INDEX(COEE_CADLIGNE_TR!$A$16:$C$27,MATCH(Tableau4[[#This Row],[Mois]],COEE_CADLIGNE_TR!$A$16:$A$27,0),2)*COEE_CADLIGNE_TR!$H$2*INDEX(COEE_CADLIGNE_TR!$L$3:$R$9,MATCH(WEEKDAY($A366,1),COEE_CADLIGNE_TR!$M$3:$M$9,0),4)*INDEX(COEE_CADLIGNE_TR!$A$1:$D$13,MATCH(MONTH($A366),COEE_CADLIGNE_TR!$A$1:$A$13,0),3),INDEX(COEE_CADLIGNE_TR!$A$16:$C$27,MATCH(Tableau4[[#This Row],[Mois]],COEE_CADLIGNE_TR!$A$16:$A$27,0),2)*COEE_CADLIGNE_TR!$H$2*INDEX(COEE_CADLIGNE_TR!$L$3:$R$9,MATCH(WEEKDAY($A366,1),COEE_CADLIGNE_TR!$M$3:$M$9,0),3)*INDEX(COEE_CADLIGNE_TR!$A$1:$D$13,MATCH(MONTH($A366),COEE_CADLIGNE_TR!$A$1:$A$13,0),3))))</f>
        <v/>
      </c>
      <c r="K366" s="28" t="str">
        <f>IF(OR(Ouverture_lignes_validées!K366="F",Ouverture_lignes_validées!K366="PM",Ouverture_lignes_validées!K366=""),"",IF(Ouverture_lignes_validées!K366=1,IF(ISEVEN(Capa_lignes!$C366)="VRAI",INDEX(COEE_CADLIGNE_TR!$A$16:$C$27,MATCH(Tableau4[[#This Row],[Mois]],COEE_CADLIGNE_TR!$A$16:$A$27,0),2)*COEE_CADLIGNE_TR!$H$2*INDEX(COEE_CADLIGNE_TR!$L$3:$R$9,MATCH(WEEKDAY($A366,1),COEE_CADLIGNE_TR!$M$3:$M$9,0),3)*INDEX(COEE_CADLIGNE_TR!$A$1:$D$13,MATCH(MONTH($A366),COEE_CADLIGNE_TR!$A$1:$A$13,0),3),INDEX(COEE_CADLIGNE_TR!$A$16:$C$27,MATCH(Tableau4[[#This Row],[Mois]],COEE_CADLIGNE_TR!$A$16:$A$27,0),2)*COEE_CADLIGNE_TR!$H$2*INDEX(COEE_CADLIGNE_TR!$L$3:$R$9,MATCH(WEEKDAY($A366,1),COEE_CADLIGNE_TR!$M$3:$M$9,0),4)*INDEX(COEE_CADLIGNE_TR!$A$1:$D$13,MATCH(MONTH($A366),COEE_CADLIGNE_TR!$A$1:$A$13,0),3))))</f>
        <v/>
      </c>
      <c r="L366" s="28" t="str">
        <f>IF(OR(Ouverture_lignes_validées!L366="F",Ouverture_lignes_validées!L366="PM",Ouverture_lignes_validées!L366=""),"",IF(Ouverture_lignes_validées!L366=1,INDEX(COEE_CADLIGNE_TR!$A$16:$C$27,MATCH(Tableau4[[#This Row],[Mois]],COEE_CADLIGNE_TR!$A$16:$A$27,0),2)*COEE_CADLIGNE_TR!$H$2*INDEX(COEE_CADLIGNE_TR!$L$3:$R$9,MATCH(WEEKDAY($A366,1),COEE_CADLIGNE_TR!$M$3:$M$9,0),5)*INDEX(COEE_CADLIGNE_TR!$A$1:$D$13,MATCH(MONTH($A366),COEE_CADLIGNE_TR!$A$1:$A$13,0),3)))</f>
        <v/>
      </c>
      <c r="M366" s="28" t="str">
        <f>IF(OR(Ouverture_lignes_validées!M366="F",Ouverture_lignes_validées!M366="PM",Ouverture_lignes_validées!M366=""),"",IF(Ouverture_lignes_validées!M366=1,INDEX(COEE_CADLIGNE_TR!$A$16:$C$27,MATCH(Tableau4[[#This Row],[Mois]],COEE_CADLIGNE_TR!$A$16:$A$27,0),2)*COEE_CADLIGNE_TR!$H$2*INDEX(COEE_CADLIGNE_TR!$L$3:$R$9,MATCH(WEEKDAY($A366,1),COEE_CADLIGNE_TR!$M$3:$M$9,0),6)*INDEX(COEE_CADLIGNE_TR!$A$1:$D$13,MATCH(MONTH($A366),COEE_CADLIGNE_TR!$A$1:$A$13,0),3)))</f>
        <v/>
      </c>
      <c r="N366" s="28" t="str">
        <f>IF(OR(Ouverture_lignes_validées!N366="F",Ouverture_lignes_validées!N366="PM",Ouverture_lignes_validées!N366=""),"",IF(Ouverture_lignes_validées!N366=1,INDEX(COEE_CADLIGNE_TR!$A$16:$C$27,MATCH(Tableau4[[#This Row],[Mois]],COEE_CADLIGNE_TR!$A$16:$A$27,0),2)*COEE_CADLIGNE_TR!$H$2*INDEX(COEE_CADLIGNE_TR!$L$3:$R$9,MATCH(WEEKDAY($A366,1),COEE_CADLIGNE_TR!$M$3:$M$9,0),7)*INDEX(COEE_CADLIGNE_TR!$A$1:$D$13,MATCH(MONTH($A366),COEE_CADLIGNE_TR!$A$1:$A$13,0),3)))</f>
        <v/>
      </c>
      <c r="O366" s="28" t="str">
        <f>IF(OR(Ouverture_lignes_validées!O366="F",Ouverture_lignes_validées!O366="PM",Ouverture_lignes_validées!O366=""),"",IF(Ouverture_lignes_validées!O366=1,IF(ISEVEN(Capa_lignes!$C366)="VRAI",INDEX(COEE_CADLIGNE_TR!$A$16:$C$27,MATCH(Tableau4[[#This Row],[Mois]],COEE_CADLIGNE_TR!$A$16:$A$27,0),2)*COEE_CADLIGNE_TR!$I$2*INDEX(COEE_CADLIGNE_TR!$L$3:$R$9,MATCH(WEEKDAY($A366,1),COEE_CADLIGNE_TR!$M$3:$M$9,0),4)*INDEX(COEE_CADLIGNE_TR!$A$1:$D$13,MATCH(MONTH($A366),COEE_CADLIGNE_TR!$A$1:$A$13,0),4),INDEX(COEE_CADLIGNE_TR!$A$16:$C$27,MATCH(Tableau4[[#This Row],[Mois]],COEE_CADLIGNE_TR!$A$16:$A$27,0),2)*COEE_CADLIGNE_TR!$I$2*INDEX(COEE_CADLIGNE_TR!$L$3:$R$9,MATCH(WEEKDAY($A366,1),COEE_CADLIGNE_TR!$M$3:$M$9,0),3)*INDEX(COEE_CADLIGNE_TR!$A$1:$D$13,MATCH(MONTH($A366),COEE_CADLIGNE_TR!$A$1:$A$13,0),4))))</f>
        <v/>
      </c>
      <c r="P366" s="28" t="str">
        <f>IF(OR(Ouverture_lignes_validées!P366="F",Ouverture_lignes_validées!P366="PM",Ouverture_lignes_validées!P366=""),"",IF(Ouverture_lignes_validées!P366=1,IF(ISEVEN(Capa_lignes!$C366)="VRAI",INDEX(COEE_CADLIGNE_TR!$A$16:$C$27,MATCH(Tableau4[[#This Row],[Mois]],COEE_CADLIGNE_TR!$A$16:$A$27,0),2)*COEE_CADLIGNE_TR!$I$2*INDEX(COEE_CADLIGNE_TR!$L$3:$R$9,MATCH(WEEKDAY($A366,1),COEE_CADLIGNE_TR!$M$3:$M$9,0),3)*INDEX(COEE_CADLIGNE_TR!$A$1:$D$13,MATCH(MONTH($A366),COEE_CADLIGNE_TR!$A$1:$A$13,0),4),INDEX(COEE_CADLIGNE_TR!$A$16:$C$27,MATCH(Tableau4[[#This Row],[Mois]],COEE_CADLIGNE_TR!$A$16:$A$27,0),2)*COEE_CADLIGNE_TR!$I$2*INDEX(COEE_CADLIGNE_TR!$L$3:$R$9,MATCH(WEEKDAY($A366,1),COEE_CADLIGNE_TR!$M$3:$M$9,0),4)*INDEX(COEE_CADLIGNE_TR!$A$1:$D$13,MATCH(MONTH($A366),COEE_CADLIGNE_TR!$A$1:$A$13,0),4))))</f>
        <v/>
      </c>
      <c r="Q366" s="28" t="str">
        <f>IF(OR(Ouverture_lignes_validées!Q366="F",Ouverture_lignes_validées!Q366="PM",Ouverture_lignes_validées!Q366=""),"",IF(Ouverture_lignes_validées!Q366=1,INDEX(COEE_CADLIGNE_TR!$A$16:$C$27,MATCH(Tableau4[[#This Row],[Mois]],COEE_CADLIGNE_TR!$A$16:$A$27,0),2)*COEE_CADLIGNE_TR!$I$2*INDEX(COEE_CADLIGNE_TR!$L$3:$R$9,MATCH(WEEKDAY($A366,1),COEE_CADLIGNE_TR!$M$3:$M$9,0),5)*INDEX(COEE_CADLIGNE_TR!$A$1:$D$13,MATCH(MONTH($A366),COEE_CADLIGNE_TR!$A$1:$A$13,0),4)))</f>
        <v/>
      </c>
      <c r="R366" s="28" t="str">
        <f>IF(OR(Ouverture_lignes_validées!R366="F",Ouverture_lignes_validées!R366="PM",Ouverture_lignes_validées!R366=""),"",IF(Ouverture_lignes_validées!R366=1,INDEX(COEE_CADLIGNE_TR!$A$16:$C$27,MATCH(Tableau4[[#This Row],[Mois]],COEE_CADLIGNE_TR!$A$16:$A$27,0),2)*COEE_CADLIGNE_TR!$I$2*INDEX(COEE_CADLIGNE_TR!$L$3:$R$9,MATCH(WEEKDAY($A366,1),COEE_CADLIGNE_TR!$M$3:$M$9,0),6)*INDEX(COEE_CADLIGNE_TR!$A$1:$D$13,MATCH(MONTH($A366),COEE_CADLIGNE_TR!$A$1:$A$13,0),4)))</f>
        <v/>
      </c>
      <c r="S366" s="28" t="str">
        <f>IF(OR(Ouverture_lignes_validées!S366="F",Ouverture_lignes_validées!S366="PM",Ouverture_lignes_validées!S366=""),"",IF(Ouverture_lignes_validées!S366=1,INDEX(COEE_CADLIGNE_TR!$A$16:$C$27,MATCH(Tableau4[[#This Row],[Mois]],COEE_CADLIGNE_TR!$A$16:$A$27,0),2)*COEE_CADLIGNE_TR!$I$2*INDEX(COEE_CADLIGNE_TR!$L$3:$R$9,MATCH(WEEKDAY($A366,1),COEE_CADLIGNE_TR!$M$3:$M$9,0),7)*INDEX(COEE_CADLIGNE_TR!$A$1:$D$13,MATCH(MONTH($A366),COEE_CADLIGNE_TR!$A$1:$A$13,0),4)))</f>
        <v/>
      </c>
      <c r="T366" s="28" t="str">
        <f>IF(OR(Ouverture_lignes_validées!T366="F",Ouverture_lignes_validées!T366="PM",Ouverture_lignes_validées!T366=""),"",IF(Ouverture_lignes_validées!T366=1,IF(ISEVEN(Capa_lignes!$C366)="VRAI",INDEX(COEE_CADLIGNE_TR!$A$16:$C$27,MATCH(Tableau4[[#This Row],[Mois]],COEE_CADLIGNE_TR!$A$16:$A$27,0),2)*COEE_CADLIGNE_TR!$J$2*INDEX(COEE_CADLIGNE_TR!$L$3:$R$9,MATCH(WEEKDAY($A366,1),COEE_CADLIGNE_TR!$M$3:$M$9,0),3)*INDEX(COEE_CADLIGNE_TR!$A$1:$E$13,MATCH(MONTH($A366),COEE_CADLIGNE_TR!$A$1:$A$13,0),5),INDEX(COEE_CADLIGNE_TR!$A$16:$C$27,MATCH(Tableau4[[#This Row],[Mois]],COEE_CADLIGNE_TR!$A$16:$A$27,0),2)*COEE_CADLIGNE_TR!$J$2*INDEX(COEE_CADLIGNE_TR!$L$3:$R$9,MATCH(WEEKDAY($A366,1),COEE_CADLIGNE_TR!$M$3:$M$9,0),4)*INDEX(COEE_CADLIGNE_TR!$A$1:$E$13,MATCH(MONTH($A366),COEE_CADLIGNE_TR!$A$1:$A$13,0),5))))</f>
        <v/>
      </c>
    </row>
    <row r="367" spans="1:20" x14ac:dyDescent="0.35">
      <c r="A367" s="4">
        <v>45290</v>
      </c>
      <c r="B367" s="1">
        <v>2023</v>
      </c>
      <c r="C367" s="1">
        <v>52</v>
      </c>
      <c r="D367" s="1">
        <f>MONTH(Tableau4[[#This Row],[Date ]])</f>
        <v>12</v>
      </c>
      <c r="E367" s="28" t="str">
        <f>IF(OR(Ouverture_lignes_validées!E367="F",Ouverture_lignes_validées!E367="PM",Ouverture_lignes_validées!E367=""),"",
IF(Ouverture_lignes_validées!E367=1,
IF(ISEVEN(Capa_lignes!$C367)="VRAI",
INDEX(COEE_CADLIGNE_TR!$A$16:$C$27,MATCH(Tableau4[[#This Row],[Mois]],COEE_CADLIGNE_TR!$A$16:$A$27,0),2)*COEE_CADLIGNE_TR!$G$2*INDEX(COEE_CADLIGNE_TR!$L$3:$R$9,MATCH(WEEKDAY($A367,1),COEE_CADLIGNE_TR!$M$3:$M$9,0),4)*INDEX(COEE_CADLIGNE_TR!$A$1:$D$13,MATCH(MONTH($A367),COEE_CADLIGNE_TR!$A$1:$A$13,0),2)*INDEX(COEE_CADLIGNE_TR!$A$1:$D$13,MATCH(MONTH($A367),COEE_CADLIGNE_TR!$A$1:$A$13,0),2),
INDEX(COEE_CADLIGNE_TR!$A$16:$C$27,MATCH(Tableau4[[#This Row],[Mois]],COEE_CADLIGNE_TR!$A$16:$A$27,0),2)*COEE_CADLIGNE_TR!$G$2*INDEX(COEE_CADLIGNE_TR!$L$3:$R$9,MATCH(WEEKDAY($A367,1),COEE_CADLIGNE_TR!$M$3:$M$9,0),3)*INDEX(COEE_CADLIGNE_TR!$A$1:$D$13,MATCH(MONTH($A367),COEE_CADLIGNE_TR!$A$1:$A$13,0),2)*INDEX(COEE_CADLIGNE_TR!$A$1:$D$13,MATCH(MONTH($A367),COEE_CADLIGNE_TR!$A$1:$A$13,0),2))))</f>
        <v/>
      </c>
      <c r="F367" s="28" t="str">
        <f>IF(OR(Ouverture_lignes_validées!F367="F",Ouverture_lignes_validées!F367="PM",Ouverture_lignes_validées!F367=""),"",IF(Ouverture_lignes_validées!F367=1,IF(ISEVEN(Capa_lignes!$C367)="VRAI",INDEX(COEE_CADLIGNE_TR!$A$16:$C$27,MATCH(Tableau4[[#This Row],[Mois]],COEE_CADLIGNE_TR!$A$16:$A$27,0),2)*COEE_CADLIGNE_TR!$G$2*INDEX(COEE_CADLIGNE_TR!$L$3:$R$9,MATCH(WEEKDAY($A367,1),COEE_CADLIGNE_TR!$M$3:$M$9,0),3)*INDEX(COEE_CADLIGNE_TR!$A$1:$D$13,MATCH(MONTH($A367),COEE_CADLIGNE_TR!$A$1:$A$13,0),2),COEE_CADLIGNE_TR!$G$2*INDEX(COEE_CADLIGNE_TR!$L$3:$R$9,MATCH(WEEKDAY($A367,1),COEE_CADLIGNE_TR!$M$3:$M$9,0),4)*INDEX(COEE_CADLIGNE_TR!$A$1:$D$13,MATCH(MONTH($A367),COEE_CADLIGNE_TR!$A$1:$A$13,0),2))))</f>
        <v/>
      </c>
      <c r="G367" s="28" t="str">
        <f>IF(OR(Ouverture_lignes_validées!G367="F",Ouverture_lignes_validées!G367="PM",Ouverture_lignes_validées!G367=""),"",IF(Ouverture_lignes_validées!G367=1,INDEX(COEE_CADLIGNE_TR!$A$16:$C$27,MATCH(Tableau4[[#This Row],[Mois]],COEE_CADLIGNE_TR!$A$16:$A$27,0),2)*COEE_CADLIGNE_TR!$G$2*INDEX(COEE_CADLIGNE_TR!$L$3:$R$9,MATCH(WEEKDAY($A367,1),COEE_CADLIGNE_TR!$M$3:$M$9,0),5)*INDEX(COEE_CADLIGNE_TR!$A$1:$D$13,MATCH(MONTH($A367),COEE_CADLIGNE_TR!$A$1:$A$13,0),2)))</f>
        <v/>
      </c>
      <c r="H367" s="28" t="str">
        <f>IF(OR(Ouverture_lignes_validées!H367="F",Ouverture_lignes_validées!H367="PM",Ouverture_lignes_validées!H367=""),"",IF(Ouverture_lignes_validées!H367=1,INDEX(COEE_CADLIGNE_TR!$A$16:$C$27,MATCH(Tableau4[[#This Row],[Mois]],COEE_CADLIGNE_TR!$A$16:$A$27,0),2)*COEE_CADLIGNE_TR!$G$2*INDEX(COEE_CADLIGNE_TR!$L$3:$R$9,MATCH(WEEKDAY($A367,1),COEE_CADLIGNE_TR!$M$3:$M$9,0),6)*INDEX(COEE_CADLIGNE_TR!$A$1:$D$13,MATCH(MONTH($A367),COEE_CADLIGNE_TR!$A$1:$A$13,0),2)))</f>
        <v/>
      </c>
      <c r="I367" s="28" t="str">
        <f>IF(OR(Ouverture_lignes_validées!I367="F",Ouverture_lignes_validées!I367="PM",Ouverture_lignes_validées!I367=""),"",IF(Ouverture_lignes_validées!I367=1,INDEX(COEE_CADLIGNE_TR!$A$16:$C$27,MATCH(Tableau4[[#This Row],[Mois]],COEE_CADLIGNE_TR!$A$16:$A$27,0),2)*COEE_CADLIGNE_TR!$G$2*INDEX(COEE_CADLIGNE_TR!$L$3:$R$9,MATCH(WEEKDAY($A367,1),COEE_CADLIGNE_TR!$M$3:$M$9,0),7)*INDEX(COEE_CADLIGNE_TR!$A$1:$D$13,MATCH(MONTH($A367),COEE_CADLIGNE_TR!$A$1:$A$13,0),2)))</f>
        <v/>
      </c>
      <c r="J367" s="28" t="str">
        <f>IF(OR(Ouverture_lignes_validées!J367="F",Ouverture_lignes_validées!J367="PM",Ouverture_lignes_validées!J367=""),"",IF(Ouverture_lignes_validées!J367=1,IF(ISEVEN(Capa_lignes!$C367)="VRAI",INDEX(COEE_CADLIGNE_TR!$A$16:$C$27,MATCH(Tableau4[[#This Row],[Mois]],COEE_CADLIGNE_TR!$A$16:$A$27,0),2)*COEE_CADLIGNE_TR!$H$2*INDEX(COEE_CADLIGNE_TR!$L$3:$R$9,MATCH(WEEKDAY($A367,1),COEE_CADLIGNE_TR!$M$3:$M$9,0),4)*INDEX(COEE_CADLIGNE_TR!$A$1:$D$13,MATCH(MONTH($A367),COEE_CADLIGNE_TR!$A$1:$A$13,0),3),INDEX(COEE_CADLIGNE_TR!$A$16:$C$27,MATCH(Tableau4[[#This Row],[Mois]],COEE_CADLIGNE_TR!$A$16:$A$27,0),2)*COEE_CADLIGNE_TR!$H$2*INDEX(COEE_CADLIGNE_TR!$L$3:$R$9,MATCH(WEEKDAY($A367,1),COEE_CADLIGNE_TR!$M$3:$M$9,0),3)*INDEX(COEE_CADLIGNE_TR!$A$1:$D$13,MATCH(MONTH($A367),COEE_CADLIGNE_TR!$A$1:$A$13,0),3))))</f>
        <v/>
      </c>
      <c r="K367" s="28" t="str">
        <f>IF(OR(Ouverture_lignes_validées!K367="F",Ouverture_lignes_validées!K367="PM",Ouverture_lignes_validées!K367=""),"",IF(Ouverture_lignes_validées!K367=1,IF(ISEVEN(Capa_lignes!$C367)="VRAI",INDEX(COEE_CADLIGNE_TR!$A$16:$C$27,MATCH(Tableau4[[#This Row],[Mois]],COEE_CADLIGNE_TR!$A$16:$A$27,0),2)*COEE_CADLIGNE_TR!$H$2*INDEX(COEE_CADLIGNE_TR!$L$3:$R$9,MATCH(WEEKDAY($A367,1),COEE_CADLIGNE_TR!$M$3:$M$9,0),3)*INDEX(COEE_CADLIGNE_TR!$A$1:$D$13,MATCH(MONTH($A367),COEE_CADLIGNE_TR!$A$1:$A$13,0),3),INDEX(COEE_CADLIGNE_TR!$A$16:$C$27,MATCH(Tableau4[[#This Row],[Mois]],COEE_CADLIGNE_TR!$A$16:$A$27,0),2)*COEE_CADLIGNE_TR!$H$2*INDEX(COEE_CADLIGNE_TR!$L$3:$R$9,MATCH(WEEKDAY($A367,1),COEE_CADLIGNE_TR!$M$3:$M$9,0),4)*INDEX(COEE_CADLIGNE_TR!$A$1:$D$13,MATCH(MONTH($A367),COEE_CADLIGNE_TR!$A$1:$A$13,0),3))))</f>
        <v/>
      </c>
      <c r="L367" s="28" t="str">
        <f>IF(OR(Ouverture_lignes_validées!L367="F",Ouverture_lignes_validées!L367="PM",Ouverture_lignes_validées!L367=""),"",IF(Ouverture_lignes_validées!L367=1,INDEX(COEE_CADLIGNE_TR!$A$16:$C$27,MATCH(Tableau4[[#This Row],[Mois]],COEE_CADLIGNE_TR!$A$16:$A$27,0),2)*COEE_CADLIGNE_TR!$H$2*INDEX(COEE_CADLIGNE_TR!$L$3:$R$9,MATCH(WEEKDAY($A367,1),COEE_CADLIGNE_TR!$M$3:$M$9,0),5)*INDEX(COEE_CADLIGNE_TR!$A$1:$D$13,MATCH(MONTH($A367),COEE_CADLIGNE_TR!$A$1:$A$13,0),3)))</f>
        <v/>
      </c>
      <c r="M367" s="28" t="str">
        <f>IF(OR(Ouverture_lignes_validées!M367="F",Ouverture_lignes_validées!M367="PM",Ouverture_lignes_validées!M367=""),"",IF(Ouverture_lignes_validées!M367=1,INDEX(COEE_CADLIGNE_TR!$A$16:$C$27,MATCH(Tableau4[[#This Row],[Mois]],COEE_CADLIGNE_TR!$A$16:$A$27,0),2)*COEE_CADLIGNE_TR!$H$2*INDEX(COEE_CADLIGNE_TR!$L$3:$R$9,MATCH(WEEKDAY($A367,1),COEE_CADLIGNE_TR!$M$3:$M$9,0),6)*INDEX(COEE_CADLIGNE_TR!$A$1:$D$13,MATCH(MONTH($A367),COEE_CADLIGNE_TR!$A$1:$A$13,0),3)))</f>
        <v/>
      </c>
      <c r="N367" s="28" t="str">
        <f>IF(OR(Ouverture_lignes_validées!N367="F",Ouverture_lignes_validées!N367="PM",Ouverture_lignes_validées!N367=""),"",IF(Ouverture_lignes_validées!N367=1,INDEX(COEE_CADLIGNE_TR!$A$16:$C$27,MATCH(Tableau4[[#This Row],[Mois]],COEE_CADLIGNE_TR!$A$16:$A$27,0),2)*COEE_CADLIGNE_TR!$H$2*INDEX(COEE_CADLIGNE_TR!$L$3:$R$9,MATCH(WEEKDAY($A367,1),COEE_CADLIGNE_TR!$M$3:$M$9,0),7)*INDEX(COEE_CADLIGNE_TR!$A$1:$D$13,MATCH(MONTH($A367),COEE_CADLIGNE_TR!$A$1:$A$13,0),3)))</f>
        <v/>
      </c>
      <c r="O367" s="28" t="str">
        <f>IF(OR(Ouverture_lignes_validées!O367="F",Ouverture_lignes_validées!O367="PM",Ouverture_lignes_validées!O367=""),"",IF(Ouverture_lignes_validées!O367=1,IF(ISEVEN(Capa_lignes!$C367)="VRAI",INDEX(COEE_CADLIGNE_TR!$A$16:$C$27,MATCH(Tableau4[[#This Row],[Mois]],COEE_CADLIGNE_TR!$A$16:$A$27,0),2)*COEE_CADLIGNE_TR!$I$2*INDEX(COEE_CADLIGNE_TR!$L$3:$R$9,MATCH(WEEKDAY($A367,1),COEE_CADLIGNE_TR!$M$3:$M$9,0),4)*INDEX(COEE_CADLIGNE_TR!$A$1:$D$13,MATCH(MONTH($A367),COEE_CADLIGNE_TR!$A$1:$A$13,0),4),INDEX(COEE_CADLIGNE_TR!$A$16:$C$27,MATCH(Tableau4[[#This Row],[Mois]],COEE_CADLIGNE_TR!$A$16:$A$27,0),2)*COEE_CADLIGNE_TR!$I$2*INDEX(COEE_CADLIGNE_TR!$L$3:$R$9,MATCH(WEEKDAY($A367,1),COEE_CADLIGNE_TR!$M$3:$M$9,0),3)*INDEX(COEE_CADLIGNE_TR!$A$1:$D$13,MATCH(MONTH($A367),COEE_CADLIGNE_TR!$A$1:$A$13,0),4))))</f>
        <v/>
      </c>
      <c r="P367" s="28" t="str">
        <f>IF(OR(Ouverture_lignes_validées!P367="F",Ouverture_lignes_validées!P367="PM",Ouverture_lignes_validées!P367=""),"",IF(Ouverture_lignes_validées!P367=1,IF(ISEVEN(Capa_lignes!$C367)="VRAI",INDEX(COEE_CADLIGNE_TR!$A$16:$C$27,MATCH(Tableau4[[#This Row],[Mois]],COEE_CADLIGNE_TR!$A$16:$A$27,0),2)*COEE_CADLIGNE_TR!$I$2*INDEX(COEE_CADLIGNE_TR!$L$3:$R$9,MATCH(WEEKDAY($A367,1),COEE_CADLIGNE_TR!$M$3:$M$9,0),3)*INDEX(COEE_CADLIGNE_TR!$A$1:$D$13,MATCH(MONTH($A367),COEE_CADLIGNE_TR!$A$1:$A$13,0),4),INDEX(COEE_CADLIGNE_TR!$A$16:$C$27,MATCH(Tableau4[[#This Row],[Mois]],COEE_CADLIGNE_TR!$A$16:$A$27,0),2)*COEE_CADLIGNE_TR!$I$2*INDEX(COEE_CADLIGNE_TR!$L$3:$R$9,MATCH(WEEKDAY($A367,1),COEE_CADLIGNE_TR!$M$3:$M$9,0),4)*INDEX(COEE_CADLIGNE_TR!$A$1:$D$13,MATCH(MONTH($A367),COEE_CADLIGNE_TR!$A$1:$A$13,0),4))))</f>
        <v/>
      </c>
      <c r="Q367" s="28" t="str">
        <f>IF(OR(Ouverture_lignes_validées!Q367="F",Ouverture_lignes_validées!Q367="PM",Ouverture_lignes_validées!Q367=""),"",IF(Ouverture_lignes_validées!Q367=1,INDEX(COEE_CADLIGNE_TR!$A$16:$C$27,MATCH(Tableau4[[#This Row],[Mois]],COEE_CADLIGNE_TR!$A$16:$A$27,0),2)*COEE_CADLIGNE_TR!$I$2*INDEX(COEE_CADLIGNE_TR!$L$3:$R$9,MATCH(WEEKDAY($A367,1),COEE_CADLIGNE_TR!$M$3:$M$9,0),5)*INDEX(COEE_CADLIGNE_TR!$A$1:$D$13,MATCH(MONTH($A367),COEE_CADLIGNE_TR!$A$1:$A$13,0),4)))</f>
        <v/>
      </c>
      <c r="R367" s="28" t="str">
        <f>IF(OR(Ouverture_lignes_validées!R367="F",Ouverture_lignes_validées!R367="PM",Ouverture_lignes_validées!R367=""),"",IF(Ouverture_lignes_validées!R367=1,INDEX(COEE_CADLIGNE_TR!$A$16:$C$27,MATCH(Tableau4[[#This Row],[Mois]],COEE_CADLIGNE_TR!$A$16:$A$27,0),2)*COEE_CADLIGNE_TR!$I$2*INDEX(COEE_CADLIGNE_TR!$L$3:$R$9,MATCH(WEEKDAY($A367,1),COEE_CADLIGNE_TR!$M$3:$M$9,0),6)*INDEX(COEE_CADLIGNE_TR!$A$1:$D$13,MATCH(MONTH($A367),COEE_CADLIGNE_TR!$A$1:$A$13,0),4)))</f>
        <v/>
      </c>
      <c r="S367" s="28" t="str">
        <f>IF(OR(Ouverture_lignes_validées!S367="F",Ouverture_lignes_validées!S367="PM",Ouverture_lignes_validées!S367=""),"",IF(Ouverture_lignes_validées!S367=1,INDEX(COEE_CADLIGNE_TR!$A$16:$C$27,MATCH(Tableau4[[#This Row],[Mois]],COEE_CADLIGNE_TR!$A$16:$A$27,0),2)*COEE_CADLIGNE_TR!$I$2*INDEX(COEE_CADLIGNE_TR!$L$3:$R$9,MATCH(WEEKDAY($A367,1),COEE_CADLIGNE_TR!$M$3:$M$9,0),7)*INDEX(COEE_CADLIGNE_TR!$A$1:$D$13,MATCH(MONTH($A367),COEE_CADLIGNE_TR!$A$1:$A$13,0),4)))</f>
        <v/>
      </c>
      <c r="T367" s="28" t="str">
        <f>IF(OR(Ouverture_lignes_validées!T367="F",Ouverture_lignes_validées!T367="PM",Ouverture_lignes_validées!T367=""),"",IF(Ouverture_lignes_validées!T367=1,IF(ISEVEN(Capa_lignes!$C367)="VRAI",INDEX(COEE_CADLIGNE_TR!$A$16:$C$27,MATCH(Tableau4[[#This Row],[Mois]],COEE_CADLIGNE_TR!$A$16:$A$27,0),2)*COEE_CADLIGNE_TR!$J$2*INDEX(COEE_CADLIGNE_TR!$L$3:$R$9,MATCH(WEEKDAY($A367,1),COEE_CADLIGNE_TR!$M$3:$M$9,0),3)*INDEX(COEE_CADLIGNE_TR!$A$1:$E$13,MATCH(MONTH($A367),COEE_CADLIGNE_TR!$A$1:$A$13,0),5),INDEX(COEE_CADLIGNE_TR!$A$16:$C$27,MATCH(Tableau4[[#This Row],[Mois]],COEE_CADLIGNE_TR!$A$16:$A$27,0),2)*COEE_CADLIGNE_TR!$J$2*INDEX(COEE_CADLIGNE_TR!$L$3:$R$9,MATCH(WEEKDAY($A367,1),COEE_CADLIGNE_TR!$M$3:$M$9,0),4)*INDEX(COEE_CADLIGNE_TR!$A$1:$E$13,MATCH(MONTH($A367),COEE_CADLIGNE_TR!$A$1:$A$13,0),5))))</f>
        <v/>
      </c>
    </row>
    <row r="368" spans="1:20" x14ac:dyDescent="0.35">
      <c r="A368" s="4">
        <v>45291</v>
      </c>
      <c r="B368" s="1">
        <v>2023</v>
      </c>
      <c r="C368" s="1">
        <v>52</v>
      </c>
      <c r="D368" s="1">
        <f>MONTH(Tableau4[[#This Row],[Date ]])</f>
        <v>12</v>
      </c>
      <c r="E368" s="28" t="str">
        <f>IF(OR(Ouverture_lignes_validées!E368="F",Ouverture_lignes_validées!E368="PM",Ouverture_lignes_validées!E368=""),"",
IF(Ouverture_lignes_validées!E368=1,
IF(ISEVEN(Capa_lignes!$C368)="VRAI",
INDEX(COEE_CADLIGNE_TR!$A$16:$C$27,MATCH(Tableau4[[#This Row],[Mois]],COEE_CADLIGNE_TR!$A$16:$A$27,0),2)*COEE_CADLIGNE_TR!$G$2*INDEX(COEE_CADLIGNE_TR!$L$3:$R$9,MATCH(WEEKDAY($A368,1),COEE_CADLIGNE_TR!$M$3:$M$9,0),4)*INDEX(COEE_CADLIGNE_TR!$A$1:$D$13,MATCH(MONTH($A368),COEE_CADLIGNE_TR!$A$1:$A$13,0),2)*INDEX(COEE_CADLIGNE_TR!$A$1:$D$13,MATCH(MONTH($A368),COEE_CADLIGNE_TR!$A$1:$A$13,0),2),
INDEX(COEE_CADLIGNE_TR!$A$16:$C$27,MATCH(Tableau4[[#This Row],[Mois]],COEE_CADLIGNE_TR!$A$16:$A$27,0),2)*COEE_CADLIGNE_TR!$G$2*INDEX(COEE_CADLIGNE_TR!$L$3:$R$9,MATCH(WEEKDAY($A368,1),COEE_CADLIGNE_TR!$M$3:$M$9,0),3)*INDEX(COEE_CADLIGNE_TR!$A$1:$D$13,MATCH(MONTH($A368),COEE_CADLIGNE_TR!$A$1:$A$13,0),2)*INDEX(COEE_CADLIGNE_TR!$A$1:$D$13,MATCH(MONTH($A368),COEE_CADLIGNE_TR!$A$1:$A$13,0),2))))</f>
        <v/>
      </c>
      <c r="F368" s="28" t="str">
        <f>IF(OR(Ouverture_lignes_validées!F368="F",Ouverture_lignes_validées!F368="PM",Ouverture_lignes_validées!F368=""),"",IF(Ouverture_lignes_validées!F368=1,IF(ISEVEN(Capa_lignes!$C368)="VRAI",INDEX(COEE_CADLIGNE_TR!$A$16:$C$27,MATCH(Tableau4[[#This Row],[Mois]],COEE_CADLIGNE_TR!$A$16:$A$27,0),2)*COEE_CADLIGNE_TR!$G$2*INDEX(COEE_CADLIGNE_TR!$L$3:$R$9,MATCH(WEEKDAY($A368,1),COEE_CADLIGNE_TR!$M$3:$M$9,0),3)*INDEX(COEE_CADLIGNE_TR!$A$1:$D$13,MATCH(MONTH($A368),COEE_CADLIGNE_TR!$A$1:$A$13,0),2),COEE_CADLIGNE_TR!$G$2*INDEX(COEE_CADLIGNE_TR!$L$3:$R$9,MATCH(WEEKDAY($A368,1),COEE_CADLIGNE_TR!$M$3:$M$9,0),4)*INDEX(COEE_CADLIGNE_TR!$A$1:$D$13,MATCH(MONTH($A368),COEE_CADLIGNE_TR!$A$1:$A$13,0),2))))</f>
        <v/>
      </c>
      <c r="G368" s="28" t="str">
        <f>IF(OR(Ouverture_lignes_validées!G368="F",Ouverture_lignes_validées!G368="PM",Ouverture_lignes_validées!G368=""),"",IF(Ouverture_lignes_validées!G368=1,INDEX(COEE_CADLIGNE_TR!$A$16:$C$27,MATCH(Tableau4[[#This Row],[Mois]],COEE_CADLIGNE_TR!$A$16:$A$27,0),2)*COEE_CADLIGNE_TR!$G$2*INDEX(COEE_CADLIGNE_TR!$L$3:$R$9,MATCH(WEEKDAY($A368,1),COEE_CADLIGNE_TR!$M$3:$M$9,0),5)*INDEX(COEE_CADLIGNE_TR!$A$1:$D$13,MATCH(MONTH($A368),COEE_CADLIGNE_TR!$A$1:$A$13,0),2)))</f>
        <v/>
      </c>
      <c r="H368" s="28" t="str">
        <f>IF(OR(Ouverture_lignes_validées!H368="F",Ouverture_lignes_validées!H368="PM",Ouverture_lignes_validées!H368=""),"",IF(Ouverture_lignes_validées!H368=1,INDEX(COEE_CADLIGNE_TR!$A$16:$C$27,MATCH(Tableau4[[#This Row],[Mois]],COEE_CADLIGNE_TR!$A$16:$A$27,0),2)*COEE_CADLIGNE_TR!$G$2*INDEX(COEE_CADLIGNE_TR!$L$3:$R$9,MATCH(WEEKDAY($A368,1),COEE_CADLIGNE_TR!$M$3:$M$9,0),6)*INDEX(COEE_CADLIGNE_TR!$A$1:$D$13,MATCH(MONTH($A368),COEE_CADLIGNE_TR!$A$1:$A$13,0),2)))</f>
        <v/>
      </c>
      <c r="I368" s="28" t="str">
        <f>IF(OR(Ouverture_lignes_validées!I368="F",Ouverture_lignes_validées!I368="PM",Ouverture_lignes_validées!I368=""),"",IF(Ouverture_lignes_validées!I368=1,INDEX(COEE_CADLIGNE_TR!$A$16:$C$27,MATCH(Tableau4[[#This Row],[Mois]],COEE_CADLIGNE_TR!$A$16:$A$27,0),2)*COEE_CADLIGNE_TR!$G$2*INDEX(COEE_CADLIGNE_TR!$L$3:$R$9,MATCH(WEEKDAY($A368,1),COEE_CADLIGNE_TR!$M$3:$M$9,0),7)*INDEX(COEE_CADLIGNE_TR!$A$1:$D$13,MATCH(MONTH($A368),COEE_CADLIGNE_TR!$A$1:$A$13,0),2)))</f>
        <v/>
      </c>
      <c r="J368" s="28" t="str">
        <f>IF(OR(Ouverture_lignes_validées!J368="F",Ouverture_lignes_validées!J368="PM",Ouverture_lignes_validées!J368=""),"",IF(Ouverture_lignes_validées!J368=1,IF(ISEVEN(Capa_lignes!$C368)="VRAI",INDEX(COEE_CADLIGNE_TR!$A$16:$C$27,MATCH(Tableau4[[#This Row],[Mois]],COEE_CADLIGNE_TR!$A$16:$A$27,0),2)*COEE_CADLIGNE_TR!$H$2*INDEX(COEE_CADLIGNE_TR!$L$3:$R$9,MATCH(WEEKDAY($A368,1),COEE_CADLIGNE_TR!$M$3:$M$9,0),4)*INDEX(COEE_CADLIGNE_TR!$A$1:$D$13,MATCH(MONTH($A368),COEE_CADLIGNE_TR!$A$1:$A$13,0),3),INDEX(COEE_CADLIGNE_TR!$A$16:$C$27,MATCH(Tableau4[[#This Row],[Mois]],COEE_CADLIGNE_TR!$A$16:$A$27,0),2)*COEE_CADLIGNE_TR!$H$2*INDEX(COEE_CADLIGNE_TR!$L$3:$R$9,MATCH(WEEKDAY($A368,1),COEE_CADLIGNE_TR!$M$3:$M$9,0),3)*INDEX(COEE_CADLIGNE_TR!$A$1:$D$13,MATCH(MONTH($A368),COEE_CADLIGNE_TR!$A$1:$A$13,0),3))))</f>
        <v/>
      </c>
      <c r="K368" s="28" t="str">
        <f>IF(OR(Ouverture_lignes_validées!K368="F",Ouverture_lignes_validées!K368="PM",Ouverture_lignes_validées!K368=""),"",IF(Ouverture_lignes_validées!K368=1,IF(ISEVEN(Capa_lignes!$C368)="VRAI",INDEX(COEE_CADLIGNE_TR!$A$16:$C$27,MATCH(Tableau4[[#This Row],[Mois]],COEE_CADLIGNE_TR!$A$16:$A$27,0),2)*COEE_CADLIGNE_TR!$H$2*INDEX(COEE_CADLIGNE_TR!$L$3:$R$9,MATCH(WEEKDAY($A368,1),COEE_CADLIGNE_TR!$M$3:$M$9,0),3)*INDEX(COEE_CADLIGNE_TR!$A$1:$D$13,MATCH(MONTH($A368),COEE_CADLIGNE_TR!$A$1:$A$13,0),3),INDEX(COEE_CADLIGNE_TR!$A$16:$C$27,MATCH(Tableau4[[#This Row],[Mois]],COEE_CADLIGNE_TR!$A$16:$A$27,0),2)*COEE_CADLIGNE_TR!$H$2*INDEX(COEE_CADLIGNE_TR!$L$3:$R$9,MATCH(WEEKDAY($A368,1),COEE_CADLIGNE_TR!$M$3:$M$9,0),4)*INDEX(COEE_CADLIGNE_TR!$A$1:$D$13,MATCH(MONTH($A368),COEE_CADLIGNE_TR!$A$1:$A$13,0),3))))</f>
        <v/>
      </c>
      <c r="L368" s="28" t="str">
        <f>IF(OR(Ouverture_lignes_validées!L368="F",Ouverture_lignes_validées!L368="PM",Ouverture_lignes_validées!L368=""),"",IF(Ouverture_lignes_validées!L368=1,INDEX(COEE_CADLIGNE_TR!$A$16:$C$27,MATCH(Tableau4[[#This Row],[Mois]],COEE_CADLIGNE_TR!$A$16:$A$27,0),2)*COEE_CADLIGNE_TR!$H$2*INDEX(COEE_CADLIGNE_TR!$L$3:$R$9,MATCH(WEEKDAY($A368,1),COEE_CADLIGNE_TR!$M$3:$M$9,0),5)*INDEX(COEE_CADLIGNE_TR!$A$1:$D$13,MATCH(MONTH($A368),COEE_CADLIGNE_TR!$A$1:$A$13,0),3)))</f>
        <v/>
      </c>
      <c r="M368" s="28" t="str">
        <f>IF(OR(Ouverture_lignes_validées!M368="F",Ouverture_lignes_validées!M368="PM",Ouverture_lignes_validées!M368=""),"",IF(Ouverture_lignes_validées!M368=1,INDEX(COEE_CADLIGNE_TR!$A$16:$C$27,MATCH(Tableau4[[#This Row],[Mois]],COEE_CADLIGNE_TR!$A$16:$A$27,0),2)*COEE_CADLIGNE_TR!$H$2*INDEX(COEE_CADLIGNE_TR!$L$3:$R$9,MATCH(WEEKDAY($A368,1),COEE_CADLIGNE_TR!$M$3:$M$9,0),6)*INDEX(COEE_CADLIGNE_TR!$A$1:$D$13,MATCH(MONTH($A368),COEE_CADLIGNE_TR!$A$1:$A$13,0),3)))</f>
        <v/>
      </c>
      <c r="N368" s="28" t="str">
        <f>IF(OR(Ouverture_lignes_validées!N368="F",Ouverture_lignes_validées!N368="PM",Ouverture_lignes_validées!N368=""),"",IF(Ouverture_lignes_validées!N368=1,INDEX(COEE_CADLIGNE_TR!$A$16:$C$27,MATCH(Tableau4[[#This Row],[Mois]],COEE_CADLIGNE_TR!$A$16:$A$27,0),2)*COEE_CADLIGNE_TR!$H$2*INDEX(COEE_CADLIGNE_TR!$L$3:$R$9,MATCH(WEEKDAY($A368,1),COEE_CADLIGNE_TR!$M$3:$M$9,0),7)*INDEX(COEE_CADLIGNE_TR!$A$1:$D$13,MATCH(MONTH($A368),COEE_CADLIGNE_TR!$A$1:$A$13,0),3)))</f>
        <v/>
      </c>
      <c r="O368" s="28" t="str">
        <f>IF(OR(Ouverture_lignes_validées!O368="F",Ouverture_lignes_validées!O368="PM",Ouverture_lignes_validées!O368=""),"",IF(Ouverture_lignes_validées!O368=1,IF(ISEVEN(Capa_lignes!$C368)="VRAI",INDEX(COEE_CADLIGNE_TR!$A$16:$C$27,MATCH(Tableau4[[#This Row],[Mois]],COEE_CADLIGNE_TR!$A$16:$A$27,0),2)*COEE_CADLIGNE_TR!$I$2*INDEX(COEE_CADLIGNE_TR!$L$3:$R$9,MATCH(WEEKDAY($A368,1),COEE_CADLIGNE_TR!$M$3:$M$9,0),4)*INDEX(COEE_CADLIGNE_TR!$A$1:$D$13,MATCH(MONTH($A368),COEE_CADLIGNE_TR!$A$1:$A$13,0),4),INDEX(COEE_CADLIGNE_TR!$A$16:$C$27,MATCH(Tableau4[[#This Row],[Mois]],COEE_CADLIGNE_TR!$A$16:$A$27,0),2)*COEE_CADLIGNE_TR!$I$2*INDEX(COEE_CADLIGNE_TR!$L$3:$R$9,MATCH(WEEKDAY($A368,1),COEE_CADLIGNE_TR!$M$3:$M$9,0),3)*INDEX(COEE_CADLIGNE_TR!$A$1:$D$13,MATCH(MONTH($A368),COEE_CADLIGNE_TR!$A$1:$A$13,0),4))))</f>
        <v/>
      </c>
      <c r="P368" s="28" t="str">
        <f>IF(OR(Ouverture_lignes_validées!P368="F",Ouverture_lignes_validées!P368="PM",Ouverture_lignes_validées!P368=""),"",IF(Ouverture_lignes_validées!P368=1,IF(ISEVEN(Capa_lignes!$C368)="VRAI",INDEX(COEE_CADLIGNE_TR!$A$16:$C$27,MATCH(Tableau4[[#This Row],[Mois]],COEE_CADLIGNE_TR!$A$16:$A$27,0),2)*COEE_CADLIGNE_TR!$I$2*INDEX(COEE_CADLIGNE_TR!$L$3:$R$9,MATCH(WEEKDAY($A368,1),COEE_CADLIGNE_TR!$M$3:$M$9,0),3)*INDEX(COEE_CADLIGNE_TR!$A$1:$D$13,MATCH(MONTH($A368),COEE_CADLIGNE_TR!$A$1:$A$13,0),4),INDEX(COEE_CADLIGNE_TR!$A$16:$C$27,MATCH(Tableau4[[#This Row],[Mois]],COEE_CADLIGNE_TR!$A$16:$A$27,0),2)*COEE_CADLIGNE_TR!$I$2*INDEX(COEE_CADLIGNE_TR!$L$3:$R$9,MATCH(WEEKDAY($A368,1),COEE_CADLIGNE_TR!$M$3:$M$9,0),4)*INDEX(COEE_CADLIGNE_TR!$A$1:$D$13,MATCH(MONTH($A368),COEE_CADLIGNE_TR!$A$1:$A$13,0),4))))</f>
        <v/>
      </c>
      <c r="Q368" s="28" t="str">
        <f>IF(OR(Ouverture_lignes_validées!Q368="F",Ouverture_lignes_validées!Q368="PM",Ouverture_lignes_validées!Q368=""),"",IF(Ouverture_lignes_validées!Q368=1,INDEX(COEE_CADLIGNE_TR!$A$16:$C$27,MATCH(Tableau4[[#This Row],[Mois]],COEE_CADLIGNE_TR!$A$16:$A$27,0),2)*COEE_CADLIGNE_TR!$I$2*INDEX(COEE_CADLIGNE_TR!$L$3:$R$9,MATCH(WEEKDAY($A368,1),COEE_CADLIGNE_TR!$M$3:$M$9,0),5)*INDEX(COEE_CADLIGNE_TR!$A$1:$D$13,MATCH(MONTH($A368),COEE_CADLIGNE_TR!$A$1:$A$13,0),4)))</f>
        <v/>
      </c>
      <c r="R368" s="28" t="str">
        <f>IF(OR(Ouverture_lignes_validées!R368="F",Ouverture_lignes_validées!R368="PM",Ouverture_lignes_validées!R368=""),"",IF(Ouverture_lignes_validées!R368=1,INDEX(COEE_CADLIGNE_TR!$A$16:$C$27,MATCH(Tableau4[[#This Row],[Mois]],COEE_CADLIGNE_TR!$A$16:$A$27,0),2)*COEE_CADLIGNE_TR!$I$2*INDEX(COEE_CADLIGNE_TR!$L$3:$R$9,MATCH(WEEKDAY($A368,1),COEE_CADLIGNE_TR!$M$3:$M$9,0),6)*INDEX(COEE_CADLIGNE_TR!$A$1:$D$13,MATCH(MONTH($A368),COEE_CADLIGNE_TR!$A$1:$A$13,0),4)))</f>
        <v/>
      </c>
      <c r="S368" s="28" t="str">
        <f>IF(OR(Ouverture_lignes_validées!S368="F",Ouverture_lignes_validées!S368="PM",Ouverture_lignes_validées!S368=""),"",IF(Ouverture_lignes_validées!S368=1,INDEX(COEE_CADLIGNE_TR!$A$16:$C$27,MATCH(Tableau4[[#This Row],[Mois]],COEE_CADLIGNE_TR!$A$16:$A$27,0),2)*COEE_CADLIGNE_TR!$I$2*INDEX(COEE_CADLIGNE_TR!$L$3:$R$9,MATCH(WEEKDAY($A368,1),COEE_CADLIGNE_TR!$M$3:$M$9,0),7)*INDEX(COEE_CADLIGNE_TR!$A$1:$D$13,MATCH(MONTH($A368),COEE_CADLIGNE_TR!$A$1:$A$13,0),4)))</f>
        <v/>
      </c>
      <c r="T368" s="28" t="str">
        <f>IF(OR(Ouverture_lignes_validées!T368="F",Ouverture_lignes_validées!T368="PM",Ouverture_lignes_validées!T368=""),"",IF(Ouverture_lignes_validées!T368=1,IF(ISEVEN(Capa_lignes!$C368)="VRAI",INDEX(COEE_CADLIGNE_TR!$A$16:$C$27,MATCH(Tableau4[[#This Row],[Mois]],COEE_CADLIGNE_TR!$A$16:$A$27,0),2)*COEE_CADLIGNE_TR!$J$2*INDEX(COEE_CADLIGNE_TR!$L$3:$R$9,MATCH(WEEKDAY($A368,1),COEE_CADLIGNE_TR!$M$3:$M$9,0),3)*INDEX(COEE_CADLIGNE_TR!$A$1:$E$13,MATCH(MONTH($A368),COEE_CADLIGNE_TR!$A$1:$A$13,0),5),INDEX(COEE_CADLIGNE_TR!$A$16:$C$27,MATCH(Tableau4[[#This Row],[Mois]],COEE_CADLIGNE_TR!$A$16:$A$27,0),2)*COEE_CADLIGNE_TR!$J$2*INDEX(COEE_CADLIGNE_TR!$L$3:$R$9,MATCH(WEEKDAY($A368,1),COEE_CADLIGNE_TR!$M$3:$M$9,0),4)*INDEX(COEE_CADLIGNE_TR!$A$1:$E$13,MATCH(MONTH($A368),COEE_CADLIGNE_TR!$A$1:$A$13,0),5))))</f>
        <v/>
      </c>
    </row>
  </sheetData>
  <phoneticPr fontId="1" type="noConversion"/>
  <pageMargins left="0.7" right="0.7" top="0.75" bottom="0.75" header="0.3" footer="0.3"/>
  <pageSetup paperSize="9" orientation="portrait" r:id="rId1"/>
  <ignoredErrors>
    <ignoredError sqref="F5:T116 F121:L368 S121:T368 F117:L120 N117:T120 N121:Q368 F4:T4" calculatedColumn="1"/>
  </ignoredErrors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399BC-165B-4A5C-BAA9-E02BAC2C0703}">
  <sheetPr codeName="Feuil1"/>
  <dimension ref="A1:J63"/>
  <sheetViews>
    <sheetView workbookViewId="0">
      <pane ySplit="1" topLeftCell="A6" activePane="bottomLeft" state="frozen"/>
      <selection pane="bottomLeft" activeCell="D52" sqref="D52"/>
    </sheetView>
  </sheetViews>
  <sheetFormatPr baseColWidth="10" defaultColWidth="11.453125" defaultRowHeight="14.5" x14ac:dyDescent="0.35"/>
  <cols>
    <col min="2" max="3" width="10.81640625" style="1"/>
    <col min="5" max="7" width="13.453125" bestFit="1" customWidth="1"/>
    <col min="8" max="10" width="12.1796875" bestFit="1" customWidth="1"/>
  </cols>
  <sheetData>
    <row r="1" spans="1:10" x14ac:dyDescent="0.35">
      <c r="B1" s="1" t="s">
        <v>23</v>
      </c>
      <c r="C1" s="1" t="s">
        <v>24</v>
      </c>
      <c r="D1" s="1" t="s">
        <v>25</v>
      </c>
      <c r="E1" s="1" t="s">
        <v>28</v>
      </c>
      <c r="F1" s="1" t="s">
        <v>29</v>
      </c>
      <c r="G1" s="1" t="s">
        <v>30</v>
      </c>
      <c r="H1" s="1" t="s">
        <v>31</v>
      </c>
      <c r="I1" s="1" t="s">
        <v>26</v>
      </c>
      <c r="J1" s="1" t="s">
        <v>27</v>
      </c>
    </row>
    <row r="2" spans="1:10" x14ac:dyDescent="0.35">
      <c r="A2" s="3">
        <v>1</v>
      </c>
      <c r="E2" s="21"/>
      <c r="F2" s="21"/>
      <c r="G2" s="21">
        <v>4</v>
      </c>
      <c r="H2" s="22">
        <f>E2/24</f>
        <v>0</v>
      </c>
      <c r="I2" s="22">
        <f t="shared" ref="I2:J2" si="0">F2/24</f>
        <v>0</v>
      </c>
      <c r="J2" s="22">
        <f t="shared" si="0"/>
        <v>0.16666666666666666</v>
      </c>
    </row>
    <row r="3" spans="1:10" x14ac:dyDescent="0.35">
      <c r="A3" s="3">
        <v>2</v>
      </c>
      <c r="C3" s="2">
        <v>5</v>
      </c>
      <c r="E3" s="21"/>
      <c r="F3" s="21"/>
      <c r="G3" s="21"/>
      <c r="H3" s="22">
        <f t="shared" ref="H3:H53" si="1">E3/24</f>
        <v>0</v>
      </c>
      <c r="I3" s="22">
        <f t="shared" ref="I3:I53" si="2">F3/24</f>
        <v>0</v>
      </c>
      <c r="J3" s="22">
        <f t="shared" ref="J3:J53" si="3">G3/24</f>
        <v>0</v>
      </c>
    </row>
    <row r="4" spans="1:10" x14ac:dyDescent="0.35">
      <c r="A4" s="3">
        <v>3</v>
      </c>
      <c r="E4" s="21"/>
      <c r="F4" s="21"/>
      <c r="G4" s="21"/>
      <c r="H4" s="22">
        <f t="shared" si="1"/>
        <v>0</v>
      </c>
      <c r="I4" s="22">
        <f t="shared" si="2"/>
        <v>0</v>
      </c>
      <c r="J4" s="22">
        <f t="shared" si="3"/>
        <v>0</v>
      </c>
    </row>
    <row r="5" spans="1:10" x14ac:dyDescent="0.35">
      <c r="A5" s="3">
        <v>4</v>
      </c>
      <c r="B5" s="2">
        <v>2</v>
      </c>
      <c r="E5" s="21"/>
      <c r="F5" s="21"/>
      <c r="G5" s="21"/>
      <c r="H5" s="22">
        <f t="shared" si="1"/>
        <v>0</v>
      </c>
      <c r="I5" s="22">
        <f t="shared" si="2"/>
        <v>0</v>
      </c>
      <c r="J5" s="22">
        <f t="shared" si="3"/>
        <v>0</v>
      </c>
    </row>
    <row r="6" spans="1:10" x14ac:dyDescent="0.35">
      <c r="A6" s="3">
        <v>5</v>
      </c>
      <c r="E6" s="21"/>
      <c r="F6" s="21"/>
      <c r="G6" s="21"/>
      <c r="H6" s="22">
        <f t="shared" si="1"/>
        <v>0</v>
      </c>
      <c r="I6" s="22">
        <f t="shared" si="2"/>
        <v>0</v>
      </c>
      <c r="J6" s="22">
        <f t="shared" si="3"/>
        <v>0</v>
      </c>
    </row>
    <row r="7" spans="1:10" x14ac:dyDescent="0.35">
      <c r="A7" s="3">
        <v>6</v>
      </c>
      <c r="C7" s="2">
        <v>2</v>
      </c>
      <c r="E7" s="21"/>
      <c r="F7" s="21"/>
      <c r="G7" s="21"/>
      <c r="H7" s="22">
        <f t="shared" si="1"/>
        <v>0</v>
      </c>
      <c r="I7" s="22">
        <f t="shared" si="2"/>
        <v>0</v>
      </c>
      <c r="J7" s="22">
        <f t="shared" si="3"/>
        <v>0</v>
      </c>
    </row>
    <row r="8" spans="1:10" x14ac:dyDescent="0.35">
      <c r="A8" s="3">
        <v>7</v>
      </c>
      <c r="E8" s="21"/>
      <c r="F8" s="21"/>
      <c r="G8" s="21"/>
      <c r="H8" s="22">
        <f t="shared" si="1"/>
        <v>0</v>
      </c>
      <c r="I8" s="22">
        <f t="shared" si="2"/>
        <v>0</v>
      </c>
      <c r="J8" s="22">
        <f t="shared" si="3"/>
        <v>0</v>
      </c>
    </row>
    <row r="9" spans="1:10" x14ac:dyDescent="0.35">
      <c r="A9" s="3">
        <v>8</v>
      </c>
      <c r="B9" s="2">
        <v>5</v>
      </c>
      <c r="E9" s="21"/>
      <c r="F9" s="21"/>
      <c r="G9" s="21"/>
      <c r="H9" s="22">
        <f t="shared" si="1"/>
        <v>0</v>
      </c>
      <c r="I9" s="22">
        <f t="shared" si="2"/>
        <v>0</v>
      </c>
      <c r="J9" s="22">
        <f t="shared" si="3"/>
        <v>0</v>
      </c>
    </row>
    <row r="10" spans="1:10" x14ac:dyDescent="0.35">
      <c r="A10" s="3">
        <v>9</v>
      </c>
      <c r="D10" s="2">
        <v>5</v>
      </c>
      <c r="E10" s="21"/>
      <c r="F10" s="21"/>
      <c r="G10" s="21"/>
      <c r="H10" s="22">
        <f t="shared" si="1"/>
        <v>0</v>
      </c>
      <c r="I10" s="22">
        <f t="shared" si="2"/>
        <v>0</v>
      </c>
      <c r="J10" s="22">
        <f t="shared" si="3"/>
        <v>0</v>
      </c>
    </row>
    <row r="11" spans="1:10" x14ac:dyDescent="0.35">
      <c r="A11" s="3">
        <v>10</v>
      </c>
      <c r="E11" s="21"/>
      <c r="F11" s="21"/>
      <c r="G11" s="21"/>
      <c r="H11" s="22">
        <f t="shared" si="1"/>
        <v>0</v>
      </c>
      <c r="I11" s="22">
        <f t="shared" si="2"/>
        <v>0</v>
      </c>
      <c r="J11" s="22">
        <f t="shared" si="3"/>
        <v>0</v>
      </c>
    </row>
    <row r="12" spans="1:10" x14ac:dyDescent="0.35">
      <c r="A12" s="3">
        <v>11</v>
      </c>
      <c r="E12" s="21"/>
      <c r="F12" s="21"/>
      <c r="G12" s="21"/>
      <c r="H12" s="22">
        <f t="shared" si="1"/>
        <v>0</v>
      </c>
      <c r="I12" s="22">
        <f t="shared" si="2"/>
        <v>0</v>
      </c>
      <c r="J12" s="22">
        <f t="shared" si="3"/>
        <v>0</v>
      </c>
    </row>
    <row r="13" spans="1:10" x14ac:dyDescent="0.35">
      <c r="A13" s="3">
        <v>12</v>
      </c>
      <c r="C13" s="2">
        <v>5</v>
      </c>
      <c r="E13" s="21"/>
      <c r="F13" s="21"/>
      <c r="G13" s="21"/>
      <c r="H13" s="22">
        <f t="shared" si="1"/>
        <v>0</v>
      </c>
      <c r="I13" s="22">
        <f t="shared" si="2"/>
        <v>0</v>
      </c>
      <c r="J13" s="22">
        <f t="shared" si="3"/>
        <v>0</v>
      </c>
    </row>
    <row r="14" spans="1:10" x14ac:dyDescent="0.35">
      <c r="A14" s="3">
        <v>13</v>
      </c>
      <c r="E14" s="21"/>
      <c r="F14" s="21">
        <v>12</v>
      </c>
      <c r="G14" s="21"/>
      <c r="H14" s="22">
        <f t="shared" si="1"/>
        <v>0</v>
      </c>
      <c r="I14" s="22">
        <f t="shared" si="2"/>
        <v>0.5</v>
      </c>
      <c r="J14" s="22">
        <f t="shared" si="3"/>
        <v>0</v>
      </c>
    </row>
    <row r="15" spans="1:10" x14ac:dyDescent="0.35">
      <c r="A15" s="3">
        <v>14</v>
      </c>
      <c r="B15" s="2">
        <v>5</v>
      </c>
      <c r="E15" s="21">
        <v>2</v>
      </c>
      <c r="F15" s="21"/>
      <c r="G15" s="21"/>
      <c r="H15" s="22">
        <f t="shared" si="1"/>
        <v>8.3333333333333329E-2</v>
      </c>
      <c r="I15" s="22">
        <f t="shared" si="2"/>
        <v>0</v>
      </c>
      <c r="J15" s="22">
        <f t="shared" si="3"/>
        <v>0</v>
      </c>
    </row>
    <row r="16" spans="1:10" x14ac:dyDescent="0.35">
      <c r="A16" s="3">
        <v>15</v>
      </c>
      <c r="E16" s="21">
        <v>35</v>
      </c>
      <c r="F16" s="21"/>
      <c r="G16" s="21"/>
      <c r="H16" s="22">
        <f t="shared" si="1"/>
        <v>1.4583333333333333</v>
      </c>
      <c r="I16" s="22">
        <f t="shared" si="2"/>
        <v>0</v>
      </c>
      <c r="J16" s="22">
        <f t="shared" si="3"/>
        <v>0</v>
      </c>
    </row>
    <row r="17" spans="1:10" x14ac:dyDescent="0.35">
      <c r="A17" s="3">
        <v>16</v>
      </c>
      <c r="E17" s="21"/>
      <c r="F17" s="21"/>
      <c r="G17" s="21"/>
      <c r="H17" s="22">
        <f t="shared" si="1"/>
        <v>0</v>
      </c>
      <c r="I17" s="22">
        <f t="shared" si="2"/>
        <v>0</v>
      </c>
      <c r="J17" s="22">
        <f t="shared" si="3"/>
        <v>0</v>
      </c>
    </row>
    <row r="18" spans="1:10" x14ac:dyDescent="0.35">
      <c r="A18" s="3">
        <v>17</v>
      </c>
      <c r="E18" s="21"/>
      <c r="F18" s="21"/>
      <c r="G18" s="21">
        <v>16</v>
      </c>
      <c r="H18" s="22">
        <f t="shared" si="1"/>
        <v>0</v>
      </c>
      <c r="I18" s="22">
        <f t="shared" si="2"/>
        <v>0</v>
      </c>
      <c r="J18" s="22">
        <f t="shared" si="3"/>
        <v>0.66666666666666663</v>
      </c>
    </row>
    <row r="19" spans="1:10" x14ac:dyDescent="0.35">
      <c r="A19" s="3">
        <v>18</v>
      </c>
      <c r="D19" s="2">
        <v>5</v>
      </c>
      <c r="E19" s="21"/>
      <c r="F19" s="21"/>
      <c r="G19" s="21">
        <v>2</v>
      </c>
      <c r="H19" s="22">
        <f t="shared" si="1"/>
        <v>0</v>
      </c>
      <c r="I19" s="22">
        <f t="shared" si="2"/>
        <v>0</v>
      </c>
      <c r="J19" s="22">
        <f t="shared" si="3"/>
        <v>8.3333333333333329E-2</v>
      </c>
    </row>
    <row r="20" spans="1:10" x14ac:dyDescent="0.35">
      <c r="A20" s="3">
        <v>19</v>
      </c>
      <c r="B20" s="2">
        <v>1</v>
      </c>
      <c r="E20" s="21"/>
      <c r="F20" s="21"/>
      <c r="G20" s="21"/>
      <c r="H20" s="22">
        <f t="shared" si="1"/>
        <v>0</v>
      </c>
      <c r="I20" s="22">
        <f t="shared" si="2"/>
        <v>0</v>
      </c>
      <c r="J20" s="22">
        <f t="shared" si="3"/>
        <v>0</v>
      </c>
    </row>
    <row r="21" spans="1:10" x14ac:dyDescent="0.35">
      <c r="A21" s="3">
        <v>20</v>
      </c>
      <c r="C21" s="2">
        <v>1</v>
      </c>
      <c r="E21" s="21"/>
      <c r="F21" s="21"/>
      <c r="G21" s="21"/>
      <c r="H21" s="22">
        <f t="shared" si="1"/>
        <v>0</v>
      </c>
      <c r="I21" s="22">
        <f t="shared" si="2"/>
        <v>0</v>
      </c>
      <c r="J21" s="22">
        <f t="shared" si="3"/>
        <v>0</v>
      </c>
    </row>
    <row r="22" spans="1:10" x14ac:dyDescent="0.35">
      <c r="A22" s="3">
        <v>21</v>
      </c>
      <c r="B22" s="2">
        <v>7</v>
      </c>
      <c r="E22" s="21"/>
      <c r="F22" s="21"/>
      <c r="G22" s="21"/>
      <c r="H22" s="22">
        <f t="shared" si="1"/>
        <v>0</v>
      </c>
      <c r="I22" s="22">
        <f t="shared" si="2"/>
        <v>0</v>
      </c>
      <c r="J22" s="22">
        <f t="shared" si="3"/>
        <v>0</v>
      </c>
    </row>
    <row r="23" spans="1:10" x14ac:dyDescent="0.35">
      <c r="A23" s="3">
        <v>22</v>
      </c>
      <c r="B23" s="2">
        <v>7</v>
      </c>
      <c r="D23" s="2">
        <v>1</v>
      </c>
      <c r="E23" s="21"/>
      <c r="F23" s="21"/>
      <c r="G23" s="21"/>
      <c r="H23" s="22">
        <f t="shared" si="1"/>
        <v>0</v>
      </c>
      <c r="I23" s="22">
        <f t="shared" si="2"/>
        <v>0</v>
      </c>
      <c r="J23" s="22">
        <f t="shared" si="3"/>
        <v>0</v>
      </c>
    </row>
    <row r="24" spans="1:10" x14ac:dyDescent="0.35">
      <c r="A24" s="3">
        <v>23</v>
      </c>
      <c r="B24" s="2">
        <v>7</v>
      </c>
      <c r="C24" s="2">
        <v>2</v>
      </c>
      <c r="E24" s="21"/>
      <c r="F24" s="21"/>
      <c r="G24" s="21"/>
      <c r="H24" s="22">
        <f t="shared" si="1"/>
        <v>0</v>
      </c>
      <c r="I24" s="22">
        <f t="shared" si="2"/>
        <v>0</v>
      </c>
      <c r="J24" s="22">
        <f t="shared" si="3"/>
        <v>0</v>
      </c>
    </row>
    <row r="25" spans="1:10" x14ac:dyDescent="0.35">
      <c r="A25" s="3">
        <v>24</v>
      </c>
      <c r="B25" s="2">
        <v>7</v>
      </c>
      <c r="D25" s="2">
        <v>2</v>
      </c>
      <c r="E25" s="21"/>
      <c r="F25" s="21"/>
      <c r="G25" s="21"/>
      <c r="H25" s="22">
        <f t="shared" si="1"/>
        <v>0</v>
      </c>
      <c r="I25" s="22">
        <f t="shared" si="2"/>
        <v>0</v>
      </c>
      <c r="J25" s="22">
        <f t="shared" si="3"/>
        <v>0</v>
      </c>
    </row>
    <row r="26" spans="1:10" x14ac:dyDescent="0.35">
      <c r="A26" s="3">
        <v>25</v>
      </c>
      <c r="B26" s="2">
        <v>3</v>
      </c>
      <c r="E26" s="21"/>
      <c r="F26" s="21"/>
      <c r="G26" s="21"/>
      <c r="H26" s="22">
        <f t="shared" si="1"/>
        <v>0</v>
      </c>
      <c r="I26" s="22">
        <f t="shared" si="2"/>
        <v>0</v>
      </c>
      <c r="J26" s="22">
        <f t="shared" si="3"/>
        <v>0</v>
      </c>
    </row>
    <row r="27" spans="1:10" x14ac:dyDescent="0.35">
      <c r="A27" s="3">
        <v>26</v>
      </c>
      <c r="B27" s="2">
        <v>4</v>
      </c>
      <c r="C27" s="2">
        <v>2</v>
      </c>
      <c r="E27" s="21"/>
      <c r="F27" s="21"/>
      <c r="G27" s="21"/>
      <c r="H27" s="22">
        <f t="shared" si="1"/>
        <v>0</v>
      </c>
      <c r="I27" s="22">
        <f t="shared" si="2"/>
        <v>0</v>
      </c>
      <c r="J27" s="22">
        <f t="shared" si="3"/>
        <v>0</v>
      </c>
    </row>
    <row r="28" spans="1:10" x14ac:dyDescent="0.35">
      <c r="A28" s="3">
        <v>27</v>
      </c>
      <c r="B28" s="2">
        <v>7</v>
      </c>
      <c r="C28" s="2">
        <v>2</v>
      </c>
      <c r="E28" s="21"/>
      <c r="F28" s="21"/>
      <c r="G28" s="21"/>
      <c r="H28" s="22">
        <f t="shared" si="1"/>
        <v>0</v>
      </c>
      <c r="I28" s="22">
        <f t="shared" si="2"/>
        <v>0</v>
      </c>
      <c r="J28" s="22">
        <f t="shared" si="3"/>
        <v>0</v>
      </c>
    </row>
    <row r="29" spans="1:10" x14ac:dyDescent="0.35">
      <c r="A29" s="3">
        <v>28</v>
      </c>
      <c r="B29" s="2">
        <v>7</v>
      </c>
      <c r="C29" s="2">
        <v>5</v>
      </c>
      <c r="D29" s="2">
        <v>1</v>
      </c>
      <c r="E29" s="21"/>
      <c r="F29" s="21">
        <v>10</v>
      </c>
      <c r="G29" s="21"/>
      <c r="H29" s="22">
        <f t="shared" si="1"/>
        <v>0</v>
      </c>
      <c r="I29" s="22">
        <f t="shared" si="2"/>
        <v>0.41666666666666669</v>
      </c>
      <c r="J29" s="22">
        <f t="shared" si="3"/>
        <v>0</v>
      </c>
    </row>
    <row r="30" spans="1:10" x14ac:dyDescent="0.35">
      <c r="A30" s="3">
        <v>29</v>
      </c>
      <c r="B30" s="2">
        <v>7</v>
      </c>
      <c r="E30" s="21">
        <v>2</v>
      </c>
      <c r="F30" s="21">
        <v>1</v>
      </c>
      <c r="G30" s="21"/>
      <c r="H30" s="22">
        <f t="shared" si="1"/>
        <v>8.3333333333333329E-2</v>
      </c>
      <c r="I30" s="22">
        <f t="shared" si="2"/>
        <v>4.1666666666666664E-2</v>
      </c>
      <c r="J30" s="22">
        <f t="shared" si="3"/>
        <v>0</v>
      </c>
    </row>
    <row r="31" spans="1:10" x14ac:dyDescent="0.35">
      <c r="A31" s="3">
        <v>30</v>
      </c>
      <c r="E31" s="21"/>
      <c r="F31" s="21"/>
      <c r="G31" s="21"/>
      <c r="H31" s="22">
        <f t="shared" si="1"/>
        <v>0</v>
      </c>
      <c r="I31" s="22">
        <f t="shared" si="2"/>
        <v>0</v>
      </c>
      <c r="J31" s="22">
        <f t="shared" si="3"/>
        <v>0</v>
      </c>
    </row>
    <row r="32" spans="1:10" x14ac:dyDescent="0.35">
      <c r="A32" s="3">
        <v>31</v>
      </c>
      <c r="E32" s="21">
        <v>1</v>
      </c>
      <c r="F32" s="21"/>
      <c r="G32" s="21"/>
      <c r="H32" s="22">
        <f t="shared" si="1"/>
        <v>4.1666666666666664E-2</v>
      </c>
      <c r="I32" s="22">
        <f t="shared" si="2"/>
        <v>0</v>
      </c>
      <c r="J32" s="22">
        <f t="shared" si="3"/>
        <v>0</v>
      </c>
    </row>
    <row r="33" spans="1:10" x14ac:dyDescent="0.35">
      <c r="A33" s="3">
        <v>32</v>
      </c>
      <c r="C33" s="2">
        <v>7</v>
      </c>
      <c r="E33" s="21"/>
      <c r="F33" s="21"/>
      <c r="G33" s="21">
        <v>4</v>
      </c>
      <c r="H33" s="22">
        <f t="shared" si="1"/>
        <v>0</v>
      </c>
      <c r="I33" s="22">
        <f t="shared" si="2"/>
        <v>0</v>
      </c>
      <c r="J33" s="22">
        <f t="shared" si="3"/>
        <v>0.16666666666666666</v>
      </c>
    </row>
    <row r="34" spans="1:10" x14ac:dyDescent="0.35">
      <c r="A34" s="3">
        <v>33</v>
      </c>
      <c r="C34" s="2">
        <v>7</v>
      </c>
      <c r="E34" s="21"/>
      <c r="F34" s="21"/>
      <c r="G34" s="21"/>
      <c r="H34" s="22">
        <f t="shared" si="1"/>
        <v>0</v>
      </c>
      <c r="I34" s="22">
        <f t="shared" si="2"/>
        <v>0</v>
      </c>
      <c r="J34" s="22">
        <f t="shared" si="3"/>
        <v>0</v>
      </c>
    </row>
    <row r="35" spans="1:10" x14ac:dyDescent="0.35">
      <c r="A35" s="3">
        <v>34</v>
      </c>
      <c r="C35" s="2">
        <v>7</v>
      </c>
      <c r="E35" s="21"/>
      <c r="F35" s="21"/>
      <c r="G35" s="21"/>
      <c r="H35" s="22">
        <f t="shared" si="1"/>
        <v>0</v>
      </c>
      <c r="I35" s="22">
        <f t="shared" si="2"/>
        <v>0</v>
      </c>
      <c r="J35" s="22">
        <f t="shared" si="3"/>
        <v>0</v>
      </c>
    </row>
    <row r="36" spans="1:10" x14ac:dyDescent="0.35">
      <c r="A36" s="3">
        <v>35</v>
      </c>
      <c r="C36" s="2">
        <v>7</v>
      </c>
      <c r="E36" s="21">
        <v>4</v>
      </c>
      <c r="F36" s="21"/>
      <c r="G36" s="21"/>
      <c r="H36" s="22">
        <f t="shared" si="1"/>
        <v>0.16666666666666666</v>
      </c>
      <c r="I36" s="22">
        <f t="shared" si="2"/>
        <v>0</v>
      </c>
      <c r="J36" s="22">
        <f t="shared" si="3"/>
        <v>0</v>
      </c>
    </row>
    <row r="37" spans="1:10" x14ac:dyDescent="0.35">
      <c r="A37" s="3">
        <v>36</v>
      </c>
      <c r="B37" s="2">
        <v>1</v>
      </c>
      <c r="C37" s="2">
        <v>1</v>
      </c>
      <c r="E37" s="21"/>
      <c r="F37" s="21"/>
      <c r="G37" s="21"/>
      <c r="H37" s="22">
        <f t="shared" si="1"/>
        <v>0</v>
      </c>
      <c r="I37" s="22">
        <f t="shared" si="2"/>
        <v>0</v>
      </c>
      <c r="J37" s="22">
        <f t="shared" si="3"/>
        <v>0</v>
      </c>
    </row>
    <row r="38" spans="1:10" x14ac:dyDescent="0.35">
      <c r="A38" s="3">
        <v>37</v>
      </c>
      <c r="B38" s="2">
        <v>6</v>
      </c>
      <c r="C38" s="2">
        <v>6</v>
      </c>
      <c r="E38" s="21"/>
      <c r="F38" s="21"/>
      <c r="G38" s="21"/>
      <c r="H38" s="22">
        <f t="shared" si="1"/>
        <v>0</v>
      </c>
      <c r="I38" s="22">
        <f t="shared" si="2"/>
        <v>0</v>
      </c>
      <c r="J38" s="22">
        <f t="shared" si="3"/>
        <v>0</v>
      </c>
    </row>
    <row r="39" spans="1:10" x14ac:dyDescent="0.35">
      <c r="A39" s="3">
        <v>38</v>
      </c>
      <c r="B39" s="2">
        <v>7</v>
      </c>
      <c r="C39" s="2">
        <v>7</v>
      </c>
      <c r="E39" s="21"/>
      <c r="F39" s="21"/>
      <c r="G39" s="21"/>
      <c r="H39" s="22">
        <f t="shared" si="1"/>
        <v>0</v>
      </c>
      <c r="I39" s="22">
        <f t="shared" si="2"/>
        <v>0</v>
      </c>
      <c r="J39" s="22">
        <f t="shared" si="3"/>
        <v>0</v>
      </c>
    </row>
    <row r="40" spans="1:10" x14ac:dyDescent="0.35">
      <c r="A40" s="3">
        <v>39</v>
      </c>
      <c r="B40" s="2">
        <v>7</v>
      </c>
      <c r="C40" s="2">
        <v>7</v>
      </c>
      <c r="E40" s="21"/>
      <c r="F40" s="21"/>
      <c r="G40" s="21"/>
      <c r="H40" s="22">
        <f t="shared" si="1"/>
        <v>0</v>
      </c>
      <c r="I40" s="22">
        <f t="shared" si="2"/>
        <v>0</v>
      </c>
      <c r="J40" s="22">
        <f t="shared" si="3"/>
        <v>0</v>
      </c>
    </row>
    <row r="41" spans="1:10" x14ac:dyDescent="0.35">
      <c r="A41" s="3">
        <v>40</v>
      </c>
      <c r="B41" s="2">
        <v>7</v>
      </c>
      <c r="C41" s="2">
        <v>7</v>
      </c>
      <c r="E41" s="21"/>
      <c r="F41" s="21"/>
      <c r="G41" s="21"/>
      <c r="H41" s="22">
        <f t="shared" si="1"/>
        <v>0</v>
      </c>
      <c r="I41" s="22">
        <f t="shared" si="2"/>
        <v>0</v>
      </c>
      <c r="J41" s="22">
        <f t="shared" si="3"/>
        <v>0</v>
      </c>
    </row>
    <row r="42" spans="1:10" x14ac:dyDescent="0.35">
      <c r="A42" s="3">
        <v>41</v>
      </c>
      <c r="B42" s="2">
        <v>5</v>
      </c>
      <c r="E42" s="21"/>
      <c r="F42" s="21"/>
      <c r="G42" s="21"/>
      <c r="H42" s="22">
        <f t="shared" si="1"/>
        <v>0</v>
      </c>
      <c r="I42" s="22">
        <f t="shared" si="2"/>
        <v>0</v>
      </c>
      <c r="J42" s="22">
        <f t="shared" si="3"/>
        <v>0</v>
      </c>
    </row>
    <row r="43" spans="1:10" x14ac:dyDescent="0.35">
      <c r="A43" s="3">
        <v>42</v>
      </c>
      <c r="B43" s="2">
        <v>2</v>
      </c>
      <c r="E43" s="21"/>
      <c r="F43" s="21"/>
      <c r="G43" s="21"/>
      <c r="H43" s="22">
        <f t="shared" si="1"/>
        <v>0</v>
      </c>
      <c r="I43" s="22">
        <f t="shared" si="2"/>
        <v>0</v>
      </c>
      <c r="J43" s="22">
        <f t="shared" si="3"/>
        <v>0</v>
      </c>
    </row>
    <row r="44" spans="1:10" x14ac:dyDescent="0.35">
      <c r="A44" s="3">
        <v>43</v>
      </c>
      <c r="B44" s="2">
        <v>7</v>
      </c>
      <c r="E44" s="21"/>
      <c r="F44" s="21"/>
      <c r="G44" s="21"/>
      <c r="H44" s="22">
        <f t="shared" si="1"/>
        <v>0</v>
      </c>
      <c r="I44" s="22">
        <f t="shared" si="2"/>
        <v>0</v>
      </c>
      <c r="J44" s="22">
        <f t="shared" si="3"/>
        <v>0</v>
      </c>
    </row>
    <row r="45" spans="1:10" x14ac:dyDescent="0.35">
      <c r="A45" s="3">
        <v>44</v>
      </c>
      <c r="E45" s="21"/>
      <c r="F45" s="21">
        <v>2</v>
      </c>
      <c r="G45" s="21"/>
      <c r="H45" s="22">
        <f t="shared" si="1"/>
        <v>0</v>
      </c>
      <c r="I45" s="22">
        <f t="shared" si="2"/>
        <v>8.3333333333333329E-2</v>
      </c>
      <c r="J45" s="22">
        <f t="shared" si="3"/>
        <v>0</v>
      </c>
    </row>
    <row r="46" spans="1:10" x14ac:dyDescent="0.35">
      <c r="A46" s="3">
        <v>45</v>
      </c>
      <c r="E46" s="21"/>
      <c r="F46" s="21">
        <v>6</v>
      </c>
      <c r="G46" s="21"/>
      <c r="H46" s="22">
        <f t="shared" si="1"/>
        <v>0</v>
      </c>
      <c r="I46" s="22">
        <f t="shared" si="2"/>
        <v>0.25</v>
      </c>
      <c r="J46" s="22">
        <f t="shared" si="3"/>
        <v>0</v>
      </c>
    </row>
    <row r="47" spans="1:10" x14ac:dyDescent="0.35">
      <c r="A47" s="3">
        <v>46</v>
      </c>
      <c r="E47" s="21">
        <v>21</v>
      </c>
      <c r="F47" s="21"/>
      <c r="G47" s="21"/>
      <c r="H47" s="22">
        <f t="shared" si="1"/>
        <v>0.875</v>
      </c>
      <c r="I47" s="22">
        <f t="shared" si="2"/>
        <v>0</v>
      </c>
      <c r="J47" s="22">
        <f t="shared" si="3"/>
        <v>0</v>
      </c>
    </row>
    <row r="48" spans="1:10" x14ac:dyDescent="0.35">
      <c r="A48" s="3">
        <v>47</v>
      </c>
      <c r="E48" s="21"/>
      <c r="F48" s="21"/>
      <c r="G48" s="21"/>
      <c r="H48" s="22">
        <f t="shared" si="1"/>
        <v>0</v>
      </c>
      <c r="I48" s="22">
        <f t="shared" si="2"/>
        <v>0</v>
      </c>
      <c r="J48" s="22">
        <f t="shared" si="3"/>
        <v>0</v>
      </c>
    </row>
    <row r="49" spans="1:10" x14ac:dyDescent="0.35">
      <c r="A49" s="3">
        <v>48</v>
      </c>
      <c r="D49" s="2">
        <v>5</v>
      </c>
      <c r="E49" s="21"/>
      <c r="F49" s="21"/>
      <c r="G49" s="21">
        <v>12</v>
      </c>
      <c r="H49" s="22">
        <f t="shared" si="1"/>
        <v>0</v>
      </c>
      <c r="I49" s="22">
        <f t="shared" si="2"/>
        <v>0</v>
      </c>
      <c r="J49" s="22">
        <f t="shared" si="3"/>
        <v>0.5</v>
      </c>
    </row>
    <row r="50" spans="1:10" x14ac:dyDescent="0.35">
      <c r="A50" s="3">
        <v>49</v>
      </c>
      <c r="E50" s="21">
        <v>16</v>
      </c>
      <c r="F50" s="21"/>
      <c r="G50" s="21"/>
      <c r="H50" s="22">
        <f t="shared" si="1"/>
        <v>0.66666666666666663</v>
      </c>
      <c r="I50" s="22">
        <f t="shared" si="2"/>
        <v>0</v>
      </c>
      <c r="J50" s="22">
        <f t="shared" si="3"/>
        <v>0</v>
      </c>
    </row>
    <row r="51" spans="1:10" x14ac:dyDescent="0.35">
      <c r="A51" s="3">
        <v>50</v>
      </c>
      <c r="E51" s="21"/>
      <c r="F51" s="21"/>
      <c r="G51" s="21"/>
      <c r="H51" s="22">
        <f t="shared" si="1"/>
        <v>0</v>
      </c>
      <c r="I51" s="22">
        <f t="shared" si="2"/>
        <v>0</v>
      </c>
      <c r="J51" s="22">
        <f t="shared" si="3"/>
        <v>0</v>
      </c>
    </row>
    <row r="52" spans="1:10" x14ac:dyDescent="0.35">
      <c r="A52" s="3">
        <v>51</v>
      </c>
      <c r="E52" s="21">
        <v>5</v>
      </c>
      <c r="F52" s="21"/>
      <c r="G52" s="21"/>
      <c r="H52" s="22">
        <f t="shared" si="1"/>
        <v>0.20833333333333334</v>
      </c>
      <c r="I52" s="22">
        <f t="shared" si="2"/>
        <v>0</v>
      </c>
      <c r="J52" s="22">
        <f t="shared" si="3"/>
        <v>0</v>
      </c>
    </row>
    <row r="53" spans="1:10" x14ac:dyDescent="0.35">
      <c r="A53" s="3">
        <v>52</v>
      </c>
      <c r="E53" s="21"/>
      <c r="F53" s="21"/>
      <c r="G53" s="21"/>
      <c r="H53" s="22">
        <f t="shared" si="1"/>
        <v>0</v>
      </c>
      <c r="I53" s="22">
        <f t="shared" si="2"/>
        <v>0</v>
      </c>
      <c r="J53" s="22">
        <f t="shared" si="3"/>
        <v>0</v>
      </c>
    </row>
    <row r="54" spans="1:10" x14ac:dyDescent="0.35">
      <c r="A54" s="2"/>
      <c r="E54" s="21"/>
      <c r="F54" s="21"/>
      <c r="G54" s="21"/>
    </row>
    <row r="55" spans="1:10" x14ac:dyDescent="0.35">
      <c r="A55" s="2"/>
      <c r="E55" s="21"/>
      <c r="F55" s="21"/>
      <c r="G55" s="21"/>
    </row>
    <row r="56" spans="1:10" x14ac:dyDescent="0.35">
      <c r="A56" s="2"/>
      <c r="E56" s="21"/>
      <c r="F56" s="21"/>
      <c r="G56" s="21"/>
    </row>
    <row r="57" spans="1:10" x14ac:dyDescent="0.35">
      <c r="A57" s="2"/>
      <c r="E57" s="21"/>
      <c r="F57" s="21"/>
      <c r="G57" s="21"/>
    </row>
    <row r="58" spans="1:10" x14ac:dyDescent="0.35">
      <c r="A58" s="2"/>
      <c r="E58" s="21"/>
      <c r="F58" s="21"/>
      <c r="G58" s="21"/>
    </row>
    <row r="59" spans="1:10" x14ac:dyDescent="0.35">
      <c r="A59" s="2"/>
      <c r="E59" s="21"/>
      <c r="F59" s="21"/>
      <c r="G59" s="21"/>
    </row>
    <row r="60" spans="1:10" x14ac:dyDescent="0.35">
      <c r="A60" s="2"/>
      <c r="E60" s="21"/>
      <c r="F60" s="21"/>
      <c r="G60" s="21"/>
    </row>
    <row r="61" spans="1:10" x14ac:dyDescent="0.35">
      <c r="A61" s="2"/>
      <c r="E61" s="21"/>
      <c r="F61" s="21">
        <v>23</v>
      </c>
      <c r="G61" s="21"/>
    </row>
    <row r="62" spans="1:10" x14ac:dyDescent="0.35">
      <c r="A62" s="2"/>
      <c r="E62" s="21"/>
      <c r="F62" s="21">
        <v>10</v>
      </c>
      <c r="G62" s="21"/>
    </row>
    <row r="63" spans="1:10" x14ac:dyDescent="0.35">
      <c r="A63" s="2"/>
      <c r="E63" s="21">
        <v>3</v>
      </c>
      <c r="F63" s="21">
        <v>32</v>
      </c>
      <c r="G63" s="21"/>
    </row>
  </sheetData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620A9-6244-4BC8-B2DE-87D1D79BB9A6}">
  <sheetPr codeName="Feuil3"/>
  <dimension ref="A1:W82"/>
  <sheetViews>
    <sheetView workbookViewId="0">
      <selection activeCell="H10" sqref="H10"/>
    </sheetView>
  </sheetViews>
  <sheetFormatPr baseColWidth="10" defaultColWidth="11.453125" defaultRowHeight="14.5" x14ac:dyDescent="0.35"/>
  <cols>
    <col min="1" max="1" width="20.1796875" style="27" customWidth="1"/>
    <col min="2" max="2" width="18.54296875" customWidth="1"/>
    <col min="11" max="11" width="5.81640625" customWidth="1"/>
    <col min="18" max="18" width="14.26953125" bestFit="1" customWidth="1"/>
  </cols>
  <sheetData>
    <row r="1" spans="1:23" x14ac:dyDescent="0.35">
      <c r="A1" t="s">
        <v>5</v>
      </c>
      <c r="B1" t="s">
        <v>83</v>
      </c>
      <c r="C1" t="s">
        <v>84</v>
      </c>
      <c r="D1" t="s">
        <v>85</v>
      </c>
      <c r="E1" t="s">
        <v>76</v>
      </c>
      <c r="G1" t="s">
        <v>79</v>
      </c>
      <c r="H1" t="s">
        <v>80</v>
      </c>
      <c r="I1" t="s">
        <v>81</v>
      </c>
      <c r="J1" t="s">
        <v>82</v>
      </c>
      <c r="L1" s="37" t="s">
        <v>88</v>
      </c>
      <c r="M1" s="38"/>
      <c r="N1" s="39"/>
      <c r="O1" s="39"/>
      <c r="P1" s="39"/>
      <c r="Q1" s="39"/>
      <c r="R1" s="39"/>
      <c r="S1" s="39"/>
      <c r="T1" s="40"/>
      <c r="V1" s="13" t="s">
        <v>20</v>
      </c>
      <c r="W1" s="14">
        <v>35</v>
      </c>
    </row>
    <row r="2" spans="1:23" ht="15" thickBot="1" x14ac:dyDescent="0.4">
      <c r="A2">
        <v>1</v>
      </c>
      <c r="B2">
        <v>0.43</v>
      </c>
      <c r="C2">
        <v>0.52</v>
      </c>
      <c r="D2">
        <v>0.51</v>
      </c>
      <c r="E2">
        <v>1</v>
      </c>
      <c r="F2" s="24"/>
      <c r="G2">
        <v>1200</v>
      </c>
      <c r="H2">
        <v>1350</v>
      </c>
      <c r="I2">
        <v>1350</v>
      </c>
      <c r="J2">
        <f>(8000*2)/SUM(N3:O7)</f>
        <v>224.82435597189695</v>
      </c>
      <c r="L2" s="5"/>
      <c r="M2" s="5"/>
      <c r="N2" s="5" t="s">
        <v>10</v>
      </c>
      <c r="O2" s="5" t="s">
        <v>9</v>
      </c>
      <c r="P2" s="5" t="s">
        <v>22</v>
      </c>
      <c r="Q2" s="17" t="s">
        <v>7</v>
      </c>
      <c r="R2" s="9" t="s">
        <v>8</v>
      </c>
      <c r="V2" s="15" t="s">
        <v>21</v>
      </c>
      <c r="W2" s="16">
        <v>60</v>
      </c>
    </row>
    <row r="3" spans="1:23" ht="15" thickBot="1" x14ac:dyDescent="0.4">
      <c r="A3">
        <v>2</v>
      </c>
      <c r="B3">
        <v>0.43</v>
      </c>
      <c r="C3">
        <v>0.52</v>
      </c>
      <c r="D3">
        <v>0.51</v>
      </c>
      <c r="E3">
        <v>1</v>
      </c>
      <c r="F3" s="25"/>
      <c r="G3" s="25"/>
      <c r="L3" s="3" t="s">
        <v>12</v>
      </c>
      <c r="M3" s="3">
        <v>2</v>
      </c>
      <c r="N3" s="35">
        <f>(N14)/60</f>
        <v>7.333333333333333</v>
      </c>
      <c r="O3" s="35">
        <f>(O14)/60</f>
        <v>7.5</v>
      </c>
      <c r="P3" s="35">
        <f>(P14)/60</f>
        <v>9.1666666666666661</v>
      </c>
      <c r="Q3" s="18"/>
      <c r="R3" s="10"/>
    </row>
    <row r="4" spans="1:23" ht="15" thickBot="1" x14ac:dyDescent="0.4">
      <c r="A4">
        <v>3</v>
      </c>
      <c r="B4">
        <v>0.43</v>
      </c>
      <c r="C4">
        <v>0.52</v>
      </c>
      <c r="D4">
        <v>0.51</v>
      </c>
      <c r="E4">
        <v>1</v>
      </c>
      <c r="F4" s="24"/>
      <c r="G4" s="24"/>
      <c r="L4" s="3" t="s">
        <v>13</v>
      </c>
      <c r="M4" s="3">
        <v>3</v>
      </c>
      <c r="N4" s="35">
        <f t="shared" ref="N4:P7" si="0">(N15)/60</f>
        <v>7.333333333333333</v>
      </c>
      <c r="O4" s="35">
        <f t="shared" si="0"/>
        <v>7.5</v>
      </c>
      <c r="P4" s="35">
        <f t="shared" si="0"/>
        <v>9.1666666666666661</v>
      </c>
      <c r="Q4" s="18"/>
      <c r="R4" s="10"/>
    </row>
    <row r="5" spans="1:23" ht="15" thickBot="1" x14ac:dyDescent="0.4">
      <c r="A5">
        <v>4</v>
      </c>
      <c r="B5">
        <v>0.44</v>
      </c>
      <c r="C5">
        <v>0.52</v>
      </c>
      <c r="D5">
        <v>0.51</v>
      </c>
      <c r="E5">
        <v>1</v>
      </c>
      <c r="F5" s="25"/>
      <c r="G5" s="25"/>
      <c r="L5" s="3" t="s">
        <v>14</v>
      </c>
      <c r="M5" s="3">
        <v>4</v>
      </c>
      <c r="N5" s="35">
        <f t="shared" si="0"/>
        <v>7.333333333333333</v>
      </c>
      <c r="O5" s="35">
        <f t="shared" si="0"/>
        <v>7.5</v>
      </c>
      <c r="P5" s="35">
        <f t="shared" si="0"/>
        <v>9.1666666666666661</v>
      </c>
      <c r="Q5" s="18"/>
      <c r="R5" s="10"/>
    </row>
    <row r="6" spans="1:23" ht="15" thickBot="1" x14ac:dyDescent="0.4">
      <c r="A6">
        <v>5</v>
      </c>
      <c r="B6">
        <v>0.44</v>
      </c>
      <c r="C6">
        <v>0.52</v>
      </c>
      <c r="D6">
        <v>0.51</v>
      </c>
      <c r="E6">
        <v>1</v>
      </c>
      <c r="L6" s="3" t="s">
        <v>15</v>
      </c>
      <c r="M6" s="3">
        <v>5</v>
      </c>
      <c r="N6" s="35">
        <f t="shared" si="0"/>
        <v>7.333333333333333</v>
      </c>
      <c r="O6" s="35">
        <f t="shared" si="0"/>
        <v>7.5</v>
      </c>
      <c r="P6" s="35">
        <f t="shared" si="0"/>
        <v>9.1666666666666661</v>
      </c>
      <c r="Q6" s="18"/>
      <c r="R6" s="10"/>
    </row>
    <row r="7" spans="1:23" ht="15" thickBot="1" x14ac:dyDescent="0.4">
      <c r="A7">
        <v>6</v>
      </c>
      <c r="B7">
        <v>0.44</v>
      </c>
      <c r="C7">
        <v>0.52</v>
      </c>
      <c r="D7">
        <v>0.51</v>
      </c>
      <c r="E7">
        <v>1</v>
      </c>
      <c r="L7" s="3" t="s">
        <v>16</v>
      </c>
      <c r="M7" s="3">
        <v>6</v>
      </c>
      <c r="N7" s="35">
        <f t="shared" si="0"/>
        <v>7.333333333333333</v>
      </c>
      <c r="O7" s="35">
        <f t="shared" si="0"/>
        <v>4.5</v>
      </c>
      <c r="P7" s="7"/>
      <c r="Q7" s="11">
        <f>(Q18)/60</f>
        <v>11</v>
      </c>
      <c r="R7" s="10"/>
    </row>
    <row r="8" spans="1:23" ht="15" thickBot="1" x14ac:dyDescent="0.4">
      <c r="A8">
        <v>7</v>
      </c>
      <c r="B8">
        <v>0.45</v>
      </c>
      <c r="C8">
        <v>0.52500000000000002</v>
      </c>
      <c r="D8">
        <v>0.52</v>
      </c>
      <c r="E8">
        <v>1</v>
      </c>
      <c r="L8" s="3" t="s">
        <v>17</v>
      </c>
      <c r="M8" s="3">
        <v>7</v>
      </c>
      <c r="N8" s="7"/>
      <c r="O8" s="7"/>
      <c r="P8" s="7"/>
      <c r="Q8" s="36">
        <f t="shared" ref="Q8:Q9" si="1">(Q19)/60</f>
        <v>11.666666666666666</v>
      </c>
      <c r="R8" s="36">
        <f>(R19)/60</f>
        <v>11.833333333333334</v>
      </c>
    </row>
    <row r="9" spans="1:23" ht="15" thickBot="1" x14ac:dyDescent="0.4">
      <c r="A9">
        <v>8</v>
      </c>
      <c r="B9">
        <v>0.45</v>
      </c>
      <c r="C9">
        <v>0.52500000000000002</v>
      </c>
      <c r="D9">
        <v>0.52</v>
      </c>
      <c r="E9">
        <v>1</v>
      </c>
      <c r="L9" s="6" t="s">
        <v>18</v>
      </c>
      <c r="M9" s="3">
        <v>1</v>
      </c>
      <c r="N9" s="8"/>
      <c r="O9" s="8"/>
      <c r="P9" s="8"/>
      <c r="Q9" s="36">
        <f t="shared" si="1"/>
        <v>11.666666666666666</v>
      </c>
      <c r="R9" s="36">
        <f>(R20)/60</f>
        <v>11.833333333333334</v>
      </c>
    </row>
    <row r="10" spans="1:23" x14ac:dyDescent="0.35">
      <c r="A10">
        <v>9</v>
      </c>
      <c r="B10">
        <v>0.45</v>
      </c>
      <c r="C10">
        <v>0.52500000000000002</v>
      </c>
      <c r="D10">
        <v>0.52</v>
      </c>
      <c r="E10">
        <v>1</v>
      </c>
    </row>
    <row r="11" spans="1:23" ht="15" thickBot="1" x14ac:dyDescent="0.4">
      <c r="A11">
        <v>10</v>
      </c>
      <c r="B11">
        <v>0.45</v>
      </c>
      <c r="C11">
        <v>0.53</v>
      </c>
      <c r="D11">
        <v>0.53</v>
      </c>
      <c r="E11">
        <v>1</v>
      </c>
    </row>
    <row r="12" spans="1:23" x14ac:dyDescent="0.35">
      <c r="A12">
        <v>11</v>
      </c>
      <c r="B12">
        <v>0.45</v>
      </c>
      <c r="C12">
        <v>0.53</v>
      </c>
      <c r="D12">
        <v>0.53</v>
      </c>
      <c r="E12">
        <v>1</v>
      </c>
      <c r="L12" s="37" t="s">
        <v>19</v>
      </c>
      <c r="M12" s="38"/>
      <c r="N12" s="39"/>
      <c r="O12" s="39"/>
      <c r="P12" s="39"/>
      <c r="Q12" s="39"/>
      <c r="R12" s="39"/>
      <c r="S12" s="39"/>
      <c r="T12" s="40"/>
    </row>
    <row r="13" spans="1:23" ht="15" thickBot="1" x14ac:dyDescent="0.4">
      <c r="A13">
        <v>12</v>
      </c>
      <c r="B13">
        <v>0.45</v>
      </c>
      <c r="C13">
        <v>0.53</v>
      </c>
      <c r="D13">
        <v>0.53</v>
      </c>
      <c r="E13">
        <v>1</v>
      </c>
      <c r="L13" s="5"/>
      <c r="M13" s="5"/>
      <c r="N13" s="5" t="s">
        <v>10</v>
      </c>
      <c r="O13" s="5" t="s">
        <v>9</v>
      </c>
      <c r="P13" s="5" t="s">
        <v>22</v>
      </c>
      <c r="Q13" s="17" t="s">
        <v>7</v>
      </c>
      <c r="R13" s="9" t="s">
        <v>8</v>
      </c>
    </row>
    <row r="14" spans="1:23" ht="15" thickBot="1" x14ac:dyDescent="0.4">
      <c r="L14" s="3" t="s">
        <v>12</v>
      </c>
      <c r="M14" s="3">
        <v>1</v>
      </c>
      <c r="N14" s="3">
        <v>440</v>
      </c>
      <c r="O14" s="3">
        <v>450</v>
      </c>
      <c r="P14" s="3">
        <v>550</v>
      </c>
      <c r="Q14" s="18"/>
      <c r="R14" s="10"/>
    </row>
    <row r="15" spans="1:23" ht="15" thickBot="1" x14ac:dyDescent="0.4">
      <c r="A15" s="27" t="s">
        <v>5</v>
      </c>
      <c r="B15" t="s">
        <v>74</v>
      </c>
      <c r="L15" s="3" t="s">
        <v>13</v>
      </c>
      <c r="M15" s="3">
        <v>2</v>
      </c>
      <c r="N15" s="3">
        <v>440</v>
      </c>
      <c r="O15" s="3">
        <v>450</v>
      </c>
      <c r="P15" s="3">
        <v>550</v>
      </c>
      <c r="Q15" s="18"/>
      <c r="R15" s="10"/>
    </row>
    <row r="16" spans="1:23" ht="15" thickBot="1" x14ac:dyDescent="0.4">
      <c r="A16">
        <v>1</v>
      </c>
      <c r="B16">
        <v>0.95</v>
      </c>
      <c r="L16" s="3" t="s">
        <v>14</v>
      </c>
      <c r="M16" s="3">
        <v>3</v>
      </c>
      <c r="N16" s="3">
        <v>440</v>
      </c>
      <c r="O16" s="3">
        <v>450</v>
      </c>
      <c r="P16" s="3">
        <v>550</v>
      </c>
      <c r="Q16" s="18"/>
      <c r="R16" s="10"/>
    </row>
    <row r="17" spans="1:18" ht="15" thickBot="1" x14ac:dyDescent="0.4">
      <c r="A17">
        <v>2</v>
      </c>
      <c r="B17">
        <v>0.95</v>
      </c>
      <c r="L17" s="3" t="s">
        <v>15</v>
      </c>
      <c r="M17" s="3">
        <v>4</v>
      </c>
      <c r="N17" s="3">
        <v>440</v>
      </c>
      <c r="O17" s="3">
        <v>450</v>
      </c>
      <c r="P17" s="3">
        <v>550</v>
      </c>
      <c r="Q17" s="18"/>
      <c r="R17" s="10"/>
    </row>
    <row r="18" spans="1:18" ht="15" thickBot="1" x14ac:dyDescent="0.4">
      <c r="A18">
        <v>3</v>
      </c>
      <c r="B18">
        <v>0.95</v>
      </c>
      <c r="L18" s="3" t="s">
        <v>16</v>
      </c>
      <c r="M18" s="3">
        <v>5</v>
      </c>
      <c r="N18" s="3">
        <v>440</v>
      </c>
      <c r="O18" s="3">
        <v>270</v>
      </c>
      <c r="P18" s="7"/>
      <c r="Q18" s="19">
        <v>660</v>
      </c>
      <c r="R18" s="10"/>
    </row>
    <row r="19" spans="1:18" ht="15" thickBot="1" x14ac:dyDescent="0.4">
      <c r="A19">
        <v>4</v>
      </c>
      <c r="B19">
        <v>0.95</v>
      </c>
      <c r="L19" s="3" t="s">
        <v>17</v>
      </c>
      <c r="M19" s="3">
        <v>6</v>
      </c>
      <c r="N19" s="7"/>
      <c r="O19" s="7"/>
      <c r="P19" s="7"/>
      <c r="Q19" s="19">
        <v>700</v>
      </c>
      <c r="R19" s="11">
        <v>710</v>
      </c>
    </row>
    <row r="20" spans="1:18" ht="15" thickBot="1" x14ac:dyDescent="0.4">
      <c r="A20">
        <v>5</v>
      </c>
      <c r="B20">
        <v>0.95</v>
      </c>
      <c r="L20" s="6" t="s">
        <v>18</v>
      </c>
      <c r="M20" s="3">
        <v>7</v>
      </c>
      <c r="N20" s="8"/>
      <c r="O20" s="8"/>
      <c r="P20" s="8"/>
      <c r="Q20" s="20">
        <v>700</v>
      </c>
      <c r="R20" s="12">
        <v>710</v>
      </c>
    </row>
    <row r="21" spans="1:18" x14ac:dyDescent="0.35">
      <c r="A21">
        <v>6</v>
      </c>
      <c r="B21">
        <v>0.95</v>
      </c>
    </row>
    <row r="22" spans="1:18" x14ac:dyDescent="0.35">
      <c r="A22">
        <v>7</v>
      </c>
      <c r="B22">
        <v>0.95</v>
      </c>
    </row>
    <row r="23" spans="1:18" x14ac:dyDescent="0.35">
      <c r="A23">
        <v>8</v>
      </c>
      <c r="B23">
        <v>0.95</v>
      </c>
    </row>
    <row r="24" spans="1:18" x14ac:dyDescent="0.35">
      <c r="A24">
        <v>9</v>
      </c>
      <c r="B24">
        <v>0.95</v>
      </c>
    </row>
    <row r="25" spans="1:18" x14ac:dyDescent="0.35">
      <c r="A25">
        <v>10</v>
      </c>
      <c r="B25">
        <v>0.95</v>
      </c>
    </row>
    <row r="26" spans="1:18" x14ac:dyDescent="0.35">
      <c r="A26">
        <v>11</v>
      </c>
      <c r="B26">
        <v>0.95</v>
      </c>
    </row>
    <row r="27" spans="1:18" x14ac:dyDescent="0.35">
      <c r="A27">
        <v>12</v>
      </c>
      <c r="B27">
        <v>0.95</v>
      </c>
    </row>
    <row r="30" spans="1:18" x14ac:dyDescent="0.35">
      <c r="A30" t="s">
        <v>86</v>
      </c>
      <c r="B30" t="s">
        <v>87</v>
      </c>
    </row>
    <row r="31" spans="1:18" x14ac:dyDescent="0.35">
      <c r="A31">
        <v>1</v>
      </c>
      <c r="B31">
        <v>1</v>
      </c>
    </row>
    <row r="32" spans="1:18" x14ac:dyDescent="0.35">
      <c r="A32">
        <v>2</v>
      </c>
    </row>
    <row r="33" spans="1:1" x14ac:dyDescent="0.35">
      <c r="A33">
        <v>3</v>
      </c>
    </row>
    <row r="34" spans="1:1" x14ac:dyDescent="0.35">
      <c r="A34">
        <v>4</v>
      </c>
    </row>
    <row r="35" spans="1:1" x14ac:dyDescent="0.35">
      <c r="A35">
        <v>5</v>
      </c>
    </row>
    <row r="36" spans="1:1" x14ac:dyDescent="0.35">
      <c r="A36">
        <v>6</v>
      </c>
    </row>
    <row r="37" spans="1:1" x14ac:dyDescent="0.35">
      <c r="A37">
        <v>7</v>
      </c>
    </row>
    <row r="38" spans="1:1" x14ac:dyDescent="0.35">
      <c r="A38">
        <v>8</v>
      </c>
    </row>
    <row r="39" spans="1:1" x14ac:dyDescent="0.35">
      <c r="A39">
        <v>9</v>
      </c>
    </row>
    <row r="40" spans="1:1" x14ac:dyDescent="0.35">
      <c r="A40">
        <v>10</v>
      </c>
    </row>
    <row r="41" spans="1:1" x14ac:dyDescent="0.35">
      <c r="A41">
        <v>11</v>
      </c>
    </row>
    <row r="42" spans="1:1" x14ac:dyDescent="0.35">
      <c r="A42">
        <v>12</v>
      </c>
    </row>
    <row r="43" spans="1:1" x14ac:dyDescent="0.35">
      <c r="A43">
        <v>13</v>
      </c>
    </row>
    <row r="44" spans="1:1" x14ac:dyDescent="0.35">
      <c r="A44">
        <v>14</v>
      </c>
    </row>
    <row r="45" spans="1:1" x14ac:dyDescent="0.35">
      <c r="A45">
        <v>15</v>
      </c>
    </row>
    <row r="46" spans="1:1" x14ac:dyDescent="0.35">
      <c r="A46">
        <v>16</v>
      </c>
    </row>
    <row r="47" spans="1:1" x14ac:dyDescent="0.35">
      <c r="A47">
        <v>17</v>
      </c>
    </row>
    <row r="48" spans="1:1" x14ac:dyDescent="0.35">
      <c r="A48">
        <v>18</v>
      </c>
    </row>
    <row r="49" spans="1:1" x14ac:dyDescent="0.35">
      <c r="A49">
        <v>19</v>
      </c>
    </row>
    <row r="50" spans="1:1" x14ac:dyDescent="0.35">
      <c r="A50">
        <v>20</v>
      </c>
    </row>
    <row r="51" spans="1:1" x14ac:dyDescent="0.35">
      <c r="A51">
        <v>21</v>
      </c>
    </row>
    <row r="52" spans="1:1" x14ac:dyDescent="0.35">
      <c r="A52">
        <v>22</v>
      </c>
    </row>
    <row r="53" spans="1:1" x14ac:dyDescent="0.35">
      <c r="A53">
        <v>23</v>
      </c>
    </row>
    <row r="54" spans="1:1" x14ac:dyDescent="0.35">
      <c r="A54">
        <v>24</v>
      </c>
    </row>
    <row r="55" spans="1:1" x14ac:dyDescent="0.35">
      <c r="A55">
        <v>25</v>
      </c>
    </row>
    <row r="56" spans="1:1" x14ac:dyDescent="0.35">
      <c r="A56">
        <v>26</v>
      </c>
    </row>
    <row r="57" spans="1:1" x14ac:dyDescent="0.35">
      <c r="A57">
        <v>27</v>
      </c>
    </row>
    <row r="58" spans="1:1" x14ac:dyDescent="0.35">
      <c r="A58">
        <v>28</v>
      </c>
    </row>
    <row r="59" spans="1:1" x14ac:dyDescent="0.35">
      <c r="A59">
        <v>29</v>
      </c>
    </row>
    <row r="60" spans="1:1" x14ac:dyDescent="0.35">
      <c r="A60">
        <v>30</v>
      </c>
    </row>
    <row r="61" spans="1:1" x14ac:dyDescent="0.35">
      <c r="A61">
        <v>31</v>
      </c>
    </row>
    <row r="62" spans="1:1" x14ac:dyDescent="0.35">
      <c r="A62">
        <v>32</v>
      </c>
    </row>
    <row r="63" spans="1:1" x14ac:dyDescent="0.35">
      <c r="A63">
        <v>33</v>
      </c>
    </row>
    <row r="64" spans="1:1" x14ac:dyDescent="0.35">
      <c r="A64">
        <v>34</v>
      </c>
    </row>
    <row r="65" spans="1:1" x14ac:dyDescent="0.35">
      <c r="A65">
        <v>35</v>
      </c>
    </row>
    <row r="66" spans="1:1" x14ac:dyDescent="0.35">
      <c r="A66">
        <v>36</v>
      </c>
    </row>
    <row r="67" spans="1:1" x14ac:dyDescent="0.35">
      <c r="A67">
        <v>37</v>
      </c>
    </row>
    <row r="68" spans="1:1" x14ac:dyDescent="0.35">
      <c r="A68">
        <v>38</v>
      </c>
    </row>
    <row r="69" spans="1:1" x14ac:dyDescent="0.35">
      <c r="A69">
        <v>39</v>
      </c>
    </row>
    <row r="70" spans="1:1" x14ac:dyDescent="0.35">
      <c r="A70">
        <v>40</v>
      </c>
    </row>
    <row r="71" spans="1:1" x14ac:dyDescent="0.35">
      <c r="A71">
        <v>41</v>
      </c>
    </row>
    <row r="72" spans="1:1" x14ac:dyDescent="0.35">
      <c r="A72">
        <v>42</v>
      </c>
    </row>
    <row r="73" spans="1:1" x14ac:dyDescent="0.35">
      <c r="A73">
        <v>43</v>
      </c>
    </row>
    <row r="74" spans="1:1" x14ac:dyDescent="0.35">
      <c r="A74">
        <v>44</v>
      </c>
    </row>
    <row r="75" spans="1:1" x14ac:dyDescent="0.35">
      <c r="A75">
        <v>45</v>
      </c>
    </row>
    <row r="76" spans="1:1" x14ac:dyDescent="0.35">
      <c r="A76">
        <v>46</v>
      </c>
    </row>
    <row r="77" spans="1:1" x14ac:dyDescent="0.35">
      <c r="A77">
        <v>47</v>
      </c>
    </row>
    <row r="78" spans="1:1" x14ac:dyDescent="0.35">
      <c r="A78">
        <v>48</v>
      </c>
    </row>
    <row r="79" spans="1:1" x14ac:dyDescent="0.35">
      <c r="A79">
        <v>49</v>
      </c>
    </row>
    <row r="80" spans="1:1" x14ac:dyDescent="0.35">
      <c r="A80">
        <v>50</v>
      </c>
    </row>
    <row r="81" spans="1:1" x14ac:dyDescent="0.35">
      <c r="A81">
        <v>51</v>
      </c>
    </row>
    <row r="82" spans="1:1" x14ac:dyDescent="0.35">
      <c r="A82">
        <v>52</v>
      </c>
    </row>
  </sheetData>
  <mergeCells count="2">
    <mergeCell ref="L1:T1"/>
    <mergeCell ref="L12:T12"/>
  </mergeCells>
  <phoneticPr fontId="1" type="noConversion"/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Graphiques</vt:lpstr>
      </vt:variant>
      <vt:variant>
        <vt:i4>1</vt:i4>
      </vt:variant>
    </vt:vector>
  </HeadingPairs>
  <TitlesOfParts>
    <vt:vector size="6" baseType="lpstr">
      <vt:lpstr>Synth_ouv_stop_lignes</vt:lpstr>
      <vt:lpstr>Ouverture_lignes_validées</vt:lpstr>
      <vt:lpstr>Capa_lignes</vt:lpstr>
      <vt:lpstr>Projet+PM brute</vt:lpstr>
      <vt:lpstr>COEE_CADLIGNE_TR</vt:lpstr>
      <vt:lpstr>Synthèse_CAPA_LIGNES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Emeraux, Mathieu</dc:creator>
  <cp:lastModifiedBy>Emeraux, Mathieu</cp:lastModifiedBy>
  <dcterms:created xsi:type="dcterms:W3CDTF">2022-07-08T09:00:49Z</dcterms:created>
  <dcterms:modified xsi:type="dcterms:W3CDTF">2023-04-25T13:32:29Z</dcterms:modified>
</cp:coreProperties>
</file>