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240" yWindow="0" windowWidth="11595" windowHeight="5670" tabRatio="862" activeTab="1"/>
  </bookViews>
  <sheets>
    <sheet name="Dépenses du jour" sheetId="6" r:id="rId1"/>
    <sheet name="Sortie produits" sheetId="2" r:id="rId2"/>
    <sheet name="BOUCHERIE DURIEZ" sheetId="13" r:id="rId3"/>
    <sheet name="CENTRALE FRUIT" sheetId="15" r:id="rId4"/>
    <sheet name="DAVIGEL" sheetId="17" r:id="rId5"/>
    <sheet name="DELEU" sheetId="25" r:id="rId6"/>
    <sheet name="POMONA CREMERIE" sheetId="24" r:id="rId7"/>
    <sheet name="SENECHAL" sheetId="8" r:id="rId8"/>
    <sheet name="SOMON" sheetId="3" r:id="rId9"/>
    <sheet name=" TRANSGOURMET" sheetId="7" r:id="rId10"/>
  </sheets>
  <calcPr calcId="125725"/>
</workbook>
</file>

<file path=xl/calcChain.xml><?xml version="1.0" encoding="utf-8"?>
<calcChain xmlns="http://schemas.openxmlformats.org/spreadsheetml/2006/main">
  <c r="H6" i="7"/>
  <c r="H7"/>
  <c r="H8"/>
  <c r="H9"/>
  <c r="H10"/>
  <c r="H11"/>
  <c r="H12"/>
  <c r="H13"/>
  <c r="H14"/>
  <c r="H15"/>
  <c r="H16"/>
  <c r="H5"/>
  <c r="H6" i="8"/>
  <c r="H7"/>
  <c r="H8"/>
  <c r="H9"/>
  <c r="H10"/>
  <c r="H11"/>
  <c r="H12"/>
  <c r="H13"/>
  <c r="H14"/>
  <c r="H15"/>
  <c r="H16"/>
  <c r="H5"/>
  <c r="H6" i="25"/>
  <c r="H7"/>
  <c r="H8"/>
  <c r="H9"/>
  <c r="H10"/>
  <c r="H11"/>
  <c r="H12"/>
  <c r="H13"/>
  <c r="H14"/>
  <c r="H15"/>
  <c r="H16"/>
  <c r="H5"/>
  <c r="H6" i="17"/>
  <c r="H7"/>
  <c r="H8"/>
  <c r="H9"/>
  <c r="H10"/>
  <c r="H11"/>
  <c r="H12"/>
  <c r="H13"/>
  <c r="H14"/>
  <c r="H15"/>
  <c r="H16"/>
  <c r="H5"/>
  <c r="H6" i="13"/>
  <c r="H7"/>
  <c r="H8"/>
  <c r="H9"/>
  <c r="H10"/>
  <c r="H11"/>
  <c r="H12"/>
  <c r="H13"/>
  <c r="H14"/>
  <c r="H15"/>
  <c r="H16"/>
  <c r="H5"/>
  <c r="H6" i="24"/>
  <c r="H7"/>
  <c r="H8"/>
  <c r="H9"/>
  <c r="H10"/>
  <c r="H11"/>
  <c r="H12"/>
  <c r="H13"/>
  <c r="H14"/>
  <c r="H15"/>
  <c r="H16"/>
  <c r="H5"/>
  <c r="H6" i="3"/>
  <c r="H7"/>
  <c r="H8"/>
  <c r="H9"/>
  <c r="H10"/>
  <c r="H11"/>
  <c r="H12"/>
  <c r="H13"/>
  <c r="H14"/>
  <c r="H15"/>
  <c r="H16"/>
  <c r="H5"/>
  <c r="H6" i="15"/>
  <c r="H7"/>
  <c r="H8"/>
  <c r="H9"/>
  <c r="H10"/>
  <c r="H11"/>
  <c r="H12"/>
  <c r="H13"/>
  <c r="H14"/>
  <c r="H15"/>
  <c r="H16"/>
  <c r="H5"/>
  <c r="L16" i="7"/>
  <c r="K16"/>
  <c r="J16"/>
  <c r="I16"/>
  <c r="E16"/>
  <c r="L15"/>
  <c r="K15"/>
  <c r="J15"/>
  <c r="I15"/>
  <c r="E15"/>
  <c r="L14"/>
  <c r="K14"/>
  <c r="J14"/>
  <c r="I14"/>
  <c r="E14"/>
  <c r="L13"/>
  <c r="K13"/>
  <c r="J13"/>
  <c r="I13"/>
  <c r="E13"/>
  <c r="L12"/>
  <c r="K12"/>
  <c r="J12"/>
  <c r="I12"/>
  <c r="E12"/>
  <c r="L11"/>
  <c r="K11"/>
  <c r="J11"/>
  <c r="I11"/>
  <c r="E11"/>
  <c r="K10"/>
  <c r="J10"/>
  <c r="I10"/>
  <c r="E10"/>
  <c r="K9"/>
  <c r="J9"/>
  <c r="I9"/>
  <c r="E9"/>
  <c r="K8"/>
  <c r="J8"/>
  <c r="I8"/>
  <c r="E8"/>
  <c r="K7"/>
  <c r="J7"/>
  <c r="I7"/>
  <c r="E7"/>
  <c r="K6"/>
  <c r="J6"/>
  <c r="I6"/>
  <c r="E6"/>
  <c r="K5"/>
  <c r="J5"/>
  <c r="I5"/>
  <c r="E5"/>
  <c r="L16" i="3"/>
  <c r="K16"/>
  <c r="J16"/>
  <c r="I16"/>
  <c r="E16"/>
  <c r="L15"/>
  <c r="K15"/>
  <c r="J15"/>
  <c r="I15"/>
  <c r="E15"/>
  <c r="L14"/>
  <c r="K14"/>
  <c r="J14"/>
  <c r="I14"/>
  <c r="E14"/>
  <c r="L13"/>
  <c r="K13"/>
  <c r="J13"/>
  <c r="I13"/>
  <c r="E13"/>
  <c r="L12"/>
  <c r="K12"/>
  <c r="J12"/>
  <c r="I12"/>
  <c r="E12"/>
  <c r="L11"/>
  <c r="K11"/>
  <c r="J11"/>
  <c r="I11"/>
  <c r="E11"/>
  <c r="L10"/>
  <c r="K10"/>
  <c r="J10"/>
  <c r="I10"/>
  <c r="E10"/>
  <c r="L9"/>
  <c r="K9"/>
  <c r="J9"/>
  <c r="I9"/>
  <c r="E9"/>
  <c r="L8"/>
  <c r="K8"/>
  <c r="J8"/>
  <c r="I8"/>
  <c r="E8"/>
  <c r="L7"/>
  <c r="K7"/>
  <c r="J7"/>
  <c r="I7"/>
  <c r="E7"/>
  <c r="K6"/>
  <c r="J6"/>
  <c r="L6" s="1"/>
  <c r="I6"/>
  <c r="E6"/>
  <c r="K5"/>
  <c r="J5"/>
  <c r="I5"/>
  <c r="E5"/>
  <c r="L16" i="8"/>
  <c r="K16"/>
  <c r="J16"/>
  <c r="I16"/>
  <c r="E16"/>
  <c r="L15"/>
  <c r="K15"/>
  <c r="J15"/>
  <c r="I15"/>
  <c r="E15"/>
  <c r="L14"/>
  <c r="K14"/>
  <c r="J14"/>
  <c r="I14"/>
  <c r="E14"/>
  <c r="L13"/>
  <c r="K13"/>
  <c r="J13"/>
  <c r="I13"/>
  <c r="E13"/>
  <c r="L12"/>
  <c r="K12"/>
  <c r="J12"/>
  <c r="I12"/>
  <c r="E12"/>
  <c r="L11"/>
  <c r="K11"/>
  <c r="J11"/>
  <c r="I11"/>
  <c r="E11"/>
  <c r="L10"/>
  <c r="K10"/>
  <c r="J10"/>
  <c r="I10"/>
  <c r="E10"/>
  <c r="L9"/>
  <c r="K9"/>
  <c r="J9"/>
  <c r="I9"/>
  <c r="E9"/>
  <c r="L8"/>
  <c r="K8"/>
  <c r="J8"/>
  <c r="I8"/>
  <c r="E8"/>
  <c r="L7"/>
  <c r="K7"/>
  <c r="J7"/>
  <c r="I7"/>
  <c r="E7"/>
  <c r="K6"/>
  <c r="J6"/>
  <c r="I6"/>
  <c r="E6"/>
  <c r="K5"/>
  <c r="J5"/>
  <c r="I5"/>
  <c r="E5"/>
  <c r="L16" i="24"/>
  <c r="K16"/>
  <c r="J16"/>
  <c r="I16"/>
  <c r="E16"/>
  <c r="L15"/>
  <c r="K15"/>
  <c r="J15"/>
  <c r="I15"/>
  <c r="E15"/>
  <c r="L14"/>
  <c r="K14"/>
  <c r="J14"/>
  <c r="I14"/>
  <c r="E14"/>
  <c r="L13"/>
  <c r="K13"/>
  <c r="J13"/>
  <c r="I13"/>
  <c r="E13"/>
  <c r="L12"/>
  <c r="K12"/>
  <c r="J12"/>
  <c r="I12"/>
  <c r="E12"/>
  <c r="L11"/>
  <c r="K11"/>
  <c r="J11"/>
  <c r="I11"/>
  <c r="E11"/>
  <c r="L10"/>
  <c r="K10"/>
  <c r="J10"/>
  <c r="I10"/>
  <c r="E10"/>
  <c r="L9"/>
  <c r="K9"/>
  <c r="J9"/>
  <c r="I9"/>
  <c r="E9"/>
  <c r="L8"/>
  <c r="K8"/>
  <c r="J8"/>
  <c r="I8"/>
  <c r="E8"/>
  <c r="K7"/>
  <c r="J7"/>
  <c r="I7"/>
  <c r="E7"/>
  <c r="K6"/>
  <c r="J6"/>
  <c r="I6"/>
  <c r="E6"/>
  <c r="K5"/>
  <c r="J5"/>
  <c r="I5"/>
  <c r="E5"/>
  <c r="L16" i="17"/>
  <c r="K16"/>
  <c r="J16"/>
  <c r="I16"/>
  <c r="E16"/>
  <c r="L15"/>
  <c r="K15"/>
  <c r="J15"/>
  <c r="I15"/>
  <c r="E15"/>
  <c r="L14"/>
  <c r="K14"/>
  <c r="J14"/>
  <c r="I14"/>
  <c r="E14"/>
  <c r="L13"/>
  <c r="K13"/>
  <c r="J13"/>
  <c r="I13"/>
  <c r="E13"/>
  <c r="L12"/>
  <c r="K12"/>
  <c r="J12"/>
  <c r="I12"/>
  <c r="E12"/>
  <c r="L11"/>
  <c r="K11"/>
  <c r="J11"/>
  <c r="I11"/>
  <c r="E11"/>
  <c r="L10"/>
  <c r="K10"/>
  <c r="J10"/>
  <c r="I10"/>
  <c r="E10"/>
  <c r="L9"/>
  <c r="K9"/>
  <c r="J9"/>
  <c r="I9"/>
  <c r="E9"/>
  <c r="L8"/>
  <c r="K8"/>
  <c r="J8"/>
  <c r="I8"/>
  <c r="E8"/>
  <c r="L7"/>
  <c r="K7"/>
  <c r="J7"/>
  <c r="I7"/>
  <c r="E7"/>
  <c r="K6"/>
  <c r="J6"/>
  <c r="I6"/>
  <c r="E6"/>
  <c r="K5"/>
  <c r="J5"/>
  <c r="I5"/>
  <c r="E5"/>
  <c r="L16" i="15"/>
  <c r="K16"/>
  <c r="J16"/>
  <c r="I16"/>
  <c r="E16"/>
  <c r="L15"/>
  <c r="K15"/>
  <c r="J15"/>
  <c r="I15"/>
  <c r="E15"/>
  <c r="L14"/>
  <c r="K14"/>
  <c r="J14"/>
  <c r="I14"/>
  <c r="E14"/>
  <c r="L13"/>
  <c r="K13"/>
  <c r="J13"/>
  <c r="I13"/>
  <c r="E13"/>
  <c r="L12"/>
  <c r="K12"/>
  <c r="J12"/>
  <c r="I12"/>
  <c r="E12"/>
  <c r="L11"/>
  <c r="K11"/>
  <c r="J11"/>
  <c r="I11"/>
  <c r="E11"/>
  <c r="L10"/>
  <c r="K10"/>
  <c r="J10"/>
  <c r="I10"/>
  <c r="E10"/>
  <c r="L9"/>
  <c r="K9"/>
  <c r="J9"/>
  <c r="I9"/>
  <c r="E9"/>
  <c r="L8"/>
  <c r="K8"/>
  <c r="J8"/>
  <c r="I8"/>
  <c r="E8"/>
  <c r="L7"/>
  <c r="K7"/>
  <c r="J7"/>
  <c r="I7"/>
  <c r="E7"/>
  <c r="K6"/>
  <c r="J6"/>
  <c r="I6"/>
  <c r="E6"/>
  <c r="K5"/>
  <c r="J5"/>
  <c r="I5"/>
  <c r="E5"/>
  <c r="L16" i="13"/>
  <c r="K16"/>
  <c r="J16"/>
  <c r="I16"/>
  <c r="E16"/>
  <c r="L15"/>
  <c r="K15"/>
  <c r="J15"/>
  <c r="I15"/>
  <c r="E15"/>
  <c r="L14"/>
  <c r="K14"/>
  <c r="J14"/>
  <c r="I14"/>
  <c r="E14"/>
  <c r="L13"/>
  <c r="K13"/>
  <c r="J13"/>
  <c r="I13"/>
  <c r="E13"/>
  <c r="L12"/>
  <c r="K12"/>
  <c r="J12"/>
  <c r="I12"/>
  <c r="E12"/>
  <c r="L11"/>
  <c r="K11"/>
  <c r="J11"/>
  <c r="I11"/>
  <c r="E11"/>
  <c r="L10"/>
  <c r="K10"/>
  <c r="J10"/>
  <c r="I10"/>
  <c r="E10"/>
  <c r="L9"/>
  <c r="K9"/>
  <c r="J9"/>
  <c r="I9"/>
  <c r="E9"/>
  <c r="L8"/>
  <c r="K8"/>
  <c r="J8"/>
  <c r="I8"/>
  <c r="E8"/>
  <c r="L7"/>
  <c r="K7"/>
  <c r="J7"/>
  <c r="I7"/>
  <c r="E7"/>
  <c r="K6"/>
  <c r="I6"/>
  <c r="E6"/>
  <c r="K5"/>
  <c r="J5"/>
  <c r="I5"/>
  <c r="E5"/>
  <c r="J7" i="25"/>
  <c r="J8"/>
  <c r="J9"/>
  <c r="J10"/>
  <c r="J11"/>
  <c r="J12"/>
  <c r="J13"/>
  <c r="J14"/>
  <c r="J15"/>
  <c r="J16"/>
  <c r="J6"/>
  <c r="B6" i="2"/>
  <c r="A6"/>
  <c r="C6" s="1"/>
  <c r="L5" i="13" l="1"/>
  <c r="L6" i="8"/>
  <c r="L5"/>
  <c r="L6" i="17"/>
  <c r="L5"/>
  <c r="L7" i="24"/>
  <c r="L6"/>
  <c r="L5"/>
  <c r="L5" i="3"/>
  <c r="L6" i="15"/>
  <c r="L5"/>
  <c r="L10" i="7"/>
  <c r="L9"/>
  <c r="L8"/>
  <c r="L7"/>
  <c r="L6"/>
  <c r="L5"/>
  <c r="J6" i="13"/>
  <c r="L6" s="1"/>
  <c r="E6" i="2"/>
  <c r="D6"/>
  <c r="L16" i="25"/>
  <c r="K16"/>
  <c r="I16"/>
  <c r="E16"/>
  <c r="L15"/>
  <c r="K15"/>
  <c r="I15"/>
  <c r="E15"/>
  <c r="L14"/>
  <c r="K14"/>
  <c r="I14"/>
  <c r="E14"/>
  <c r="L13"/>
  <c r="K13"/>
  <c r="I13"/>
  <c r="E13"/>
  <c r="L12"/>
  <c r="K12"/>
  <c r="I12"/>
  <c r="E12"/>
  <c r="L11"/>
  <c r="K11"/>
  <c r="I11"/>
  <c r="E11"/>
  <c r="L10"/>
  <c r="K10"/>
  <c r="I10"/>
  <c r="E10"/>
  <c r="L9"/>
  <c r="K9"/>
  <c r="I9"/>
  <c r="E9"/>
  <c r="L8"/>
  <c r="K8"/>
  <c r="I8"/>
  <c r="E8"/>
  <c r="L7"/>
  <c r="K7"/>
  <c r="I7"/>
  <c r="E7"/>
  <c r="K6"/>
  <c r="I6"/>
  <c r="E6"/>
  <c r="K5"/>
  <c r="J5"/>
  <c r="I5"/>
  <c r="E5"/>
  <c r="J17" i="13"/>
  <c r="I17"/>
  <c r="H17"/>
  <c r="G17"/>
  <c r="C17"/>
  <c r="J17" i="15"/>
  <c r="I17"/>
  <c r="H17"/>
  <c r="G17"/>
  <c r="C17"/>
  <c r="J17" i="25"/>
  <c r="I17"/>
  <c r="H17"/>
  <c r="G17"/>
  <c r="C17"/>
  <c r="J17" i="24"/>
  <c r="I17"/>
  <c r="H17"/>
  <c r="G17"/>
  <c r="C17"/>
  <c r="F17" i="17"/>
  <c r="B17"/>
  <c r="J17" i="3"/>
  <c r="I17"/>
  <c r="H17"/>
  <c r="G17"/>
  <c r="C17"/>
  <c r="A31" i="2"/>
  <c r="C31" s="1"/>
  <c r="L6" i="25" l="1"/>
  <c r="L5"/>
  <c r="A20" i="2"/>
  <c r="A30"/>
  <c r="A8"/>
  <c r="C8" s="1"/>
  <c r="A10"/>
  <c r="C10" s="1"/>
  <c r="A12"/>
  <c r="C12" s="1"/>
  <c r="A14"/>
  <c r="C14" s="1"/>
  <c r="A16"/>
  <c r="C16" s="1"/>
  <c r="A18"/>
  <c r="C18" s="1"/>
  <c r="C20"/>
  <c r="A24" i="6" s="1"/>
  <c r="A22" i="2"/>
  <c r="C22" s="1"/>
  <c r="A24"/>
  <c r="C24" s="1"/>
  <c r="A26"/>
  <c r="C26" s="1"/>
  <c r="A28"/>
  <c r="C28" s="1"/>
  <c r="C30"/>
  <c r="A32"/>
  <c r="C32" s="1"/>
  <c r="A7"/>
  <c r="C7" s="1"/>
  <c r="A11" i="6" s="1"/>
  <c r="A9" i="2"/>
  <c r="C9" s="1"/>
  <c r="A11"/>
  <c r="C11" s="1"/>
  <c r="D11" s="1"/>
  <c r="A13"/>
  <c r="C13" s="1"/>
  <c r="A15"/>
  <c r="C15" s="1"/>
  <c r="A17"/>
  <c r="C17" s="1"/>
  <c r="A19"/>
  <c r="C19" s="1"/>
  <c r="A13" i="6" s="1"/>
  <c r="A21" i="2"/>
  <c r="C21" s="1"/>
  <c r="A23"/>
  <c r="C23" s="1"/>
  <c r="A25"/>
  <c r="C25" s="1"/>
  <c r="A27"/>
  <c r="C27" s="1"/>
  <c r="A29"/>
  <c r="C29" s="1"/>
  <c r="E32" l="1"/>
  <c r="E26"/>
  <c r="C40"/>
  <c r="E40" s="1"/>
  <c r="C41"/>
  <c r="E41" s="1"/>
  <c r="H19" i="25"/>
  <c r="I19" s="1"/>
  <c r="G19"/>
  <c r="F19"/>
  <c r="D19"/>
  <c r="C19"/>
  <c r="H18"/>
  <c r="J18" s="1"/>
  <c r="G18"/>
  <c r="F18"/>
  <c r="D18"/>
  <c r="C18"/>
  <c r="H19" i="24"/>
  <c r="I19" s="1"/>
  <c r="G19"/>
  <c r="F19"/>
  <c r="D19"/>
  <c r="C19"/>
  <c r="H18"/>
  <c r="J18" s="1"/>
  <c r="G18"/>
  <c r="F18"/>
  <c r="D18"/>
  <c r="C18"/>
  <c r="H19" i="15"/>
  <c r="I19" s="1"/>
  <c r="G19"/>
  <c r="F19"/>
  <c r="D19"/>
  <c r="C19"/>
  <c r="H18"/>
  <c r="J18" s="1"/>
  <c r="G18"/>
  <c r="F18"/>
  <c r="D18"/>
  <c r="C18"/>
  <c r="H19" i="13"/>
  <c r="I19" s="1"/>
  <c r="G19"/>
  <c r="F19"/>
  <c r="D19"/>
  <c r="C19"/>
  <c r="H18"/>
  <c r="J18" s="1"/>
  <c r="G18"/>
  <c r="F18"/>
  <c r="D18"/>
  <c r="C18"/>
  <c r="E20" i="2"/>
  <c r="H18" i="8"/>
  <c r="I18" s="1"/>
  <c r="G18"/>
  <c r="F18"/>
  <c r="D18"/>
  <c r="C18"/>
  <c r="H17"/>
  <c r="J17" s="1"/>
  <c r="G17"/>
  <c r="F17"/>
  <c r="D17"/>
  <c r="C17"/>
  <c r="H19" i="3"/>
  <c r="I19" s="1"/>
  <c r="G19"/>
  <c r="F19"/>
  <c r="D19"/>
  <c r="C19"/>
  <c r="H18"/>
  <c r="J18" s="1"/>
  <c r="G18"/>
  <c r="F18"/>
  <c r="D18"/>
  <c r="C18"/>
  <c r="E30" i="2" l="1"/>
  <c r="E21"/>
  <c r="E24"/>
  <c r="E19"/>
  <c r="E23"/>
  <c r="E25"/>
  <c r="A31" i="6"/>
  <c r="D31" s="1"/>
  <c r="D19" i="2"/>
  <c r="D21"/>
  <c r="D23"/>
  <c r="D25"/>
  <c r="D30"/>
  <c r="D32"/>
  <c r="D20"/>
  <c r="D24"/>
  <c r="D26"/>
  <c r="D41"/>
  <c r="D40"/>
  <c r="I18" i="25"/>
  <c r="J19"/>
  <c r="I18" i="24"/>
  <c r="J19"/>
  <c r="I18" i="15"/>
  <c r="J19"/>
  <c r="I18" i="13"/>
  <c r="J19"/>
  <c r="I17" i="8"/>
  <c r="J18"/>
  <c r="I18" i="3"/>
  <c r="J19"/>
  <c r="B31" i="6" l="1"/>
  <c r="C31"/>
  <c r="E27" i="2" l="1"/>
  <c r="D16"/>
  <c r="D31"/>
  <c r="E29"/>
  <c r="A14" i="6"/>
  <c r="A16"/>
  <c r="E15" i="2"/>
  <c r="E8"/>
  <c r="A6" i="6" l="1"/>
  <c r="B6" s="1"/>
  <c r="B36" s="1"/>
  <c r="E28" i="2"/>
  <c r="A15" i="6"/>
  <c r="E17" i="2"/>
  <c r="D18"/>
  <c r="A32" i="6"/>
  <c r="D10" i="2"/>
  <c r="A22" i="6"/>
  <c r="D14" i="2"/>
  <c r="A18" i="6"/>
  <c r="E13" i="2"/>
  <c r="A26" i="6"/>
  <c r="E9" i="2"/>
  <c r="A27" i="6"/>
  <c r="A12"/>
  <c r="D12" s="1"/>
  <c r="A10"/>
  <c r="B10" s="1"/>
  <c r="A21"/>
  <c r="A28"/>
  <c r="B28" s="1"/>
  <c r="A30"/>
  <c r="C30" s="1"/>
  <c r="B14"/>
  <c r="A23"/>
  <c r="A29"/>
  <c r="A25"/>
  <c r="E12" i="2"/>
  <c r="D12"/>
  <c r="E11"/>
  <c r="E22"/>
  <c r="D14" i="6" s="1"/>
  <c r="D22" i="2"/>
  <c r="C14" i="6" s="1"/>
  <c r="E14" i="2"/>
  <c r="D10" i="6" s="1"/>
  <c r="E10" i="2"/>
  <c r="D8"/>
  <c r="A9" i="6"/>
  <c r="D29" i="2"/>
  <c r="E18"/>
  <c r="D15"/>
  <c r="D28"/>
  <c r="D13"/>
  <c r="D17"/>
  <c r="A19" i="6"/>
  <c r="A20"/>
  <c r="D27" i="2"/>
  <c r="E16"/>
  <c r="D9"/>
  <c r="C12" i="6" s="1"/>
  <c r="E31" i="2"/>
  <c r="D30" i="6" s="1"/>
  <c r="B21" l="1"/>
  <c r="B30"/>
  <c r="B12"/>
  <c r="D28"/>
  <c r="C21"/>
  <c r="C10"/>
  <c r="C27"/>
  <c r="D27"/>
  <c r="B27"/>
  <c r="C26"/>
  <c r="D26"/>
  <c r="B26"/>
  <c r="D18"/>
  <c r="B18"/>
  <c r="C18"/>
  <c r="B22"/>
  <c r="D22"/>
  <c r="C22"/>
  <c r="D32"/>
  <c r="C32"/>
  <c r="B32"/>
  <c r="B24"/>
  <c r="C24"/>
  <c r="D24"/>
  <c r="C28"/>
  <c r="D21"/>
  <c r="D20"/>
  <c r="B20"/>
  <c r="C20"/>
  <c r="D6"/>
  <c r="C6"/>
  <c r="B19"/>
  <c r="C19"/>
  <c r="D19"/>
  <c r="C9"/>
  <c r="B9"/>
  <c r="D9"/>
  <c r="B15"/>
  <c r="D15"/>
  <c r="C15"/>
  <c r="C25"/>
  <c r="D25"/>
  <c r="B25"/>
  <c r="B29"/>
  <c r="C29"/>
  <c r="D29"/>
  <c r="A17" l="1"/>
  <c r="A8"/>
  <c r="E7" i="2"/>
  <c r="A7" i="6"/>
  <c r="D7" i="2"/>
  <c r="B16" i="6" l="1"/>
  <c r="D16"/>
  <c r="C16"/>
  <c r="C13"/>
  <c r="B13"/>
  <c r="D13"/>
  <c r="D23"/>
  <c r="B23"/>
  <c r="C23"/>
  <c r="C17"/>
  <c r="B17"/>
  <c r="D17"/>
  <c r="D11"/>
  <c r="B11"/>
  <c r="C11"/>
  <c r="C8"/>
  <c r="B8"/>
  <c r="D8"/>
  <c r="C7"/>
  <c r="D7"/>
  <c r="B7"/>
  <c r="D33" l="1"/>
  <c r="D36" s="1"/>
  <c r="D35" l="1"/>
</calcChain>
</file>

<file path=xl/sharedStrings.xml><?xml version="1.0" encoding="utf-8"?>
<sst xmlns="http://schemas.openxmlformats.org/spreadsheetml/2006/main" count="202" uniqueCount="73">
  <si>
    <t>Date</t>
  </si>
  <si>
    <t>Qté</t>
  </si>
  <si>
    <t>Entrée</t>
  </si>
  <si>
    <t>Montant</t>
  </si>
  <si>
    <t>Sortie</t>
  </si>
  <si>
    <t>Stock</t>
  </si>
  <si>
    <t>Données</t>
  </si>
  <si>
    <t>Prix Unitaire</t>
  </si>
  <si>
    <t>Total</t>
  </si>
  <si>
    <t>Quantités</t>
  </si>
  <si>
    <t>Beurre</t>
  </si>
  <si>
    <t>Sortie Produits du :</t>
  </si>
  <si>
    <t>Margarine</t>
  </si>
  <si>
    <t>Denrées</t>
  </si>
  <si>
    <t>Quantité</t>
  </si>
  <si>
    <t>PU</t>
  </si>
  <si>
    <t xml:space="preserve">Dépense du </t>
  </si>
  <si>
    <t>Oignons</t>
  </si>
  <si>
    <t>Ail</t>
  </si>
  <si>
    <t>Echalottes</t>
  </si>
  <si>
    <t>Persil</t>
  </si>
  <si>
    <t>Carottes</t>
  </si>
  <si>
    <t>Citron</t>
  </si>
  <si>
    <t>Huile</t>
  </si>
  <si>
    <t>Vinaigre</t>
  </si>
  <si>
    <t>Hachis</t>
  </si>
  <si>
    <t>Spaghettis</t>
  </si>
  <si>
    <t>Gruyère rapé</t>
  </si>
  <si>
    <t>Glace</t>
  </si>
  <si>
    <t>Craquelin</t>
  </si>
  <si>
    <t>Tomate pelée</t>
  </si>
  <si>
    <t>Concentré</t>
  </si>
  <si>
    <t>Farine</t>
  </si>
  <si>
    <t>Café</t>
  </si>
  <si>
    <t>Filtre</t>
  </si>
  <si>
    <t>Sucre</t>
  </si>
  <si>
    <t>Moutarde</t>
  </si>
  <si>
    <t>Sel</t>
  </si>
  <si>
    <t>Poivre</t>
  </si>
  <si>
    <t>Thyn</t>
  </si>
  <si>
    <t>Par enfant</t>
  </si>
  <si>
    <t>Par rationnaire</t>
  </si>
  <si>
    <t>Total effectif</t>
  </si>
  <si>
    <t>Sortie Produits</t>
  </si>
  <si>
    <t>Dépense du jour</t>
  </si>
  <si>
    <t>Enfants</t>
  </si>
  <si>
    <t>Personnel</t>
  </si>
  <si>
    <t>Personnes agées</t>
  </si>
  <si>
    <t>Total payant</t>
  </si>
  <si>
    <t xml:space="preserve">Pu </t>
  </si>
  <si>
    <t>Fournisseur</t>
  </si>
  <si>
    <t>TRANSGOURMET</t>
  </si>
  <si>
    <t>Produits</t>
  </si>
  <si>
    <t>SOMON</t>
  </si>
  <si>
    <t>DAVIGEL</t>
  </si>
  <si>
    <t>DELEU</t>
  </si>
  <si>
    <t>CENTRALE FRUIT</t>
  </si>
  <si>
    <t>POMONA CREMERIE</t>
  </si>
  <si>
    <t>BOUCHERIE DURIEZ</t>
  </si>
  <si>
    <t xml:space="preserve">SENECHAL </t>
  </si>
  <si>
    <t>Bettraves rouges</t>
  </si>
  <si>
    <t>Café moulu</t>
  </si>
  <si>
    <t>Carottes primeur</t>
  </si>
  <si>
    <t>Céleri rave</t>
  </si>
  <si>
    <t>Champignons entier 1/2</t>
  </si>
  <si>
    <t>Eau</t>
  </si>
  <si>
    <t>Choux romanesco</t>
  </si>
  <si>
    <t>Crème fraiche</t>
  </si>
  <si>
    <t>PDT</t>
  </si>
  <si>
    <t>Annanas brisés en 3/1</t>
  </si>
  <si>
    <t>Emmental rapé</t>
  </si>
  <si>
    <t>Poisson crétois</t>
  </si>
  <si>
    <t>Porc</t>
  </si>
</sst>
</file>

<file path=xl/styles.xml><?xml version="1.0" encoding="utf-8"?>
<styleSheet xmlns="http://schemas.openxmlformats.org/spreadsheetml/2006/main">
  <numFmts count="2">
    <numFmt numFmtId="44" formatCode="_-* #,##0.00\ &quot;€&quot;_-;\-* #,##0.00\ &quot;€&quot;_-;_-* &quot;-&quot;??\ &quot;€&quot;_-;_-@_-"/>
    <numFmt numFmtId="164" formatCode="#,##0.00\ &quot;€&quot;"/>
  </numFmts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4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2" borderId="1" xfId="0" applyFill="1" applyBorder="1"/>
    <xf numFmtId="14" fontId="0" fillId="2" borderId="1" xfId="0" applyNumberFormat="1" applyFill="1" applyBorder="1"/>
    <xf numFmtId="0" fontId="0" fillId="2" borderId="2" xfId="0" applyFill="1" applyBorder="1"/>
    <xf numFmtId="164" fontId="0" fillId="2" borderId="1" xfId="0" applyNumberFormat="1" applyFill="1" applyBorder="1"/>
    <xf numFmtId="164" fontId="0" fillId="2" borderId="3" xfId="0" applyNumberFormat="1" applyFill="1" applyBorder="1"/>
    <xf numFmtId="0" fontId="1" fillId="3" borderId="1" xfId="0" applyFont="1" applyFill="1" applyBorder="1"/>
    <xf numFmtId="0" fontId="1" fillId="4" borderId="1" xfId="0" applyFont="1" applyFill="1" applyBorder="1"/>
    <xf numFmtId="0" fontId="0" fillId="0" borderId="0" xfId="0" applyAlignment="1"/>
    <xf numFmtId="0" fontId="2" fillId="0" borderId="0" xfId="0" applyFont="1" applyAlignment="1"/>
    <xf numFmtId="0" fontId="0" fillId="2" borderId="1" xfId="0" applyNumberFormat="1" applyFill="1" applyBorder="1"/>
    <xf numFmtId="14" fontId="0" fillId="5" borderId="1" xfId="0" applyNumberFormat="1" applyFill="1" applyBorder="1"/>
    <xf numFmtId="0" fontId="0" fillId="5" borderId="1" xfId="0" applyFill="1" applyBorder="1"/>
    <xf numFmtId="164" fontId="0" fillId="5" borderId="1" xfId="0" applyNumberFormat="1" applyFill="1" applyBorder="1"/>
    <xf numFmtId="164" fontId="0" fillId="0" borderId="0" xfId="0" applyNumberFormat="1"/>
    <xf numFmtId="0" fontId="1" fillId="6" borderId="1" xfId="0" applyFont="1" applyFill="1" applyBorder="1"/>
    <xf numFmtId="164" fontId="0" fillId="2" borderId="1" xfId="0" applyNumberFormat="1" applyFill="1" applyBorder="1" applyProtection="1">
      <protection locked="0"/>
    </xf>
    <xf numFmtId="44" fontId="0" fillId="2" borderId="1" xfId="0" applyNumberFormat="1" applyFill="1" applyBorder="1"/>
    <xf numFmtId="44" fontId="0" fillId="2" borderId="3" xfId="0" applyNumberFormat="1" applyFill="1" applyBorder="1"/>
    <xf numFmtId="0" fontId="0" fillId="2" borderId="4" xfId="0" applyFill="1" applyBorder="1"/>
    <xf numFmtId="0" fontId="1" fillId="6" borderId="4" xfId="0" applyFont="1" applyFill="1" applyBorder="1"/>
    <xf numFmtId="164" fontId="0" fillId="2" borderId="2" xfId="0" applyNumberFormat="1" applyFill="1" applyBorder="1"/>
    <xf numFmtId="164" fontId="0" fillId="2" borderId="5" xfId="0" applyNumberFormat="1" applyFill="1" applyBorder="1"/>
    <xf numFmtId="0" fontId="0" fillId="2" borderId="1" xfId="0" applyFont="1" applyFill="1" applyBorder="1"/>
    <xf numFmtId="0" fontId="0" fillId="2" borderId="4" xfId="0" applyFont="1" applyFill="1" applyBorder="1"/>
    <xf numFmtId="14" fontId="0" fillId="2" borderId="4" xfId="0" applyNumberFormat="1" applyFill="1" applyBorder="1"/>
    <xf numFmtId="0" fontId="0" fillId="0" borderId="0" xfId="0" applyBorder="1"/>
    <xf numFmtId="14" fontId="0" fillId="2" borderId="1" xfId="0" applyNumberFormat="1" applyFill="1" applyBorder="1" applyProtection="1"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36"/>
  <sheetViews>
    <sheetView zoomScaleNormal="100" workbookViewId="0">
      <selection activeCell="A17" sqref="A17"/>
    </sheetView>
  </sheetViews>
  <sheetFormatPr baseColWidth="10" defaultRowHeight="15"/>
  <cols>
    <col min="1" max="1" width="19.5703125" bestFit="1" customWidth="1"/>
    <col min="2" max="2" width="12.5703125" bestFit="1" customWidth="1"/>
    <col min="3" max="3" width="16.140625" customWidth="1"/>
    <col min="4" max="4" width="11.28515625" customWidth="1"/>
    <col min="6" max="6" width="12.42578125" bestFit="1" customWidth="1"/>
  </cols>
  <sheetData>
    <row r="1" spans="1:4" ht="18.75">
      <c r="A1" s="9" t="s">
        <v>44</v>
      </c>
    </row>
    <row r="3" spans="1:4">
      <c r="A3" s="6" t="s">
        <v>16</v>
      </c>
      <c r="B3" s="11"/>
    </row>
    <row r="5" spans="1:4">
      <c r="A5" s="6" t="s">
        <v>13</v>
      </c>
      <c r="B5" s="6" t="s">
        <v>14</v>
      </c>
      <c r="C5" s="6" t="s">
        <v>15</v>
      </c>
      <c r="D5" s="6" t="s">
        <v>8</v>
      </c>
    </row>
    <row r="6" spans="1:4">
      <c r="A6" s="12" t="e">
        <f>IF('Sortie produits'!C18=0,"",IF('Sortie produits'!A18="Précédente","",IF('Sortie produits'!A18="","",'Sortie produits'!B18)))</f>
        <v>#REF!</v>
      </c>
      <c r="B6" s="12" t="e">
        <f>IF(A6="","",'Sortie produits'!C18)</f>
        <v>#REF!</v>
      </c>
      <c r="C6" s="13" t="e">
        <f>IF(A6="","",'Sortie produits'!D18)</f>
        <v>#REF!</v>
      </c>
      <c r="D6" s="13" t="e">
        <f>IF(A6="","",'Sortie produits'!E18)</f>
        <v>#REF!</v>
      </c>
    </row>
    <row r="7" spans="1:4">
      <c r="A7" s="12" t="e">
        <f>IF('Sortie produits'!C24=0,"",IF('Sortie produits'!A24="Précédente","",IF('Sortie produits'!A24="","",'Sortie produits'!B24)))</f>
        <v>#REF!</v>
      </c>
      <c r="B7" s="12" t="e">
        <f>IF(A7="","",'Sortie produits'!C24)</f>
        <v>#REF!</v>
      </c>
      <c r="C7" s="13" t="e">
        <f>IF(A7="","",'Sortie produits'!D24)</f>
        <v>#REF!</v>
      </c>
      <c r="D7" s="13" t="e">
        <f>IF(A7="","",'Sortie produits'!E24)</f>
        <v>#REF!</v>
      </c>
    </row>
    <row r="8" spans="1:4">
      <c r="A8" s="12" t="e">
        <f>IF('Sortie produits'!C13=0,"",IF('Sortie produits'!A13="Précédente","",IF('Sortie produits'!A13="","",'Sortie produits'!B13)))</f>
        <v>#REF!</v>
      </c>
      <c r="B8" s="12" t="e">
        <f>IF(A8="","",'Sortie produits'!C13)</f>
        <v>#REF!</v>
      </c>
      <c r="C8" s="13" t="e">
        <f>IF(A8="","",'Sortie produits'!D13)</f>
        <v>#REF!</v>
      </c>
      <c r="D8" s="13" t="e">
        <f>IF(A8="","",'Sortie produits'!E13)</f>
        <v>#REF!</v>
      </c>
    </row>
    <row r="9" spans="1:4">
      <c r="A9" s="12" t="e">
        <f>IF('Sortie produits'!C29=0,"",IF('Sortie produits'!A29="Précédente","",IF('Sortie produits'!A29="","",'Sortie produits'!B29)))</f>
        <v>#REF!</v>
      </c>
      <c r="B9" s="12" t="e">
        <f>IF(A9="","",'Sortie produits'!C29)</f>
        <v>#REF!</v>
      </c>
      <c r="C9" s="13" t="e">
        <f>IF(A9="","",'Sortie produits'!D29)</f>
        <v>#REF!</v>
      </c>
      <c r="D9" s="13" t="e">
        <f>IF(A9="","",'Sortie produits'!E29)</f>
        <v>#REF!</v>
      </c>
    </row>
    <row r="10" spans="1:4">
      <c r="A10" s="12" t="e">
        <f>IF('Sortie produits'!C14=0,"",IF('Sortie produits'!A14="Précédente","",IF('Sortie produits'!A14="","",'Sortie produits'!B14)))</f>
        <v>#REF!</v>
      </c>
      <c r="B10" s="12" t="e">
        <f>IF(A10="","",'Sortie produits'!C14)</f>
        <v>#REF!</v>
      </c>
      <c r="C10" s="13" t="e">
        <f>IF(A10="","",'Sortie produits'!D14)</f>
        <v>#REF!</v>
      </c>
      <c r="D10" s="13" t="e">
        <f>IF(A10="","",'Sortie produits'!E14)</f>
        <v>#REF!</v>
      </c>
    </row>
    <row r="11" spans="1:4">
      <c r="A11" s="12" t="e">
        <f>IF('Sortie produits'!C7=0,"",IF('Sortie produits'!A7="Précédente","",IF('Sortie produits'!A7="","",'Sortie produits'!B7)))</f>
        <v>#REF!</v>
      </c>
      <c r="B11" s="12" t="e">
        <f>IF(A11="","",'Sortie produits'!C7)</f>
        <v>#REF!</v>
      </c>
      <c r="C11" s="13" t="e">
        <f>IF(A11="","",'Sortie produits'!D7)</f>
        <v>#REF!</v>
      </c>
      <c r="D11" s="13" t="e">
        <f>IF(A11="","",'Sortie produits'!E7)</f>
        <v>#REF!</v>
      </c>
    </row>
    <row r="12" spans="1:4">
      <c r="A12" s="12" t="e">
        <f>IF('Sortie produits'!C9=0,"",IF('Sortie produits'!A9="Précédente","",IF('Sortie produits'!A9="","",'Sortie produits'!B9)))</f>
        <v>#REF!</v>
      </c>
      <c r="B12" s="12" t="e">
        <f>IF(A12="","",'Sortie produits'!C9)</f>
        <v>#REF!</v>
      </c>
      <c r="C12" s="13" t="e">
        <f>IF(A12="","",'Sortie produits'!D9)</f>
        <v>#REF!</v>
      </c>
      <c r="D12" s="13" t="e">
        <f>IF(A12="","",'Sortie produits'!E9)</f>
        <v>#REF!</v>
      </c>
    </row>
    <row r="13" spans="1:4">
      <c r="A13" s="12" t="e">
        <f>IF('Sortie produits'!C19=0,"",IF('Sortie produits'!A19="Précédente","",IF('Sortie produits'!A19="","",'Sortie produits'!B19)))</f>
        <v>#REF!</v>
      </c>
      <c r="B13" s="12" t="e">
        <f>IF(A13="","",'Sortie produits'!C19)</f>
        <v>#REF!</v>
      </c>
      <c r="C13" s="13" t="e">
        <f>IF(A13="","",'Sortie produits'!D19)</f>
        <v>#REF!</v>
      </c>
      <c r="D13" s="13" t="e">
        <f>IF(A13="","",'Sortie produits'!E19)</f>
        <v>#REF!</v>
      </c>
    </row>
    <row r="14" spans="1:4">
      <c r="A14" s="12" t="e">
        <f>IF('Sortie produits'!C22=0,"",IF('Sortie produits'!A22="Précédente","",IF('Sortie produits'!A22="","",'Sortie produits'!B22)))</f>
        <v>#REF!</v>
      </c>
      <c r="B14" s="12" t="e">
        <f>IF(A14="","",'Sortie produits'!C22)</f>
        <v>#REF!</v>
      </c>
      <c r="C14" s="13" t="e">
        <f>IF(A14="","",'Sortie produits'!D22)</f>
        <v>#REF!</v>
      </c>
      <c r="D14" s="13" t="e">
        <f>IF(A14="","",'Sortie produits'!E22)</f>
        <v>#REF!</v>
      </c>
    </row>
    <row r="15" spans="1:4">
      <c r="A15" s="12" t="e">
        <f>IF('Sortie produits'!C28=0,"",IF('Sortie produits'!A28="Précédente","",IF('Sortie produits'!A28="","",'Sortie produits'!B28)))</f>
        <v>#REF!</v>
      </c>
      <c r="B15" s="12" t="e">
        <f>IF(A15="","",'Sortie produits'!C28)</f>
        <v>#REF!</v>
      </c>
      <c r="C15" s="13" t="e">
        <f>IF(A15="","",'Sortie produits'!D28)</f>
        <v>#REF!</v>
      </c>
      <c r="D15" s="13" t="e">
        <f>IF(A15="","",'Sortie produits'!E28)</f>
        <v>#REF!</v>
      </c>
    </row>
    <row r="16" spans="1:4">
      <c r="A16" s="12" t="str">
        <f>IF('Sortie produits'!C12=0,"",IF('Sortie produits'!A12="Précédente","",IF('Sortie produits'!A12="","",'Sortie produits'!B12)))</f>
        <v/>
      </c>
      <c r="B16" s="12" t="str">
        <f>IF(A16="","",'Sortie produits'!C12)</f>
        <v/>
      </c>
      <c r="C16" s="13" t="str">
        <f>IF(A16="","",'Sortie produits'!D12)</f>
        <v/>
      </c>
      <c r="D16" s="13" t="str">
        <f>IF(A16="","",'Sortie produits'!E12)</f>
        <v/>
      </c>
    </row>
    <row r="17" spans="1:4">
      <c r="A17" s="12" t="str">
        <f>IF('Sortie produits'!C6=0,"",IF('Sortie produits'!A6="Précédente","",IF('Sortie produits'!A6="","",'Sortie produits'!B6)))</f>
        <v/>
      </c>
      <c r="B17" s="12" t="str">
        <f>IF(A17="","",'Sortie produits'!C6)</f>
        <v/>
      </c>
      <c r="C17" s="13" t="str">
        <f>IF(A17="","",'Sortie produits'!D6)</f>
        <v/>
      </c>
      <c r="D17" s="13" t="str">
        <f>IF(A17="","",'Sortie produits'!E6)</f>
        <v/>
      </c>
    </row>
    <row r="18" spans="1:4">
      <c r="A18" s="12" t="str">
        <f>IF('Sortie produits'!C25=0,"",IF('Sortie produits'!A25="Précédente","",IF('Sortie produits'!A25="","",'Sortie produits'!B25)))</f>
        <v/>
      </c>
      <c r="B18" s="12" t="str">
        <f>IF(A18="","",'Sortie produits'!C25)</f>
        <v/>
      </c>
      <c r="C18" s="13" t="str">
        <f>IF(A18="","",'Sortie produits'!D25)</f>
        <v/>
      </c>
      <c r="D18" s="13" t="str">
        <f>IF(A18="","",'Sortie produits'!E25)</f>
        <v/>
      </c>
    </row>
    <row r="19" spans="1:4">
      <c r="A19" s="12" t="str">
        <f>IF('Sortie produits'!C16=0,"",IF('Sortie produits'!A16="Précédente","",IF('Sortie produits'!A16="","",'Sortie produits'!B16)))</f>
        <v/>
      </c>
      <c r="B19" s="12" t="str">
        <f>IF(A19="","",'Sortie produits'!C16)</f>
        <v/>
      </c>
      <c r="C19" s="13" t="str">
        <f>IF(A19="","",'Sortie produits'!D16)</f>
        <v/>
      </c>
      <c r="D19" s="13" t="str">
        <f>IF(A19="","",'Sortie produits'!E16)</f>
        <v/>
      </c>
    </row>
    <row r="20" spans="1:4">
      <c r="A20" s="12" t="e">
        <f>IF('Sortie produits'!C27=0,"",IF('Sortie produits'!A27="Précédente","",IF('Sortie produits'!A27="","",'Sortie produits'!B27)))</f>
        <v>#REF!</v>
      </c>
      <c r="B20" s="12" t="e">
        <f>IF(A20="","",'Sortie produits'!C27)</f>
        <v>#REF!</v>
      </c>
      <c r="C20" s="13" t="e">
        <f>IF(A20="","",'Sortie produits'!D27)</f>
        <v>#REF!</v>
      </c>
      <c r="D20" s="13" t="e">
        <f>IF(A20="","",'Sortie produits'!E27)</f>
        <v>#REF!</v>
      </c>
    </row>
    <row r="21" spans="1:4">
      <c r="A21" s="12" t="str">
        <f>IF('Sortie produits'!C11=0,"",IF('Sortie produits'!A11="Précédente","",IF('Sortie produits'!A11="","",'Sortie produits'!B11)))</f>
        <v/>
      </c>
      <c r="B21" s="12" t="str">
        <f>IF(A21="","",'Sortie produits'!C11)</f>
        <v/>
      </c>
      <c r="C21" s="13" t="str">
        <f>IF(A21="","",'Sortie produits'!D11)</f>
        <v/>
      </c>
      <c r="D21" s="13" t="str">
        <f>IF(A21="","",'Sortie produits'!E11)</f>
        <v/>
      </c>
    </row>
    <row r="22" spans="1:4">
      <c r="A22" s="12" t="str">
        <f>IF('Sortie produits'!C23=0,"",IF('Sortie produits'!A23="Précédente","",IF('Sortie produits'!A23="","",'Sortie produits'!B23)))</f>
        <v/>
      </c>
      <c r="B22" s="12" t="str">
        <f>IF(A22="","",'Sortie produits'!C23)</f>
        <v/>
      </c>
      <c r="C22" s="13" t="str">
        <f>IF(A22="","",'Sortie produits'!D23)</f>
        <v/>
      </c>
      <c r="D22" s="13" t="str">
        <f>IF(A22="","",'Sortie produits'!E23)</f>
        <v/>
      </c>
    </row>
    <row r="23" spans="1:4">
      <c r="A23" s="12" t="str">
        <f>IF('Sortie produits'!C8=0,"",IF('Sortie produits'!A8="Précédente","",IF('Sortie produits'!A8="","",'Sortie produits'!B8)))</f>
        <v/>
      </c>
      <c r="B23" s="12" t="str">
        <f>IF(A23="","",'Sortie produits'!C8)</f>
        <v/>
      </c>
      <c r="C23" s="13" t="str">
        <f>IF(A23="","",'Sortie produits'!D8)</f>
        <v/>
      </c>
      <c r="D23" s="13" t="str">
        <f>IF(A23="","",'Sortie produits'!E8)</f>
        <v/>
      </c>
    </row>
    <row r="24" spans="1:4">
      <c r="A24" s="12" t="e">
        <f>IF('Sortie produits'!C20=0,"",IF('Sortie produits'!A20="Précédente","",IF('Sortie produits'!A20="","",'Sortie produits'!B20)))</f>
        <v>#REF!</v>
      </c>
      <c r="B24" s="12" t="e">
        <f>IF(A24="","",'Sortie produits'!C20)</f>
        <v>#REF!</v>
      </c>
      <c r="C24" s="13" t="e">
        <f>IF(A24="","",'Sortie produits'!D20)</f>
        <v>#REF!</v>
      </c>
      <c r="D24" s="13" t="e">
        <f>IF(A24="","",'Sortie produits'!E20)</f>
        <v>#REF!</v>
      </c>
    </row>
    <row r="25" spans="1:4">
      <c r="A25" s="12" t="e">
        <f>IF('Sortie produits'!C10=0,"",IF('Sortie produits'!A10="Précédente","",IF('Sortie produits'!A10="","",'Sortie produits'!B10)))</f>
        <v>#REF!</v>
      </c>
      <c r="B25" s="12" t="e">
        <f>IF(A25="","",'Sortie produits'!C10)</f>
        <v>#REF!</v>
      </c>
      <c r="C25" s="13" t="e">
        <f>IF(A25="","",'Sortie produits'!D10)</f>
        <v>#REF!</v>
      </c>
      <c r="D25" s="13" t="e">
        <f>IF(A25="","",'Sortie produits'!E10)</f>
        <v>#REF!</v>
      </c>
    </row>
    <row r="26" spans="1:4">
      <c r="A26" s="12" t="e">
        <f>IF('Sortie produits'!C30=0,"",IF('Sortie produits'!A30="Précédente","",IF('Sortie produits'!A30="","",'Sortie produits'!B30)))</f>
        <v>#REF!</v>
      </c>
      <c r="B26" s="12" t="e">
        <f>IF(A26="","",'Sortie produits'!C30)</f>
        <v>#REF!</v>
      </c>
      <c r="C26" s="13" t="e">
        <f>IF(A26="","",'Sortie produits'!D30)</f>
        <v>#REF!</v>
      </c>
      <c r="D26" s="13" t="e">
        <f>IF(A26="","",'Sortie produits'!E30)</f>
        <v>#REF!</v>
      </c>
    </row>
    <row r="27" spans="1:4">
      <c r="A27" s="12" t="e">
        <f>IF('Sortie produits'!C21=0,"",IF('Sortie produits'!A21="Précédente","",IF('Sortie produits'!A21="","",'Sortie produits'!B21)))</f>
        <v>#REF!</v>
      </c>
      <c r="B27" s="12" t="e">
        <f>IF(A27="","",'Sortie produits'!C21)</f>
        <v>#REF!</v>
      </c>
      <c r="C27" s="13" t="e">
        <f>IF(A27="","",'Sortie produits'!D21)</f>
        <v>#REF!</v>
      </c>
      <c r="D27" s="13" t="e">
        <f>IF(A27="","",'Sortie produits'!E21)</f>
        <v>#REF!</v>
      </c>
    </row>
    <row r="28" spans="1:4">
      <c r="A28" s="12" t="str">
        <f>IF('Sortie produits'!C15=0,"",IF('Sortie produits'!A15="Précédente","",IF('Sortie produits'!A15="","",'Sortie produits'!B15)))</f>
        <v/>
      </c>
      <c r="B28" s="12" t="str">
        <f>IF(A28="","",'Sortie produits'!C15)</f>
        <v/>
      </c>
      <c r="C28" s="13" t="str">
        <f>IF(A28="","",'Sortie produits'!D15)</f>
        <v/>
      </c>
      <c r="D28" s="13" t="str">
        <f>IF(A28="","",'Sortie produits'!E15)</f>
        <v/>
      </c>
    </row>
    <row r="29" spans="1:4">
      <c r="A29" s="12" t="e">
        <f>IF('Sortie produits'!C17=0,"",IF('Sortie produits'!A17="Précédente","",IF('Sortie produits'!A17="","",'Sortie produits'!B17)))</f>
        <v>#REF!</v>
      </c>
      <c r="B29" s="12" t="e">
        <f>IF(A29="","",'Sortie produits'!C17)</f>
        <v>#REF!</v>
      </c>
      <c r="C29" s="13" t="e">
        <f>IF(A29="","",'Sortie produits'!D17)</f>
        <v>#REF!</v>
      </c>
      <c r="D29" s="13" t="e">
        <f>IF(A29="","",'Sortie produits'!E17)</f>
        <v>#REF!</v>
      </c>
    </row>
    <row r="30" spans="1:4">
      <c r="A30" s="12" t="e">
        <f>IF('Sortie produits'!C31=0,"",IF('Sortie produits'!A31="Précédente","",IF('Sortie produits'!A31="","",'Sortie produits'!B31)))</f>
        <v>#REF!</v>
      </c>
      <c r="B30" s="12" t="e">
        <f>IF(A30="","",'Sortie produits'!C31)</f>
        <v>#REF!</v>
      </c>
      <c r="C30" s="13" t="e">
        <f>IF(A30="","",'Sortie produits'!D31)</f>
        <v>#REF!</v>
      </c>
      <c r="D30" s="13" t="e">
        <f>IF(A30="","",'Sortie produits'!E31)</f>
        <v>#REF!</v>
      </c>
    </row>
    <row r="31" spans="1:4">
      <c r="A31" s="12" t="e">
        <f>IF('Sortie produits'!C26=0,"",IF('Sortie produits'!A26="Précédente","",IF('Sortie produits'!A26="","",'Sortie produits'!B26)))</f>
        <v>#REF!</v>
      </c>
      <c r="B31" s="12" t="e">
        <f>IF(A31="","",'Sortie produits'!C26)</f>
        <v>#REF!</v>
      </c>
      <c r="C31" s="13" t="e">
        <f>IF(A31="","",'Sortie produits'!D26)</f>
        <v>#REF!</v>
      </c>
      <c r="D31" s="13" t="e">
        <f>IF(A31="","",'Sortie produits'!E26)</f>
        <v>#REF!</v>
      </c>
    </row>
    <row r="32" spans="1:4">
      <c r="A32" s="12" t="e">
        <f>IF('Sortie produits'!C32=0,"",IF('Sortie produits'!A32="Précédente","",IF('Sortie produits'!A32="","",'Sortie produits'!B32)))</f>
        <v>#REF!</v>
      </c>
      <c r="B32" s="12" t="e">
        <f>IF(A32="","",'Sortie produits'!C32)</f>
        <v>#REF!</v>
      </c>
      <c r="C32" s="13" t="e">
        <f>IF(A32="","",'Sortie produits'!D32)</f>
        <v>#REF!</v>
      </c>
      <c r="D32" s="13" t="e">
        <f>IF(A32="","",'Sortie produits'!E32)</f>
        <v>#REF!</v>
      </c>
    </row>
    <row r="33" spans="1:5">
      <c r="A33" s="6" t="s">
        <v>45</v>
      </c>
      <c r="B33" s="12">
        <v>72</v>
      </c>
      <c r="C33" s="6" t="s">
        <v>8</v>
      </c>
      <c r="D33" s="13" t="str">
        <f>IF(B3="","",SUM(D6:D32))</f>
        <v/>
      </c>
      <c r="E33" s="14"/>
    </row>
    <row r="34" spans="1:5">
      <c r="A34" s="6" t="s">
        <v>47</v>
      </c>
      <c r="B34" s="12">
        <v>3</v>
      </c>
      <c r="C34" s="6" t="s">
        <v>42</v>
      </c>
      <c r="D34" s="12">
        <v>91</v>
      </c>
    </row>
    <row r="35" spans="1:5">
      <c r="A35" s="6" t="s">
        <v>46</v>
      </c>
      <c r="B35" s="12">
        <v>2</v>
      </c>
      <c r="C35" s="6" t="s">
        <v>40</v>
      </c>
      <c r="D35" s="13" t="e">
        <f>D33/B36</f>
        <v>#VALUE!</v>
      </c>
      <c r="E35" s="14"/>
    </row>
    <row r="36" spans="1:5">
      <c r="A36" s="6" t="s">
        <v>48</v>
      </c>
      <c r="B36" s="12">
        <f>SUM(B33:B35)</f>
        <v>77</v>
      </c>
      <c r="C36" s="6" t="s">
        <v>41</v>
      </c>
      <c r="D36" s="13" t="str">
        <f>IF(D33="","",D33/D34)</f>
        <v/>
      </c>
    </row>
  </sheetData>
  <sortState ref="A6:D32">
    <sortCondition descending="1" ref="A6"/>
  </sortState>
  <pageMargins left="0.7" right="0.7" top="0.75" bottom="0.75" header="0.3" footer="0.3"/>
  <pageSetup paperSize="0" orientation="portrait" horizontalDpi="0" verticalDpi="0" copies="0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E41"/>
  <sheetViews>
    <sheetView tabSelected="1" workbookViewId="0">
      <selection activeCell="B2" sqref="B2"/>
    </sheetView>
  </sheetViews>
  <sheetFormatPr baseColWidth="10" defaultRowHeight="15"/>
  <cols>
    <col min="1" max="1" width="17.7109375" bestFit="1" customWidth="1"/>
    <col min="2" max="2" width="16.28515625" bestFit="1" customWidth="1"/>
    <col min="3" max="3" width="18.28515625" customWidth="1"/>
    <col min="4" max="4" width="18" bestFit="1" customWidth="1"/>
    <col min="5" max="5" width="18.42578125" customWidth="1"/>
  </cols>
  <sheetData>
    <row r="1" spans="1:5" ht="18.75">
      <c r="A1" s="9" t="s">
        <v>43</v>
      </c>
    </row>
    <row r="3" spans="1:5">
      <c r="D3" s="6" t="s">
        <v>11</v>
      </c>
      <c r="E3" s="2">
        <v>40192</v>
      </c>
    </row>
    <row r="5" spans="1:5" ht="32.25" customHeight="1">
      <c r="A5" s="6" t="s">
        <v>4</v>
      </c>
      <c r="B5" s="6" t="s">
        <v>6</v>
      </c>
      <c r="C5" s="6" t="s">
        <v>9</v>
      </c>
      <c r="D5" s="6" t="s">
        <v>7</v>
      </c>
      <c r="E5" s="6" t="s">
        <v>8</v>
      </c>
    </row>
    <row r="6" spans="1:5">
      <c r="A6" s="4" t="str">
        <f>IF(E3&lt;'BOUCHERIE DURIEZ'!A5,"",IF('BOUCHERIE DURIEZ'!A5="","",IF($E$3&lt;&gt;VLOOKUP($E$3,'BOUCHERIE DURIEZ'!A5:L16,6),"Précédente","Aujourd'hui")))</f>
        <v>Précédente</v>
      </c>
      <c r="B6" s="4" t="str">
        <f>'BOUCHERIE DURIEZ'!B5</f>
        <v>Hachis</v>
      </c>
      <c r="C6" s="10">
        <f>IF(A6="","",IF('BOUCHERIE DURIEZ'!A5="","",IF(E3="","",VLOOKUP(E3,'BOUCHERIE DURIEZ'!A5:L16,7,TRUE))))</f>
        <v>0</v>
      </c>
      <c r="D6" s="4">
        <f>IF(C6=0,0,IF(C6="","",VLOOKUP(E3,'BOUCHERIE DURIEZ'!A5:L16,8,TRUE)))</f>
        <v>0</v>
      </c>
      <c r="E6" s="4">
        <f>IF(C6=0,0,IF(C6="","",VLOOKUP(E3,'BOUCHERIE DURIEZ'!A5:L16,9,TRUE)))</f>
        <v>0</v>
      </c>
    </row>
    <row r="7" spans="1:5">
      <c r="A7" s="4" t="e">
        <f>IF(E3&lt;#REF!,"",IF(#REF!="","",IF(E3&lt;&gt;VLOOKUP(E3,#REF!,1),"Précédente","Aujourd'hui")))</f>
        <v>#REF!</v>
      </c>
      <c r="B7" s="4"/>
      <c r="C7" s="10" t="e">
        <f>IF(A7="","",IF(#REF!="","",IF(E3="","",VLOOKUP(E3,#REF!,5,TRUE))))</f>
        <v>#REF!</v>
      </c>
      <c r="D7" s="4" t="e">
        <f>IF(C7=0,0,IF(C7="","",VLOOKUP(E3,#REF!,6,TRUE)))</f>
        <v>#REF!</v>
      </c>
      <c r="E7" s="4" t="e">
        <f>IF(C7=0,0,IF(C7="","",VLOOKUP(E3,#REF!,7,TRUE)))</f>
        <v>#REF!</v>
      </c>
    </row>
    <row r="8" spans="1:5">
      <c r="A8" s="4" t="str">
        <f>IF(E3&lt;SOMON!A9,"",IF(SOMON!A9="","",IF(E3&lt;&gt;VLOOKUP(E3,SOMON!A8:J19,1),"Précédente","Aujourd'hui")))</f>
        <v/>
      </c>
      <c r="B8" s="4" t="s">
        <v>10</v>
      </c>
      <c r="C8" s="10" t="str">
        <f>IF(A8="","",IF(SOMON!A9="","",IF(E3="","",VLOOKUP(E3,SOMON!A8:J19,5,TRUE))))</f>
        <v/>
      </c>
      <c r="D8" s="4" t="str">
        <f>IF(C8=0,0,IF(C8="","",VLOOKUP(E3,SOMON!A8:J19,6,TRUE)))</f>
        <v/>
      </c>
      <c r="E8" s="4" t="str">
        <f>IF(C8=0,0,IF(C8="","",VLOOKUP(E3,SOMON!A8:J19,7,TRUE)))</f>
        <v/>
      </c>
    </row>
    <row r="9" spans="1:5">
      <c r="A9" s="1" t="e">
        <f>IF(E3&lt;#REF!,"",IF(#REF!="","",IF($E$3&lt;&gt;VLOOKUP($E$3,#REF!,1),"Précédente","Aujourd'hui")))</f>
        <v>#REF!</v>
      </c>
      <c r="B9" s="1" t="s">
        <v>12</v>
      </c>
      <c r="C9" s="1" t="e">
        <f>IF(A9="","",IF(#REF!="","",IF(E3="","",VLOOKUP(E3,#REF!,5,TRUE))))</f>
        <v>#REF!</v>
      </c>
      <c r="D9" s="4" t="e">
        <f>IF(C9=0,0,IF(C9="","",VLOOKUP(E3,#REF!,6,TRUE)))</f>
        <v>#REF!</v>
      </c>
      <c r="E9" s="4" t="e">
        <f>IF(C9=0,0,IF(C9="","",VLOOKUP(E3,#REF!,7,TRUE)))</f>
        <v>#REF!</v>
      </c>
    </row>
    <row r="10" spans="1:5">
      <c r="A10" s="1" t="e">
        <f>IF(E3&lt;#REF!,"",IF(#REF!="","",IF($E$3&lt;&gt;VLOOKUP($E$3,#REF!,1),"Précédente","Aujourd'hui")))</f>
        <v>#REF!</v>
      </c>
      <c r="B10" s="1" t="s">
        <v>17</v>
      </c>
      <c r="C10" s="1" t="e">
        <f>IF(A10="","",IF(#REF!="","",IF(E3="","",VLOOKUP(E3,#REF!,5,TRUE))))</f>
        <v>#REF!</v>
      </c>
      <c r="D10" s="4" t="e">
        <f>IF(C10=0,0,IF(C10="","",VLOOKUP(E3,#REF!,6,TRUE)))</f>
        <v>#REF!</v>
      </c>
      <c r="E10" s="4" t="e">
        <f>IF(C10=0,0,IF(C10="","",VLOOKUP(E3,#REF!,7,TRUE)))</f>
        <v>#REF!</v>
      </c>
    </row>
    <row r="11" spans="1:5">
      <c r="A11" s="1" t="str">
        <f>IF(E3&lt;' TRANSGOURMET'!A5,"",IF(' TRANSGOURMET'!A5="","",IF($E$3&lt;&gt;VLOOKUP($E$3,' TRANSGOURMET'!A5:J15,1),"Précédente","Aujourd'hui")))</f>
        <v>Précédente</v>
      </c>
      <c r="B11" s="1" t="s">
        <v>18</v>
      </c>
      <c r="C11" s="1">
        <f>IF(A11="","",IF(' TRANSGOURMET'!A5="","",IF(E3="","",VLOOKUP(E3,' TRANSGOURMET'!A5:K15,5,TRUE))))</f>
        <v>10.67</v>
      </c>
      <c r="D11" s="4">
        <f>IF(C11=0,0,IF(C11="","",VLOOKUP(E3,' TRANSGOURMET'!A5:K15,6,TRUE)))</f>
        <v>0</v>
      </c>
      <c r="E11" s="4">
        <f>IF(C11=0,0,IF(C11="","",VLOOKUP(E3,' TRANSGOURMET'!A5:K15,7,TRUE)))</f>
        <v>0</v>
      </c>
    </row>
    <row r="12" spans="1:5">
      <c r="A12" s="1" t="str">
        <f>IF(E3&lt;SENECHAL!A8,"",IF(SENECHAL!A8="","",IF($E$3&lt;&gt;VLOOKUP($E$3,SENECHAL!A8:I18,1),"Précédente","Aujourd'hui")))</f>
        <v/>
      </c>
      <c r="B12" s="1" t="s">
        <v>19</v>
      </c>
      <c r="C12" s="1" t="str">
        <f>IF(A12="","",IF(SENECHAL!A8="","",IF($E$3="","",VLOOKUP($E$3,SENECHAL!A8:J18,5,TRUE))))</f>
        <v/>
      </c>
      <c r="D12" s="4" t="str">
        <f>IF(C12=0,0,IF($C12="","",VLOOKUP($E$3,SENECHAL!A8:J18,6,TRUE)))</f>
        <v/>
      </c>
      <c r="E12" s="4" t="str">
        <f>IF(C12=0,0,IF(C12="","",VLOOKUP($E$3,SENECHAL!A8:J18,7,TRUE)))</f>
        <v/>
      </c>
    </row>
    <row r="13" spans="1:5">
      <c r="A13" s="1" t="e">
        <f>IF(E3&lt;#REF!,"",IF(#REF!="","",IF($E$3&lt;&gt;VLOOKUP($E$3,#REF!,1),"Précédente","Aujourd'hui")))</f>
        <v>#REF!</v>
      </c>
      <c r="B13" s="1" t="s">
        <v>39</v>
      </c>
      <c r="C13" s="1" t="e">
        <f>IF(A13="","",IF(#REF!="","",IF($E$3="","",VLOOKUP($E$3,#REF!,5,TRUE))))</f>
        <v>#REF!</v>
      </c>
      <c r="D13" s="4" t="e">
        <f>IF(C13=0,0,IF($C13="","",VLOOKUP($E$3,#REF!,6,TRUE)))</f>
        <v>#REF!</v>
      </c>
      <c r="E13" s="4" t="e">
        <f>IF(C13=0,0,IF(C13="","",VLOOKUP($E$3,#REF!,7,TRUE)))</f>
        <v>#REF!</v>
      </c>
    </row>
    <row r="14" spans="1:5">
      <c r="A14" s="1" t="e">
        <f>IF('Sortie produits'!E3&lt;#REF!,"",IF(#REF!="","",IF($E$3&lt;&gt;VLOOKUP($E$3,#REF!,1),"Précédente","Aujourd'hui")))</f>
        <v>#REF!</v>
      </c>
      <c r="B14" s="1" t="s">
        <v>20</v>
      </c>
      <c r="C14" s="1" t="e">
        <f>IF(A14="","",IF(#REF!="","",IF($E$3="","",VLOOKUP($E$3,#REF!,5,TRUE))))</f>
        <v>#REF!</v>
      </c>
      <c r="D14" s="4" t="e">
        <f>IF(C14=0,0,IF($C14="","",VLOOKUP($E$3,#REF!,6,TRUE)))</f>
        <v>#REF!</v>
      </c>
      <c r="E14" s="4" t="e">
        <f>IF(C14=0,0,IF(C14="","",VLOOKUP($E$3,#REF!,7,TRUE)))</f>
        <v>#REF!</v>
      </c>
    </row>
    <row r="15" spans="1:5">
      <c r="A15" s="1" t="str">
        <f>IF(E3&lt;'BOUCHERIE DURIEZ'!A9,"",IF('POMONA CREMERIE'!A9="","",IF($E$3&lt;&gt;VLOOKUP($E$3,'POMONA CREMERIE'!A9:J19,1),"Précédente","Aujourd'hui")))</f>
        <v/>
      </c>
      <c r="B15" s="1" t="s">
        <v>21</v>
      </c>
      <c r="C15" s="1" t="str">
        <f>IF(A15="","",IF('POMONA CREMERIE'!A9="","",IF($E$3="","",VLOOKUP($E$3,'POMONA CREMERIE'!A9:J19,5,TRUE))))</f>
        <v/>
      </c>
      <c r="D15" s="4" t="str">
        <f>IF(C15=0,0,IF($C15="","",VLOOKUP($E$3,'POMONA CREMERIE'!A9:J19,6,TRUE)))</f>
        <v/>
      </c>
      <c r="E15" s="4" t="str">
        <f>IF(C15=0,0,IF($C15="","",VLOOKUP($E$3,'POMONA CREMERIE'!A9:J19,7,TRUE)))</f>
        <v/>
      </c>
    </row>
    <row r="16" spans="1:5">
      <c r="A16" s="1" t="str">
        <f>IF(E3&lt;DELEU!A9,"",IF(DELEU!A9="","",IF($E$3&lt;&gt;VLOOKUP($E$3,DELEU!A9:J19,1),"Précédente","Aujourd'hui")))</f>
        <v/>
      </c>
      <c r="B16" s="1" t="s">
        <v>22</v>
      </c>
      <c r="C16" s="1" t="str">
        <f>IF(A16="","",IF(DELEU!A9="","",IF($E$3="","",VLOOKUP($E$3,DELEU!A9:J19,5,TRUE))))</f>
        <v/>
      </c>
      <c r="D16" s="4" t="str">
        <f>IF(C16=0,0,IF($C16="","",VLOOKUP($E$3,DELEU!A9:J19,6,TRUE)))</f>
        <v/>
      </c>
      <c r="E16" s="4" t="str">
        <f>IF(C16=0,0,IF($C16="","",VLOOKUP($E$3,DELEU!A9:J19,7,TRUE)))</f>
        <v/>
      </c>
    </row>
    <row r="17" spans="1:5">
      <c r="A17" s="1" t="e">
        <f>IF(E3&lt;#REF!,"",IF(#REF!="","",IF($E$3&lt;&gt;VLOOKUP($E$3,#REF!,1),"Précédente","Aujourd'hui")))</f>
        <v>#REF!</v>
      </c>
      <c r="B17" s="1" t="s">
        <v>23</v>
      </c>
      <c r="C17" s="1" t="e">
        <f>IF(A17="","",IF(#REF!="","",IF($E$3="","",VLOOKUP($E$3,#REF!,5,TRUE))))</f>
        <v>#REF!</v>
      </c>
      <c r="D17" s="4" t="e">
        <f>IF(C17=0,0,IF($C17="","",VLOOKUP($E$3,#REF!,6,TRUE)))</f>
        <v>#REF!</v>
      </c>
      <c r="E17" s="4" t="e">
        <f>IF(C17=0,0,IF($C17="","",VLOOKUP($E$3,#REF!,7,TRUE)))</f>
        <v>#REF!</v>
      </c>
    </row>
    <row r="18" spans="1:5">
      <c r="A18" s="1" t="e">
        <f>IF(E3&lt;#REF!,"",IF(#REF!="","",IF($E$3&lt;&gt;VLOOKUP($E$3,#REF!,1),"Précédente","Aujourd'hui")))</f>
        <v>#REF!</v>
      </c>
      <c r="B18" s="1" t="s">
        <v>24</v>
      </c>
      <c r="C18" s="1" t="e">
        <f>IF(A18="","",IF(#REF!="","",IF($E$3="","",VLOOKUP($E$3,#REF!,5,TRUE))))</f>
        <v>#REF!</v>
      </c>
      <c r="D18" s="4" t="e">
        <f>IF(C18=0,0,IF($C18="","",VLOOKUP($E$3,#REF!,6,TRUE)))</f>
        <v>#REF!</v>
      </c>
      <c r="E18" s="4" t="e">
        <f>IF(C18=0,0,IF($C18="","",VLOOKUP($E$3,#REF!,7,TRUE)))</f>
        <v>#REF!</v>
      </c>
    </row>
    <row r="19" spans="1:5">
      <c r="A19" s="1" t="e">
        <f>IF(E3&lt;#REF!,"",IF(#REF!="","",IF($E$3&lt;&gt;VLOOKUP($E$3,#REF!,1),"Précédente","Aujourd'hui")))</f>
        <v>#REF!</v>
      </c>
      <c r="B19" s="1" t="s">
        <v>25</v>
      </c>
      <c r="C19" s="1" t="e">
        <f>IF(A19="","",IF(#REF!="","",IF($E$3="","",VLOOKUP($E$3,#REF!,5,TRUE))))</f>
        <v>#REF!</v>
      </c>
      <c r="D19" s="4" t="e">
        <f>IF(C19=0,0,IF($C19="","",VLOOKUP($E$3,#REF!,6,TRUE)))</f>
        <v>#REF!</v>
      </c>
      <c r="E19" s="4" t="e">
        <f>IF(C19=0,0,IF($C19="","",VLOOKUP($E$3,#REF!,7,TRUE)))</f>
        <v>#REF!</v>
      </c>
    </row>
    <row r="20" spans="1:5">
      <c r="A20" s="1" t="e">
        <f>IF(E3&lt;#REF!,"",IF(#REF!="","",IF($E$3&lt;&gt;VLOOKUP($E$3,#REF!,1),"Précédente","Aujourd'hui")))</f>
        <v>#REF!</v>
      </c>
      <c r="B20" s="1" t="s">
        <v>26</v>
      </c>
      <c r="C20" s="1" t="e">
        <f>IF(A20="","",IF(#REF!="","",IF($E$3="","",VLOOKUP($E$3,#REF!,5,TRUE))))</f>
        <v>#REF!</v>
      </c>
      <c r="D20" s="4" t="e">
        <f>IF(C20=0,0,IF($C20="","",VLOOKUP($E$3,#REF!,6,TRUE)))</f>
        <v>#REF!</v>
      </c>
      <c r="E20" s="4" t="e">
        <f>IF(C20=0,0,IF($C20="","",VLOOKUP($E$3,#REF!,7,TRUE)))</f>
        <v>#REF!</v>
      </c>
    </row>
    <row r="21" spans="1:5">
      <c r="A21" s="1" t="e">
        <f>IF(E3&lt;#REF!,"",IF(#REF!="","",IF($E$3&lt;&gt;VLOOKUP($E$3,#REF!,1),"Précédente","Aujourd'hui")))</f>
        <v>#REF!</v>
      </c>
      <c r="B21" s="1" t="s">
        <v>27</v>
      </c>
      <c r="C21" s="1" t="e">
        <f>IF(A21="","",IF(#REF!="","",IF($E$3="","",VLOOKUP($E$3,#REF!,5,TRUE))))</f>
        <v>#REF!</v>
      </c>
      <c r="D21" s="4" t="e">
        <f>IF(C21=0,0,IF($C21="","",VLOOKUP($E$3,#REF!,6,TRUE)))</f>
        <v>#REF!</v>
      </c>
      <c r="E21" s="4" t="e">
        <f>IF(C21=0,0,IF($C21="","",VLOOKUP($E$3,#REF!,7,TRUE)))</f>
        <v>#REF!</v>
      </c>
    </row>
    <row r="22" spans="1:5">
      <c r="A22" s="1" t="e">
        <f>IF(E3&lt;#REF!,"",IF(#REF!="","",IF($E$3&lt;&gt;VLOOKUP($E$3,#REF!,1),"Précédente","Aujourd'hui")))</f>
        <v>#REF!</v>
      </c>
      <c r="B22" s="1" t="s">
        <v>28</v>
      </c>
      <c r="C22" s="1" t="e">
        <f>IF(A22="","",IF(#REF!="","",IF($E$3="","",VLOOKUP($E$3,#REF!,5,TRUE))))</f>
        <v>#REF!</v>
      </c>
      <c r="D22" s="4" t="e">
        <f>IF(C22=0,0,IF($C22="","",VLOOKUP($E$3,#REF!,6,TRUE)))</f>
        <v>#REF!</v>
      </c>
      <c r="E22" s="4" t="e">
        <f>IF(C22=0,0,IF($C22="","",VLOOKUP($E$3,#REF!,7,TRUE)))</f>
        <v>#REF!</v>
      </c>
    </row>
    <row r="23" spans="1:5">
      <c r="A23" s="1" t="str">
        <f>IF('Sortie produits'!E3&lt;'BOUCHERIE DURIEZ'!A9,"",IF('BOUCHERIE DURIEZ'!A9="","",IF($E$3&lt;&gt;VLOOKUP($E$3,'BOUCHERIE DURIEZ'!A9:J19,1),"Précédente","Aujourd'hui")))</f>
        <v/>
      </c>
      <c r="B23" s="1" t="s">
        <v>29</v>
      </c>
      <c r="C23" s="1" t="str">
        <f>IF(A23="","",IF('BOUCHERIE DURIEZ'!A9="","",IF($E$3="","",VLOOKUP($E$3,'BOUCHERIE DURIEZ'!A9:J19,5,TRUE))))</f>
        <v/>
      </c>
      <c r="D23" s="4" t="str">
        <f>IF(C23=0,0,IF($C23="","",VLOOKUP($E$3,'BOUCHERIE DURIEZ'!A9:J19,6,TRUE)))</f>
        <v/>
      </c>
      <c r="E23" s="4" t="str">
        <f>IF(C23=0,0,IF($C23="","",VLOOKUP($E$3,'BOUCHERIE DURIEZ'!A9:J19,7,TRUE)))</f>
        <v/>
      </c>
    </row>
    <row r="24" spans="1:5">
      <c r="A24" s="1" t="e">
        <f>IF(E3&lt;#REF!,"",IF(#REF!="","",IF($E$3&lt;&gt;VLOOKUP($E$3,#REF!,1),"Précédente","Aujourd'hui")))</f>
        <v>#REF!</v>
      </c>
      <c r="B24" s="1" t="s">
        <v>30</v>
      </c>
      <c r="C24" s="1" t="e">
        <f>IF(A24="","",IF(#REF!="","",IF($E$3="","",VLOOKUP($E$3,#REF!,5,TRUE))))</f>
        <v>#REF!</v>
      </c>
      <c r="D24" s="4" t="e">
        <f>IF(C24=0,0,IF($C24="","",VLOOKUP($E$3,#REF!,6,TRUE)))</f>
        <v>#REF!</v>
      </c>
      <c r="E24" s="4" t="e">
        <f>IF(C24=0,0,IF($C24="","",VLOOKUP($E$3,#REF!,7,TRUE)))</f>
        <v>#REF!</v>
      </c>
    </row>
    <row r="25" spans="1:5">
      <c r="A25" s="1" t="str">
        <f>IF(E3&lt;'CENTRALE FRUIT'!A9,"",IF('CENTRALE FRUIT'!A9="","",IF($E$3&lt;&gt;VLOOKUP($E$3,'CENTRALE FRUIT'!A9:J19,1),"Précédente","Aujourd'hui")))</f>
        <v/>
      </c>
      <c r="B25" s="1" t="s">
        <v>31</v>
      </c>
      <c r="C25" s="1" t="str">
        <f>IF(A25="","",IF('CENTRALE FRUIT'!A9="","",IF($E$3="","",VLOOKUP($E$3,'CENTRALE FRUIT'!A9:J19,5,TRUE))))</f>
        <v/>
      </c>
      <c r="D25" s="4" t="str">
        <f>IF(C25=0,0,IF($C25="","",VLOOKUP($E$3,'CENTRALE FRUIT'!A9:J19,6,TRUE)))</f>
        <v/>
      </c>
      <c r="E25" s="4" t="str">
        <f>IF(C25=0,0,IF($C25="","",VLOOKUP($E$3,'CENTRALE FRUIT'!A9:J19,7,TRUE)))</f>
        <v/>
      </c>
    </row>
    <row r="26" spans="1:5">
      <c r="A26" s="1" t="e">
        <f>IF(E3&lt;#REF!,"",IF(#REF!="","",IF($E$3&lt;&gt;VLOOKUP($E$3,#REF!,1),"Précédente","Aujourd'hui")))</f>
        <v>#REF!</v>
      </c>
      <c r="B26" s="1" t="s">
        <v>32</v>
      </c>
      <c r="C26" s="1" t="e">
        <f>IF(A26="","",IF(#REF!="","",IF($E$3="","",VLOOKUP($E$3,#REF!,TRUE))))</f>
        <v>#REF!</v>
      </c>
      <c r="D26" s="4" t="e">
        <f>IF(C26=0,0,IF($C26="","",VLOOKUP($E$3,#REF!,6,TRUE)))</f>
        <v>#REF!</v>
      </c>
      <c r="E26" s="4" t="e">
        <f>IF(C26=0,0,IF($C26="","",VLOOKUP($E$3,#REF!,7,TRUE)))</f>
        <v>#REF!</v>
      </c>
    </row>
    <row r="27" spans="1:5">
      <c r="A27" s="1" t="e">
        <f>IF(E3&lt;DAVIGEL!#REF!,"",IF(DAVIGEL!#REF!="","",IF($E$3&lt;&gt;VLOOKUP($E$3,DAVIGEL!A9:I19,1),"Précédente","Aujourd'hui")))</f>
        <v>#REF!</v>
      </c>
      <c r="B27" s="1" t="s">
        <v>33</v>
      </c>
      <c r="C27" s="1" t="e">
        <f>IF(A27="","",IF(DAVIGEL!#REF!="","",IF($E$3="","",VLOOKUP($E$3,DAVIGEL!A9:I19,5,TRUE))))</f>
        <v>#REF!</v>
      </c>
      <c r="D27" s="4" t="e">
        <f>IF(C27=0,0,IF($C27="","",VLOOKUP($E$3,DAVIGEL!A9:I19,6,TRUE)))</f>
        <v>#REF!</v>
      </c>
      <c r="E27" s="4" t="e">
        <f>IF(C27=0,0,IF($C27="","",VLOOKUP($E$3,DAVIGEL!A9:I19,7,TRUE)))</f>
        <v>#REF!</v>
      </c>
    </row>
    <row r="28" spans="1:5">
      <c r="A28" s="1" t="e">
        <f>IF(E3&lt;#REF!,"",IF(#REF!="","",IF($E$3&lt;&gt;VLOOKUP($E$3,#REF!,1),"Précédente","Aujourd'hui")))</f>
        <v>#REF!</v>
      </c>
      <c r="B28" s="1" t="s">
        <v>34</v>
      </c>
      <c r="C28" s="1" t="e">
        <f>IF(A28="","",IF(#REF!="","",IF($E$3="","",VLOOKUP($E$3,#REF!,5,TRUE))))</f>
        <v>#REF!</v>
      </c>
      <c r="D28" s="4" t="e">
        <f>IF(C28=0,0,IF($C28="","",VLOOKUP($E$3,#REF!,6,TRUE)))</f>
        <v>#REF!</v>
      </c>
      <c r="E28" s="4" t="e">
        <f>IF(C28=0,0,IF($C28="","",VLOOKUP($E$3,#REF!,7,TRUE)))</f>
        <v>#REF!</v>
      </c>
    </row>
    <row r="29" spans="1:5">
      <c r="A29" s="1" t="e">
        <f>IF(E3&lt;#REF!,"",IF(#REF!="","",IF($E$3&lt;&gt;VLOOKUP($E$3,#REF!,1),"Précédente","Aujourd'hui")))</f>
        <v>#REF!</v>
      </c>
      <c r="B29" s="1" t="s">
        <v>35</v>
      </c>
      <c r="C29" s="1" t="e">
        <f>IF(A29="","",IF(#REF!="","",IF($E$3="","",VLOOKUP($E$3,#REF!,5,TRUE))))</f>
        <v>#REF!</v>
      </c>
      <c r="D29" s="4" t="e">
        <f>IF(C29=0,0,IF($C29="","",VLOOKUP($E$3,#REF!,6,TRUE)))</f>
        <v>#REF!</v>
      </c>
      <c r="E29" s="4" t="e">
        <f>IF(C29=0,0,IF($C29="","",VLOOKUP($E$3,#REF!,7,TRUE)))</f>
        <v>#REF!</v>
      </c>
    </row>
    <row r="30" spans="1:5">
      <c r="A30" s="1" t="e">
        <f>IF(E3&lt;#REF!,"",IF(#REF!="","",IF($E$3&lt;&gt;VLOOKUP($E$3,#REF!,1),"Précédente","Aujourd'hui")))</f>
        <v>#REF!</v>
      </c>
      <c r="B30" s="1" t="s">
        <v>36</v>
      </c>
      <c r="C30" s="1" t="e">
        <f>IF(A30="","",IF(#REF!="","",IF($E$3="","",VLOOKUP($E$3,#REF!,5,TRUE))))</f>
        <v>#REF!</v>
      </c>
      <c r="D30" s="4" t="e">
        <f>IF(C30=0,0,IF($C30="","",VLOOKUP($E$3,#REF!,6,TRUE)))</f>
        <v>#REF!</v>
      </c>
      <c r="E30" s="4" t="e">
        <f>IF(C30=0,0,IF($C30="","",VLOOKUP($E$3,#REF!,7,TRUE)))</f>
        <v>#REF!</v>
      </c>
    </row>
    <row r="31" spans="1:5">
      <c r="A31" s="1" t="e">
        <f>IF(E3&lt;#REF!,"",IF(#REF!="","",IF($E$3&lt;&gt;VLOOKUP($E$3,#REF!,1),"Précédente","Aujourd'hui")))</f>
        <v>#REF!</v>
      </c>
      <c r="B31" s="1" t="s">
        <v>37</v>
      </c>
      <c r="C31" s="1" t="e">
        <f>IF(A31="","",IF(#REF!="","",IF($E$3="","",VLOOKUP($E$3,#REF!,5,TRUE))))</f>
        <v>#REF!</v>
      </c>
      <c r="D31" s="4" t="e">
        <f>IF(C31=0,0,IF($C31="","",VLOOKUP($E$3,#REF!,6,TRUE)))</f>
        <v>#REF!</v>
      </c>
      <c r="E31" s="4" t="e">
        <f>IF(C31=0,0,IF($C31="","",VLOOKUP($E$3,#REF!,7,TRUE)))</f>
        <v>#REF!</v>
      </c>
    </row>
    <row r="32" spans="1:5">
      <c r="A32" s="1" t="e">
        <f>IF(E3&lt;#REF!,"",IF(#REF!="","",IF($E$3&lt;&gt;VLOOKUP($E$3,#REF!,1),"Précédente","Ajourd'hui")))</f>
        <v>#REF!</v>
      </c>
      <c r="B32" s="1" t="s">
        <v>38</v>
      </c>
      <c r="C32" s="1" t="e">
        <f>IF(A32="","",IF(#REF!="","",IF($E$3="","",VLOOKUP($E$3,#REF!,5,TRUE))))</f>
        <v>#REF!</v>
      </c>
      <c r="D32" s="4" t="e">
        <f>IF(C32=0,0,IF($C32="","",VLOOKUP($E$3,#REF!,6,TRUE)))</f>
        <v>#REF!</v>
      </c>
      <c r="E32" s="4" t="e">
        <f>IF(C32=0,0,IF($C32="","",VLOOKUP($E$3,#REF!,7,TRUE)))</f>
        <v>#REF!</v>
      </c>
    </row>
    <row r="40" spans="3:5">
      <c r="C40" t="str">
        <f>IF(DELEU!A26="","",IF($E$3="","",VLOOKUP($E$3,SENECHAL!A29:J39,5,TRUE)))</f>
        <v/>
      </c>
      <c r="D40" t="str">
        <f>IF($C40="","",VLOOKUP($E$3,'POMONA CREMERIE'!A27:J37,6,TRUE))</f>
        <v/>
      </c>
      <c r="E40" t="str">
        <f>IF($C40="","",VLOOKUP($E$3,'POMONA CREMERIE'!A27:J37,7,TRUE))</f>
        <v/>
      </c>
    </row>
    <row r="41" spans="3:5">
      <c r="C41" t="str">
        <f>IF(DELEU!A27="","",IF($E$3="","",VLOOKUP($E$3,SENECHAL!A30:J40,5,TRUE)))</f>
        <v/>
      </c>
      <c r="D41" t="str">
        <f>IF($C41="","",VLOOKUP($E$3,'POMONA CREMERIE'!A28:J38,6,TRUE))</f>
        <v/>
      </c>
      <c r="E41" t="str">
        <f>IF($C41="","",VLOOKUP($E$3,'POMONA CREMERIE'!A28:J38,7,TRUE))</f>
        <v/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9"/>
  <dimension ref="A1:L19"/>
  <sheetViews>
    <sheetView zoomScale="90" zoomScaleNormal="90" workbookViewId="0">
      <selection activeCell="G6" sqref="G6"/>
    </sheetView>
  </sheetViews>
  <sheetFormatPr baseColWidth="10" defaultRowHeight="15"/>
  <cols>
    <col min="1" max="1" width="11.5703125" bestFit="1" customWidth="1"/>
    <col min="2" max="2" width="17.85546875" bestFit="1" customWidth="1"/>
    <col min="6" max="6" width="11.5703125" bestFit="1" customWidth="1"/>
  </cols>
  <sheetData>
    <row r="1" spans="1:12" ht="18.75">
      <c r="A1" s="20" t="s">
        <v>50</v>
      </c>
      <c r="B1" s="22" t="s">
        <v>58</v>
      </c>
      <c r="C1" s="22"/>
      <c r="D1" s="9"/>
      <c r="E1" s="9"/>
      <c r="F1" s="8"/>
    </row>
    <row r="3" spans="1:12">
      <c r="D3" s="7" t="s">
        <v>2</v>
      </c>
      <c r="H3" s="7" t="s">
        <v>4</v>
      </c>
      <c r="K3" s="7" t="s">
        <v>5</v>
      </c>
    </row>
    <row r="4" spans="1:12">
      <c r="A4" s="15" t="s">
        <v>0</v>
      </c>
      <c r="B4" s="15" t="s">
        <v>52</v>
      </c>
      <c r="C4" s="15" t="s">
        <v>1</v>
      </c>
      <c r="D4" s="15" t="s">
        <v>49</v>
      </c>
      <c r="E4" s="15" t="s">
        <v>3</v>
      </c>
      <c r="F4" s="15" t="s">
        <v>0</v>
      </c>
      <c r="G4" s="15" t="s">
        <v>1</v>
      </c>
      <c r="H4" s="15" t="s">
        <v>49</v>
      </c>
      <c r="I4" s="15" t="s">
        <v>3</v>
      </c>
      <c r="J4" s="15" t="s">
        <v>1</v>
      </c>
      <c r="K4" s="15" t="s">
        <v>49</v>
      </c>
      <c r="L4" s="15" t="s">
        <v>3</v>
      </c>
    </row>
    <row r="5" spans="1:12">
      <c r="A5" s="2">
        <v>40192</v>
      </c>
      <c r="B5" s="1" t="s">
        <v>25</v>
      </c>
      <c r="C5" s="23">
        <v>5</v>
      </c>
      <c r="D5" s="4">
        <v>8.44</v>
      </c>
      <c r="E5" s="5">
        <f>IF(D5="","",C5*D5)</f>
        <v>42.199999999999996</v>
      </c>
      <c r="F5" s="2"/>
      <c r="G5" s="3"/>
      <c r="H5" s="17" t="str">
        <f>IF(G5="","",D5)</f>
        <v/>
      </c>
      <c r="I5" s="18" t="str">
        <f>IF(H5="","",G5*H5)</f>
        <v/>
      </c>
      <c r="J5" s="1">
        <f>IF(C5="","",C5-G5)</f>
        <v>5</v>
      </c>
      <c r="K5" s="4">
        <f>IF(D5="","",D5)</f>
        <v>8.44</v>
      </c>
      <c r="L5" s="5">
        <f>IF(C5="","",J5*K5)</f>
        <v>42.199999999999996</v>
      </c>
    </row>
    <row r="6" spans="1:12">
      <c r="A6" s="2">
        <v>40192</v>
      </c>
      <c r="B6" s="1" t="s">
        <v>72</v>
      </c>
      <c r="C6" s="23">
        <v>5</v>
      </c>
      <c r="D6" s="4">
        <v>1.44</v>
      </c>
      <c r="E6" s="5">
        <f t="shared" ref="E6:E16" si="0">IF(D6="","",C6*D6)</f>
        <v>7.1999999999999993</v>
      </c>
      <c r="F6" s="2"/>
      <c r="G6" s="3"/>
      <c r="H6" s="17" t="str">
        <f t="shared" ref="H6:H16" si="1">IF(G6="","",D6)</f>
        <v/>
      </c>
      <c r="I6" s="18" t="str">
        <f t="shared" ref="I6:I16" si="2">IF(H6="","",G6*H6)</f>
        <v/>
      </c>
      <c r="J6" s="1">
        <f>IF(C6="","",IF(B6=B5,J5+C6-G6,C6-G6))</f>
        <v>5</v>
      </c>
      <c r="K6" s="4">
        <f t="shared" ref="K6:K16" si="3">IF(D6="","",D6)</f>
        <v>1.44</v>
      </c>
      <c r="L6" s="5">
        <f t="shared" ref="L6:L16" si="4">IF(C6="","",J6*K6)</f>
        <v>7.1999999999999993</v>
      </c>
    </row>
    <row r="7" spans="1:12">
      <c r="A7" s="1"/>
      <c r="B7" s="1"/>
      <c r="C7" s="23"/>
      <c r="D7" s="4"/>
      <c r="E7" s="5" t="str">
        <f t="shared" si="0"/>
        <v/>
      </c>
      <c r="F7" s="2"/>
      <c r="G7" s="3"/>
      <c r="H7" s="17" t="str">
        <f t="shared" si="1"/>
        <v/>
      </c>
      <c r="I7" s="18" t="str">
        <f t="shared" si="2"/>
        <v/>
      </c>
      <c r="J7" s="1" t="str">
        <f t="shared" ref="J7:J16" si="5">IF(C7="","",IF(B7=B6,J6+C7-G7,C7-G7))</f>
        <v/>
      </c>
      <c r="K7" s="4" t="str">
        <f t="shared" si="3"/>
        <v/>
      </c>
      <c r="L7" s="5" t="str">
        <f t="shared" si="4"/>
        <v/>
      </c>
    </row>
    <row r="8" spans="1:12">
      <c r="A8" s="19"/>
      <c r="B8" s="19"/>
      <c r="C8" s="24"/>
      <c r="D8" s="16"/>
      <c r="E8" s="5" t="str">
        <f t="shared" si="0"/>
        <v/>
      </c>
      <c r="F8" s="27"/>
      <c r="G8" s="3"/>
      <c r="H8" s="17" t="str">
        <f t="shared" si="1"/>
        <v/>
      </c>
      <c r="I8" s="18" t="str">
        <f t="shared" si="2"/>
        <v/>
      </c>
      <c r="J8" s="1" t="str">
        <f t="shared" si="5"/>
        <v/>
      </c>
      <c r="K8" s="4" t="str">
        <f t="shared" si="3"/>
        <v/>
      </c>
      <c r="L8" s="5" t="str">
        <f t="shared" si="4"/>
        <v/>
      </c>
    </row>
    <row r="9" spans="1:12">
      <c r="A9" s="1"/>
      <c r="B9" s="1"/>
      <c r="C9" s="23"/>
      <c r="D9" s="4"/>
      <c r="E9" s="5" t="str">
        <f t="shared" si="0"/>
        <v/>
      </c>
      <c r="F9" s="2"/>
      <c r="G9" s="3"/>
      <c r="H9" s="17" t="str">
        <f t="shared" si="1"/>
        <v/>
      </c>
      <c r="I9" s="18" t="str">
        <f t="shared" si="2"/>
        <v/>
      </c>
      <c r="J9" s="1" t="str">
        <f t="shared" si="5"/>
        <v/>
      </c>
      <c r="K9" s="4" t="str">
        <f t="shared" si="3"/>
        <v/>
      </c>
      <c r="L9" s="5" t="str">
        <f t="shared" si="4"/>
        <v/>
      </c>
    </row>
    <row r="10" spans="1:12">
      <c r="A10" s="1"/>
      <c r="B10" s="1"/>
      <c r="C10" s="23"/>
      <c r="D10" s="4"/>
      <c r="E10" s="5" t="str">
        <f t="shared" si="0"/>
        <v/>
      </c>
      <c r="F10" s="2"/>
      <c r="G10" s="3"/>
      <c r="H10" s="17" t="str">
        <f t="shared" si="1"/>
        <v/>
      </c>
      <c r="I10" s="18" t="str">
        <f t="shared" si="2"/>
        <v/>
      </c>
      <c r="J10" s="1" t="str">
        <f t="shared" si="5"/>
        <v/>
      </c>
      <c r="K10" s="4" t="str">
        <f t="shared" si="3"/>
        <v/>
      </c>
      <c r="L10" s="5" t="str">
        <f t="shared" si="4"/>
        <v/>
      </c>
    </row>
    <row r="11" spans="1:12">
      <c r="A11" s="1"/>
      <c r="B11" s="1"/>
      <c r="C11" s="23"/>
      <c r="D11" s="4"/>
      <c r="E11" s="5" t="str">
        <f t="shared" si="0"/>
        <v/>
      </c>
      <c r="F11" s="2"/>
      <c r="G11" s="3"/>
      <c r="H11" s="17" t="str">
        <f t="shared" si="1"/>
        <v/>
      </c>
      <c r="I11" s="18" t="str">
        <f t="shared" si="2"/>
        <v/>
      </c>
      <c r="J11" s="1" t="str">
        <f t="shared" si="5"/>
        <v/>
      </c>
      <c r="K11" s="4" t="str">
        <f t="shared" si="3"/>
        <v/>
      </c>
      <c r="L11" s="5" t="str">
        <f t="shared" si="4"/>
        <v/>
      </c>
    </row>
    <row r="12" spans="1:12">
      <c r="A12" s="1"/>
      <c r="B12" s="1"/>
      <c r="C12" s="23"/>
      <c r="D12" s="4"/>
      <c r="E12" s="5" t="str">
        <f t="shared" si="0"/>
        <v/>
      </c>
      <c r="F12" s="2"/>
      <c r="G12" s="3"/>
      <c r="H12" s="17" t="str">
        <f t="shared" si="1"/>
        <v/>
      </c>
      <c r="I12" s="18" t="str">
        <f t="shared" si="2"/>
        <v/>
      </c>
      <c r="J12" s="1" t="str">
        <f t="shared" si="5"/>
        <v/>
      </c>
      <c r="K12" s="4" t="str">
        <f t="shared" si="3"/>
        <v/>
      </c>
      <c r="L12" s="5" t="str">
        <f t="shared" si="4"/>
        <v/>
      </c>
    </row>
    <row r="13" spans="1:12">
      <c r="A13" s="1"/>
      <c r="B13" s="1"/>
      <c r="C13" s="23"/>
      <c r="D13" s="4"/>
      <c r="E13" s="5" t="str">
        <f t="shared" si="0"/>
        <v/>
      </c>
      <c r="F13" s="2"/>
      <c r="G13" s="3"/>
      <c r="H13" s="17" t="str">
        <f t="shared" si="1"/>
        <v/>
      </c>
      <c r="I13" s="18" t="str">
        <f t="shared" si="2"/>
        <v/>
      </c>
      <c r="J13" s="1" t="str">
        <f t="shared" si="5"/>
        <v/>
      </c>
      <c r="K13" s="4" t="str">
        <f t="shared" si="3"/>
        <v/>
      </c>
      <c r="L13" s="5" t="str">
        <f t="shared" si="4"/>
        <v/>
      </c>
    </row>
    <row r="14" spans="1:12">
      <c r="A14" s="1"/>
      <c r="B14" s="1"/>
      <c r="C14" s="23"/>
      <c r="D14" s="4"/>
      <c r="E14" s="5" t="str">
        <f t="shared" si="0"/>
        <v/>
      </c>
      <c r="F14" s="2"/>
      <c r="G14" s="3"/>
      <c r="H14" s="17" t="str">
        <f t="shared" si="1"/>
        <v/>
      </c>
      <c r="I14" s="18" t="str">
        <f t="shared" si="2"/>
        <v/>
      </c>
      <c r="J14" s="1" t="str">
        <f t="shared" si="5"/>
        <v/>
      </c>
      <c r="K14" s="4" t="str">
        <f t="shared" si="3"/>
        <v/>
      </c>
      <c r="L14" s="5" t="str">
        <f t="shared" si="4"/>
        <v/>
      </c>
    </row>
    <row r="15" spans="1:12">
      <c r="A15" s="1"/>
      <c r="B15" s="1"/>
      <c r="C15" s="23"/>
      <c r="D15" s="4"/>
      <c r="E15" s="5" t="str">
        <f t="shared" si="0"/>
        <v/>
      </c>
      <c r="F15" s="2"/>
      <c r="G15" s="3"/>
      <c r="H15" s="17" t="str">
        <f t="shared" si="1"/>
        <v/>
      </c>
      <c r="I15" s="18" t="str">
        <f t="shared" si="2"/>
        <v/>
      </c>
      <c r="J15" s="1" t="str">
        <f t="shared" si="5"/>
        <v/>
      </c>
      <c r="K15" s="4" t="str">
        <f t="shared" si="3"/>
        <v/>
      </c>
      <c r="L15" s="5" t="str">
        <f t="shared" si="4"/>
        <v/>
      </c>
    </row>
    <row r="16" spans="1:12">
      <c r="A16" s="1"/>
      <c r="B16" s="1"/>
      <c r="C16" s="23"/>
      <c r="D16" s="4"/>
      <c r="E16" s="5" t="str">
        <f t="shared" si="0"/>
        <v/>
      </c>
      <c r="F16" s="2"/>
      <c r="G16" s="3"/>
      <c r="H16" s="17" t="str">
        <f t="shared" si="1"/>
        <v/>
      </c>
      <c r="I16" s="18" t="str">
        <f t="shared" si="2"/>
        <v/>
      </c>
      <c r="J16" s="1" t="str">
        <f t="shared" si="5"/>
        <v/>
      </c>
      <c r="K16" s="4" t="str">
        <f t="shared" si="3"/>
        <v/>
      </c>
      <c r="L16" s="5" t="str">
        <f t="shared" si="4"/>
        <v/>
      </c>
    </row>
    <row r="17" spans="1:10">
      <c r="C17" t="str">
        <f t="shared" ref="C17" si="6">IF(B17="","",A17*B17)</f>
        <v/>
      </c>
      <c r="G17" t="str">
        <f t="shared" ref="G17" si="7">IF(F17="","",E17*F17)</f>
        <v/>
      </c>
      <c r="H17" t="str">
        <f t="shared" ref="H17" si="8">IF(A17="","",A17-E17)</f>
        <v/>
      </c>
      <c r="I17" t="str">
        <f t="shared" ref="I17" si="9">IF(B17="","",B17)</f>
        <v/>
      </c>
      <c r="J17" t="str">
        <f t="shared" ref="J17" si="10">IF(A17="","",H17*I17)</f>
        <v/>
      </c>
    </row>
    <row r="18" spans="1:10" ht="18.75">
      <c r="A18" s="9"/>
      <c r="B18" s="9"/>
      <c r="C18" s="9" t="str">
        <f t="shared" ref="C18:C19" si="11">IF(B18="","",$C$9)</f>
        <v/>
      </c>
      <c r="D18" s="9" t="str">
        <f t="shared" ref="D18:D19" si="12">IF(B18="","",B18*C18)</f>
        <v/>
      </c>
      <c r="E18" s="9"/>
      <c r="F18" s="8" t="str">
        <f t="shared" ref="F18:F19" si="13">IF(E18="","",$C$9)</f>
        <v/>
      </c>
      <c r="G18" t="str">
        <f t="shared" ref="G18:G19" si="14">IF(E18="","",E18*F18)</f>
        <v/>
      </c>
      <c r="H18" t="str">
        <f t="shared" ref="H18:H19" si="15">IF(B18&lt;&gt;"",H17+B18,IF(E18&lt;&gt;"",H17-E18,""))</f>
        <v/>
      </c>
      <c r="I18" t="str">
        <f t="shared" ref="I18:I19" si="16">IF(H18="","",$C$9)</f>
        <v/>
      </c>
      <c r="J18" t="str">
        <f t="shared" ref="J18:J19" si="17">IF(H18="","",H18*I18)</f>
        <v/>
      </c>
    </row>
    <row r="19" spans="1:10">
      <c r="C19" t="str">
        <f t="shared" si="11"/>
        <v/>
      </c>
      <c r="D19" t="str">
        <f t="shared" si="12"/>
        <v/>
      </c>
      <c r="F19" t="str">
        <f t="shared" si="13"/>
        <v/>
      </c>
      <c r="G19" t="str">
        <f t="shared" si="14"/>
        <v/>
      </c>
      <c r="H19" t="str">
        <f t="shared" si="15"/>
        <v/>
      </c>
      <c r="I19" t="str">
        <f t="shared" si="16"/>
        <v/>
      </c>
      <c r="J19" t="str">
        <f t="shared" si="17"/>
        <v/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1"/>
  <dimension ref="A1:L19"/>
  <sheetViews>
    <sheetView zoomScale="90" zoomScaleNormal="90" workbookViewId="0">
      <selection activeCell="H7" sqref="H7"/>
    </sheetView>
  </sheetViews>
  <sheetFormatPr baseColWidth="10" defaultRowHeight="15"/>
  <cols>
    <col min="1" max="1" width="11.5703125" bestFit="1" customWidth="1"/>
  </cols>
  <sheetData>
    <row r="1" spans="1:12" ht="18.75">
      <c r="A1" s="15" t="s">
        <v>50</v>
      </c>
      <c r="B1" s="4" t="s">
        <v>56</v>
      </c>
      <c r="C1" s="4"/>
      <c r="D1" s="9"/>
      <c r="E1" s="9"/>
      <c r="F1" s="8"/>
    </row>
    <row r="3" spans="1:12">
      <c r="D3" s="7" t="s">
        <v>2</v>
      </c>
      <c r="H3" s="7" t="s">
        <v>4</v>
      </c>
      <c r="K3" s="7" t="s">
        <v>5</v>
      </c>
    </row>
    <row r="4" spans="1:12">
      <c r="A4" s="15" t="s">
        <v>0</v>
      </c>
      <c r="B4" s="15" t="s">
        <v>52</v>
      </c>
      <c r="C4" s="15" t="s">
        <v>1</v>
      </c>
      <c r="D4" s="15" t="s">
        <v>49</v>
      </c>
      <c r="E4" s="15" t="s">
        <v>3</v>
      </c>
      <c r="F4" s="15" t="s">
        <v>0</v>
      </c>
      <c r="G4" s="15" t="s">
        <v>1</v>
      </c>
      <c r="H4" s="15" t="s">
        <v>49</v>
      </c>
      <c r="I4" s="15" t="s">
        <v>3</v>
      </c>
      <c r="J4" s="15" t="s">
        <v>1</v>
      </c>
      <c r="K4" s="15" t="s">
        <v>49</v>
      </c>
      <c r="L4" s="15" t="s">
        <v>3</v>
      </c>
    </row>
    <row r="5" spans="1:12">
      <c r="A5" s="2">
        <v>40184</v>
      </c>
      <c r="B5" s="1" t="s">
        <v>39</v>
      </c>
      <c r="C5" s="23">
        <v>10</v>
      </c>
      <c r="D5" s="4">
        <v>1.1200000000000001</v>
      </c>
      <c r="E5" s="5">
        <f>IF(D5="","",C5*D5)</f>
        <v>11.200000000000001</v>
      </c>
      <c r="F5" s="4"/>
      <c r="G5" s="3"/>
      <c r="H5" s="17" t="str">
        <f>IF(G5="","",D5)</f>
        <v/>
      </c>
      <c r="I5" s="18" t="str">
        <f>IF(H5="","",G5*H5)</f>
        <v/>
      </c>
      <c r="J5" s="1">
        <f>IF(C5="","",C5-G5)</f>
        <v>10</v>
      </c>
      <c r="K5" s="4">
        <f>IF(D5="","",D5)</f>
        <v>1.1200000000000001</v>
      </c>
      <c r="L5" s="5">
        <f>IF(C5="","",J5*K5)</f>
        <v>11.200000000000001</v>
      </c>
    </row>
    <row r="6" spans="1:12">
      <c r="A6" s="2">
        <v>40184</v>
      </c>
      <c r="B6" s="1" t="s">
        <v>20</v>
      </c>
      <c r="C6" s="23">
        <v>20</v>
      </c>
      <c r="D6" s="4">
        <v>1.53</v>
      </c>
      <c r="E6" s="5">
        <f t="shared" ref="E6:E16" si="0">IF(D6="","",C6*D6)</f>
        <v>30.6</v>
      </c>
      <c r="F6" s="4"/>
      <c r="G6" s="3"/>
      <c r="H6" s="17" t="str">
        <f t="shared" ref="H6:H16" si="1">IF(G6="","",D6)</f>
        <v/>
      </c>
      <c r="I6" s="18" t="str">
        <f t="shared" ref="I6:I16" si="2">IF(H6="","",G6*H6)</f>
        <v/>
      </c>
      <c r="J6" s="1">
        <f>IF(C6="","",IF(B6=B5,J5+C6-G6,C6-G6))</f>
        <v>20</v>
      </c>
      <c r="K6" s="4">
        <f t="shared" ref="K6:K16" si="3">IF(D6="","",D6)</f>
        <v>1.53</v>
      </c>
      <c r="L6" s="5">
        <f t="shared" ref="L6:L16" si="4">IF(C6="","",J6*K6)</f>
        <v>30.6</v>
      </c>
    </row>
    <row r="7" spans="1:12">
      <c r="A7" s="1"/>
      <c r="B7" s="1"/>
      <c r="C7" s="23"/>
      <c r="D7" s="4"/>
      <c r="E7" s="5" t="str">
        <f t="shared" si="0"/>
        <v/>
      </c>
      <c r="F7" s="4"/>
      <c r="G7" s="3"/>
      <c r="H7" s="17" t="str">
        <f t="shared" si="1"/>
        <v/>
      </c>
      <c r="I7" s="18" t="str">
        <f t="shared" si="2"/>
        <v/>
      </c>
      <c r="J7" s="1" t="str">
        <f t="shared" ref="J7:J16" si="5">IF(C7="","",IF(B7=B6,J6+C7-G7,C7-G7))</f>
        <v/>
      </c>
      <c r="K7" s="4" t="str">
        <f t="shared" si="3"/>
        <v/>
      </c>
      <c r="L7" s="5" t="str">
        <f t="shared" si="4"/>
        <v/>
      </c>
    </row>
    <row r="8" spans="1:12">
      <c r="A8" s="19"/>
      <c r="B8" s="19"/>
      <c r="C8" s="24"/>
      <c r="D8" s="16"/>
      <c r="E8" s="5" t="str">
        <f t="shared" si="0"/>
        <v/>
      </c>
      <c r="F8" s="16"/>
      <c r="G8" s="3"/>
      <c r="H8" s="17" t="str">
        <f t="shared" si="1"/>
        <v/>
      </c>
      <c r="I8" s="18" t="str">
        <f t="shared" si="2"/>
        <v/>
      </c>
      <c r="J8" s="1" t="str">
        <f t="shared" si="5"/>
        <v/>
      </c>
      <c r="K8" s="4" t="str">
        <f t="shared" si="3"/>
        <v/>
      </c>
      <c r="L8" s="5" t="str">
        <f t="shared" si="4"/>
        <v/>
      </c>
    </row>
    <row r="9" spans="1:12">
      <c r="A9" s="1"/>
      <c r="B9" s="1"/>
      <c r="C9" s="23"/>
      <c r="D9" s="4"/>
      <c r="E9" s="5" t="str">
        <f t="shared" si="0"/>
        <v/>
      </c>
      <c r="F9" s="4"/>
      <c r="G9" s="3"/>
      <c r="H9" s="17" t="str">
        <f t="shared" si="1"/>
        <v/>
      </c>
      <c r="I9" s="18" t="str">
        <f t="shared" si="2"/>
        <v/>
      </c>
      <c r="J9" s="1" t="str">
        <f t="shared" si="5"/>
        <v/>
      </c>
      <c r="K9" s="4" t="str">
        <f t="shared" si="3"/>
        <v/>
      </c>
      <c r="L9" s="5" t="str">
        <f t="shared" si="4"/>
        <v/>
      </c>
    </row>
    <row r="10" spans="1:12">
      <c r="A10" s="1"/>
      <c r="B10" s="1"/>
      <c r="C10" s="23"/>
      <c r="D10" s="4"/>
      <c r="E10" s="5" t="str">
        <f t="shared" si="0"/>
        <v/>
      </c>
      <c r="F10" s="4"/>
      <c r="G10" s="3"/>
      <c r="H10" s="17" t="str">
        <f t="shared" si="1"/>
        <v/>
      </c>
      <c r="I10" s="18" t="str">
        <f t="shared" si="2"/>
        <v/>
      </c>
      <c r="J10" s="1" t="str">
        <f t="shared" si="5"/>
        <v/>
      </c>
      <c r="K10" s="4" t="str">
        <f t="shared" si="3"/>
        <v/>
      </c>
      <c r="L10" s="5" t="str">
        <f t="shared" si="4"/>
        <v/>
      </c>
    </row>
    <row r="11" spans="1:12">
      <c r="A11" s="1"/>
      <c r="B11" s="1"/>
      <c r="C11" s="23"/>
      <c r="D11" s="4"/>
      <c r="E11" s="5" t="str">
        <f t="shared" si="0"/>
        <v/>
      </c>
      <c r="F11" s="4"/>
      <c r="G11" s="3"/>
      <c r="H11" s="17" t="str">
        <f t="shared" si="1"/>
        <v/>
      </c>
      <c r="I11" s="18" t="str">
        <f t="shared" si="2"/>
        <v/>
      </c>
      <c r="J11" s="1" t="str">
        <f t="shared" si="5"/>
        <v/>
      </c>
      <c r="K11" s="4" t="str">
        <f t="shared" si="3"/>
        <v/>
      </c>
      <c r="L11" s="5" t="str">
        <f t="shared" si="4"/>
        <v/>
      </c>
    </row>
    <row r="12" spans="1:12">
      <c r="A12" s="1"/>
      <c r="B12" s="1"/>
      <c r="C12" s="23"/>
      <c r="D12" s="4"/>
      <c r="E12" s="5" t="str">
        <f t="shared" si="0"/>
        <v/>
      </c>
      <c r="F12" s="4"/>
      <c r="G12" s="3"/>
      <c r="H12" s="17" t="str">
        <f t="shared" si="1"/>
        <v/>
      </c>
      <c r="I12" s="18" t="str">
        <f t="shared" si="2"/>
        <v/>
      </c>
      <c r="J12" s="1" t="str">
        <f t="shared" si="5"/>
        <v/>
      </c>
      <c r="K12" s="4" t="str">
        <f t="shared" si="3"/>
        <v/>
      </c>
      <c r="L12" s="5" t="str">
        <f t="shared" si="4"/>
        <v/>
      </c>
    </row>
    <row r="13" spans="1:12">
      <c r="A13" s="1"/>
      <c r="B13" s="1"/>
      <c r="C13" s="23"/>
      <c r="D13" s="4"/>
      <c r="E13" s="5" t="str">
        <f t="shared" si="0"/>
        <v/>
      </c>
      <c r="F13" s="4"/>
      <c r="G13" s="3"/>
      <c r="H13" s="17" t="str">
        <f t="shared" si="1"/>
        <v/>
      </c>
      <c r="I13" s="18" t="str">
        <f t="shared" si="2"/>
        <v/>
      </c>
      <c r="J13" s="1" t="str">
        <f t="shared" si="5"/>
        <v/>
      </c>
      <c r="K13" s="4" t="str">
        <f t="shared" si="3"/>
        <v/>
      </c>
      <c r="L13" s="5" t="str">
        <f t="shared" si="4"/>
        <v/>
      </c>
    </row>
    <row r="14" spans="1:12">
      <c r="A14" s="1"/>
      <c r="B14" s="1"/>
      <c r="C14" s="23"/>
      <c r="D14" s="4"/>
      <c r="E14" s="5" t="str">
        <f t="shared" si="0"/>
        <v/>
      </c>
      <c r="F14" s="4"/>
      <c r="G14" s="3"/>
      <c r="H14" s="17" t="str">
        <f t="shared" si="1"/>
        <v/>
      </c>
      <c r="I14" s="18" t="str">
        <f t="shared" si="2"/>
        <v/>
      </c>
      <c r="J14" s="1" t="str">
        <f t="shared" si="5"/>
        <v/>
      </c>
      <c r="K14" s="4" t="str">
        <f t="shared" si="3"/>
        <v/>
      </c>
      <c r="L14" s="5" t="str">
        <f t="shared" si="4"/>
        <v/>
      </c>
    </row>
    <row r="15" spans="1:12">
      <c r="A15" s="1"/>
      <c r="B15" s="1"/>
      <c r="C15" s="23"/>
      <c r="D15" s="4"/>
      <c r="E15" s="5" t="str">
        <f t="shared" si="0"/>
        <v/>
      </c>
      <c r="F15" s="4"/>
      <c r="G15" s="3"/>
      <c r="H15" s="17" t="str">
        <f t="shared" si="1"/>
        <v/>
      </c>
      <c r="I15" s="18" t="str">
        <f t="shared" si="2"/>
        <v/>
      </c>
      <c r="J15" s="1" t="str">
        <f t="shared" si="5"/>
        <v/>
      </c>
      <c r="K15" s="4" t="str">
        <f t="shared" si="3"/>
        <v/>
      </c>
      <c r="L15" s="5" t="str">
        <f t="shared" si="4"/>
        <v/>
      </c>
    </row>
    <row r="16" spans="1:12">
      <c r="A16" s="1"/>
      <c r="B16" s="1"/>
      <c r="C16" s="23"/>
      <c r="D16" s="4"/>
      <c r="E16" s="5" t="str">
        <f t="shared" si="0"/>
        <v/>
      </c>
      <c r="F16" s="4"/>
      <c r="G16" s="3"/>
      <c r="H16" s="17" t="str">
        <f t="shared" si="1"/>
        <v/>
      </c>
      <c r="I16" s="18" t="str">
        <f t="shared" si="2"/>
        <v/>
      </c>
      <c r="J16" s="1" t="str">
        <f t="shared" si="5"/>
        <v/>
      </c>
      <c r="K16" s="4" t="str">
        <f t="shared" si="3"/>
        <v/>
      </c>
      <c r="L16" s="5" t="str">
        <f t="shared" si="4"/>
        <v/>
      </c>
    </row>
    <row r="17" spans="1:10">
      <c r="C17" t="str">
        <f t="shared" ref="C17" si="6">IF(B17="","",A17*B17)</f>
        <v/>
      </c>
      <c r="G17" t="str">
        <f t="shared" ref="G17" si="7">IF(F17="","",E17*F17)</f>
        <v/>
      </c>
      <c r="H17" t="str">
        <f t="shared" ref="H17" si="8">IF(A17="","",A17-E17)</f>
        <v/>
      </c>
      <c r="I17" t="str">
        <f t="shared" ref="I17" si="9">IF(B17="","",B17)</f>
        <v/>
      </c>
      <c r="J17" t="str">
        <f t="shared" ref="J17" si="10">IF(A17="","",H17*I17)</f>
        <v/>
      </c>
    </row>
    <row r="18" spans="1:10" ht="18.75">
      <c r="A18" s="9"/>
      <c r="B18" s="9"/>
      <c r="C18" s="9" t="str">
        <f t="shared" ref="C18:C19" si="11">IF(B18="","",$C$9)</f>
        <v/>
      </c>
      <c r="D18" s="9" t="str">
        <f t="shared" ref="D18:D19" si="12">IF(B18="","",B18*C18)</f>
        <v/>
      </c>
      <c r="E18" s="9"/>
      <c r="F18" s="8" t="str">
        <f t="shared" ref="F18:F19" si="13">IF(E18="","",$C$9)</f>
        <v/>
      </c>
      <c r="G18" t="str">
        <f t="shared" ref="G18:G19" si="14">IF(E18="","",E18*F18)</f>
        <v/>
      </c>
      <c r="H18" t="str">
        <f t="shared" ref="H18:H19" si="15">IF(B18&lt;&gt;"",H17+B18,IF(E18&lt;&gt;"",H17-E18,""))</f>
        <v/>
      </c>
      <c r="I18" t="str">
        <f t="shared" ref="I18:I19" si="16">IF(H18="","",$C$9)</f>
        <v/>
      </c>
      <c r="J18" t="str">
        <f t="shared" ref="J18:J19" si="17">IF(H18="","",H18*I18)</f>
        <v/>
      </c>
    </row>
    <row r="19" spans="1:10">
      <c r="C19" t="str">
        <f t="shared" si="11"/>
        <v/>
      </c>
      <c r="D19" t="str">
        <f t="shared" si="12"/>
        <v/>
      </c>
      <c r="F19" t="str">
        <f t="shared" si="13"/>
        <v/>
      </c>
      <c r="G19" t="str">
        <f t="shared" si="14"/>
        <v/>
      </c>
      <c r="H19" t="str">
        <f t="shared" si="15"/>
        <v/>
      </c>
      <c r="I19" t="str">
        <f t="shared" si="16"/>
        <v/>
      </c>
      <c r="J19" t="str">
        <f t="shared" si="17"/>
        <v/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23"/>
  <dimension ref="A1:L17"/>
  <sheetViews>
    <sheetView zoomScale="90" zoomScaleNormal="90" workbookViewId="0">
      <selection activeCell="H5" sqref="H5:H16"/>
    </sheetView>
  </sheetViews>
  <sheetFormatPr baseColWidth="10" defaultRowHeight="15"/>
  <cols>
    <col min="1" max="1" width="11.5703125" bestFit="1" customWidth="1"/>
    <col min="2" max="2" width="16.85546875" bestFit="1" customWidth="1"/>
  </cols>
  <sheetData>
    <row r="1" spans="1:12" ht="18.75">
      <c r="A1" s="15" t="s">
        <v>50</v>
      </c>
      <c r="B1" s="4" t="s">
        <v>54</v>
      </c>
      <c r="C1" s="9"/>
      <c r="D1" s="9"/>
      <c r="E1" s="8"/>
    </row>
    <row r="3" spans="1:12">
      <c r="D3" s="7" t="s">
        <v>2</v>
      </c>
      <c r="H3" s="7" t="s">
        <v>4</v>
      </c>
      <c r="K3" s="7" t="s">
        <v>5</v>
      </c>
    </row>
    <row r="4" spans="1:12">
      <c r="A4" s="15" t="s">
        <v>0</v>
      </c>
      <c r="B4" s="15" t="s">
        <v>52</v>
      </c>
      <c r="C4" s="15" t="s">
        <v>1</v>
      </c>
      <c r="D4" s="15" t="s">
        <v>49</v>
      </c>
      <c r="E4" s="15" t="s">
        <v>3</v>
      </c>
      <c r="F4" s="15" t="s">
        <v>0</v>
      </c>
      <c r="G4" s="15" t="s">
        <v>1</v>
      </c>
      <c r="H4" s="15" t="s">
        <v>49</v>
      </c>
      <c r="I4" s="15" t="s">
        <v>3</v>
      </c>
      <c r="J4" s="15" t="s">
        <v>1</v>
      </c>
      <c r="K4" s="15" t="s">
        <v>49</v>
      </c>
      <c r="L4" s="15" t="s">
        <v>3</v>
      </c>
    </row>
    <row r="5" spans="1:12">
      <c r="A5" s="2">
        <v>40183</v>
      </c>
      <c r="B5" s="1" t="s">
        <v>66</v>
      </c>
      <c r="C5" s="23">
        <v>5</v>
      </c>
      <c r="D5" s="4">
        <v>2.58</v>
      </c>
      <c r="E5" s="5">
        <f>IF(D5="","",C5*D5)</f>
        <v>12.9</v>
      </c>
      <c r="F5" s="4"/>
      <c r="G5" s="3"/>
      <c r="H5" s="17" t="str">
        <f>IF(G5="","",D5)</f>
        <v/>
      </c>
      <c r="I5" s="18" t="str">
        <f>IF(H5="","",G5*H5)</f>
        <v/>
      </c>
      <c r="J5" s="1">
        <f>IF(C5="","",C5-G5)</f>
        <v>5</v>
      </c>
      <c r="K5" s="4">
        <f>IF(D5="","",D5)</f>
        <v>2.58</v>
      </c>
      <c r="L5" s="5">
        <f>IF(C5="","",J5*K5)</f>
        <v>12.9</v>
      </c>
    </row>
    <row r="6" spans="1:12">
      <c r="A6" s="2">
        <v>40184</v>
      </c>
      <c r="B6" s="1" t="s">
        <v>71</v>
      </c>
      <c r="C6" s="23">
        <v>0.48</v>
      </c>
      <c r="D6" s="4">
        <v>9.51</v>
      </c>
      <c r="E6" s="5">
        <f t="shared" ref="E6:E16" si="0">IF(D6="","",C6*D6)</f>
        <v>4.5648</v>
      </c>
      <c r="F6" s="4"/>
      <c r="G6" s="3"/>
      <c r="H6" s="17" t="str">
        <f t="shared" ref="H6:H16" si="1">IF(G6="","",D6)</f>
        <v/>
      </c>
      <c r="I6" s="18" t="str">
        <f t="shared" ref="I6:I16" si="2">IF(H6="","",G6*H6)</f>
        <v/>
      </c>
      <c r="J6" s="1">
        <f>IF(C6="","",IF(B6=B5,J5+C6-G6,C6-G6))</f>
        <v>0.48</v>
      </c>
      <c r="K6" s="4">
        <f t="shared" ref="K6:K16" si="3">IF(D6="","",D6)</f>
        <v>9.51</v>
      </c>
      <c r="L6" s="5">
        <f t="shared" ref="L6:L16" si="4">IF(C6="","",J6*K6)</f>
        <v>4.5648</v>
      </c>
    </row>
    <row r="7" spans="1:12">
      <c r="A7" s="1"/>
      <c r="B7" s="1"/>
      <c r="C7" s="23"/>
      <c r="D7" s="4"/>
      <c r="E7" s="5" t="str">
        <f t="shared" si="0"/>
        <v/>
      </c>
      <c r="F7" s="4"/>
      <c r="G7" s="3"/>
      <c r="H7" s="17" t="str">
        <f t="shared" si="1"/>
        <v/>
      </c>
      <c r="I7" s="18" t="str">
        <f t="shared" si="2"/>
        <v/>
      </c>
      <c r="J7" s="1" t="str">
        <f t="shared" ref="J7:J16" si="5">IF(C7="","",IF(B7=B6,J6+C7-G7,C7-G7))</f>
        <v/>
      </c>
      <c r="K7" s="4" t="str">
        <f t="shared" si="3"/>
        <v/>
      </c>
      <c r="L7" s="5" t="str">
        <f t="shared" si="4"/>
        <v/>
      </c>
    </row>
    <row r="8" spans="1:12">
      <c r="A8" s="19"/>
      <c r="B8" s="19"/>
      <c r="C8" s="24"/>
      <c r="D8" s="16"/>
      <c r="E8" s="5" t="str">
        <f t="shared" si="0"/>
        <v/>
      </c>
      <c r="F8" s="16"/>
      <c r="G8" s="3"/>
      <c r="H8" s="17" t="str">
        <f t="shared" si="1"/>
        <v/>
      </c>
      <c r="I8" s="18" t="str">
        <f t="shared" si="2"/>
        <v/>
      </c>
      <c r="J8" s="1" t="str">
        <f t="shared" si="5"/>
        <v/>
      </c>
      <c r="K8" s="4" t="str">
        <f t="shared" si="3"/>
        <v/>
      </c>
      <c r="L8" s="5" t="str">
        <f t="shared" si="4"/>
        <v/>
      </c>
    </row>
    <row r="9" spans="1:12">
      <c r="A9" s="1"/>
      <c r="B9" s="1"/>
      <c r="C9" s="23"/>
      <c r="D9" s="4"/>
      <c r="E9" s="5" t="str">
        <f t="shared" si="0"/>
        <v/>
      </c>
      <c r="F9" s="4"/>
      <c r="G9" s="3"/>
      <c r="H9" s="17" t="str">
        <f t="shared" si="1"/>
        <v/>
      </c>
      <c r="I9" s="18" t="str">
        <f t="shared" si="2"/>
        <v/>
      </c>
      <c r="J9" s="1" t="str">
        <f t="shared" si="5"/>
        <v/>
      </c>
      <c r="K9" s="4" t="str">
        <f t="shared" si="3"/>
        <v/>
      </c>
      <c r="L9" s="5" t="str">
        <f t="shared" si="4"/>
        <v/>
      </c>
    </row>
    <row r="10" spans="1:12">
      <c r="A10" s="1"/>
      <c r="B10" s="1"/>
      <c r="C10" s="23"/>
      <c r="D10" s="4"/>
      <c r="E10" s="5" t="str">
        <f t="shared" si="0"/>
        <v/>
      </c>
      <c r="F10" s="4"/>
      <c r="G10" s="3"/>
      <c r="H10" s="17" t="str">
        <f t="shared" si="1"/>
        <v/>
      </c>
      <c r="I10" s="18" t="str">
        <f t="shared" si="2"/>
        <v/>
      </c>
      <c r="J10" s="1" t="str">
        <f t="shared" si="5"/>
        <v/>
      </c>
      <c r="K10" s="4" t="str">
        <f t="shared" si="3"/>
        <v/>
      </c>
      <c r="L10" s="5" t="str">
        <f t="shared" si="4"/>
        <v/>
      </c>
    </row>
    <row r="11" spans="1:12">
      <c r="A11" s="1"/>
      <c r="B11" s="1"/>
      <c r="C11" s="23"/>
      <c r="D11" s="4"/>
      <c r="E11" s="5" t="str">
        <f t="shared" si="0"/>
        <v/>
      </c>
      <c r="F11" s="4"/>
      <c r="G11" s="3"/>
      <c r="H11" s="17" t="str">
        <f t="shared" si="1"/>
        <v/>
      </c>
      <c r="I11" s="18" t="str">
        <f t="shared" si="2"/>
        <v/>
      </c>
      <c r="J11" s="1" t="str">
        <f t="shared" si="5"/>
        <v/>
      </c>
      <c r="K11" s="4" t="str">
        <f t="shared" si="3"/>
        <v/>
      </c>
      <c r="L11" s="5" t="str">
        <f t="shared" si="4"/>
        <v/>
      </c>
    </row>
    <row r="12" spans="1:12">
      <c r="A12" s="1"/>
      <c r="B12" s="1"/>
      <c r="C12" s="23"/>
      <c r="D12" s="4"/>
      <c r="E12" s="5" t="str">
        <f t="shared" si="0"/>
        <v/>
      </c>
      <c r="F12" s="4"/>
      <c r="G12" s="3"/>
      <c r="H12" s="17" t="str">
        <f t="shared" si="1"/>
        <v/>
      </c>
      <c r="I12" s="18" t="str">
        <f t="shared" si="2"/>
        <v/>
      </c>
      <c r="J12" s="1" t="str">
        <f t="shared" si="5"/>
        <v/>
      </c>
      <c r="K12" s="4" t="str">
        <f t="shared" si="3"/>
        <v/>
      </c>
      <c r="L12" s="5" t="str">
        <f t="shared" si="4"/>
        <v/>
      </c>
    </row>
    <row r="13" spans="1:12">
      <c r="A13" s="1"/>
      <c r="B13" s="1"/>
      <c r="C13" s="23"/>
      <c r="D13" s="4"/>
      <c r="E13" s="5" t="str">
        <f t="shared" si="0"/>
        <v/>
      </c>
      <c r="F13" s="4"/>
      <c r="G13" s="3"/>
      <c r="H13" s="17" t="str">
        <f t="shared" si="1"/>
        <v/>
      </c>
      <c r="I13" s="18" t="str">
        <f t="shared" si="2"/>
        <v/>
      </c>
      <c r="J13" s="1" t="str">
        <f t="shared" si="5"/>
        <v/>
      </c>
      <c r="K13" s="4" t="str">
        <f t="shared" si="3"/>
        <v/>
      </c>
      <c r="L13" s="5" t="str">
        <f t="shared" si="4"/>
        <v/>
      </c>
    </row>
    <row r="14" spans="1:12">
      <c r="A14" s="1"/>
      <c r="B14" s="1"/>
      <c r="C14" s="23"/>
      <c r="D14" s="4"/>
      <c r="E14" s="5" t="str">
        <f t="shared" si="0"/>
        <v/>
      </c>
      <c r="F14" s="4"/>
      <c r="G14" s="3"/>
      <c r="H14" s="17" t="str">
        <f t="shared" si="1"/>
        <v/>
      </c>
      <c r="I14" s="18" t="str">
        <f t="shared" si="2"/>
        <v/>
      </c>
      <c r="J14" s="1" t="str">
        <f t="shared" si="5"/>
        <v/>
      </c>
      <c r="K14" s="4" t="str">
        <f t="shared" si="3"/>
        <v/>
      </c>
      <c r="L14" s="5" t="str">
        <f t="shared" si="4"/>
        <v/>
      </c>
    </row>
    <row r="15" spans="1:12">
      <c r="A15" s="1"/>
      <c r="B15" s="1"/>
      <c r="C15" s="23"/>
      <c r="D15" s="4"/>
      <c r="E15" s="5" t="str">
        <f t="shared" si="0"/>
        <v/>
      </c>
      <c r="F15" s="4"/>
      <c r="G15" s="3"/>
      <c r="H15" s="17" t="str">
        <f t="shared" si="1"/>
        <v/>
      </c>
      <c r="I15" s="18" t="str">
        <f t="shared" si="2"/>
        <v/>
      </c>
      <c r="J15" s="1" t="str">
        <f t="shared" si="5"/>
        <v/>
      </c>
      <c r="K15" s="4" t="str">
        <f t="shared" si="3"/>
        <v/>
      </c>
      <c r="L15" s="5" t="str">
        <f t="shared" si="4"/>
        <v/>
      </c>
    </row>
    <row r="16" spans="1:12">
      <c r="A16" s="1"/>
      <c r="B16" s="1"/>
      <c r="C16" s="23"/>
      <c r="D16" s="4"/>
      <c r="E16" s="5" t="str">
        <f t="shared" si="0"/>
        <v/>
      </c>
      <c r="F16" s="4"/>
      <c r="G16" s="3"/>
      <c r="H16" s="17" t="str">
        <f t="shared" si="1"/>
        <v/>
      </c>
      <c r="I16" s="18" t="str">
        <f t="shared" si="2"/>
        <v/>
      </c>
      <c r="J16" s="1" t="str">
        <f t="shared" si="5"/>
        <v/>
      </c>
      <c r="K16" s="4" t="str">
        <f t="shared" si="3"/>
        <v/>
      </c>
      <c r="L16" s="5" t="str">
        <f t="shared" si="4"/>
        <v/>
      </c>
    </row>
    <row r="17" spans="2:6">
      <c r="B17" t="str">
        <f>IF(A17="","",#REF!*A17)</f>
        <v/>
      </c>
      <c r="F17" t="str">
        <f t="shared" ref="F17" si="6">IF(E17="","",D17*E17)</f>
        <v/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12"/>
  <dimension ref="A1:L19"/>
  <sheetViews>
    <sheetView zoomScale="90" zoomScaleNormal="90" workbookViewId="0">
      <selection activeCell="H5" sqref="H5:H16"/>
    </sheetView>
  </sheetViews>
  <sheetFormatPr baseColWidth="10" defaultRowHeight="15"/>
  <cols>
    <col min="1" max="1" width="11.5703125" bestFit="1" customWidth="1"/>
  </cols>
  <sheetData>
    <row r="1" spans="1:12" ht="18.75">
      <c r="A1" s="15" t="s">
        <v>50</v>
      </c>
      <c r="B1" s="4" t="s">
        <v>55</v>
      </c>
      <c r="C1" s="9"/>
      <c r="D1" s="9"/>
      <c r="E1" s="9"/>
      <c r="F1" s="8"/>
    </row>
    <row r="3" spans="1:12">
      <c r="D3" s="7" t="s">
        <v>2</v>
      </c>
      <c r="H3" s="7" t="s">
        <v>4</v>
      </c>
      <c r="K3" s="7" t="s">
        <v>5</v>
      </c>
    </row>
    <row r="4" spans="1:12">
      <c r="A4" s="15" t="s">
        <v>0</v>
      </c>
      <c r="B4" s="15" t="s">
        <v>52</v>
      </c>
      <c r="C4" s="15" t="s">
        <v>1</v>
      </c>
      <c r="D4" s="15" t="s">
        <v>49</v>
      </c>
      <c r="E4" s="15" t="s">
        <v>3</v>
      </c>
      <c r="F4" s="15" t="s">
        <v>0</v>
      </c>
      <c r="G4" s="15" t="s">
        <v>1</v>
      </c>
      <c r="H4" s="15" t="s">
        <v>49</v>
      </c>
      <c r="I4" s="15" t="s">
        <v>3</v>
      </c>
      <c r="J4" s="15" t="s">
        <v>1</v>
      </c>
      <c r="K4" s="15" t="s">
        <v>49</v>
      </c>
      <c r="L4" s="15" t="s">
        <v>3</v>
      </c>
    </row>
    <row r="5" spans="1:12">
      <c r="A5" s="2">
        <v>40184</v>
      </c>
      <c r="B5" s="1" t="s">
        <v>10</v>
      </c>
      <c r="C5" s="23">
        <v>2.5</v>
      </c>
      <c r="D5" s="4">
        <v>5.45</v>
      </c>
      <c r="E5" s="5">
        <f>IF(D5="","",C5*D5)</f>
        <v>13.625</v>
      </c>
      <c r="F5" s="4"/>
      <c r="G5" s="3"/>
      <c r="H5" s="17" t="str">
        <f>IF(G5="","",D5)</f>
        <v/>
      </c>
      <c r="I5" s="18" t="str">
        <f>IF(H5="","",G5*H5)</f>
        <v/>
      </c>
      <c r="J5" s="1">
        <f>IF(C5="","",C5-G5)</f>
        <v>2.5</v>
      </c>
      <c r="K5" s="4">
        <f>IF(D5="","",D5)</f>
        <v>5.45</v>
      </c>
      <c r="L5" s="5">
        <f>IF(C5="","",J5*K5)</f>
        <v>13.625</v>
      </c>
    </row>
    <row r="6" spans="1:12">
      <c r="A6" s="2">
        <v>40184</v>
      </c>
      <c r="B6" s="1" t="s">
        <v>10</v>
      </c>
      <c r="C6" s="23">
        <v>5</v>
      </c>
      <c r="D6" s="4">
        <v>5.75</v>
      </c>
      <c r="E6" s="5">
        <f t="shared" ref="E6:E16" si="0">IF(D6="","",C6*D6)</f>
        <v>28.75</v>
      </c>
      <c r="F6" s="4"/>
      <c r="G6" s="3"/>
      <c r="H6" s="17" t="str">
        <f t="shared" ref="H6:H16" si="1">IF(G6="","",D6)</f>
        <v/>
      </c>
      <c r="I6" s="18" t="str">
        <f t="shared" ref="I6:I16" si="2">IF(H6="","",G6*H6)</f>
        <v/>
      </c>
      <c r="J6" s="1">
        <f>IF(C6="","",IF(B6=B5,J5+C6-G6,C6-G6))</f>
        <v>7.5</v>
      </c>
      <c r="K6" s="4">
        <f t="shared" ref="K6:K16" si="3">IF(D6="","",D6)</f>
        <v>5.75</v>
      </c>
      <c r="L6" s="5">
        <f t="shared" ref="L6:L16" si="4">IF(C6="","",J6*K6)</f>
        <v>43.125</v>
      </c>
    </row>
    <row r="7" spans="1:12">
      <c r="A7" s="1"/>
      <c r="B7" s="1"/>
      <c r="C7" s="23"/>
      <c r="D7" s="4"/>
      <c r="E7" s="5" t="str">
        <f t="shared" si="0"/>
        <v/>
      </c>
      <c r="F7" s="4"/>
      <c r="G7" s="3"/>
      <c r="H7" s="17" t="str">
        <f t="shared" si="1"/>
        <v/>
      </c>
      <c r="I7" s="18" t="str">
        <f t="shared" si="2"/>
        <v/>
      </c>
      <c r="J7" s="1" t="str">
        <f t="shared" ref="J7:J16" si="5">IF(C7="","",IF(B7=B6,J6+C7-G7,C7-G7))</f>
        <v/>
      </c>
      <c r="K7" s="4" t="str">
        <f t="shared" si="3"/>
        <v/>
      </c>
      <c r="L7" s="5" t="str">
        <f t="shared" si="4"/>
        <v/>
      </c>
    </row>
    <row r="8" spans="1:12">
      <c r="A8" s="19"/>
      <c r="B8" s="19"/>
      <c r="C8" s="24"/>
      <c r="D8" s="16"/>
      <c r="E8" s="5" t="str">
        <f t="shared" si="0"/>
        <v/>
      </c>
      <c r="F8" s="16"/>
      <c r="G8" s="3"/>
      <c r="H8" s="17" t="str">
        <f t="shared" si="1"/>
        <v/>
      </c>
      <c r="I8" s="18" t="str">
        <f t="shared" si="2"/>
        <v/>
      </c>
      <c r="J8" s="1" t="str">
        <f t="shared" si="5"/>
        <v/>
      </c>
      <c r="K8" s="4" t="str">
        <f t="shared" si="3"/>
        <v/>
      </c>
      <c r="L8" s="5" t="str">
        <f t="shared" si="4"/>
        <v/>
      </c>
    </row>
    <row r="9" spans="1:12">
      <c r="A9" s="1"/>
      <c r="B9" s="1"/>
      <c r="C9" s="23"/>
      <c r="D9" s="4"/>
      <c r="E9" s="5" t="str">
        <f t="shared" si="0"/>
        <v/>
      </c>
      <c r="F9" s="4"/>
      <c r="G9" s="3"/>
      <c r="H9" s="17" t="str">
        <f t="shared" si="1"/>
        <v/>
      </c>
      <c r="I9" s="18" t="str">
        <f t="shared" si="2"/>
        <v/>
      </c>
      <c r="J9" s="1" t="str">
        <f t="shared" si="5"/>
        <v/>
      </c>
      <c r="K9" s="4" t="str">
        <f t="shared" si="3"/>
        <v/>
      </c>
      <c r="L9" s="5" t="str">
        <f t="shared" si="4"/>
        <v/>
      </c>
    </row>
    <row r="10" spans="1:12">
      <c r="A10" s="1"/>
      <c r="B10" s="1"/>
      <c r="C10" s="23"/>
      <c r="D10" s="4"/>
      <c r="E10" s="5" t="str">
        <f t="shared" si="0"/>
        <v/>
      </c>
      <c r="F10" s="4"/>
      <c r="G10" s="3"/>
      <c r="H10" s="17" t="str">
        <f t="shared" si="1"/>
        <v/>
      </c>
      <c r="I10" s="18" t="str">
        <f t="shared" si="2"/>
        <v/>
      </c>
      <c r="J10" s="1" t="str">
        <f t="shared" si="5"/>
        <v/>
      </c>
      <c r="K10" s="4" t="str">
        <f t="shared" si="3"/>
        <v/>
      </c>
      <c r="L10" s="5" t="str">
        <f t="shared" si="4"/>
        <v/>
      </c>
    </row>
    <row r="11" spans="1:12">
      <c r="A11" s="1"/>
      <c r="B11" s="1"/>
      <c r="C11" s="23"/>
      <c r="D11" s="4"/>
      <c r="E11" s="5" t="str">
        <f t="shared" si="0"/>
        <v/>
      </c>
      <c r="F11" s="4"/>
      <c r="G11" s="3"/>
      <c r="H11" s="17" t="str">
        <f t="shared" si="1"/>
        <v/>
      </c>
      <c r="I11" s="18" t="str">
        <f t="shared" si="2"/>
        <v/>
      </c>
      <c r="J11" s="1" t="str">
        <f t="shared" si="5"/>
        <v/>
      </c>
      <c r="K11" s="4" t="str">
        <f t="shared" si="3"/>
        <v/>
      </c>
      <c r="L11" s="5" t="str">
        <f t="shared" si="4"/>
        <v/>
      </c>
    </row>
    <row r="12" spans="1:12">
      <c r="A12" s="1"/>
      <c r="B12" s="1"/>
      <c r="C12" s="23"/>
      <c r="D12" s="4"/>
      <c r="E12" s="5" t="str">
        <f t="shared" si="0"/>
        <v/>
      </c>
      <c r="F12" s="4"/>
      <c r="G12" s="3"/>
      <c r="H12" s="17" t="str">
        <f t="shared" si="1"/>
        <v/>
      </c>
      <c r="I12" s="18" t="str">
        <f t="shared" si="2"/>
        <v/>
      </c>
      <c r="J12" s="1" t="str">
        <f t="shared" si="5"/>
        <v/>
      </c>
      <c r="K12" s="4" t="str">
        <f t="shared" si="3"/>
        <v/>
      </c>
      <c r="L12" s="5" t="str">
        <f t="shared" si="4"/>
        <v/>
      </c>
    </row>
    <row r="13" spans="1:12">
      <c r="A13" s="1"/>
      <c r="B13" s="1"/>
      <c r="C13" s="23"/>
      <c r="D13" s="4"/>
      <c r="E13" s="5" t="str">
        <f t="shared" si="0"/>
        <v/>
      </c>
      <c r="F13" s="4"/>
      <c r="G13" s="3"/>
      <c r="H13" s="17" t="str">
        <f t="shared" si="1"/>
        <v/>
      </c>
      <c r="I13" s="18" t="str">
        <f t="shared" si="2"/>
        <v/>
      </c>
      <c r="J13" s="1" t="str">
        <f t="shared" si="5"/>
        <v/>
      </c>
      <c r="K13" s="4" t="str">
        <f t="shared" si="3"/>
        <v/>
      </c>
      <c r="L13" s="5" t="str">
        <f t="shared" si="4"/>
        <v/>
      </c>
    </row>
    <row r="14" spans="1:12">
      <c r="A14" s="1"/>
      <c r="B14" s="1"/>
      <c r="C14" s="23"/>
      <c r="D14" s="4"/>
      <c r="E14" s="5" t="str">
        <f t="shared" si="0"/>
        <v/>
      </c>
      <c r="F14" s="4"/>
      <c r="G14" s="3"/>
      <c r="H14" s="17" t="str">
        <f t="shared" si="1"/>
        <v/>
      </c>
      <c r="I14" s="18" t="str">
        <f t="shared" si="2"/>
        <v/>
      </c>
      <c r="J14" s="1" t="str">
        <f t="shared" si="5"/>
        <v/>
      </c>
      <c r="K14" s="4" t="str">
        <f t="shared" si="3"/>
        <v/>
      </c>
      <c r="L14" s="5" t="str">
        <f t="shared" si="4"/>
        <v/>
      </c>
    </row>
    <row r="15" spans="1:12">
      <c r="A15" s="1"/>
      <c r="B15" s="1"/>
      <c r="C15" s="23"/>
      <c r="D15" s="4"/>
      <c r="E15" s="5" t="str">
        <f t="shared" si="0"/>
        <v/>
      </c>
      <c r="F15" s="4"/>
      <c r="G15" s="3"/>
      <c r="H15" s="17" t="str">
        <f t="shared" si="1"/>
        <v/>
      </c>
      <c r="I15" s="18" t="str">
        <f t="shared" si="2"/>
        <v/>
      </c>
      <c r="J15" s="1" t="str">
        <f t="shared" si="5"/>
        <v/>
      </c>
      <c r="K15" s="4" t="str">
        <f t="shared" si="3"/>
        <v/>
      </c>
      <c r="L15" s="5" t="str">
        <f t="shared" si="4"/>
        <v/>
      </c>
    </row>
    <row r="16" spans="1:12">
      <c r="A16" s="1"/>
      <c r="B16" s="1"/>
      <c r="C16" s="23"/>
      <c r="D16" s="4"/>
      <c r="E16" s="5" t="str">
        <f t="shared" si="0"/>
        <v/>
      </c>
      <c r="F16" s="4"/>
      <c r="G16" s="3"/>
      <c r="H16" s="17" t="str">
        <f t="shared" si="1"/>
        <v/>
      </c>
      <c r="I16" s="18" t="str">
        <f t="shared" si="2"/>
        <v/>
      </c>
      <c r="J16" s="1" t="str">
        <f t="shared" si="5"/>
        <v/>
      </c>
      <c r="K16" s="4" t="str">
        <f t="shared" si="3"/>
        <v/>
      </c>
      <c r="L16" s="5" t="str">
        <f t="shared" si="4"/>
        <v/>
      </c>
    </row>
    <row r="17" spans="3:10">
      <c r="C17" t="str">
        <f t="shared" ref="C17" si="6">IF(B17="","",A17*B17)</f>
        <v/>
      </c>
      <c r="G17" t="str">
        <f t="shared" ref="G17" si="7">IF(F17="","",E17*F17)</f>
        <v/>
      </c>
      <c r="H17" t="str">
        <f t="shared" ref="H17" si="8">IF(A17="","",A17-E17)</f>
        <v/>
      </c>
      <c r="I17" t="str">
        <f t="shared" ref="I17" si="9">IF(B17="","",B17)</f>
        <v/>
      </c>
      <c r="J17" t="str">
        <f t="shared" ref="J17" si="10">IF(A17="","",H17*I17)</f>
        <v/>
      </c>
    </row>
    <row r="18" spans="3:10">
      <c r="C18" t="str">
        <f t="shared" ref="C18:C19" si="11">IF(B18="","",$C$9)</f>
        <v/>
      </c>
      <c r="D18" t="str">
        <f t="shared" ref="D18:D19" si="12">IF(B18="","",B18*C18)</f>
        <v/>
      </c>
      <c r="F18" t="str">
        <f t="shared" ref="F18:F19" si="13">IF(E18="","",$C$9)</f>
        <v/>
      </c>
      <c r="G18" t="str">
        <f t="shared" ref="G18:G19" si="14">IF(E18="","",E18*F18)</f>
        <v/>
      </c>
      <c r="H18" t="str">
        <f t="shared" ref="H18:H19" si="15">IF(B18&lt;&gt;"",H17+B18,IF(E18&lt;&gt;"",H17-E18,""))</f>
        <v/>
      </c>
      <c r="I18" t="str">
        <f t="shared" ref="I18:I19" si="16">IF(H18="","",$C$9)</f>
        <v/>
      </c>
      <c r="J18" t="str">
        <f t="shared" ref="J18:J19" si="17">IF(H18="","",H18*I18)</f>
        <v/>
      </c>
    </row>
    <row r="19" spans="3:10">
      <c r="C19" t="str">
        <f t="shared" si="11"/>
        <v/>
      </c>
      <c r="D19" t="str">
        <f t="shared" si="12"/>
        <v/>
      </c>
      <c r="F19" t="str">
        <f t="shared" si="13"/>
        <v/>
      </c>
      <c r="G19" t="str">
        <f t="shared" si="14"/>
        <v/>
      </c>
      <c r="H19" t="str">
        <f t="shared" si="15"/>
        <v/>
      </c>
      <c r="I19" t="str">
        <f t="shared" si="16"/>
        <v/>
      </c>
      <c r="J19" t="str">
        <f t="shared" si="17"/>
        <v/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11"/>
  <dimension ref="A1:L19"/>
  <sheetViews>
    <sheetView zoomScale="90" zoomScaleNormal="90" workbookViewId="0">
      <selection activeCell="D8" sqref="D8"/>
    </sheetView>
  </sheetViews>
  <sheetFormatPr baseColWidth="10" defaultRowHeight="15"/>
  <cols>
    <col min="1" max="1" width="11.5703125" bestFit="1" customWidth="1"/>
    <col min="2" max="2" width="18.7109375" bestFit="1" customWidth="1"/>
  </cols>
  <sheetData>
    <row r="1" spans="1:12" ht="18.75">
      <c r="A1" s="15" t="s">
        <v>50</v>
      </c>
      <c r="B1" s="4" t="s">
        <v>57</v>
      </c>
      <c r="C1" s="9"/>
      <c r="D1" s="9"/>
      <c r="E1" s="9"/>
      <c r="F1" s="8"/>
    </row>
    <row r="3" spans="1:12">
      <c r="D3" s="7" t="s">
        <v>2</v>
      </c>
      <c r="H3" s="7" t="s">
        <v>4</v>
      </c>
      <c r="K3" s="7" t="s">
        <v>5</v>
      </c>
    </row>
    <row r="4" spans="1:12">
      <c r="A4" s="15" t="s">
        <v>0</v>
      </c>
      <c r="B4" s="15" t="s">
        <v>52</v>
      </c>
      <c r="C4" s="15" t="s">
        <v>1</v>
      </c>
      <c r="D4" s="15" t="s">
        <v>49</v>
      </c>
      <c r="E4" s="15" t="s">
        <v>3</v>
      </c>
      <c r="F4" s="15" t="s">
        <v>0</v>
      </c>
      <c r="G4" s="15" t="s">
        <v>1</v>
      </c>
      <c r="H4" s="15" t="s">
        <v>49</v>
      </c>
      <c r="I4" s="15" t="s">
        <v>3</v>
      </c>
      <c r="J4" s="15" t="s">
        <v>1</v>
      </c>
      <c r="K4" s="15" t="s">
        <v>49</v>
      </c>
      <c r="L4" s="15" t="s">
        <v>3</v>
      </c>
    </row>
    <row r="5" spans="1:12">
      <c r="A5" s="2">
        <v>40184</v>
      </c>
      <c r="B5" s="1" t="s">
        <v>67</v>
      </c>
      <c r="C5" s="23">
        <v>2</v>
      </c>
      <c r="D5" s="4">
        <v>2.04</v>
      </c>
      <c r="E5" s="5">
        <f>IF(D5="","",C5*D5)</f>
        <v>4.08</v>
      </c>
      <c r="F5" s="4"/>
      <c r="G5" s="3">
        <v>3</v>
      </c>
      <c r="H5" s="17">
        <f>IF(G5="","",D5)</f>
        <v>2.04</v>
      </c>
      <c r="I5" s="18">
        <f>IF(H5="","",G5*H5)</f>
        <v>6.12</v>
      </c>
      <c r="J5" s="1">
        <f>IF(C5="","",C5-G5)</f>
        <v>-1</v>
      </c>
      <c r="K5" s="4">
        <f>IF(D5="","",D5)</f>
        <v>2.04</v>
      </c>
      <c r="L5" s="5">
        <f>IF(C5="","",J5*K5)</f>
        <v>-2.04</v>
      </c>
    </row>
    <row r="6" spans="1:12">
      <c r="A6" s="2">
        <v>40184</v>
      </c>
      <c r="B6" s="1" t="s">
        <v>12</v>
      </c>
      <c r="C6" s="23">
        <v>5</v>
      </c>
      <c r="D6" s="4">
        <v>1.56</v>
      </c>
      <c r="E6" s="5">
        <f t="shared" ref="E6:E16" si="0">IF(D6="","",C6*D6)</f>
        <v>7.8000000000000007</v>
      </c>
      <c r="F6" s="4"/>
      <c r="G6" s="3"/>
      <c r="H6" s="17" t="str">
        <f t="shared" ref="H6:H16" si="1">IF(G6="","",D6)</f>
        <v/>
      </c>
      <c r="I6" s="18" t="str">
        <f t="shared" ref="I6:I16" si="2">IF(H6="","",G6*H6)</f>
        <v/>
      </c>
      <c r="J6" s="1">
        <f>IF(C6="","",IF(B6=B5,J5+C6-G6,C6-G6))</f>
        <v>5</v>
      </c>
      <c r="K6" s="4">
        <f t="shared" ref="K6:K16" si="3">IF(D6="","",D6)</f>
        <v>1.56</v>
      </c>
      <c r="L6" s="5">
        <f t="shared" ref="L6:L16" si="4">IF(C6="","",J6*K6)</f>
        <v>7.8000000000000007</v>
      </c>
    </row>
    <row r="7" spans="1:12">
      <c r="A7" s="2">
        <v>40188</v>
      </c>
      <c r="B7" s="1" t="s">
        <v>70</v>
      </c>
      <c r="C7" s="23">
        <v>1</v>
      </c>
      <c r="D7" s="4">
        <v>1.0900000000000001</v>
      </c>
      <c r="E7" s="5">
        <f t="shared" si="0"/>
        <v>1.0900000000000001</v>
      </c>
      <c r="F7" s="4"/>
      <c r="G7" s="3"/>
      <c r="H7" s="17" t="str">
        <f t="shared" si="1"/>
        <v/>
      </c>
      <c r="I7" s="18" t="str">
        <f t="shared" si="2"/>
        <v/>
      </c>
      <c r="J7" s="1">
        <f t="shared" ref="J7:J16" si="5">IF(C7="","",IF(B7=B6,J6+C7-G7,C7-G7))</f>
        <v>1</v>
      </c>
      <c r="K7" s="4">
        <f t="shared" si="3"/>
        <v>1.0900000000000001</v>
      </c>
      <c r="L7" s="5">
        <f t="shared" si="4"/>
        <v>1.0900000000000001</v>
      </c>
    </row>
    <row r="8" spans="1:12">
      <c r="A8" s="19"/>
      <c r="B8" s="19"/>
      <c r="C8" s="24"/>
      <c r="D8" s="16"/>
      <c r="E8" s="5" t="str">
        <f t="shared" si="0"/>
        <v/>
      </c>
      <c r="F8" s="16"/>
      <c r="G8" s="3"/>
      <c r="H8" s="17" t="str">
        <f t="shared" si="1"/>
        <v/>
      </c>
      <c r="I8" s="18" t="str">
        <f t="shared" si="2"/>
        <v/>
      </c>
      <c r="J8" s="1" t="str">
        <f t="shared" si="5"/>
        <v/>
      </c>
      <c r="K8" s="4" t="str">
        <f t="shared" si="3"/>
        <v/>
      </c>
      <c r="L8" s="5" t="str">
        <f t="shared" si="4"/>
        <v/>
      </c>
    </row>
    <row r="9" spans="1:12">
      <c r="A9" s="1"/>
      <c r="B9" s="1"/>
      <c r="C9" s="23"/>
      <c r="D9" s="4"/>
      <c r="E9" s="5" t="str">
        <f t="shared" si="0"/>
        <v/>
      </c>
      <c r="F9" s="4"/>
      <c r="G9" s="3"/>
      <c r="H9" s="17" t="str">
        <f t="shared" si="1"/>
        <v/>
      </c>
      <c r="I9" s="18" t="str">
        <f t="shared" si="2"/>
        <v/>
      </c>
      <c r="J9" s="1" t="str">
        <f t="shared" si="5"/>
        <v/>
      </c>
      <c r="K9" s="4" t="str">
        <f t="shared" si="3"/>
        <v/>
      </c>
      <c r="L9" s="5" t="str">
        <f t="shared" si="4"/>
        <v/>
      </c>
    </row>
    <row r="10" spans="1:12">
      <c r="A10" s="1"/>
      <c r="B10" s="1"/>
      <c r="C10" s="23"/>
      <c r="D10" s="4"/>
      <c r="E10" s="5" t="str">
        <f t="shared" si="0"/>
        <v/>
      </c>
      <c r="F10" s="4"/>
      <c r="G10" s="3"/>
      <c r="H10" s="17" t="str">
        <f t="shared" si="1"/>
        <v/>
      </c>
      <c r="I10" s="18" t="str">
        <f t="shared" si="2"/>
        <v/>
      </c>
      <c r="J10" s="1" t="str">
        <f t="shared" si="5"/>
        <v/>
      </c>
      <c r="K10" s="4" t="str">
        <f t="shared" si="3"/>
        <v/>
      </c>
      <c r="L10" s="5" t="str">
        <f t="shared" si="4"/>
        <v/>
      </c>
    </row>
    <row r="11" spans="1:12">
      <c r="A11" s="1"/>
      <c r="B11" s="1"/>
      <c r="C11" s="23"/>
      <c r="D11" s="4"/>
      <c r="E11" s="5" t="str">
        <f t="shared" si="0"/>
        <v/>
      </c>
      <c r="F11" s="4"/>
      <c r="G11" s="3"/>
      <c r="H11" s="17" t="str">
        <f t="shared" si="1"/>
        <v/>
      </c>
      <c r="I11" s="18" t="str">
        <f t="shared" si="2"/>
        <v/>
      </c>
      <c r="J11" s="1" t="str">
        <f t="shared" si="5"/>
        <v/>
      </c>
      <c r="K11" s="4" t="str">
        <f t="shared" si="3"/>
        <v/>
      </c>
      <c r="L11" s="5" t="str">
        <f t="shared" si="4"/>
        <v/>
      </c>
    </row>
    <row r="12" spans="1:12">
      <c r="A12" s="1"/>
      <c r="B12" s="1"/>
      <c r="C12" s="23"/>
      <c r="D12" s="4"/>
      <c r="E12" s="5" t="str">
        <f t="shared" si="0"/>
        <v/>
      </c>
      <c r="F12" s="4"/>
      <c r="G12" s="3"/>
      <c r="H12" s="17" t="str">
        <f t="shared" si="1"/>
        <v/>
      </c>
      <c r="I12" s="18" t="str">
        <f t="shared" si="2"/>
        <v/>
      </c>
      <c r="J12" s="1" t="str">
        <f t="shared" si="5"/>
        <v/>
      </c>
      <c r="K12" s="4" t="str">
        <f t="shared" si="3"/>
        <v/>
      </c>
      <c r="L12" s="5" t="str">
        <f t="shared" si="4"/>
        <v/>
      </c>
    </row>
    <row r="13" spans="1:12">
      <c r="A13" s="1"/>
      <c r="B13" s="1"/>
      <c r="C13" s="23"/>
      <c r="D13" s="4"/>
      <c r="E13" s="5" t="str">
        <f t="shared" si="0"/>
        <v/>
      </c>
      <c r="F13" s="4"/>
      <c r="G13" s="3"/>
      <c r="H13" s="17" t="str">
        <f t="shared" si="1"/>
        <v/>
      </c>
      <c r="I13" s="18" t="str">
        <f t="shared" si="2"/>
        <v/>
      </c>
      <c r="J13" s="1" t="str">
        <f t="shared" si="5"/>
        <v/>
      </c>
      <c r="K13" s="4" t="str">
        <f t="shared" si="3"/>
        <v/>
      </c>
      <c r="L13" s="5" t="str">
        <f t="shared" si="4"/>
        <v/>
      </c>
    </row>
    <row r="14" spans="1:12">
      <c r="A14" s="1"/>
      <c r="B14" s="1"/>
      <c r="C14" s="23"/>
      <c r="D14" s="4"/>
      <c r="E14" s="5" t="str">
        <f t="shared" si="0"/>
        <v/>
      </c>
      <c r="F14" s="4"/>
      <c r="G14" s="3"/>
      <c r="H14" s="17" t="str">
        <f t="shared" si="1"/>
        <v/>
      </c>
      <c r="I14" s="18" t="str">
        <f t="shared" si="2"/>
        <v/>
      </c>
      <c r="J14" s="1" t="str">
        <f t="shared" si="5"/>
        <v/>
      </c>
      <c r="K14" s="4" t="str">
        <f t="shared" si="3"/>
        <v/>
      </c>
      <c r="L14" s="5" t="str">
        <f t="shared" si="4"/>
        <v/>
      </c>
    </row>
    <row r="15" spans="1:12">
      <c r="A15" s="1"/>
      <c r="B15" s="1"/>
      <c r="C15" s="23"/>
      <c r="D15" s="4"/>
      <c r="E15" s="5" t="str">
        <f t="shared" si="0"/>
        <v/>
      </c>
      <c r="F15" s="4"/>
      <c r="G15" s="3"/>
      <c r="H15" s="17" t="str">
        <f t="shared" si="1"/>
        <v/>
      </c>
      <c r="I15" s="18" t="str">
        <f t="shared" si="2"/>
        <v/>
      </c>
      <c r="J15" s="1" t="str">
        <f t="shared" si="5"/>
        <v/>
      </c>
      <c r="K15" s="4" t="str">
        <f t="shared" si="3"/>
        <v/>
      </c>
      <c r="L15" s="5" t="str">
        <f t="shared" si="4"/>
        <v/>
      </c>
    </row>
    <row r="16" spans="1:12">
      <c r="A16" s="1"/>
      <c r="B16" s="1"/>
      <c r="C16" s="23"/>
      <c r="D16" s="4"/>
      <c r="E16" s="5" t="str">
        <f t="shared" si="0"/>
        <v/>
      </c>
      <c r="F16" s="4"/>
      <c r="G16" s="3"/>
      <c r="H16" s="17" t="str">
        <f t="shared" si="1"/>
        <v/>
      </c>
      <c r="I16" s="18" t="str">
        <f t="shared" si="2"/>
        <v/>
      </c>
      <c r="J16" s="1" t="str">
        <f t="shared" si="5"/>
        <v/>
      </c>
      <c r="K16" s="4" t="str">
        <f t="shared" si="3"/>
        <v/>
      </c>
      <c r="L16" s="5" t="str">
        <f t="shared" si="4"/>
        <v/>
      </c>
    </row>
    <row r="17" spans="3:10">
      <c r="C17" t="str">
        <f t="shared" ref="C17" si="6">IF(B17="","",A17*B17)</f>
        <v/>
      </c>
      <c r="G17" t="str">
        <f t="shared" ref="G17" si="7">IF(F17="","",E17*F17)</f>
        <v/>
      </c>
      <c r="H17" t="str">
        <f t="shared" ref="H17" si="8">IF(A17="","",A17-E17)</f>
        <v/>
      </c>
      <c r="I17" t="str">
        <f t="shared" ref="I17" si="9">IF(B17="","",B17)</f>
        <v/>
      </c>
      <c r="J17" t="str">
        <f t="shared" ref="J17" si="10">IF(A17="","",H17*I17)</f>
        <v/>
      </c>
    </row>
    <row r="18" spans="3:10">
      <c r="C18" t="str">
        <f t="shared" ref="C18:C19" si="11">IF(B18="","",$C$9)</f>
        <v/>
      </c>
      <c r="D18" t="str">
        <f t="shared" ref="D18:D19" si="12">IF(B18="","",B18*C18)</f>
        <v/>
      </c>
      <c r="F18" t="str">
        <f t="shared" ref="F18:F19" si="13">IF(E18="","",$C$9)</f>
        <v/>
      </c>
      <c r="G18" t="str">
        <f t="shared" ref="G18:G19" si="14">IF(E18="","",E18*F18)</f>
        <v/>
      </c>
      <c r="H18" t="str">
        <f t="shared" ref="H18:H19" si="15">IF(B18&lt;&gt;"",H17+B18,IF(E18&lt;&gt;"",H17-E18,""))</f>
        <v/>
      </c>
      <c r="I18" t="str">
        <f t="shared" ref="I18:I19" si="16">IF(H18="","",$C$9)</f>
        <v/>
      </c>
      <c r="J18" t="str">
        <f t="shared" ref="J18:J19" si="17">IF(H18="","",H18*I18)</f>
        <v/>
      </c>
    </row>
    <row r="19" spans="3:10">
      <c r="C19" t="str">
        <f t="shared" si="11"/>
        <v/>
      </c>
      <c r="D19" t="str">
        <f t="shared" si="12"/>
        <v/>
      </c>
      <c r="F19" t="str">
        <f t="shared" si="13"/>
        <v/>
      </c>
      <c r="G19" t="str">
        <f t="shared" si="14"/>
        <v/>
      </c>
      <c r="H19" t="str">
        <f t="shared" si="15"/>
        <v/>
      </c>
      <c r="I19" t="str">
        <f t="shared" si="16"/>
        <v/>
      </c>
      <c r="J19" t="str">
        <f t="shared" si="17"/>
        <v/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1:L18"/>
  <sheetViews>
    <sheetView zoomScale="90" zoomScaleNormal="90" workbookViewId="0">
      <selection activeCell="H16" sqref="H16"/>
    </sheetView>
  </sheetViews>
  <sheetFormatPr baseColWidth="10" defaultRowHeight="15"/>
  <cols>
    <col min="1" max="1" width="11.5703125" bestFit="1" customWidth="1"/>
  </cols>
  <sheetData>
    <row r="1" spans="1:12" ht="18.75">
      <c r="A1" s="20" t="s">
        <v>50</v>
      </c>
      <c r="B1" s="22" t="s">
        <v>59</v>
      </c>
      <c r="C1" s="21"/>
      <c r="D1" s="9"/>
      <c r="E1" s="9"/>
      <c r="F1" s="8"/>
    </row>
    <row r="3" spans="1:12">
      <c r="D3" s="7" t="s">
        <v>2</v>
      </c>
      <c r="H3" s="7" t="s">
        <v>4</v>
      </c>
      <c r="K3" s="7" t="s">
        <v>5</v>
      </c>
    </row>
    <row r="4" spans="1:12">
      <c r="A4" s="15" t="s">
        <v>0</v>
      </c>
      <c r="B4" s="15" t="s">
        <v>52</v>
      </c>
      <c r="C4" s="15" t="s">
        <v>1</v>
      </c>
      <c r="D4" s="15" t="s">
        <v>49</v>
      </c>
      <c r="E4" s="15" t="s">
        <v>3</v>
      </c>
      <c r="F4" s="15" t="s">
        <v>0</v>
      </c>
      <c r="G4" s="15" t="s">
        <v>1</v>
      </c>
      <c r="H4" s="15" t="s">
        <v>49</v>
      </c>
      <c r="I4" s="15" t="s">
        <v>3</v>
      </c>
      <c r="J4" s="15" t="s">
        <v>1</v>
      </c>
      <c r="K4" s="15" t="s">
        <v>49</v>
      </c>
      <c r="L4" s="15" t="s">
        <v>3</v>
      </c>
    </row>
    <row r="5" spans="1:12">
      <c r="A5" s="2">
        <v>40184</v>
      </c>
      <c r="B5" s="1" t="s">
        <v>68</v>
      </c>
      <c r="C5" s="23">
        <v>60</v>
      </c>
      <c r="D5" s="4">
        <v>0.2</v>
      </c>
      <c r="E5" s="5">
        <f>IF(D5="","",C5*D5)</f>
        <v>12</v>
      </c>
      <c r="F5" s="4"/>
      <c r="G5" s="3"/>
      <c r="H5" s="17" t="str">
        <f>IF(G5="","",D5)</f>
        <v/>
      </c>
      <c r="I5" s="18" t="str">
        <f>IF(H5="","",G5*H5)</f>
        <v/>
      </c>
      <c r="J5" s="1">
        <f>IF(C5="","",C5-G5)</f>
        <v>60</v>
      </c>
      <c r="K5" s="4">
        <f>IF(D5="","",D5)</f>
        <v>0.2</v>
      </c>
      <c r="L5" s="5">
        <f>IF(C5="","",J5*K5)</f>
        <v>12</v>
      </c>
    </row>
    <row r="6" spans="1:12">
      <c r="A6" s="2">
        <v>40184</v>
      </c>
      <c r="B6" s="1" t="s">
        <v>68</v>
      </c>
      <c r="C6" s="23">
        <v>300</v>
      </c>
      <c r="D6" s="4">
        <v>0.2</v>
      </c>
      <c r="E6" s="5">
        <f t="shared" ref="E6:E16" si="0">IF(D6="","",C6*D6)</f>
        <v>60</v>
      </c>
      <c r="F6" s="4"/>
      <c r="G6" s="3"/>
      <c r="H6" s="17" t="str">
        <f t="shared" ref="H6:H16" si="1">IF(G6="","",D6)</f>
        <v/>
      </c>
      <c r="I6" s="18" t="str">
        <f t="shared" ref="I6:I16" si="2">IF(H6="","",G6*H6)</f>
        <v/>
      </c>
      <c r="J6" s="1">
        <f>IF(C6="","",IF(B6=B5,J5+C6-G6,C6-G6))</f>
        <v>360</v>
      </c>
      <c r="K6" s="4">
        <f t="shared" ref="K6:K16" si="3">IF(D6="","",D6)</f>
        <v>0.2</v>
      </c>
      <c r="L6" s="5">
        <f t="shared" ref="L6:L16" si="4">IF(C6="","",J6*K6)</f>
        <v>72</v>
      </c>
    </row>
    <row r="7" spans="1:12">
      <c r="A7" s="1"/>
      <c r="B7" s="1"/>
      <c r="C7" s="23"/>
      <c r="D7" s="4"/>
      <c r="E7" s="5" t="str">
        <f t="shared" si="0"/>
        <v/>
      </c>
      <c r="F7" s="4"/>
      <c r="G7" s="3"/>
      <c r="H7" s="17" t="str">
        <f t="shared" si="1"/>
        <v/>
      </c>
      <c r="I7" s="18" t="str">
        <f t="shared" si="2"/>
        <v/>
      </c>
      <c r="J7" s="1" t="str">
        <f t="shared" ref="J7:J16" si="5">IF(C7="","",IF(B7=B6,J6+C7-G7,C7-G7))</f>
        <v/>
      </c>
      <c r="K7" s="4" t="str">
        <f t="shared" si="3"/>
        <v/>
      </c>
      <c r="L7" s="5" t="str">
        <f t="shared" si="4"/>
        <v/>
      </c>
    </row>
    <row r="8" spans="1:12">
      <c r="A8" s="19"/>
      <c r="B8" s="19"/>
      <c r="C8" s="24"/>
      <c r="D8" s="16"/>
      <c r="E8" s="5" t="str">
        <f t="shared" si="0"/>
        <v/>
      </c>
      <c r="F8" s="16"/>
      <c r="G8" s="3"/>
      <c r="H8" s="17" t="str">
        <f t="shared" si="1"/>
        <v/>
      </c>
      <c r="I8" s="18" t="str">
        <f t="shared" si="2"/>
        <v/>
      </c>
      <c r="J8" s="1" t="str">
        <f t="shared" si="5"/>
        <v/>
      </c>
      <c r="K8" s="4" t="str">
        <f t="shared" si="3"/>
        <v/>
      </c>
      <c r="L8" s="5" t="str">
        <f t="shared" si="4"/>
        <v/>
      </c>
    </row>
    <row r="9" spans="1:12">
      <c r="A9" s="1"/>
      <c r="B9" s="1"/>
      <c r="C9" s="23"/>
      <c r="D9" s="4"/>
      <c r="E9" s="5" t="str">
        <f t="shared" si="0"/>
        <v/>
      </c>
      <c r="F9" s="4"/>
      <c r="G9" s="3"/>
      <c r="H9" s="17" t="str">
        <f t="shared" si="1"/>
        <v/>
      </c>
      <c r="I9" s="18" t="str">
        <f t="shared" si="2"/>
        <v/>
      </c>
      <c r="J9" s="1" t="str">
        <f t="shared" si="5"/>
        <v/>
      </c>
      <c r="K9" s="4" t="str">
        <f t="shared" si="3"/>
        <v/>
      </c>
      <c r="L9" s="5" t="str">
        <f t="shared" si="4"/>
        <v/>
      </c>
    </row>
    <row r="10" spans="1:12">
      <c r="A10" s="1"/>
      <c r="B10" s="1"/>
      <c r="C10" s="23"/>
      <c r="D10" s="4"/>
      <c r="E10" s="5" t="str">
        <f t="shared" si="0"/>
        <v/>
      </c>
      <c r="F10" s="4"/>
      <c r="G10" s="3"/>
      <c r="H10" s="17" t="str">
        <f t="shared" si="1"/>
        <v/>
      </c>
      <c r="I10" s="18" t="str">
        <f t="shared" si="2"/>
        <v/>
      </c>
      <c r="J10" s="1" t="str">
        <f t="shared" si="5"/>
        <v/>
      </c>
      <c r="K10" s="4" t="str">
        <f t="shared" si="3"/>
        <v/>
      </c>
      <c r="L10" s="5" t="str">
        <f t="shared" si="4"/>
        <v/>
      </c>
    </row>
    <row r="11" spans="1:12">
      <c r="A11" s="1"/>
      <c r="B11" s="1"/>
      <c r="C11" s="23"/>
      <c r="D11" s="4"/>
      <c r="E11" s="5" t="str">
        <f t="shared" si="0"/>
        <v/>
      </c>
      <c r="F11" s="4"/>
      <c r="G11" s="3"/>
      <c r="H11" s="17" t="str">
        <f t="shared" si="1"/>
        <v/>
      </c>
      <c r="I11" s="18" t="str">
        <f t="shared" si="2"/>
        <v/>
      </c>
      <c r="J11" s="1" t="str">
        <f t="shared" si="5"/>
        <v/>
      </c>
      <c r="K11" s="4" t="str">
        <f t="shared" si="3"/>
        <v/>
      </c>
      <c r="L11" s="5" t="str">
        <f t="shared" si="4"/>
        <v/>
      </c>
    </row>
    <row r="12" spans="1:12">
      <c r="A12" s="1"/>
      <c r="B12" s="1"/>
      <c r="C12" s="23"/>
      <c r="D12" s="4"/>
      <c r="E12" s="5" t="str">
        <f t="shared" si="0"/>
        <v/>
      </c>
      <c r="F12" s="4"/>
      <c r="G12" s="3"/>
      <c r="H12" s="17" t="str">
        <f t="shared" si="1"/>
        <v/>
      </c>
      <c r="I12" s="18" t="str">
        <f t="shared" si="2"/>
        <v/>
      </c>
      <c r="J12" s="1" t="str">
        <f t="shared" si="5"/>
        <v/>
      </c>
      <c r="K12" s="4" t="str">
        <f t="shared" si="3"/>
        <v/>
      </c>
      <c r="L12" s="5" t="str">
        <f t="shared" si="4"/>
        <v/>
      </c>
    </row>
    <row r="13" spans="1:12">
      <c r="A13" s="1"/>
      <c r="B13" s="1"/>
      <c r="C13" s="23"/>
      <c r="D13" s="4"/>
      <c r="E13" s="5" t="str">
        <f t="shared" si="0"/>
        <v/>
      </c>
      <c r="F13" s="4"/>
      <c r="G13" s="3"/>
      <c r="H13" s="17" t="str">
        <f t="shared" si="1"/>
        <v/>
      </c>
      <c r="I13" s="18" t="str">
        <f t="shared" si="2"/>
        <v/>
      </c>
      <c r="J13" s="1" t="str">
        <f t="shared" si="5"/>
        <v/>
      </c>
      <c r="K13" s="4" t="str">
        <f t="shared" si="3"/>
        <v/>
      </c>
      <c r="L13" s="5" t="str">
        <f t="shared" si="4"/>
        <v/>
      </c>
    </row>
    <row r="14" spans="1:12">
      <c r="A14" s="1"/>
      <c r="B14" s="1"/>
      <c r="C14" s="23"/>
      <c r="D14" s="4"/>
      <c r="E14" s="5" t="str">
        <f t="shared" si="0"/>
        <v/>
      </c>
      <c r="F14" s="4"/>
      <c r="G14" s="3"/>
      <c r="H14" s="17" t="str">
        <f t="shared" si="1"/>
        <v/>
      </c>
      <c r="I14" s="18" t="str">
        <f t="shared" si="2"/>
        <v/>
      </c>
      <c r="J14" s="1" t="str">
        <f t="shared" si="5"/>
        <v/>
      </c>
      <c r="K14" s="4" t="str">
        <f t="shared" si="3"/>
        <v/>
      </c>
      <c r="L14" s="5" t="str">
        <f t="shared" si="4"/>
        <v/>
      </c>
    </row>
    <row r="15" spans="1:12">
      <c r="A15" s="1"/>
      <c r="B15" s="1"/>
      <c r="C15" s="23"/>
      <c r="D15" s="4"/>
      <c r="E15" s="5" t="str">
        <f t="shared" si="0"/>
        <v/>
      </c>
      <c r="F15" s="4"/>
      <c r="G15" s="3"/>
      <c r="H15" s="17" t="str">
        <f t="shared" si="1"/>
        <v/>
      </c>
      <c r="I15" s="18" t="str">
        <f t="shared" si="2"/>
        <v/>
      </c>
      <c r="J15" s="1" t="str">
        <f t="shared" si="5"/>
        <v/>
      </c>
      <c r="K15" s="4" t="str">
        <f t="shared" si="3"/>
        <v/>
      </c>
      <c r="L15" s="5" t="str">
        <f t="shared" si="4"/>
        <v/>
      </c>
    </row>
    <row r="16" spans="1:12">
      <c r="A16" s="1"/>
      <c r="B16" s="1"/>
      <c r="C16" s="23"/>
      <c r="D16" s="4"/>
      <c r="E16" s="5" t="str">
        <f t="shared" si="0"/>
        <v/>
      </c>
      <c r="F16" s="4"/>
      <c r="G16" s="3"/>
      <c r="H16" s="17" t="str">
        <f t="shared" si="1"/>
        <v/>
      </c>
      <c r="I16" s="18" t="str">
        <f t="shared" si="2"/>
        <v/>
      </c>
      <c r="J16" s="1" t="str">
        <f t="shared" si="5"/>
        <v/>
      </c>
      <c r="K16" s="4" t="str">
        <f t="shared" si="3"/>
        <v/>
      </c>
      <c r="L16" s="5" t="str">
        <f t="shared" si="4"/>
        <v/>
      </c>
    </row>
    <row r="17" spans="3:10">
      <c r="C17" t="str">
        <f t="shared" ref="C17:C18" si="6">IF(B17="","",$C$8)</f>
        <v/>
      </c>
      <c r="D17" t="str">
        <f t="shared" ref="D17:D18" si="7">IF(B17="","",B17*C17)</f>
        <v/>
      </c>
      <c r="F17" t="str">
        <f t="shared" ref="F17:F18" si="8">IF(E17="","",$C$8)</f>
        <v/>
      </c>
      <c r="G17" t="str">
        <f t="shared" ref="G17:G18" si="9">IF(E17="","",E17*F17)</f>
        <v/>
      </c>
      <c r="H17" t="str">
        <f t="shared" ref="H17:H18" si="10">IF(B17&lt;&gt;"",H16+B17,IF(E17&lt;&gt;"",H16-E17,""))</f>
        <v/>
      </c>
      <c r="I17" t="str">
        <f t="shared" ref="I17:I18" si="11">IF(H17="","",$C$8)</f>
        <v/>
      </c>
      <c r="J17" t="str">
        <f t="shared" ref="J17:J18" si="12">IF(H17="","",H17*I17)</f>
        <v/>
      </c>
    </row>
    <row r="18" spans="3:10">
      <c r="C18" t="str">
        <f t="shared" si="6"/>
        <v/>
      </c>
      <c r="D18" t="str">
        <f t="shared" si="7"/>
        <v/>
      </c>
      <c r="F18" t="str">
        <f t="shared" si="8"/>
        <v/>
      </c>
      <c r="G18" t="str">
        <f t="shared" si="9"/>
        <v/>
      </c>
      <c r="H18" t="str">
        <f t="shared" si="10"/>
        <v/>
      </c>
      <c r="I18" t="str">
        <f t="shared" si="11"/>
        <v/>
      </c>
      <c r="J18" t="str">
        <f t="shared" si="12"/>
        <v/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4"/>
  <dimension ref="A1:M19"/>
  <sheetViews>
    <sheetView zoomScale="90" zoomScaleNormal="90" workbookViewId="0">
      <selection activeCell="H5" sqref="H5"/>
    </sheetView>
  </sheetViews>
  <sheetFormatPr baseColWidth="10" defaultRowHeight="15"/>
  <cols>
    <col min="1" max="1" width="11.5703125" bestFit="1" customWidth="1"/>
    <col min="2" max="2" width="15.85546875" customWidth="1"/>
  </cols>
  <sheetData>
    <row r="1" spans="1:13" ht="18.75">
      <c r="A1" s="15" t="s">
        <v>50</v>
      </c>
      <c r="B1" s="4" t="s">
        <v>53</v>
      </c>
      <c r="C1" s="9"/>
      <c r="D1" s="9"/>
      <c r="E1" s="9"/>
      <c r="F1" s="8"/>
    </row>
    <row r="2" spans="1:13" ht="15" customHeight="1">
      <c r="C2" s="9"/>
      <c r="D2" s="9"/>
      <c r="E2" s="9"/>
      <c r="F2" s="8"/>
    </row>
    <row r="3" spans="1:13">
      <c r="D3" s="7" t="s">
        <v>2</v>
      </c>
      <c r="H3" s="7" t="s">
        <v>4</v>
      </c>
      <c r="K3" s="7" t="s">
        <v>5</v>
      </c>
      <c r="M3" s="26"/>
    </row>
    <row r="4" spans="1:13">
      <c r="A4" s="15" t="s">
        <v>0</v>
      </c>
      <c r="B4" s="15" t="s">
        <v>52</v>
      </c>
      <c r="C4" s="15" t="s">
        <v>1</v>
      </c>
      <c r="D4" s="15" t="s">
        <v>49</v>
      </c>
      <c r="E4" s="15" t="s">
        <v>3</v>
      </c>
      <c r="F4" s="15" t="s">
        <v>0</v>
      </c>
      <c r="G4" s="15" t="s">
        <v>1</v>
      </c>
      <c r="H4" s="15" t="s">
        <v>49</v>
      </c>
      <c r="I4" s="15" t="s">
        <v>3</v>
      </c>
      <c r="J4" s="15" t="s">
        <v>1</v>
      </c>
      <c r="K4" s="15" t="s">
        <v>49</v>
      </c>
      <c r="L4" s="15" t="s">
        <v>3</v>
      </c>
    </row>
    <row r="5" spans="1:13">
      <c r="A5" s="2">
        <v>40184</v>
      </c>
      <c r="B5" s="1" t="s">
        <v>65</v>
      </c>
      <c r="C5" s="23">
        <v>216</v>
      </c>
      <c r="D5" s="4">
        <v>0.17</v>
      </c>
      <c r="E5" s="5">
        <f>IF(D5="","",C5*D5)</f>
        <v>36.720000000000006</v>
      </c>
      <c r="F5" s="4"/>
      <c r="G5" s="3"/>
      <c r="H5" s="17" t="str">
        <f>IF(G5="","",D5)</f>
        <v/>
      </c>
      <c r="I5" s="18" t="str">
        <f>IF(H5="","",G5*H5)</f>
        <v/>
      </c>
      <c r="J5" s="1">
        <f>IF(C5="","",C5-G5)</f>
        <v>216</v>
      </c>
      <c r="K5" s="4">
        <f>IF(D5="","",D5)</f>
        <v>0.17</v>
      </c>
      <c r="L5" s="5">
        <f>IF(C5="","",J5*K5)</f>
        <v>36.720000000000006</v>
      </c>
    </row>
    <row r="6" spans="1:13">
      <c r="A6" s="2"/>
      <c r="B6" s="1"/>
      <c r="C6" s="23"/>
      <c r="D6" s="4"/>
      <c r="E6" s="5" t="str">
        <f t="shared" ref="E6:E16" si="0">IF(D6="","",C6*D6)</f>
        <v/>
      </c>
      <c r="F6" s="4"/>
      <c r="G6" s="3"/>
      <c r="H6" s="17" t="str">
        <f t="shared" ref="H6:H16" si="1">IF(G6="","",D6)</f>
        <v/>
      </c>
      <c r="I6" s="18" t="str">
        <f t="shared" ref="I6:I16" si="2">IF(H6="","",G6*H6)</f>
        <v/>
      </c>
      <c r="J6" s="1" t="str">
        <f>IF(C6="","",IF(B6=B5,J5+C6-G6,C6-G6))</f>
        <v/>
      </c>
      <c r="K6" s="4" t="str">
        <f t="shared" ref="K6:K16" si="3">IF(D6="","",D6)</f>
        <v/>
      </c>
      <c r="L6" s="5" t="str">
        <f t="shared" ref="L6:L16" si="4">IF(C6="","",J6*K6)</f>
        <v/>
      </c>
    </row>
    <row r="7" spans="1:13">
      <c r="A7" s="1"/>
      <c r="B7" s="1"/>
      <c r="C7" s="23"/>
      <c r="D7" s="4"/>
      <c r="E7" s="5" t="str">
        <f t="shared" si="0"/>
        <v/>
      </c>
      <c r="F7" s="4"/>
      <c r="G7" s="3"/>
      <c r="H7" s="17" t="str">
        <f t="shared" si="1"/>
        <v/>
      </c>
      <c r="I7" s="18" t="str">
        <f t="shared" si="2"/>
        <v/>
      </c>
      <c r="J7" s="1" t="str">
        <f t="shared" ref="J7:J16" si="5">IF(C7="","",IF(B7=B6,J6+C7-G7,C7-G7))</f>
        <v/>
      </c>
      <c r="K7" s="4" t="str">
        <f t="shared" si="3"/>
        <v/>
      </c>
      <c r="L7" s="5" t="str">
        <f t="shared" si="4"/>
        <v/>
      </c>
    </row>
    <row r="8" spans="1:13">
      <c r="A8" s="19"/>
      <c r="B8" s="19"/>
      <c r="C8" s="24"/>
      <c r="D8" s="16"/>
      <c r="E8" s="5" t="str">
        <f t="shared" si="0"/>
        <v/>
      </c>
      <c r="F8" s="16"/>
      <c r="G8" s="3"/>
      <c r="H8" s="17" t="str">
        <f t="shared" si="1"/>
        <v/>
      </c>
      <c r="I8" s="18" t="str">
        <f t="shared" si="2"/>
        <v/>
      </c>
      <c r="J8" s="1" t="str">
        <f t="shared" si="5"/>
        <v/>
      </c>
      <c r="K8" s="4" t="str">
        <f t="shared" si="3"/>
        <v/>
      </c>
      <c r="L8" s="5" t="str">
        <f t="shared" si="4"/>
        <v/>
      </c>
    </row>
    <row r="9" spans="1:13">
      <c r="A9" s="1"/>
      <c r="B9" s="1"/>
      <c r="C9" s="23"/>
      <c r="D9" s="4"/>
      <c r="E9" s="5" t="str">
        <f t="shared" si="0"/>
        <v/>
      </c>
      <c r="F9" s="4"/>
      <c r="G9" s="3"/>
      <c r="H9" s="17" t="str">
        <f t="shared" si="1"/>
        <v/>
      </c>
      <c r="I9" s="18" t="str">
        <f t="shared" si="2"/>
        <v/>
      </c>
      <c r="J9" s="1" t="str">
        <f t="shared" si="5"/>
        <v/>
      </c>
      <c r="K9" s="4" t="str">
        <f t="shared" si="3"/>
        <v/>
      </c>
      <c r="L9" s="5" t="str">
        <f t="shared" si="4"/>
        <v/>
      </c>
    </row>
    <row r="10" spans="1:13">
      <c r="A10" s="1"/>
      <c r="B10" s="1"/>
      <c r="C10" s="23"/>
      <c r="D10" s="4"/>
      <c r="E10" s="5" t="str">
        <f t="shared" si="0"/>
        <v/>
      </c>
      <c r="F10" s="4"/>
      <c r="G10" s="3"/>
      <c r="H10" s="17" t="str">
        <f t="shared" si="1"/>
        <v/>
      </c>
      <c r="I10" s="18" t="str">
        <f t="shared" si="2"/>
        <v/>
      </c>
      <c r="J10" s="1" t="str">
        <f t="shared" si="5"/>
        <v/>
      </c>
      <c r="K10" s="4" t="str">
        <f t="shared" si="3"/>
        <v/>
      </c>
      <c r="L10" s="5" t="str">
        <f t="shared" si="4"/>
        <v/>
      </c>
    </row>
    <row r="11" spans="1:13">
      <c r="A11" s="1"/>
      <c r="B11" s="1"/>
      <c r="C11" s="23"/>
      <c r="D11" s="4"/>
      <c r="E11" s="5" t="str">
        <f t="shared" si="0"/>
        <v/>
      </c>
      <c r="F11" s="4"/>
      <c r="G11" s="3"/>
      <c r="H11" s="17" t="str">
        <f t="shared" si="1"/>
        <v/>
      </c>
      <c r="I11" s="18" t="str">
        <f t="shared" si="2"/>
        <v/>
      </c>
      <c r="J11" s="1" t="str">
        <f t="shared" si="5"/>
        <v/>
      </c>
      <c r="K11" s="4" t="str">
        <f t="shared" si="3"/>
        <v/>
      </c>
      <c r="L11" s="5" t="str">
        <f t="shared" si="4"/>
        <v/>
      </c>
    </row>
    <row r="12" spans="1:13">
      <c r="A12" s="1"/>
      <c r="B12" s="1"/>
      <c r="C12" s="23"/>
      <c r="D12" s="4"/>
      <c r="E12" s="5" t="str">
        <f t="shared" si="0"/>
        <v/>
      </c>
      <c r="F12" s="4"/>
      <c r="G12" s="3"/>
      <c r="H12" s="17" t="str">
        <f t="shared" si="1"/>
        <v/>
      </c>
      <c r="I12" s="18" t="str">
        <f t="shared" si="2"/>
        <v/>
      </c>
      <c r="J12" s="1" t="str">
        <f t="shared" si="5"/>
        <v/>
      </c>
      <c r="K12" s="4" t="str">
        <f t="shared" si="3"/>
        <v/>
      </c>
      <c r="L12" s="5" t="str">
        <f t="shared" si="4"/>
        <v/>
      </c>
    </row>
    <row r="13" spans="1:13">
      <c r="A13" s="1"/>
      <c r="B13" s="1"/>
      <c r="C13" s="23"/>
      <c r="D13" s="4"/>
      <c r="E13" s="5" t="str">
        <f t="shared" si="0"/>
        <v/>
      </c>
      <c r="F13" s="4"/>
      <c r="G13" s="3"/>
      <c r="H13" s="17" t="str">
        <f t="shared" si="1"/>
        <v/>
      </c>
      <c r="I13" s="18" t="str">
        <f t="shared" si="2"/>
        <v/>
      </c>
      <c r="J13" s="1" t="str">
        <f t="shared" si="5"/>
        <v/>
      </c>
      <c r="K13" s="4" t="str">
        <f t="shared" si="3"/>
        <v/>
      </c>
      <c r="L13" s="5" t="str">
        <f t="shared" si="4"/>
        <v/>
      </c>
    </row>
    <row r="14" spans="1:13">
      <c r="A14" s="1"/>
      <c r="B14" s="1"/>
      <c r="C14" s="23"/>
      <c r="D14" s="4"/>
      <c r="E14" s="5" t="str">
        <f t="shared" si="0"/>
        <v/>
      </c>
      <c r="F14" s="4"/>
      <c r="G14" s="3"/>
      <c r="H14" s="17" t="str">
        <f t="shared" si="1"/>
        <v/>
      </c>
      <c r="I14" s="18" t="str">
        <f t="shared" si="2"/>
        <v/>
      </c>
      <c r="J14" s="1" t="str">
        <f t="shared" si="5"/>
        <v/>
      </c>
      <c r="K14" s="4" t="str">
        <f t="shared" si="3"/>
        <v/>
      </c>
      <c r="L14" s="5" t="str">
        <f t="shared" si="4"/>
        <v/>
      </c>
    </row>
    <row r="15" spans="1:13">
      <c r="A15" s="1"/>
      <c r="B15" s="1"/>
      <c r="C15" s="23"/>
      <c r="D15" s="4"/>
      <c r="E15" s="5" t="str">
        <f t="shared" si="0"/>
        <v/>
      </c>
      <c r="F15" s="4"/>
      <c r="G15" s="3"/>
      <c r="H15" s="17" t="str">
        <f t="shared" si="1"/>
        <v/>
      </c>
      <c r="I15" s="18" t="str">
        <f t="shared" si="2"/>
        <v/>
      </c>
      <c r="J15" s="1" t="str">
        <f t="shared" si="5"/>
        <v/>
      </c>
      <c r="K15" s="4" t="str">
        <f t="shared" si="3"/>
        <v/>
      </c>
      <c r="L15" s="5" t="str">
        <f t="shared" si="4"/>
        <v/>
      </c>
    </row>
    <row r="16" spans="1:13">
      <c r="A16" s="1"/>
      <c r="B16" s="1"/>
      <c r="C16" s="23"/>
      <c r="D16" s="4"/>
      <c r="E16" s="5" t="str">
        <f t="shared" si="0"/>
        <v/>
      </c>
      <c r="F16" s="4"/>
      <c r="G16" s="3"/>
      <c r="H16" s="17" t="str">
        <f t="shared" si="1"/>
        <v/>
      </c>
      <c r="I16" s="18" t="str">
        <f t="shared" si="2"/>
        <v/>
      </c>
      <c r="J16" s="1" t="str">
        <f t="shared" si="5"/>
        <v/>
      </c>
      <c r="K16" s="4" t="str">
        <f t="shared" si="3"/>
        <v/>
      </c>
      <c r="L16" s="5" t="str">
        <f t="shared" si="4"/>
        <v/>
      </c>
    </row>
    <row r="17" spans="3:10">
      <c r="C17" t="str">
        <f>IF(B17="","",A17*B17)</f>
        <v/>
      </c>
      <c r="G17" t="str">
        <f t="shared" ref="G17" si="6">IF(F17="","",E17*F17)</f>
        <v/>
      </c>
      <c r="H17" t="str">
        <f>IF(A17="","",A17-E17)</f>
        <v/>
      </c>
      <c r="I17" t="str">
        <f t="shared" ref="I17" si="7">IF(B17="","",B17)</f>
        <v/>
      </c>
      <c r="J17" t="str">
        <f>IF(A17="","",H17*I17)</f>
        <v/>
      </c>
    </row>
    <row r="18" spans="3:10">
      <c r="C18" t="str">
        <f t="shared" ref="C18:C19" si="8">IF(B18="","",$C$9)</f>
        <v/>
      </c>
      <c r="D18" t="str">
        <f t="shared" ref="D18:D19" si="9">IF(B18="","",B18*C18)</f>
        <v/>
      </c>
      <c r="F18" t="str">
        <f t="shared" ref="F18:F19" si="10">IF(E18="","",$C$9)</f>
        <v/>
      </c>
      <c r="G18" t="str">
        <f t="shared" ref="G18:G19" si="11">IF(E18="","",E18*F18)</f>
        <v/>
      </c>
      <c r="H18" t="str">
        <f t="shared" ref="H18:H19" si="12">IF(B18&lt;&gt;"",H17+B18,IF(E18&lt;&gt;"",H17-E18,""))</f>
        <v/>
      </c>
      <c r="I18" t="str">
        <f t="shared" ref="I18:I19" si="13">IF(H18="","",$C$9)</f>
        <v/>
      </c>
      <c r="J18" t="str">
        <f t="shared" ref="J18:J19" si="14">IF(H18="","",H18*I18)</f>
        <v/>
      </c>
    </row>
    <row r="19" spans="3:10">
      <c r="C19" t="str">
        <f t="shared" si="8"/>
        <v/>
      </c>
      <c r="D19" t="str">
        <f t="shared" si="9"/>
        <v/>
      </c>
      <c r="F19" t="str">
        <f t="shared" si="10"/>
        <v/>
      </c>
      <c r="G19" t="str">
        <f t="shared" si="11"/>
        <v/>
      </c>
      <c r="H19" t="str">
        <f t="shared" si="12"/>
        <v/>
      </c>
      <c r="I19" t="str">
        <f t="shared" si="13"/>
        <v/>
      </c>
      <c r="J19" t="str">
        <f t="shared" si="14"/>
        <v/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7"/>
  <dimension ref="A1:L16"/>
  <sheetViews>
    <sheetView topLeftCell="A7" zoomScale="90" zoomScaleNormal="90" workbookViewId="0">
      <selection activeCell="H6" sqref="H6"/>
    </sheetView>
  </sheetViews>
  <sheetFormatPr baseColWidth="10" defaultRowHeight="15"/>
  <cols>
    <col min="1" max="1" width="11.5703125" bestFit="1" customWidth="1"/>
    <col min="2" max="2" width="22.42578125" bestFit="1" customWidth="1"/>
    <col min="4" max="4" width="15.28515625" customWidth="1"/>
  </cols>
  <sheetData>
    <row r="1" spans="1:12">
      <c r="A1" s="15" t="s">
        <v>50</v>
      </c>
      <c r="B1" s="4" t="s">
        <v>51</v>
      </c>
    </row>
    <row r="3" spans="1:12">
      <c r="D3" s="7" t="s">
        <v>2</v>
      </c>
      <c r="H3" s="7" t="s">
        <v>4</v>
      </c>
      <c r="K3" s="7" t="s">
        <v>5</v>
      </c>
    </row>
    <row r="4" spans="1:12">
      <c r="A4" s="15" t="s">
        <v>0</v>
      </c>
      <c r="B4" s="15" t="s">
        <v>52</v>
      </c>
      <c r="C4" s="15" t="s">
        <v>1</v>
      </c>
      <c r="D4" s="15" t="s">
        <v>49</v>
      </c>
      <c r="E4" s="15" t="s">
        <v>3</v>
      </c>
      <c r="F4" s="15" t="s">
        <v>0</v>
      </c>
      <c r="G4" s="15" t="s">
        <v>1</v>
      </c>
      <c r="H4" s="15" t="s">
        <v>49</v>
      </c>
      <c r="I4" s="15" t="s">
        <v>3</v>
      </c>
      <c r="J4" s="15" t="s">
        <v>1</v>
      </c>
      <c r="K4" s="15" t="s">
        <v>49</v>
      </c>
      <c r="L4" s="15" t="s">
        <v>3</v>
      </c>
    </row>
    <row r="5" spans="1:12">
      <c r="A5" s="2">
        <v>40184</v>
      </c>
      <c r="B5" s="1" t="s">
        <v>69</v>
      </c>
      <c r="C5" s="23">
        <v>2</v>
      </c>
      <c r="D5" s="4">
        <v>4.0199999999999996</v>
      </c>
      <c r="E5" s="5">
        <f>IF(D5="","",C5*D5)</f>
        <v>8.0399999999999991</v>
      </c>
      <c r="F5" s="4"/>
      <c r="G5" s="3"/>
      <c r="H5" s="17" t="str">
        <f>IF(G5="","",D5)</f>
        <v/>
      </c>
      <c r="I5" s="18" t="str">
        <f>IF(H5="","",G5*H5)</f>
        <v/>
      </c>
      <c r="J5" s="1">
        <f>IF(C5="","",C5-G5)</f>
        <v>2</v>
      </c>
      <c r="K5" s="4">
        <f>IF(D5="","",D5)</f>
        <v>4.0199999999999996</v>
      </c>
      <c r="L5" s="5">
        <f>IF(C5="","",J5*K5)</f>
        <v>8.0399999999999991</v>
      </c>
    </row>
    <row r="6" spans="1:12">
      <c r="A6" s="2">
        <v>40184</v>
      </c>
      <c r="B6" s="1" t="s">
        <v>60</v>
      </c>
      <c r="C6" s="23">
        <v>3</v>
      </c>
      <c r="D6" s="4">
        <v>2.82</v>
      </c>
      <c r="E6" s="5">
        <f t="shared" ref="E6:E16" si="0">IF(D6="","",C6*D6)</f>
        <v>8.4599999999999991</v>
      </c>
      <c r="F6" s="4"/>
      <c r="G6" s="3"/>
      <c r="H6" s="17" t="str">
        <f t="shared" ref="H6:H16" si="1">IF(G6="","",D6)</f>
        <v/>
      </c>
      <c r="I6" s="18" t="str">
        <f t="shared" ref="I6:I16" si="2">IF(H6="","",G6*H6)</f>
        <v/>
      </c>
      <c r="J6" s="1">
        <f>IF(C6="","",IF(B6=B5,J5+C6-G6,C6-G6))</f>
        <v>3</v>
      </c>
      <c r="K6" s="4">
        <f t="shared" ref="K6:K16" si="3">IF(D6="","",D6)</f>
        <v>2.82</v>
      </c>
      <c r="L6" s="5">
        <f t="shared" ref="L6:L16" si="4">IF(C6="","",J6*K6)</f>
        <v>8.4599999999999991</v>
      </c>
    </row>
    <row r="7" spans="1:12">
      <c r="A7" s="2">
        <v>40184</v>
      </c>
      <c r="B7" s="1" t="s">
        <v>61</v>
      </c>
      <c r="C7" s="23">
        <v>1</v>
      </c>
      <c r="D7" s="4">
        <v>5.23</v>
      </c>
      <c r="E7" s="5">
        <f t="shared" si="0"/>
        <v>5.23</v>
      </c>
      <c r="F7" s="4"/>
      <c r="G7" s="3"/>
      <c r="H7" s="17" t="str">
        <f t="shared" si="1"/>
        <v/>
      </c>
      <c r="I7" s="18" t="str">
        <f t="shared" si="2"/>
        <v/>
      </c>
      <c r="J7" s="1">
        <f t="shared" ref="J7:J16" si="5">IF(C7="","",IF(B7=B6,J6+C7-G7,C7-G7))</f>
        <v>1</v>
      </c>
      <c r="K7" s="4">
        <f t="shared" si="3"/>
        <v>5.23</v>
      </c>
      <c r="L7" s="5">
        <f t="shared" si="4"/>
        <v>5.23</v>
      </c>
    </row>
    <row r="8" spans="1:12">
      <c r="A8" s="25">
        <v>40188</v>
      </c>
      <c r="B8" s="19" t="s">
        <v>62</v>
      </c>
      <c r="C8" s="24">
        <v>1</v>
      </c>
      <c r="D8" s="16">
        <v>4.79</v>
      </c>
      <c r="E8" s="5">
        <f t="shared" si="0"/>
        <v>4.79</v>
      </c>
      <c r="F8" s="16"/>
      <c r="G8" s="3"/>
      <c r="H8" s="17" t="str">
        <f t="shared" si="1"/>
        <v/>
      </c>
      <c r="I8" s="18" t="str">
        <f t="shared" si="2"/>
        <v/>
      </c>
      <c r="J8" s="1">
        <f t="shared" si="5"/>
        <v>1</v>
      </c>
      <c r="K8" s="4">
        <f t="shared" si="3"/>
        <v>4.79</v>
      </c>
      <c r="L8" s="5">
        <f t="shared" si="4"/>
        <v>4.79</v>
      </c>
    </row>
    <row r="9" spans="1:12">
      <c r="A9" s="2">
        <v>40188</v>
      </c>
      <c r="B9" s="1" t="s">
        <v>63</v>
      </c>
      <c r="C9" s="23">
        <v>3</v>
      </c>
      <c r="D9" s="4">
        <v>2.79</v>
      </c>
      <c r="E9" s="5">
        <f t="shared" si="0"/>
        <v>8.370000000000001</v>
      </c>
      <c r="F9" s="4"/>
      <c r="G9" s="3"/>
      <c r="H9" s="17" t="str">
        <f t="shared" si="1"/>
        <v/>
      </c>
      <c r="I9" s="18" t="str">
        <f t="shared" si="2"/>
        <v/>
      </c>
      <c r="J9" s="1">
        <f t="shared" si="5"/>
        <v>3</v>
      </c>
      <c r="K9" s="4">
        <f t="shared" si="3"/>
        <v>2.79</v>
      </c>
      <c r="L9" s="5">
        <f t="shared" si="4"/>
        <v>8.370000000000001</v>
      </c>
    </row>
    <row r="10" spans="1:12">
      <c r="A10" s="2">
        <v>40188</v>
      </c>
      <c r="B10" s="1" t="s">
        <v>64</v>
      </c>
      <c r="C10" s="23">
        <v>11</v>
      </c>
      <c r="D10" s="4">
        <v>0.97</v>
      </c>
      <c r="E10" s="5">
        <f t="shared" si="0"/>
        <v>10.67</v>
      </c>
      <c r="F10" s="4"/>
      <c r="G10" s="3"/>
      <c r="H10" s="17" t="str">
        <f t="shared" si="1"/>
        <v/>
      </c>
      <c r="I10" s="18" t="str">
        <f t="shared" si="2"/>
        <v/>
      </c>
      <c r="J10" s="1">
        <f t="shared" si="5"/>
        <v>11</v>
      </c>
      <c r="K10" s="4">
        <f t="shared" si="3"/>
        <v>0.97</v>
      </c>
      <c r="L10" s="5">
        <f t="shared" si="4"/>
        <v>10.67</v>
      </c>
    </row>
    <row r="11" spans="1:12">
      <c r="A11" s="1"/>
      <c r="B11" s="1"/>
      <c r="C11" s="23"/>
      <c r="D11" s="4"/>
      <c r="E11" s="5" t="str">
        <f t="shared" si="0"/>
        <v/>
      </c>
      <c r="F11" s="4"/>
      <c r="G11" s="3"/>
      <c r="H11" s="17" t="str">
        <f t="shared" si="1"/>
        <v/>
      </c>
      <c r="I11" s="18" t="str">
        <f t="shared" si="2"/>
        <v/>
      </c>
      <c r="J11" s="1" t="str">
        <f t="shared" si="5"/>
        <v/>
      </c>
      <c r="K11" s="4" t="str">
        <f t="shared" si="3"/>
        <v/>
      </c>
      <c r="L11" s="5" t="str">
        <f t="shared" si="4"/>
        <v/>
      </c>
    </row>
    <row r="12" spans="1:12">
      <c r="A12" s="1"/>
      <c r="B12" s="1"/>
      <c r="C12" s="23"/>
      <c r="D12" s="4"/>
      <c r="E12" s="5" t="str">
        <f t="shared" si="0"/>
        <v/>
      </c>
      <c r="F12" s="4"/>
      <c r="G12" s="3"/>
      <c r="H12" s="17" t="str">
        <f t="shared" si="1"/>
        <v/>
      </c>
      <c r="I12" s="18" t="str">
        <f t="shared" si="2"/>
        <v/>
      </c>
      <c r="J12" s="1" t="str">
        <f t="shared" si="5"/>
        <v/>
      </c>
      <c r="K12" s="4" t="str">
        <f t="shared" si="3"/>
        <v/>
      </c>
      <c r="L12" s="5" t="str">
        <f t="shared" si="4"/>
        <v/>
      </c>
    </row>
    <row r="13" spans="1:12">
      <c r="A13" s="1"/>
      <c r="B13" s="1"/>
      <c r="C13" s="23"/>
      <c r="D13" s="4"/>
      <c r="E13" s="5" t="str">
        <f t="shared" si="0"/>
        <v/>
      </c>
      <c r="F13" s="4"/>
      <c r="G13" s="3"/>
      <c r="H13" s="17" t="str">
        <f t="shared" si="1"/>
        <v/>
      </c>
      <c r="I13" s="18" t="str">
        <f t="shared" si="2"/>
        <v/>
      </c>
      <c r="J13" s="1" t="str">
        <f t="shared" si="5"/>
        <v/>
      </c>
      <c r="K13" s="4" t="str">
        <f t="shared" si="3"/>
        <v/>
      </c>
      <c r="L13" s="5" t="str">
        <f t="shared" si="4"/>
        <v/>
      </c>
    </row>
    <row r="14" spans="1:12">
      <c r="A14" s="1"/>
      <c r="B14" s="1"/>
      <c r="C14" s="23"/>
      <c r="D14" s="4"/>
      <c r="E14" s="5" t="str">
        <f t="shared" si="0"/>
        <v/>
      </c>
      <c r="F14" s="4"/>
      <c r="G14" s="3"/>
      <c r="H14" s="17" t="str">
        <f t="shared" si="1"/>
        <v/>
      </c>
      <c r="I14" s="18" t="str">
        <f t="shared" si="2"/>
        <v/>
      </c>
      <c r="J14" s="1" t="str">
        <f t="shared" si="5"/>
        <v/>
      </c>
      <c r="K14" s="4" t="str">
        <f t="shared" si="3"/>
        <v/>
      </c>
      <c r="L14" s="5" t="str">
        <f t="shared" si="4"/>
        <v/>
      </c>
    </row>
    <row r="15" spans="1:12">
      <c r="A15" s="1"/>
      <c r="B15" s="1"/>
      <c r="C15" s="23"/>
      <c r="D15" s="4"/>
      <c r="E15" s="5" t="str">
        <f t="shared" si="0"/>
        <v/>
      </c>
      <c r="F15" s="4"/>
      <c r="G15" s="3"/>
      <c r="H15" s="17" t="str">
        <f t="shared" si="1"/>
        <v/>
      </c>
      <c r="I15" s="18" t="str">
        <f t="shared" si="2"/>
        <v/>
      </c>
      <c r="J15" s="1" t="str">
        <f t="shared" si="5"/>
        <v/>
      </c>
      <c r="K15" s="4" t="str">
        <f t="shared" si="3"/>
        <v/>
      </c>
      <c r="L15" s="5" t="str">
        <f t="shared" si="4"/>
        <v/>
      </c>
    </row>
    <row r="16" spans="1:12">
      <c r="A16" s="1"/>
      <c r="B16" s="1"/>
      <c r="C16" s="23"/>
      <c r="D16" s="4"/>
      <c r="E16" s="5" t="str">
        <f t="shared" si="0"/>
        <v/>
      </c>
      <c r="F16" s="4"/>
      <c r="G16" s="3"/>
      <c r="H16" s="17" t="str">
        <f t="shared" si="1"/>
        <v/>
      </c>
      <c r="I16" s="18" t="str">
        <f t="shared" si="2"/>
        <v/>
      </c>
      <c r="J16" s="1" t="str">
        <f t="shared" si="5"/>
        <v/>
      </c>
      <c r="K16" s="4" t="str">
        <f t="shared" si="3"/>
        <v/>
      </c>
      <c r="L16" s="5" t="str">
        <f t="shared" si="4"/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Dépenses du jour</vt:lpstr>
      <vt:lpstr>Sortie produits</vt:lpstr>
      <vt:lpstr>BOUCHERIE DURIEZ</vt:lpstr>
      <vt:lpstr>CENTRALE FRUIT</vt:lpstr>
      <vt:lpstr>DAVIGEL</vt:lpstr>
      <vt:lpstr>DELEU</vt:lpstr>
      <vt:lpstr>POMONA CREMERIE</vt:lpstr>
      <vt:lpstr>SENECHAL</vt:lpstr>
      <vt:lpstr>SOMON</vt:lpstr>
      <vt:lpstr> TRANSGOURMET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</dc:creator>
  <cp:lastModifiedBy>Mairie</cp:lastModifiedBy>
  <dcterms:created xsi:type="dcterms:W3CDTF">2010-06-10T09:06:15Z</dcterms:created>
  <dcterms:modified xsi:type="dcterms:W3CDTF">2010-08-12T07:41:38Z</dcterms:modified>
</cp:coreProperties>
</file>