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15" yWindow="3960" windowWidth="12120" windowHeight="4020"/>
  </bookViews>
  <sheets>
    <sheet name="Feuil4" sheetId="7" r:id="rId1"/>
  </sheets>
  <externalReferences>
    <externalReference r:id="rId2"/>
  </externalReferences>
  <definedNames>
    <definedName name="test" localSheetId="0">GET.CELL(63,[1]Feuil1!XFD1048573)</definedName>
  </definedNames>
  <calcPr calcId="124519"/>
</workbook>
</file>

<file path=xl/calcChain.xml><?xml version="1.0" encoding="utf-8"?>
<calcChain xmlns="http://schemas.openxmlformats.org/spreadsheetml/2006/main">
  <c r="FW101" i="7"/>
  <c r="FV101"/>
  <c r="FU101"/>
  <c r="FT101"/>
  <c r="FS101"/>
  <c r="FR101"/>
  <c r="FQ101"/>
  <c r="FP101"/>
  <c r="FW100"/>
  <c r="FV100"/>
  <c r="FU100"/>
  <c r="FT100"/>
  <c r="FS100"/>
  <c r="FR100"/>
  <c r="FQ100"/>
  <c r="FP100"/>
  <c r="FW99"/>
  <c r="FV99"/>
  <c r="FU99"/>
  <c r="FT99"/>
  <c r="FS99"/>
  <c r="FR99"/>
  <c r="FQ99"/>
  <c r="FP99"/>
  <c r="FW98"/>
  <c r="FV98"/>
  <c r="FU98"/>
  <c r="FT98"/>
  <c r="FS98"/>
  <c r="FR98"/>
  <c r="FQ98"/>
  <c r="FP98"/>
  <c r="FW97"/>
  <c r="FV97"/>
  <c r="FU97"/>
  <c r="FT97"/>
  <c r="FS97"/>
  <c r="FR97"/>
  <c r="FQ97"/>
  <c r="FP97"/>
  <c r="FW96"/>
  <c r="FV96"/>
  <c r="FU96"/>
  <c r="FT96"/>
  <c r="FS96"/>
  <c r="FR96"/>
  <c r="FQ96"/>
  <c r="FP96"/>
  <c r="FW95"/>
  <c r="FV95"/>
  <c r="FU95"/>
  <c r="FT95"/>
  <c r="FS95"/>
  <c r="FR95"/>
  <c r="FQ95"/>
  <c r="FP95"/>
  <c r="FW94"/>
  <c r="FV94"/>
  <c r="FU94"/>
  <c r="FT94"/>
  <c r="FS94"/>
  <c r="FR94"/>
  <c r="FQ94"/>
  <c r="FP94"/>
  <c r="FW93"/>
  <c r="FV93"/>
  <c r="FU93"/>
  <c r="FT93"/>
  <c r="FS93"/>
  <c r="FR93"/>
  <c r="FQ93"/>
  <c r="FP93"/>
  <c r="FW92"/>
  <c r="FV92"/>
  <c r="FU92"/>
  <c r="FT92"/>
  <c r="FS92"/>
  <c r="FR92"/>
  <c r="FQ92"/>
  <c r="FP92"/>
  <c r="FW91"/>
  <c r="FV91"/>
  <c r="FU91"/>
  <c r="FT91"/>
  <c r="FS91"/>
  <c r="FR91"/>
  <c r="FQ91"/>
  <c r="FP91"/>
  <c r="FW90"/>
  <c r="FV90"/>
  <c r="FU90"/>
  <c r="FT90"/>
  <c r="FS90"/>
  <c r="FR90"/>
  <c r="FQ90"/>
  <c r="FP90"/>
  <c r="FW89"/>
  <c r="FV89"/>
  <c r="FU89"/>
  <c r="FT89"/>
  <c r="FS89"/>
  <c r="FR89"/>
  <c r="FQ89"/>
  <c r="FP89"/>
  <c r="FW88"/>
  <c r="FV88"/>
  <c r="FU88"/>
  <c r="FT88"/>
  <c r="FS88"/>
  <c r="FR88"/>
  <c r="FQ88"/>
  <c r="FP88"/>
  <c r="FW87"/>
  <c r="FV87"/>
  <c r="FU87"/>
  <c r="FT87"/>
  <c r="FS87"/>
  <c r="FR87"/>
  <c r="FQ87"/>
  <c r="FP87"/>
  <c r="FW86"/>
  <c r="FV86"/>
  <c r="FU86"/>
  <c r="FT86"/>
  <c r="FS86"/>
  <c r="FR86"/>
  <c r="FQ86"/>
  <c r="FP86"/>
  <c r="FW85"/>
  <c r="FV85"/>
  <c r="FU85"/>
  <c r="FT85"/>
  <c r="FS85"/>
  <c r="FR85"/>
  <c r="FQ85"/>
  <c r="FP85"/>
  <c r="FW84"/>
  <c r="FV84"/>
  <c r="FU84"/>
  <c r="FT84"/>
  <c r="FS84"/>
  <c r="FR84"/>
  <c r="FQ84"/>
  <c r="FP84"/>
  <c r="FW83"/>
  <c r="FV83"/>
  <c r="FU83"/>
  <c r="FT83"/>
  <c r="FS83"/>
  <c r="FR83"/>
  <c r="FQ83"/>
  <c r="FP83"/>
  <c r="FW82"/>
  <c r="FV82"/>
  <c r="FU82"/>
  <c r="FT82"/>
  <c r="FS82"/>
  <c r="FR82"/>
  <c r="FQ82"/>
  <c r="FP82"/>
  <c r="FW81"/>
  <c r="FV81"/>
  <c r="FU81"/>
  <c r="FT81"/>
  <c r="FS81"/>
  <c r="FR81"/>
  <c r="FQ81"/>
  <c r="FP81"/>
  <c r="FW80"/>
  <c r="FV80"/>
  <c r="FU80"/>
  <c r="FT80"/>
  <c r="FS80"/>
  <c r="FR80"/>
  <c r="FQ80"/>
  <c r="FP80"/>
  <c r="FW79"/>
  <c r="FV79"/>
  <c r="FU79"/>
  <c r="FT79"/>
  <c r="FS79"/>
  <c r="FR79"/>
  <c r="FQ79"/>
  <c r="FP79"/>
  <c r="FW78"/>
  <c r="FV78"/>
  <c r="FU78"/>
  <c r="FT78"/>
  <c r="FS78"/>
  <c r="FR78"/>
  <c r="FQ78"/>
  <c r="FP78"/>
  <c r="FW77"/>
  <c r="FV77"/>
  <c r="FU77"/>
  <c r="FT77"/>
  <c r="FS77"/>
  <c r="FR77"/>
  <c r="FQ77"/>
  <c r="FP77"/>
  <c r="FW76"/>
  <c r="FV76"/>
  <c r="FU76"/>
  <c r="FT76"/>
  <c r="FS76"/>
  <c r="FR76"/>
  <c r="FQ76"/>
  <c r="FP76"/>
  <c r="FW75"/>
  <c r="FV75"/>
  <c r="FU75"/>
  <c r="FT75"/>
  <c r="FS75"/>
  <c r="FR75"/>
  <c r="FQ75"/>
  <c r="FP75"/>
  <c r="FW74"/>
  <c r="FV74"/>
  <c r="FU74"/>
  <c r="FT74"/>
  <c r="FS74"/>
  <c r="FR74"/>
  <c r="FQ74"/>
  <c r="FP74"/>
  <c r="FW73"/>
  <c r="FV73"/>
  <c r="FU73"/>
  <c r="FT73"/>
  <c r="FS73"/>
  <c r="FR73"/>
  <c r="FQ73"/>
  <c r="FP73"/>
  <c r="FW72"/>
  <c r="FV72"/>
  <c r="FU72"/>
  <c r="FT72"/>
  <c r="FS72"/>
  <c r="FR72"/>
  <c r="FQ72"/>
  <c r="FP72"/>
  <c r="FW71"/>
  <c r="FV71"/>
  <c r="FU71"/>
  <c r="FT71"/>
  <c r="FS71"/>
  <c r="FR71"/>
  <c r="FQ71"/>
  <c r="FP71"/>
  <c r="FW70"/>
  <c r="FV70"/>
  <c r="FU70"/>
  <c r="FT70"/>
  <c r="FS70"/>
  <c r="FR70"/>
  <c r="FQ70"/>
  <c r="FP70"/>
  <c r="FW69"/>
  <c r="FV69"/>
  <c r="FU69"/>
  <c r="FT69"/>
  <c r="FS69"/>
  <c r="FR69"/>
  <c r="FQ69"/>
  <c r="FP69"/>
  <c r="FW68"/>
  <c r="FV68"/>
  <c r="FU68"/>
  <c r="FT68"/>
  <c r="FS68"/>
  <c r="FR68"/>
  <c r="FQ68"/>
  <c r="FP68"/>
  <c r="FW67"/>
  <c r="FV67"/>
  <c r="FU67"/>
  <c r="FT67"/>
  <c r="FS67"/>
  <c r="FR67"/>
  <c r="FQ67"/>
  <c r="FP67"/>
  <c r="FW66"/>
  <c r="FV66"/>
  <c r="FU66"/>
  <c r="FT66"/>
  <c r="FS66"/>
  <c r="FR66"/>
  <c r="FQ66"/>
  <c r="FP66"/>
  <c r="FW65"/>
  <c r="FV65"/>
  <c r="FU65"/>
  <c r="FT65"/>
  <c r="FS65"/>
  <c r="FR65"/>
  <c r="FQ65"/>
  <c r="FP65"/>
  <c r="FW64"/>
  <c r="FV64"/>
  <c r="FU64"/>
  <c r="FT64"/>
  <c r="FS64"/>
  <c r="FR64"/>
  <c r="FQ64"/>
  <c r="FP64"/>
  <c r="FW63"/>
  <c r="FV63"/>
  <c r="FU63"/>
  <c r="FT63"/>
  <c r="FS63"/>
  <c r="FR63"/>
  <c r="FQ63"/>
  <c r="FP63"/>
  <c r="FW62"/>
  <c r="FV62"/>
  <c r="FU62"/>
  <c r="FT62"/>
  <c r="FS62"/>
  <c r="FR62"/>
  <c r="FQ62"/>
  <c r="FP62"/>
  <c r="FW61"/>
  <c r="FV61"/>
  <c r="FU61"/>
  <c r="FT61"/>
  <c r="FS61"/>
  <c r="FR61"/>
  <c r="FQ61"/>
  <c r="FP61"/>
  <c r="FW60"/>
  <c r="FV60"/>
  <c r="FU60"/>
  <c r="FT60"/>
  <c r="FS60"/>
  <c r="FR60"/>
  <c r="FQ60"/>
  <c r="FP60"/>
  <c r="FW59"/>
  <c r="FV59"/>
  <c r="FU59"/>
  <c r="FT59"/>
  <c r="FS59"/>
  <c r="FR59"/>
  <c r="FQ59"/>
  <c r="FP59"/>
  <c r="FK59"/>
  <c r="FJ59"/>
  <c r="FI59"/>
  <c r="FH59"/>
  <c r="FG59"/>
  <c r="FF59"/>
  <c r="FE59"/>
  <c r="FD59"/>
  <c r="EY59"/>
  <c r="EX59"/>
  <c r="EW59"/>
  <c r="EV59"/>
  <c r="EU59"/>
  <c r="ET59"/>
  <c r="ES59"/>
  <c r="ER59"/>
  <c r="EM59"/>
  <c r="EL59"/>
  <c r="EK59"/>
  <c r="EJ59"/>
  <c r="EI59"/>
  <c r="EH59"/>
  <c r="EG59"/>
  <c r="EF59"/>
  <c r="EA59"/>
  <c r="DZ59"/>
  <c r="DY59"/>
  <c r="DX59"/>
  <c r="DW59"/>
  <c r="DV59"/>
  <c r="DU59"/>
  <c r="DT59"/>
  <c r="FW58"/>
  <c r="FV58"/>
  <c r="FU58"/>
  <c r="FT58"/>
  <c r="FS58"/>
  <c r="FR58"/>
  <c r="FQ58"/>
  <c r="FP58"/>
  <c r="FK58"/>
  <c r="FJ58"/>
  <c r="FI58"/>
  <c r="FH58"/>
  <c r="FG58"/>
  <c r="FF58"/>
  <c r="FE58"/>
  <c r="FD58"/>
  <c r="EY58"/>
  <c r="EX58"/>
  <c r="EW58"/>
  <c r="EV58"/>
  <c r="EU58"/>
  <c r="ET58"/>
  <c r="ES58"/>
  <c r="ER58"/>
  <c r="EM58"/>
  <c r="EL58"/>
  <c r="EK58"/>
  <c r="EJ58"/>
  <c r="EI58"/>
  <c r="EH58"/>
  <c r="EG58"/>
  <c r="EF58"/>
  <c r="EA58"/>
  <c r="DZ58"/>
  <c r="DY58"/>
  <c r="DX58"/>
  <c r="DW58"/>
  <c r="DV58"/>
  <c r="DU58"/>
  <c r="DT58"/>
  <c r="FW57"/>
  <c r="FV57"/>
  <c r="FU57"/>
  <c r="FT57"/>
  <c r="FS57"/>
  <c r="FR57"/>
  <c r="FQ57"/>
  <c r="FP57"/>
  <c r="FK57"/>
  <c r="FJ57"/>
  <c r="FI57"/>
  <c r="FH57"/>
  <c r="FG57"/>
  <c r="FF57"/>
  <c r="FE57"/>
  <c r="FD57"/>
  <c r="EY57"/>
  <c r="EX57"/>
  <c r="EW57"/>
  <c r="EV57"/>
  <c r="EU57"/>
  <c r="ET57"/>
  <c r="ES57"/>
  <c r="ER57"/>
  <c r="EM57"/>
  <c r="EL57"/>
  <c r="EK57"/>
  <c r="EJ57"/>
  <c r="EI57"/>
  <c r="EH57"/>
  <c r="EG57"/>
  <c r="EF57"/>
  <c r="EA57"/>
  <c r="DZ57"/>
  <c r="DY57"/>
  <c r="DX57"/>
  <c r="DW57"/>
  <c r="DV57"/>
  <c r="DU57"/>
  <c r="DT57"/>
  <c r="FW56"/>
  <c r="FV56"/>
  <c r="FU56"/>
  <c r="FT56"/>
  <c r="FS56"/>
  <c r="FR56"/>
  <c r="FQ56"/>
  <c r="FP56"/>
  <c r="FK56"/>
  <c r="FJ56"/>
  <c r="FI56"/>
  <c r="FH56"/>
  <c r="FG56"/>
  <c r="FF56"/>
  <c r="FE56"/>
  <c r="FD56"/>
  <c r="EY56"/>
  <c r="EX56"/>
  <c r="EW56"/>
  <c r="EV56"/>
  <c r="EU56"/>
  <c r="ET56"/>
  <c r="ES56"/>
  <c r="ER56"/>
  <c r="EM56"/>
  <c r="EL56"/>
  <c r="EK56"/>
  <c r="EJ56"/>
  <c r="EI56"/>
  <c r="EH56"/>
  <c r="EG56"/>
  <c r="EF56"/>
  <c r="EA56"/>
  <c r="DZ56"/>
  <c r="DY56"/>
  <c r="DX56"/>
  <c r="DW56"/>
  <c r="DV56"/>
  <c r="DU56"/>
  <c r="DT56"/>
  <c r="FW55"/>
  <c r="FV55"/>
  <c r="FU55"/>
  <c r="FT55"/>
  <c r="FS55"/>
  <c r="FR55"/>
  <c r="FQ55"/>
  <c r="FP55"/>
  <c r="FK55"/>
  <c r="FJ55"/>
  <c r="FI55"/>
  <c r="FH55"/>
  <c r="FG55"/>
  <c r="FF55"/>
  <c r="FE55"/>
  <c r="FD55"/>
  <c r="EY55"/>
  <c r="EX55"/>
  <c r="EW55"/>
  <c r="EV55"/>
  <c r="EU55"/>
  <c r="ET55"/>
  <c r="ES55"/>
  <c r="ER55"/>
  <c r="EM55"/>
  <c r="EL55"/>
  <c r="EK55"/>
  <c r="EJ55"/>
  <c r="EI55"/>
  <c r="EH55"/>
  <c r="EG55"/>
  <c r="EF55"/>
  <c r="EA55"/>
  <c r="DZ55"/>
  <c r="DY55"/>
  <c r="DX55"/>
  <c r="DW55"/>
  <c r="DV55"/>
  <c r="DU55"/>
  <c r="DT55"/>
  <c r="FW54"/>
  <c r="FV54"/>
  <c r="FU54"/>
  <c r="FT54"/>
  <c r="FS54"/>
  <c r="FR54"/>
  <c r="FQ54"/>
  <c r="FP54"/>
  <c r="FK54"/>
  <c r="FJ54"/>
  <c r="FI54"/>
  <c r="FH54"/>
  <c r="FG54"/>
  <c r="FF54"/>
  <c r="FE54"/>
  <c r="FD54"/>
  <c r="EY54"/>
  <c r="EX54"/>
  <c r="EW54"/>
  <c r="EV54"/>
  <c r="EU54"/>
  <c r="ET54"/>
  <c r="ES54"/>
  <c r="ER54"/>
  <c r="EM54"/>
  <c r="EL54"/>
  <c r="EK54"/>
  <c r="EJ54"/>
  <c r="EI54"/>
  <c r="EH54"/>
  <c r="EG54"/>
  <c r="EF54"/>
  <c r="EA54"/>
  <c r="DZ54"/>
  <c r="DY54"/>
  <c r="DX54"/>
  <c r="DW54"/>
  <c r="DV54"/>
  <c r="DU54"/>
  <c r="DT54"/>
  <c r="FW53"/>
  <c r="FV53"/>
  <c r="FU53"/>
  <c r="FT53"/>
  <c r="FS53"/>
  <c r="FR53"/>
  <c r="FQ53"/>
  <c r="FP53"/>
  <c r="FK53"/>
  <c r="FJ53"/>
  <c r="FI53"/>
  <c r="FH53"/>
  <c r="FG53"/>
  <c r="FF53"/>
  <c r="FE53"/>
  <c r="FD53"/>
  <c r="EY53"/>
  <c r="EX53"/>
  <c r="EW53"/>
  <c r="EV53"/>
  <c r="EU53"/>
  <c r="ET53"/>
  <c r="ES53"/>
  <c r="ER53"/>
  <c r="EM53"/>
  <c r="EL53"/>
  <c r="EK53"/>
  <c r="EJ53"/>
  <c r="EI53"/>
  <c r="EH53"/>
  <c r="EG53"/>
  <c r="EF53"/>
  <c r="EA53"/>
  <c r="DZ53"/>
  <c r="DY53"/>
  <c r="DX53"/>
  <c r="DW53"/>
  <c r="DV53"/>
  <c r="DU53"/>
  <c r="DT53"/>
  <c r="FW52"/>
  <c r="FV52"/>
  <c r="FU52"/>
  <c r="FT52"/>
  <c r="FS52"/>
  <c r="FR52"/>
  <c r="FQ52"/>
  <c r="FP52"/>
  <c r="FK52"/>
  <c r="FJ52"/>
  <c r="FI52"/>
  <c r="FH52"/>
  <c r="FG52"/>
  <c r="FF52"/>
  <c r="FE52"/>
  <c r="FD52"/>
  <c r="EY52"/>
  <c r="EX52"/>
  <c r="EW52"/>
  <c r="EV52"/>
  <c r="EU52"/>
  <c r="ET52"/>
  <c r="ES52"/>
  <c r="ER52"/>
  <c r="EM52"/>
  <c r="EL52"/>
  <c r="EK52"/>
  <c r="EJ52"/>
  <c r="EI52"/>
  <c r="EH52"/>
  <c r="EG52"/>
  <c r="EF52"/>
  <c r="EA52"/>
  <c r="DZ52"/>
  <c r="DY52"/>
  <c r="DX52"/>
  <c r="DW52"/>
  <c r="DV52"/>
  <c r="DU52"/>
  <c r="DT52"/>
  <c r="FW51"/>
  <c r="FV51"/>
  <c r="FU51"/>
  <c r="FT51"/>
  <c r="FS51"/>
  <c r="FR51"/>
  <c r="FQ51"/>
  <c r="FP51"/>
  <c r="FK51"/>
  <c r="FJ51"/>
  <c r="FI51"/>
  <c r="FH51"/>
  <c r="FG51"/>
  <c r="FF51"/>
  <c r="FE51"/>
  <c r="FD51"/>
  <c r="EY51"/>
  <c r="EX51"/>
  <c r="EW51"/>
  <c r="EV51"/>
  <c r="EU51"/>
  <c r="ET51"/>
  <c r="ES51"/>
  <c r="ER51"/>
  <c r="EM51"/>
  <c r="EL51"/>
  <c r="EK51"/>
  <c r="EJ51"/>
  <c r="EI51"/>
  <c r="EH51"/>
  <c r="EG51"/>
  <c r="EF51"/>
  <c r="EA51"/>
  <c r="DZ51"/>
  <c r="DY51"/>
  <c r="DX51"/>
  <c r="DW51"/>
  <c r="DV51"/>
  <c r="DU51"/>
  <c r="DT51"/>
  <c r="FW50"/>
  <c r="FV50"/>
  <c r="FU50"/>
  <c r="FT50"/>
  <c r="FS50"/>
  <c r="FR50"/>
  <c r="FQ50"/>
  <c r="FP50"/>
  <c r="FK50"/>
  <c r="FJ50"/>
  <c r="FI50"/>
  <c r="FH50"/>
  <c r="FG50"/>
  <c r="FF50"/>
  <c r="FE50"/>
  <c r="FD50"/>
  <c r="EY50"/>
  <c r="EX50"/>
  <c r="EW50"/>
  <c r="EV50"/>
  <c r="EU50"/>
  <c r="ET50"/>
  <c r="ES50"/>
  <c r="ER50"/>
  <c r="EM50"/>
  <c r="EL50"/>
  <c r="EK50"/>
  <c r="EJ50"/>
  <c r="EI50"/>
  <c r="EH50"/>
  <c r="EG50"/>
  <c r="EF50"/>
  <c r="EA50"/>
  <c r="DZ50"/>
  <c r="DY50"/>
  <c r="DX50"/>
  <c r="DW50"/>
  <c r="DV50"/>
  <c r="DU50"/>
  <c r="DT50"/>
  <c r="FW49"/>
  <c r="FV49"/>
  <c r="FU49"/>
  <c r="FT49"/>
  <c r="FS49"/>
  <c r="FR49"/>
  <c r="FQ49"/>
  <c r="FP49"/>
  <c r="FK49"/>
  <c r="FJ49"/>
  <c r="FI49"/>
  <c r="FH49"/>
  <c r="FG49"/>
  <c r="FF49"/>
  <c r="FE49"/>
  <c r="FD49"/>
  <c r="EY49"/>
  <c r="EX49"/>
  <c r="EW49"/>
  <c r="EV49"/>
  <c r="EU49"/>
  <c r="ET49"/>
  <c r="ES49"/>
  <c r="ER49"/>
  <c r="EM49"/>
  <c r="EL49"/>
  <c r="EK49"/>
  <c r="EJ49"/>
  <c r="EI49"/>
  <c r="EH49"/>
  <c r="EG49"/>
  <c r="EF49"/>
  <c r="EA49"/>
  <c r="DZ49"/>
  <c r="DY49"/>
  <c r="DX49"/>
  <c r="DW49"/>
  <c r="DV49"/>
  <c r="DU49"/>
  <c r="DT49"/>
  <c r="FW48"/>
  <c r="FV48"/>
  <c r="FU48"/>
  <c r="FT48"/>
  <c r="FS48"/>
  <c r="FR48"/>
  <c r="FQ48"/>
  <c r="FP48"/>
  <c r="FK48"/>
  <c r="FJ48"/>
  <c r="FI48"/>
  <c r="FH48"/>
  <c r="FG48"/>
  <c r="FF48"/>
  <c r="FE48"/>
  <c r="FD48"/>
  <c r="EY48"/>
  <c r="EX48"/>
  <c r="EW48"/>
  <c r="EV48"/>
  <c r="EU48"/>
  <c r="ET48"/>
  <c r="ES48"/>
  <c r="ER48"/>
  <c r="EM48"/>
  <c r="EL48"/>
  <c r="EK48"/>
  <c r="EJ48"/>
  <c r="EI48"/>
  <c r="EH48"/>
  <c r="EG48"/>
  <c r="EF48"/>
  <c r="EA48"/>
  <c r="DZ48"/>
  <c r="DY48"/>
  <c r="DX48"/>
  <c r="DW48"/>
  <c r="DV48"/>
  <c r="DU48"/>
  <c r="DT48"/>
  <c r="AJ48"/>
  <c r="FW47"/>
  <c r="FV47"/>
  <c r="FU47"/>
  <c r="FT47"/>
  <c r="FS47"/>
  <c r="FR47"/>
  <c r="FQ47"/>
  <c r="FP47"/>
  <c r="FK47"/>
  <c r="FJ47"/>
  <c r="FI47"/>
  <c r="FH47"/>
  <c r="FG47"/>
  <c r="FF47"/>
  <c r="FE47"/>
  <c r="FD47"/>
  <c r="EY47"/>
  <c r="EX47"/>
  <c r="EW47"/>
  <c r="EV47"/>
  <c r="EU47"/>
  <c r="ET47"/>
  <c r="ES47"/>
  <c r="ER47"/>
  <c r="EM47"/>
  <c r="EL47"/>
  <c r="EK47"/>
  <c r="EJ47"/>
  <c r="EI47"/>
  <c r="EH47"/>
  <c r="EG47"/>
  <c r="EF47"/>
  <c r="EA47"/>
  <c r="DZ47"/>
  <c r="DY47"/>
  <c r="DX47"/>
  <c r="DW47"/>
  <c r="DV47"/>
  <c r="DU47"/>
  <c r="DT47"/>
  <c r="AJ47"/>
  <c r="FW46"/>
  <c r="FV46"/>
  <c r="FU46"/>
  <c r="FT46"/>
  <c r="FS46"/>
  <c r="FR46"/>
  <c r="FQ46"/>
  <c r="FP46"/>
  <c r="FK46"/>
  <c r="FJ46"/>
  <c r="FI46"/>
  <c r="FH46"/>
  <c r="FG46"/>
  <c r="FF46"/>
  <c r="FE46"/>
  <c r="FD46"/>
  <c r="EY46"/>
  <c r="EX46"/>
  <c r="EW46"/>
  <c r="EV46"/>
  <c r="EU46"/>
  <c r="ET46"/>
  <c r="ES46"/>
  <c r="ER46"/>
  <c r="FA46" s="1"/>
  <c r="EM46"/>
  <c r="EL46"/>
  <c r="EK46"/>
  <c r="EJ46"/>
  <c r="EI46"/>
  <c r="EH46"/>
  <c r="EG46"/>
  <c r="EF46"/>
  <c r="EA46"/>
  <c r="DZ46"/>
  <c r="DY46"/>
  <c r="DX46"/>
  <c r="DW46"/>
  <c r="DV46"/>
  <c r="DU46"/>
  <c r="DT46"/>
  <c r="DP46"/>
  <c r="DO46"/>
  <c r="DN46"/>
  <c r="AJ46"/>
  <c r="FW45"/>
  <c r="FV45"/>
  <c r="FU45"/>
  <c r="FT45"/>
  <c r="FS45"/>
  <c r="FR45"/>
  <c r="FQ45"/>
  <c r="FP45"/>
  <c r="FY45" s="1"/>
  <c r="FK45"/>
  <c r="FJ45"/>
  <c r="FI45"/>
  <c r="FH45"/>
  <c r="FG45"/>
  <c r="FF45"/>
  <c r="FE45"/>
  <c r="FD45"/>
  <c r="FN45" s="1"/>
  <c r="EY45"/>
  <c r="EX45"/>
  <c r="EW45"/>
  <c r="EV45"/>
  <c r="EU45"/>
  <c r="ET45"/>
  <c r="ES45"/>
  <c r="ER45"/>
  <c r="FA45" s="1"/>
  <c r="EM45"/>
  <c r="EL45"/>
  <c r="EK45"/>
  <c r="EJ45"/>
  <c r="EI45"/>
  <c r="EH45"/>
  <c r="EG45"/>
  <c r="EF45"/>
  <c r="EO45" s="1"/>
  <c r="EA45"/>
  <c r="DZ45"/>
  <c r="DY45"/>
  <c r="DX45"/>
  <c r="DW45"/>
  <c r="DV45"/>
  <c r="DU45"/>
  <c r="DT45"/>
  <c r="ED45" s="1"/>
  <c r="DP45"/>
  <c r="DO45"/>
  <c r="DN45"/>
  <c r="DB45"/>
  <c r="DA45"/>
  <c r="CZ45"/>
  <c r="CP45"/>
  <c r="CO45"/>
  <c r="CN45"/>
  <c r="CD45"/>
  <c r="CC45"/>
  <c r="CB45"/>
  <c r="BP45"/>
  <c r="BO45"/>
  <c r="BN45"/>
  <c r="AJ45"/>
  <c r="FW44"/>
  <c r="FV44"/>
  <c r="FU44"/>
  <c r="FT44"/>
  <c r="FS44"/>
  <c r="FR44"/>
  <c r="FQ44"/>
  <c r="FP44"/>
  <c r="FY44" s="1"/>
  <c r="FK44"/>
  <c r="FJ44"/>
  <c r="FI44"/>
  <c r="FH44"/>
  <c r="FG44"/>
  <c r="FF44"/>
  <c r="FE44"/>
  <c r="FD44"/>
  <c r="FN44" s="1"/>
  <c r="EY44"/>
  <c r="EX44"/>
  <c r="EW44"/>
  <c r="EV44"/>
  <c r="EU44"/>
  <c r="ET44"/>
  <c r="ES44"/>
  <c r="ER44"/>
  <c r="FA44" s="1"/>
  <c r="EM44"/>
  <c r="EL44"/>
  <c r="EK44"/>
  <c r="EJ44"/>
  <c r="EI44"/>
  <c r="EH44"/>
  <c r="EG44"/>
  <c r="EF44"/>
  <c r="EP44" s="1"/>
  <c r="EA44"/>
  <c r="DZ44"/>
  <c r="DY44"/>
  <c r="DX44"/>
  <c r="DW44"/>
  <c r="DV44"/>
  <c r="DU44"/>
  <c r="DT44"/>
  <c r="EC44" s="1"/>
  <c r="DP44"/>
  <c r="DO44"/>
  <c r="DN44"/>
  <c r="DB44"/>
  <c r="DA44"/>
  <c r="CZ44"/>
  <c r="CP44"/>
  <c r="CO44"/>
  <c r="CN44"/>
  <c r="CD44"/>
  <c r="CC44"/>
  <c r="CB44"/>
  <c r="BP44"/>
  <c r="BO44"/>
  <c r="BN44"/>
  <c r="AJ44"/>
  <c r="FW43"/>
  <c r="FV43"/>
  <c r="FU43"/>
  <c r="FT43"/>
  <c r="FS43"/>
  <c r="FR43"/>
  <c r="FQ43"/>
  <c r="FP43"/>
  <c r="FZ43" s="1"/>
  <c r="FK43"/>
  <c r="FJ43"/>
  <c r="FI43"/>
  <c r="FH43"/>
  <c r="FG43"/>
  <c r="FF43"/>
  <c r="FE43"/>
  <c r="FD43"/>
  <c r="FM43" s="1"/>
  <c r="EY43"/>
  <c r="EX43"/>
  <c r="EW43"/>
  <c r="EV43"/>
  <c r="EU43"/>
  <c r="ET43"/>
  <c r="ES43"/>
  <c r="ER43"/>
  <c r="FB43" s="1"/>
  <c r="EM43"/>
  <c r="EL43"/>
  <c r="EK43"/>
  <c r="EJ43"/>
  <c r="EI43"/>
  <c r="EH43"/>
  <c r="EG43"/>
  <c r="EF43"/>
  <c r="EO43" s="1"/>
  <c r="EA43"/>
  <c r="DZ43"/>
  <c r="DY43"/>
  <c r="DX43"/>
  <c r="DW43"/>
  <c r="DV43"/>
  <c r="DU43"/>
  <c r="DT43"/>
  <c r="ED43" s="1"/>
  <c r="DP43"/>
  <c r="DO43"/>
  <c r="DN43"/>
  <c r="DB43"/>
  <c r="DA43"/>
  <c r="CZ43"/>
  <c r="CP43"/>
  <c r="CO43"/>
  <c r="CN43"/>
  <c r="CD43"/>
  <c r="CC43"/>
  <c r="CB43"/>
  <c r="BP43"/>
  <c r="BO43"/>
  <c r="BN43"/>
  <c r="AJ43"/>
  <c r="FW42"/>
  <c r="FV42"/>
  <c r="FU42"/>
  <c r="FT42"/>
  <c r="FS42"/>
  <c r="FR42"/>
  <c r="FQ42"/>
  <c r="FP42"/>
  <c r="FY42" s="1"/>
  <c r="FK42"/>
  <c r="FJ42"/>
  <c r="FI42"/>
  <c r="FH42"/>
  <c r="FG42"/>
  <c r="FF42"/>
  <c r="FE42"/>
  <c r="FD42"/>
  <c r="FN42" s="1"/>
  <c r="EY42"/>
  <c r="EX42"/>
  <c r="EW42"/>
  <c r="EV42"/>
  <c r="EU42"/>
  <c r="ET42"/>
  <c r="ES42"/>
  <c r="ER42"/>
  <c r="FA42" s="1"/>
  <c r="EM42"/>
  <c r="EL42"/>
  <c r="EK42"/>
  <c r="EJ42"/>
  <c r="EI42"/>
  <c r="EH42"/>
  <c r="EG42"/>
  <c r="EF42"/>
  <c r="EP42" s="1"/>
  <c r="EA42"/>
  <c r="DZ42"/>
  <c r="DY42"/>
  <c r="DX42"/>
  <c r="DW42"/>
  <c r="DV42"/>
  <c r="DU42"/>
  <c r="EC42" s="1"/>
  <c r="DT42"/>
  <c r="ED42" s="1"/>
  <c r="DP42"/>
  <c r="DO42"/>
  <c r="DN42"/>
  <c r="DB42"/>
  <c r="DA42"/>
  <c r="CZ42"/>
  <c r="CP42"/>
  <c r="CO42"/>
  <c r="CN42"/>
  <c r="CD42"/>
  <c r="CC42"/>
  <c r="CB42"/>
  <c r="BP42"/>
  <c r="BO42"/>
  <c r="BN42"/>
  <c r="AJ42"/>
  <c r="FW41"/>
  <c r="FV41"/>
  <c r="FU41"/>
  <c r="FT41"/>
  <c r="FS41"/>
  <c r="FR41"/>
  <c r="FQ41"/>
  <c r="FP41"/>
  <c r="FZ41" s="1"/>
  <c r="FK41"/>
  <c r="FJ41"/>
  <c r="FI41"/>
  <c r="FH41"/>
  <c r="FG41"/>
  <c r="FF41"/>
  <c r="FE41"/>
  <c r="FM41" s="1"/>
  <c r="FD41"/>
  <c r="FN41" s="1"/>
  <c r="EY41"/>
  <c r="EX41"/>
  <c r="EW41"/>
  <c r="EV41"/>
  <c r="EU41"/>
  <c r="ET41"/>
  <c r="ES41"/>
  <c r="ER41"/>
  <c r="FB41" s="1"/>
  <c r="EM41"/>
  <c r="EL41"/>
  <c r="EK41"/>
  <c r="EJ41"/>
  <c r="EI41"/>
  <c r="EH41"/>
  <c r="EG41"/>
  <c r="EO41" s="1"/>
  <c r="EF41"/>
  <c r="EP41" s="1"/>
  <c r="EA41"/>
  <c r="DZ41"/>
  <c r="DY41"/>
  <c r="DX41"/>
  <c r="DW41"/>
  <c r="DV41"/>
  <c r="DU41"/>
  <c r="DT41"/>
  <c r="ED41" s="1"/>
  <c r="DP41"/>
  <c r="DO41"/>
  <c r="DN41"/>
  <c r="DB41"/>
  <c r="DA41"/>
  <c r="CZ41"/>
  <c r="CP41"/>
  <c r="CO41"/>
  <c r="CN41"/>
  <c r="CD41"/>
  <c r="CC41"/>
  <c r="CB41"/>
  <c r="BP41"/>
  <c r="BO41"/>
  <c r="BN41"/>
  <c r="AJ41"/>
  <c r="FW40"/>
  <c r="FV40"/>
  <c r="FU40"/>
  <c r="FT40"/>
  <c r="FS40"/>
  <c r="FR40"/>
  <c r="FQ40"/>
  <c r="FP40"/>
  <c r="FY40" s="1"/>
  <c r="FK40"/>
  <c r="FJ40"/>
  <c r="FI40"/>
  <c r="FH40"/>
  <c r="FG40"/>
  <c r="FF40"/>
  <c r="FE40"/>
  <c r="FD40"/>
  <c r="FN40" s="1"/>
  <c r="EY40"/>
  <c r="EX40"/>
  <c r="EW40"/>
  <c r="EV40"/>
  <c r="EU40"/>
  <c r="ET40"/>
  <c r="ES40"/>
  <c r="ER40"/>
  <c r="FA40" s="1"/>
  <c r="EM40"/>
  <c r="EL40"/>
  <c r="EK40"/>
  <c r="EJ40"/>
  <c r="EI40"/>
  <c r="EH40"/>
  <c r="EG40"/>
  <c r="EF40"/>
  <c r="EP40" s="1"/>
  <c r="EA40"/>
  <c r="DZ40"/>
  <c r="DY40"/>
  <c r="DX40"/>
  <c r="DW40"/>
  <c r="DV40"/>
  <c r="DU40"/>
  <c r="EC40" s="1"/>
  <c r="DT40"/>
  <c r="ED40" s="1"/>
  <c r="DP40"/>
  <c r="DO40"/>
  <c r="DN40"/>
  <c r="DB40"/>
  <c r="DA40"/>
  <c r="CZ40"/>
  <c r="CP40"/>
  <c r="CO40"/>
  <c r="CN40"/>
  <c r="CD40"/>
  <c r="CC40"/>
  <c r="CB40"/>
  <c r="BP40"/>
  <c r="BO40"/>
  <c r="BN40"/>
  <c r="AJ40"/>
  <c r="FW39"/>
  <c r="FV39"/>
  <c r="FU39"/>
  <c r="FT39"/>
  <c r="FS39"/>
  <c r="FR39"/>
  <c r="FQ39"/>
  <c r="FP39"/>
  <c r="FZ39" s="1"/>
  <c r="FK39"/>
  <c r="FJ39"/>
  <c r="FI39"/>
  <c r="FH39"/>
  <c r="FG39"/>
  <c r="FF39"/>
  <c r="FE39"/>
  <c r="FM39" s="1"/>
  <c r="FD39"/>
  <c r="FN39" s="1"/>
  <c r="EY39"/>
  <c r="EX39"/>
  <c r="EW39"/>
  <c r="EV39"/>
  <c r="EU39"/>
  <c r="ET39"/>
  <c r="ES39"/>
  <c r="ER39"/>
  <c r="FB39" s="1"/>
  <c r="EM39"/>
  <c r="EL39"/>
  <c r="EK39"/>
  <c r="EJ39"/>
  <c r="EI39"/>
  <c r="EH39"/>
  <c r="EG39"/>
  <c r="EO39" s="1"/>
  <c r="EF39"/>
  <c r="EP39" s="1"/>
  <c r="EA39"/>
  <c r="DZ39"/>
  <c r="DY39"/>
  <c r="DX39"/>
  <c r="DW39"/>
  <c r="DV39"/>
  <c r="DU39"/>
  <c r="DT39"/>
  <c r="ED39" s="1"/>
  <c r="DP39"/>
  <c r="DO39"/>
  <c r="DN39"/>
  <c r="DB39"/>
  <c r="DA39"/>
  <c r="CZ39"/>
  <c r="CP39"/>
  <c r="CO39"/>
  <c r="CN39"/>
  <c r="CD39"/>
  <c r="CC39"/>
  <c r="CB39"/>
  <c r="BP39"/>
  <c r="BO39"/>
  <c r="BN39"/>
  <c r="AJ39"/>
  <c r="FJ38"/>
  <c r="FI38"/>
  <c r="FE38"/>
  <c r="ES38"/>
  <c r="DP38"/>
  <c r="DO38"/>
  <c r="DN38"/>
  <c r="DB38"/>
  <c r="DA38"/>
  <c r="CZ38"/>
  <c r="CP38"/>
  <c r="CO38"/>
  <c r="CN38"/>
  <c r="CD38"/>
  <c r="CC38"/>
  <c r="CB38"/>
  <c r="BP38"/>
  <c r="BO38"/>
  <c r="BN38"/>
  <c r="AJ38"/>
  <c r="FK37"/>
  <c r="FJ37"/>
  <c r="FI37"/>
  <c r="FG37"/>
  <c r="EL37"/>
  <c r="EK37"/>
  <c r="EG37"/>
  <c r="AJ37"/>
  <c r="FK36"/>
  <c r="FI36"/>
  <c r="FH36"/>
  <c r="EY36"/>
  <c r="EW36"/>
  <c r="EM36"/>
  <c r="EL36"/>
  <c r="EK36"/>
  <c r="EI36"/>
  <c r="DR36"/>
  <c r="DD36"/>
  <c r="BR36"/>
  <c r="AJ36"/>
  <c r="FW35"/>
  <c r="FV35"/>
  <c r="FU35"/>
  <c r="FT35"/>
  <c r="FS35"/>
  <c r="FR35"/>
  <c r="FQ35"/>
  <c r="FY35" s="1"/>
  <c r="FP35"/>
  <c r="FZ35" s="1"/>
  <c r="FK35"/>
  <c r="FJ35"/>
  <c r="FI35"/>
  <c r="FH35"/>
  <c r="FG35"/>
  <c r="FF35"/>
  <c r="FE35"/>
  <c r="FD35"/>
  <c r="FN35" s="1"/>
  <c r="EY35"/>
  <c r="EX35"/>
  <c r="EW35"/>
  <c r="EV35"/>
  <c r="EU35"/>
  <c r="ET35"/>
  <c r="ES35"/>
  <c r="ER35"/>
  <c r="FA35" s="1"/>
  <c r="EM35"/>
  <c r="EL35"/>
  <c r="EK35"/>
  <c r="EJ35"/>
  <c r="EI35"/>
  <c r="EH35"/>
  <c r="EG35"/>
  <c r="EF35"/>
  <c r="EP35" s="1"/>
  <c r="EA35"/>
  <c r="DZ35"/>
  <c r="DY35"/>
  <c r="DX35"/>
  <c r="DW35"/>
  <c r="DV35"/>
  <c r="DU35"/>
  <c r="EC35" s="1"/>
  <c r="DT35"/>
  <c r="ED35" s="1"/>
  <c r="DP35"/>
  <c r="DO35"/>
  <c r="DN35"/>
  <c r="DB35"/>
  <c r="DA35"/>
  <c r="CZ35"/>
  <c r="CP35"/>
  <c r="CO35"/>
  <c r="CN35"/>
  <c r="CD35"/>
  <c r="CC35"/>
  <c r="CB35"/>
  <c r="BP35"/>
  <c r="BO35"/>
  <c r="BN35"/>
  <c r="AJ35"/>
  <c r="FW34"/>
  <c r="FV34"/>
  <c r="FU34"/>
  <c r="FT34"/>
  <c r="FS34"/>
  <c r="FR34"/>
  <c r="FQ34"/>
  <c r="FP34"/>
  <c r="FZ34" s="1"/>
  <c r="FK34"/>
  <c r="FJ34"/>
  <c r="FI34"/>
  <c r="FH34"/>
  <c r="FG34"/>
  <c r="FF34"/>
  <c r="FE34"/>
  <c r="FD34"/>
  <c r="FM34" s="1"/>
  <c r="EY34"/>
  <c r="EX34"/>
  <c r="EW34"/>
  <c r="EV34"/>
  <c r="EU34"/>
  <c r="ET34"/>
  <c r="ES34"/>
  <c r="ER34"/>
  <c r="FB34" s="1"/>
  <c r="EM34"/>
  <c r="EL34"/>
  <c r="EK34"/>
  <c r="EJ34"/>
  <c r="EI34"/>
  <c r="EH34"/>
  <c r="EG34"/>
  <c r="EO34" s="1"/>
  <c r="EF34"/>
  <c r="EP34" s="1"/>
  <c r="EA34"/>
  <c r="DZ34"/>
  <c r="DY34"/>
  <c r="DX34"/>
  <c r="DW34"/>
  <c r="DV34"/>
  <c r="DU34"/>
  <c r="DT34"/>
  <c r="ED34" s="1"/>
  <c r="DP34"/>
  <c r="DO34"/>
  <c r="DN34"/>
  <c r="DB34"/>
  <c r="DA34"/>
  <c r="CZ34"/>
  <c r="CP34"/>
  <c r="CO34"/>
  <c r="CN34"/>
  <c r="CD34"/>
  <c r="CC34"/>
  <c r="CB34"/>
  <c r="BP34"/>
  <c r="BO34"/>
  <c r="BN34"/>
  <c r="AJ34"/>
  <c r="FW33"/>
  <c r="FV33"/>
  <c r="FU33"/>
  <c r="FT33"/>
  <c r="FS33"/>
  <c r="FR33"/>
  <c r="FQ33"/>
  <c r="FP33"/>
  <c r="FY33" s="1"/>
  <c r="FK33"/>
  <c r="FJ33"/>
  <c r="FI33"/>
  <c r="FH33"/>
  <c r="FG33"/>
  <c r="FF33"/>
  <c r="FE33"/>
  <c r="FD33"/>
  <c r="FN33" s="1"/>
  <c r="EY33"/>
  <c r="EX33"/>
  <c r="EW33"/>
  <c r="EV33"/>
  <c r="EU33"/>
  <c r="ET33"/>
  <c r="ES33"/>
  <c r="ER33"/>
  <c r="FA33" s="1"/>
  <c r="EM33"/>
  <c r="EL33"/>
  <c r="EK33"/>
  <c r="EJ33"/>
  <c r="EI33"/>
  <c r="EH33"/>
  <c r="EG33"/>
  <c r="EF33"/>
  <c r="EP33" s="1"/>
  <c r="EA33"/>
  <c r="DZ33"/>
  <c r="DY33"/>
  <c r="DX33"/>
  <c r="DW33"/>
  <c r="DV33"/>
  <c r="DU33"/>
  <c r="EC33" s="1"/>
  <c r="DT33"/>
  <c r="ED33" s="1"/>
  <c r="DP33"/>
  <c r="DO33"/>
  <c r="DN33"/>
  <c r="DB33"/>
  <c r="DA33"/>
  <c r="CZ33"/>
  <c r="CP33"/>
  <c r="CO33"/>
  <c r="CN33"/>
  <c r="CD33"/>
  <c r="CC33"/>
  <c r="CB33"/>
  <c r="BP33"/>
  <c r="BO33"/>
  <c r="BN33"/>
  <c r="AJ33"/>
  <c r="FW32"/>
  <c r="FV32"/>
  <c r="FU32"/>
  <c r="FT32"/>
  <c r="FS32"/>
  <c r="FR32"/>
  <c r="FQ32"/>
  <c r="FP32"/>
  <c r="FZ32" s="1"/>
  <c r="FK32"/>
  <c r="FJ32"/>
  <c r="FI32"/>
  <c r="FH32"/>
  <c r="FG32"/>
  <c r="FF32"/>
  <c r="FE32"/>
  <c r="FM32" s="1"/>
  <c r="FD32"/>
  <c r="FN32" s="1"/>
  <c r="EY32"/>
  <c r="EX32"/>
  <c r="EW32"/>
  <c r="EV32"/>
  <c r="EU32"/>
  <c r="ET32"/>
  <c r="ES32"/>
  <c r="FB32" s="1"/>
  <c r="ER32"/>
  <c r="FA32" s="1"/>
  <c r="EM32"/>
  <c r="EL32"/>
  <c r="EK32"/>
  <c r="EJ32"/>
  <c r="EI32"/>
  <c r="EH32"/>
  <c r="EG32"/>
  <c r="EF32"/>
  <c r="EP32" s="1"/>
  <c r="EA32"/>
  <c r="DZ32"/>
  <c r="DY32"/>
  <c r="DX32"/>
  <c r="DW32"/>
  <c r="DV32"/>
  <c r="DU32"/>
  <c r="EC32" s="1"/>
  <c r="DT32"/>
  <c r="ED32" s="1"/>
  <c r="DP32"/>
  <c r="DO32"/>
  <c r="DN32"/>
  <c r="DB32"/>
  <c r="DA32"/>
  <c r="CZ32"/>
  <c r="CP32"/>
  <c r="CO32"/>
  <c r="CN32"/>
  <c r="CD32"/>
  <c r="CC32"/>
  <c r="CB32"/>
  <c r="BP32"/>
  <c r="BO32"/>
  <c r="BN32"/>
  <c r="AJ32"/>
  <c r="FW31"/>
  <c r="FV31"/>
  <c r="FU31"/>
  <c r="FT31"/>
  <c r="FS31"/>
  <c r="FR31"/>
  <c r="FQ31"/>
  <c r="FP31"/>
  <c r="FZ31" s="1"/>
  <c r="FK31"/>
  <c r="FJ31"/>
  <c r="FI31"/>
  <c r="FH31"/>
  <c r="FG31"/>
  <c r="FF31"/>
  <c r="FE31"/>
  <c r="FM31" s="1"/>
  <c r="FD31"/>
  <c r="FN31" s="1"/>
  <c r="EY31"/>
  <c r="EX31"/>
  <c r="EW31"/>
  <c r="EV31"/>
  <c r="EU31"/>
  <c r="ET31"/>
  <c r="ES31"/>
  <c r="FB31" s="1"/>
  <c r="ER31"/>
  <c r="FA31" s="1"/>
  <c r="EM31"/>
  <c r="EL31"/>
  <c r="EK31"/>
  <c r="EJ31"/>
  <c r="EI31"/>
  <c r="EH31"/>
  <c r="EG31"/>
  <c r="EF31"/>
  <c r="EP31" s="1"/>
  <c r="EA31"/>
  <c r="DZ31"/>
  <c r="DY31"/>
  <c r="DX31"/>
  <c r="DW31"/>
  <c r="DV31"/>
  <c r="DU31"/>
  <c r="EC31" s="1"/>
  <c r="DT31"/>
  <c r="ED31" s="1"/>
  <c r="DP31"/>
  <c r="DO31"/>
  <c r="DN31"/>
  <c r="DB31"/>
  <c r="DA31"/>
  <c r="CZ31"/>
  <c r="CP31"/>
  <c r="CO31"/>
  <c r="CN31"/>
  <c r="CD31"/>
  <c r="CC31"/>
  <c r="CB31"/>
  <c r="BP31"/>
  <c r="BO31"/>
  <c r="BN31"/>
  <c r="AJ31"/>
  <c r="FW30"/>
  <c r="FV30"/>
  <c r="FU30"/>
  <c r="FT30"/>
  <c r="FS30"/>
  <c r="FR30"/>
  <c r="FQ30"/>
  <c r="FP30"/>
  <c r="FZ30" s="1"/>
  <c r="FK30"/>
  <c r="FJ30"/>
  <c r="FI30"/>
  <c r="FH30"/>
  <c r="FG30"/>
  <c r="FF30"/>
  <c r="FE30"/>
  <c r="FM30" s="1"/>
  <c r="FD30"/>
  <c r="FN30" s="1"/>
  <c r="EY30"/>
  <c r="EX30"/>
  <c r="EW30"/>
  <c r="EV30"/>
  <c r="EU30"/>
  <c r="ET30"/>
  <c r="ES30"/>
  <c r="ER30"/>
  <c r="FB30" s="1"/>
  <c r="EM30"/>
  <c r="EL30"/>
  <c r="EK30"/>
  <c r="EJ30"/>
  <c r="EI30"/>
  <c r="EH30"/>
  <c r="EG30"/>
  <c r="EO30" s="1"/>
  <c r="EF30"/>
  <c r="EP30" s="1"/>
  <c r="EA30"/>
  <c r="DZ30"/>
  <c r="DY30"/>
  <c r="DX30"/>
  <c r="DW30"/>
  <c r="DV30"/>
  <c r="DU30"/>
  <c r="DT30"/>
  <c r="ED30" s="1"/>
  <c r="DP30"/>
  <c r="DO30"/>
  <c r="DN30"/>
  <c r="DB30"/>
  <c r="DA30"/>
  <c r="CZ30"/>
  <c r="CP30"/>
  <c r="CO30"/>
  <c r="CN30"/>
  <c r="CD30"/>
  <c r="CC30"/>
  <c r="CB30"/>
  <c r="BP30"/>
  <c r="BO30"/>
  <c r="BN30"/>
  <c r="AJ30"/>
  <c r="FW29"/>
  <c r="FV29"/>
  <c r="FU29"/>
  <c r="FT29"/>
  <c r="FS29"/>
  <c r="FR29"/>
  <c r="FQ29"/>
  <c r="FY29" s="1"/>
  <c r="FP29"/>
  <c r="FZ29" s="1"/>
  <c r="FK29"/>
  <c r="FJ29"/>
  <c r="FI29"/>
  <c r="FH29"/>
  <c r="FG29"/>
  <c r="FF29"/>
  <c r="FE29"/>
  <c r="FD29"/>
  <c r="FN29" s="1"/>
  <c r="EY29"/>
  <c r="EX29"/>
  <c r="EW29"/>
  <c r="EV29"/>
  <c r="EU29"/>
  <c r="ET29"/>
  <c r="ES29"/>
  <c r="ER29"/>
  <c r="FA29" s="1"/>
  <c r="EM29"/>
  <c r="EL29"/>
  <c r="EK29"/>
  <c r="EJ29"/>
  <c r="EI29"/>
  <c r="EH29"/>
  <c r="EG29"/>
  <c r="EO29" s="1"/>
  <c r="EF29"/>
  <c r="EP29" s="1"/>
  <c r="EA29"/>
  <c r="DZ29"/>
  <c r="DY29"/>
  <c r="DX29"/>
  <c r="DW29"/>
  <c r="DV29"/>
  <c r="DU29"/>
  <c r="DT29"/>
  <c r="ED29" s="1"/>
  <c r="DP29"/>
  <c r="DO29"/>
  <c r="DN29"/>
  <c r="DB29"/>
  <c r="DA29"/>
  <c r="CZ29"/>
  <c r="CP29"/>
  <c r="CO29"/>
  <c r="CN29"/>
  <c r="CD29"/>
  <c r="CC29"/>
  <c r="CB29"/>
  <c r="BP29"/>
  <c r="BO29"/>
  <c r="BN29"/>
  <c r="AJ29"/>
  <c r="FW28"/>
  <c r="FV28"/>
  <c r="FU28"/>
  <c r="FT28"/>
  <c r="FS28"/>
  <c r="FR28"/>
  <c r="FQ28"/>
  <c r="FY28" s="1"/>
  <c r="FP28"/>
  <c r="FZ28" s="1"/>
  <c r="FK28"/>
  <c r="FJ28"/>
  <c r="FI28"/>
  <c r="FH28"/>
  <c r="FG28"/>
  <c r="FF28"/>
  <c r="FE28"/>
  <c r="FD28"/>
  <c r="FN28" s="1"/>
  <c r="EY28"/>
  <c r="EX28"/>
  <c r="EW28"/>
  <c r="EV28"/>
  <c r="EU28"/>
  <c r="ET28"/>
  <c r="ES28"/>
  <c r="FA28" s="1"/>
  <c r="ER28"/>
  <c r="FB28" s="1"/>
  <c r="EM28"/>
  <c r="EL28"/>
  <c r="EK28"/>
  <c r="EJ28"/>
  <c r="EI28"/>
  <c r="EH28"/>
  <c r="EG28"/>
  <c r="EF28"/>
  <c r="EP28" s="1"/>
  <c r="EA28"/>
  <c r="DZ28"/>
  <c r="DY28"/>
  <c r="DX28"/>
  <c r="DW28"/>
  <c r="DV28"/>
  <c r="DU28"/>
  <c r="EC28" s="1"/>
  <c r="DT28"/>
  <c r="ED28" s="1"/>
  <c r="DP28"/>
  <c r="DO28"/>
  <c r="DN28"/>
  <c r="DB28"/>
  <c r="DA28"/>
  <c r="CZ28"/>
  <c r="CP28"/>
  <c r="CO28"/>
  <c r="CN28"/>
  <c r="CD28"/>
  <c r="CC28"/>
  <c r="CB28"/>
  <c r="BP28"/>
  <c r="BO28"/>
  <c r="BN28"/>
  <c r="AJ28"/>
  <c r="FW27"/>
  <c r="FV27"/>
  <c r="FU27"/>
  <c r="FT27"/>
  <c r="FS27"/>
  <c r="FR27"/>
  <c r="FQ27"/>
  <c r="FP27"/>
  <c r="FZ27" s="1"/>
  <c r="FK27"/>
  <c r="FJ27"/>
  <c r="FI27"/>
  <c r="FH27"/>
  <c r="FG27"/>
  <c r="FF27"/>
  <c r="FE27"/>
  <c r="FM27" s="1"/>
  <c r="FD27"/>
  <c r="FN27" s="1"/>
  <c r="EY27"/>
  <c r="EX27"/>
  <c r="EW27"/>
  <c r="EV27"/>
  <c r="EU27"/>
  <c r="ET27"/>
  <c r="ES27"/>
  <c r="ER27"/>
  <c r="FB27" s="1"/>
  <c r="EM27"/>
  <c r="EL27"/>
  <c r="EK27"/>
  <c r="EJ27"/>
  <c r="EI27"/>
  <c r="EH27"/>
  <c r="EG27"/>
  <c r="EO27" s="1"/>
  <c r="EF27"/>
  <c r="EP27" s="1"/>
  <c r="EA27"/>
  <c r="DZ27"/>
  <c r="DY27"/>
  <c r="DX27"/>
  <c r="DW27"/>
  <c r="DV27"/>
  <c r="DU27"/>
  <c r="DT27"/>
  <c r="ED27" s="1"/>
  <c r="DP27"/>
  <c r="DO27"/>
  <c r="DN27"/>
  <c r="DB27"/>
  <c r="DA27"/>
  <c r="CZ27"/>
  <c r="CP27"/>
  <c r="CO27"/>
  <c r="CN27"/>
  <c r="CD27"/>
  <c r="CC27"/>
  <c r="CB27"/>
  <c r="BP27"/>
  <c r="BO27"/>
  <c r="BN27"/>
  <c r="AJ27"/>
  <c r="FW26"/>
  <c r="FV26"/>
  <c r="FU26"/>
  <c r="FT26"/>
  <c r="FS26"/>
  <c r="FR26"/>
  <c r="FQ26"/>
  <c r="FY26" s="1"/>
  <c r="FP26"/>
  <c r="FZ26" s="1"/>
  <c r="FK26"/>
  <c r="FJ26"/>
  <c r="FI26"/>
  <c r="FH26"/>
  <c r="FG26"/>
  <c r="FF26"/>
  <c r="FE26"/>
  <c r="FD26"/>
  <c r="FN26" s="1"/>
  <c r="EY26"/>
  <c r="EX26"/>
  <c r="EW26"/>
  <c r="EV26"/>
  <c r="EU26"/>
  <c r="ET26"/>
  <c r="ES26"/>
  <c r="FA26" s="1"/>
  <c r="ER26"/>
  <c r="FB26" s="1"/>
  <c r="EM26"/>
  <c r="EL26"/>
  <c r="EK26"/>
  <c r="EJ26"/>
  <c r="EI26"/>
  <c r="EH26"/>
  <c r="EG26"/>
  <c r="EF26"/>
  <c r="EP26" s="1"/>
  <c r="EA26"/>
  <c r="DZ26"/>
  <c r="DY26"/>
  <c r="DX26"/>
  <c r="DW26"/>
  <c r="DV26"/>
  <c r="DU26"/>
  <c r="EC26" s="1"/>
  <c r="DT26"/>
  <c r="ED26" s="1"/>
  <c r="DP26"/>
  <c r="DO26"/>
  <c r="DN26"/>
  <c r="DB26"/>
  <c r="DA26"/>
  <c r="CZ26"/>
  <c r="CP26"/>
  <c r="CO26"/>
  <c r="CN26"/>
  <c r="CD26"/>
  <c r="CC26"/>
  <c r="CB26"/>
  <c r="BP26"/>
  <c r="BO26"/>
  <c r="BN26"/>
  <c r="AJ26"/>
  <c r="FW25"/>
  <c r="FV25"/>
  <c r="FU25"/>
  <c r="FT25"/>
  <c r="FS25"/>
  <c r="FR25"/>
  <c r="FQ25"/>
  <c r="FP25"/>
  <c r="FZ25" s="1"/>
  <c r="FK25"/>
  <c r="FJ25"/>
  <c r="FI25"/>
  <c r="FH25"/>
  <c r="FG25"/>
  <c r="FF25"/>
  <c r="FE25"/>
  <c r="FM25" s="1"/>
  <c r="FD25"/>
  <c r="FN25" s="1"/>
  <c r="EY25"/>
  <c r="EX25"/>
  <c r="EW25"/>
  <c r="EV25"/>
  <c r="EU25"/>
  <c r="ET25"/>
  <c r="ES25"/>
  <c r="ER25"/>
  <c r="FB25" s="1"/>
  <c r="EM25"/>
  <c r="EL25"/>
  <c r="EK25"/>
  <c r="EJ25"/>
  <c r="EI25"/>
  <c r="EH25"/>
  <c r="EG25"/>
  <c r="EO25" s="1"/>
  <c r="EF25"/>
  <c r="EP25" s="1"/>
  <c r="EA25"/>
  <c r="DZ25"/>
  <c r="DY25"/>
  <c r="DX25"/>
  <c r="DW25"/>
  <c r="DV25"/>
  <c r="DU25"/>
  <c r="DT25"/>
  <c r="ED25" s="1"/>
  <c r="DP25"/>
  <c r="DO25"/>
  <c r="DN25"/>
  <c r="DB25"/>
  <c r="DA25"/>
  <c r="CZ25"/>
  <c r="CP25"/>
  <c r="CO25"/>
  <c r="CN25"/>
  <c r="CD25"/>
  <c r="CC25"/>
  <c r="CB25"/>
  <c r="BP25"/>
  <c r="BO25"/>
  <c r="BN25"/>
  <c r="AJ25"/>
  <c r="FW24"/>
  <c r="FV24"/>
  <c r="FU24"/>
  <c r="FT24"/>
  <c r="FS24"/>
  <c r="FR24"/>
  <c r="FQ24"/>
  <c r="FY24" s="1"/>
  <c r="FP24"/>
  <c r="FZ24" s="1"/>
  <c r="FK24"/>
  <c r="FJ24"/>
  <c r="FI24"/>
  <c r="FH24"/>
  <c r="FG24"/>
  <c r="FF24"/>
  <c r="FE24"/>
  <c r="FD24"/>
  <c r="FN24" s="1"/>
  <c r="EY24"/>
  <c r="EX24"/>
  <c r="EW24"/>
  <c r="EV24"/>
  <c r="EU24"/>
  <c r="ET24"/>
  <c r="ES24"/>
  <c r="FA24" s="1"/>
  <c r="ER24"/>
  <c r="FB24" s="1"/>
  <c r="EM24"/>
  <c r="EL24"/>
  <c r="EK24"/>
  <c r="EJ24"/>
  <c r="EI24"/>
  <c r="EH24"/>
  <c r="EG24"/>
  <c r="EF24"/>
  <c r="EP24" s="1"/>
  <c r="EA24"/>
  <c r="DZ24"/>
  <c r="DY24"/>
  <c r="DX24"/>
  <c r="DW24"/>
  <c r="DV24"/>
  <c r="DU24"/>
  <c r="EC24" s="1"/>
  <c r="DT24"/>
  <c r="ED24" s="1"/>
  <c r="DP24"/>
  <c r="DO24"/>
  <c r="DN24"/>
  <c r="DB24"/>
  <c r="DA24"/>
  <c r="CZ24"/>
  <c r="CP24"/>
  <c r="CO24"/>
  <c r="CN24"/>
  <c r="CD24"/>
  <c r="CC24"/>
  <c r="CB24"/>
  <c r="BP24"/>
  <c r="BO24"/>
  <c r="BN24"/>
  <c r="AJ24"/>
  <c r="FW23"/>
  <c r="FV23"/>
  <c r="FU23"/>
  <c r="FT23"/>
  <c r="FS23"/>
  <c r="FR23"/>
  <c r="FQ23"/>
  <c r="FP23"/>
  <c r="FZ23" s="1"/>
  <c r="FK23"/>
  <c r="FJ23"/>
  <c r="FI23"/>
  <c r="FH23"/>
  <c r="FG23"/>
  <c r="FF23"/>
  <c r="FE23"/>
  <c r="FM23" s="1"/>
  <c r="FD23"/>
  <c r="FN23" s="1"/>
  <c r="EY23"/>
  <c r="EX23"/>
  <c r="EW23"/>
  <c r="EV23"/>
  <c r="EU23"/>
  <c r="ET23"/>
  <c r="ES23"/>
  <c r="FB23" s="1"/>
  <c r="ER23"/>
  <c r="FA23" s="1"/>
  <c r="EM23"/>
  <c r="EL23"/>
  <c r="EK23"/>
  <c r="EJ23"/>
  <c r="EI23"/>
  <c r="EH23"/>
  <c r="EG23"/>
  <c r="EF23"/>
  <c r="EP23" s="1"/>
  <c r="EA23"/>
  <c r="DZ23"/>
  <c r="DY23"/>
  <c r="DX23"/>
  <c r="DW23"/>
  <c r="DV23"/>
  <c r="DU23"/>
  <c r="EC23" s="1"/>
  <c r="DT23"/>
  <c r="ED23" s="1"/>
  <c r="DP23"/>
  <c r="DO23"/>
  <c r="DN23"/>
  <c r="DB23"/>
  <c r="DA23"/>
  <c r="CZ23"/>
  <c r="CP23"/>
  <c r="CO23"/>
  <c r="CN23"/>
  <c r="CD23"/>
  <c r="CC23"/>
  <c r="CB23"/>
  <c r="BP23"/>
  <c r="BO23"/>
  <c r="BN23"/>
  <c r="AJ23"/>
  <c r="FW22"/>
  <c r="FV22"/>
  <c r="FU22"/>
  <c r="FT22"/>
  <c r="FS22"/>
  <c r="FR22"/>
  <c r="FQ22"/>
  <c r="FP22"/>
  <c r="FZ22" s="1"/>
  <c r="FK22"/>
  <c r="FJ22"/>
  <c r="FI22"/>
  <c r="FH22"/>
  <c r="FG22"/>
  <c r="FF22"/>
  <c r="FE22"/>
  <c r="FM22" s="1"/>
  <c r="FD22"/>
  <c r="FN22" s="1"/>
  <c r="EY22"/>
  <c r="EX22"/>
  <c r="EW22"/>
  <c r="EV22"/>
  <c r="EU22"/>
  <c r="ET22"/>
  <c r="ES22"/>
  <c r="ER22"/>
  <c r="FB22" s="1"/>
  <c r="EM22"/>
  <c r="EL22"/>
  <c r="EK22"/>
  <c r="EJ22"/>
  <c r="EI22"/>
  <c r="EH22"/>
  <c r="EG22"/>
  <c r="EO22" s="1"/>
  <c r="EF22"/>
  <c r="EP22" s="1"/>
  <c r="EA22"/>
  <c r="DZ22"/>
  <c r="DY22"/>
  <c r="DX22"/>
  <c r="DW22"/>
  <c r="DV22"/>
  <c r="DU22"/>
  <c r="DT22"/>
  <c r="ED22" s="1"/>
  <c r="DP22"/>
  <c r="DO22"/>
  <c r="DN22"/>
  <c r="DB22"/>
  <c r="DA22"/>
  <c r="CZ22"/>
  <c r="CP22"/>
  <c r="CO22"/>
  <c r="CN22"/>
  <c r="CD22"/>
  <c r="CC22"/>
  <c r="CB22"/>
  <c r="BP22"/>
  <c r="BO22"/>
  <c r="BN22"/>
  <c r="AJ22"/>
  <c r="FW21"/>
  <c r="FV21"/>
  <c r="FU21"/>
  <c r="FT21"/>
  <c r="FS21"/>
  <c r="FR21"/>
  <c r="FQ21"/>
  <c r="FY21" s="1"/>
  <c r="FP21"/>
  <c r="FZ21" s="1"/>
  <c r="FK21"/>
  <c r="FJ21"/>
  <c r="FI21"/>
  <c r="FH21"/>
  <c r="FG21"/>
  <c r="FF21"/>
  <c r="FE21"/>
  <c r="FD21"/>
  <c r="FN21" s="1"/>
  <c r="EY21"/>
  <c r="EX21"/>
  <c r="EW21"/>
  <c r="EV21"/>
  <c r="EU21"/>
  <c r="ET21"/>
  <c r="ES21"/>
  <c r="ER21"/>
  <c r="FA21" s="1"/>
  <c r="EM21"/>
  <c r="EL21"/>
  <c r="EK21"/>
  <c r="EJ21"/>
  <c r="EI21"/>
  <c r="EH21"/>
  <c r="EG21"/>
  <c r="EO21" s="1"/>
  <c r="EF21"/>
  <c r="EP21" s="1"/>
  <c r="EA21"/>
  <c r="DZ21"/>
  <c r="DY21"/>
  <c r="DX21"/>
  <c r="DW21"/>
  <c r="DV21"/>
  <c r="DU21"/>
  <c r="DT21"/>
  <c r="ED21" s="1"/>
  <c r="DP21"/>
  <c r="DO21"/>
  <c r="DN21"/>
  <c r="DB21"/>
  <c r="DA21"/>
  <c r="CZ21"/>
  <c r="CP21"/>
  <c r="CO21"/>
  <c r="CN21"/>
  <c r="CD21"/>
  <c r="CC21"/>
  <c r="CB21"/>
  <c r="BP21"/>
  <c r="BO21"/>
  <c r="BN21"/>
  <c r="AJ21"/>
  <c r="FW20"/>
  <c r="FV20"/>
  <c r="FU20"/>
  <c r="FT20"/>
  <c r="FS20"/>
  <c r="FR20"/>
  <c r="FQ20"/>
  <c r="FY20" s="1"/>
  <c r="FP20"/>
  <c r="FZ20" s="1"/>
  <c r="FK20"/>
  <c r="FJ20"/>
  <c r="FI20"/>
  <c r="FH20"/>
  <c r="FG20"/>
  <c r="FF20"/>
  <c r="FE20"/>
  <c r="FD20"/>
  <c r="FN20" s="1"/>
  <c r="EY20"/>
  <c r="EX20"/>
  <c r="EW20"/>
  <c r="EV20"/>
  <c r="EU20"/>
  <c r="ET20"/>
  <c r="ES20"/>
  <c r="FA20" s="1"/>
  <c r="ER20"/>
  <c r="FB20" s="1"/>
  <c r="EM20"/>
  <c r="EL20"/>
  <c r="EK20"/>
  <c r="EJ20"/>
  <c r="EI20"/>
  <c r="EH20"/>
  <c r="EG20"/>
  <c r="EF20"/>
  <c r="EP20" s="1"/>
  <c r="EA20"/>
  <c r="DZ20"/>
  <c r="DY20"/>
  <c r="DX20"/>
  <c r="DW20"/>
  <c r="DV20"/>
  <c r="DU20"/>
  <c r="EC20" s="1"/>
  <c r="DT20"/>
  <c r="ED20" s="1"/>
  <c r="DP20"/>
  <c r="DO20"/>
  <c r="DN20"/>
  <c r="DB20"/>
  <c r="DA20"/>
  <c r="CZ20"/>
  <c r="CP20"/>
  <c r="CO20"/>
  <c r="CN20"/>
  <c r="CD20"/>
  <c r="CC20"/>
  <c r="CB20"/>
  <c r="BP20"/>
  <c r="BO20"/>
  <c r="BN20"/>
  <c r="AJ20"/>
  <c r="FW19"/>
  <c r="FV19"/>
  <c r="FU19"/>
  <c r="FT19"/>
  <c r="FS19"/>
  <c r="FR19"/>
  <c r="FQ19"/>
  <c r="FP19"/>
  <c r="FZ19" s="1"/>
  <c r="FK19"/>
  <c r="FJ19"/>
  <c r="FI19"/>
  <c r="FH19"/>
  <c r="FG19"/>
  <c r="FF19"/>
  <c r="FE19"/>
  <c r="FM19" s="1"/>
  <c r="FD19"/>
  <c r="FN19" s="1"/>
  <c r="EY19"/>
  <c r="EX19"/>
  <c r="EW19"/>
  <c r="EV19"/>
  <c r="EU19"/>
  <c r="ET19"/>
  <c r="ES19"/>
  <c r="ER19"/>
  <c r="FB19" s="1"/>
  <c r="EM19"/>
  <c r="EL19"/>
  <c r="EK19"/>
  <c r="EJ19"/>
  <c r="EI19"/>
  <c r="EH19"/>
  <c r="EG19"/>
  <c r="EO19" s="1"/>
  <c r="EF19"/>
  <c r="EP19" s="1"/>
  <c r="EA19"/>
  <c r="DZ19"/>
  <c r="DY19"/>
  <c r="DX19"/>
  <c r="DW19"/>
  <c r="DV19"/>
  <c r="DU19"/>
  <c r="DT19"/>
  <c r="ED19" s="1"/>
  <c r="DP19"/>
  <c r="DO19"/>
  <c r="DN19"/>
  <c r="DB19"/>
  <c r="DA19"/>
  <c r="CZ19"/>
  <c r="CP19"/>
  <c r="CO19"/>
  <c r="CN19"/>
  <c r="CD19"/>
  <c r="CC19"/>
  <c r="CB19"/>
  <c r="BP19"/>
  <c r="BO19"/>
  <c r="BN19"/>
  <c r="AJ19"/>
  <c r="FW18"/>
  <c r="FV18"/>
  <c r="FU18"/>
  <c r="FT18"/>
  <c r="FS18"/>
  <c r="FR18"/>
  <c r="FQ18"/>
  <c r="FY18" s="1"/>
  <c r="FP18"/>
  <c r="FZ18" s="1"/>
  <c r="FK18"/>
  <c r="FJ18"/>
  <c r="FI18"/>
  <c r="FH18"/>
  <c r="FG18"/>
  <c r="FF18"/>
  <c r="FE18"/>
  <c r="FD18"/>
  <c r="FN18" s="1"/>
  <c r="EY18"/>
  <c r="EX18"/>
  <c r="EW18"/>
  <c r="EV18"/>
  <c r="EU18"/>
  <c r="ET18"/>
  <c r="ES18"/>
  <c r="ER18"/>
  <c r="FA18" s="1"/>
  <c r="EM18"/>
  <c r="EL18"/>
  <c r="EK18"/>
  <c r="EJ18"/>
  <c r="EI18"/>
  <c r="EH18"/>
  <c r="EG18"/>
  <c r="EO18" s="1"/>
  <c r="EF18"/>
  <c r="EP18" s="1"/>
  <c r="EA18"/>
  <c r="DZ18"/>
  <c r="DY18"/>
  <c r="DX18"/>
  <c r="DW18"/>
  <c r="DV18"/>
  <c r="DU18"/>
  <c r="DT18"/>
  <c r="ED18" s="1"/>
  <c r="DP18"/>
  <c r="DO18"/>
  <c r="DN18"/>
  <c r="DB18"/>
  <c r="DA18"/>
  <c r="CZ18"/>
  <c r="CP18"/>
  <c r="CO18"/>
  <c r="CN18"/>
  <c r="CD18"/>
  <c r="CC18"/>
  <c r="CB18"/>
  <c r="BP18"/>
  <c r="BO18"/>
  <c r="BN18"/>
  <c r="AJ18"/>
  <c r="FW17"/>
  <c r="FV17"/>
  <c r="FU17"/>
  <c r="FT17"/>
  <c r="FS17"/>
  <c r="FR17"/>
  <c r="FQ17"/>
  <c r="FY17" s="1"/>
  <c r="FP17"/>
  <c r="FZ17" s="1"/>
  <c r="FK17"/>
  <c r="FJ17"/>
  <c r="FI17"/>
  <c r="FH17"/>
  <c r="FG17"/>
  <c r="FF17"/>
  <c r="FE17"/>
  <c r="FD17"/>
  <c r="FN17" s="1"/>
  <c r="EY17"/>
  <c r="EX17"/>
  <c r="EW17"/>
  <c r="EV17"/>
  <c r="EU17"/>
  <c r="ET17"/>
  <c r="ES17"/>
  <c r="FA17" s="1"/>
  <c r="ER17"/>
  <c r="FB17" s="1"/>
  <c r="EM17"/>
  <c r="EL17"/>
  <c r="EK17"/>
  <c r="EJ17"/>
  <c r="EI17"/>
  <c r="EH17"/>
  <c r="EG17"/>
  <c r="EF17"/>
  <c r="EP17" s="1"/>
  <c r="EA17"/>
  <c r="DZ17"/>
  <c r="DY17"/>
  <c r="DX17"/>
  <c r="DW17"/>
  <c r="DV17"/>
  <c r="DU17"/>
  <c r="EC17" s="1"/>
  <c r="DT17"/>
  <c r="ED17" s="1"/>
  <c r="DP17"/>
  <c r="DO17"/>
  <c r="DN17"/>
  <c r="DB17"/>
  <c r="DA17"/>
  <c r="CZ17"/>
  <c r="CP17"/>
  <c r="CO17"/>
  <c r="CN17"/>
  <c r="CD17"/>
  <c r="CC17"/>
  <c r="CB17"/>
  <c r="BP17"/>
  <c r="BO17"/>
  <c r="BN17"/>
  <c r="AJ17"/>
  <c r="FW16"/>
  <c r="FV16"/>
  <c r="FU16"/>
  <c r="FT16"/>
  <c r="FS16"/>
  <c r="FR16"/>
  <c r="FQ16"/>
  <c r="FP16"/>
  <c r="FZ16" s="1"/>
  <c r="FK16"/>
  <c r="FJ16"/>
  <c r="FI16"/>
  <c r="FH16"/>
  <c r="FG16"/>
  <c r="FF16"/>
  <c r="FE16"/>
  <c r="FM16" s="1"/>
  <c r="FD16"/>
  <c r="FN16" s="1"/>
  <c r="EY16"/>
  <c r="EX16"/>
  <c r="EW16"/>
  <c r="EV16"/>
  <c r="EU16"/>
  <c r="ET16"/>
  <c r="ES16"/>
  <c r="ER16"/>
  <c r="FB16" s="1"/>
  <c r="EM16"/>
  <c r="EL16"/>
  <c r="EK16"/>
  <c r="EJ16"/>
  <c r="EI16"/>
  <c r="EH16"/>
  <c r="EG16"/>
  <c r="EO16" s="1"/>
  <c r="EF16"/>
  <c r="EP16" s="1"/>
  <c r="EA16"/>
  <c r="DZ16"/>
  <c r="DY16"/>
  <c r="DX16"/>
  <c r="DW16"/>
  <c r="DV16"/>
  <c r="DU16"/>
  <c r="DT16"/>
  <c r="ED16" s="1"/>
  <c r="DP16"/>
  <c r="DO16"/>
  <c r="DN16"/>
  <c r="DB16"/>
  <c r="DA16"/>
  <c r="CZ16"/>
  <c r="CP16"/>
  <c r="CO16"/>
  <c r="CN16"/>
  <c r="CD16"/>
  <c r="CC16"/>
  <c r="CB16"/>
  <c r="BP16"/>
  <c r="BO16"/>
  <c r="BN16"/>
  <c r="AJ16"/>
  <c r="FW15"/>
  <c r="FV15"/>
  <c r="FU15"/>
  <c r="FT15"/>
  <c r="FS15"/>
  <c r="FR15"/>
  <c r="FQ15"/>
  <c r="FY15" s="1"/>
  <c r="FP15"/>
  <c r="FZ15" s="1"/>
  <c r="FK15"/>
  <c r="FJ15"/>
  <c r="FI15"/>
  <c r="FH15"/>
  <c r="FG15"/>
  <c r="FF15"/>
  <c r="FE15"/>
  <c r="FD15"/>
  <c r="FN15" s="1"/>
  <c r="EY15"/>
  <c r="EX15"/>
  <c r="EW15"/>
  <c r="EV15"/>
  <c r="EU15"/>
  <c r="ET15"/>
  <c r="ES15"/>
  <c r="FA15" s="1"/>
  <c r="ER15"/>
  <c r="FB15" s="1"/>
  <c r="EM15"/>
  <c r="EL15"/>
  <c r="EK15"/>
  <c r="EJ15"/>
  <c r="EI15"/>
  <c r="EH15"/>
  <c r="EG15"/>
  <c r="EF15"/>
  <c r="EP15" s="1"/>
  <c r="EA15"/>
  <c r="DZ15"/>
  <c r="DY15"/>
  <c r="DX15"/>
  <c r="DW15"/>
  <c r="DV15"/>
  <c r="DU15"/>
  <c r="EC15" s="1"/>
  <c r="DT15"/>
  <c r="ED15" s="1"/>
  <c r="DP15"/>
  <c r="DO15"/>
  <c r="DN15"/>
  <c r="DB15"/>
  <c r="DA15"/>
  <c r="CZ15"/>
  <c r="CP15"/>
  <c r="CO15"/>
  <c r="CN15"/>
  <c r="CD15"/>
  <c r="CC15"/>
  <c r="CB15"/>
  <c r="BR15"/>
  <c r="BP15"/>
  <c r="BO15"/>
  <c r="BN15"/>
  <c r="AJ15"/>
  <c r="FW14"/>
  <c r="FV14"/>
  <c r="FU14"/>
  <c r="FT14"/>
  <c r="FS14"/>
  <c r="FR14"/>
  <c r="FQ14"/>
  <c r="FY14" s="1"/>
  <c r="FP14"/>
  <c r="FZ14" s="1"/>
  <c r="FK14"/>
  <c r="FJ14"/>
  <c r="FI14"/>
  <c r="FH14"/>
  <c r="FG14"/>
  <c r="FF14"/>
  <c r="FE14"/>
  <c r="FD14"/>
  <c r="FN14" s="1"/>
  <c r="EY14"/>
  <c r="EX14"/>
  <c r="EW14"/>
  <c r="EV14"/>
  <c r="EU14"/>
  <c r="ET14"/>
  <c r="ES14"/>
  <c r="FA14" s="1"/>
  <c r="ER14"/>
  <c r="FB14" s="1"/>
  <c r="EM14"/>
  <c r="EL14"/>
  <c r="EK14"/>
  <c r="EJ14"/>
  <c r="EI14"/>
  <c r="EH14"/>
  <c r="EG14"/>
  <c r="EF14"/>
  <c r="EP14" s="1"/>
  <c r="EA14"/>
  <c r="DZ14"/>
  <c r="DY14"/>
  <c r="DX14"/>
  <c r="DW14"/>
  <c r="DV14"/>
  <c r="DU14"/>
  <c r="EC14" s="1"/>
  <c r="DT14"/>
  <c r="ED14" s="1"/>
  <c r="DP14"/>
  <c r="DO14"/>
  <c r="DN14"/>
  <c r="DB14"/>
  <c r="DA14"/>
  <c r="CZ14"/>
  <c r="CP14"/>
  <c r="CO14"/>
  <c r="CN14"/>
  <c r="CD14"/>
  <c r="CC14"/>
  <c r="CB14"/>
  <c r="BR14"/>
  <c r="BP14"/>
  <c r="BO14"/>
  <c r="BN14"/>
  <c r="AJ14"/>
  <c r="FW13"/>
  <c r="FV13"/>
  <c r="FU13"/>
  <c r="FT13"/>
  <c r="FS13"/>
  <c r="FR13"/>
  <c r="FQ13"/>
  <c r="FY13" s="1"/>
  <c r="FP13"/>
  <c r="FZ13" s="1"/>
  <c r="FK13"/>
  <c r="FJ13"/>
  <c r="FI13"/>
  <c r="FH13"/>
  <c r="FG13"/>
  <c r="FF13"/>
  <c r="FE13"/>
  <c r="FD13"/>
  <c r="FN13" s="1"/>
  <c r="EY13"/>
  <c r="EX13"/>
  <c r="EW13"/>
  <c r="EV13"/>
  <c r="EU13"/>
  <c r="ET13"/>
  <c r="ES13"/>
  <c r="FA13" s="1"/>
  <c r="ER13"/>
  <c r="FB13" s="1"/>
  <c r="EM13"/>
  <c r="EL13"/>
  <c r="EK13"/>
  <c r="EJ13"/>
  <c r="EI13"/>
  <c r="EH13"/>
  <c r="EG13"/>
  <c r="EF13"/>
  <c r="EP13" s="1"/>
  <c r="EA13"/>
  <c r="DZ13"/>
  <c r="DY13"/>
  <c r="DX13"/>
  <c r="DW13"/>
  <c r="DV13"/>
  <c r="DU13"/>
  <c r="EC13" s="1"/>
  <c r="DT13"/>
  <c r="ED13" s="1"/>
  <c r="DP13"/>
  <c r="DO13"/>
  <c r="DN13"/>
  <c r="DB13"/>
  <c r="DA13"/>
  <c r="CZ13"/>
  <c r="CP13"/>
  <c r="CO13"/>
  <c r="CN13"/>
  <c r="CD13"/>
  <c r="CC13"/>
  <c r="CB13"/>
  <c r="BR13"/>
  <c r="BP13"/>
  <c r="BO13"/>
  <c r="BN13"/>
  <c r="AJ13"/>
  <c r="FW12"/>
  <c r="FV12"/>
  <c r="FU12"/>
  <c r="FT12"/>
  <c r="FS12"/>
  <c r="FR12"/>
  <c r="FQ12"/>
  <c r="FY12" s="1"/>
  <c r="FP12"/>
  <c r="FZ12" s="1"/>
  <c r="FK12"/>
  <c r="FJ12"/>
  <c r="FI12"/>
  <c r="FH12"/>
  <c r="FG12"/>
  <c r="FF12"/>
  <c r="FE12"/>
  <c r="FD12"/>
  <c r="FN12" s="1"/>
  <c r="EY12"/>
  <c r="EX12"/>
  <c r="EW12"/>
  <c r="EV12"/>
  <c r="EU12"/>
  <c r="ET12"/>
  <c r="ES12"/>
  <c r="FA12" s="1"/>
  <c r="ER12"/>
  <c r="FB12" s="1"/>
  <c r="EM12"/>
  <c r="EL12"/>
  <c r="EK12"/>
  <c r="EJ12"/>
  <c r="EI12"/>
  <c r="EH12"/>
  <c r="EG12"/>
  <c r="EF12"/>
  <c r="EP12" s="1"/>
  <c r="EA12"/>
  <c r="DZ12"/>
  <c r="DY12"/>
  <c r="DX12"/>
  <c r="DW12"/>
  <c r="DV12"/>
  <c r="DU12"/>
  <c r="EC12" s="1"/>
  <c r="DT12"/>
  <c r="ED12" s="1"/>
  <c r="DP12"/>
  <c r="DO12"/>
  <c r="DN12"/>
  <c r="DB12"/>
  <c r="DA12"/>
  <c r="CZ12"/>
  <c r="CP12"/>
  <c r="CO12"/>
  <c r="CN12"/>
  <c r="CD12"/>
  <c r="CC12"/>
  <c r="CB12"/>
  <c r="BR12"/>
  <c r="BP12"/>
  <c r="BO12"/>
  <c r="BN12"/>
  <c r="BM12"/>
  <c r="AJ12"/>
  <c r="FW11"/>
  <c r="FV11"/>
  <c r="FU11"/>
  <c r="FT11"/>
  <c r="FS11"/>
  <c r="FR11"/>
  <c r="FQ11"/>
  <c r="FP11"/>
  <c r="FZ11" s="1"/>
  <c r="FK11"/>
  <c r="FJ11"/>
  <c r="FI11"/>
  <c r="FH11"/>
  <c r="FG11"/>
  <c r="FF11"/>
  <c r="FE11"/>
  <c r="FM11" s="1"/>
  <c r="FD11"/>
  <c r="FN11" s="1"/>
  <c r="EY11"/>
  <c r="EX11"/>
  <c r="EW11"/>
  <c r="EV11"/>
  <c r="EU11"/>
  <c r="ET11"/>
  <c r="ES11"/>
  <c r="ER11"/>
  <c r="FB11" s="1"/>
  <c r="EM11"/>
  <c r="EL11"/>
  <c r="EK11"/>
  <c r="EJ11"/>
  <c r="EI11"/>
  <c r="EH11"/>
  <c r="EG11"/>
  <c r="EO11" s="1"/>
  <c r="EF11"/>
  <c r="EP11" s="1"/>
  <c r="EA11"/>
  <c r="DZ11"/>
  <c r="DY11"/>
  <c r="DX11"/>
  <c r="DW11"/>
  <c r="DV11"/>
  <c r="DU11"/>
  <c r="DT11"/>
  <c r="ED11" s="1"/>
  <c r="DP11"/>
  <c r="DO11"/>
  <c r="DN11"/>
  <c r="DB11"/>
  <c r="DA11"/>
  <c r="CZ11"/>
  <c r="CP11"/>
  <c r="CO11"/>
  <c r="CN11"/>
  <c r="CD11"/>
  <c r="CC11"/>
  <c r="CB11"/>
  <c r="BP11"/>
  <c r="BO11"/>
  <c r="BN11"/>
  <c r="BM11"/>
  <c r="AJ11"/>
  <c r="FW10"/>
  <c r="FV10"/>
  <c r="FU10"/>
  <c r="FT10"/>
  <c r="FS10"/>
  <c r="FR10"/>
  <c r="FQ10"/>
  <c r="FP10"/>
  <c r="FZ10" s="1"/>
  <c r="FK10"/>
  <c r="FJ10"/>
  <c r="FI10"/>
  <c r="FH10"/>
  <c r="FF10"/>
  <c r="FM10" s="1"/>
  <c r="FD10"/>
  <c r="FN10" s="1"/>
  <c r="EY10"/>
  <c r="EX10"/>
  <c r="EW10"/>
  <c r="EV10"/>
  <c r="EU10"/>
  <c r="ES10"/>
  <c r="ER10"/>
  <c r="EP10"/>
  <c r="EM10"/>
  <c r="EK10"/>
  <c r="EJ10"/>
  <c r="EI10"/>
  <c r="EH10"/>
  <c r="EF10"/>
  <c r="EO10" s="1"/>
  <c r="EC10"/>
  <c r="EA10"/>
  <c r="DZ10"/>
  <c r="DY10"/>
  <c r="DX10"/>
  <c r="DW10"/>
  <c r="DV10"/>
  <c r="DU10"/>
  <c r="DT10"/>
  <c r="ED10" s="1"/>
  <c r="DP10"/>
  <c r="DP8" s="1"/>
  <c r="DO10"/>
  <c r="DN10"/>
  <c r="DN8" s="1"/>
  <c r="DB10"/>
  <c r="DA10"/>
  <c r="CZ10"/>
  <c r="CP10"/>
  <c r="CP8" s="1"/>
  <c r="CO10"/>
  <c r="CN10"/>
  <c r="CN8" s="1"/>
  <c r="CD10"/>
  <c r="CC10"/>
  <c r="CB10"/>
  <c r="BR10"/>
  <c r="BP10"/>
  <c r="BO10"/>
  <c r="BN10"/>
  <c r="BM10"/>
  <c r="AJ10"/>
  <c r="FW9"/>
  <c r="FV9"/>
  <c r="FU9"/>
  <c r="FT9"/>
  <c r="FS9"/>
  <c r="FR9"/>
  <c r="FQ9"/>
  <c r="FP9"/>
  <c r="FY9" s="1"/>
  <c r="FK9"/>
  <c r="FJ9"/>
  <c r="FI9"/>
  <c r="FH9"/>
  <c r="FG9"/>
  <c r="FF9"/>
  <c r="FE9"/>
  <c r="FD9"/>
  <c r="EY9"/>
  <c r="EW9"/>
  <c r="EV9"/>
  <c r="EU9"/>
  <c r="FB9" s="1"/>
  <c r="ER9"/>
  <c r="FA9" s="1"/>
  <c r="EM9"/>
  <c r="EL9"/>
  <c r="EK9"/>
  <c r="EJ9"/>
  <c r="EI9"/>
  <c r="EH9"/>
  <c r="EG9"/>
  <c r="EF9"/>
  <c r="EO9" s="1"/>
  <c r="EA9"/>
  <c r="DZ9"/>
  <c r="DY9"/>
  <c r="DX9"/>
  <c r="DW9"/>
  <c r="DV9"/>
  <c r="DU9"/>
  <c r="EC9" s="1"/>
  <c r="DT9"/>
  <c r="ED9" s="1"/>
  <c r="ED8" s="1"/>
  <c r="DP9"/>
  <c r="DO9"/>
  <c r="DN9"/>
  <c r="DB9"/>
  <c r="DB8" s="1"/>
  <c r="DA9"/>
  <c r="CZ9"/>
  <c r="CZ8" s="1"/>
  <c r="CP9"/>
  <c r="CO9"/>
  <c r="CN9"/>
  <c r="CD9"/>
  <c r="CD8" s="1"/>
  <c r="CC9"/>
  <c r="CB9"/>
  <c r="CB8" s="1"/>
  <c r="BR9"/>
  <c r="BP9"/>
  <c r="BP8" s="1"/>
  <c r="BO9"/>
  <c r="BN9"/>
  <c r="BN8" s="1"/>
  <c r="BM9"/>
  <c r="AJ9"/>
  <c r="AA9"/>
  <c r="FO8"/>
  <c r="FC8"/>
  <c r="EQ8"/>
  <c r="EE8"/>
  <c r="DS8"/>
  <c r="DO8"/>
  <c r="DE8"/>
  <c r="DM7" s="1"/>
  <c r="DA8"/>
  <c r="CQ8"/>
  <c r="CY7" s="1"/>
  <c r="CO8"/>
  <c r="CE8"/>
  <c r="CM7" s="1"/>
  <c r="CC8"/>
  <c r="BS8"/>
  <c r="CA7" s="1"/>
  <c r="BO8"/>
  <c r="AA8"/>
  <c r="FW7"/>
  <c r="FV7"/>
  <c r="FU7"/>
  <c r="FT7"/>
  <c r="FS7"/>
  <c r="FR7"/>
  <c r="FQ7"/>
  <c r="FP7"/>
  <c r="FK7"/>
  <c r="FJ7"/>
  <c r="FI7"/>
  <c r="FH7"/>
  <c r="FG7"/>
  <c r="FF7"/>
  <c r="FE7"/>
  <c r="FD7"/>
  <c r="EY7"/>
  <c r="EX7"/>
  <c r="EW7"/>
  <c r="EV7"/>
  <c r="EU7"/>
  <c r="ET7"/>
  <c r="ES7"/>
  <c r="ER7"/>
  <c r="EM7"/>
  <c r="EL7"/>
  <c r="EK7"/>
  <c r="EJ7"/>
  <c r="EI7"/>
  <c r="EH7"/>
  <c r="EG7"/>
  <c r="EF7"/>
  <c r="EA7"/>
  <c r="DZ7"/>
  <c r="DY7"/>
  <c r="DX7"/>
  <c r="DW7"/>
  <c r="DV7"/>
  <c r="DU7"/>
  <c r="DT7"/>
  <c r="DL7"/>
  <c r="DJ7"/>
  <c r="DH7"/>
  <c r="DF7"/>
  <c r="CX7"/>
  <c r="CV7"/>
  <c r="CT7"/>
  <c r="CR7"/>
  <c r="CL7"/>
  <c r="CJ7"/>
  <c r="CH7"/>
  <c r="CF7"/>
  <c r="BZ7"/>
  <c r="BX7"/>
  <c r="BV7"/>
  <c r="BT7"/>
  <c r="AH7"/>
  <c r="AF7"/>
  <c r="AD7"/>
  <c r="AB7"/>
  <c r="FW6"/>
  <c r="FV6"/>
  <c r="FU6"/>
  <c r="FT6"/>
  <c r="FS6"/>
  <c r="FR6"/>
  <c r="FQ6"/>
  <c r="FP6"/>
  <c r="FK6"/>
  <c r="FJ6"/>
  <c r="FI6"/>
  <c r="FH6"/>
  <c r="FG6"/>
  <c r="FF6"/>
  <c r="FE6"/>
  <c r="FD6"/>
  <c r="EY6"/>
  <c r="EX6"/>
  <c r="EW6"/>
  <c r="EV6"/>
  <c r="EU6"/>
  <c r="ET6"/>
  <c r="ES6"/>
  <c r="ER6"/>
  <c r="EM6"/>
  <c r="EL6"/>
  <c r="EK6"/>
  <c r="EJ6"/>
  <c r="EI6"/>
  <c r="EH6"/>
  <c r="EG6"/>
  <c r="EF6"/>
  <c r="EA6"/>
  <c r="DZ6"/>
  <c r="DY6"/>
  <c r="DX6"/>
  <c r="DW6"/>
  <c r="DV6"/>
  <c r="DU6"/>
  <c r="DT6"/>
  <c r="DL6"/>
  <c r="DJ6"/>
  <c r="DH6"/>
  <c r="DF6"/>
  <c r="CX6"/>
  <c r="CV6"/>
  <c r="CT6"/>
  <c r="CR6"/>
  <c r="CL6"/>
  <c r="CJ6"/>
  <c r="CH6"/>
  <c r="CF6"/>
  <c r="BZ6"/>
  <c r="BX6"/>
  <c r="BV6"/>
  <c r="BT6"/>
  <c r="AH6"/>
  <c r="AF6"/>
  <c r="AD6"/>
  <c r="AB6"/>
  <c r="FW5"/>
  <c r="FV5"/>
  <c r="FU5"/>
  <c r="FT5"/>
  <c r="FS5"/>
  <c r="FR5"/>
  <c r="FQ5"/>
  <c r="FP5"/>
  <c r="FK5"/>
  <c r="FJ5"/>
  <c r="FI5"/>
  <c r="FH5"/>
  <c r="FG5"/>
  <c r="FF5"/>
  <c r="FE5"/>
  <c r="FD5"/>
  <c r="EY5"/>
  <c r="EX5"/>
  <c r="EW5"/>
  <c r="EV5"/>
  <c r="EU5"/>
  <c r="ET5"/>
  <c r="ES5"/>
  <c r="ER5"/>
  <c r="EM5"/>
  <c r="EL5"/>
  <c r="EK5"/>
  <c r="EJ5"/>
  <c r="EI5"/>
  <c r="EH5"/>
  <c r="EG5"/>
  <c r="EF5"/>
  <c r="EA5"/>
  <c r="DZ5"/>
  <c r="DY5"/>
  <c r="DX5"/>
  <c r="DW5"/>
  <c r="DV5"/>
  <c r="DU5"/>
  <c r="DT5"/>
  <c r="DL5"/>
  <c r="DJ5"/>
  <c r="DH5"/>
  <c r="DF5"/>
  <c r="CX5"/>
  <c r="CV5"/>
  <c r="CT5"/>
  <c r="CR5"/>
  <c r="CL5"/>
  <c r="CJ5"/>
  <c r="CH5"/>
  <c r="CF5"/>
  <c r="BZ5"/>
  <c r="BX5"/>
  <c r="BV5"/>
  <c r="BT5"/>
  <c r="AH5"/>
  <c r="AF5"/>
  <c r="AD5"/>
  <c r="AB5"/>
  <c r="BL9"/>
  <c r="BL3"/>
  <c r="FB10" l="1"/>
  <c r="EZ10"/>
  <c r="AC5"/>
  <c r="AE5"/>
  <c r="AG5"/>
  <c r="AI5"/>
  <c r="BU5"/>
  <c r="BW5"/>
  <c r="BY5"/>
  <c r="CA5"/>
  <c r="CG5"/>
  <c r="CI5"/>
  <c r="CK5"/>
  <c r="CM5"/>
  <c r="CS5"/>
  <c r="CU5"/>
  <c r="CW5"/>
  <c r="CY5"/>
  <c r="DG5"/>
  <c r="DI5"/>
  <c r="DK5"/>
  <c r="DM5"/>
  <c r="AC6"/>
  <c r="AE6"/>
  <c r="AG6"/>
  <c r="AI6"/>
  <c r="BU6"/>
  <c r="BW6"/>
  <c r="BY6"/>
  <c r="CA6"/>
  <c r="CG6"/>
  <c r="CI6"/>
  <c r="CK6"/>
  <c r="CM6"/>
  <c r="CS6"/>
  <c r="CU6"/>
  <c r="CW6"/>
  <c r="CY6"/>
  <c r="DG6"/>
  <c r="DI6"/>
  <c r="DK6"/>
  <c r="DM6"/>
  <c r="AC7"/>
  <c r="AE7"/>
  <c r="AG7"/>
  <c r="AI7"/>
  <c r="BU7"/>
  <c r="BW7"/>
  <c r="BY7"/>
  <c r="CG7"/>
  <c r="CI7"/>
  <c r="CK7"/>
  <c r="CS7"/>
  <c r="CU7"/>
  <c r="CW7"/>
  <c r="DG7"/>
  <c r="DI7"/>
  <c r="DK7"/>
  <c r="EN9"/>
  <c r="EP9"/>
  <c r="EP8" s="1"/>
  <c r="EZ9"/>
  <c r="FX9"/>
  <c r="FN9"/>
  <c r="FL9"/>
  <c r="EB9"/>
  <c r="FM9"/>
  <c r="FZ9"/>
  <c r="EN10"/>
  <c r="FA10"/>
  <c r="EB10"/>
  <c r="FL10"/>
  <c r="FY10"/>
  <c r="EC11"/>
  <c r="EN11"/>
  <c r="FA11"/>
  <c r="FL11"/>
  <c r="FY11"/>
  <c r="EB12"/>
  <c r="EO12"/>
  <c r="EZ12"/>
  <c r="FM12"/>
  <c r="FX12"/>
  <c r="EB13"/>
  <c r="EO13"/>
  <c r="EZ13"/>
  <c r="FM13"/>
  <c r="FX13"/>
  <c r="EB14"/>
  <c r="EO14"/>
  <c r="EZ14"/>
  <c r="FM14"/>
  <c r="FX14"/>
  <c r="EB15"/>
  <c r="EO15"/>
  <c r="EZ15"/>
  <c r="FM15"/>
  <c r="FX15"/>
  <c r="EC16"/>
  <c r="EN16"/>
  <c r="FA16"/>
  <c r="FL16"/>
  <c r="FY16"/>
  <c r="EB17"/>
  <c r="EO17"/>
  <c r="EZ17"/>
  <c r="FM17"/>
  <c r="FX17"/>
  <c r="EC18"/>
  <c r="EN18"/>
  <c r="FB18"/>
  <c r="FM18"/>
  <c r="FX18"/>
  <c r="EC19"/>
  <c r="EN19"/>
  <c r="FA19"/>
  <c r="FL19"/>
  <c r="FY19"/>
  <c r="EB20"/>
  <c r="EO20"/>
  <c r="EZ20"/>
  <c r="FM20"/>
  <c r="FX20"/>
  <c r="EC21"/>
  <c r="EN21"/>
  <c r="FB21"/>
  <c r="FM21"/>
  <c r="FX21"/>
  <c r="EC22"/>
  <c r="EN22"/>
  <c r="FA22"/>
  <c r="FL22"/>
  <c r="FY22"/>
  <c r="EB23"/>
  <c r="EO23"/>
  <c r="FL23"/>
  <c r="FY23"/>
  <c r="EB24"/>
  <c r="EO24"/>
  <c r="EZ24"/>
  <c r="FM24"/>
  <c r="FX24"/>
  <c r="EC25"/>
  <c r="EN25"/>
  <c r="FA25"/>
  <c r="FL25"/>
  <c r="FY25"/>
  <c r="EB26"/>
  <c r="EO26"/>
  <c r="EZ26"/>
  <c r="FM26"/>
  <c r="FX26"/>
  <c r="EC27"/>
  <c r="EN27"/>
  <c r="FA27"/>
  <c r="FL27"/>
  <c r="FY27"/>
  <c r="EB28"/>
  <c r="EO28"/>
  <c r="EZ28"/>
  <c r="FM28"/>
  <c r="FX28"/>
  <c r="EC29"/>
  <c r="EN29"/>
  <c r="FB29"/>
  <c r="FM29"/>
  <c r="FX29"/>
  <c r="EC30"/>
  <c r="EN30"/>
  <c r="FA30"/>
  <c r="FL30"/>
  <c r="FY30"/>
  <c r="EB31"/>
  <c r="EO31"/>
  <c r="FL31"/>
  <c r="FY31"/>
  <c r="EB32"/>
  <c r="EO32"/>
  <c r="FL32"/>
  <c r="FY32"/>
  <c r="EB33"/>
  <c r="EO33"/>
  <c r="EZ33"/>
  <c r="FB33"/>
  <c r="FM33"/>
  <c r="FX33"/>
  <c r="FZ33"/>
  <c r="EC34"/>
  <c r="EN34"/>
  <c r="FA34"/>
  <c r="FL34"/>
  <c r="FN34"/>
  <c r="FY34"/>
  <c r="EB35"/>
  <c r="EO35"/>
  <c r="EZ35"/>
  <c r="FB35"/>
  <c r="FM35"/>
  <c r="FX35"/>
  <c r="EC39"/>
  <c r="EN39"/>
  <c r="FA39"/>
  <c r="FL39"/>
  <c r="FY39"/>
  <c r="EB40"/>
  <c r="EO40"/>
  <c r="EZ40"/>
  <c r="FB40"/>
  <c r="FM40"/>
  <c r="FX40"/>
  <c r="FZ40"/>
  <c r="EC41"/>
  <c r="EN41"/>
  <c r="FA41"/>
  <c r="FL41"/>
  <c r="FY41"/>
  <c r="EB42"/>
  <c r="EO42"/>
  <c r="EZ42"/>
  <c r="FB42"/>
  <c r="FM42"/>
  <c r="FX42"/>
  <c r="FZ42"/>
  <c r="EC43"/>
  <c r="EN43"/>
  <c r="EP43"/>
  <c r="FA43"/>
  <c r="FL43"/>
  <c r="FN43"/>
  <c r="FN38" s="1"/>
  <c r="FY43"/>
  <c r="EB44"/>
  <c r="ED44"/>
  <c r="ED38" s="1"/>
  <c r="EO44"/>
  <c r="EZ44"/>
  <c r="FB44"/>
  <c r="FM44"/>
  <c r="FX44"/>
  <c r="FZ44"/>
  <c r="EC45"/>
  <c r="EN45"/>
  <c r="EP45"/>
  <c r="FB45"/>
  <c r="FM45"/>
  <c r="FX45"/>
  <c r="FZ45"/>
  <c r="FB46"/>
  <c r="FX10"/>
  <c r="EB11"/>
  <c r="EZ11"/>
  <c r="FX11"/>
  <c r="EN12"/>
  <c r="FL12"/>
  <c r="EN13"/>
  <c r="FL13"/>
  <c r="EN14"/>
  <c r="FL14"/>
  <c r="EN15"/>
  <c r="FL15"/>
  <c r="EB16"/>
  <c r="EZ16"/>
  <c r="FX16"/>
  <c r="EN17"/>
  <c r="FL17"/>
  <c r="EB18"/>
  <c r="FL18"/>
  <c r="EB19"/>
  <c r="EZ19"/>
  <c r="FX19"/>
  <c r="EN20"/>
  <c r="FL20"/>
  <c r="EB21"/>
  <c r="FL21"/>
  <c r="EB22"/>
  <c r="EZ22"/>
  <c r="FX22"/>
  <c r="EN23"/>
  <c r="FX23"/>
  <c r="EN24"/>
  <c r="FL24"/>
  <c r="EB25"/>
  <c r="EZ25"/>
  <c r="FX25"/>
  <c r="EN26"/>
  <c r="FL26"/>
  <c r="EB27"/>
  <c r="EZ27"/>
  <c r="FX27"/>
  <c r="EN28"/>
  <c r="FL28"/>
  <c r="EB29"/>
  <c r="FL29"/>
  <c r="EB30"/>
  <c r="EZ30"/>
  <c r="FX30"/>
  <c r="EN31"/>
  <c r="FX31"/>
  <c r="EN32"/>
  <c r="FX32"/>
  <c r="EN33"/>
  <c r="FL33"/>
  <c r="EB34"/>
  <c r="EZ34"/>
  <c r="FX34"/>
  <c r="EN35"/>
  <c r="FL35"/>
  <c r="EB39"/>
  <c r="EZ39"/>
  <c r="FX39"/>
  <c r="EN40"/>
  <c r="FL40"/>
  <c r="EB41"/>
  <c r="EZ41"/>
  <c r="FX41"/>
  <c r="EN42"/>
  <c r="FL42"/>
  <c r="EB43"/>
  <c r="EZ43"/>
  <c r="FX43"/>
  <c r="EN44"/>
  <c r="FL44"/>
  <c r="EB45"/>
  <c r="FL45"/>
  <c r="A3"/>
  <c r="CB1"/>
  <c r="BM1"/>
  <c r="BK1"/>
  <c r="BK7" s="1"/>
  <c r="BJ1"/>
  <c r="BJ7" s="1"/>
  <c r="BI1"/>
  <c r="BI7" s="1"/>
  <c r="BH1"/>
  <c r="BH7" s="1"/>
  <c r="BG1"/>
  <c r="BG7" s="1"/>
  <c r="BF1"/>
  <c r="BF7" s="1"/>
  <c r="BE1"/>
  <c r="BE7" s="1"/>
  <c r="BD1"/>
  <c r="BD7" s="1"/>
  <c r="BC1"/>
  <c r="BC7" s="1"/>
  <c r="BB1"/>
  <c r="BB7" s="1"/>
  <c r="BA1"/>
  <c r="BA7" s="1"/>
  <c r="AZ1"/>
  <c r="AZ7" s="1"/>
  <c r="AY1"/>
  <c r="AY7" s="1"/>
  <c r="AX1"/>
  <c r="AX7" s="1"/>
  <c r="AW1"/>
  <c r="AW7" s="1"/>
  <c r="AV1"/>
  <c r="AV7" s="1"/>
  <c r="AU1"/>
  <c r="AU7" s="1"/>
  <c r="AT1"/>
  <c r="AT7" s="1"/>
  <c r="AS1"/>
  <c r="AS7" s="1"/>
  <c r="AR1"/>
  <c r="AR7" s="1"/>
  <c r="AQ1"/>
  <c r="AQ7" s="1"/>
  <c r="AP1"/>
  <c r="AP7" s="1"/>
  <c r="AO1"/>
  <c r="AO7" s="1"/>
  <c r="AN1"/>
  <c r="AN7" s="1"/>
  <c r="AM1"/>
  <c r="AM7" s="1"/>
  <c r="AL1"/>
  <c r="AL7" s="1"/>
  <c r="AK1"/>
  <c r="AK7" s="1"/>
  <c r="AJ1"/>
  <c r="AJ7" s="1"/>
  <c r="EP38" l="1"/>
  <c r="FB38"/>
  <c r="EO38"/>
  <c r="EO8"/>
  <c r="EC8"/>
  <c r="FA8"/>
  <c r="FB8"/>
  <c r="FZ38"/>
  <c r="FM38"/>
  <c r="FX38"/>
  <c r="EB38"/>
  <c r="FY38"/>
  <c r="FA38"/>
  <c r="EC38"/>
  <c r="FM8"/>
  <c r="FL8"/>
  <c r="FX8"/>
  <c r="EZ38"/>
  <c r="FL38"/>
  <c r="EN38"/>
  <c r="FY8"/>
  <c r="FZ8"/>
  <c r="EB8"/>
  <c r="FN8"/>
  <c r="EZ8"/>
  <c r="EN8"/>
</calcChain>
</file>

<file path=xl/sharedStrings.xml><?xml version="1.0" encoding="utf-8"?>
<sst xmlns="http://schemas.openxmlformats.org/spreadsheetml/2006/main" count="685" uniqueCount="229">
  <si>
    <t>QT</t>
  </si>
  <si>
    <t>T</t>
  </si>
  <si>
    <t>D</t>
  </si>
  <si>
    <t>PARIS TURF</t>
  </si>
  <si>
    <t>N°</t>
  </si>
  <si>
    <t>Date</t>
  </si>
  <si>
    <t>Hippodrome</t>
  </si>
  <si>
    <t>TYPE</t>
  </si>
  <si>
    <t>DISTANCE</t>
  </si>
  <si>
    <t>METEO</t>
  </si>
  <si>
    <t>PARTANTS</t>
  </si>
  <si>
    <t>LONCHAMP</t>
  </si>
  <si>
    <t>COMPIEGNE</t>
  </si>
  <si>
    <t>HANDICAP</t>
  </si>
  <si>
    <t>BON</t>
  </si>
  <si>
    <t>CHANTILLY</t>
  </si>
  <si>
    <t>ENGHIEN</t>
  </si>
  <si>
    <t>ATTELE</t>
  </si>
  <si>
    <t>CABOURG</t>
  </si>
  <si>
    <t>M LAFFITTE</t>
  </si>
  <si>
    <t>SABLES D OLONNE</t>
  </si>
  <si>
    <t>SOUPLE</t>
  </si>
  <si>
    <t>VICHY</t>
  </si>
  <si>
    <t>VIRE</t>
  </si>
  <si>
    <t>CLAIREFONTAINE</t>
  </si>
  <si>
    <t>DEAUVILLE</t>
  </si>
  <si>
    <t>REJAN</t>
  </si>
  <si>
    <t>TIERCE MAGAZINE</t>
  </si>
  <si>
    <t>DETECTEUR PRONO</t>
  </si>
  <si>
    <t>20</t>
  </si>
  <si>
    <t>MT</t>
  </si>
  <si>
    <t>MQ</t>
  </si>
  <si>
    <t>MQTE</t>
  </si>
  <si>
    <t>2/3</t>
  </si>
  <si>
    <t>counta(V5:V30)</t>
  </si>
  <si>
    <t>4/5</t>
  </si>
  <si>
    <t>Q</t>
  </si>
  <si>
    <t>1ER</t>
  </si>
  <si>
    <t>3ER</t>
  </si>
  <si>
    <t>5ER</t>
  </si>
  <si>
    <t>PISTE</t>
  </si>
  <si>
    <t>TEMPS</t>
  </si>
  <si>
    <t>SOMME</t>
  </si>
  <si>
    <t>R</t>
  </si>
  <si>
    <t>CHEVAL</t>
  </si>
  <si>
    <t>JOCKEY</t>
  </si>
  <si>
    <t>ENTRAINEUR</t>
  </si>
  <si>
    <t>PROPRIETAIRE</t>
  </si>
  <si>
    <t>GAINS</t>
  </si>
  <si>
    <t>RAPPORT</t>
  </si>
  <si>
    <t>SP</t>
  </si>
  <si>
    <t>ARRIVEE</t>
  </si>
  <si>
    <t>1/2</t>
  </si>
  <si>
    <t>1/3</t>
  </si>
  <si>
    <t>1/4</t>
  </si>
  <si>
    <t>1/5</t>
  </si>
  <si>
    <t>1/6</t>
  </si>
  <si>
    <t>1/7</t>
  </si>
  <si>
    <t>1/8</t>
  </si>
  <si>
    <t>2/4</t>
  </si>
  <si>
    <t>2/5</t>
  </si>
  <si>
    <t>2/6</t>
  </si>
  <si>
    <t>2/7</t>
  </si>
  <si>
    <t>2/8</t>
  </si>
  <si>
    <t>2/9</t>
  </si>
  <si>
    <t>3/4</t>
  </si>
  <si>
    <t>3/5</t>
  </si>
  <si>
    <t>3/6</t>
  </si>
  <si>
    <t>3/7</t>
  </si>
  <si>
    <t>3/8</t>
  </si>
  <si>
    <t>4/6</t>
  </si>
  <si>
    <t>4/7</t>
  </si>
  <si>
    <t>4/8</t>
  </si>
  <si>
    <t>5/6</t>
  </si>
  <si>
    <t>5/7</t>
  </si>
  <si>
    <t>5/8</t>
  </si>
  <si>
    <t>6/7</t>
  </si>
  <si>
    <t>6/8</t>
  </si>
  <si>
    <t>PRONOSTIC STATISTIC</t>
  </si>
  <si>
    <t>PARIS TURF/TIERCE MAGAZINE</t>
  </si>
  <si>
    <t>PARIS TURF/DETECTEUR PRONO</t>
  </si>
  <si>
    <t>DETECTEUR PRONO/TIERCE MAGAZINE/PARIS TURF</t>
  </si>
  <si>
    <t>REJAN/TIERCE MAGAZINE/PARIS TURF</t>
  </si>
  <si>
    <t>PRONOSTIC STATISTIC/TIERCE MAGAZINE/PARIS TURF</t>
  </si>
  <si>
    <t>GP</t>
  </si>
  <si>
    <t>BEAU</t>
  </si>
  <si>
    <t>19</t>
  </si>
  <si>
    <t>UN AIR DE SALSA</t>
  </si>
  <si>
    <t>R MARCHELLI</t>
  </si>
  <si>
    <t>S WATTEL</t>
  </si>
  <si>
    <t>LH</t>
  </si>
  <si>
    <t>F</t>
  </si>
  <si>
    <t>A</t>
  </si>
  <si>
    <t>O</t>
  </si>
  <si>
    <t>1</t>
  </si>
  <si>
    <t>5 PERDS</t>
  </si>
  <si>
    <t>PJC</t>
  </si>
  <si>
    <t>ENSOLEILLE</t>
  </si>
  <si>
    <t>COOL STAR</t>
  </si>
  <si>
    <t>O PESLIER</t>
  </si>
  <si>
    <t>A BONIN</t>
  </si>
  <si>
    <t>A FAYET</t>
  </si>
  <si>
    <t>PETIT POUCET</t>
  </si>
  <si>
    <t>C MARTENS</t>
  </si>
  <si>
    <t>V MARTENS</t>
  </si>
  <si>
    <t>M GUBLER</t>
  </si>
  <si>
    <t>{=SI(ESTERREUR(SOMME((FREQUENCE(EQUIV($P7:$R7;V7:AC7;0);LIGNE(1:8))&gt;0)*1)=3);"Non";SI(ET(EQUIV($R7;V7:AC7;0)&gt;EQUIV($Q7;V7:AC7;0);EQUIV($Q7;V7:AC7;0)&gt;EQUIV($P7;V7:AC7;0));"Ordre en "&amp;MAX(EQUIV($P7:$R7;V7:AC7;0));"Désordre en"&amp;MAX(EQUIV($P7:$R7;V7:AC7;0))))]}</t>
  </si>
  <si>
    <t>NUIT</t>
  </si>
  <si>
    <t>QUATUOR</t>
  </si>
  <si>
    <t>S ERNAULT</t>
  </si>
  <si>
    <t xml:space="preserve">E PASSION </t>
  </si>
  <si>
    <t>{=MAX(EQUIV($P$7:$T$7;V8:AC8;0))}</t>
  </si>
  <si>
    <t>ATHOS DU BOSCAIL 2</t>
  </si>
  <si>
    <t>L VAN POLLAERT</t>
  </si>
  <si>
    <t>LIGNE DROITE</t>
  </si>
  <si>
    <t>CANICULAIRE</t>
  </si>
  <si>
    <t>18</t>
  </si>
  <si>
    <t>MAR ADENTRO</t>
  </si>
  <si>
    <t>T JARNET</t>
  </si>
  <si>
    <t>R CHOTARD</t>
  </si>
  <si>
    <t>E TRIEUX</t>
  </si>
  <si>
    <t xml:space="preserve">HANDICAP  </t>
  </si>
  <si>
    <t>ORRAGEUX</t>
  </si>
  <si>
    <t>TAVERNY</t>
  </si>
  <si>
    <t>O EL SHARIF</t>
  </si>
  <si>
    <t>CHAUD</t>
  </si>
  <si>
    <t>ROYAL LOVER</t>
  </si>
  <si>
    <t>J M BAZIRE</t>
  </si>
  <si>
    <t>M MOUREAUX</t>
  </si>
  <si>
    <t>PLUVIEUX</t>
  </si>
  <si>
    <t>WOLVERINE</t>
  </si>
  <si>
    <t>I MENDIZABAL</t>
  </si>
  <si>
    <t>M BOUTIN</t>
  </si>
  <si>
    <t>JP VANDEN HEEDE</t>
  </si>
  <si>
    <t>ATTELE A</t>
  </si>
  <si>
    <t>NEIGE D OR</t>
  </si>
  <si>
    <t>P DAUGEARD</t>
  </si>
  <si>
    <t>B UBICO</t>
  </si>
  <si>
    <t>AVERSE</t>
  </si>
  <si>
    <t>PICCOLO SAN</t>
  </si>
  <si>
    <t>P LEVESQUE</t>
  </si>
  <si>
    <t>GR DE WULF</t>
  </si>
  <si>
    <t>M C DE WULF</t>
  </si>
  <si>
    <t>MP</t>
  </si>
  <si>
    <t>CAERLEON WIND</t>
  </si>
  <si>
    <t>S PASQUIER</t>
  </si>
  <si>
    <t>M V DISSAUX</t>
  </si>
  <si>
    <t>G AUGUSTIN NORMAND</t>
  </si>
  <si>
    <t>LAUGHING STOCK</t>
  </si>
  <si>
    <t>J JUEL</t>
  </si>
  <si>
    <t>M JUUL</t>
  </si>
  <si>
    <t>STALD RITA HB</t>
  </si>
  <si>
    <t>CHAUD/SEC</t>
  </si>
  <si>
    <t>21</t>
  </si>
  <si>
    <t>SUCCESSFUL</t>
  </si>
  <si>
    <t>B GOUDOT</t>
  </si>
  <si>
    <t>23</t>
  </si>
  <si>
    <t>AIRWOMAN</t>
  </si>
  <si>
    <t>JOEL BOISNARD</t>
  </si>
  <si>
    <t>G SAMAMA</t>
  </si>
  <si>
    <t xml:space="preserve"> BEAU</t>
  </si>
  <si>
    <t>RIKTIGT GENTIL</t>
  </si>
  <si>
    <t>E P LEVESQUE</t>
  </si>
  <si>
    <t>MAUSSADE</t>
  </si>
  <si>
    <t>MARENDINIO</t>
  </si>
  <si>
    <t>E LIBAUD</t>
  </si>
  <si>
    <t>Mme A ELIAS DE PROENCA</t>
  </si>
  <si>
    <t>QUEBIR DE LEAU</t>
  </si>
  <si>
    <t>J LEPENNETIER</t>
  </si>
  <si>
    <t>AL FRACAS</t>
  </si>
  <si>
    <t>GR2</t>
  </si>
  <si>
    <t>COUVERT</t>
  </si>
  <si>
    <t>BEST DATING</t>
  </si>
  <si>
    <t>J J RABINEAU</t>
  </si>
  <si>
    <t>DUBASE</t>
  </si>
  <si>
    <t>G MOSSE</t>
  </si>
  <si>
    <t>C LAFFON PARIAS</t>
  </si>
  <si>
    <t>Mme A CUADRA LORES</t>
  </si>
  <si>
    <t>HALONG BAY</t>
  </si>
  <si>
    <t>D BONILLA</t>
  </si>
  <si>
    <t>N CLEMENT</t>
  </si>
  <si>
    <t>Mme J NORTON</t>
  </si>
  <si>
    <t>OURAGAN DE SITA</t>
  </si>
  <si>
    <t>A GASSIRARO</t>
  </si>
  <si>
    <t>NUAGES</t>
  </si>
  <si>
    <t>COTTINGLEY FAIRY</t>
  </si>
  <si>
    <t>C SOUMILLON</t>
  </si>
  <si>
    <t>J FAIRLEY</t>
  </si>
  <si>
    <t>CALME</t>
  </si>
  <si>
    <t>QUEL PRINCE</t>
  </si>
  <si>
    <t>J DUBOIS</t>
  </si>
  <si>
    <t>PH MOULIN</t>
  </si>
  <si>
    <t>E VICTORIA DREAMS</t>
  </si>
  <si>
    <t>PARADE DU RIB</t>
  </si>
  <si>
    <t>JLC DERSOIR</t>
  </si>
  <si>
    <t>E JELOCA</t>
  </si>
  <si>
    <t>PSF</t>
  </si>
  <si>
    <t>DESERT OCEAN</t>
  </si>
  <si>
    <t>F BLONDEL</t>
  </si>
  <si>
    <t>G COLLET</t>
  </si>
  <si>
    <t>SOUTH KENSINGTON STABLES</t>
  </si>
  <si>
    <t>CRUZ DEL SUR</t>
  </si>
  <si>
    <t>R PRITCHARD GORDON</t>
  </si>
  <si>
    <t>LE ROUMOIS</t>
  </si>
  <si>
    <t>Mme O LECERF</t>
  </si>
  <si>
    <t>PALMYRE</t>
  </si>
  <si>
    <t xml:space="preserve">PSF </t>
  </si>
  <si>
    <t>ECLAIRCIES</t>
  </si>
  <si>
    <t>MUHTAKER</t>
  </si>
  <si>
    <t>J E HAMMOND</t>
  </si>
  <si>
    <t>HAMDAN AL MAKTOUM</t>
  </si>
  <si>
    <t>PUY DE SANCY</t>
  </si>
  <si>
    <t>F  LECANU</t>
  </si>
  <si>
    <t>S PROVOOST</t>
  </si>
  <si>
    <t>E DANOVER</t>
  </si>
  <si>
    <t>HAIES HANDICAP</t>
  </si>
  <si>
    <t>NUAGEUX</t>
  </si>
  <si>
    <t>ROMBALDI</t>
  </si>
  <si>
    <t>K NABET</t>
  </si>
  <si>
    <t>B DE MONTZEY</t>
  </si>
  <si>
    <t>JC GENTIE</t>
  </si>
  <si>
    <t>JACK JUNIOR</t>
  </si>
  <si>
    <t>S RUIS</t>
  </si>
  <si>
    <t>A FRACAS</t>
  </si>
  <si>
    <t>MB ROUGIER</t>
  </si>
  <si>
    <t>MITIGE</t>
  </si>
  <si>
    <t>GOODBYEMYLOVER</t>
  </si>
  <si>
    <t>P DEMERCASTEL</t>
  </si>
  <si>
    <t>Mme CAROLE ARTU</t>
  </si>
</sst>
</file>

<file path=xl/styles.xml><?xml version="1.0" encoding="utf-8"?>
<styleSheet xmlns="http://schemas.openxmlformats.org/spreadsheetml/2006/main">
  <numFmts count="3">
    <numFmt numFmtId="164" formatCode="d/m/yy;@"/>
    <numFmt numFmtId="165" formatCode="#,##0\ &quot;€&quot;"/>
    <numFmt numFmtId="166" formatCode="#,##0\ _€"/>
  </numFmts>
  <fonts count="8">
    <font>
      <sz val="10"/>
      <name val="Verdana"/>
    </font>
    <font>
      <b/>
      <sz val="10"/>
      <name val="Verdana"/>
      <family val="2"/>
    </font>
    <font>
      <b/>
      <sz val="10"/>
      <name val="Calibri"/>
      <family val="2"/>
      <scheme val="minor"/>
    </font>
    <font>
      <b/>
      <sz val="10"/>
      <color indexed="8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1"/>
      <color rgb="FF00B050"/>
      <name val="Calibri"/>
      <family val="2"/>
      <scheme val="minor"/>
    </font>
    <font>
      <b/>
      <sz val="10"/>
      <color rgb="FFFF0000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indexed="15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CCC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CCCFF"/>
        <bgColor indexed="64"/>
      </patternFill>
    </fill>
    <fill>
      <patternFill patternType="solid">
        <fgColor theme="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87">
    <xf numFmtId="0" fontId="0" fillId="0" borderId="0" xfId="0"/>
    <xf numFmtId="0" fontId="1" fillId="2" borderId="0" xfId="0" applyFont="1" applyFill="1"/>
    <xf numFmtId="0" fontId="2" fillId="4" borderId="7" xfId="0" applyFont="1" applyFill="1" applyBorder="1" applyAlignment="1">
      <alignment horizontal="center"/>
    </xf>
    <xf numFmtId="164" fontId="4" fillId="0" borderId="0" xfId="0" applyNumberFormat="1" applyFont="1" applyBorder="1" applyAlignment="1">
      <alignment horizontal="center"/>
    </xf>
    <xf numFmtId="0" fontId="4" fillId="0" borderId="0" xfId="0" applyFont="1" applyBorder="1" applyAlignment="1">
      <alignment horizontal="center"/>
    </xf>
    <xf numFmtId="0" fontId="4" fillId="0" borderId="0" xfId="0" applyFont="1" applyFill="1" applyBorder="1" applyAlignment="1">
      <alignment horizontal="center"/>
    </xf>
    <xf numFmtId="165" fontId="4" fillId="0" borderId="0" xfId="0" applyNumberFormat="1" applyFont="1" applyFill="1" applyBorder="1" applyAlignment="1">
      <alignment horizontal="center"/>
    </xf>
    <xf numFmtId="49" fontId="4" fillId="0" borderId="0" xfId="0" applyNumberFormat="1" applyFont="1" applyBorder="1" applyAlignment="1">
      <alignment horizontal="center"/>
    </xf>
    <xf numFmtId="165" fontId="4" fillId="0" borderId="0" xfId="0" applyNumberFormat="1" applyFont="1" applyBorder="1" applyAlignment="1">
      <alignment horizontal="center"/>
    </xf>
    <xf numFmtId="166" fontId="4" fillId="0" borderId="0" xfId="0" applyNumberFormat="1" applyFont="1" applyBorder="1" applyAlignment="1">
      <alignment horizontal="center"/>
    </xf>
    <xf numFmtId="0" fontId="4" fillId="4" borderId="0" xfId="0" applyFont="1" applyFill="1" applyBorder="1" applyAlignment="1">
      <alignment horizontal="center"/>
    </xf>
    <xf numFmtId="0" fontId="4" fillId="4" borderId="0" xfId="0" applyFont="1" applyFill="1" applyBorder="1" applyAlignment="1">
      <alignment horizontal="center" wrapText="1"/>
    </xf>
    <xf numFmtId="49" fontId="4" fillId="10" borderId="0" xfId="0" applyNumberFormat="1" applyFont="1" applyFill="1" applyBorder="1" applyAlignment="1">
      <alignment horizontal="center"/>
    </xf>
    <xf numFmtId="0" fontId="2" fillId="4" borderId="9" xfId="0" applyFont="1" applyFill="1" applyBorder="1" applyAlignment="1">
      <alignment horizontal="center"/>
    </xf>
    <xf numFmtId="0" fontId="4" fillId="4" borderId="0" xfId="0" applyNumberFormat="1" applyFont="1" applyFill="1" applyBorder="1" applyAlignment="1" applyProtection="1">
      <alignment horizontal="center"/>
    </xf>
    <xf numFmtId="0" fontId="2" fillId="4" borderId="0" xfId="0" applyFont="1" applyFill="1" applyBorder="1" applyAlignment="1">
      <alignment horizontal="center"/>
    </xf>
    <xf numFmtId="49" fontId="4" fillId="11" borderId="0" xfId="0" applyNumberFormat="1" applyFont="1" applyFill="1" applyBorder="1" applyAlignment="1">
      <alignment horizontal="center"/>
    </xf>
    <xf numFmtId="0" fontId="4" fillId="4" borderId="0" xfId="0" applyFont="1" applyFill="1" applyBorder="1"/>
    <xf numFmtId="0" fontId="4" fillId="0" borderId="0" xfId="0" applyFont="1" applyBorder="1"/>
    <xf numFmtId="49" fontId="4" fillId="4" borderId="0" xfId="0" applyNumberFormat="1" applyFont="1" applyFill="1" applyBorder="1" applyAlignment="1">
      <alignment horizontal="center"/>
    </xf>
    <xf numFmtId="49" fontId="2" fillId="12" borderId="0" xfId="0" applyNumberFormat="1" applyFont="1" applyFill="1" applyBorder="1" applyAlignment="1">
      <alignment horizontal="center"/>
    </xf>
    <xf numFmtId="0" fontId="4" fillId="4" borderId="0" xfId="0" applyFont="1" applyFill="1" applyBorder="1" applyAlignment="1">
      <alignment horizontal="left"/>
    </xf>
    <xf numFmtId="0" fontId="1" fillId="4" borderId="0" xfId="0" applyFont="1" applyFill="1" applyBorder="1" applyAlignment="1">
      <alignment horizontal="center"/>
    </xf>
    <xf numFmtId="49" fontId="1" fillId="9" borderId="0" xfId="0" applyNumberFormat="1" applyFont="1" applyFill="1" applyBorder="1" applyAlignment="1">
      <alignment horizontal="center"/>
    </xf>
    <xf numFmtId="0" fontId="2" fillId="4" borderId="0" xfId="0" applyNumberFormat="1" applyFont="1" applyFill="1" applyBorder="1" applyAlignment="1">
      <alignment horizontal="center"/>
    </xf>
    <xf numFmtId="49" fontId="2" fillId="4" borderId="0" xfId="0" applyNumberFormat="1" applyFont="1" applyFill="1" applyBorder="1" applyAlignment="1">
      <alignment horizontal="center"/>
    </xf>
    <xf numFmtId="165" fontId="4" fillId="4" borderId="0" xfId="0" applyNumberFormat="1" applyFont="1" applyFill="1" applyBorder="1" applyAlignment="1">
      <alignment horizontal="center"/>
    </xf>
    <xf numFmtId="166" fontId="4" fillId="4" borderId="0" xfId="0" applyNumberFormat="1" applyFont="1" applyFill="1" applyBorder="1" applyAlignment="1">
      <alignment horizontal="center"/>
    </xf>
    <xf numFmtId="49" fontId="1" fillId="4" borderId="0" xfId="0" applyNumberFormat="1" applyFont="1" applyFill="1" applyBorder="1" applyAlignment="1">
      <alignment horizontal="center"/>
    </xf>
    <xf numFmtId="9" fontId="4" fillId="4" borderId="0" xfId="0" applyNumberFormat="1" applyFont="1" applyFill="1" applyBorder="1" applyAlignment="1">
      <alignment horizontal="center"/>
    </xf>
    <xf numFmtId="0" fontId="4" fillId="4" borderId="0" xfId="0" applyFont="1" applyFill="1" applyBorder="1" applyAlignment="1"/>
    <xf numFmtId="10" fontId="4" fillId="4" borderId="0" xfId="0" applyNumberFormat="1" applyFont="1" applyFill="1" applyBorder="1" applyAlignment="1">
      <alignment horizontal="center"/>
    </xf>
    <xf numFmtId="164" fontId="2" fillId="9" borderId="2" xfId="0" applyNumberFormat="1" applyFont="1" applyFill="1" applyBorder="1" applyAlignment="1">
      <alignment horizontal="center"/>
    </xf>
    <xf numFmtId="0" fontId="2" fillId="9" borderId="2" xfId="0" applyFont="1" applyFill="1" applyBorder="1" applyAlignment="1">
      <alignment horizontal="center"/>
    </xf>
    <xf numFmtId="0" fontId="4" fillId="9" borderId="7" xfId="0" applyFont="1" applyFill="1" applyBorder="1" applyAlignment="1">
      <alignment horizontal="center"/>
    </xf>
    <xf numFmtId="165" fontId="4" fillId="9" borderId="7" xfId="0" applyNumberFormat="1" applyFont="1" applyFill="1" applyBorder="1" applyAlignment="1">
      <alignment horizontal="center"/>
    </xf>
    <xf numFmtId="0" fontId="4" fillId="9" borderId="9" xfId="0" applyFont="1" applyFill="1" applyBorder="1" applyAlignment="1">
      <alignment horizontal="center"/>
    </xf>
    <xf numFmtId="49" fontId="4" fillId="9" borderId="9" xfId="0" applyNumberFormat="1" applyFont="1" applyFill="1" applyBorder="1" applyAlignment="1">
      <alignment horizontal="center"/>
    </xf>
    <xf numFmtId="0" fontId="4" fillId="9" borderId="2" xfId="0" applyFont="1" applyFill="1" applyBorder="1" applyAlignment="1">
      <alignment horizontal="center"/>
    </xf>
    <xf numFmtId="165" fontId="4" fillId="9" borderId="2" xfId="0" applyNumberFormat="1" applyFont="1" applyFill="1" applyBorder="1" applyAlignment="1">
      <alignment horizontal="center"/>
    </xf>
    <xf numFmtId="166" fontId="4" fillId="9" borderId="7" xfId="0" applyNumberFormat="1" applyFont="1" applyFill="1" applyBorder="1" applyAlignment="1">
      <alignment horizontal="center"/>
    </xf>
    <xf numFmtId="0" fontId="2" fillId="12" borderId="10" xfId="0" applyNumberFormat="1" applyFont="1" applyFill="1" applyBorder="1" applyAlignment="1">
      <alignment horizontal="center"/>
    </xf>
    <xf numFmtId="0" fontId="2" fillId="9" borderId="10" xfId="0" applyNumberFormat="1" applyFont="1" applyFill="1" applyBorder="1" applyAlignment="1">
      <alignment horizontal="center"/>
    </xf>
    <xf numFmtId="49" fontId="3" fillId="9" borderId="9" xfId="0" applyNumberFormat="1" applyFont="1" applyFill="1" applyBorder="1" applyAlignment="1" applyProtection="1">
      <alignment horizontal="center"/>
    </xf>
    <xf numFmtId="49" fontId="3" fillId="9" borderId="9" xfId="0" applyNumberFormat="1" applyFont="1" applyFill="1" applyBorder="1" applyAlignment="1">
      <alignment horizontal="center"/>
    </xf>
    <xf numFmtId="0" fontId="3" fillId="9" borderId="9" xfId="0" applyFont="1" applyFill="1" applyBorder="1" applyAlignment="1">
      <alignment horizontal="center"/>
    </xf>
    <xf numFmtId="49" fontId="1" fillId="4" borderId="9" xfId="0" applyNumberFormat="1" applyFont="1" applyFill="1" applyBorder="1" applyAlignment="1">
      <alignment horizontal="center"/>
    </xf>
    <xf numFmtId="1" fontId="4" fillId="0" borderId="9" xfId="0" applyNumberFormat="1" applyFont="1" applyBorder="1" applyAlignment="1">
      <alignment horizontal="center"/>
    </xf>
    <xf numFmtId="0" fontId="2" fillId="4" borderId="8" xfId="0" applyFont="1" applyFill="1" applyBorder="1" applyAlignment="1">
      <alignment horizontal="center"/>
    </xf>
    <xf numFmtId="0" fontId="2" fillId="7" borderId="10" xfId="0" applyNumberFormat="1" applyFont="1" applyFill="1" applyBorder="1" applyAlignment="1">
      <alignment horizontal="center"/>
    </xf>
    <xf numFmtId="0" fontId="2" fillId="12" borderId="0" xfId="0" applyNumberFormat="1" applyFont="1" applyFill="1" applyBorder="1" applyAlignment="1">
      <alignment horizontal="center"/>
    </xf>
    <xf numFmtId="0" fontId="4" fillId="4" borderId="9" xfId="0" applyFont="1" applyFill="1" applyBorder="1" applyAlignment="1">
      <alignment horizontal="center"/>
    </xf>
    <xf numFmtId="0" fontId="4" fillId="7" borderId="9" xfId="0" applyFont="1" applyFill="1" applyBorder="1" applyAlignment="1">
      <alignment horizontal="center"/>
    </xf>
    <xf numFmtId="164" fontId="4" fillId="4" borderId="11" xfId="0" applyNumberFormat="1" applyFont="1" applyFill="1" applyBorder="1" applyAlignment="1">
      <alignment horizontal="center"/>
    </xf>
    <xf numFmtId="0" fontId="4" fillId="4" borderId="11" xfId="0" applyFont="1" applyFill="1" applyBorder="1" applyAlignment="1">
      <alignment horizontal="center"/>
    </xf>
    <xf numFmtId="0" fontId="4" fillId="4" borderId="10" xfId="0" applyFont="1" applyFill="1" applyBorder="1" applyAlignment="1">
      <alignment horizontal="center"/>
    </xf>
    <xf numFmtId="165" fontId="4" fillId="4" borderId="10" xfId="0" applyNumberFormat="1" applyFont="1" applyFill="1" applyBorder="1" applyAlignment="1">
      <alignment horizontal="center"/>
    </xf>
    <xf numFmtId="165" fontId="4" fillId="4" borderId="11" xfId="0" applyNumberFormat="1" applyFont="1" applyFill="1" applyBorder="1" applyAlignment="1">
      <alignment horizontal="center"/>
    </xf>
    <xf numFmtId="0" fontId="4" fillId="13" borderId="0" xfId="0" applyFont="1" applyFill="1" applyBorder="1" applyAlignment="1">
      <alignment horizontal="center"/>
    </xf>
    <xf numFmtId="0" fontId="2" fillId="4" borderId="10" xfId="0" applyFont="1" applyFill="1" applyBorder="1" applyAlignment="1">
      <alignment horizontal="center"/>
    </xf>
    <xf numFmtId="0" fontId="2" fillId="4" borderId="12" xfId="0" applyFont="1" applyFill="1" applyBorder="1" applyAlignment="1">
      <alignment horizontal="center"/>
    </xf>
    <xf numFmtId="0" fontId="6" fillId="0" borderId="1" xfId="0" applyFont="1" applyBorder="1" applyAlignment="1">
      <alignment horizontal="center"/>
    </xf>
    <xf numFmtId="49" fontId="1" fillId="0" borderId="0" xfId="0" applyNumberFormat="1" applyFont="1" applyBorder="1" applyAlignment="1">
      <alignment horizontal="center"/>
    </xf>
    <xf numFmtId="0" fontId="4" fillId="10" borderId="0" xfId="0" applyFont="1" applyFill="1" applyBorder="1" applyAlignment="1">
      <alignment horizontal="center"/>
    </xf>
    <xf numFmtId="0" fontId="2" fillId="3" borderId="10" xfId="0" applyFont="1" applyFill="1" applyBorder="1" applyAlignment="1">
      <alignment horizontal="center"/>
    </xf>
    <xf numFmtId="0" fontId="2" fillId="3" borderId="0" xfId="0" applyFont="1" applyFill="1" applyBorder="1" applyAlignment="1">
      <alignment horizontal="center"/>
    </xf>
    <xf numFmtId="0" fontId="2" fillId="3" borderId="12" xfId="0" applyFont="1" applyFill="1" applyBorder="1" applyAlignment="1">
      <alignment horizontal="center"/>
    </xf>
    <xf numFmtId="0" fontId="4" fillId="0" borderId="10" xfId="0" applyFont="1" applyBorder="1" applyAlignment="1">
      <alignment horizontal="center"/>
    </xf>
    <xf numFmtId="0" fontId="4" fillId="0" borderId="12" xfId="0" applyFont="1" applyBorder="1" applyAlignment="1">
      <alignment horizontal="center"/>
    </xf>
    <xf numFmtId="0" fontId="4" fillId="10" borderId="10" xfId="0" applyFont="1" applyFill="1" applyBorder="1" applyAlignment="1">
      <alignment horizontal="center"/>
    </xf>
    <xf numFmtId="0" fontId="4" fillId="10" borderId="11" xfId="0" applyFont="1" applyFill="1" applyBorder="1" applyAlignment="1">
      <alignment horizontal="center"/>
    </xf>
    <xf numFmtId="0" fontId="4" fillId="10" borderId="12" xfId="0" applyFont="1" applyFill="1" applyBorder="1" applyAlignment="1">
      <alignment horizontal="center"/>
    </xf>
    <xf numFmtId="0" fontId="4" fillId="11" borderId="12" xfId="0" applyFont="1" applyFill="1" applyBorder="1" applyAlignment="1">
      <alignment horizontal="center"/>
    </xf>
    <xf numFmtId="164" fontId="4" fillId="0" borderId="11" xfId="0" applyNumberFormat="1" applyFont="1" applyBorder="1" applyAlignment="1">
      <alignment horizontal="center"/>
    </xf>
    <xf numFmtId="0" fontId="4" fillId="0" borderId="11" xfId="0" applyFont="1" applyBorder="1" applyAlignment="1">
      <alignment horizontal="center"/>
    </xf>
    <xf numFmtId="165" fontId="4" fillId="0" borderId="10" xfId="0" applyNumberFormat="1" applyFont="1" applyBorder="1" applyAlignment="1">
      <alignment horizontal="center"/>
    </xf>
    <xf numFmtId="165" fontId="4" fillId="0" borderId="11" xfId="0" applyNumberFormat="1" applyFont="1" applyBorder="1" applyAlignment="1">
      <alignment horizontal="center"/>
    </xf>
    <xf numFmtId="166" fontId="4" fillId="5" borderId="0" xfId="0" applyNumberFormat="1" applyFont="1" applyFill="1" applyBorder="1" applyAlignment="1">
      <alignment horizontal="center"/>
    </xf>
    <xf numFmtId="2" fontId="1" fillId="4" borderId="0" xfId="0" applyNumberFormat="1" applyFont="1" applyFill="1" applyBorder="1" applyAlignment="1">
      <alignment horizontal="center"/>
    </xf>
    <xf numFmtId="0" fontId="4" fillId="14" borderId="0" xfId="0" applyFont="1" applyFill="1" applyBorder="1" applyAlignment="1">
      <alignment horizontal="center"/>
    </xf>
    <xf numFmtId="0" fontId="2" fillId="4" borderId="0" xfId="0" applyNumberFormat="1" applyFont="1" applyFill="1" applyBorder="1" applyAlignment="1" applyProtection="1">
      <alignment horizontal="center"/>
    </xf>
    <xf numFmtId="0" fontId="4" fillId="15" borderId="11" xfId="0" applyFont="1" applyFill="1" applyBorder="1" applyAlignment="1">
      <alignment horizontal="center"/>
    </xf>
    <xf numFmtId="0" fontId="4" fillId="15" borderId="10" xfId="0" applyFont="1" applyFill="1" applyBorder="1" applyAlignment="1">
      <alignment horizontal="center"/>
    </xf>
    <xf numFmtId="165" fontId="4" fillId="15" borderId="10" xfId="0" applyNumberFormat="1" applyFont="1" applyFill="1" applyBorder="1" applyAlignment="1">
      <alignment horizontal="center"/>
    </xf>
    <xf numFmtId="0" fontId="4" fillId="15" borderId="0" xfId="0" applyFont="1" applyFill="1" applyBorder="1" applyAlignment="1">
      <alignment horizontal="center"/>
    </xf>
    <xf numFmtId="49" fontId="4" fillId="15" borderId="0" xfId="0" applyNumberFormat="1" applyFont="1" applyFill="1" applyBorder="1" applyAlignment="1">
      <alignment horizontal="center"/>
    </xf>
    <xf numFmtId="166" fontId="2" fillId="0" borderId="0" xfId="0" applyNumberFormat="1" applyFont="1" applyFill="1" applyBorder="1" applyAlignment="1">
      <alignment horizontal="center"/>
    </xf>
    <xf numFmtId="164" fontId="2" fillId="0" borderId="11" xfId="0" applyNumberFormat="1" applyFont="1" applyFill="1" applyBorder="1" applyAlignment="1">
      <alignment horizontal="center"/>
    </xf>
    <xf numFmtId="0" fontId="2" fillId="0" borderId="11" xfId="0" applyFont="1" applyFill="1" applyBorder="1" applyAlignment="1">
      <alignment horizontal="center"/>
    </xf>
    <xf numFmtId="0" fontId="2" fillId="0" borderId="10" xfId="0" applyFont="1" applyFill="1" applyBorder="1" applyAlignment="1">
      <alignment horizontal="center"/>
    </xf>
    <xf numFmtId="165" fontId="2" fillId="0" borderId="10" xfId="0" applyNumberFormat="1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49" fontId="2" fillId="0" borderId="0" xfId="0" applyNumberFormat="1" applyFont="1" applyFill="1" applyBorder="1" applyAlignment="1">
      <alignment horizontal="center"/>
    </xf>
    <xf numFmtId="165" fontId="2" fillId="0" borderId="11" xfId="0" applyNumberFormat="1" applyFont="1" applyFill="1" applyBorder="1" applyAlignment="1">
      <alignment horizontal="center"/>
    </xf>
    <xf numFmtId="0" fontId="2" fillId="15" borderId="11" xfId="0" applyFont="1" applyFill="1" applyBorder="1" applyAlignment="1">
      <alignment horizontal="center"/>
    </xf>
    <xf numFmtId="0" fontId="2" fillId="15" borderId="10" xfId="0" applyFont="1" applyFill="1" applyBorder="1" applyAlignment="1">
      <alignment horizontal="center"/>
    </xf>
    <xf numFmtId="165" fontId="2" fillId="15" borderId="10" xfId="0" applyNumberFormat="1" applyFont="1" applyFill="1" applyBorder="1" applyAlignment="1">
      <alignment horizontal="center"/>
    </xf>
    <xf numFmtId="0" fontId="2" fillId="15" borderId="0" xfId="0" applyFont="1" applyFill="1" applyBorder="1" applyAlignment="1">
      <alignment horizontal="center"/>
    </xf>
    <xf numFmtId="49" fontId="2" fillId="15" borderId="0" xfId="0" applyNumberFormat="1" applyFont="1" applyFill="1" applyBorder="1" applyAlignment="1">
      <alignment horizontal="center"/>
    </xf>
    <xf numFmtId="0" fontId="4" fillId="13" borderId="0" xfId="0" quotePrefix="1" applyFont="1" applyFill="1" applyBorder="1" applyAlignment="1">
      <alignment horizontal="center"/>
    </xf>
    <xf numFmtId="164" fontId="2" fillId="4" borderId="11" xfId="0" applyNumberFormat="1" applyFont="1" applyFill="1" applyBorder="1" applyAlignment="1">
      <alignment horizontal="center"/>
    </xf>
    <xf numFmtId="0" fontId="7" fillId="3" borderId="10" xfId="0" applyFont="1" applyFill="1" applyBorder="1" applyAlignment="1">
      <alignment horizontal="center"/>
    </xf>
    <xf numFmtId="164" fontId="2" fillId="9" borderId="11" xfId="0" applyNumberFormat="1" applyFont="1" applyFill="1" applyBorder="1" applyAlignment="1">
      <alignment horizontal="center"/>
    </xf>
    <xf numFmtId="0" fontId="2" fillId="9" borderId="11" xfId="0" applyFont="1" applyFill="1" applyBorder="1" applyAlignment="1">
      <alignment horizontal="center"/>
    </xf>
    <xf numFmtId="0" fontId="2" fillId="9" borderId="10" xfId="0" applyFont="1" applyFill="1" applyBorder="1" applyAlignment="1">
      <alignment horizontal="center"/>
    </xf>
    <xf numFmtId="165" fontId="2" fillId="9" borderId="10" xfId="0" applyNumberFormat="1" applyFont="1" applyFill="1" applyBorder="1" applyAlignment="1">
      <alignment horizontal="center"/>
    </xf>
    <xf numFmtId="0" fontId="2" fillId="9" borderId="0" xfId="0" applyFont="1" applyFill="1" applyBorder="1" applyAlignment="1">
      <alignment horizontal="center"/>
    </xf>
    <xf numFmtId="49" fontId="2" fillId="9" borderId="0" xfId="0" applyNumberFormat="1" applyFont="1" applyFill="1" applyBorder="1" applyAlignment="1">
      <alignment horizontal="center"/>
    </xf>
    <xf numFmtId="165" fontId="2" fillId="9" borderId="11" xfId="0" applyNumberFormat="1" applyFont="1" applyFill="1" applyBorder="1" applyAlignment="1">
      <alignment horizontal="center"/>
    </xf>
    <xf numFmtId="166" fontId="2" fillId="9" borderId="0" xfId="0" applyNumberFormat="1" applyFont="1" applyFill="1" applyBorder="1" applyAlignment="1">
      <alignment horizontal="center"/>
    </xf>
    <xf numFmtId="49" fontId="4" fillId="16" borderId="5" xfId="0" applyNumberFormat="1" applyFont="1" applyFill="1" applyBorder="1" applyAlignment="1">
      <alignment horizontal="center"/>
    </xf>
    <xf numFmtId="0" fontId="2" fillId="16" borderId="3" xfId="0" applyFont="1" applyFill="1" applyBorder="1" applyAlignment="1">
      <alignment horizontal="center"/>
    </xf>
    <xf numFmtId="0" fontId="4" fillId="16" borderId="6" xfId="0" applyFont="1" applyFill="1" applyBorder="1" applyAlignment="1">
      <alignment horizontal="center"/>
    </xf>
    <xf numFmtId="0" fontId="4" fillId="16" borderId="13" xfId="0" applyFont="1" applyFill="1" applyBorder="1" applyAlignment="1">
      <alignment horizontal="center"/>
    </xf>
    <xf numFmtId="49" fontId="4" fillId="16" borderId="0" xfId="0" applyNumberFormat="1" applyFont="1" applyFill="1" applyBorder="1" applyAlignment="1">
      <alignment horizontal="center"/>
    </xf>
    <xf numFmtId="0" fontId="2" fillId="17" borderId="0" xfId="0" applyFont="1" applyFill="1" applyBorder="1" applyAlignment="1">
      <alignment horizontal="center"/>
    </xf>
    <xf numFmtId="0" fontId="4" fillId="9" borderId="0" xfId="0" applyFont="1" applyFill="1" applyBorder="1" applyAlignment="1">
      <alignment horizontal="center"/>
    </xf>
    <xf numFmtId="1" fontId="1" fillId="9" borderId="0" xfId="0" applyNumberFormat="1" applyFont="1" applyFill="1" applyBorder="1" applyAlignment="1">
      <alignment horizontal="center"/>
    </xf>
    <xf numFmtId="49" fontId="4" fillId="10" borderId="5" xfId="0" applyNumberFormat="1" applyFont="1" applyFill="1" applyBorder="1" applyAlignment="1">
      <alignment horizontal="center"/>
    </xf>
    <xf numFmtId="0" fontId="2" fillId="17" borderId="5" xfId="0" applyFont="1" applyFill="1" applyBorder="1" applyAlignment="1">
      <alignment horizontal="center"/>
    </xf>
    <xf numFmtId="0" fontId="2" fillId="17" borderId="6" xfId="0" applyFont="1" applyFill="1" applyBorder="1" applyAlignment="1">
      <alignment horizontal="center"/>
    </xf>
    <xf numFmtId="0" fontId="2" fillId="17" borderId="13" xfId="0" applyFont="1" applyFill="1" applyBorder="1" applyAlignment="1">
      <alignment horizontal="center"/>
    </xf>
    <xf numFmtId="0" fontId="4" fillId="9" borderId="10" xfId="0" applyFont="1" applyFill="1" applyBorder="1" applyAlignment="1">
      <alignment horizontal="center"/>
    </xf>
    <xf numFmtId="0" fontId="4" fillId="9" borderId="12" xfId="0" applyFont="1" applyFill="1" applyBorder="1" applyAlignment="1">
      <alignment horizontal="center"/>
    </xf>
    <xf numFmtId="0" fontId="2" fillId="16" borderId="5" xfId="0" applyFont="1" applyFill="1" applyBorder="1" applyAlignment="1">
      <alignment horizontal="center"/>
    </xf>
    <xf numFmtId="0" fontId="2" fillId="16" borderId="6" xfId="0" applyFont="1" applyFill="1" applyBorder="1" applyAlignment="1">
      <alignment horizontal="center"/>
    </xf>
    <xf numFmtId="0" fontId="2" fillId="16" borderId="13" xfId="0" applyFont="1" applyFill="1" applyBorder="1" applyAlignment="1">
      <alignment horizontal="center"/>
    </xf>
    <xf numFmtId="49" fontId="4" fillId="17" borderId="5" xfId="0" applyNumberFormat="1" applyFont="1" applyFill="1" applyBorder="1" applyAlignment="1">
      <alignment horizontal="center"/>
    </xf>
    <xf numFmtId="49" fontId="4" fillId="17" borderId="4" xfId="0" applyNumberFormat="1" applyFont="1" applyFill="1" applyBorder="1" applyAlignment="1">
      <alignment horizontal="center"/>
    </xf>
    <xf numFmtId="0" fontId="4" fillId="17" borderId="6" xfId="0" applyFont="1" applyFill="1" applyBorder="1" applyAlignment="1">
      <alignment horizontal="center"/>
    </xf>
    <xf numFmtId="0" fontId="4" fillId="17" borderId="13" xfId="0" applyFont="1" applyFill="1" applyBorder="1" applyAlignment="1">
      <alignment horizontal="center"/>
    </xf>
    <xf numFmtId="0" fontId="4" fillId="9" borderId="0" xfId="0" applyFont="1" applyFill="1" applyBorder="1"/>
    <xf numFmtId="49" fontId="4" fillId="16" borderId="10" xfId="0" applyNumberFormat="1" applyFont="1" applyFill="1" applyBorder="1" applyAlignment="1">
      <alignment horizontal="center"/>
    </xf>
    <xf numFmtId="0" fontId="4" fillId="16" borderId="0" xfId="0" applyFont="1" applyFill="1" applyBorder="1" applyAlignment="1">
      <alignment horizontal="center"/>
    </xf>
    <xf numFmtId="0" fontId="4" fillId="16" borderId="12" xfId="0" applyFont="1" applyFill="1" applyBorder="1" applyAlignment="1">
      <alignment horizontal="center"/>
    </xf>
    <xf numFmtId="49" fontId="4" fillId="10" borderId="10" xfId="0" applyNumberFormat="1" applyFont="1" applyFill="1" applyBorder="1" applyAlignment="1">
      <alignment horizontal="center"/>
    </xf>
    <xf numFmtId="0" fontId="2" fillId="17" borderId="10" xfId="0" applyFont="1" applyFill="1" applyBorder="1" applyAlignment="1">
      <alignment horizontal="center"/>
    </xf>
    <xf numFmtId="0" fontId="2" fillId="17" borderId="12" xfId="0" applyFont="1" applyFill="1" applyBorder="1" applyAlignment="1">
      <alignment horizontal="center"/>
    </xf>
    <xf numFmtId="0" fontId="2" fillId="16" borderId="10" xfId="0" applyFont="1" applyFill="1" applyBorder="1" applyAlignment="1">
      <alignment horizontal="center"/>
    </xf>
    <xf numFmtId="0" fontId="2" fillId="16" borderId="0" xfId="0" applyFont="1" applyFill="1" applyBorder="1" applyAlignment="1">
      <alignment horizontal="center"/>
    </xf>
    <xf numFmtId="0" fontId="2" fillId="16" borderId="12" xfId="0" applyFont="1" applyFill="1" applyBorder="1" applyAlignment="1">
      <alignment horizontal="center"/>
    </xf>
    <xf numFmtId="49" fontId="4" fillId="17" borderId="10" xfId="0" applyNumberFormat="1" applyFont="1" applyFill="1" applyBorder="1" applyAlignment="1">
      <alignment horizontal="center"/>
    </xf>
    <xf numFmtId="49" fontId="4" fillId="17" borderId="11" xfId="0" applyNumberFormat="1" applyFont="1" applyFill="1" applyBorder="1" applyAlignment="1">
      <alignment horizontal="center"/>
    </xf>
    <xf numFmtId="0" fontId="4" fillId="17" borderId="0" xfId="0" applyFont="1" applyFill="1" applyBorder="1" applyAlignment="1">
      <alignment horizontal="center"/>
    </xf>
    <xf numFmtId="0" fontId="4" fillId="17" borderId="12" xfId="0" applyFont="1" applyFill="1" applyBorder="1" applyAlignment="1">
      <alignment horizontal="center"/>
    </xf>
    <xf numFmtId="49" fontId="4" fillId="16" borderId="7" xfId="0" applyNumberFormat="1" applyFont="1" applyFill="1" applyBorder="1" applyAlignment="1">
      <alignment horizontal="center"/>
    </xf>
    <xf numFmtId="0" fontId="4" fillId="16" borderId="9" xfId="0" applyFont="1" applyFill="1" applyBorder="1" applyAlignment="1">
      <alignment horizontal="center"/>
    </xf>
    <xf numFmtId="0" fontId="2" fillId="16" borderId="9" xfId="0" applyFont="1" applyFill="1" applyBorder="1" applyAlignment="1">
      <alignment horizontal="center"/>
    </xf>
    <xf numFmtId="0" fontId="4" fillId="16" borderId="8" xfId="0" applyFont="1" applyFill="1" applyBorder="1" applyAlignment="1">
      <alignment horizontal="center"/>
    </xf>
    <xf numFmtId="0" fontId="5" fillId="8" borderId="0" xfId="0" applyFont="1" applyFill="1" applyBorder="1" applyAlignment="1">
      <alignment horizontal="center"/>
    </xf>
    <xf numFmtId="49" fontId="4" fillId="10" borderId="7" xfId="0" applyNumberFormat="1" applyFont="1" applyFill="1" applyBorder="1" applyAlignment="1">
      <alignment horizontal="center"/>
    </xf>
    <xf numFmtId="0" fontId="2" fillId="17" borderId="7" xfId="0" applyFont="1" applyFill="1" applyBorder="1" applyAlignment="1">
      <alignment horizontal="center"/>
    </xf>
    <xf numFmtId="0" fontId="2" fillId="17" borderId="9" xfId="0" applyFont="1" applyFill="1" applyBorder="1" applyAlignment="1">
      <alignment horizontal="center"/>
    </xf>
    <xf numFmtId="0" fontId="2" fillId="17" borderId="8" xfId="0" applyFont="1" applyFill="1" applyBorder="1" applyAlignment="1">
      <alignment horizontal="center"/>
    </xf>
    <xf numFmtId="0" fontId="5" fillId="8" borderId="10" xfId="0" applyFont="1" applyFill="1" applyBorder="1" applyAlignment="1">
      <alignment horizontal="center"/>
    </xf>
    <xf numFmtId="0" fontId="5" fillId="8" borderId="12" xfId="0" applyFont="1" applyFill="1" applyBorder="1" applyAlignment="1">
      <alignment horizontal="center"/>
    </xf>
    <xf numFmtId="0" fontId="2" fillId="16" borderId="7" xfId="0" applyFont="1" applyFill="1" applyBorder="1" applyAlignment="1">
      <alignment horizontal="center"/>
    </xf>
    <xf numFmtId="0" fontId="2" fillId="16" borderId="8" xfId="0" applyFont="1" applyFill="1" applyBorder="1" applyAlignment="1">
      <alignment horizontal="center"/>
    </xf>
    <xf numFmtId="49" fontId="4" fillId="17" borderId="7" xfId="0" applyNumberFormat="1" applyFont="1" applyFill="1" applyBorder="1" applyAlignment="1">
      <alignment horizontal="center"/>
    </xf>
    <xf numFmtId="49" fontId="4" fillId="17" borderId="2" xfId="0" applyNumberFormat="1" applyFont="1" applyFill="1" applyBorder="1" applyAlignment="1">
      <alignment horizontal="center"/>
    </xf>
    <xf numFmtId="0" fontId="4" fillId="17" borderId="9" xfId="0" applyFont="1" applyFill="1" applyBorder="1" applyAlignment="1">
      <alignment horizontal="center"/>
    </xf>
    <xf numFmtId="0" fontId="4" fillId="17" borderId="8" xfId="0" applyFont="1" applyFill="1" applyBorder="1" applyAlignment="1">
      <alignment horizontal="center"/>
    </xf>
    <xf numFmtId="0" fontId="2" fillId="6" borderId="0" xfId="0" applyFont="1" applyFill="1" applyBorder="1" applyAlignment="1">
      <alignment horizontal="center"/>
    </xf>
    <xf numFmtId="49" fontId="2" fillId="3" borderId="0" xfId="0" applyNumberFormat="1" applyFont="1" applyFill="1" applyBorder="1" applyAlignment="1">
      <alignment horizontal="center"/>
    </xf>
    <xf numFmtId="0" fontId="5" fillId="4" borderId="10" xfId="0" applyFont="1" applyFill="1" applyBorder="1" applyAlignment="1">
      <alignment horizontal="center"/>
    </xf>
    <xf numFmtId="0" fontId="2" fillId="10" borderId="10" xfId="0" applyFont="1" applyFill="1" applyBorder="1" applyAlignment="1">
      <alignment horizontal="center"/>
    </xf>
    <xf numFmtId="0" fontId="4" fillId="4" borderId="12" xfId="0" applyFont="1" applyFill="1" applyBorder="1" applyAlignment="1">
      <alignment horizontal="center"/>
    </xf>
    <xf numFmtId="0" fontId="7" fillId="0" borderId="10" xfId="0" applyFont="1" applyBorder="1" applyAlignment="1">
      <alignment horizontal="center"/>
    </xf>
    <xf numFmtId="0" fontId="4" fillId="16" borderId="10" xfId="0" applyFont="1" applyFill="1" applyBorder="1" applyAlignment="1">
      <alignment horizontal="center"/>
    </xf>
    <xf numFmtId="0" fontId="7" fillId="0" borderId="0" xfId="0" applyFont="1" applyBorder="1" applyAlignment="1">
      <alignment horizontal="center"/>
    </xf>
    <xf numFmtId="0" fontId="4" fillId="5" borderId="0" xfId="0" applyFont="1" applyFill="1" applyBorder="1" applyAlignment="1">
      <alignment horizontal="center"/>
    </xf>
    <xf numFmtId="1" fontId="4" fillId="5" borderId="0" xfId="0" applyNumberFormat="1" applyFont="1" applyFill="1" applyBorder="1" applyAlignment="1">
      <alignment horizontal="center"/>
    </xf>
    <xf numFmtId="1" fontId="3" fillId="5" borderId="7" xfId="0" applyNumberFormat="1" applyFont="1" applyFill="1" applyBorder="1" applyAlignment="1">
      <alignment horizontal="center"/>
    </xf>
    <xf numFmtId="0" fontId="1" fillId="5" borderId="10" xfId="0" applyNumberFormat="1" applyFont="1" applyFill="1" applyBorder="1" applyAlignment="1">
      <alignment horizontal="center"/>
    </xf>
    <xf numFmtId="1" fontId="2" fillId="5" borderId="10" xfId="0" applyNumberFormat="1" applyFont="1" applyFill="1" applyBorder="1" applyAlignment="1">
      <alignment horizontal="center"/>
    </xf>
    <xf numFmtId="1" fontId="4" fillId="5" borderId="10" xfId="0" applyNumberFormat="1" applyFont="1" applyFill="1" applyBorder="1" applyAlignment="1">
      <alignment horizontal="center"/>
    </xf>
    <xf numFmtId="0" fontId="2" fillId="9" borderId="9" xfId="0" applyFont="1" applyFill="1" applyBorder="1" applyAlignment="1">
      <alignment horizontal="center"/>
    </xf>
    <xf numFmtId="0" fontId="2" fillId="9" borderId="8" xfId="0" applyFont="1" applyFill="1" applyBorder="1" applyAlignment="1">
      <alignment horizontal="center"/>
    </xf>
    <xf numFmtId="0" fontId="4" fillId="12" borderId="9" xfId="0" applyFont="1" applyFill="1" applyBorder="1" applyAlignment="1">
      <alignment horizontal="center"/>
    </xf>
    <xf numFmtId="0" fontId="4" fillId="12" borderId="8" xfId="0" applyFont="1" applyFill="1" applyBorder="1" applyAlignment="1">
      <alignment horizontal="center"/>
    </xf>
    <xf numFmtId="0" fontId="2" fillId="4" borderId="0" xfId="0" applyFont="1" applyFill="1" applyBorder="1" applyAlignment="1">
      <alignment horizontal="center"/>
    </xf>
    <xf numFmtId="0" fontId="3" fillId="4" borderId="0" xfId="0" applyFont="1" applyFill="1" applyBorder="1" applyAlignment="1">
      <alignment horizontal="center"/>
    </xf>
    <xf numFmtId="0" fontId="2" fillId="13" borderId="7" xfId="0" applyFont="1" applyFill="1" applyBorder="1" applyAlignment="1">
      <alignment horizontal="center"/>
    </xf>
    <xf numFmtId="0" fontId="2" fillId="13" borderId="9" xfId="0" applyFont="1" applyFill="1" applyBorder="1" applyAlignment="1">
      <alignment horizontal="center"/>
    </xf>
    <xf numFmtId="0" fontId="2" fillId="13" borderId="8" xfId="0" applyFont="1" applyFill="1" applyBorder="1" applyAlignment="1">
      <alignment horizontal="center"/>
    </xf>
    <xf numFmtId="0" fontId="3" fillId="9" borderId="9" xfId="0" applyFont="1" applyFill="1" applyBorder="1" applyAlignment="1">
      <alignment horizontal="center"/>
    </xf>
    <xf numFmtId="0" fontId="3" fillId="9" borderId="8" xfId="0" applyFont="1" applyFill="1" applyBorder="1" applyAlignment="1">
      <alignment horizontal="center"/>
    </xf>
  </cellXfs>
  <cellStyles count="1">
    <cellStyle name="Normal" xfId="0" builtinId="0"/>
  </cellStyles>
  <dxfs count="102">
    <dxf>
      <font>
        <color rgb="FFFF00FF"/>
      </font>
      <fill>
        <patternFill>
          <bgColor rgb="FFFF00FF"/>
        </patternFill>
      </fill>
    </dxf>
    <dxf>
      <fill>
        <patternFill patternType="solid">
          <bgColor rgb="FFFF99FF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59996337778862885"/>
        </patternFill>
      </fill>
    </dxf>
    <dxf>
      <fill>
        <patternFill>
          <bgColor rgb="FFFFFF66"/>
        </patternFill>
      </fill>
    </dxf>
    <dxf>
      <fill>
        <patternFill patternType="solid">
          <bgColor rgb="FFFF99FF"/>
        </patternFill>
      </fill>
    </dxf>
    <dxf>
      <fill>
        <patternFill>
          <bgColor rgb="FF00FF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bgColor rgb="FFFF99FF"/>
        </patternFill>
      </fill>
    </dxf>
    <dxf>
      <fill>
        <patternFill>
          <bgColor rgb="FF00FF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bgColor rgb="FFFF99FF"/>
        </patternFill>
      </fill>
    </dxf>
    <dxf>
      <fill>
        <patternFill>
          <bgColor rgb="FF00FF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bgColor rgb="FFFF99FF"/>
        </patternFill>
      </fill>
    </dxf>
    <dxf>
      <fill>
        <patternFill>
          <bgColor rgb="FF00FF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bgColor rgb="FFFF99FF"/>
        </patternFill>
      </fill>
    </dxf>
    <dxf>
      <fill>
        <patternFill>
          <bgColor rgb="FF00FF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bgColor rgb="FFFF99FF"/>
        </patternFill>
      </fill>
    </dxf>
    <dxf>
      <fill>
        <patternFill>
          <bgColor rgb="FF00FFFF"/>
        </patternFill>
      </fill>
    </dxf>
    <dxf>
      <fill>
        <patternFill>
          <bgColor theme="8" tint="0.59996337778862885"/>
        </patternFill>
      </fill>
    </dxf>
    <dxf>
      <fill>
        <patternFill>
          <bgColor rgb="FF00FF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bgColor rgb="FFFF99FF"/>
        </patternFill>
      </fill>
    </dxf>
    <dxf>
      <fill>
        <patternFill>
          <bgColor rgb="FF00FF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bgColor rgb="FFFF99FF"/>
        </patternFill>
      </fill>
    </dxf>
    <dxf>
      <fill>
        <patternFill>
          <bgColor rgb="FF00FF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bgColor rgb="FFFF99FF"/>
        </patternFill>
      </fill>
    </dxf>
    <dxf>
      <fill>
        <patternFill>
          <bgColor rgb="FF00FF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bgColor rgb="FFFF99FF"/>
        </patternFill>
      </fill>
    </dxf>
    <dxf>
      <fill>
        <patternFill>
          <bgColor rgb="FF00FF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bgColor rgb="FFFF99FF"/>
        </patternFill>
      </fill>
    </dxf>
    <dxf>
      <fill>
        <patternFill>
          <bgColor rgb="FF00FF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bgColor rgb="FFFF99FF"/>
        </patternFill>
      </fill>
    </dxf>
    <dxf>
      <fill>
        <patternFill>
          <bgColor rgb="FF00FF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bgColor rgb="FFFF99FF"/>
        </patternFill>
      </fill>
    </dxf>
    <dxf>
      <fill>
        <patternFill>
          <bgColor rgb="FF00FF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bgColor rgb="FFFF99FF"/>
        </patternFill>
      </fill>
    </dxf>
    <dxf>
      <fill>
        <patternFill>
          <bgColor rgb="FFFFFF00"/>
        </patternFill>
      </fill>
    </dxf>
    <dxf>
      <fill>
        <patternFill>
          <bgColor rgb="FFFFFF66"/>
        </patternFill>
      </fill>
    </dxf>
    <dxf>
      <fill>
        <patternFill patternType="solid">
          <bgColor rgb="FFFF99FF"/>
        </patternFill>
      </fill>
    </dxf>
    <dxf>
      <fill>
        <patternFill>
          <bgColor rgb="FF00FFFF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6699"/>
        </patternFill>
      </fill>
    </dxf>
    <dxf>
      <fill>
        <patternFill>
          <bgColor theme="8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FF66"/>
        </patternFill>
      </fill>
    </dxf>
    <dxf>
      <font>
        <b/>
        <i val="0"/>
        <color theme="1"/>
      </font>
      <fill>
        <patternFill>
          <bgColor rgb="FFFF99CC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rgb="FFFFFF66"/>
        </patternFill>
      </fill>
    </dxf>
    <dxf>
      <fill>
        <patternFill>
          <bgColor rgb="FFFFFF00"/>
        </patternFill>
      </fill>
    </dxf>
    <dxf>
      <fill>
        <patternFill patternType="solid">
          <bgColor rgb="FFFF99FF"/>
        </patternFill>
      </fill>
    </dxf>
    <dxf>
      <fill>
        <patternFill>
          <bgColor rgb="FF00FFFF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99CC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FF66"/>
        </patternFill>
      </fill>
    </dxf>
    <dxf>
      <fill>
        <patternFill>
          <bgColor rgb="FFFF99CC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FF66"/>
        </patternFill>
      </fill>
    </dxf>
    <dxf>
      <fill>
        <patternFill>
          <bgColor rgb="FFFF99CC"/>
        </patternFill>
      </fill>
    </dxf>
    <dxf>
      <fill>
        <patternFill>
          <bgColor rgb="FFFF66FF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ill>
        <patternFill>
          <bgColor rgb="FFFFFF66"/>
        </patternFill>
      </fill>
    </dxf>
    <dxf>
      <fill>
        <patternFill patternType="solid">
          <bgColor rgb="FFFF99FF"/>
        </patternFill>
      </fill>
    </dxf>
    <dxf>
      <fill>
        <patternFill>
          <bgColor rgb="FF00FFFF"/>
        </patternFill>
      </fill>
    </dxf>
    <dxf>
      <fill>
        <patternFill>
          <bgColor rgb="FFFFFF66"/>
        </patternFill>
      </fill>
    </dxf>
    <dxf>
      <fill>
        <patternFill>
          <bgColor theme="8" tint="0.59996337778862885"/>
        </patternFill>
      </fill>
    </dxf>
    <dxf>
      <fill>
        <patternFill>
          <bgColor rgb="FFFFFF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 patternType="solid">
          <bgColor rgb="FFFF99FF"/>
        </patternFill>
      </fill>
    </dxf>
    <dxf>
      <fill>
        <patternFill>
          <bgColor theme="8" tint="0.59996337778862885"/>
        </patternFill>
      </fill>
    </dxf>
    <dxf>
      <fill>
        <patternFill>
          <bgColor rgb="FFFFFF66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mu%20new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Données"/>
      <sheetName val="Statistiques"/>
      <sheetName val="Calcul1"/>
      <sheetName val="Calcul2"/>
      <sheetName val="stat pmu"/>
      <sheetName val="PRONOSTIQUEUR"/>
      <sheetName val="DISTANCE"/>
      <sheetName val="ALLOCATION"/>
      <sheetName val="MISE"/>
      <sheetName val="turf trot"/>
      <sheetName val="prono simple"/>
      <sheetName val="Feuil1"/>
      <sheetName val="Explications"/>
      <sheetName val="Feuil8"/>
      <sheetName val="GRILLE PLAT"/>
      <sheetName val="GRILLE TROT"/>
      <sheetName val="GRILLE OBSTACLE"/>
      <sheetName val="STATS PLAT"/>
      <sheetName val="STATS TROT"/>
      <sheetName val="STATS OBSTACLE"/>
      <sheetName val="Feuil7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GD101"/>
  <sheetViews>
    <sheetView tabSelected="1" topLeftCell="BK1" workbookViewId="0">
      <selection activeCell="BM11" sqref="BM11"/>
    </sheetView>
  </sheetViews>
  <sheetFormatPr baseColWidth="10" defaultRowHeight="12.75"/>
  <cols>
    <col min="1" max="1" width="8.5" style="73" customWidth="1"/>
    <col min="2" max="2" width="12.625" style="74" customWidth="1"/>
    <col min="3" max="3" width="11.75" style="67" customWidth="1"/>
    <col min="4" max="4" width="6.75" style="67" customWidth="1"/>
    <col min="5" max="5" width="8.125" style="67" customWidth="1"/>
    <col min="6" max="6" width="8.125" style="75" customWidth="1"/>
    <col min="7" max="7" width="7" style="4" customWidth="1"/>
    <col min="8" max="8" width="6.625" style="4" customWidth="1"/>
    <col min="9" max="9" width="5.375" style="7" customWidth="1"/>
    <col min="10" max="10" width="7" style="74" customWidth="1"/>
    <col min="11" max="11" width="15.875" style="74" customWidth="1"/>
    <col min="12" max="12" width="13.25" style="74" customWidth="1"/>
    <col min="13" max="13" width="12.5" style="74" customWidth="1"/>
    <col min="14" max="14" width="16" style="74" customWidth="1"/>
    <col min="15" max="15" width="9" style="76" customWidth="1"/>
    <col min="16" max="16" width="5.75" style="9" customWidth="1"/>
    <col min="17" max="18" width="3.125" style="9" customWidth="1"/>
    <col min="19" max="21" width="3.75" style="9" customWidth="1"/>
    <col min="22" max="23" width="4.25" style="58" customWidth="1"/>
    <col min="24" max="26" width="4.75" style="58" customWidth="1"/>
    <col min="27" max="27" width="5.375" style="69" customWidth="1"/>
    <col min="28" max="28" width="4.75" style="55" customWidth="1"/>
    <col min="29" max="34" width="4.75" style="10" customWidth="1"/>
    <col min="35" max="35" width="4.75" style="166" customWidth="1"/>
    <col min="36" max="36" width="8.625" style="14" customWidth="1"/>
    <col min="37" max="63" width="4.75" style="19" customWidth="1"/>
    <col min="64" max="64" width="13.75" style="10" customWidth="1"/>
    <col min="65" max="65" width="11" style="175" customWidth="1"/>
    <col min="66" max="66" width="4.375" style="10" customWidth="1"/>
    <col min="67" max="67" width="4.125" style="10" customWidth="1"/>
    <col min="68" max="68" width="3.875" style="10" customWidth="1"/>
    <col min="69" max="69" width="4.75" style="7" customWidth="1"/>
    <col min="70" max="70" width="10.25" style="7" customWidth="1"/>
    <col min="71" max="71" width="5.375" style="63" customWidth="1"/>
    <col min="72" max="72" width="4.75" style="67" customWidth="1"/>
    <col min="73" max="78" width="4.75" style="4" customWidth="1"/>
    <col min="79" max="79" width="4.75" style="68" customWidth="1"/>
    <col min="80" max="80" width="4.75" style="55" customWidth="1"/>
    <col min="81" max="81" width="4.625" style="10" customWidth="1"/>
    <col min="82" max="82" width="3.625" style="166" customWidth="1"/>
    <col min="83" max="83" width="5.375" style="63" customWidth="1"/>
    <col min="84" max="84" width="4.75" style="67" customWidth="1"/>
    <col min="85" max="90" width="4.75" style="4" customWidth="1"/>
    <col min="91" max="91" width="4.75" style="68" customWidth="1"/>
    <col min="92" max="92" width="4.75" style="55" customWidth="1"/>
    <col min="93" max="93" width="4.625" style="10" customWidth="1"/>
    <col min="94" max="94" width="3.625" style="166" customWidth="1"/>
    <col min="95" max="95" width="5.25" style="69" customWidth="1"/>
    <col min="96" max="96" width="4.75" style="67" customWidth="1"/>
    <col min="97" max="102" width="4.75" style="4" customWidth="1"/>
    <col min="103" max="103" width="4.75" style="68" customWidth="1"/>
    <col min="104" max="104" width="4.625" style="55" customWidth="1"/>
    <col min="105" max="105" width="4.375" style="10" customWidth="1"/>
    <col min="106" max="106" width="4" style="166" customWidth="1"/>
    <col min="107" max="108" width="4.75" style="7" customWidth="1"/>
    <col min="109" max="109" width="5.25" style="69" customWidth="1"/>
    <col min="110" max="110" width="4.625" style="67" customWidth="1"/>
    <col min="111" max="116" width="5.125" style="4" customWidth="1"/>
    <col min="117" max="117" width="4.875" style="68" customWidth="1"/>
    <col min="118" max="118" width="3.75" style="55" customWidth="1"/>
    <col min="119" max="119" width="3.75" style="10" customWidth="1"/>
    <col min="120" max="120" width="3.75" style="166" customWidth="1"/>
    <col min="121" max="122" width="5.25" style="7" customWidth="1"/>
    <col min="123" max="123" width="4.75" style="70" customWidth="1"/>
    <col min="124" max="131" width="4.25" style="4" customWidth="1"/>
    <col min="132" max="132" width="2.875" style="55" customWidth="1"/>
    <col min="133" max="133" width="2.625" style="10" customWidth="1"/>
    <col min="134" max="134" width="3.125" style="166" customWidth="1"/>
    <col min="135" max="135" width="5" style="71" customWidth="1"/>
    <col min="136" max="143" width="4.625" style="4" customWidth="1"/>
    <col min="144" max="144" width="2.625" style="55" customWidth="1"/>
    <col min="145" max="145" width="2.625" style="10" customWidth="1"/>
    <col min="146" max="146" width="3.375" style="166" customWidth="1"/>
    <col min="147" max="147" width="7" style="71" customWidth="1"/>
    <col min="148" max="155" width="4.625" style="4" customWidth="1"/>
    <col min="156" max="156" width="3.125" style="55" customWidth="1"/>
    <col min="157" max="157" width="3" style="10" customWidth="1"/>
    <col min="158" max="158" width="2.75" style="166" customWidth="1"/>
    <col min="159" max="159" width="5.125" style="72" customWidth="1"/>
    <col min="160" max="167" width="4.625" style="4" customWidth="1"/>
    <col min="168" max="168" width="3.25" style="55" customWidth="1"/>
    <col min="169" max="169" width="2.875" style="10" customWidth="1"/>
    <col min="170" max="170" width="3.625" style="166" customWidth="1"/>
    <col min="171" max="171" width="5.125" style="72" customWidth="1"/>
    <col min="172" max="179" width="4.625" style="4" customWidth="1"/>
    <col min="180" max="180" width="3.25" style="55" customWidth="1"/>
    <col min="181" max="181" width="2.875" style="10" customWidth="1"/>
    <col min="182" max="182" width="3.625" style="166" customWidth="1"/>
    <col min="183" max="186" width="11" style="17"/>
    <col min="187" max="16384" width="11" style="18"/>
  </cols>
  <sheetData>
    <row r="1" spans="1:186">
      <c r="A1" s="3"/>
      <c r="B1" s="4"/>
      <c r="C1" s="5"/>
      <c r="D1" s="5"/>
      <c r="E1" s="5"/>
      <c r="F1" s="6"/>
      <c r="G1" s="5"/>
      <c r="J1" s="4"/>
      <c r="K1" s="4"/>
      <c r="L1" s="4"/>
      <c r="M1" s="4"/>
      <c r="N1" s="4"/>
      <c r="O1" s="8"/>
      <c r="V1" s="10"/>
      <c r="W1" s="10"/>
      <c r="X1" s="11"/>
      <c r="Y1" s="10"/>
      <c r="Z1" s="10"/>
      <c r="AA1" s="12">
        <v>1</v>
      </c>
      <c r="AB1" s="13">
        <v>12</v>
      </c>
      <c r="AC1" s="10">
        <v>3</v>
      </c>
      <c r="AD1" s="10">
        <v>5</v>
      </c>
      <c r="AE1" s="10">
        <v>3</v>
      </c>
      <c r="AF1" s="10">
        <v>6</v>
      </c>
      <c r="AG1" s="10">
        <v>0</v>
      </c>
      <c r="AH1" s="10">
        <v>1</v>
      </c>
      <c r="AI1" s="10">
        <v>0</v>
      </c>
      <c r="AJ1" s="14">
        <f>SUM(AJ9:AJ400)</f>
        <v>14</v>
      </c>
      <c r="AK1" s="14">
        <f t="shared" ref="AK1:BK1" si="0">SUM(AK9:AK400)</f>
        <v>0</v>
      </c>
      <c r="AL1" s="14">
        <f t="shared" si="0"/>
        <v>0</v>
      </c>
      <c r="AM1" s="14">
        <f t="shared" si="0"/>
        <v>0</v>
      </c>
      <c r="AN1" s="14">
        <f t="shared" si="0"/>
        <v>0</v>
      </c>
      <c r="AO1" s="14">
        <f t="shared" si="0"/>
        <v>0</v>
      </c>
      <c r="AP1" s="14">
        <f t="shared" si="0"/>
        <v>0</v>
      </c>
      <c r="AQ1" s="14">
        <f t="shared" si="0"/>
        <v>0</v>
      </c>
      <c r="AR1" s="14">
        <f t="shared" si="0"/>
        <v>0</v>
      </c>
      <c r="AS1" s="14">
        <f t="shared" si="0"/>
        <v>0</v>
      </c>
      <c r="AT1" s="14">
        <f t="shared" si="0"/>
        <v>0</v>
      </c>
      <c r="AU1" s="14">
        <f t="shared" si="0"/>
        <v>0</v>
      </c>
      <c r="AV1" s="14">
        <f t="shared" si="0"/>
        <v>0</v>
      </c>
      <c r="AW1" s="14">
        <f t="shared" si="0"/>
        <v>0</v>
      </c>
      <c r="AX1" s="14">
        <f t="shared" si="0"/>
        <v>0</v>
      </c>
      <c r="AY1" s="14">
        <f t="shared" si="0"/>
        <v>0</v>
      </c>
      <c r="AZ1" s="14">
        <f t="shared" si="0"/>
        <v>0</v>
      </c>
      <c r="BA1" s="14">
        <f t="shared" si="0"/>
        <v>0</v>
      </c>
      <c r="BB1" s="14">
        <f t="shared" si="0"/>
        <v>0</v>
      </c>
      <c r="BC1" s="14">
        <f t="shared" si="0"/>
        <v>0</v>
      </c>
      <c r="BD1" s="14">
        <f t="shared" si="0"/>
        <v>0</v>
      </c>
      <c r="BE1" s="14">
        <f t="shared" si="0"/>
        <v>0</v>
      </c>
      <c r="BF1" s="14">
        <f t="shared" si="0"/>
        <v>0</v>
      </c>
      <c r="BG1" s="14">
        <f t="shared" si="0"/>
        <v>0</v>
      </c>
      <c r="BH1" s="14">
        <f t="shared" si="0"/>
        <v>0</v>
      </c>
      <c r="BI1" s="14">
        <f t="shared" si="0"/>
        <v>0</v>
      </c>
      <c r="BJ1" s="14">
        <f t="shared" si="0"/>
        <v>0</v>
      </c>
      <c r="BK1" s="14">
        <f t="shared" si="0"/>
        <v>0</v>
      </c>
      <c r="BM1" s="170">
        <f>SUM(COUNTIF($V9:$V404,AB9:AB404))</f>
        <v>0</v>
      </c>
      <c r="BS1" s="12">
        <v>1</v>
      </c>
      <c r="BT1" s="4">
        <v>7</v>
      </c>
      <c r="BU1" s="4">
        <v>10</v>
      </c>
      <c r="BV1" s="4">
        <v>4</v>
      </c>
      <c r="BW1" s="4">
        <v>2</v>
      </c>
      <c r="BX1" s="4">
        <v>3</v>
      </c>
      <c r="BY1" s="4">
        <v>2</v>
      </c>
      <c r="BZ1" s="4">
        <v>0</v>
      </c>
      <c r="CA1" s="4">
        <v>1</v>
      </c>
      <c r="CB1" s="10">
        <f>SUM(COUNTIF($V9:V404,BT9:BT404))</f>
        <v>0</v>
      </c>
      <c r="CD1" s="10"/>
      <c r="CE1" s="12">
        <v>1</v>
      </c>
      <c r="CF1" s="4">
        <v>2</v>
      </c>
      <c r="CG1" s="4">
        <v>2</v>
      </c>
      <c r="CH1" s="4">
        <v>3</v>
      </c>
      <c r="CI1" s="4">
        <v>5</v>
      </c>
      <c r="CJ1" s="4">
        <v>2</v>
      </c>
      <c r="CK1" s="4">
        <v>3</v>
      </c>
      <c r="CL1" s="4">
        <v>3</v>
      </c>
      <c r="CM1" s="4">
        <v>2</v>
      </c>
      <c r="CN1" s="10"/>
      <c r="CP1" s="10"/>
      <c r="CQ1" s="12">
        <v>1</v>
      </c>
      <c r="CR1" s="4">
        <v>6</v>
      </c>
      <c r="CS1" s="4">
        <v>4</v>
      </c>
      <c r="CT1" s="4">
        <v>3</v>
      </c>
      <c r="CU1" s="4">
        <v>2</v>
      </c>
      <c r="CV1" s="4">
        <v>4</v>
      </c>
      <c r="CW1" s="4">
        <v>2</v>
      </c>
      <c r="CX1" s="4">
        <v>1</v>
      </c>
      <c r="CY1" s="4">
        <v>1</v>
      </c>
      <c r="CZ1" s="10"/>
      <c r="DB1" s="10"/>
      <c r="DE1" s="12">
        <v>1</v>
      </c>
      <c r="DF1" s="4">
        <v>2</v>
      </c>
      <c r="DG1" s="4">
        <v>2</v>
      </c>
      <c r="DH1" s="4">
        <v>2</v>
      </c>
      <c r="DI1" s="4">
        <v>1</v>
      </c>
      <c r="DL1" s="4">
        <v>1</v>
      </c>
      <c r="DM1" s="4"/>
      <c r="DN1" s="10"/>
      <c r="DP1" s="10"/>
      <c r="DS1" s="12">
        <v>1</v>
      </c>
      <c r="DT1" s="4">
        <v>7</v>
      </c>
      <c r="DU1" s="4">
        <v>10</v>
      </c>
      <c r="DV1" s="4">
        <v>4</v>
      </c>
      <c r="DW1" s="4">
        <v>1</v>
      </c>
      <c r="DX1" s="4">
        <v>2</v>
      </c>
      <c r="DY1" s="4">
        <v>2</v>
      </c>
      <c r="DZ1" s="4">
        <v>0</v>
      </c>
      <c r="EA1" s="4">
        <v>1</v>
      </c>
      <c r="EB1" s="10"/>
      <c r="ED1" s="10"/>
      <c r="EE1" s="12">
        <v>1</v>
      </c>
      <c r="EF1" s="4">
        <v>6</v>
      </c>
      <c r="EG1" s="4">
        <v>4</v>
      </c>
      <c r="EH1" s="4">
        <v>3</v>
      </c>
      <c r="EI1" s="4">
        <v>2</v>
      </c>
      <c r="EJ1" s="4">
        <v>2</v>
      </c>
      <c r="EK1" s="4">
        <v>2</v>
      </c>
      <c r="EL1" s="4">
        <v>1</v>
      </c>
      <c r="EM1" s="4">
        <v>1</v>
      </c>
      <c r="EN1" s="10"/>
      <c r="EP1" s="10"/>
      <c r="EQ1" s="12">
        <v>1</v>
      </c>
      <c r="ER1" s="15">
        <v>11</v>
      </c>
      <c r="ES1" s="15">
        <v>2</v>
      </c>
      <c r="ET1" s="15">
        <v>3</v>
      </c>
      <c r="EU1" s="15">
        <v>3</v>
      </c>
      <c r="EV1" s="15">
        <v>4</v>
      </c>
      <c r="EW1" s="15">
        <v>0</v>
      </c>
      <c r="EX1" s="15">
        <v>0</v>
      </c>
      <c r="EY1" s="15">
        <v>0</v>
      </c>
      <c r="EZ1" s="10"/>
      <c r="FB1" s="10"/>
      <c r="FC1" s="16">
        <v>1</v>
      </c>
      <c r="FD1" s="15">
        <v>2</v>
      </c>
      <c r="FE1" s="15">
        <v>1</v>
      </c>
      <c r="FF1" s="15">
        <v>1</v>
      </c>
      <c r="FG1" s="15">
        <v>3</v>
      </c>
      <c r="FH1" s="15">
        <v>0</v>
      </c>
      <c r="FI1" s="15">
        <v>0</v>
      </c>
      <c r="FJ1" s="15">
        <v>0</v>
      </c>
      <c r="FK1" s="15">
        <v>0</v>
      </c>
      <c r="FL1" s="5"/>
      <c r="FM1" s="5"/>
      <c r="FN1" s="5"/>
      <c r="FO1" s="16">
        <v>1</v>
      </c>
      <c r="FP1" s="15">
        <v>8</v>
      </c>
      <c r="FQ1" s="15">
        <v>2</v>
      </c>
      <c r="FR1" s="15">
        <v>4</v>
      </c>
      <c r="FS1" s="15">
        <v>2</v>
      </c>
      <c r="FT1" s="15">
        <v>1</v>
      </c>
      <c r="FU1" s="15"/>
      <c r="FV1" s="15"/>
      <c r="FW1" s="15"/>
      <c r="FX1" s="5"/>
      <c r="FY1" s="5"/>
      <c r="FZ1" s="5"/>
    </row>
    <row r="2" spans="1:186">
      <c r="A2" s="3"/>
      <c r="B2" s="4"/>
      <c r="C2" s="5"/>
      <c r="D2" s="5"/>
      <c r="E2" s="5"/>
      <c r="F2" s="6"/>
      <c r="G2" s="5"/>
      <c r="J2" s="4"/>
      <c r="K2" s="4"/>
      <c r="L2" s="4"/>
      <c r="M2" s="4"/>
      <c r="N2" s="4"/>
      <c r="O2" s="8"/>
      <c r="V2" s="10"/>
      <c r="W2" s="10"/>
      <c r="X2" s="10"/>
      <c r="Y2" s="10"/>
      <c r="Z2" s="10"/>
      <c r="AA2" s="12" t="s">
        <v>33</v>
      </c>
      <c r="AB2" s="10">
        <v>7</v>
      </c>
      <c r="AC2" s="10">
        <v>10</v>
      </c>
      <c r="AD2" s="10">
        <v>6</v>
      </c>
      <c r="AE2" s="10">
        <v>4</v>
      </c>
      <c r="AF2" s="10">
        <v>3</v>
      </c>
      <c r="AG2" s="10">
        <v>8</v>
      </c>
      <c r="AH2" s="10">
        <v>4</v>
      </c>
      <c r="AI2" s="10">
        <v>3</v>
      </c>
      <c r="BM2" s="171" t="s">
        <v>34</v>
      </c>
      <c r="BN2" s="180"/>
      <c r="BO2" s="180"/>
      <c r="BP2" s="180"/>
      <c r="BS2" s="12" t="s">
        <v>33</v>
      </c>
      <c r="BT2" s="4">
        <v>7</v>
      </c>
      <c r="BU2" s="4">
        <v>9</v>
      </c>
      <c r="BV2" s="4">
        <v>4</v>
      </c>
      <c r="BW2" s="4">
        <v>9</v>
      </c>
      <c r="BX2" s="4">
        <v>7</v>
      </c>
      <c r="BY2" s="4">
        <v>5</v>
      </c>
      <c r="BZ2" s="4">
        <v>5</v>
      </c>
      <c r="CA2" s="4">
        <v>4</v>
      </c>
      <c r="CB2" s="10"/>
      <c r="CD2" s="10"/>
      <c r="CE2" s="12" t="s">
        <v>33</v>
      </c>
      <c r="CF2" s="4">
        <v>7</v>
      </c>
      <c r="CG2" s="4">
        <v>6</v>
      </c>
      <c r="CH2" s="4">
        <v>2</v>
      </c>
      <c r="CI2" s="4">
        <v>5</v>
      </c>
      <c r="CJ2" s="4">
        <v>6</v>
      </c>
      <c r="CK2" s="4">
        <v>6</v>
      </c>
      <c r="CL2" s="4">
        <v>2</v>
      </c>
      <c r="CM2" s="4">
        <v>3</v>
      </c>
      <c r="CN2" s="10"/>
      <c r="CP2" s="10"/>
      <c r="CQ2" s="12" t="s">
        <v>33</v>
      </c>
      <c r="CR2" s="4">
        <v>7</v>
      </c>
      <c r="CS2" s="4">
        <v>4</v>
      </c>
      <c r="CT2" s="4">
        <v>10</v>
      </c>
      <c r="CU2" s="4">
        <v>6</v>
      </c>
      <c r="CV2" s="4">
        <v>5</v>
      </c>
      <c r="CW2" s="4">
        <v>1</v>
      </c>
      <c r="CX2" s="4">
        <v>5</v>
      </c>
      <c r="CY2" s="4">
        <v>6</v>
      </c>
      <c r="CZ2" s="10"/>
      <c r="DA2" s="181"/>
      <c r="DB2" s="181"/>
      <c r="DC2" s="181"/>
      <c r="DE2" s="12" t="s">
        <v>33</v>
      </c>
      <c r="DF2" s="4">
        <v>1</v>
      </c>
      <c r="DG2" s="4">
        <v>2</v>
      </c>
      <c r="DH2" s="4">
        <v>2</v>
      </c>
      <c r="DI2" s="4">
        <v>2</v>
      </c>
      <c r="DJ2" s="4">
        <v>5</v>
      </c>
      <c r="DL2" s="4">
        <v>1</v>
      </c>
      <c r="DM2" s="4">
        <v>3</v>
      </c>
      <c r="DN2" s="10"/>
      <c r="DP2" s="10"/>
      <c r="DS2" s="12" t="s">
        <v>33</v>
      </c>
      <c r="DT2" s="4">
        <v>7</v>
      </c>
      <c r="DU2" s="4">
        <v>9</v>
      </c>
      <c r="DV2" s="4">
        <v>4</v>
      </c>
      <c r="DW2" s="4">
        <v>7</v>
      </c>
      <c r="DX2" s="4">
        <v>4</v>
      </c>
      <c r="DY2" s="4">
        <v>2</v>
      </c>
      <c r="DZ2" s="4">
        <v>3</v>
      </c>
      <c r="EA2" s="4">
        <v>3</v>
      </c>
      <c r="EB2" s="10"/>
      <c r="ED2" s="10"/>
      <c r="EE2" s="12" t="s">
        <v>33</v>
      </c>
      <c r="EF2" s="4">
        <v>7</v>
      </c>
      <c r="EG2" s="4">
        <v>4</v>
      </c>
      <c r="EH2" s="4">
        <v>8</v>
      </c>
      <c r="EI2" s="4">
        <v>5</v>
      </c>
      <c r="EJ2" s="4">
        <v>3</v>
      </c>
      <c r="EK2" s="4">
        <v>1</v>
      </c>
      <c r="EM2" s="4">
        <v>1</v>
      </c>
      <c r="EN2" s="10"/>
      <c r="EP2" s="10"/>
      <c r="EQ2" s="12" t="s">
        <v>33</v>
      </c>
      <c r="ER2" s="15">
        <v>5</v>
      </c>
      <c r="ES2" s="15">
        <v>10</v>
      </c>
      <c r="ET2" s="15">
        <v>5</v>
      </c>
      <c r="EU2" s="15">
        <v>3</v>
      </c>
      <c r="EV2" s="15">
        <v>2</v>
      </c>
      <c r="EW2" s="15">
        <v>6</v>
      </c>
      <c r="EX2" s="15">
        <v>1</v>
      </c>
      <c r="EY2" s="15">
        <v>2</v>
      </c>
      <c r="EZ2" s="10"/>
      <c r="FB2" s="10"/>
      <c r="FC2" s="16" t="s">
        <v>33</v>
      </c>
      <c r="FD2" s="15">
        <v>3</v>
      </c>
      <c r="FE2" s="15">
        <v>3</v>
      </c>
      <c r="FF2" s="15">
        <v>1</v>
      </c>
      <c r="FG2" s="15">
        <v>0</v>
      </c>
      <c r="FH2" s="15">
        <v>2</v>
      </c>
      <c r="FI2" s="15">
        <v>0</v>
      </c>
      <c r="FJ2" s="15">
        <v>0</v>
      </c>
      <c r="FK2" s="15">
        <v>0</v>
      </c>
      <c r="FL2" s="5"/>
      <c r="FM2" s="5"/>
      <c r="FN2" s="5"/>
      <c r="FO2" s="16" t="s">
        <v>33</v>
      </c>
      <c r="FP2" s="15">
        <v>5</v>
      </c>
      <c r="FQ2" s="15">
        <v>7</v>
      </c>
      <c r="FR2" s="15">
        <v>4</v>
      </c>
      <c r="FS2" s="15">
        <v>3</v>
      </c>
      <c r="FT2" s="15">
        <v>2</v>
      </c>
      <c r="FU2" s="15">
        <v>3</v>
      </c>
      <c r="FV2" s="15">
        <v>2</v>
      </c>
      <c r="FW2" s="15">
        <v>1</v>
      </c>
      <c r="FX2" s="5"/>
      <c r="FY2" s="5"/>
      <c r="FZ2" s="5"/>
    </row>
    <row r="3" spans="1:186">
      <c r="A3" s="20">
        <f>COUNTA(V9:V418)</f>
        <v>36</v>
      </c>
      <c r="B3" s="4"/>
      <c r="C3" s="4"/>
      <c r="D3" s="4"/>
      <c r="E3" s="4"/>
      <c r="F3" s="8"/>
      <c r="J3" s="4"/>
      <c r="K3" s="4"/>
      <c r="L3" s="4"/>
      <c r="M3" s="4"/>
      <c r="N3" s="4"/>
      <c r="O3" s="8"/>
      <c r="V3" s="10"/>
      <c r="W3" s="10"/>
      <c r="X3" s="21"/>
      <c r="Y3" s="10"/>
      <c r="Z3" s="10"/>
      <c r="AA3" s="12" t="s">
        <v>35</v>
      </c>
      <c r="AB3" s="10">
        <v>4</v>
      </c>
      <c r="AC3" s="10">
        <v>2</v>
      </c>
      <c r="AD3" s="15">
        <v>5</v>
      </c>
      <c r="AE3" s="10">
        <v>6</v>
      </c>
      <c r="AF3" s="10">
        <v>10</v>
      </c>
      <c r="AG3" s="10">
        <v>4</v>
      </c>
      <c r="AH3" s="10">
        <v>3</v>
      </c>
      <c r="AI3" s="10">
        <v>9</v>
      </c>
      <c r="BL3" s="10" t="e">
        <f ca="1">sommesicouleur(AH9:AH34,63)</f>
        <v>#NAME?</v>
      </c>
      <c r="BM3" s="171"/>
      <c r="BN3" s="22" t="s">
        <v>1</v>
      </c>
      <c r="BO3" s="22" t="s">
        <v>36</v>
      </c>
      <c r="BP3" s="22" t="s">
        <v>0</v>
      </c>
      <c r="BQ3" s="23" t="s">
        <v>4</v>
      </c>
      <c r="BR3" s="23"/>
      <c r="BS3" s="12" t="s">
        <v>35</v>
      </c>
      <c r="BT3" s="24">
        <v>5</v>
      </c>
      <c r="BU3" s="10">
        <v>4</v>
      </c>
      <c r="BV3" s="10">
        <v>7</v>
      </c>
      <c r="BW3" s="10">
        <v>6</v>
      </c>
      <c r="BX3" s="10">
        <v>4</v>
      </c>
      <c r="BY3" s="10">
        <v>3</v>
      </c>
      <c r="BZ3" s="4">
        <v>5</v>
      </c>
      <c r="CA3" s="4">
        <v>6</v>
      </c>
      <c r="CB3" s="22" t="s">
        <v>1</v>
      </c>
      <c r="CC3" s="22" t="s">
        <v>36</v>
      </c>
      <c r="CD3" s="22" t="s">
        <v>0</v>
      </c>
      <c r="CE3" s="12" t="s">
        <v>35</v>
      </c>
      <c r="CF3" s="24">
        <v>5</v>
      </c>
      <c r="CG3" s="10">
        <v>10</v>
      </c>
      <c r="CH3" s="10">
        <v>6</v>
      </c>
      <c r="CI3" s="10">
        <v>3</v>
      </c>
      <c r="CJ3" s="10">
        <v>2</v>
      </c>
      <c r="CK3" s="10">
        <v>3</v>
      </c>
      <c r="CL3" s="4">
        <v>6</v>
      </c>
      <c r="CM3" s="4">
        <v>4</v>
      </c>
      <c r="CN3" s="22" t="s">
        <v>1</v>
      </c>
      <c r="CO3" s="22" t="s">
        <v>36</v>
      </c>
      <c r="CP3" s="22" t="s">
        <v>0</v>
      </c>
      <c r="CQ3" s="12" t="s">
        <v>35</v>
      </c>
      <c r="CR3" s="24">
        <v>4</v>
      </c>
      <c r="CS3" s="10">
        <v>6</v>
      </c>
      <c r="CT3" s="10">
        <v>3</v>
      </c>
      <c r="CU3" s="10">
        <v>5</v>
      </c>
      <c r="CV3" s="10">
        <v>4</v>
      </c>
      <c r="CW3" s="10">
        <v>3</v>
      </c>
      <c r="CX3" s="4">
        <v>5</v>
      </c>
      <c r="CY3" s="4">
        <v>9</v>
      </c>
      <c r="CZ3" s="22" t="s">
        <v>1</v>
      </c>
      <c r="DA3" s="22" t="s">
        <v>36</v>
      </c>
      <c r="DB3" s="22" t="s">
        <v>0</v>
      </c>
      <c r="DC3" s="23" t="s">
        <v>4</v>
      </c>
      <c r="DD3" s="23"/>
      <c r="DE3" s="12" t="s">
        <v>35</v>
      </c>
      <c r="DF3" s="24">
        <v>4</v>
      </c>
      <c r="DG3" s="4">
        <v>2</v>
      </c>
      <c r="DH3" s="10">
        <v>4</v>
      </c>
      <c r="DI3" s="4">
        <v>1</v>
      </c>
      <c r="DJ3" s="10"/>
      <c r="DK3" s="4">
        <v>1</v>
      </c>
      <c r="DL3" s="4">
        <v>2</v>
      </c>
      <c r="DM3" s="4">
        <v>1</v>
      </c>
      <c r="DN3" s="22" t="s">
        <v>1</v>
      </c>
      <c r="DO3" s="22" t="s">
        <v>36</v>
      </c>
      <c r="DP3" s="22" t="s">
        <v>0</v>
      </c>
      <c r="DQ3" s="23" t="s">
        <v>4</v>
      </c>
      <c r="DR3" s="23"/>
      <c r="DS3" s="12" t="s">
        <v>35</v>
      </c>
      <c r="DT3" s="4">
        <v>4</v>
      </c>
      <c r="DU3" s="4">
        <v>2</v>
      </c>
      <c r="DV3" s="4">
        <v>6</v>
      </c>
      <c r="DW3" s="4">
        <v>6</v>
      </c>
      <c r="DX3" s="4">
        <v>4</v>
      </c>
      <c r="DY3" s="4">
        <v>3</v>
      </c>
      <c r="DZ3" s="4">
        <v>5</v>
      </c>
      <c r="EA3" s="4">
        <v>3</v>
      </c>
      <c r="EB3" s="22" t="s">
        <v>1</v>
      </c>
      <c r="EC3" s="22" t="s">
        <v>36</v>
      </c>
      <c r="ED3" s="22" t="s">
        <v>0</v>
      </c>
      <c r="EE3" s="12" t="s">
        <v>35</v>
      </c>
      <c r="EF3" s="4">
        <v>4</v>
      </c>
      <c r="EG3" s="4">
        <v>4</v>
      </c>
      <c r="EH3" s="4">
        <v>3</v>
      </c>
      <c r="EI3" s="4">
        <v>4</v>
      </c>
      <c r="EJ3" s="4">
        <v>4</v>
      </c>
      <c r="EK3" s="4">
        <v>3</v>
      </c>
      <c r="EL3" s="4">
        <v>4</v>
      </c>
      <c r="EM3" s="4">
        <v>6</v>
      </c>
      <c r="EN3" s="22" t="s">
        <v>1</v>
      </c>
      <c r="EO3" s="22" t="s">
        <v>36</v>
      </c>
      <c r="EP3" s="22" t="s">
        <v>0</v>
      </c>
      <c r="EQ3" s="12" t="s">
        <v>35</v>
      </c>
      <c r="ER3" s="15">
        <v>4</v>
      </c>
      <c r="ES3" s="15">
        <v>0</v>
      </c>
      <c r="ET3" s="15">
        <v>5</v>
      </c>
      <c r="EU3" s="15">
        <v>4</v>
      </c>
      <c r="EV3" s="15">
        <v>7</v>
      </c>
      <c r="EW3" s="15">
        <v>3</v>
      </c>
      <c r="EX3" s="15">
        <v>2</v>
      </c>
      <c r="EY3" s="15">
        <v>4</v>
      </c>
      <c r="EZ3" s="22" t="s">
        <v>1</v>
      </c>
      <c r="FA3" s="22" t="s">
        <v>36</v>
      </c>
      <c r="FB3" s="22" t="s">
        <v>0</v>
      </c>
      <c r="FC3" s="16" t="s">
        <v>35</v>
      </c>
      <c r="FD3" s="10">
        <v>2</v>
      </c>
      <c r="FE3" s="10">
        <v>0</v>
      </c>
      <c r="FF3" s="10">
        <v>2</v>
      </c>
      <c r="FG3" s="10">
        <v>2</v>
      </c>
      <c r="FH3" s="10">
        <v>1</v>
      </c>
      <c r="FI3" s="10">
        <v>0</v>
      </c>
      <c r="FJ3" s="10">
        <v>0</v>
      </c>
      <c r="FK3" s="10">
        <v>1</v>
      </c>
      <c r="FL3" s="22" t="s">
        <v>1</v>
      </c>
      <c r="FM3" s="22" t="s">
        <v>36</v>
      </c>
      <c r="FN3" s="22" t="s">
        <v>0</v>
      </c>
      <c r="FO3" s="16" t="s">
        <v>35</v>
      </c>
      <c r="FP3" s="10">
        <v>4</v>
      </c>
      <c r="FQ3" s="10">
        <v>1</v>
      </c>
      <c r="FR3" s="10">
        <v>3</v>
      </c>
      <c r="FS3" s="10">
        <v>4</v>
      </c>
      <c r="FT3" s="10">
        <v>3</v>
      </c>
      <c r="FU3" s="10">
        <v>2</v>
      </c>
      <c r="FV3" s="10">
        <v>2</v>
      </c>
      <c r="FW3" s="10">
        <v>2</v>
      </c>
      <c r="FX3" s="22" t="s">
        <v>1</v>
      </c>
      <c r="FY3" s="22" t="s">
        <v>36</v>
      </c>
      <c r="FZ3" s="22" t="s">
        <v>0</v>
      </c>
    </row>
    <row r="4" spans="1:186" s="17" customFormat="1">
      <c r="A4" s="25"/>
      <c r="B4" s="10"/>
      <c r="C4" s="10"/>
      <c r="D4" s="10"/>
      <c r="E4" s="10"/>
      <c r="F4" s="26"/>
      <c r="G4" s="10"/>
      <c r="H4" s="10"/>
      <c r="I4" s="19"/>
      <c r="J4" s="10"/>
      <c r="K4" s="10"/>
      <c r="L4" s="10"/>
      <c r="M4" s="10"/>
      <c r="N4" s="10"/>
      <c r="O4" s="26"/>
      <c r="P4" s="27"/>
      <c r="Q4" s="27"/>
      <c r="R4" s="27"/>
      <c r="S4" s="27"/>
      <c r="T4" s="27"/>
      <c r="U4" s="27"/>
      <c r="V4" s="10"/>
      <c r="W4" s="10"/>
      <c r="X4" s="10"/>
      <c r="Y4" s="10"/>
      <c r="Z4" s="10"/>
      <c r="AA4" s="19"/>
      <c r="AB4" s="10"/>
      <c r="AC4" s="10"/>
      <c r="AD4" s="22"/>
      <c r="AE4" s="10"/>
      <c r="AF4" s="10"/>
      <c r="AG4" s="10"/>
      <c r="AH4" s="10"/>
      <c r="AI4" s="10"/>
      <c r="AJ4" s="14"/>
      <c r="AK4" s="19"/>
      <c r="AL4" s="19"/>
      <c r="AM4" s="19"/>
      <c r="AN4" s="19"/>
      <c r="AO4" s="19"/>
      <c r="AP4" s="19"/>
      <c r="AQ4" s="19"/>
      <c r="AR4" s="19"/>
      <c r="AS4" s="19"/>
      <c r="AT4" s="19"/>
      <c r="AU4" s="19"/>
      <c r="AV4" s="19"/>
      <c r="AW4" s="19"/>
      <c r="AX4" s="19"/>
      <c r="AY4" s="19"/>
      <c r="AZ4" s="19"/>
      <c r="BA4" s="19"/>
      <c r="BB4" s="19"/>
      <c r="BC4" s="19"/>
      <c r="BD4" s="19"/>
      <c r="BE4" s="19"/>
      <c r="BF4" s="19"/>
      <c r="BG4" s="19"/>
      <c r="BH4" s="19"/>
      <c r="BI4" s="19"/>
      <c r="BJ4" s="19"/>
      <c r="BK4" s="19"/>
      <c r="BL4" s="10"/>
      <c r="BM4" s="171"/>
      <c r="BN4" s="22"/>
      <c r="BO4" s="22"/>
      <c r="BP4" s="22"/>
      <c r="BQ4" s="28"/>
      <c r="BR4" s="28"/>
      <c r="BS4" s="19"/>
      <c r="BT4" s="24"/>
      <c r="BU4" s="10"/>
      <c r="BV4" s="10"/>
      <c r="BW4" s="10"/>
      <c r="BX4" s="10"/>
      <c r="BY4" s="10"/>
      <c r="BZ4" s="10"/>
      <c r="CA4" s="10"/>
      <c r="CB4" s="22"/>
      <c r="CC4" s="22"/>
      <c r="CD4" s="22"/>
      <c r="CE4" s="19"/>
      <c r="CF4" s="24"/>
      <c r="CG4" s="10"/>
      <c r="CH4" s="10"/>
      <c r="CI4" s="10"/>
      <c r="CJ4" s="10"/>
      <c r="CK4" s="10"/>
      <c r="CL4" s="10"/>
      <c r="CM4" s="10"/>
      <c r="CN4" s="22"/>
      <c r="CO4" s="22"/>
      <c r="CP4" s="22"/>
      <c r="CQ4" s="19"/>
      <c r="CR4" s="10"/>
      <c r="CS4" s="10"/>
      <c r="CT4" s="10"/>
      <c r="CU4" s="10"/>
      <c r="CV4" s="10"/>
      <c r="CW4" s="10"/>
      <c r="CX4" s="10"/>
      <c r="CY4" s="10"/>
      <c r="CZ4" s="22"/>
      <c r="DA4" s="22"/>
      <c r="DB4" s="22"/>
      <c r="DC4" s="28"/>
      <c r="DD4" s="28"/>
      <c r="DE4" s="19"/>
      <c r="DF4" s="10"/>
      <c r="DG4" s="10"/>
      <c r="DH4" s="10"/>
      <c r="DI4" s="10"/>
      <c r="DJ4" s="10"/>
      <c r="DK4" s="10"/>
      <c r="DL4" s="10"/>
      <c r="DM4" s="10"/>
      <c r="DN4" s="22"/>
      <c r="DO4" s="22"/>
      <c r="DP4" s="22"/>
      <c r="DQ4" s="28"/>
      <c r="DR4" s="28"/>
      <c r="DS4" s="19"/>
      <c r="DT4" s="10">
        <v>32</v>
      </c>
      <c r="DU4" s="10">
        <v>34</v>
      </c>
      <c r="DV4" s="10">
        <v>32</v>
      </c>
      <c r="DW4" s="10">
        <v>29</v>
      </c>
      <c r="DX4" s="10">
        <v>27</v>
      </c>
      <c r="DY4" s="10">
        <v>19</v>
      </c>
      <c r="DZ4" s="10">
        <v>28</v>
      </c>
      <c r="EA4" s="10">
        <v>17</v>
      </c>
      <c r="EB4" s="22"/>
      <c r="EC4" s="22"/>
      <c r="ED4" s="22"/>
      <c r="EE4" s="19"/>
      <c r="EF4" s="10">
        <v>32</v>
      </c>
      <c r="EG4" s="10">
        <v>27</v>
      </c>
      <c r="EH4" s="10">
        <v>28</v>
      </c>
      <c r="EI4" s="10">
        <v>23</v>
      </c>
      <c r="EJ4" s="10">
        <v>25</v>
      </c>
      <c r="EK4" s="10">
        <v>22</v>
      </c>
      <c r="EL4" s="10">
        <v>24</v>
      </c>
      <c r="EM4" s="10">
        <v>16</v>
      </c>
      <c r="EN4" s="22"/>
      <c r="EO4" s="22"/>
      <c r="EP4" s="22"/>
      <c r="EQ4" s="19"/>
      <c r="ER4" s="15">
        <v>26</v>
      </c>
      <c r="ES4" s="15">
        <v>26</v>
      </c>
      <c r="ET4" s="15">
        <v>25</v>
      </c>
      <c r="EU4" s="15">
        <v>26</v>
      </c>
      <c r="EV4" s="15">
        <v>18</v>
      </c>
      <c r="EW4" s="15">
        <v>24</v>
      </c>
      <c r="EX4" s="15">
        <v>13</v>
      </c>
      <c r="EY4" s="15">
        <v>11</v>
      </c>
      <c r="EZ4" s="22"/>
      <c r="FA4" s="22"/>
      <c r="FB4" s="22"/>
      <c r="FC4" s="19"/>
      <c r="FD4" s="10">
        <v>10</v>
      </c>
      <c r="FE4" s="10">
        <v>10</v>
      </c>
      <c r="FF4" s="10">
        <v>6</v>
      </c>
      <c r="FG4" s="10">
        <v>10</v>
      </c>
      <c r="FH4" s="10">
        <v>6</v>
      </c>
      <c r="FI4" s="10">
        <v>6</v>
      </c>
      <c r="FJ4" s="10">
        <v>4</v>
      </c>
      <c r="FK4" s="10">
        <v>4</v>
      </c>
      <c r="FL4" s="22"/>
      <c r="FM4" s="22"/>
      <c r="FN4" s="22"/>
      <c r="FO4" s="19"/>
      <c r="FP4" s="10">
        <v>24</v>
      </c>
      <c r="FQ4" s="10">
        <v>19</v>
      </c>
      <c r="FR4" s="10">
        <v>19</v>
      </c>
      <c r="FS4" s="10">
        <v>23</v>
      </c>
      <c r="FT4" s="10">
        <v>18</v>
      </c>
      <c r="FU4" s="10">
        <v>19</v>
      </c>
      <c r="FV4" s="10">
        <v>14</v>
      </c>
      <c r="FW4" s="10">
        <v>7</v>
      </c>
      <c r="FX4" s="22"/>
      <c r="FY4" s="22"/>
      <c r="FZ4" s="22"/>
    </row>
    <row r="5" spans="1:186" s="17" customFormat="1">
      <c r="A5" s="25"/>
      <c r="B5" s="10"/>
      <c r="C5" s="10"/>
      <c r="D5" s="10"/>
      <c r="E5" s="10"/>
      <c r="F5" s="26"/>
      <c r="G5" s="10"/>
      <c r="H5" s="10"/>
      <c r="I5" s="19"/>
      <c r="J5" s="10"/>
      <c r="K5" s="10"/>
      <c r="L5" s="10"/>
      <c r="M5" s="10"/>
      <c r="N5" s="10"/>
      <c r="O5" s="26"/>
      <c r="P5" s="27"/>
      <c r="Q5" s="27"/>
      <c r="R5" s="27"/>
      <c r="S5" s="27"/>
      <c r="T5" s="27"/>
      <c r="U5" s="27"/>
      <c r="V5" s="10"/>
      <c r="W5" s="10"/>
      <c r="X5" s="10"/>
      <c r="Y5" s="10"/>
      <c r="Z5" s="10"/>
      <c r="AA5" s="19" t="s">
        <v>37</v>
      </c>
      <c r="AB5" s="29">
        <f>SUM(AB1)/$AA8</f>
        <v>0.33333333333333331</v>
      </c>
      <c r="AC5" s="29">
        <f t="shared" ref="AC5:AI5" si="1">SUM(AC1)/$AA8</f>
        <v>8.3333333333333329E-2</v>
      </c>
      <c r="AD5" s="29">
        <f t="shared" si="1"/>
        <v>0.1388888888888889</v>
      </c>
      <c r="AE5" s="29">
        <f t="shared" si="1"/>
        <v>8.3333333333333329E-2</v>
      </c>
      <c r="AF5" s="29">
        <f t="shared" si="1"/>
        <v>0.16666666666666666</v>
      </c>
      <c r="AG5" s="29">
        <f t="shared" si="1"/>
        <v>0</v>
      </c>
      <c r="AH5" s="29">
        <f t="shared" si="1"/>
        <v>2.7777777777777776E-2</v>
      </c>
      <c r="AI5" s="29">
        <f t="shared" si="1"/>
        <v>0</v>
      </c>
      <c r="AJ5" s="14"/>
      <c r="AK5" s="19"/>
      <c r="AL5" s="19"/>
      <c r="AM5" s="19"/>
      <c r="AN5" s="19"/>
      <c r="AO5" s="19"/>
      <c r="AP5" s="19"/>
      <c r="AQ5" s="19"/>
      <c r="AR5" s="19"/>
      <c r="AS5" s="19"/>
      <c r="AT5" s="19"/>
      <c r="AU5" s="19"/>
      <c r="AV5" s="19"/>
      <c r="AW5" s="19"/>
      <c r="AX5" s="19"/>
      <c r="AY5" s="19"/>
      <c r="AZ5" s="19"/>
      <c r="BA5" s="19"/>
      <c r="BB5" s="19"/>
      <c r="BC5" s="19"/>
      <c r="BD5" s="19"/>
      <c r="BE5" s="19"/>
      <c r="BF5" s="19"/>
      <c r="BG5" s="19"/>
      <c r="BH5" s="19"/>
      <c r="BI5" s="19"/>
      <c r="BJ5" s="19"/>
      <c r="BK5" s="19"/>
      <c r="BL5" s="10"/>
      <c r="BM5" s="171"/>
      <c r="BN5" s="22"/>
      <c r="BO5" s="22"/>
      <c r="BP5" s="22"/>
      <c r="BQ5" s="28"/>
      <c r="BR5" s="28"/>
      <c r="BS5" s="19" t="s">
        <v>37</v>
      </c>
      <c r="BT5" s="29">
        <f>SUM(BT1)/$BS8</f>
        <v>0.19444444444444445</v>
      </c>
      <c r="BU5" s="29">
        <f t="shared" ref="BU5:CA5" si="2">SUM(BU1)/$BS8</f>
        <v>0.27777777777777779</v>
      </c>
      <c r="BV5" s="29">
        <f t="shared" si="2"/>
        <v>0.1111111111111111</v>
      </c>
      <c r="BW5" s="29">
        <f t="shared" si="2"/>
        <v>5.5555555555555552E-2</v>
      </c>
      <c r="BX5" s="29">
        <f t="shared" si="2"/>
        <v>8.3333333333333329E-2</v>
      </c>
      <c r="BY5" s="29">
        <f t="shared" si="2"/>
        <v>5.5555555555555552E-2</v>
      </c>
      <c r="BZ5" s="29">
        <f t="shared" si="2"/>
        <v>0</v>
      </c>
      <c r="CA5" s="29">
        <f t="shared" si="2"/>
        <v>2.7777777777777776E-2</v>
      </c>
      <c r="CB5" s="22"/>
      <c r="CC5" s="22"/>
      <c r="CD5" s="22"/>
      <c r="CE5" s="19" t="s">
        <v>37</v>
      </c>
      <c r="CF5" s="29">
        <f>SUM(CF1)/$CE8</f>
        <v>5.2631578947368418E-2</v>
      </c>
      <c r="CG5" s="29">
        <f t="shared" ref="CG5:CM5" si="3">SUM(CG1)/$CE8</f>
        <v>5.2631578947368418E-2</v>
      </c>
      <c r="CH5" s="29">
        <f t="shared" si="3"/>
        <v>7.8947368421052627E-2</v>
      </c>
      <c r="CI5" s="29">
        <f t="shared" si="3"/>
        <v>0.13157894736842105</v>
      </c>
      <c r="CJ5" s="29">
        <f t="shared" si="3"/>
        <v>5.2631578947368418E-2</v>
      </c>
      <c r="CK5" s="29">
        <f t="shared" si="3"/>
        <v>7.8947368421052627E-2</v>
      </c>
      <c r="CL5" s="29">
        <f t="shared" si="3"/>
        <v>7.8947368421052627E-2</v>
      </c>
      <c r="CM5" s="29">
        <f t="shared" si="3"/>
        <v>5.2631578947368418E-2</v>
      </c>
      <c r="CN5" s="22"/>
      <c r="CO5" s="22"/>
      <c r="CP5" s="22"/>
      <c r="CQ5" s="19" t="s">
        <v>37</v>
      </c>
      <c r="CR5" s="29">
        <f>SUM(CR1)/$CQ8</f>
        <v>0.1875</v>
      </c>
      <c r="CS5" s="29">
        <f t="shared" ref="CS5:CY5" si="4">SUM(CS1)/$CQ8</f>
        <v>0.125</v>
      </c>
      <c r="CT5" s="29">
        <f t="shared" si="4"/>
        <v>9.375E-2</v>
      </c>
      <c r="CU5" s="29">
        <f t="shared" si="4"/>
        <v>6.25E-2</v>
      </c>
      <c r="CV5" s="29">
        <f t="shared" si="4"/>
        <v>0.125</v>
      </c>
      <c r="CW5" s="29">
        <f t="shared" si="4"/>
        <v>6.25E-2</v>
      </c>
      <c r="CX5" s="29">
        <f t="shared" si="4"/>
        <v>3.125E-2</v>
      </c>
      <c r="CY5" s="29">
        <f t="shared" si="4"/>
        <v>3.125E-2</v>
      </c>
      <c r="CZ5" s="22"/>
      <c r="DA5" s="22"/>
      <c r="DB5" s="22"/>
      <c r="DC5" s="28"/>
      <c r="DD5" s="28"/>
      <c r="DE5" s="19" t="s">
        <v>37</v>
      </c>
      <c r="DF5" s="29">
        <f>SUM(DF1)/$DE8</f>
        <v>0.15384615384615385</v>
      </c>
      <c r="DG5" s="29">
        <f t="shared" ref="DG5:DM5" si="5">SUM(DG1)/$DE8</f>
        <v>0.15384615384615385</v>
      </c>
      <c r="DH5" s="29">
        <f t="shared" si="5"/>
        <v>0.15384615384615385</v>
      </c>
      <c r="DI5" s="29">
        <f t="shared" si="5"/>
        <v>7.6923076923076927E-2</v>
      </c>
      <c r="DJ5" s="29">
        <f t="shared" si="5"/>
        <v>0</v>
      </c>
      <c r="DK5" s="29">
        <f t="shared" si="5"/>
        <v>0</v>
      </c>
      <c r="DL5" s="29">
        <f t="shared" si="5"/>
        <v>7.6923076923076927E-2</v>
      </c>
      <c r="DM5" s="29">
        <f t="shared" si="5"/>
        <v>0</v>
      </c>
      <c r="DN5" s="22"/>
      <c r="DO5" s="22"/>
      <c r="DP5" s="22"/>
      <c r="DQ5" s="28"/>
      <c r="DR5" s="28"/>
      <c r="DS5" s="19" t="s">
        <v>37</v>
      </c>
      <c r="DT5" s="29">
        <f>SUM(DT1)/DT4</f>
        <v>0.21875</v>
      </c>
      <c r="DU5" s="29">
        <f t="shared" ref="DU5:EA5" si="6">SUM(DU1)/DU4</f>
        <v>0.29411764705882354</v>
      </c>
      <c r="DV5" s="29">
        <f t="shared" si="6"/>
        <v>0.125</v>
      </c>
      <c r="DW5" s="29">
        <f t="shared" si="6"/>
        <v>3.4482758620689655E-2</v>
      </c>
      <c r="DX5" s="29">
        <f t="shared" si="6"/>
        <v>7.407407407407407E-2</v>
      </c>
      <c r="DY5" s="29">
        <f t="shared" si="6"/>
        <v>0.10526315789473684</v>
      </c>
      <c r="DZ5" s="29">
        <f t="shared" si="6"/>
        <v>0</v>
      </c>
      <c r="EA5" s="29">
        <f t="shared" si="6"/>
        <v>5.8823529411764705E-2</v>
      </c>
      <c r="EB5" s="22"/>
      <c r="EC5" s="22"/>
      <c r="ED5" s="22"/>
      <c r="EE5" s="19" t="s">
        <v>37</v>
      </c>
      <c r="EF5" s="29">
        <f>SUM(EF1)/EF4</f>
        <v>0.1875</v>
      </c>
      <c r="EG5" s="29">
        <f t="shared" ref="EG5:EM5" si="7">SUM(EG1)/EG4</f>
        <v>0.14814814814814814</v>
      </c>
      <c r="EH5" s="29">
        <f t="shared" si="7"/>
        <v>0.10714285714285714</v>
      </c>
      <c r="EI5" s="29">
        <f t="shared" si="7"/>
        <v>8.6956521739130432E-2</v>
      </c>
      <c r="EJ5" s="29">
        <f t="shared" si="7"/>
        <v>0.08</v>
      </c>
      <c r="EK5" s="29">
        <f t="shared" si="7"/>
        <v>9.0909090909090912E-2</v>
      </c>
      <c r="EL5" s="29">
        <f t="shared" si="7"/>
        <v>4.1666666666666664E-2</v>
      </c>
      <c r="EM5" s="29">
        <f t="shared" si="7"/>
        <v>6.25E-2</v>
      </c>
      <c r="EN5" s="22"/>
      <c r="EO5" s="22"/>
      <c r="EP5" s="22"/>
      <c r="EQ5" s="19" t="s">
        <v>37</v>
      </c>
      <c r="ER5" s="29">
        <f>SUM(ER1)/ER4</f>
        <v>0.42307692307692307</v>
      </c>
      <c r="ES5" s="29">
        <f t="shared" ref="ES5:EY5" si="8">SUM(ES1)/ES4</f>
        <v>7.6923076923076927E-2</v>
      </c>
      <c r="ET5" s="29">
        <f t="shared" si="8"/>
        <v>0.12</v>
      </c>
      <c r="EU5" s="29">
        <f t="shared" si="8"/>
        <v>0.11538461538461539</v>
      </c>
      <c r="EV5" s="29">
        <f t="shared" si="8"/>
        <v>0.22222222222222221</v>
      </c>
      <c r="EW5" s="29">
        <f t="shared" si="8"/>
        <v>0</v>
      </c>
      <c r="EX5" s="29">
        <f t="shared" si="8"/>
        <v>0</v>
      </c>
      <c r="EY5" s="29">
        <f t="shared" si="8"/>
        <v>0</v>
      </c>
      <c r="EZ5" s="22"/>
      <c r="FA5" s="22"/>
      <c r="FB5" s="22"/>
      <c r="FC5" s="19" t="s">
        <v>37</v>
      </c>
      <c r="FD5" s="29">
        <f>SUM(FD1)/FD4</f>
        <v>0.2</v>
      </c>
      <c r="FE5" s="29">
        <f t="shared" ref="FE5:FK5" si="9">SUM(FE1)/FE4</f>
        <v>0.1</v>
      </c>
      <c r="FF5" s="29">
        <f t="shared" si="9"/>
        <v>0.16666666666666666</v>
      </c>
      <c r="FG5" s="29">
        <f t="shared" si="9"/>
        <v>0.3</v>
      </c>
      <c r="FH5" s="29">
        <f t="shared" si="9"/>
        <v>0</v>
      </c>
      <c r="FI5" s="29">
        <f t="shared" si="9"/>
        <v>0</v>
      </c>
      <c r="FJ5" s="29">
        <f t="shared" si="9"/>
        <v>0</v>
      </c>
      <c r="FK5" s="29">
        <f t="shared" si="9"/>
        <v>0</v>
      </c>
      <c r="FL5" s="22"/>
      <c r="FM5" s="22"/>
      <c r="FN5" s="22"/>
      <c r="FO5" s="19" t="s">
        <v>37</v>
      </c>
      <c r="FP5" s="29">
        <f>SUM(FP1)/FP4</f>
        <v>0.33333333333333331</v>
      </c>
      <c r="FQ5" s="29">
        <f t="shared" ref="FQ5:FW5" si="10">SUM(FQ1)/FQ4</f>
        <v>0.10526315789473684</v>
      </c>
      <c r="FR5" s="29">
        <f t="shared" si="10"/>
        <v>0.21052631578947367</v>
      </c>
      <c r="FS5" s="29">
        <f t="shared" si="10"/>
        <v>8.6956521739130432E-2</v>
      </c>
      <c r="FT5" s="29">
        <f t="shared" si="10"/>
        <v>5.5555555555555552E-2</v>
      </c>
      <c r="FU5" s="29">
        <f t="shared" si="10"/>
        <v>0</v>
      </c>
      <c r="FV5" s="29">
        <f t="shared" si="10"/>
        <v>0</v>
      </c>
      <c r="FW5" s="29">
        <f t="shared" si="10"/>
        <v>0</v>
      </c>
      <c r="FX5" s="22"/>
      <c r="FY5" s="22"/>
      <c r="FZ5" s="22"/>
    </row>
    <row r="6" spans="1:186" s="17" customFormat="1">
      <c r="A6" s="25"/>
      <c r="B6" s="10"/>
      <c r="C6" s="10"/>
      <c r="D6" s="10"/>
      <c r="E6" s="10"/>
      <c r="F6" s="26"/>
      <c r="G6" s="10"/>
      <c r="H6" s="10"/>
      <c r="I6" s="19"/>
      <c r="J6" s="10"/>
      <c r="K6" s="10"/>
      <c r="L6" s="10"/>
      <c r="M6" s="10"/>
      <c r="N6" s="10"/>
      <c r="O6" s="26"/>
      <c r="P6" s="27"/>
      <c r="Q6" s="27"/>
      <c r="R6" s="27"/>
      <c r="S6" s="27"/>
      <c r="T6" s="27"/>
      <c r="U6" s="27"/>
      <c r="V6" s="10"/>
      <c r="W6" s="10"/>
      <c r="X6" s="10"/>
      <c r="Y6" s="10"/>
      <c r="Z6" s="10"/>
      <c r="AA6" s="19" t="s">
        <v>38</v>
      </c>
      <c r="AB6" s="29">
        <f>SUM(AB1:AB2)/AA8</f>
        <v>0.52777777777777779</v>
      </c>
      <c r="AC6" s="29">
        <f>SUM(AC1:AC2)/AA8</f>
        <v>0.3611111111111111</v>
      </c>
      <c r="AD6" s="29">
        <f>SUM(AD1:AD2)/AA8</f>
        <v>0.30555555555555558</v>
      </c>
      <c r="AE6" s="29">
        <f>SUM(AE1:AE2)/AA8</f>
        <v>0.19444444444444445</v>
      </c>
      <c r="AF6" s="29">
        <f>SUM(AF1:AF2)/AA8</f>
        <v>0.25</v>
      </c>
      <c r="AG6" s="29">
        <f>SUM(AG1:AG2)/AA8</f>
        <v>0.22222222222222221</v>
      </c>
      <c r="AH6" s="29">
        <f>SUM(AH1:AH2)/AA8</f>
        <v>0.1388888888888889</v>
      </c>
      <c r="AI6" s="29">
        <f>SUM(AI1:AI2)/AA8</f>
        <v>8.3333333333333329E-2</v>
      </c>
      <c r="AJ6" s="14"/>
      <c r="AK6" s="19"/>
      <c r="AL6" s="19"/>
      <c r="AM6" s="19"/>
      <c r="AN6" s="19"/>
      <c r="AO6" s="19"/>
      <c r="AP6" s="19"/>
      <c r="AQ6" s="19"/>
      <c r="AR6" s="19"/>
      <c r="AS6" s="19"/>
      <c r="AT6" s="19"/>
      <c r="AU6" s="19"/>
      <c r="AV6" s="19"/>
      <c r="AW6" s="19"/>
      <c r="AX6" s="19"/>
      <c r="AY6" s="19"/>
      <c r="AZ6" s="19"/>
      <c r="BA6" s="19"/>
      <c r="BB6" s="19"/>
      <c r="BC6" s="19"/>
      <c r="BD6" s="19"/>
      <c r="BE6" s="19"/>
      <c r="BF6" s="19"/>
      <c r="BG6" s="19"/>
      <c r="BH6" s="19"/>
      <c r="BI6" s="19"/>
      <c r="BJ6" s="19"/>
      <c r="BK6" s="19"/>
      <c r="BL6" s="10"/>
      <c r="BM6" s="171"/>
      <c r="BN6" s="22"/>
      <c r="BO6" s="22"/>
      <c r="BP6" s="22"/>
      <c r="BQ6" s="28"/>
      <c r="BR6" s="28"/>
      <c r="BS6" s="19" t="s">
        <v>38</v>
      </c>
      <c r="BT6" s="29">
        <f>SUM(BT1:BT2)/BS8</f>
        <v>0.3888888888888889</v>
      </c>
      <c r="BU6" s="29">
        <f>SUM(BU1:BU2)/BS8</f>
        <v>0.52777777777777779</v>
      </c>
      <c r="BV6" s="29">
        <f>SUM(BV1:BV2)/BS8</f>
        <v>0.22222222222222221</v>
      </c>
      <c r="BW6" s="29">
        <f>SUM(BW1:BW2)/BS8</f>
        <v>0.30555555555555558</v>
      </c>
      <c r="BX6" s="29">
        <f>SUM(BX1:BX2)/BS8</f>
        <v>0.27777777777777779</v>
      </c>
      <c r="BY6" s="29">
        <f>SUM(BY1:BY2)/BS8</f>
        <v>0.19444444444444445</v>
      </c>
      <c r="BZ6" s="29">
        <f>SUM(BZ1:BZ2)/BS8</f>
        <v>0.1388888888888889</v>
      </c>
      <c r="CA6" s="29">
        <f>SUM(CA1:CA2)/BS8</f>
        <v>0.1388888888888889</v>
      </c>
      <c r="CB6" s="22"/>
      <c r="CC6" s="22"/>
      <c r="CD6" s="22"/>
      <c r="CE6" s="19" t="s">
        <v>38</v>
      </c>
      <c r="CF6" s="29">
        <f>SUM(CF1:CF2)/CE8</f>
        <v>0.23684210526315788</v>
      </c>
      <c r="CG6" s="29">
        <f>SUM(CG1:CG2)/CE8</f>
        <v>0.21052631578947367</v>
      </c>
      <c r="CH6" s="29">
        <f>SUM(CH1:CH2)/CE8</f>
        <v>0.13157894736842105</v>
      </c>
      <c r="CI6" s="29">
        <f>SUM(CI1:CI2)/CE8</f>
        <v>0.26315789473684209</v>
      </c>
      <c r="CJ6" s="29">
        <f>SUM(CJ1:CJ2)/CE8</f>
        <v>0.21052631578947367</v>
      </c>
      <c r="CK6" s="29">
        <f>SUM(CK1:CK2)/CE8</f>
        <v>0.23684210526315788</v>
      </c>
      <c r="CL6" s="29">
        <f>SUM(CL1:CL2)/CE8</f>
        <v>0.13157894736842105</v>
      </c>
      <c r="CM6" s="29">
        <f>SUM(CM1:CM2)/CE8</f>
        <v>0.13157894736842105</v>
      </c>
      <c r="CN6" s="22"/>
      <c r="CO6" s="22"/>
      <c r="CP6" s="22"/>
      <c r="CQ6" s="19" t="s">
        <v>38</v>
      </c>
      <c r="CR6" s="29">
        <f>SUM(CR1:CR2)/$CQ8</f>
        <v>0.40625</v>
      </c>
      <c r="CS6" s="29">
        <f>SUM(CS1:CS2)/CQ8</f>
        <v>0.25</v>
      </c>
      <c r="CT6" s="29">
        <f>SUM(CT1:CT2)/CQ8</f>
        <v>0.40625</v>
      </c>
      <c r="CU6" s="29">
        <f>SUM(CU1:CU2)/CQ8</f>
        <v>0.25</v>
      </c>
      <c r="CV6" s="29">
        <f>SUM(CV1:CV2)/CQ8</f>
        <v>0.28125</v>
      </c>
      <c r="CW6" s="29">
        <f>SUM(CW1:CW2)/CQ8</f>
        <v>9.375E-2</v>
      </c>
      <c r="CX6" s="29">
        <f>SUM(CX1:CX2)/CQ8</f>
        <v>0.1875</v>
      </c>
      <c r="CY6" s="29">
        <f>SUM(CY1:CY2)/CQ8</f>
        <v>0.21875</v>
      </c>
      <c r="CZ6" s="22"/>
      <c r="DA6" s="22"/>
      <c r="DB6" s="22"/>
      <c r="DC6" s="28"/>
      <c r="DD6" s="28"/>
      <c r="DE6" s="19" t="s">
        <v>38</v>
      </c>
      <c r="DF6" s="29">
        <f>SUM(DF1:DF2)/DE8</f>
        <v>0.23076923076923078</v>
      </c>
      <c r="DG6" s="29">
        <f>SUM(DG1:DG2)/DE8</f>
        <v>0.30769230769230771</v>
      </c>
      <c r="DH6" s="29">
        <f>SUM(DH1:DH2)/DE8</f>
        <v>0.30769230769230771</v>
      </c>
      <c r="DI6" s="29">
        <f>SUM(DI1:DI2)/DE8</f>
        <v>0.23076923076923078</v>
      </c>
      <c r="DJ6" s="29">
        <f>SUM(DJ1:DJ2)/DE8</f>
        <v>0.38461538461538464</v>
      </c>
      <c r="DK6" s="29">
        <f>SUM(DK1:DK2)/DE8</f>
        <v>0</v>
      </c>
      <c r="DL6" s="29">
        <f>SUM(DL1:DL2)/DE8</f>
        <v>0.15384615384615385</v>
      </c>
      <c r="DM6" s="29">
        <f>SUM(DM1:DM2)/DE8</f>
        <v>0.23076923076923078</v>
      </c>
      <c r="DN6" s="22"/>
      <c r="DO6" s="22"/>
      <c r="DP6" s="22"/>
      <c r="DQ6" s="28"/>
      <c r="DR6" s="28"/>
      <c r="DS6" s="19" t="s">
        <v>38</v>
      </c>
      <c r="DT6" s="29">
        <f t="shared" ref="DT6:EA6" si="11">SUM(DT1:DT2)/DT4</f>
        <v>0.4375</v>
      </c>
      <c r="DU6" s="29">
        <f t="shared" si="11"/>
        <v>0.55882352941176472</v>
      </c>
      <c r="DV6" s="29">
        <f t="shared" si="11"/>
        <v>0.25</v>
      </c>
      <c r="DW6" s="29">
        <f t="shared" si="11"/>
        <v>0.27586206896551724</v>
      </c>
      <c r="DX6" s="29">
        <f t="shared" si="11"/>
        <v>0.22222222222222221</v>
      </c>
      <c r="DY6" s="29">
        <f t="shared" si="11"/>
        <v>0.21052631578947367</v>
      </c>
      <c r="DZ6" s="29">
        <f t="shared" si="11"/>
        <v>0.10714285714285714</v>
      </c>
      <c r="EA6" s="29">
        <f t="shared" si="11"/>
        <v>0.23529411764705882</v>
      </c>
      <c r="EB6" s="22"/>
      <c r="EC6" s="22"/>
      <c r="ED6" s="22"/>
      <c r="EE6" s="19" t="s">
        <v>38</v>
      </c>
      <c r="EF6" s="29">
        <f t="shared" ref="EF6:EM6" si="12">SUM(EF1:EF2)/EF4</f>
        <v>0.40625</v>
      </c>
      <c r="EG6" s="29">
        <f t="shared" si="12"/>
        <v>0.29629629629629628</v>
      </c>
      <c r="EH6" s="29">
        <f t="shared" si="12"/>
        <v>0.39285714285714285</v>
      </c>
      <c r="EI6" s="29">
        <f t="shared" si="12"/>
        <v>0.30434782608695654</v>
      </c>
      <c r="EJ6" s="29">
        <f t="shared" si="12"/>
        <v>0.2</v>
      </c>
      <c r="EK6" s="29">
        <f t="shared" si="12"/>
        <v>0.13636363636363635</v>
      </c>
      <c r="EL6" s="29">
        <f t="shared" si="12"/>
        <v>4.1666666666666664E-2</v>
      </c>
      <c r="EM6" s="29">
        <f t="shared" si="12"/>
        <v>0.125</v>
      </c>
      <c r="EN6" s="22"/>
      <c r="EO6" s="22"/>
      <c r="EP6" s="22"/>
      <c r="EQ6" s="19" t="s">
        <v>38</v>
      </c>
      <c r="ER6" s="29">
        <f t="shared" ref="ER6:EY6" si="13">SUM(ER1:ER2)/ER4</f>
        <v>0.61538461538461542</v>
      </c>
      <c r="ES6" s="29">
        <f t="shared" si="13"/>
        <v>0.46153846153846156</v>
      </c>
      <c r="ET6" s="29">
        <f t="shared" si="13"/>
        <v>0.32</v>
      </c>
      <c r="EU6" s="29">
        <f t="shared" si="13"/>
        <v>0.23076923076923078</v>
      </c>
      <c r="EV6" s="29">
        <f t="shared" si="13"/>
        <v>0.33333333333333331</v>
      </c>
      <c r="EW6" s="29">
        <f t="shared" si="13"/>
        <v>0.25</v>
      </c>
      <c r="EX6" s="29">
        <f t="shared" si="13"/>
        <v>7.6923076923076927E-2</v>
      </c>
      <c r="EY6" s="29">
        <f t="shared" si="13"/>
        <v>0.18181818181818182</v>
      </c>
      <c r="EZ6" s="22"/>
      <c r="FA6" s="22"/>
      <c r="FB6" s="22"/>
      <c r="FC6" s="19" t="s">
        <v>38</v>
      </c>
      <c r="FD6" s="29">
        <f t="shared" ref="FD6:FK6" si="14">SUM(FD1:FD2)/FD4</f>
        <v>0.5</v>
      </c>
      <c r="FE6" s="29">
        <f t="shared" si="14"/>
        <v>0.4</v>
      </c>
      <c r="FF6" s="29">
        <f t="shared" si="14"/>
        <v>0.33333333333333331</v>
      </c>
      <c r="FG6" s="29">
        <f t="shared" si="14"/>
        <v>0.3</v>
      </c>
      <c r="FH6" s="29">
        <f t="shared" si="14"/>
        <v>0.33333333333333331</v>
      </c>
      <c r="FI6" s="29">
        <f t="shared" si="14"/>
        <v>0</v>
      </c>
      <c r="FJ6" s="29">
        <f t="shared" si="14"/>
        <v>0</v>
      </c>
      <c r="FK6" s="29">
        <f t="shared" si="14"/>
        <v>0</v>
      </c>
      <c r="FL6" s="22"/>
      <c r="FM6" s="22"/>
      <c r="FN6" s="22"/>
      <c r="FO6" s="19" t="s">
        <v>38</v>
      </c>
      <c r="FP6" s="29">
        <f t="shared" ref="FP6:FW6" si="15">SUM(FP1:FP2)/FP4</f>
        <v>0.54166666666666663</v>
      </c>
      <c r="FQ6" s="29">
        <f t="shared" si="15"/>
        <v>0.47368421052631576</v>
      </c>
      <c r="FR6" s="29">
        <f t="shared" si="15"/>
        <v>0.42105263157894735</v>
      </c>
      <c r="FS6" s="29">
        <f t="shared" si="15"/>
        <v>0.21739130434782608</v>
      </c>
      <c r="FT6" s="29">
        <f t="shared" si="15"/>
        <v>0.16666666666666666</v>
      </c>
      <c r="FU6" s="29">
        <f t="shared" si="15"/>
        <v>0.15789473684210525</v>
      </c>
      <c r="FV6" s="29">
        <f t="shared" si="15"/>
        <v>0.14285714285714285</v>
      </c>
      <c r="FW6" s="29">
        <f t="shared" si="15"/>
        <v>0.14285714285714285</v>
      </c>
      <c r="FX6" s="22"/>
      <c r="FY6" s="22"/>
      <c r="FZ6" s="22"/>
    </row>
    <row r="7" spans="1:186" s="17" customFormat="1">
      <c r="A7" s="25"/>
      <c r="B7" s="10"/>
      <c r="C7" s="10"/>
      <c r="D7" s="10"/>
      <c r="E7" s="10"/>
      <c r="F7" s="26"/>
      <c r="G7" s="10"/>
      <c r="H7" s="10"/>
      <c r="I7" s="19"/>
      <c r="J7" s="10"/>
      <c r="K7" s="10"/>
      <c r="L7" s="10"/>
      <c r="M7" s="10"/>
      <c r="N7" s="10"/>
      <c r="O7" s="26"/>
      <c r="P7" s="27"/>
      <c r="Q7" s="27"/>
      <c r="R7" s="27"/>
      <c r="S7" s="27"/>
      <c r="T7" s="27"/>
      <c r="U7" s="27"/>
      <c r="V7" s="30"/>
      <c r="W7" s="10"/>
      <c r="X7" s="10"/>
      <c r="Y7" s="10"/>
      <c r="Z7" s="10"/>
      <c r="AA7" s="19" t="s">
        <v>39</v>
      </c>
      <c r="AB7" s="29">
        <f>SUM(AB1:AB3)/AA8</f>
        <v>0.63888888888888884</v>
      </c>
      <c r="AC7" s="29">
        <f>SUM(AC1:AC3)/AA8</f>
        <v>0.41666666666666669</v>
      </c>
      <c r="AD7" s="29">
        <f>SUM(AD1:AD3)/AA8</f>
        <v>0.44444444444444442</v>
      </c>
      <c r="AE7" s="29">
        <f>SUM(AE1:AE3)/AA8</f>
        <v>0.3611111111111111</v>
      </c>
      <c r="AF7" s="29">
        <f>SUM(AF1:AF3)/AA8</f>
        <v>0.52777777777777779</v>
      </c>
      <c r="AG7" s="29">
        <f>SUM(AG1:AG3)/AA8</f>
        <v>0.33333333333333331</v>
      </c>
      <c r="AH7" s="29">
        <f>SUM(AH1:AH3)/AA8</f>
        <v>0.22222222222222221</v>
      </c>
      <c r="AI7" s="29">
        <f>SUM(AI1:AI3)/AA8</f>
        <v>0.33333333333333331</v>
      </c>
      <c r="AJ7" s="31">
        <f>SUM(AJ1)/$AA8</f>
        <v>0.3888888888888889</v>
      </c>
      <c r="AK7" s="31">
        <f t="shared" ref="AK7:BK7" si="16">SUM(AK1)/$AA8</f>
        <v>0</v>
      </c>
      <c r="AL7" s="31">
        <f t="shared" si="16"/>
        <v>0</v>
      </c>
      <c r="AM7" s="31">
        <f t="shared" si="16"/>
        <v>0</v>
      </c>
      <c r="AN7" s="31">
        <f t="shared" si="16"/>
        <v>0</v>
      </c>
      <c r="AO7" s="31">
        <f t="shared" si="16"/>
        <v>0</v>
      </c>
      <c r="AP7" s="31">
        <f t="shared" si="16"/>
        <v>0</v>
      </c>
      <c r="AQ7" s="31">
        <f t="shared" si="16"/>
        <v>0</v>
      </c>
      <c r="AR7" s="31">
        <f t="shared" si="16"/>
        <v>0</v>
      </c>
      <c r="AS7" s="31">
        <f t="shared" si="16"/>
        <v>0</v>
      </c>
      <c r="AT7" s="31">
        <f t="shared" si="16"/>
        <v>0</v>
      </c>
      <c r="AU7" s="31">
        <f t="shared" si="16"/>
        <v>0</v>
      </c>
      <c r="AV7" s="31">
        <f t="shared" si="16"/>
        <v>0</v>
      </c>
      <c r="AW7" s="31">
        <f t="shared" si="16"/>
        <v>0</v>
      </c>
      <c r="AX7" s="31">
        <f t="shared" si="16"/>
        <v>0</v>
      </c>
      <c r="AY7" s="31">
        <f t="shared" si="16"/>
        <v>0</v>
      </c>
      <c r="AZ7" s="31">
        <f t="shared" si="16"/>
        <v>0</v>
      </c>
      <c r="BA7" s="31">
        <f t="shared" si="16"/>
        <v>0</v>
      </c>
      <c r="BB7" s="31">
        <f t="shared" si="16"/>
        <v>0</v>
      </c>
      <c r="BC7" s="31">
        <f t="shared" si="16"/>
        <v>0</v>
      </c>
      <c r="BD7" s="31">
        <f t="shared" si="16"/>
        <v>0</v>
      </c>
      <c r="BE7" s="31">
        <f t="shared" si="16"/>
        <v>0</v>
      </c>
      <c r="BF7" s="31">
        <f t="shared" si="16"/>
        <v>0</v>
      </c>
      <c r="BG7" s="31">
        <f t="shared" si="16"/>
        <v>0</v>
      </c>
      <c r="BH7" s="31">
        <f t="shared" si="16"/>
        <v>0</v>
      </c>
      <c r="BI7" s="31">
        <f t="shared" si="16"/>
        <v>0</v>
      </c>
      <c r="BJ7" s="31">
        <f t="shared" si="16"/>
        <v>0</v>
      </c>
      <c r="BK7" s="31">
        <f t="shared" si="16"/>
        <v>0</v>
      </c>
      <c r="BL7" s="10"/>
      <c r="BM7" s="171"/>
      <c r="BN7" s="22"/>
      <c r="BO7" s="22"/>
      <c r="BP7" s="22"/>
      <c r="BQ7" s="28"/>
      <c r="BR7" s="28"/>
      <c r="BS7" s="19" t="s">
        <v>39</v>
      </c>
      <c r="BT7" s="29">
        <f>SUM(BT1:BT3)/BS8</f>
        <v>0.52777777777777779</v>
      </c>
      <c r="BU7" s="29">
        <f>SUM(BU1:BU3)/BS8</f>
        <v>0.63888888888888884</v>
      </c>
      <c r="BV7" s="29">
        <f>SUM(BV1:BV3)/BS8</f>
        <v>0.41666666666666669</v>
      </c>
      <c r="BW7" s="29">
        <f>SUM(BW1:BW3)/BS8</f>
        <v>0.47222222222222221</v>
      </c>
      <c r="BX7" s="29">
        <f>SUM(BX1:BX3)/BS8</f>
        <v>0.3888888888888889</v>
      </c>
      <c r="BY7" s="29">
        <f>SUM(BY1:BY3)/BS8</f>
        <v>0.27777777777777779</v>
      </c>
      <c r="BZ7" s="29">
        <f>SUM(BZ1:BZ3)/BS8</f>
        <v>0.27777777777777779</v>
      </c>
      <c r="CA7" s="29">
        <f>SUM(CA1:CA3)/BS8</f>
        <v>0.30555555555555558</v>
      </c>
      <c r="CB7" s="22"/>
      <c r="CC7" s="22"/>
      <c r="CD7" s="22"/>
      <c r="CE7" s="19" t="s">
        <v>39</v>
      </c>
      <c r="CF7" s="29">
        <f>SUM(CF1:CF3)/CE8</f>
        <v>0.36842105263157893</v>
      </c>
      <c r="CG7" s="29">
        <f>SUM(CG1:CG3)/CE8</f>
        <v>0.47368421052631576</v>
      </c>
      <c r="CH7" s="29">
        <f>SUM(CH1:CH3)/CE8</f>
        <v>0.28947368421052633</v>
      </c>
      <c r="CI7" s="29">
        <f>SUM(CI1:CI3)/CE8</f>
        <v>0.34210526315789475</v>
      </c>
      <c r="CJ7" s="29">
        <f>SUM(CJ1:CJ3)/CE8</f>
        <v>0.26315789473684209</v>
      </c>
      <c r="CK7" s="29">
        <f>SUM(CK1:CK3)/CE8</f>
        <v>0.31578947368421051</v>
      </c>
      <c r="CL7" s="29">
        <f>SUM(CL1:CL3)/CE8</f>
        <v>0.28947368421052633</v>
      </c>
      <c r="CM7" s="29">
        <f>SUM(CM1:CM3)/CE8</f>
        <v>0.23684210526315788</v>
      </c>
      <c r="CN7" s="22"/>
      <c r="CO7" s="22"/>
      <c r="CP7" s="22"/>
      <c r="CQ7" s="19" t="s">
        <v>39</v>
      </c>
      <c r="CR7" s="29">
        <f>SUM(CR1:CR3)/CQ8</f>
        <v>0.53125</v>
      </c>
      <c r="CS7" s="29">
        <f>SUM(CS1:CS3)/CQ8</f>
        <v>0.4375</v>
      </c>
      <c r="CT7" s="29">
        <f>SUM(CT1:CT3)/CQ8</f>
        <v>0.5</v>
      </c>
      <c r="CU7" s="29">
        <f>SUM(CU1:CU3)/CQ8</f>
        <v>0.40625</v>
      </c>
      <c r="CV7" s="29">
        <f>SUM(CV1:CV3)/CQ8</f>
        <v>0.40625</v>
      </c>
      <c r="CW7" s="29">
        <f>SUM(CW1:CW3)/CQ8</f>
        <v>0.1875</v>
      </c>
      <c r="CX7" s="29">
        <f>SUM(CX1:CX3)/CQ8</f>
        <v>0.34375</v>
      </c>
      <c r="CY7" s="29">
        <f>SUM(CY1:CY3)/CQ8</f>
        <v>0.5</v>
      </c>
      <c r="CZ7" s="22"/>
      <c r="DA7" s="22"/>
      <c r="DB7" s="22"/>
      <c r="DC7" s="28"/>
      <c r="DD7" s="28"/>
      <c r="DE7" s="19" t="s">
        <v>39</v>
      </c>
      <c r="DF7" s="29">
        <f>SUM(DF1:DF3)/DE8</f>
        <v>0.53846153846153844</v>
      </c>
      <c r="DG7" s="29">
        <f>SUM(DG1:DG3)/DE8</f>
        <v>0.46153846153846156</v>
      </c>
      <c r="DH7" s="29">
        <f>SUM(DH1:DH3)/DE8</f>
        <v>0.61538461538461542</v>
      </c>
      <c r="DI7" s="29">
        <f>SUM(DI1:DI3)/DE8</f>
        <v>0.30769230769230771</v>
      </c>
      <c r="DJ7" s="29">
        <f>SUM(DJ1:DJ3)/DE8</f>
        <v>0.38461538461538464</v>
      </c>
      <c r="DK7" s="29">
        <f>SUM(DK1:DK3)/DE8</f>
        <v>7.6923076923076927E-2</v>
      </c>
      <c r="DL7" s="29">
        <f>SUM(DL1:DL3)/DE8</f>
        <v>0.30769230769230771</v>
      </c>
      <c r="DM7" s="29">
        <f>SUM(DM1:DM3)/DE8</f>
        <v>0.30769230769230771</v>
      </c>
      <c r="DN7" s="22"/>
      <c r="DO7" s="22"/>
      <c r="DP7" s="22"/>
      <c r="DQ7" s="28"/>
      <c r="DR7" s="28"/>
      <c r="DS7" s="19" t="s">
        <v>39</v>
      </c>
      <c r="DT7" s="29">
        <f t="shared" ref="DT7:EA7" si="17">SUM(DT1:DT3)/DT4</f>
        <v>0.5625</v>
      </c>
      <c r="DU7" s="29">
        <f t="shared" si="17"/>
        <v>0.61764705882352944</v>
      </c>
      <c r="DV7" s="29">
        <f t="shared" si="17"/>
        <v>0.4375</v>
      </c>
      <c r="DW7" s="29">
        <f t="shared" si="17"/>
        <v>0.48275862068965519</v>
      </c>
      <c r="DX7" s="29">
        <f t="shared" si="17"/>
        <v>0.37037037037037035</v>
      </c>
      <c r="DY7" s="29">
        <f t="shared" si="17"/>
        <v>0.36842105263157893</v>
      </c>
      <c r="DZ7" s="29">
        <f t="shared" si="17"/>
        <v>0.2857142857142857</v>
      </c>
      <c r="EA7" s="29">
        <f t="shared" si="17"/>
        <v>0.41176470588235292</v>
      </c>
      <c r="EB7" s="22"/>
      <c r="EC7" s="22"/>
      <c r="ED7" s="22"/>
      <c r="EE7" s="19" t="s">
        <v>39</v>
      </c>
      <c r="EF7" s="29">
        <f t="shared" ref="EF7:EM7" si="18">SUM(EF1:EF3)/EF4</f>
        <v>0.53125</v>
      </c>
      <c r="EG7" s="29">
        <f t="shared" si="18"/>
        <v>0.44444444444444442</v>
      </c>
      <c r="EH7" s="29">
        <f t="shared" si="18"/>
        <v>0.5</v>
      </c>
      <c r="EI7" s="29">
        <f t="shared" si="18"/>
        <v>0.47826086956521741</v>
      </c>
      <c r="EJ7" s="29">
        <f t="shared" si="18"/>
        <v>0.36</v>
      </c>
      <c r="EK7" s="29">
        <f t="shared" si="18"/>
        <v>0.27272727272727271</v>
      </c>
      <c r="EL7" s="29">
        <f t="shared" si="18"/>
        <v>0.20833333333333334</v>
      </c>
      <c r="EM7" s="29">
        <f t="shared" si="18"/>
        <v>0.5</v>
      </c>
      <c r="EN7" s="22"/>
      <c r="EO7" s="22"/>
      <c r="EP7" s="22"/>
      <c r="EQ7" s="19" t="s">
        <v>39</v>
      </c>
      <c r="ER7" s="29">
        <f t="shared" ref="ER7:EY7" si="19">SUM(ER1:ER3)/ER4</f>
        <v>0.76923076923076927</v>
      </c>
      <c r="ES7" s="29">
        <f t="shared" si="19"/>
        <v>0.46153846153846156</v>
      </c>
      <c r="ET7" s="29">
        <f t="shared" si="19"/>
        <v>0.52</v>
      </c>
      <c r="EU7" s="29">
        <f t="shared" si="19"/>
        <v>0.38461538461538464</v>
      </c>
      <c r="EV7" s="29">
        <f t="shared" si="19"/>
        <v>0.72222222222222221</v>
      </c>
      <c r="EW7" s="29">
        <f t="shared" si="19"/>
        <v>0.375</v>
      </c>
      <c r="EX7" s="29">
        <f t="shared" si="19"/>
        <v>0.23076923076923078</v>
      </c>
      <c r="EY7" s="29">
        <f t="shared" si="19"/>
        <v>0.54545454545454541</v>
      </c>
      <c r="EZ7" s="22"/>
      <c r="FA7" s="22"/>
      <c r="FB7" s="22"/>
      <c r="FC7" s="19" t="s">
        <v>39</v>
      </c>
      <c r="FD7" s="29">
        <f t="shared" ref="FD7:FK7" si="20">SUM(FD1:FD3)/FD4</f>
        <v>0.7</v>
      </c>
      <c r="FE7" s="29">
        <f t="shared" si="20"/>
        <v>0.4</v>
      </c>
      <c r="FF7" s="29">
        <f t="shared" si="20"/>
        <v>0.66666666666666663</v>
      </c>
      <c r="FG7" s="29">
        <f t="shared" si="20"/>
        <v>0.5</v>
      </c>
      <c r="FH7" s="29">
        <f t="shared" si="20"/>
        <v>0.5</v>
      </c>
      <c r="FI7" s="29">
        <f t="shared" si="20"/>
        <v>0</v>
      </c>
      <c r="FJ7" s="29">
        <f t="shared" si="20"/>
        <v>0</v>
      </c>
      <c r="FK7" s="29">
        <f t="shared" si="20"/>
        <v>0.25</v>
      </c>
      <c r="FL7" s="22"/>
      <c r="FM7" s="22"/>
      <c r="FN7" s="22"/>
      <c r="FO7" s="19" t="s">
        <v>39</v>
      </c>
      <c r="FP7" s="29">
        <f t="shared" ref="FP7:FW7" si="21">SUM(FP1:FP3)/FP4</f>
        <v>0.70833333333333337</v>
      </c>
      <c r="FQ7" s="29">
        <f t="shared" si="21"/>
        <v>0.52631578947368418</v>
      </c>
      <c r="FR7" s="29">
        <f t="shared" si="21"/>
        <v>0.57894736842105265</v>
      </c>
      <c r="FS7" s="29">
        <f t="shared" si="21"/>
        <v>0.39130434782608697</v>
      </c>
      <c r="FT7" s="29">
        <f t="shared" si="21"/>
        <v>0.33333333333333331</v>
      </c>
      <c r="FU7" s="29">
        <f t="shared" si="21"/>
        <v>0.26315789473684209</v>
      </c>
      <c r="FV7" s="29">
        <f t="shared" si="21"/>
        <v>0.2857142857142857</v>
      </c>
      <c r="FW7" s="29">
        <f t="shared" si="21"/>
        <v>0.42857142857142855</v>
      </c>
      <c r="FX7" s="22"/>
      <c r="FY7" s="22"/>
      <c r="FZ7" s="22"/>
    </row>
    <row r="8" spans="1:186" s="52" customFormat="1">
      <c r="A8" s="32" t="s">
        <v>5</v>
      </c>
      <c r="B8" s="33" t="s">
        <v>6</v>
      </c>
      <c r="C8" s="34" t="s">
        <v>7</v>
      </c>
      <c r="D8" s="34" t="s">
        <v>40</v>
      </c>
      <c r="E8" s="34" t="s">
        <v>41</v>
      </c>
      <c r="F8" s="35" t="s">
        <v>42</v>
      </c>
      <c r="G8" s="36" t="s">
        <v>8</v>
      </c>
      <c r="H8" s="36" t="s">
        <v>9</v>
      </c>
      <c r="I8" s="37" t="s">
        <v>43</v>
      </c>
      <c r="J8" s="38" t="s">
        <v>10</v>
      </c>
      <c r="K8" s="38" t="s">
        <v>44</v>
      </c>
      <c r="L8" s="38" t="s">
        <v>45</v>
      </c>
      <c r="M8" s="38" t="s">
        <v>46</v>
      </c>
      <c r="N8" s="38" t="s">
        <v>47</v>
      </c>
      <c r="O8" s="39" t="s">
        <v>48</v>
      </c>
      <c r="P8" s="40" t="s">
        <v>49</v>
      </c>
      <c r="Q8" s="40" t="s">
        <v>50</v>
      </c>
      <c r="R8" s="40" t="s">
        <v>50</v>
      </c>
      <c r="S8" s="40" t="s">
        <v>50</v>
      </c>
      <c r="T8" s="40" t="s">
        <v>50</v>
      </c>
      <c r="U8" s="40" t="s">
        <v>50</v>
      </c>
      <c r="V8" s="182" t="s">
        <v>51</v>
      </c>
      <c r="W8" s="183"/>
      <c r="X8" s="183"/>
      <c r="Y8" s="183"/>
      <c r="Z8" s="184"/>
      <c r="AA8" s="41">
        <f>COUNTA(V9:V151)</f>
        <v>36</v>
      </c>
      <c r="AB8" s="42"/>
      <c r="AC8" s="185" t="s">
        <v>3</v>
      </c>
      <c r="AD8" s="185"/>
      <c r="AE8" s="185"/>
      <c r="AF8" s="185"/>
      <c r="AG8" s="185"/>
      <c r="AH8" s="185"/>
      <c r="AI8" s="186"/>
      <c r="AJ8" s="43" t="s">
        <v>52</v>
      </c>
      <c r="AK8" s="44" t="s">
        <v>53</v>
      </c>
      <c r="AL8" s="44" t="s">
        <v>54</v>
      </c>
      <c r="AM8" s="44" t="s">
        <v>55</v>
      </c>
      <c r="AN8" s="44" t="s">
        <v>56</v>
      </c>
      <c r="AO8" s="44" t="s">
        <v>57</v>
      </c>
      <c r="AP8" s="44" t="s">
        <v>58</v>
      </c>
      <c r="AQ8" s="44" t="s">
        <v>33</v>
      </c>
      <c r="AR8" s="44" t="s">
        <v>59</v>
      </c>
      <c r="AS8" s="44" t="s">
        <v>60</v>
      </c>
      <c r="AT8" s="44" t="s">
        <v>61</v>
      </c>
      <c r="AU8" s="44" t="s">
        <v>62</v>
      </c>
      <c r="AV8" s="44" t="s">
        <v>63</v>
      </c>
      <c r="AW8" s="44" t="s">
        <v>64</v>
      </c>
      <c r="AX8" s="44" t="s">
        <v>65</v>
      </c>
      <c r="AY8" s="44" t="s">
        <v>66</v>
      </c>
      <c r="AZ8" s="44" t="s">
        <v>67</v>
      </c>
      <c r="BA8" s="44" t="s">
        <v>68</v>
      </c>
      <c r="BB8" s="44" t="s">
        <v>69</v>
      </c>
      <c r="BC8" s="44" t="s">
        <v>35</v>
      </c>
      <c r="BD8" s="44" t="s">
        <v>70</v>
      </c>
      <c r="BE8" s="44" t="s">
        <v>71</v>
      </c>
      <c r="BF8" s="44" t="s">
        <v>72</v>
      </c>
      <c r="BG8" s="44" t="s">
        <v>73</v>
      </c>
      <c r="BH8" s="44" t="s">
        <v>74</v>
      </c>
      <c r="BI8" s="44" t="s">
        <v>75</v>
      </c>
      <c r="BJ8" s="44" t="s">
        <v>76</v>
      </c>
      <c r="BK8" s="44" t="s">
        <v>77</v>
      </c>
      <c r="BL8" s="45"/>
      <c r="BM8" s="172"/>
      <c r="BN8" s="13">
        <f>SUM(COUNTIF(BN9:BN35,1))</f>
        <v>13</v>
      </c>
      <c r="BO8" s="13">
        <f>SUM(COUNTIF(BO9:BO35,1))</f>
        <v>11</v>
      </c>
      <c r="BP8" s="13">
        <f>SUM(COUNTIF(BP9:BP35,1))</f>
        <v>7</v>
      </c>
      <c r="BQ8" s="46" t="s">
        <v>30</v>
      </c>
      <c r="BR8" s="47">
        <v>1</v>
      </c>
      <c r="BS8" s="41">
        <f>COUNTA(V9:V419)</f>
        <v>36</v>
      </c>
      <c r="BT8" s="42"/>
      <c r="BU8" s="176" t="s">
        <v>27</v>
      </c>
      <c r="BV8" s="176"/>
      <c r="BW8" s="176"/>
      <c r="BX8" s="176"/>
      <c r="BY8" s="176"/>
      <c r="BZ8" s="176"/>
      <c r="CA8" s="177"/>
      <c r="CB8" s="2">
        <f>SUM(COUNTIF(CB9:CB35,1))</f>
        <v>14</v>
      </c>
      <c r="CC8" s="13">
        <f>SUM(COUNTIF(CC9:CC35,1))</f>
        <v>12</v>
      </c>
      <c r="CD8" s="48">
        <f>SUM(COUNTIF(CD9:CD35,1))</f>
        <v>8</v>
      </c>
      <c r="CE8" s="41">
        <f>COUNTA(AH9:AH419)-2</f>
        <v>38</v>
      </c>
      <c r="CF8" s="42"/>
      <c r="CG8" s="176" t="s">
        <v>78</v>
      </c>
      <c r="CH8" s="176"/>
      <c r="CI8" s="176"/>
      <c r="CJ8" s="176"/>
      <c r="CK8" s="176"/>
      <c r="CL8" s="176"/>
      <c r="CM8" s="177"/>
      <c r="CN8" s="2">
        <f>SUM(COUNTIF(CN9:CN35,1))</f>
        <v>6</v>
      </c>
      <c r="CO8" s="13">
        <f>SUM(COUNTIF(CO9:CO35,1))</f>
        <v>3</v>
      </c>
      <c r="CP8" s="48">
        <f>SUM(COUNTIF(CP9:CP35,1))</f>
        <v>1</v>
      </c>
      <c r="CQ8" s="41">
        <f>COUNTA(V12:V419)-1</f>
        <v>32</v>
      </c>
      <c r="CR8" s="49"/>
      <c r="CS8" s="176" t="s">
        <v>28</v>
      </c>
      <c r="CT8" s="176"/>
      <c r="CU8" s="176"/>
      <c r="CV8" s="176"/>
      <c r="CW8" s="176"/>
      <c r="CX8" s="176"/>
      <c r="CY8" s="177"/>
      <c r="CZ8" s="2">
        <f>SUM(COUNTIF(CZ9:CZ35,1))</f>
        <v>11</v>
      </c>
      <c r="DA8" s="13">
        <f>SUM(COUNTIF(DA9:DA35,1))</f>
        <v>10</v>
      </c>
      <c r="DB8" s="48">
        <f>SUM(COUNTIF(DB9:DB35,1))</f>
        <v>7</v>
      </c>
      <c r="DC8" s="46" t="s">
        <v>30</v>
      </c>
      <c r="DD8" s="47">
        <v>1</v>
      </c>
      <c r="DE8" s="41">
        <f>COUNTA(V32:V419)</f>
        <v>13</v>
      </c>
      <c r="DF8" s="42"/>
      <c r="DG8" s="176" t="s">
        <v>26</v>
      </c>
      <c r="DH8" s="176"/>
      <c r="DI8" s="176"/>
      <c r="DJ8" s="176"/>
      <c r="DK8" s="176"/>
      <c r="DL8" s="176"/>
      <c r="DM8" s="177"/>
      <c r="DN8" s="2">
        <f>SUM(COUNTIF(DN9:DN35,1))</f>
        <v>2</v>
      </c>
      <c r="DO8" s="13">
        <f>SUM(COUNTIF(DO9:DO35,1))</f>
        <v>0</v>
      </c>
      <c r="DP8" s="48">
        <f>SUM(COUNTIF(DP9:DP35,1))</f>
        <v>0</v>
      </c>
      <c r="DQ8" s="46" t="s">
        <v>30</v>
      </c>
      <c r="DR8" s="47">
        <v>1</v>
      </c>
      <c r="DS8" s="50">
        <f>COUNTA(V9:V417)</f>
        <v>36</v>
      </c>
      <c r="DT8" s="50"/>
      <c r="DU8" s="178" t="s">
        <v>79</v>
      </c>
      <c r="DV8" s="178"/>
      <c r="DW8" s="178"/>
      <c r="DX8" s="178"/>
      <c r="DY8" s="178"/>
      <c r="DZ8" s="178"/>
      <c r="EA8" s="179"/>
      <c r="EB8" s="2">
        <f>SUM(COUNTIF(EB9:EB35,1))</f>
        <v>8</v>
      </c>
      <c r="EC8" s="13">
        <f>SUM(COUNTIF(EC9:EC35,1))</f>
        <v>8</v>
      </c>
      <c r="ED8" s="48">
        <f>SUM(COUNTIF(ED9:ED35,1))</f>
        <v>5</v>
      </c>
      <c r="EE8" s="50">
        <f>COUNTA(V12:V417)-1</f>
        <v>32</v>
      </c>
      <c r="EF8" s="50"/>
      <c r="EG8" s="178" t="s">
        <v>80</v>
      </c>
      <c r="EH8" s="178"/>
      <c r="EI8" s="178"/>
      <c r="EJ8" s="178"/>
      <c r="EK8" s="178"/>
      <c r="EL8" s="178"/>
      <c r="EM8" s="179"/>
      <c r="EN8" s="2">
        <f>SUM(COUNTIF(EN9:EN35,1))</f>
        <v>7</v>
      </c>
      <c r="EO8" s="13">
        <f>SUM(COUNTIF(EO9:EO35,1))</f>
        <v>7</v>
      </c>
      <c r="EP8" s="48">
        <f>SUM(COUNTIF(EP9:EP35,1))</f>
        <v>5</v>
      </c>
      <c r="EQ8" s="50">
        <f>COUNTA(V12:V417)-1</f>
        <v>32</v>
      </c>
      <c r="ER8" s="178" t="s">
        <v>81</v>
      </c>
      <c r="ES8" s="178"/>
      <c r="ET8" s="178"/>
      <c r="EU8" s="178"/>
      <c r="EV8" s="178"/>
      <c r="EW8" s="178"/>
      <c r="EX8" s="178"/>
      <c r="EY8" s="178"/>
      <c r="EZ8" s="2">
        <f>SUM(COUNTIF(EZ9:EZ35,1))</f>
        <v>7</v>
      </c>
      <c r="FA8" s="13">
        <f>SUM(COUNTIF(FA9:FA35,1))</f>
        <v>7</v>
      </c>
      <c r="FB8" s="48">
        <f>SUM(COUNTIF(FB9:FB35,1))</f>
        <v>5</v>
      </c>
      <c r="FC8" s="50">
        <f>COUNTA(V32:V417)</f>
        <v>13</v>
      </c>
      <c r="FD8" s="178" t="s">
        <v>82</v>
      </c>
      <c r="FE8" s="178"/>
      <c r="FF8" s="178"/>
      <c r="FG8" s="178"/>
      <c r="FH8" s="178"/>
      <c r="FI8" s="178"/>
      <c r="FJ8" s="178"/>
      <c r="FK8" s="178"/>
      <c r="FL8" s="2">
        <f>SUM(COUNTIF(FL9:FL35,1))</f>
        <v>0</v>
      </c>
      <c r="FM8" s="13">
        <f>SUM(COUNTIF(FM9:FM35,1))</f>
        <v>0</v>
      </c>
      <c r="FN8" s="48">
        <f>SUM(COUNTIF(FN9:FN35,1))</f>
        <v>0</v>
      </c>
      <c r="FO8" s="50">
        <f>COUNTA(V9:V417)</f>
        <v>36</v>
      </c>
      <c r="FP8" s="178" t="s">
        <v>83</v>
      </c>
      <c r="FQ8" s="178"/>
      <c r="FR8" s="178"/>
      <c r="FS8" s="178"/>
      <c r="FT8" s="178"/>
      <c r="FU8" s="178"/>
      <c r="FV8" s="178"/>
      <c r="FW8" s="178"/>
      <c r="FX8" s="2">
        <f>SUM(COUNTIF(FX9:FX35,1))</f>
        <v>4</v>
      </c>
      <c r="FY8" s="13">
        <f>SUM(COUNTIF(FY9:FY35,1))</f>
        <v>2</v>
      </c>
      <c r="FZ8" s="48">
        <f>SUM(COUNTIF(FZ9:FZ35,1))</f>
        <v>1</v>
      </c>
      <c r="GA8" s="51"/>
      <c r="GB8" s="51"/>
      <c r="GC8" s="51"/>
      <c r="GD8" s="51"/>
    </row>
    <row r="9" spans="1:186" ht="15">
      <c r="A9" s="53">
        <v>40343</v>
      </c>
      <c r="B9" s="54" t="s">
        <v>11</v>
      </c>
      <c r="C9" s="55" t="s">
        <v>13</v>
      </c>
      <c r="D9" s="55" t="s">
        <v>84</v>
      </c>
      <c r="E9" s="55" t="s">
        <v>85</v>
      </c>
      <c r="F9" s="56">
        <v>50000</v>
      </c>
      <c r="G9" s="10">
        <v>2000</v>
      </c>
      <c r="H9" s="10" t="s">
        <v>14</v>
      </c>
      <c r="I9" s="19" t="s">
        <v>86</v>
      </c>
      <c r="J9" s="54">
        <v>18</v>
      </c>
      <c r="K9" s="54" t="s">
        <v>87</v>
      </c>
      <c r="L9" s="54" t="s">
        <v>88</v>
      </c>
      <c r="M9" s="54" t="s">
        <v>89</v>
      </c>
      <c r="N9" s="54" t="s">
        <v>90</v>
      </c>
      <c r="O9" s="57">
        <v>10000</v>
      </c>
      <c r="P9" s="27"/>
      <c r="Q9" s="27" t="s">
        <v>91</v>
      </c>
      <c r="R9" s="27" t="s">
        <v>92</v>
      </c>
      <c r="S9" s="27" t="s">
        <v>91</v>
      </c>
      <c r="T9" s="27" t="s">
        <v>93</v>
      </c>
      <c r="U9" s="27" t="s">
        <v>93</v>
      </c>
      <c r="V9" s="58">
        <v>10</v>
      </c>
      <c r="W9" s="58">
        <v>13</v>
      </c>
      <c r="X9" s="58">
        <v>14</v>
      </c>
      <c r="Y9" s="58">
        <v>6</v>
      </c>
      <c r="Z9" s="58">
        <v>7</v>
      </c>
      <c r="AA9" s="10">
        <f>SUM(COUNTIF(AB9:AI9,$V9:$Z9))</f>
        <v>0</v>
      </c>
      <c r="AB9" s="59">
        <v>12</v>
      </c>
      <c r="AC9" s="15">
        <v>2</v>
      </c>
      <c r="AD9" s="15">
        <v>14</v>
      </c>
      <c r="AE9" s="15">
        <v>17</v>
      </c>
      <c r="AF9" s="15">
        <v>5</v>
      </c>
      <c r="AG9" s="15">
        <v>18</v>
      </c>
      <c r="AH9" s="15">
        <v>1</v>
      </c>
      <c r="AI9" s="60">
        <v>7</v>
      </c>
      <c r="AJ9" s="61" t="b">
        <f>OR(AB9=$V9,$AB9:$AC9)</f>
        <v>1</v>
      </c>
      <c r="AK9" s="25" t="s">
        <v>94</v>
      </c>
      <c r="AL9" s="25"/>
      <c r="AM9" s="25"/>
      <c r="AN9" s="25"/>
      <c r="AO9" s="25"/>
      <c r="AP9" s="25"/>
      <c r="AQ9" s="25"/>
      <c r="AR9" s="25"/>
      <c r="AS9" s="25"/>
      <c r="AT9" s="25"/>
      <c r="AU9" s="25"/>
      <c r="AV9" s="25"/>
      <c r="AW9" s="25"/>
      <c r="AX9" s="25"/>
      <c r="AY9" s="25"/>
      <c r="AZ9" s="25"/>
      <c r="BA9" s="25"/>
      <c r="BB9" s="25"/>
      <c r="BC9" s="25"/>
      <c r="BD9" s="25"/>
      <c r="BE9" s="25"/>
      <c r="BF9" s="25"/>
      <c r="BG9" s="25"/>
      <c r="BH9" s="25"/>
      <c r="BI9" s="25"/>
      <c r="BJ9" s="25"/>
      <c r="BK9" s="25"/>
      <c r="BL9" s="15">
        <f>test</f>
        <v>2</v>
      </c>
      <c r="BM9" s="173" t="e">
        <f>MAX(MATCH($V$9:$Z$9,AB9:AI9,0))</f>
        <v>#VALUE!</v>
      </c>
      <c r="BN9" s="4" t="str">
        <f>IF(ISERROR(SUM((FREQUENCY(MATCH($V9:$X9,AB9:AI9,0),ROW(3:12))&gt;0)*1)=3),"-","1")</f>
        <v>-</v>
      </c>
      <c r="BO9" s="4" t="str">
        <f>IF(ISERROR(SUM((FREQUENCY(MATCH($V9:$Y9,AB9:AI9,0),ROW(3:12))&gt;0)*1)=4),"-","1")</f>
        <v>-</v>
      </c>
      <c r="BP9" s="4" t="str">
        <f>IF(ISERROR(SUM((FREQUENCY(MATCH($V9:$Z9,AB9:AI9,0),ROW(3:12))&gt;0)*1)=5),"-","1")</f>
        <v>-</v>
      </c>
      <c r="BQ9" s="62"/>
      <c r="BR9" s="1" t="str">
        <f>IF(ISERROR(SUM((FREQUENCY(MATCH($V9:$X9,AB9:AI9,0),ROW(1:12))&gt;0)*1)=3),"Non",IF(AND(MATCH($X9,AB9:AI9,0)&gt;MATCH($W9,AB9:AI9,0),MATCH($W9,AB9:AI9,0)&gt;MATCH($V9,AB9:AI9,0)),"Ordre en "&amp;MAX(MATCH($V9:$X9,AB9:AI9,0)),"Désordre en"&amp;MAX(MATCH($V9:$X9,AB9:AI9,0))))</f>
        <v>Non</v>
      </c>
      <c r="BS9" s="63">
        <v>2</v>
      </c>
      <c r="BT9" s="64">
        <v>17</v>
      </c>
      <c r="BU9" s="65">
        <v>12</v>
      </c>
      <c r="BV9" s="65">
        <v>3</v>
      </c>
      <c r="BW9" s="65">
        <v>14</v>
      </c>
      <c r="BX9" s="65">
        <v>10</v>
      </c>
      <c r="BY9" s="65">
        <v>5</v>
      </c>
      <c r="BZ9" s="65">
        <v>18</v>
      </c>
      <c r="CA9" s="66">
        <v>2</v>
      </c>
      <c r="CB9" s="67" t="str">
        <f>IF(ISERROR(SUM((FREQUENCY(MATCH($V9:$X9,BT9:CA9,0),ROW(3:12))&gt;0)*1)=3),"-","1")</f>
        <v>-</v>
      </c>
      <c r="CC9" s="4" t="str">
        <f>IF(ISERROR(SUM((FREQUENCY(MATCH($V9:$Y9,BT9:CA9,0),ROW(3:12))&gt;0)*1)=4),"-","1")</f>
        <v>-</v>
      </c>
      <c r="CD9" s="68" t="str">
        <f>IF(ISERROR(SUM((FREQUENCY(MATCH($V9:$Z9,BT9:CA9,0),ROW(3:12))&gt;0)*1)=5),"-","1")</f>
        <v>-</v>
      </c>
      <c r="CE9" s="63">
        <v>2</v>
      </c>
      <c r="CF9" s="64">
        <v>17</v>
      </c>
      <c r="CG9" s="65">
        <v>7</v>
      </c>
      <c r="CH9" s="65">
        <v>6</v>
      </c>
      <c r="CI9" s="65">
        <v>18</v>
      </c>
      <c r="CJ9" s="65">
        <v>12</v>
      </c>
      <c r="CK9" s="65">
        <v>15</v>
      </c>
      <c r="CL9" s="65">
        <v>16</v>
      </c>
      <c r="CM9" s="66">
        <v>3</v>
      </c>
      <c r="CN9" s="67" t="str">
        <f>IF(ISERROR(SUM((FREQUENCY(MATCH($V9:$X9,CF9:CM9,0),ROW(3:12))&gt;0)*1)=3),"-","1")</f>
        <v>-</v>
      </c>
      <c r="CO9" s="4" t="str">
        <f>IF(ISERROR(SUM((FREQUENCY(MATCH($V9:$Y9,CF9:CM9,0),ROW(3:12))&gt;0)*1)=4),"-","1")</f>
        <v>-</v>
      </c>
      <c r="CP9" s="68" t="str">
        <f>IF(ISERROR(SUM((FREQUENCY(MATCH($V9:$Z9,CF9:CM9,0),ROW(3:12))&gt;0)*1)=5),"-","1")</f>
        <v>-</v>
      </c>
      <c r="CR9" s="64"/>
      <c r="CS9" s="65"/>
      <c r="CT9" s="65"/>
      <c r="CU9" s="65"/>
      <c r="CV9" s="65"/>
      <c r="CW9" s="65"/>
      <c r="CX9" s="65"/>
      <c r="CY9" s="66"/>
      <c r="CZ9" s="67" t="str">
        <f>IF(ISERROR(SUM((FREQUENCY(MATCH($V9:$X9,CR9:CY9,0),ROW(3:12))&gt;0)*1)=3),"-","1")</f>
        <v>-</v>
      </c>
      <c r="DA9" s="4" t="str">
        <f>IF(ISERROR(SUM((FREQUENCY(MATCH($V9:$Y9,CR9:CY9,0),ROW(3:12))&gt;0)*1)=4),"-","1")</f>
        <v>-</v>
      </c>
      <c r="DB9" s="68" t="str">
        <f>IF(ISERROR(SUM((FREQUENCY(MATCH($V9:$Z9,CR9:CY9,0),ROW(3:12))&gt;0)*1)=5),"-","1")</f>
        <v>-</v>
      </c>
      <c r="DC9" s="62"/>
      <c r="DD9" s="19"/>
      <c r="DF9" s="64"/>
      <c r="DG9" s="65"/>
      <c r="DH9" s="65"/>
      <c r="DI9" s="65"/>
      <c r="DJ9" s="65"/>
      <c r="DK9" s="65"/>
      <c r="DL9" s="65"/>
      <c r="DM9" s="66"/>
      <c r="DN9" s="67" t="str">
        <f>IF(ISERROR(SUM((FREQUENCY(MATCH($V9:$X9,DF9:DM9,0),ROW(3:12))&gt;0)*1)=3),"-","1")</f>
        <v>-</v>
      </c>
      <c r="DO9" s="4" t="str">
        <f>IF(ISERROR(SUM((FREQUENCY(MATCH($V9:$Y9,DF9:DM9,0),ROW(3:12))&gt;0)*1)=4),"-","1")</f>
        <v>-</v>
      </c>
      <c r="DP9" s="68" t="str">
        <f>IF(ISERROR(SUM((FREQUENCY(MATCH($V9:$Z9,DF9:DM9,0),ROW(3:12))&gt;0)*1)=5),"-","1")</f>
        <v>-</v>
      </c>
      <c r="DQ9" s="62"/>
      <c r="DR9" s="19"/>
      <c r="DT9" s="10">
        <f t="shared" ref="DT9:EA24" si="22">IF(COUNTIF($AB9:$AI9,BT9),BT9,"")</f>
        <v>17</v>
      </c>
      <c r="DU9" s="10">
        <f t="shared" si="22"/>
        <v>12</v>
      </c>
      <c r="DV9" s="10" t="str">
        <f t="shared" si="22"/>
        <v/>
      </c>
      <c r="DW9" s="10">
        <f t="shared" si="22"/>
        <v>14</v>
      </c>
      <c r="DX9" s="10" t="str">
        <f t="shared" si="22"/>
        <v/>
      </c>
      <c r="DY9" s="10">
        <f t="shared" si="22"/>
        <v>5</v>
      </c>
      <c r="DZ9" s="10">
        <f t="shared" si="22"/>
        <v>18</v>
      </c>
      <c r="EA9" s="10">
        <f t="shared" si="22"/>
        <v>2</v>
      </c>
      <c r="EB9" s="67" t="str">
        <f>IF(ISERROR(SUM((FREQUENCY(MATCH($V9:$X9,DT9:EA9,0),ROW(3:12))&gt;0)*1)=3),"-","1")</f>
        <v>-</v>
      </c>
      <c r="EC9" s="4" t="str">
        <f>IF(ISERROR(SUM((FREQUENCY(MATCH($V9:$Y9,DT9:EA9,0),ROW(3:12))&gt;0)*1)=4),"-","1")</f>
        <v>-</v>
      </c>
      <c r="ED9" s="68" t="str">
        <f>IF(ISERROR(SUM((FREQUENCY(MATCH($V9:$Z9,DT9:EA9,0),ROW(3:12))&gt;0)*1)=5),"-","1")</f>
        <v>-</v>
      </c>
      <c r="EF9" s="10" t="str">
        <f>IF(COUNTIF($AB9:$AI9,CR9),CR9,"")</f>
        <v/>
      </c>
      <c r="EG9" s="10" t="str">
        <f t="shared" ref="EG9:EM24" si="23">IF(COUNTIF($AB9:$AI9,CS9),CS9,"")</f>
        <v/>
      </c>
      <c r="EH9" s="10" t="str">
        <f t="shared" si="23"/>
        <v/>
      </c>
      <c r="EI9" s="10" t="str">
        <f t="shared" si="23"/>
        <v/>
      </c>
      <c r="EJ9" s="10" t="str">
        <f t="shared" si="23"/>
        <v/>
      </c>
      <c r="EK9" s="10" t="str">
        <f t="shared" si="23"/>
        <v/>
      </c>
      <c r="EL9" s="10" t="str">
        <f t="shared" si="23"/>
        <v/>
      </c>
      <c r="EM9" s="10" t="str">
        <f t="shared" si="23"/>
        <v/>
      </c>
      <c r="EN9" s="67" t="str">
        <f>IF(ISERROR(SUM((FREQUENCY(MATCH($V9:$X9,EF9:EM9,0),ROW(3:12))&gt;0)*1)=3),"-","1")</f>
        <v>-</v>
      </c>
      <c r="EO9" s="4" t="str">
        <f>IF(ISERROR(SUM((FREQUENCY(MATCH($V9:$Y9,EF9:EM9,0),ROW(3:12))&gt;0)*1)=4),"-","1")</f>
        <v>-</v>
      </c>
      <c r="EP9" s="68" t="str">
        <f>IF(ISERROR(SUM((FREQUENCY(MATCH($V9:$Z9,EF9:EM9,0),ROW(3:12))&gt;0)*1)=5),"-","1")</f>
        <v>-</v>
      </c>
      <c r="EQ9" s="71" t="s">
        <v>95</v>
      </c>
      <c r="ER9" s="10" t="str">
        <f t="shared" ref="ER9:ET35" si="24">IF(COUNTIF($CR9:$CY9,AB9)*COUNTIF($BT9:$CA9,AB9),AB9,"")</f>
        <v/>
      </c>
      <c r="ES9" s="10"/>
      <c r="ET9" s="30"/>
      <c r="EU9" s="10" t="str">
        <f t="shared" ref="EU9:EX35" si="25">IF(COUNTIF($CR9:$CY9,AE9)*COUNTIF($BT9:$CA9,AE9),AE9,"")</f>
        <v/>
      </c>
      <c r="EV9" s="10" t="str">
        <f t="shared" si="25"/>
        <v/>
      </c>
      <c r="EW9" s="10" t="str">
        <f t="shared" si="25"/>
        <v/>
      </c>
      <c r="EX9" s="10"/>
      <c r="EY9" s="10" t="str">
        <f t="shared" ref="EY9:EY36" si="26">IF(COUNTIF($CR9:$CY9,AI9)*COUNTIF($BT9:$CA9,AI9),AI9,"")</f>
        <v/>
      </c>
      <c r="EZ9" s="67" t="str">
        <f>IF(ISERROR(SUM((FREQUENCY(MATCH($V9:$X9,ER9:EY9,0),ROW(3:12))&gt;0)*FC65)=3),"-","1")</f>
        <v>-</v>
      </c>
      <c r="FA9" s="4" t="str">
        <f>IF(ISERROR(SUM((FREQUENCY(MATCH($V9:$Y9,ER9:EY9,0),ROW(3:12))&gt;0)*1)=4),"-","1")</f>
        <v>-</v>
      </c>
      <c r="FB9" s="68" t="str">
        <f>IF(ISERROR(SUM((FREQUENCY(MATCH($V9:$Z9,ER9:EY9,0),ROW(3:12))&gt;0)*1)=5),"-","1")</f>
        <v>-</v>
      </c>
      <c r="FD9" s="10" t="str">
        <f t="shared" ref="FD9:FK24" si="27">IF(COUNTIF($DF9:$DM9,AB9)*COUNTIF($BT9:$CA9,AB9),AB9,"")</f>
        <v/>
      </c>
      <c r="FE9" s="10" t="str">
        <f t="shared" si="27"/>
        <v/>
      </c>
      <c r="FF9" s="10" t="str">
        <f t="shared" si="27"/>
        <v/>
      </c>
      <c r="FG9" s="10" t="str">
        <f t="shared" si="27"/>
        <v/>
      </c>
      <c r="FH9" s="10" t="str">
        <f t="shared" si="27"/>
        <v/>
      </c>
      <c r="FI9" s="10" t="str">
        <f t="shared" si="27"/>
        <v/>
      </c>
      <c r="FJ9" s="10" t="str">
        <f t="shared" si="27"/>
        <v/>
      </c>
      <c r="FK9" s="10" t="str">
        <f t="shared" si="27"/>
        <v/>
      </c>
      <c r="FL9" s="67" t="str">
        <f>IF(ISERROR(SUM((FREQUENCY(MATCH($V9:$X9,FD9:FK9,0),ROW(3:12))&gt;0)*#REF!)=3),"-","1")</f>
        <v>-</v>
      </c>
      <c r="FM9" s="4" t="str">
        <f>IF(ISERROR(SUM((FREQUENCY(MATCH($V9:$Y9,FD9:FK9,0),ROW(3:12))&gt;0)*1)=4),"-","1")</f>
        <v>-</v>
      </c>
      <c r="FN9" s="68" t="str">
        <f>IF(ISERROR(SUM((FREQUENCY(MATCH($V9:$Z9,FD9:FK9,0),ROW(3:12))&gt;0)*1)=5),"-","1")</f>
        <v>-</v>
      </c>
      <c r="FP9" s="10">
        <f t="shared" ref="FP9:FW35" si="28">IF(COUNTIF($CF9:$CM9,AB9)*COUNTIF($BT9:$CA9,AB9),AB9,"")</f>
        <v>12</v>
      </c>
      <c r="FQ9" s="10" t="str">
        <f t="shared" si="28"/>
        <v/>
      </c>
      <c r="FR9" s="10" t="str">
        <f t="shared" si="28"/>
        <v/>
      </c>
      <c r="FS9" s="10">
        <f t="shared" si="28"/>
        <v>17</v>
      </c>
      <c r="FT9" s="10" t="str">
        <f t="shared" si="28"/>
        <v/>
      </c>
      <c r="FU9" s="10">
        <f t="shared" si="28"/>
        <v>18</v>
      </c>
      <c r="FV9" s="10" t="str">
        <f t="shared" si="28"/>
        <v/>
      </c>
      <c r="FW9" s="10" t="str">
        <f t="shared" si="28"/>
        <v/>
      </c>
      <c r="FX9" s="67" t="str">
        <f>IF(ISERROR(SUM((FREQUENCY(MATCH($V9:$X9,FP9:FW9,0),ROW(3:12))&gt;0)*#REF!)=3),"-","1")</f>
        <v>-</v>
      </c>
      <c r="FY9" s="4" t="str">
        <f>IF(ISERROR(SUM((FREQUENCY(MATCH($V9:$Y9,FP9:FW9,0),ROW(3:12))&gt;0)*1)=4),"-","1")</f>
        <v>-</v>
      </c>
      <c r="FZ9" s="68" t="str">
        <f>IF(ISERROR(SUM((FREQUENCY(MATCH($V9:$Z9,FP9:FW9,0),ROW(3:12))&gt;0)*1)=5),"-","1")</f>
        <v>-</v>
      </c>
    </row>
    <row r="10" spans="1:186" s="17" customFormat="1">
      <c r="A10" s="53">
        <v>40351</v>
      </c>
      <c r="B10" s="54" t="s">
        <v>15</v>
      </c>
      <c r="C10" s="55" t="s">
        <v>13</v>
      </c>
      <c r="D10" s="55" t="s">
        <v>96</v>
      </c>
      <c r="E10" s="55" t="s">
        <v>97</v>
      </c>
      <c r="F10" s="56">
        <v>48000</v>
      </c>
      <c r="G10" s="10">
        <v>1600</v>
      </c>
      <c r="H10" s="10" t="s">
        <v>21</v>
      </c>
      <c r="I10" s="19"/>
      <c r="J10" s="54">
        <v>18</v>
      </c>
      <c r="K10" s="54" t="s">
        <v>98</v>
      </c>
      <c r="L10" s="54" t="s">
        <v>99</v>
      </c>
      <c r="M10" s="54" t="s">
        <v>100</v>
      </c>
      <c r="N10" s="54" t="s">
        <v>101</v>
      </c>
      <c r="O10" s="57">
        <v>33560</v>
      </c>
      <c r="P10" s="27"/>
      <c r="Q10" s="27" t="s">
        <v>91</v>
      </c>
      <c r="R10" s="27" t="s">
        <v>91</v>
      </c>
      <c r="S10" s="27" t="s">
        <v>93</v>
      </c>
      <c r="T10" s="27" t="s">
        <v>91</v>
      </c>
      <c r="U10" s="27" t="s">
        <v>93</v>
      </c>
      <c r="V10" s="58">
        <v>6</v>
      </c>
      <c r="W10" s="58">
        <v>5</v>
      </c>
      <c r="X10" s="58">
        <v>8</v>
      </c>
      <c r="Y10" s="58">
        <v>7</v>
      </c>
      <c r="Z10" s="58">
        <v>16</v>
      </c>
      <c r="AA10" s="69">
        <v>4</v>
      </c>
      <c r="AB10" s="59">
        <v>5</v>
      </c>
      <c r="AC10" s="15">
        <v>7</v>
      </c>
      <c r="AD10" s="15">
        <v>6</v>
      </c>
      <c r="AE10" s="15">
        <v>13</v>
      </c>
      <c r="AF10" s="15">
        <v>16</v>
      </c>
      <c r="AG10" s="15">
        <v>3</v>
      </c>
      <c r="AH10" s="15">
        <v>4</v>
      </c>
      <c r="AI10" s="60">
        <v>12</v>
      </c>
      <c r="AJ10" s="4" t="str">
        <f>IF(ISERROR(SUM((FREQUENCY(MATCH($V10:$X10,AB10:AC10,0),ROW(1:2))&gt;0)*1)=1),"-","1")</f>
        <v>-</v>
      </c>
      <c r="AK10" s="25"/>
      <c r="AL10" s="25"/>
      <c r="AM10" s="25"/>
      <c r="AN10" s="25"/>
      <c r="AO10" s="25"/>
      <c r="AP10" s="25"/>
      <c r="AQ10" s="25"/>
      <c r="AR10" s="25"/>
      <c r="AS10" s="25"/>
      <c r="AT10" s="25"/>
      <c r="AU10" s="25"/>
      <c r="AV10" s="25"/>
      <c r="AW10" s="25"/>
      <c r="AX10" s="25"/>
      <c r="AY10" s="25"/>
      <c r="AZ10" s="25"/>
      <c r="BA10" s="25"/>
      <c r="BB10" s="25"/>
      <c r="BC10" s="25"/>
      <c r="BD10" s="25"/>
      <c r="BE10" s="25"/>
      <c r="BF10" s="25"/>
      <c r="BG10" s="25"/>
      <c r="BH10" s="25"/>
      <c r="BI10" s="25"/>
      <c r="BJ10" s="25"/>
      <c r="BK10" s="25"/>
      <c r="BL10" s="15"/>
      <c r="BM10" s="173" t="e">
        <f>MAX(MATCH($P$7:$T$7,V8:AC8,0))</f>
        <v>#VALUE!</v>
      </c>
      <c r="BN10" s="4" t="str">
        <f>IF(ISERROR(SUM((FREQUENCY(MATCH($V10:$X10,AB10:AI10,0),ROW(3:12))&gt;0)*1)=3),"-","1")</f>
        <v>-</v>
      </c>
      <c r="BO10" s="4" t="str">
        <f>IF(ISERROR(SUM((FREQUENCY(MATCH($V10:$Y10,AB10:AI10,0),ROW(3:12))&gt;0)*1)=4),"-","1")</f>
        <v>-</v>
      </c>
      <c r="BP10" s="4" t="str">
        <f>IF(ISERROR(SUM((FREQUENCY(MATCH($V10:$Z10,AB10:AI10,0),ROW(3:12))&gt;0)*1)=5),"-","1")</f>
        <v>-</v>
      </c>
      <c r="BQ10" s="28"/>
      <c r="BR10" s="1" t="str">
        <f>IF(ISERROR(SUM((FREQUENCY(MATCH($V10:$X10,AB10:AI10,0),ROW(1:12))&gt;0)*1)=3),"Non",IF(AND(MATCH($X10,AB10:AI10,0)&gt;MATCH($W10,AB10:AI10,0),MATCH($W10,AB10:AI10,0)&gt;MATCH($V10,AB10:AI10,0)),"Ordre en "&amp;MAX(MATCH($V10:$X10,AB10:AI10,0)),"Désordre en"&amp;MAX(MATCH($V10:$X10,AB10:AI10,0))))</f>
        <v>Non</v>
      </c>
      <c r="BS10" s="63">
        <v>3</v>
      </c>
      <c r="BT10" s="59">
        <v>7</v>
      </c>
      <c r="BU10" s="65">
        <v>6</v>
      </c>
      <c r="BV10" s="15">
        <v>5</v>
      </c>
      <c r="BW10" s="65">
        <v>4</v>
      </c>
      <c r="BX10" s="65">
        <v>12</v>
      </c>
      <c r="BY10" s="65">
        <v>1</v>
      </c>
      <c r="BZ10" s="15">
        <v>13</v>
      </c>
      <c r="CA10" s="66">
        <v>14</v>
      </c>
      <c r="CB10" s="67" t="str">
        <f>IF(ISERROR(SUM((FREQUENCY(MATCH($V10:$X10,BT10:CA10,0),ROW(8:13))&gt;0)*1)=3),"-","1")</f>
        <v>-</v>
      </c>
      <c r="CC10" s="4" t="str">
        <f>IF(ISERROR(SUM((FREQUENCY(MATCH($V10:$Y10,BT10:CA10,0),ROW(8:13))&gt;0)*1)=4),"-","1")</f>
        <v>-</v>
      </c>
      <c r="CD10" s="68" t="str">
        <f>IF(ISERROR(SUM((FREQUENCY(MATCH($V10:$Z10,BT10:CA10,0),ROW(8:13))&gt;0)*1)=5),"-","1")</f>
        <v>-</v>
      </c>
      <c r="CE10" s="63">
        <v>3</v>
      </c>
      <c r="CF10" s="59">
        <v>1</v>
      </c>
      <c r="CG10" s="65">
        <v>9</v>
      </c>
      <c r="CH10" s="15">
        <v>2</v>
      </c>
      <c r="CI10" s="65">
        <v>5</v>
      </c>
      <c r="CJ10" s="65">
        <v>13</v>
      </c>
      <c r="CK10" s="65">
        <v>3</v>
      </c>
      <c r="CL10" s="15">
        <v>8</v>
      </c>
      <c r="CM10" s="66">
        <v>7</v>
      </c>
      <c r="CN10" s="67" t="str">
        <f>IF(ISERROR(SUM((FREQUENCY(MATCH($V10:$X10,CF10:CM10,0),ROW(8:13))&gt;0)*1)=3),"-","1")</f>
        <v>-</v>
      </c>
      <c r="CO10" s="4" t="str">
        <f>IF(ISERROR(SUM((FREQUENCY(MATCH($V10:$Y10,CF10:CM10,0),ROW(8:13))&gt;0)*1)=4),"-","1")</f>
        <v>-</v>
      </c>
      <c r="CP10" s="68" t="str">
        <f>IF(ISERROR(SUM((FREQUENCY(MATCH($V10:$Z10,CF10:CM10,0),ROW(8:13))&gt;0)*1)=5),"-","1")</f>
        <v>-</v>
      </c>
      <c r="CQ10" s="69"/>
      <c r="CR10" s="64"/>
      <c r="CS10" s="65"/>
      <c r="CT10" s="65"/>
      <c r="CU10" s="65"/>
      <c r="CV10" s="65"/>
      <c r="CW10" s="65"/>
      <c r="CX10" s="65"/>
      <c r="CY10" s="66"/>
      <c r="CZ10" s="67" t="str">
        <f>IF(ISERROR(SUM((FREQUENCY(MATCH($V10:$X10,CR10:CY10,0),ROW(8:13))&gt;0)*1)=3),"-","1")</f>
        <v>-</v>
      </c>
      <c r="DA10" s="4" t="str">
        <f>IF(ISERROR(SUM((FREQUENCY(MATCH($V10:$Y10,CR10:CY10,0),ROW(8:13))&gt;0)*1)=4),"-","1")</f>
        <v>-</v>
      </c>
      <c r="DB10" s="68" t="str">
        <f>IF(ISERROR(SUM((FREQUENCY(MATCH($V10:$Z10,CR10:CY10,0),ROW(8:13))&gt;0)*1)=5),"-","1")</f>
        <v>-</v>
      </c>
      <c r="DC10" s="28"/>
      <c r="DD10" s="28"/>
      <c r="DE10" s="69"/>
      <c r="DF10" s="64"/>
      <c r="DG10" s="65"/>
      <c r="DH10" s="65"/>
      <c r="DI10" s="65"/>
      <c r="DJ10" s="65"/>
      <c r="DK10" s="65"/>
      <c r="DL10" s="65"/>
      <c r="DM10" s="66"/>
      <c r="DN10" s="67" t="str">
        <f>IF(ISERROR(SUM((FREQUENCY(MATCH($V10:$X10,DF10:DM10,0),ROW(8:13))&gt;0)*1)=3),"-","1")</f>
        <v>-</v>
      </c>
      <c r="DO10" s="4" t="str">
        <f>IF(ISERROR(SUM((FREQUENCY(MATCH($V10:$Y10,DF10:DM10,0),ROW(8:13))&gt;0)*1)=4),"-","1")</f>
        <v>-</v>
      </c>
      <c r="DP10" s="68" t="str">
        <f>IF(ISERROR(SUM((FREQUENCY(MATCH($V10:$Z10,DF10:DM10,0),ROW(8:13))&gt;0)*1)=5),"-","1")</f>
        <v>-</v>
      </c>
      <c r="DQ10" s="28"/>
      <c r="DR10" s="28"/>
      <c r="DS10" s="70"/>
      <c r="DT10" s="10">
        <f t="shared" si="22"/>
        <v>7</v>
      </c>
      <c r="DU10" s="10">
        <f t="shared" si="22"/>
        <v>6</v>
      </c>
      <c r="DV10" s="10">
        <f t="shared" si="22"/>
        <v>5</v>
      </c>
      <c r="DW10" s="10">
        <f t="shared" si="22"/>
        <v>4</v>
      </c>
      <c r="DX10" s="10">
        <f t="shared" si="22"/>
        <v>12</v>
      </c>
      <c r="DY10" s="10" t="str">
        <f t="shared" si="22"/>
        <v/>
      </c>
      <c r="DZ10" s="10">
        <f t="shared" si="22"/>
        <v>13</v>
      </c>
      <c r="EA10" s="10" t="str">
        <f t="shared" si="22"/>
        <v/>
      </c>
      <c r="EB10" s="67" t="str">
        <f>IF(ISERROR(SUM((FREQUENCY(MATCH($V10:$X10,DT10:EA10,0),ROW(3:12))&gt;0)*1)=3),"-","1")</f>
        <v>-</v>
      </c>
      <c r="EC10" s="4" t="str">
        <f>IF(ISERROR(SUM((FREQUENCY(MATCH($V10:$Y10,DT10:EA10,0),ROW(8:13))&gt;0)*1)=4),"-","1")</f>
        <v>-</v>
      </c>
      <c r="ED10" s="68" t="str">
        <f>IF(ISERROR(SUM((FREQUENCY(MATCH($V10:$Z10,DT10:EA10,0),ROW(8:13))&gt;0)*1)=5),"-","1")</f>
        <v>-</v>
      </c>
      <c r="EE10" s="71"/>
      <c r="EF10" s="10" t="str">
        <f t="shared" ref="EF10:EM35" si="29">IF(COUNTIF($AB10:$AI10,CR10),CR10,"")</f>
        <v/>
      </c>
      <c r="EG10" s="10"/>
      <c r="EH10" s="10" t="str">
        <f t="shared" si="23"/>
        <v/>
      </c>
      <c r="EI10" s="10" t="str">
        <f t="shared" si="23"/>
        <v/>
      </c>
      <c r="EJ10" s="10" t="str">
        <f t="shared" si="23"/>
        <v/>
      </c>
      <c r="EK10" s="10" t="str">
        <f t="shared" si="23"/>
        <v/>
      </c>
      <c r="EL10" s="10"/>
      <c r="EM10" s="10" t="str">
        <f t="shared" si="23"/>
        <v/>
      </c>
      <c r="EN10" s="67" t="str">
        <f>IF(ISERROR(SUM((FREQUENCY(MATCH($V10:$X10,EF10:EM10,0),ROW(3:12))&gt;0)*1)=3),"-","1")</f>
        <v>-</v>
      </c>
      <c r="EO10" s="4" t="str">
        <f>IF(ISERROR(SUM((FREQUENCY(MATCH($V10:$Y10,EF10:EM10,0),ROW(8:13))&gt;0)*1)=4),"-","1")</f>
        <v>-</v>
      </c>
      <c r="EP10" s="68" t="str">
        <f>IF(ISERROR(SUM((FREQUENCY(MATCH($V10:$Z10,EF10:EM10,0),ROW(8:13))&gt;0)*1)=5),"-","1")</f>
        <v>-</v>
      </c>
      <c r="EQ10" s="71"/>
      <c r="ER10" s="10" t="str">
        <f t="shared" si="24"/>
        <v/>
      </c>
      <c r="ES10" s="10" t="str">
        <f t="shared" si="24"/>
        <v/>
      </c>
      <c r="ET10" s="10"/>
      <c r="EU10" s="10" t="str">
        <f t="shared" si="25"/>
        <v/>
      </c>
      <c r="EV10" s="10" t="str">
        <f t="shared" si="25"/>
        <v/>
      </c>
      <c r="EW10" s="10" t="str">
        <f t="shared" si="25"/>
        <v/>
      </c>
      <c r="EX10" s="10" t="str">
        <f t="shared" si="25"/>
        <v/>
      </c>
      <c r="EY10" s="10" t="str">
        <f t="shared" si="26"/>
        <v/>
      </c>
      <c r="EZ10" s="67" t="str">
        <f>IF(ISERROR(SUM((FREQUENCY(MATCH($V10:$X10,ER10:EY10,0),ROW(3:12))&gt;0)*1)=3),"-","1")</f>
        <v>-</v>
      </c>
      <c r="FA10" s="4" t="str">
        <f>IF(ISERROR(SUM((FREQUENCY(MATCH($V10:$Y10,ER10:EY10,0),ROW(8:13))&gt;0)*1)=4),"-","1")</f>
        <v>-</v>
      </c>
      <c r="FB10" s="68" t="str">
        <f>IF(ISERROR(SUM((FREQUENCY(MATCH($V10:$Z10,ER10:EY10,0),ROW(8:13))&gt;0)*1)=5),"-","1")</f>
        <v>-</v>
      </c>
      <c r="FC10" s="72"/>
      <c r="FD10" s="10" t="str">
        <f t="shared" si="27"/>
        <v/>
      </c>
      <c r="FE10" s="10"/>
      <c r="FF10" s="10" t="str">
        <f t="shared" si="27"/>
        <v/>
      </c>
      <c r="FG10" s="10"/>
      <c r="FH10" s="10" t="str">
        <f t="shared" si="27"/>
        <v/>
      </c>
      <c r="FI10" s="10" t="str">
        <f t="shared" si="27"/>
        <v/>
      </c>
      <c r="FJ10" s="10" t="str">
        <f t="shared" si="27"/>
        <v/>
      </c>
      <c r="FK10" s="10" t="str">
        <f t="shared" si="27"/>
        <v/>
      </c>
      <c r="FL10" s="67" t="str">
        <f>IF(ISERROR(SUM((FREQUENCY(MATCH($V10:$X10,FD10:FK10,0),ROW(3:12))&gt;0)*1)=3),"-","1")</f>
        <v>-</v>
      </c>
      <c r="FM10" s="4" t="str">
        <f>IF(ISERROR(SUM((FREQUENCY(MATCH($V10:$Y10,FD10:FK10,0),ROW(8:13))&gt;0)*1)=4),"-","1")</f>
        <v>-</v>
      </c>
      <c r="FN10" s="68" t="str">
        <f>IF(ISERROR(SUM((FREQUENCY(MATCH($V10:$Z10,FD10:FK10,0),ROW(8:13))&gt;0)*1)=5),"-","1")</f>
        <v>-</v>
      </c>
      <c r="FO10" s="72">
        <v>2</v>
      </c>
      <c r="FP10" s="10">
        <f t="shared" si="28"/>
        <v>5</v>
      </c>
      <c r="FQ10" s="10">
        <f t="shared" si="28"/>
        <v>7</v>
      </c>
      <c r="FR10" s="10" t="str">
        <f t="shared" si="28"/>
        <v/>
      </c>
      <c r="FS10" s="10">
        <f t="shared" si="28"/>
        <v>13</v>
      </c>
      <c r="FT10" s="10" t="str">
        <f t="shared" si="28"/>
        <v/>
      </c>
      <c r="FU10" s="10" t="str">
        <f t="shared" si="28"/>
        <v/>
      </c>
      <c r="FV10" s="10" t="str">
        <f t="shared" si="28"/>
        <v/>
      </c>
      <c r="FW10" s="10" t="str">
        <f t="shared" si="28"/>
        <v/>
      </c>
      <c r="FX10" s="67" t="str">
        <f>IF(ISERROR(SUM((FREQUENCY(MATCH($V10:$X10,FP10:FW10,0),ROW(3:12))&gt;0)*1)=3),"-","1")</f>
        <v>-</v>
      </c>
      <c r="FY10" s="4" t="str">
        <f>IF(ISERROR(SUM((FREQUENCY(MATCH($V10:$Y10,FP10:FW10,0),ROW(8:13))&gt;0)*1)=4),"-","1")</f>
        <v>-</v>
      </c>
      <c r="FZ10" s="68" t="str">
        <f>IF(ISERROR(SUM((FREQUENCY(MATCH($V10:$Z10,FP10:FW10,0),ROW(8:13))&gt;0)*1)=5),"-","1")</f>
        <v>-</v>
      </c>
    </row>
    <row r="11" spans="1:186" s="17" customFormat="1">
      <c r="A11" s="53">
        <v>40355</v>
      </c>
      <c r="B11" s="54" t="s">
        <v>16</v>
      </c>
      <c r="C11" s="55" t="s">
        <v>17</v>
      </c>
      <c r="D11" s="55"/>
      <c r="E11" s="55"/>
      <c r="F11" s="56">
        <v>50000</v>
      </c>
      <c r="G11" s="10">
        <v>2875</v>
      </c>
      <c r="H11" s="10" t="s">
        <v>14</v>
      </c>
      <c r="I11" s="19"/>
      <c r="J11" s="54">
        <v>18</v>
      </c>
      <c r="K11" s="54" t="s">
        <v>102</v>
      </c>
      <c r="L11" s="54" t="s">
        <v>103</v>
      </c>
      <c r="M11" s="54" t="s">
        <v>104</v>
      </c>
      <c r="N11" s="54" t="s">
        <v>105</v>
      </c>
      <c r="O11" s="57">
        <v>190220</v>
      </c>
      <c r="P11" s="27"/>
      <c r="Q11" s="27" t="s">
        <v>91</v>
      </c>
      <c r="R11" s="27" t="s">
        <v>91</v>
      </c>
      <c r="S11" s="27" t="s">
        <v>93</v>
      </c>
      <c r="T11" s="27" t="s">
        <v>91</v>
      </c>
      <c r="U11" s="27" t="s">
        <v>2</v>
      </c>
      <c r="V11" s="58">
        <v>16</v>
      </c>
      <c r="W11" s="58">
        <v>2</v>
      </c>
      <c r="X11" s="58">
        <v>18</v>
      </c>
      <c r="Y11" s="58">
        <v>6</v>
      </c>
      <c r="Z11" s="58">
        <v>3</v>
      </c>
      <c r="AA11" s="69">
        <v>3</v>
      </c>
      <c r="AB11" s="59">
        <v>8</v>
      </c>
      <c r="AC11" s="15">
        <v>4</v>
      </c>
      <c r="AD11" s="15">
        <v>12</v>
      </c>
      <c r="AE11" s="15">
        <v>14</v>
      </c>
      <c r="AF11" s="15">
        <v>16</v>
      </c>
      <c r="AG11" s="15">
        <v>2</v>
      </c>
      <c r="AH11" s="15">
        <v>18</v>
      </c>
      <c r="AI11" s="60">
        <v>17</v>
      </c>
      <c r="AJ11" s="4" t="str">
        <f>IF(ISERROR(SUM((FREQUENCY(MATCH($V11:$X11,AB11:AC11,0),ROW(1:2))&gt;0)*1)=1),"-","1")</f>
        <v>-</v>
      </c>
      <c r="AK11" s="25"/>
      <c r="AL11" s="25"/>
      <c r="AM11" s="25"/>
      <c r="AN11" s="25"/>
      <c r="AO11" s="25"/>
      <c r="AP11" s="25"/>
      <c r="AQ11" s="25"/>
      <c r="AR11" s="25"/>
      <c r="AS11" s="25"/>
      <c r="AT11" s="25"/>
      <c r="AU11" s="25"/>
      <c r="AV11" s="25"/>
      <c r="AW11" s="25"/>
      <c r="AX11" s="25"/>
      <c r="AY11" s="25"/>
      <c r="AZ11" s="25"/>
      <c r="BA11" s="25"/>
      <c r="BB11" s="25"/>
      <c r="BC11" s="25"/>
      <c r="BD11" s="25"/>
      <c r="BE11" s="25"/>
      <c r="BF11" s="25"/>
      <c r="BG11" s="25"/>
      <c r="BH11" s="25"/>
      <c r="BI11" s="25"/>
      <c r="BJ11" s="25"/>
      <c r="BK11" s="25"/>
      <c r="BL11" s="15"/>
      <c r="BM11" s="173" t="e">
        <f>MAX(MATCH($V$9:$Z$9,AB11:AI11,0))</f>
        <v>#VALUE!</v>
      </c>
      <c r="BN11" s="4" t="str">
        <f>IF(ISERROR(SUM((FREQUENCY(MATCH($V11:$X11,AB11:AI11,0),ROW(3:12))&gt;0)*1)=3),"-","1")</f>
        <v>1</v>
      </c>
      <c r="BO11" s="4" t="str">
        <f>IF(ISERROR(SUM((FREQUENCY(MATCH($V11:$Y11,AB11:AI11,0),ROW(8:13))&gt;0)*1)=4),"-","1")</f>
        <v>-</v>
      </c>
      <c r="BP11" s="4" t="str">
        <f>IF(ISERROR(SUM((FREQUENCY(MATCH($V11:$Z11,AB11:AI11,0),ROW(8:13))&gt;0)*1)=5),"-","1")</f>
        <v>-</v>
      </c>
      <c r="BQ11" s="19"/>
      <c r="BR11" s="1" t="s">
        <v>106</v>
      </c>
      <c r="BS11" s="63">
        <v>3</v>
      </c>
      <c r="BT11" s="64">
        <v>6</v>
      </c>
      <c r="BU11" s="65">
        <v>14</v>
      </c>
      <c r="BV11" s="65">
        <v>4</v>
      </c>
      <c r="BW11" s="65">
        <v>12</v>
      </c>
      <c r="BX11" s="65">
        <v>11</v>
      </c>
      <c r="BY11" s="65">
        <v>16</v>
      </c>
      <c r="BZ11" s="65">
        <v>2</v>
      </c>
      <c r="CA11" s="66">
        <v>9</v>
      </c>
      <c r="CB11" s="67" t="str">
        <f>IF(ISERROR(SUM((FREQUENCY(MATCH($V11:$X11,BT11:CA11,0),ROW(9:14))&gt;0)*1)=3),"-","1")</f>
        <v>-</v>
      </c>
      <c r="CC11" s="4" t="str">
        <f>IF(ISERROR(SUM((FREQUENCY(MATCH($V11:$Y11,BT11:CA11,0),ROW(9:14))&gt;0)*1)=4),"-","1")</f>
        <v>-</v>
      </c>
      <c r="CD11" s="68" t="str">
        <f>IF(ISERROR(SUM((FREQUENCY(MATCH($V11:$Z11,BT11:CA11,0),ROW(9:14))&gt;0)*1)=5),"-","1")</f>
        <v>-</v>
      </c>
      <c r="CE11" s="63">
        <v>3</v>
      </c>
      <c r="CF11" s="64">
        <v>14</v>
      </c>
      <c r="CG11" s="65">
        <v>4</v>
      </c>
      <c r="CH11" s="65">
        <v>6</v>
      </c>
      <c r="CI11" s="65">
        <v>16</v>
      </c>
      <c r="CJ11" s="65">
        <v>17</v>
      </c>
      <c r="CK11" s="65">
        <v>1</v>
      </c>
      <c r="CL11" s="65">
        <v>9</v>
      </c>
      <c r="CM11" s="66">
        <v>18</v>
      </c>
      <c r="CN11" s="67" t="str">
        <f>IF(ISERROR(SUM((FREQUENCY(MATCH($V11:$X11,CF11:CM11,0),ROW(9:14))&gt;0)*1)=3),"-","1")</f>
        <v>-</v>
      </c>
      <c r="CO11" s="4" t="str">
        <f>IF(ISERROR(SUM((FREQUENCY(MATCH($V11:$Y11,CF11:CM11,0),ROW(9:14))&gt;0)*1)=4),"-","1")</f>
        <v>-</v>
      </c>
      <c r="CP11" s="68" t="str">
        <f>IF(ISERROR(SUM((FREQUENCY(MATCH($V11:$Z11,CF11:CM11,0),ROW(9:14))&gt;0)*1)=5),"-","1")</f>
        <v>-</v>
      </c>
      <c r="CQ11" s="69"/>
      <c r="CR11" s="64"/>
      <c r="CS11" s="65"/>
      <c r="CT11" s="65"/>
      <c r="CU11" s="65"/>
      <c r="CV11" s="65"/>
      <c r="CW11" s="65"/>
      <c r="CX11" s="65"/>
      <c r="CY11" s="66"/>
      <c r="CZ11" s="67" t="str">
        <f>IF(ISERROR(SUM((FREQUENCY(MATCH($V11:$X11,CR11:CY11,0),ROW(9:14))&gt;0)*1)=3),"-","1")</f>
        <v>-</v>
      </c>
      <c r="DA11" s="4" t="str">
        <f>IF(ISERROR(SUM((FREQUENCY(MATCH($V11:$Y11,CR11:CY11,0),ROW(9:14))&gt;0)*1)=4),"-","1")</f>
        <v>-</v>
      </c>
      <c r="DB11" s="68" t="str">
        <f>IF(ISERROR(SUM((FREQUENCY(MATCH($V11:$Z11,CR11:CY11,0),ROW(9:14))&gt;0)*1)=5),"-","1")</f>
        <v>-</v>
      </c>
      <c r="DC11" s="19"/>
      <c r="DD11" s="28"/>
      <c r="DE11" s="69"/>
      <c r="DF11" s="64"/>
      <c r="DG11" s="65"/>
      <c r="DH11" s="65"/>
      <c r="DI11" s="65"/>
      <c r="DJ11" s="65"/>
      <c r="DK11" s="65"/>
      <c r="DL11" s="65"/>
      <c r="DM11" s="66"/>
      <c r="DN11" s="67" t="str">
        <f>IF(ISERROR(SUM((FREQUENCY(MATCH($V11:$X11,DF11:DM11,0),ROW(9:14))&gt;0)*1)=3),"-","1")</f>
        <v>-</v>
      </c>
      <c r="DO11" s="4" t="str">
        <f>IF(ISERROR(SUM((FREQUENCY(MATCH($V11:$Y11,DF11:DM11,0),ROW(9:14))&gt;0)*1)=4),"-","1")</f>
        <v>-</v>
      </c>
      <c r="DP11" s="68" t="str">
        <f>IF(ISERROR(SUM((FREQUENCY(MATCH($V11:$Z11,DF11:DM11,0),ROW(9:14))&gt;0)*1)=5),"-","1")</f>
        <v>-</v>
      </c>
      <c r="DQ11" s="19"/>
      <c r="DR11" s="28"/>
      <c r="DS11" s="70"/>
      <c r="DT11" s="10" t="str">
        <f t="shared" si="22"/>
        <v/>
      </c>
      <c r="DU11" s="10">
        <f t="shared" si="22"/>
        <v>14</v>
      </c>
      <c r="DV11" s="10">
        <f t="shared" si="22"/>
        <v>4</v>
      </c>
      <c r="DW11" s="10">
        <f t="shared" si="22"/>
        <v>12</v>
      </c>
      <c r="DX11" s="10" t="str">
        <f t="shared" si="22"/>
        <v/>
      </c>
      <c r="DY11" s="10">
        <f t="shared" si="22"/>
        <v>16</v>
      </c>
      <c r="DZ11" s="10">
        <f t="shared" si="22"/>
        <v>2</v>
      </c>
      <c r="EA11" s="10" t="str">
        <f t="shared" si="22"/>
        <v/>
      </c>
      <c r="EB11" s="67" t="str">
        <f>IF(ISERROR(SUM((FREQUENCY(MATCH($V11:$X11,DT11:EA11,0),ROW(3:12))&gt;0)*1)=3),"-","1")</f>
        <v>-</v>
      </c>
      <c r="EC11" s="4" t="str">
        <f>IF(ISERROR(SUM((FREQUENCY(MATCH($V11:$Y11,DT11:EA11,0),ROW(9:14))&gt;0)*1)=4),"-","1")</f>
        <v>-</v>
      </c>
      <c r="ED11" s="68" t="str">
        <f>IF(ISERROR(SUM((FREQUENCY(MATCH($V11:$Z11,DT11:EA11,0),ROW(9:14))&gt;0)*1)=5),"-","1")</f>
        <v>-</v>
      </c>
      <c r="EE11" s="71"/>
      <c r="EF11" s="10" t="str">
        <f t="shared" si="29"/>
        <v/>
      </c>
      <c r="EG11" s="10" t="str">
        <f t="shared" si="29"/>
        <v/>
      </c>
      <c r="EH11" s="10" t="str">
        <f t="shared" si="23"/>
        <v/>
      </c>
      <c r="EI11" s="10" t="str">
        <f t="shared" si="23"/>
        <v/>
      </c>
      <c r="EJ11" s="10" t="str">
        <f t="shared" si="23"/>
        <v/>
      </c>
      <c r="EK11" s="10" t="str">
        <f t="shared" si="23"/>
        <v/>
      </c>
      <c r="EL11" s="10" t="str">
        <f t="shared" si="23"/>
        <v/>
      </c>
      <c r="EM11" s="10" t="str">
        <f t="shared" si="23"/>
        <v/>
      </c>
      <c r="EN11" s="67" t="str">
        <f>IF(ISERROR(SUM((FREQUENCY(MATCH($V11:$X11,EF11:EM11,0),ROW(3:12))&gt;0)*1)=3),"-","1")</f>
        <v>-</v>
      </c>
      <c r="EO11" s="4" t="str">
        <f>IF(ISERROR(SUM((FREQUENCY(MATCH($V11:$Y11,EF11:EM11,0),ROW(9:14))&gt;0)*1)=4),"-","1")</f>
        <v>-</v>
      </c>
      <c r="EP11" s="68" t="str">
        <f>IF(ISERROR(SUM((FREQUENCY(MATCH($V11:$Z11,EF11:EM11,0),ROW(9:14))&gt;0)*1)=5),"-","1")</f>
        <v>-</v>
      </c>
      <c r="EQ11" s="71"/>
      <c r="ER11" s="10" t="str">
        <f t="shared" si="24"/>
        <v/>
      </c>
      <c r="ES11" s="10" t="str">
        <f t="shared" si="24"/>
        <v/>
      </c>
      <c r="ET11" s="10" t="str">
        <f t="shared" si="24"/>
        <v/>
      </c>
      <c r="EU11" s="10" t="str">
        <f t="shared" si="25"/>
        <v/>
      </c>
      <c r="EV11" s="10" t="str">
        <f t="shared" si="25"/>
        <v/>
      </c>
      <c r="EW11" s="10" t="str">
        <f t="shared" si="25"/>
        <v/>
      </c>
      <c r="EX11" s="10" t="str">
        <f t="shared" si="25"/>
        <v/>
      </c>
      <c r="EY11" s="10" t="str">
        <f t="shared" si="26"/>
        <v/>
      </c>
      <c r="EZ11" s="67" t="str">
        <f>IF(ISERROR(SUM((FREQUENCY(MATCH($V11:$X11,ER11:EY11,0),ROW(3:12))&gt;0)*1)=3),"-","1")</f>
        <v>-</v>
      </c>
      <c r="FA11" s="4" t="str">
        <f>IF(ISERROR(SUM((FREQUENCY(MATCH($V11:$Y11,ER11:EY11,0),ROW(9:14))&gt;0)*1)=4),"-","1")</f>
        <v>-</v>
      </c>
      <c r="FB11" s="68" t="str">
        <f>IF(ISERROR(SUM((FREQUENCY(MATCH($V11:$Z11,ER11:EY11,0),ROW(9:14))&gt;0)*1)=5),"-","1")</f>
        <v>-</v>
      </c>
      <c r="FC11" s="72"/>
      <c r="FD11" s="10" t="str">
        <f t="shared" si="27"/>
        <v/>
      </c>
      <c r="FE11" s="10" t="str">
        <f t="shared" si="27"/>
        <v/>
      </c>
      <c r="FF11" s="10" t="str">
        <f t="shared" si="27"/>
        <v/>
      </c>
      <c r="FG11" s="10" t="str">
        <f t="shared" si="27"/>
        <v/>
      </c>
      <c r="FH11" s="10" t="str">
        <f t="shared" si="27"/>
        <v/>
      </c>
      <c r="FI11" s="10" t="str">
        <f t="shared" si="27"/>
        <v/>
      </c>
      <c r="FJ11" s="10" t="str">
        <f t="shared" si="27"/>
        <v/>
      </c>
      <c r="FK11" s="10" t="str">
        <f t="shared" si="27"/>
        <v/>
      </c>
      <c r="FL11" s="67" t="str">
        <f>IF(ISERROR(SUM((FREQUENCY(MATCH($V11:$X11,FD11:FK11,0),ROW(3:12))&gt;0)*1)=3),"-","1")</f>
        <v>-</v>
      </c>
      <c r="FM11" s="4" t="str">
        <f>IF(ISERROR(SUM((FREQUENCY(MATCH($V11:$Y11,FD11:FK11,0),ROW(9:14))&gt;0)*1)=4),"-","1")</f>
        <v>-</v>
      </c>
      <c r="FN11" s="68" t="str">
        <f>IF(ISERROR(SUM((FREQUENCY(MATCH($V11:$Z11,FD11:FK11,0),ROW(9:14))&gt;0)*1)=5),"-","1")</f>
        <v>-</v>
      </c>
      <c r="FO11" s="72">
        <v>1</v>
      </c>
      <c r="FP11" s="10" t="str">
        <f t="shared" si="28"/>
        <v/>
      </c>
      <c r="FQ11" s="10">
        <f t="shared" si="28"/>
        <v>4</v>
      </c>
      <c r="FR11" s="10" t="str">
        <f t="shared" si="28"/>
        <v/>
      </c>
      <c r="FS11" s="10">
        <f t="shared" si="28"/>
        <v>14</v>
      </c>
      <c r="FT11" s="10">
        <f t="shared" si="28"/>
        <v>16</v>
      </c>
      <c r="FU11" s="10" t="str">
        <f t="shared" si="28"/>
        <v/>
      </c>
      <c r="FV11" s="10" t="str">
        <f t="shared" si="28"/>
        <v/>
      </c>
      <c r="FW11" s="10" t="str">
        <f t="shared" si="28"/>
        <v/>
      </c>
      <c r="FX11" s="67" t="str">
        <f>IF(ISERROR(SUM((FREQUENCY(MATCH($V11:$X11,FP11:FW11,0),ROW(3:12))&gt;0)*1)=3),"-","1")</f>
        <v>-</v>
      </c>
      <c r="FY11" s="4" t="str">
        <f>IF(ISERROR(SUM((FREQUENCY(MATCH($V11:$Y11,FP11:FW11,0),ROW(9:14))&gt;0)*1)=4),"-","1")</f>
        <v>-</v>
      </c>
      <c r="FZ11" s="68" t="str">
        <f>IF(ISERROR(SUM((FREQUENCY(MATCH($V11:$Z11,FP11:FW11,0),ROW(9:14))&gt;0)*1)=5),"-","1")</f>
        <v>-</v>
      </c>
    </row>
    <row r="12" spans="1:186" s="17" customFormat="1">
      <c r="A12" s="73">
        <v>40363</v>
      </c>
      <c r="B12" s="74" t="s">
        <v>15</v>
      </c>
      <c r="C12" s="67" t="s">
        <v>13</v>
      </c>
      <c r="D12" s="67" t="s">
        <v>96</v>
      </c>
      <c r="E12" s="67" t="s">
        <v>85</v>
      </c>
      <c r="F12" s="75">
        <v>50000</v>
      </c>
      <c r="G12" s="4">
        <v>2000</v>
      </c>
      <c r="H12" s="4" t="s">
        <v>14</v>
      </c>
      <c r="I12" s="7" t="s">
        <v>29</v>
      </c>
      <c r="J12" s="74">
        <v>16</v>
      </c>
      <c r="K12" s="74" t="s">
        <v>87</v>
      </c>
      <c r="L12" s="74" t="s">
        <v>88</v>
      </c>
      <c r="M12" s="74" t="s">
        <v>89</v>
      </c>
      <c r="N12" s="74" t="s">
        <v>90</v>
      </c>
      <c r="O12" s="76">
        <v>33500</v>
      </c>
      <c r="P12" s="9"/>
      <c r="Q12" s="77" t="s">
        <v>91</v>
      </c>
      <c r="R12" s="9" t="s">
        <v>93</v>
      </c>
      <c r="S12" s="77" t="s">
        <v>91</v>
      </c>
      <c r="T12" s="9" t="s">
        <v>93</v>
      </c>
      <c r="U12" s="9" t="s">
        <v>91</v>
      </c>
      <c r="V12" s="58">
        <v>2</v>
      </c>
      <c r="W12" s="58">
        <v>6</v>
      </c>
      <c r="X12" s="58">
        <v>10</v>
      </c>
      <c r="Y12" s="58">
        <v>14</v>
      </c>
      <c r="Z12" s="58">
        <v>5</v>
      </c>
      <c r="AA12" s="69">
        <v>5</v>
      </c>
      <c r="AB12" s="59">
        <v>6</v>
      </c>
      <c r="AC12" s="15">
        <v>10</v>
      </c>
      <c r="AD12" s="15">
        <v>2</v>
      </c>
      <c r="AE12" s="15">
        <v>14</v>
      </c>
      <c r="AF12" s="15">
        <v>5</v>
      </c>
      <c r="AG12" s="15">
        <v>9</v>
      </c>
      <c r="AH12" s="15">
        <v>1</v>
      </c>
      <c r="AI12" s="60">
        <v>3</v>
      </c>
      <c r="AJ12" s="4" t="str">
        <f>IF(ISERROR(SUM((FREQUENCY(MATCH($V12:$X12,AB12:AC12,0),ROW(1:2))&gt;0)*1)=1),"-","1")</f>
        <v>-</v>
      </c>
      <c r="AK12" s="25"/>
      <c r="AL12" s="25"/>
      <c r="AM12" s="25"/>
      <c r="AN12" s="25"/>
      <c r="AO12" s="25"/>
      <c r="AP12" s="25"/>
      <c r="AQ12" s="25"/>
      <c r="AR12" s="25"/>
      <c r="AS12" s="25"/>
      <c r="AT12" s="25"/>
      <c r="AU12" s="25"/>
      <c r="AV12" s="25"/>
      <c r="AW12" s="25"/>
      <c r="AX12" s="25"/>
      <c r="AY12" s="25"/>
      <c r="AZ12" s="25"/>
      <c r="BA12" s="25"/>
      <c r="BB12" s="25"/>
      <c r="BC12" s="25"/>
      <c r="BD12" s="25"/>
      <c r="BE12" s="25"/>
      <c r="BF12" s="25"/>
      <c r="BG12" s="25"/>
      <c r="BH12" s="25"/>
      <c r="BI12" s="25"/>
      <c r="BJ12" s="25"/>
      <c r="BK12" s="25"/>
      <c r="BL12" s="15"/>
      <c r="BM12" s="173" t="e">
        <f>MAX(MATCH($P$7:$T$7,V8:AC8,0))</f>
        <v>#VALUE!</v>
      </c>
      <c r="BN12" s="4" t="str">
        <f>IF(ISERROR(SUM((FREQUENCY(MATCH($V12:$X12,AB12:AI12,0),ROW(3:12))&gt;0)*1)=3),"-","1")</f>
        <v>1</v>
      </c>
      <c r="BO12" s="4" t="str">
        <f>IF(ISERROR(SUM((FREQUENCY(MATCH($V12:$Y12,AB12:AI12,0),ROW(9:14))&gt;0)*1)=4),"-","1")</f>
        <v>1</v>
      </c>
      <c r="BP12" s="4" t="str">
        <f>IF(ISERROR(SUM((FREQUENCY(MATCH($V12:$Z12,AB12:AI12,0),ROW(9:14))&gt;0)*1)=5),"-","1")</f>
        <v>1</v>
      </c>
      <c r="BQ12" s="19"/>
      <c r="BR12" s="1" t="e">
        <f>IF(ISERROR(SUM((FREQUENCY(MATCH($V12:$X12,AB12:AI12,0),ROW(1:12))&gt;0)*1)=3),"Non",IF(AND(MATCH($X12,AB12:AI12,0)&gt;MATCH($W12,AB12:AI12,0),MATCH($W12,AB12:AI12,0)&gt;MATCH($V12,AB12:AI12,0)),"Ordre en "&amp;MAX(MATCH($V12:$X12,AB12:AI12,0)),"Désordre en"&amp;MAX(MATCH($V12:$X12,AB12:AI12,0))))</f>
        <v>#VALUE!</v>
      </c>
      <c r="BS12" s="63">
        <v>2</v>
      </c>
      <c r="BT12" s="64">
        <v>8</v>
      </c>
      <c r="BU12" s="65">
        <v>2</v>
      </c>
      <c r="BV12" s="65">
        <v>10</v>
      </c>
      <c r="BW12" s="65">
        <v>1</v>
      </c>
      <c r="BX12" s="65">
        <v>3</v>
      </c>
      <c r="BY12" s="65">
        <v>7</v>
      </c>
      <c r="BZ12" s="65">
        <v>9</v>
      </c>
      <c r="CA12" s="66">
        <v>13</v>
      </c>
      <c r="CB12" s="67" t="str">
        <f>IF(ISERROR(SUM((FREQUENCY(MATCH($V12:$X12,BT12:CA12,0),ROW(9:15))&gt;0)*1)=3),"-","1")</f>
        <v>-</v>
      </c>
      <c r="CC12" s="4" t="str">
        <f>IF(ISERROR(SUM((FREQUENCY(MATCH($V12:$Y12,BT12:CA12,0),ROW(9:15))&gt;0)*1)=4),"-","1")</f>
        <v>-</v>
      </c>
      <c r="CD12" s="68" t="str">
        <f>IF(ISERROR(SUM((FREQUENCY(MATCH($V12:$Z12,BT12:CA12,0),ROW(9:15))&gt;0)*1)=5),"-","1")</f>
        <v>-</v>
      </c>
      <c r="CE12" s="63">
        <v>3</v>
      </c>
      <c r="CF12" s="64">
        <v>13</v>
      </c>
      <c r="CG12" s="65">
        <v>5</v>
      </c>
      <c r="CH12" s="65">
        <v>2</v>
      </c>
      <c r="CI12" s="65">
        <v>4</v>
      </c>
      <c r="CJ12" s="65">
        <v>9</v>
      </c>
      <c r="CK12" s="65">
        <v>7</v>
      </c>
      <c r="CL12" s="65">
        <v>14</v>
      </c>
      <c r="CM12" s="66">
        <v>8</v>
      </c>
      <c r="CN12" s="67" t="str">
        <f>IF(ISERROR(SUM((FREQUENCY(MATCH($V12:$X12,CF12:CM12,0),ROW(9:15))&gt;0)*1)=3),"-","1")</f>
        <v>-</v>
      </c>
      <c r="CO12" s="4" t="str">
        <f>IF(ISERROR(SUM((FREQUENCY(MATCH($V12:$Y12,CF12:CM12,0),ROW(9:15))&gt;0)*1)=4),"-","1")</f>
        <v>-</v>
      </c>
      <c r="CP12" s="68" t="str">
        <f>IF(ISERROR(SUM((FREQUENCY(MATCH($V12:$Z12,CF12:CM12,0),ROW(9:15))&gt;0)*1)=5),"-","1")</f>
        <v>-</v>
      </c>
      <c r="CQ12" s="69"/>
      <c r="CR12" s="64">
        <v>3</v>
      </c>
      <c r="CS12" s="65">
        <v>8</v>
      </c>
      <c r="CT12" s="65">
        <v>10</v>
      </c>
      <c r="CU12" s="65">
        <v>2</v>
      </c>
      <c r="CV12" s="65">
        <v>7</v>
      </c>
      <c r="CW12" s="65">
        <v>13</v>
      </c>
      <c r="CX12" s="65">
        <v>1</v>
      </c>
      <c r="CY12" s="66">
        <v>9</v>
      </c>
      <c r="CZ12" s="67" t="str">
        <f>IF(ISERROR(SUM((FREQUENCY(MATCH($V12:$X12,CR12:CY12,0),ROW(9:15))&gt;0)*1)=3),"-","1")</f>
        <v>-</v>
      </c>
      <c r="DA12" s="4" t="str">
        <f>IF(ISERROR(SUM((FREQUENCY(MATCH($V12:$Y12,CR12:CY12,0),ROW(9:15))&gt;0)*1)=4),"-","1")</f>
        <v>-</v>
      </c>
      <c r="DB12" s="68" t="str">
        <f>IF(ISERROR(SUM((FREQUENCY(MATCH($V12:$Z12,CR12:CY12,0),ROW(9:15))&gt;0)*1)=5),"-","1")</f>
        <v>-</v>
      </c>
      <c r="DC12" s="19"/>
      <c r="DD12" s="78"/>
      <c r="DE12" s="69"/>
      <c r="DF12" s="64"/>
      <c r="DG12" s="65"/>
      <c r="DH12" s="65"/>
      <c r="DI12" s="65"/>
      <c r="DJ12" s="65"/>
      <c r="DK12" s="65"/>
      <c r="DL12" s="65"/>
      <c r="DM12" s="66"/>
      <c r="DN12" s="67" t="str">
        <f>IF(ISERROR(SUM((FREQUENCY(MATCH($V12:$X12,DF12:DM12,0),ROW(9:15))&gt;0)*1)=3),"-","1")</f>
        <v>-</v>
      </c>
      <c r="DO12" s="4" t="str">
        <f>IF(ISERROR(SUM((FREQUENCY(MATCH($V12:$Y12,DF12:DM12,0),ROW(9:15))&gt;0)*1)=4),"-","1")</f>
        <v>-</v>
      </c>
      <c r="DP12" s="68" t="str">
        <f>IF(ISERROR(SUM((FREQUENCY(MATCH($V12:$Z12,DF12:DM12,0),ROW(9:15))&gt;0)*1)=5),"-","1")</f>
        <v>-</v>
      </c>
      <c r="DQ12" s="19"/>
      <c r="DR12" s="78"/>
      <c r="DS12" s="70"/>
      <c r="DT12" s="10" t="str">
        <f t="shared" si="22"/>
        <v/>
      </c>
      <c r="DU12" s="10">
        <f t="shared" si="22"/>
        <v>2</v>
      </c>
      <c r="DV12" s="10">
        <f t="shared" si="22"/>
        <v>10</v>
      </c>
      <c r="DW12" s="10">
        <f t="shared" si="22"/>
        <v>1</v>
      </c>
      <c r="DX12" s="10">
        <f t="shared" si="22"/>
        <v>3</v>
      </c>
      <c r="DY12" s="10" t="str">
        <f t="shared" si="22"/>
        <v/>
      </c>
      <c r="DZ12" s="10">
        <f t="shared" si="22"/>
        <v>9</v>
      </c>
      <c r="EA12" s="10" t="str">
        <f t="shared" si="22"/>
        <v/>
      </c>
      <c r="EB12" s="67" t="str">
        <f>IF(ISERROR(SUM((FREQUENCY(MATCH($V12:$X12,DT12:EA12,0),ROW(3:12))&gt;0)*1)=3),"-","1")</f>
        <v>-</v>
      </c>
      <c r="EC12" s="4" t="str">
        <f>IF(ISERROR(SUM((FREQUENCY(MATCH($V12:$Y12,DT12:EA12,0),ROW(9:15))&gt;0)*1)=4),"-","1")</f>
        <v>-</v>
      </c>
      <c r="ED12" s="68" t="str">
        <f>IF(ISERROR(SUM((FREQUENCY(MATCH($V12:$Z12,DT12:EA12,0),ROW(9:15))&gt;0)*1)=5),"-","1")</f>
        <v>-</v>
      </c>
      <c r="EE12" s="71"/>
      <c r="EF12" s="10">
        <f t="shared" si="29"/>
        <v>3</v>
      </c>
      <c r="EG12" s="10" t="str">
        <f t="shared" si="29"/>
        <v/>
      </c>
      <c r="EH12" s="10">
        <f t="shared" si="23"/>
        <v>10</v>
      </c>
      <c r="EI12" s="10">
        <f t="shared" si="23"/>
        <v>2</v>
      </c>
      <c r="EJ12" s="10" t="str">
        <f t="shared" si="23"/>
        <v/>
      </c>
      <c r="EK12" s="10" t="str">
        <f t="shared" si="23"/>
        <v/>
      </c>
      <c r="EL12" s="10">
        <f t="shared" si="23"/>
        <v>1</v>
      </c>
      <c r="EM12" s="10">
        <f t="shared" si="23"/>
        <v>9</v>
      </c>
      <c r="EN12" s="67" t="str">
        <f>IF(ISERROR(SUM((FREQUENCY(MATCH($V12:$X12,EF12:EM12,0),ROW(3:12))&gt;0)*1)=3),"-","1")</f>
        <v>-</v>
      </c>
      <c r="EO12" s="4" t="str">
        <f>IF(ISERROR(SUM((FREQUENCY(MATCH($V12:$Y12,EF12:EM12,0),ROW(9:15))&gt;0)*1)=4),"-","1")</f>
        <v>-</v>
      </c>
      <c r="EP12" s="68" t="str">
        <f>IF(ISERROR(SUM((FREQUENCY(MATCH($V12:$Z12,EF12:EM12,0),ROW(9:15))&gt;0)*1)=5),"-","1")</f>
        <v>-</v>
      </c>
      <c r="EQ12" s="71">
        <v>2</v>
      </c>
      <c r="ER12" s="10" t="str">
        <f t="shared" si="24"/>
        <v/>
      </c>
      <c r="ES12" s="10">
        <f t="shared" si="24"/>
        <v>10</v>
      </c>
      <c r="ET12" s="10">
        <f t="shared" si="24"/>
        <v>2</v>
      </c>
      <c r="EU12" s="10" t="str">
        <f t="shared" si="25"/>
        <v/>
      </c>
      <c r="EV12" s="10" t="str">
        <f t="shared" si="25"/>
        <v/>
      </c>
      <c r="EW12" s="10">
        <f t="shared" si="25"/>
        <v>9</v>
      </c>
      <c r="EX12" s="10">
        <f t="shared" si="25"/>
        <v>1</v>
      </c>
      <c r="EY12" s="10">
        <f t="shared" si="26"/>
        <v>3</v>
      </c>
      <c r="EZ12" s="67" t="str">
        <f>IF(ISERROR(SUM((FREQUENCY(MATCH($V12:$X12,ER12:EY12,0),ROW(3:12))&gt;0)*1)=3),"-","1")</f>
        <v>-</v>
      </c>
      <c r="FA12" s="4" t="str">
        <f>IF(ISERROR(SUM((FREQUENCY(MATCH($V12:$Y12,ER12:EY12,0),ROW(9:15))&gt;0)*1)=4),"-","1")</f>
        <v>-</v>
      </c>
      <c r="FB12" s="68" t="str">
        <f>IF(ISERROR(SUM((FREQUENCY(MATCH($V12:$Z12,ER12:EY12,0),ROW(9:15))&gt;0)*1)=5),"-","1")</f>
        <v>-</v>
      </c>
      <c r="FC12" s="72"/>
      <c r="FD12" s="10" t="str">
        <f t="shared" si="27"/>
        <v/>
      </c>
      <c r="FE12" s="10" t="str">
        <f t="shared" si="27"/>
        <v/>
      </c>
      <c r="FF12" s="10" t="str">
        <f t="shared" si="27"/>
        <v/>
      </c>
      <c r="FG12" s="10" t="str">
        <f t="shared" si="27"/>
        <v/>
      </c>
      <c r="FH12" s="10" t="str">
        <f t="shared" si="27"/>
        <v/>
      </c>
      <c r="FI12" s="10" t="str">
        <f t="shared" si="27"/>
        <v/>
      </c>
      <c r="FJ12" s="10" t="str">
        <f t="shared" si="27"/>
        <v/>
      </c>
      <c r="FK12" s="10" t="str">
        <f t="shared" si="27"/>
        <v/>
      </c>
      <c r="FL12" s="67" t="str">
        <f>IF(ISERROR(SUM((FREQUENCY(MATCH($V12:$X12,FD12:FK12,0),ROW(3:12))&gt;0)*1)=3),"-","1")</f>
        <v>-</v>
      </c>
      <c r="FM12" s="4" t="str">
        <f>IF(ISERROR(SUM((FREQUENCY(MATCH($V12:$Y12,FD12:FK12,0),ROW(9:15))&gt;0)*1)=4),"-","1")</f>
        <v>-</v>
      </c>
      <c r="FN12" s="68" t="str">
        <f>IF(ISERROR(SUM((FREQUENCY(MATCH($V12:$Z12,FD12:FK12,0),ROW(9:15))&gt;0)*1)=5),"-","1")</f>
        <v>-</v>
      </c>
      <c r="FO12" s="72">
        <v>1</v>
      </c>
      <c r="FP12" s="10" t="str">
        <f t="shared" si="28"/>
        <v/>
      </c>
      <c r="FQ12" s="10" t="str">
        <f t="shared" si="28"/>
        <v/>
      </c>
      <c r="FR12" s="10">
        <f t="shared" si="28"/>
        <v>2</v>
      </c>
      <c r="FS12" s="10" t="str">
        <f t="shared" si="28"/>
        <v/>
      </c>
      <c r="FT12" s="10" t="str">
        <f t="shared" si="28"/>
        <v/>
      </c>
      <c r="FU12" s="10">
        <f t="shared" si="28"/>
        <v>9</v>
      </c>
      <c r="FV12" s="10" t="str">
        <f t="shared" si="28"/>
        <v/>
      </c>
      <c r="FW12" s="10" t="str">
        <f t="shared" si="28"/>
        <v/>
      </c>
      <c r="FX12" s="67" t="str">
        <f>IF(ISERROR(SUM((FREQUENCY(MATCH($V12:$X12,FP12:FW12,0),ROW(3:12))&gt;0)*1)=3),"-","1")</f>
        <v>-</v>
      </c>
      <c r="FY12" s="4" t="str">
        <f>IF(ISERROR(SUM((FREQUENCY(MATCH($V12:$Y12,FP12:FW12,0),ROW(9:15))&gt;0)*1)=4),"-","1")</f>
        <v>-</v>
      </c>
      <c r="FZ12" s="68" t="str">
        <f>IF(ISERROR(SUM((FREQUENCY(MATCH($V12:$Z12,FP12:FW12,0),ROW(9:15))&gt;0)*1)=5),"-","1")</f>
        <v>-</v>
      </c>
    </row>
    <row r="13" spans="1:186" s="17" customFormat="1">
      <c r="A13" s="73">
        <v>40368</v>
      </c>
      <c r="B13" s="74" t="s">
        <v>18</v>
      </c>
      <c r="C13" s="67" t="s">
        <v>17</v>
      </c>
      <c r="D13" s="67" t="s">
        <v>107</v>
      </c>
      <c r="E13" s="67"/>
      <c r="F13" s="75">
        <v>45000</v>
      </c>
      <c r="G13" s="4">
        <v>2850</v>
      </c>
      <c r="H13" s="4" t="s">
        <v>14</v>
      </c>
      <c r="I13" s="7"/>
      <c r="J13" s="74">
        <v>16</v>
      </c>
      <c r="K13" s="74" t="s">
        <v>108</v>
      </c>
      <c r="L13" s="74" t="s">
        <v>109</v>
      </c>
      <c r="M13" s="74" t="s">
        <v>109</v>
      </c>
      <c r="N13" s="74" t="s">
        <v>110</v>
      </c>
      <c r="O13" s="76">
        <v>86580</v>
      </c>
      <c r="P13" s="9"/>
      <c r="Q13" s="77" t="s">
        <v>91</v>
      </c>
      <c r="R13" s="77" t="s">
        <v>91</v>
      </c>
      <c r="S13" s="77" t="s">
        <v>91</v>
      </c>
      <c r="T13" s="77" t="s">
        <v>91</v>
      </c>
      <c r="U13" s="9" t="s">
        <v>91</v>
      </c>
      <c r="V13" s="58">
        <v>2</v>
      </c>
      <c r="W13" s="58">
        <v>8</v>
      </c>
      <c r="X13" s="58">
        <v>14</v>
      </c>
      <c r="Y13" s="58">
        <v>15</v>
      </c>
      <c r="Z13" s="58">
        <v>7</v>
      </c>
      <c r="AA13" s="69">
        <v>4</v>
      </c>
      <c r="AB13" s="59">
        <v>8</v>
      </c>
      <c r="AC13" s="15">
        <v>13</v>
      </c>
      <c r="AD13" s="15">
        <v>11</v>
      </c>
      <c r="AE13" s="15">
        <v>4</v>
      </c>
      <c r="AF13" s="15">
        <v>2</v>
      </c>
      <c r="AG13" s="15">
        <v>14</v>
      </c>
      <c r="AH13" s="15">
        <v>15</v>
      </c>
      <c r="AI13" s="60">
        <v>6</v>
      </c>
      <c r="AJ13" s="4" t="str">
        <f>IF(ISERROR(SUM((FREQUENCY(MATCH($V13:$X13,AB13:AC13,0),ROW(1:2))&gt;0)*1)=1),"-","1")</f>
        <v>-</v>
      </c>
      <c r="AK13" s="25"/>
      <c r="AL13" s="25"/>
      <c r="AM13" s="25"/>
      <c r="AN13" s="25"/>
      <c r="AO13" s="25"/>
      <c r="AP13" s="25"/>
      <c r="AQ13" s="25"/>
      <c r="AR13" s="25"/>
      <c r="AS13" s="25"/>
      <c r="AT13" s="25"/>
      <c r="AU13" s="25"/>
      <c r="AV13" s="25"/>
      <c r="AW13" s="25"/>
      <c r="AX13" s="25"/>
      <c r="AY13" s="25"/>
      <c r="AZ13" s="25"/>
      <c r="BA13" s="25"/>
      <c r="BB13" s="25"/>
      <c r="BC13" s="25"/>
      <c r="BD13" s="25"/>
      <c r="BE13" s="25"/>
      <c r="BF13" s="25"/>
      <c r="BG13" s="25"/>
      <c r="BH13" s="25"/>
      <c r="BI13" s="25"/>
      <c r="BJ13" s="25"/>
      <c r="BK13" s="25"/>
      <c r="BL13" s="15"/>
      <c r="BM13" s="173" t="s">
        <v>111</v>
      </c>
      <c r="BN13" s="4" t="str">
        <f>IF(ISERROR(SUM((FREQUENCY(MATCH($V13:$X13,AB13:AI13,0),ROW(3:12))&gt;0)*1)=3),"-","1")</f>
        <v>1</v>
      </c>
      <c r="BO13" s="4" t="str">
        <f>IF(ISERROR(SUM((FREQUENCY(MATCH($V13:$Y13,AB13:AI13,0),ROW(9:15))&gt;0)*1)=4),"-","1")</f>
        <v>1</v>
      </c>
      <c r="BP13" s="4" t="str">
        <f>IF(ISERROR(SUM((FREQUENCY(MATCH($V13:$Z13,AB13:AI13,0),ROW(9:15))&gt;0)*1)=5),"-","1")</f>
        <v>-</v>
      </c>
      <c r="BQ13" s="19"/>
      <c r="BR13" s="1" t="e">
        <f>IF(ISERROR(SUM((FREQUENCY(MATCH($V13:$X13,AB13:AI13,0),ROW(1:12))&gt;0)*1)=3),"Non",IF(AND(MATCH($X13,AB13:AI13,0)&gt;MATCH($W13,AB13:AI13,0),MATCH($W13,AB13:AI13,0)&gt;MATCH($V13,AB13:AI13,0)),"Ordre en "&amp;MAX(MATCH($V13:$X13,AB13:AI13,0)),"Désordre en"&amp;MAX(MATCH($V13:$X13,AB13:AI13,0))))</f>
        <v>#VALUE!</v>
      </c>
      <c r="BS13" s="63">
        <v>5</v>
      </c>
      <c r="BT13" s="64">
        <v>14</v>
      </c>
      <c r="BU13" s="65">
        <v>7</v>
      </c>
      <c r="BV13" s="65">
        <v>9</v>
      </c>
      <c r="BW13" s="65">
        <v>8</v>
      </c>
      <c r="BX13" s="65">
        <v>2</v>
      </c>
      <c r="BY13" s="65">
        <v>15</v>
      </c>
      <c r="BZ13" s="65">
        <v>11</v>
      </c>
      <c r="CA13" s="66">
        <v>3</v>
      </c>
      <c r="CB13" s="67" t="str">
        <f t="shared" ref="CB13:CB35" si="30">IF(ISERROR(SUM((FREQUENCY(MATCH($V13:$X13,BT13:CA13,0),ROW(9:16))&gt;0)*1)=3),"-","1")</f>
        <v>1</v>
      </c>
      <c r="CC13" s="4" t="str">
        <f t="shared" ref="CC13:CC35" si="31">IF(ISERROR(SUM((FREQUENCY(MATCH($V13:$Y13,BT13:CA13,0),ROW(9:16))&gt;0)*1)=4),"-","1")</f>
        <v>1</v>
      </c>
      <c r="CD13" s="68" t="str">
        <f t="shared" ref="CD13:CD35" si="32">IF(ISERROR(SUM((FREQUENCY(MATCH($V13:$Z13,BT13:CA13,0),ROW(9:16))&gt;0)*1)=5),"-","1")</f>
        <v>1</v>
      </c>
      <c r="CE13" s="63">
        <v>4</v>
      </c>
      <c r="CF13" s="64">
        <v>13</v>
      </c>
      <c r="CG13" s="65">
        <v>2</v>
      </c>
      <c r="CH13" s="65">
        <v>6</v>
      </c>
      <c r="CI13" s="65">
        <v>15</v>
      </c>
      <c r="CJ13" s="65">
        <v>8</v>
      </c>
      <c r="CK13" s="65">
        <v>14</v>
      </c>
      <c r="CL13" s="65">
        <v>3</v>
      </c>
      <c r="CM13" s="66">
        <v>12</v>
      </c>
      <c r="CN13" s="67" t="str">
        <f t="shared" ref="CN13:CN35" si="33">IF(ISERROR(SUM((FREQUENCY(MATCH($V13:$X13,CF13:CM13,0),ROW(9:16))&gt;0)*1)=3),"-","1")</f>
        <v>1</v>
      </c>
      <c r="CO13" s="4" t="str">
        <f t="shared" ref="CO13:CO35" si="34">IF(ISERROR(SUM((FREQUENCY(MATCH($V13:$Y13,CF13:CM13,0),ROW(9:16))&gt;0)*1)=4),"-","1")</f>
        <v>1</v>
      </c>
      <c r="CP13" s="68" t="str">
        <f t="shared" ref="CP13:CP35" si="35">IF(ISERROR(SUM((FREQUENCY(MATCH($V13:$Z13,CF13:CM13,0),ROW(9:16))&gt;0)*1)=5),"-","1")</f>
        <v>-</v>
      </c>
      <c r="CQ13" s="69"/>
      <c r="CR13" s="64">
        <v>8</v>
      </c>
      <c r="CS13" s="65">
        <v>7</v>
      </c>
      <c r="CT13" s="65">
        <v>6</v>
      </c>
      <c r="CU13" s="65">
        <v>14</v>
      </c>
      <c r="CV13" s="65">
        <v>13</v>
      </c>
      <c r="CW13" s="65">
        <v>2</v>
      </c>
      <c r="CX13" s="65">
        <v>15</v>
      </c>
      <c r="CY13" s="66">
        <v>4</v>
      </c>
      <c r="CZ13" s="67" t="str">
        <f t="shared" ref="CZ13:CZ35" si="36">IF(ISERROR(SUM((FREQUENCY(MATCH($V13:$X13,CR13:CY13,0),ROW(9:16))&gt;0)*1)=3),"-","1")</f>
        <v>1</v>
      </c>
      <c r="DA13" s="4" t="str">
        <f t="shared" ref="DA13:DA35" si="37">IF(ISERROR(SUM((FREQUENCY(MATCH($V13:$Y13,CR13:CY13,0),ROW(9:16))&gt;0)*1)=4),"-","1")</f>
        <v>1</v>
      </c>
      <c r="DB13" s="68" t="str">
        <f t="shared" ref="DB13:DB35" si="38">IF(ISERROR(SUM((FREQUENCY(MATCH($V13:$Z13,CR13:CY13,0),ROW(9:16))&gt;0)*1)=5),"-","1")</f>
        <v>1</v>
      </c>
      <c r="DC13" s="19"/>
      <c r="DD13" s="28"/>
      <c r="DE13" s="69"/>
      <c r="DF13" s="64"/>
      <c r="DG13" s="65"/>
      <c r="DH13" s="65"/>
      <c r="DI13" s="65"/>
      <c r="DJ13" s="65"/>
      <c r="DK13" s="65"/>
      <c r="DL13" s="65"/>
      <c r="DM13" s="66"/>
      <c r="DN13" s="67" t="str">
        <f t="shared" ref="DN13:DN35" si="39">IF(ISERROR(SUM((FREQUENCY(MATCH($V13:$X13,DF13:DM13,0),ROW(9:16))&gt;0)*1)=3),"-","1")</f>
        <v>-</v>
      </c>
      <c r="DO13" s="4" t="str">
        <f t="shared" ref="DO13:DO35" si="40">IF(ISERROR(SUM((FREQUENCY(MATCH($V13:$Y13,DF13:DM13,0),ROW(9:16))&gt;0)*1)=4),"-","1")</f>
        <v>-</v>
      </c>
      <c r="DP13" s="68" t="str">
        <f t="shared" ref="DP13:DP35" si="41">IF(ISERROR(SUM((FREQUENCY(MATCH($V13:$Z13,DF13:DM13,0),ROW(9:16))&gt;0)*1)=5),"-","1")</f>
        <v>-</v>
      </c>
      <c r="DQ13" s="19"/>
      <c r="DR13" s="28"/>
      <c r="DS13" s="70"/>
      <c r="DT13" s="10">
        <f t="shared" si="22"/>
        <v>14</v>
      </c>
      <c r="DU13" s="10" t="str">
        <f t="shared" si="22"/>
        <v/>
      </c>
      <c r="DV13" s="10" t="str">
        <f t="shared" si="22"/>
        <v/>
      </c>
      <c r="DW13" s="10">
        <f t="shared" si="22"/>
        <v>8</v>
      </c>
      <c r="DX13" s="10">
        <f t="shared" si="22"/>
        <v>2</v>
      </c>
      <c r="DY13" s="10">
        <f t="shared" si="22"/>
        <v>15</v>
      </c>
      <c r="DZ13" s="10">
        <f t="shared" si="22"/>
        <v>11</v>
      </c>
      <c r="EA13" s="10" t="str">
        <f t="shared" si="22"/>
        <v/>
      </c>
      <c r="EB13" s="67" t="str">
        <f>IF(ISERROR(SUM((FREQUENCY(MATCH($V13:$X13,DT13:EA13,0),ROW(3:12))&gt;0)*1)=3),"-","1")</f>
        <v>1</v>
      </c>
      <c r="EC13" s="4" t="str">
        <f t="shared" ref="EC13:EC35" si="42">IF(ISERROR(SUM((FREQUENCY(MATCH($V13:$Y13,DT13:EA13,0),ROW(9:16))&gt;0)*1)=4),"-","1")</f>
        <v>1</v>
      </c>
      <c r="ED13" s="68" t="str">
        <f t="shared" ref="ED13:ED35" si="43">IF(ISERROR(SUM((FREQUENCY(MATCH($V13:$Z13,DT13:EA13,0),ROW(9:16))&gt;0)*1)=5),"-","1")</f>
        <v>-</v>
      </c>
      <c r="EE13" s="71"/>
      <c r="EF13" s="10">
        <f t="shared" si="29"/>
        <v>8</v>
      </c>
      <c r="EG13" s="10" t="str">
        <f t="shared" si="29"/>
        <v/>
      </c>
      <c r="EH13" s="10">
        <f t="shared" si="23"/>
        <v>6</v>
      </c>
      <c r="EI13" s="10">
        <f t="shared" si="23"/>
        <v>14</v>
      </c>
      <c r="EJ13" s="10">
        <f t="shared" si="23"/>
        <v>13</v>
      </c>
      <c r="EK13" s="10">
        <f t="shared" si="23"/>
        <v>2</v>
      </c>
      <c r="EL13" s="10">
        <f t="shared" si="23"/>
        <v>15</v>
      </c>
      <c r="EM13" s="10">
        <f t="shared" si="23"/>
        <v>4</v>
      </c>
      <c r="EN13" s="67" t="str">
        <f>IF(ISERROR(SUM((FREQUENCY(MATCH($V13:$X13,EF13:EM13,0),ROW(3:12))&gt;0)*1)=3),"-","1")</f>
        <v>1</v>
      </c>
      <c r="EO13" s="4" t="str">
        <f t="shared" ref="EO13:EO35" si="44">IF(ISERROR(SUM((FREQUENCY(MATCH($V13:$Y13,EF13:EM13,0),ROW(9:16))&gt;0)*1)=4),"-","1")</f>
        <v>1</v>
      </c>
      <c r="EP13" s="68" t="str">
        <f t="shared" ref="EP13:EP35" si="45">IF(ISERROR(SUM((FREQUENCY(MATCH($V13:$Z13,EF13:EM13,0),ROW(9:16))&gt;0)*1)=5),"-","1")</f>
        <v>-</v>
      </c>
      <c r="EQ13" s="71">
        <v>4</v>
      </c>
      <c r="ER13" s="10">
        <f t="shared" si="24"/>
        <v>8</v>
      </c>
      <c r="ES13" s="10" t="str">
        <f t="shared" si="24"/>
        <v/>
      </c>
      <c r="ET13" s="10" t="str">
        <f t="shared" si="24"/>
        <v/>
      </c>
      <c r="EU13" s="10" t="str">
        <f t="shared" si="25"/>
        <v/>
      </c>
      <c r="EV13" s="10">
        <f t="shared" si="25"/>
        <v>2</v>
      </c>
      <c r="EW13" s="10">
        <f t="shared" si="25"/>
        <v>14</v>
      </c>
      <c r="EX13" s="10">
        <f t="shared" si="25"/>
        <v>15</v>
      </c>
      <c r="EY13" s="10" t="str">
        <f t="shared" si="26"/>
        <v/>
      </c>
      <c r="EZ13" s="67" t="str">
        <f>IF(ISERROR(SUM((FREQUENCY(MATCH($V13:$X13,ER13:EY13,0),ROW(3:12))&gt;0)*1)=3),"-","1")</f>
        <v>1</v>
      </c>
      <c r="FA13" s="4" t="str">
        <f t="shared" ref="FA13:FA35" si="46">IF(ISERROR(SUM((FREQUENCY(MATCH($V13:$Y13,ER13:EY13,0),ROW(9:16))&gt;0)*1)=4),"-","1")</f>
        <v>1</v>
      </c>
      <c r="FB13" s="68" t="str">
        <f t="shared" ref="FB13:FB35" si="47">IF(ISERROR(SUM((FREQUENCY(MATCH($V13:$Z13,ER13:EY13,0),ROW(9:16))&gt;0)*1)=5),"-","1")</f>
        <v>-</v>
      </c>
      <c r="FC13" s="72"/>
      <c r="FD13" s="10" t="str">
        <f t="shared" si="27"/>
        <v/>
      </c>
      <c r="FE13" s="10" t="str">
        <f t="shared" si="27"/>
        <v/>
      </c>
      <c r="FF13" s="10" t="str">
        <f t="shared" si="27"/>
        <v/>
      </c>
      <c r="FG13" s="10" t="str">
        <f t="shared" si="27"/>
        <v/>
      </c>
      <c r="FH13" s="10" t="str">
        <f t="shared" si="27"/>
        <v/>
      </c>
      <c r="FI13" s="10" t="str">
        <f t="shared" si="27"/>
        <v/>
      </c>
      <c r="FJ13" s="10" t="str">
        <f t="shared" si="27"/>
        <v/>
      </c>
      <c r="FK13" s="10" t="str">
        <f t="shared" si="27"/>
        <v/>
      </c>
      <c r="FL13" s="67" t="str">
        <f>IF(ISERROR(SUM((FREQUENCY(MATCH($V13:$X13,FD13:FK13,0),ROW(3:12))&gt;0)*1)=3),"-","1")</f>
        <v>-</v>
      </c>
      <c r="FM13" s="4" t="str">
        <f t="shared" ref="FM13:FM31" si="48">IF(ISERROR(SUM((FREQUENCY(MATCH($V13:$Y13,FD13:FK13,0),ROW(9:16))&gt;0)*1)=4),"-","1")</f>
        <v>-</v>
      </c>
      <c r="FN13" s="68" t="str">
        <f t="shared" ref="FN13:FN31" si="49">IF(ISERROR(SUM((FREQUENCY(MATCH($V13:$Z13,FD13:FK13,0),ROW(9:16))&gt;0)*1)=5),"-","1")</f>
        <v>-</v>
      </c>
      <c r="FO13" s="72">
        <v>4</v>
      </c>
      <c r="FP13" s="10">
        <f t="shared" si="28"/>
        <v>8</v>
      </c>
      <c r="FQ13" s="10" t="str">
        <f t="shared" si="28"/>
        <v/>
      </c>
      <c r="FR13" s="10" t="str">
        <f t="shared" si="28"/>
        <v/>
      </c>
      <c r="FS13" s="10" t="str">
        <f t="shared" si="28"/>
        <v/>
      </c>
      <c r="FT13" s="10">
        <f t="shared" si="28"/>
        <v>2</v>
      </c>
      <c r="FU13" s="10">
        <f t="shared" si="28"/>
        <v>14</v>
      </c>
      <c r="FV13" s="10">
        <f t="shared" si="28"/>
        <v>15</v>
      </c>
      <c r="FW13" s="10" t="str">
        <f t="shared" si="28"/>
        <v/>
      </c>
      <c r="FX13" s="67" t="str">
        <f>IF(ISERROR(SUM((FREQUENCY(MATCH($V13:$X13,FP13:FW13,0),ROW(3:12))&gt;0)*1)=3),"-","1")</f>
        <v>1</v>
      </c>
      <c r="FY13" s="4" t="str">
        <f t="shared" ref="FY13:FY31" si="50">IF(ISERROR(SUM((FREQUENCY(MATCH($V13:$Y13,FP13:FW13,0),ROW(9:16))&gt;0)*1)=4),"-","1")</f>
        <v>1</v>
      </c>
      <c r="FZ13" s="68" t="str">
        <f t="shared" ref="FZ13:FZ31" si="51">IF(ISERROR(SUM((FREQUENCY(MATCH($V13:$Z13,FP13:FW13,0),ROW(9:16))&gt;0)*1)=5),"-","1")</f>
        <v>-</v>
      </c>
    </row>
    <row r="14" spans="1:186" s="17" customFormat="1">
      <c r="A14" s="73">
        <v>40369</v>
      </c>
      <c r="B14" s="74" t="s">
        <v>16</v>
      </c>
      <c r="C14" s="67" t="s">
        <v>17</v>
      </c>
      <c r="D14" s="67"/>
      <c r="E14" s="67"/>
      <c r="F14" s="75">
        <v>75000</v>
      </c>
      <c r="G14" s="4">
        <v>2875</v>
      </c>
      <c r="H14" s="4" t="s">
        <v>14</v>
      </c>
      <c r="I14" s="7"/>
      <c r="J14" s="74">
        <v>15</v>
      </c>
      <c r="K14" s="74" t="s">
        <v>112</v>
      </c>
      <c r="L14" s="74" t="s">
        <v>103</v>
      </c>
      <c r="M14" s="74" t="s">
        <v>104</v>
      </c>
      <c r="N14" s="74" t="s">
        <v>113</v>
      </c>
      <c r="O14" s="76">
        <v>251271</v>
      </c>
      <c r="P14" s="9"/>
      <c r="Q14" s="77" t="s">
        <v>91</v>
      </c>
      <c r="R14" s="77" t="s">
        <v>91</v>
      </c>
      <c r="S14" s="77" t="s">
        <v>91</v>
      </c>
      <c r="T14" s="77" t="s">
        <v>91</v>
      </c>
      <c r="U14" s="9" t="s">
        <v>91</v>
      </c>
      <c r="V14" s="58">
        <v>3</v>
      </c>
      <c r="W14" s="58">
        <v>4</v>
      </c>
      <c r="X14" s="58">
        <v>2</v>
      </c>
      <c r="Y14" s="58">
        <v>11</v>
      </c>
      <c r="Z14" s="58">
        <v>1</v>
      </c>
      <c r="AA14" s="69">
        <v>4</v>
      </c>
      <c r="AB14" s="59">
        <v>3</v>
      </c>
      <c r="AC14" s="15">
        <v>9</v>
      </c>
      <c r="AD14" s="15">
        <v>4</v>
      </c>
      <c r="AE14" s="15">
        <v>10</v>
      </c>
      <c r="AF14" s="15">
        <v>11</v>
      </c>
      <c r="AG14" s="15">
        <v>2</v>
      </c>
      <c r="AH14" s="15">
        <v>15</v>
      </c>
      <c r="AI14" s="60">
        <v>12</v>
      </c>
      <c r="AJ14" s="4" t="str">
        <f>IF(ISERROR(SUM((FREQUENCY(MATCH($V14:$X14,AB14:AC14,0),ROW(1:2))&gt;0)*1)=1),"-","1")</f>
        <v>-</v>
      </c>
      <c r="AK14" s="25"/>
      <c r="AL14" s="25"/>
      <c r="AM14" s="25"/>
      <c r="AN14" s="25"/>
      <c r="AO14" s="25"/>
      <c r="AP14" s="25"/>
      <c r="AQ14" s="25"/>
      <c r="AR14" s="25"/>
      <c r="AS14" s="25"/>
      <c r="AT14" s="25"/>
      <c r="AU14" s="25"/>
      <c r="AV14" s="25"/>
      <c r="AW14" s="25"/>
      <c r="AX14" s="25"/>
      <c r="AY14" s="25"/>
      <c r="AZ14" s="25"/>
      <c r="BA14" s="25"/>
      <c r="BB14" s="25"/>
      <c r="BC14" s="25"/>
      <c r="BD14" s="25"/>
      <c r="BE14" s="25"/>
      <c r="BF14" s="25"/>
      <c r="BG14" s="25"/>
      <c r="BH14" s="25"/>
      <c r="BI14" s="25"/>
      <c r="BJ14" s="25"/>
      <c r="BK14" s="25"/>
      <c r="BL14" s="15"/>
      <c r="BM14" s="174"/>
      <c r="BN14" s="4" t="str">
        <f>IF(ISERROR(SUM((FREQUENCY(MATCH($V14:$X14,AB14:AI14,0),ROW(3:12))&gt;0)*1)=3),"-","1")</f>
        <v>1</v>
      </c>
      <c r="BO14" s="4" t="str">
        <f t="shared" ref="BO14:BO33" si="52">IF(ISERROR(SUM((FREQUENCY(MATCH($V14:$Y14,AB14:AI14,0),ROW(9:16))&gt;0)*1)=4),"-","1")</f>
        <v>1</v>
      </c>
      <c r="BP14" s="4" t="str">
        <f t="shared" ref="BP14:BP33" si="53">IF(ISERROR(SUM((FREQUENCY(MATCH($V14:$Z14,AB14:AI14,0),ROW(9:16))&gt;0)*1)=5),"-","1")</f>
        <v>-</v>
      </c>
      <c r="BQ14" s="19"/>
      <c r="BR14" s="1" t="e">
        <f>IF(ISERROR(SUM((FREQUENCY(MATCH($V14:$X14,AB14:AI14,0),ROW(1:12))&gt;0)*1)=3),"Non",IF(AND(MATCH($X14,AB14:AI14,0)&gt;MATCH($W14,AB14:AI14,0),MATCH($W14,AB14:AI14,0)&gt;MATCH($V14,AB14:AI14,0)),"Ordre en "&amp;MAX(MATCH($V14:$X14,AB14:AI14,0)),"Désordre en"&amp;MAX(MATCH($V14:$X14,AB14:AI14,0))))</f>
        <v>#VALUE!</v>
      </c>
      <c r="BS14" s="63">
        <v>5</v>
      </c>
      <c r="BT14" s="64">
        <v>9</v>
      </c>
      <c r="BU14" s="65">
        <v>3</v>
      </c>
      <c r="BV14" s="65">
        <v>10</v>
      </c>
      <c r="BW14" s="65">
        <v>2</v>
      </c>
      <c r="BX14" s="65">
        <v>11</v>
      </c>
      <c r="BY14" s="65">
        <v>5</v>
      </c>
      <c r="BZ14" s="65">
        <v>4</v>
      </c>
      <c r="CA14" s="66">
        <v>1</v>
      </c>
      <c r="CB14" s="67" t="str">
        <f t="shared" si="30"/>
        <v>1</v>
      </c>
      <c r="CC14" s="4" t="str">
        <f t="shared" si="31"/>
        <v>1</v>
      </c>
      <c r="CD14" s="68" t="str">
        <f t="shared" si="32"/>
        <v>1</v>
      </c>
      <c r="CE14" s="63"/>
      <c r="CF14" s="64"/>
      <c r="CG14" s="65"/>
      <c r="CH14" s="65"/>
      <c r="CI14" s="65"/>
      <c r="CJ14" s="65"/>
      <c r="CK14" s="65"/>
      <c r="CL14" s="65"/>
      <c r="CM14" s="66"/>
      <c r="CN14" s="67" t="str">
        <f t="shared" si="33"/>
        <v>-</v>
      </c>
      <c r="CO14" s="4" t="str">
        <f t="shared" si="34"/>
        <v>-</v>
      </c>
      <c r="CP14" s="68" t="str">
        <f t="shared" si="35"/>
        <v>-</v>
      </c>
      <c r="CQ14" s="69"/>
      <c r="CR14" s="64">
        <v>9</v>
      </c>
      <c r="CS14" s="65">
        <v>3</v>
      </c>
      <c r="CT14" s="65">
        <v>4</v>
      </c>
      <c r="CU14" s="65">
        <v>15</v>
      </c>
      <c r="CV14" s="65">
        <v>10</v>
      </c>
      <c r="CW14" s="65">
        <v>11</v>
      </c>
      <c r="CX14" s="65">
        <v>2</v>
      </c>
      <c r="CY14" s="66">
        <v>1</v>
      </c>
      <c r="CZ14" s="67" t="str">
        <f t="shared" si="36"/>
        <v>1</v>
      </c>
      <c r="DA14" s="4" t="str">
        <f t="shared" si="37"/>
        <v>1</v>
      </c>
      <c r="DB14" s="68" t="str">
        <f t="shared" si="38"/>
        <v>1</v>
      </c>
      <c r="DC14" s="19"/>
      <c r="DD14" s="28"/>
      <c r="DE14" s="69"/>
      <c r="DF14" s="64"/>
      <c r="DG14" s="65"/>
      <c r="DH14" s="65"/>
      <c r="DI14" s="65"/>
      <c r="DJ14" s="65"/>
      <c r="DK14" s="65"/>
      <c r="DL14" s="65"/>
      <c r="DM14" s="66"/>
      <c r="DN14" s="67" t="str">
        <f t="shared" si="39"/>
        <v>-</v>
      </c>
      <c r="DO14" s="4" t="str">
        <f t="shared" si="40"/>
        <v>-</v>
      </c>
      <c r="DP14" s="68" t="str">
        <f t="shared" si="41"/>
        <v>-</v>
      </c>
      <c r="DQ14" s="19"/>
      <c r="DR14" s="28"/>
      <c r="DS14" s="70"/>
      <c r="DT14" s="10">
        <f t="shared" si="22"/>
        <v>9</v>
      </c>
      <c r="DU14" s="10">
        <f t="shared" si="22"/>
        <v>3</v>
      </c>
      <c r="DV14" s="10">
        <f t="shared" si="22"/>
        <v>10</v>
      </c>
      <c r="DW14" s="10">
        <f t="shared" si="22"/>
        <v>2</v>
      </c>
      <c r="DX14" s="10">
        <f t="shared" si="22"/>
        <v>11</v>
      </c>
      <c r="DY14" s="10" t="str">
        <f t="shared" si="22"/>
        <v/>
      </c>
      <c r="DZ14" s="10">
        <f t="shared" si="22"/>
        <v>4</v>
      </c>
      <c r="EA14" s="10" t="str">
        <f t="shared" si="22"/>
        <v/>
      </c>
      <c r="EB14" s="67" t="str">
        <f>IF(ISERROR(SUM((FREQUENCY(MATCH($V14:$X14,DT14:EA14,0),ROW(3:12))&gt;0)*1)=3),"-","1")</f>
        <v>1</v>
      </c>
      <c r="EC14" s="4" t="str">
        <f t="shared" si="42"/>
        <v>1</v>
      </c>
      <c r="ED14" s="68" t="str">
        <f t="shared" si="43"/>
        <v>-</v>
      </c>
      <c r="EE14" s="71"/>
      <c r="EF14" s="10">
        <f t="shared" si="29"/>
        <v>9</v>
      </c>
      <c r="EG14" s="10">
        <f t="shared" si="29"/>
        <v>3</v>
      </c>
      <c r="EH14" s="10">
        <f t="shared" si="23"/>
        <v>4</v>
      </c>
      <c r="EI14" s="10">
        <f t="shared" si="23"/>
        <v>15</v>
      </c>
      <c r="EJ14" s="10">
        <f t="shared" si="23"/>
        <v>10</v>
      </c>
      <c r="EK14" s="10">
        <f t="shared" si="23"/>
        <v>11</v>
      </c>
      <c r="EL14" s="10">
        <f t="shared" si="23"/>
        <v>2</v>
      </c>
      <c r="EM14" s="10" t="str">
        <f t="shared" si="23"/>
        <v/>
      </c>
      <c r="EN14" s="67" t="str">
        <f>IF(ISERROR(SUM((FREQUENCY(MATCH($V14:$X14,EF14:EM14,0),ROW(3:12))&gt;0)*1)=3),"-","1")</f>
        <v>1</v>
      </c>
      <c r="EO14" s="4" t="str">
        <f t="shared" si="44"/>
        <v>1</v>
      </c>
      <c r="EP14" s="68" t="str">
        <f t="shared" si="45"/>
        <v>-</v>
      </c>
      <c r="EQ14" s="71">
        <v>4</v>
      </c>
      <c r="ER14" s="10">
        <f t="shared" si="24"/>
        <v>3</v>
      </c>
      <c r="ES14" s="10">
        <f t="shared" si="24"/>
        <v>9</v>
      </c>
      <c r="ET14" s="10">
        <f t="shared" si="24"/>
        <v>4</v>
      </c>
      <c r="EU14" s="10">
        <f t="shared" si="25"/>
        <v>10</v>
      </c>
      <c r="EV14" s="10">
        <f t="shared" si="25"/>
        <v>11</v>
      </c>
      <c r="EW14" s="10">
        <f t="shared" si="25"/>
        <v>2</v>
      </c>
      <c r="EX14" s="10" t="str">
        <f t="shared" si="25"/>
        <v/>
      </c>
      <c r="EY14" s="10" t="str">
        <f t="shared" si="26"/>
        <v/>
      </c>
      <c r="EZ14" s="67" t="str">
        <f>IF(ISERROR(SUM((FREQUENCY(MATCH($V14:$X14,ER14:EY14,0),ROW(3:12))&gt;0)*1)=3),"-","1")</f>
        <v>1</v>
      </c>
      <c r="FA14" s="4" t="str">
        <f t="shared" si="46"/>
        <v>1</v>
      </c>
      <c r="FB14" s="68" t="str">
        <f t="shared" si="47"/>
        <v>-</v>
      </c>
      <c r="FC14" s="72"/>
      <c r="FD14" s="10" t="str">
        <f t="shared" si="27"/>
        <v/>
      </c>
      <c r="FE14" s="10" t="str">
        <f t="shared" si="27"/>
        <v/>
      </c>
      <c r="FF14" s="10" t="str">
        <f t="shared" si="27"/>
        <v/>
      </c>
      <c r="FG14" s="10" t="str">
        <f t="shared" si="27"/>
        <v/>
      </c>
      <c r="FH14" s="10" t="str">
        <f t="shared" si="27"/>
        <v/>
      </c>
      <c r="FI14" s="10" t="str">
        <f t="shared" si="27"/>
        <v/>
      </c>
      <c r="FJ14" s="10" t="str">
        <f t="shared" si="27"/>
        <v/>
      </c>
      <c r="FK14" s="10" t="str">
        <f t="shared" si="27"/>
        <v/>
      </c>
      <c r="FL14" s="67" t="str">
        <f>IF(ISERROR(SUM((FREQUENCY(MATCH($V14:$X14,FD14:FK14,0),ROW(3:12))&gt;0)*1)=3),"-","1")</f>
        <v>-</v>
      </c>
      <c r="FM14" s="4" t="str">
        <f t="shared" si="48"/>
        <v>-</v>
      </c>
      <c r="FN14" s="68" t="str">
        <f t="shared" si="49"/>
        <v>-</v>
      </c>
      <c r="FO14" s="72"/>
      <c r="FP14" s="10" t="str">
        <f t="shared" si="28"/>
        <v/>
      </c>
      <c r="FQ14" s="10" t="str">
        <f t="shared" si="28"/>
        <v/>
      </c>
      <c r="FR14" s="10" t="str">
        <f t="shared" si="28"/>
        <v/>
      </c>
      <c r="FS14" s="10" t="str">
        <f t="shared" si="28"/>
        <v/>
      </c>
      <c r="FT14" s="10" t="str">
        <f t="shared" si="28"/>
        <v/>
      </c>
      <c r="FU14" s="10" t="str">
        <f t="shared" si="28"/>
        <v/>
      </c>
      <c r="FV14" s="10" t="str">
        <f t="shared" si="28"/>
        <v/>
      </c>
      <c r="FW14" s="10" t="str">
        <f t="shared" si="28"/>
        <v/>
      </c>
      <c r="FX14" s="67" t="str">
        <f>IF(ISERROR(SUM((FREQUENCY(MATCH($V14:$X14,FP14:FW14,0),ROW(3:12))&gt;0)*1)=3),"-","1")</f>
        <v>-</v>
      </c>
      <c r="FY14" s="4" t="str">
        <f t="shared" si="50"/>
        <v>-</v>
      </c>
      <c r="FZ14" s="68" t="str">
        <f t="shared" si="51"/>
        <v>-</v>
      </c>
    </row>
    <row r="15" spans="1:186" s="17" customFormat="1">
      <c r="A15" s="73">
        <v>40370</v>
      </c>
      <c r="B15" s="74" t="s">
        <v>19</v>
      </c>
      <c r="C15" s="67" t="s">
        <v>13</v>
      </c>
      <c r="D15" s="67" t="s">
        <v>114</v>
      </c>
      <c r="E15" s="67" t="s">
        <v>115</v>
      </c>
      <c r="F15" s="75">
        <v>48000</v>
      </c>
      <c r="G15" s="4">
        <v>1200</v>
      </c>
      <c r="H15" s="4" t="s">
        <v>21</v>
      </c>
      <c r="I15" s="7" t="s">
        <v>116</v>
      </c>
      <c r="J15" s="74">
        <v>16</v>
      </c>
      <c r="K15" s="74" t="s">
        <v>117</v>
      </c>
      <c r="L15" s="74" t="s">
        <v>118</v>
      </c>
      <c r="M15" s="74" t="s">
        <v>119</v>
      </c>
      <c r="N15" s="74" t="s">
        <v>120</v>
      </c>
      <c r="O15" s="76">
        <v>35000</v>
      </c>
      <c r="P15" s="9"/>
      <c r="Q15" s="77" t="s">
        <v>91</v>
      </c>
      <c r="R15" s="9" t="s">
        <v>92</v>
      </c>
      <c r="S15" s="77" t="s">
        <v>91</v>
      </c>
      <c r="T15" s="9" t="s">
        <v>91</v>
      </c>
      <c r="U15" s="77" t="s">
        <v>91</v>
      </c>
      <c r="V15" s="58">
        <v>11</v>
      </c>
      <c r="W15" s="58">
        <v>14</v>
      </c>
      <c r="X15" s="79">
        <v>6</v>
      </c>
      <c r="Y15" s="58">
        <v>10</v>
      </c>
      <c r="Z15" s="58">
        <v>8</v>
      </c>
      <c r="AA15" s="69">
        <v>4</v>
      </c>
      <c r="AB15" s="59">
        <v>2</v>
      </c>
      <c r="AC15" s="15">
        <v>10</v>
      </c>
      <c r="AD15" s="15">
        <v>5</v>
      </c>
      <c r="AE15" s="15">
        <v>6</v>
      </c>
      <c r="AF15" s="15">
        <v>11</v>
      </c>
      <c r="AG15" s="15">
        <v>8</v>
      </c>
      <c r="AH15" s="15">
        <v>1</v>
      </c>
      <c r="AI15" s="60">
        <v>7</v>
      </c>
      <c r="AJ15" s="4" t="str">
        <f>IF(ISERROR(SUM((FREQUENCY(MATCH($V15:$X15,AB15:AC15,0),ROW(1:2))&gt;0)*1)=1),"-","1")</f>
        <v>-</v>
      </c>
      <c r="AK15" s="25"/>
      <c r="AL15" s="25"/>
      <c r="AM15" s="25"/>
      <c r="AN15" s="25"/>
      <c r="AO15" s="25"/>
      <c r="AP15" s="25"/>
      <c r="AQ15" s="25"/>
      <c r="AR15" s="25"/>
      <c r="AS15" s="25"/>
      <c r="AT15" s="25"/>
      <c r="AU15" s="25"/>
      <c r="AV15" s="25"/>
      <c r="AW15" s="25"/>
      <c r="AX15" s="25"/>
      <c r="AY15" s="25"/>
      <c r="AZ15" s="25"/>
      <c r="BA15" s="25"/>
      <c r="BB15" s="25"/>
      <c r="BC15" s="25"/>
      <c r="BD15" s="25"/>
      <c r="BE15" s="25"/>
      <c r="BF15" s="25"/>
      <c r="BG15" s="25"/>
      <c r="BH15" s="25"/>
      <c r="BI15" s="25"/>
      <c r="BJ15" s="25"/>
      <c r="BK15" s="25"/>
      <c r="BL15" s="15"/>
      <c r="BM15" s="174"/>
      <c r="BN15" s="4" t="str">
        <f>IF(ISERROR(SUM((FREQUENCY(MATCH($V15:$X15,AB15:AI15,0),ROW(3:12))&gt;0)*1)=3),"-","1")</f>
        <v>-</v>
      </c>
      <c r="BO15" s="4" t="str">
        <f t="shared" si="52"/>
        <v>-</v>
      </c>
      <c r="BP15" s="4" t="str">
        <f t="shared" si="53"/>
        <v>-</v>
      </c>
      <c r="BQ15" s="19"/>
      <c r="BR15" s="1" t="str">
        <f>IF(ISERROR(SUM((FREQUENCY(MATCH($V15:$X15,AB15:AI15,0),ROW(1:12))&gt;0)*1)=3),"Non",IF(AND(MATCH($X15,AB15:AI15,0)&gt;MATCH($W15,AB15:AI15,0),MATCH($W15,AB15:AI15,0)&gt;MATCH($V15,AB15:AI15,0)),"Ordre en "&amp;MAX(MATCH($V15:$X15,AB15:AI15,0)),"Désordre en"&amp;MAX(MATCH($V15:$X15,AB15:AI15,0))))</f>
        <v>Non</v>
      </c>
      <c r="BS15" s="63">
        <v>4</v>
      </c>
      <c r="BT15" s="64">
        <v>6</v>
      </c>
      <c r="BU15" s="65">
        <v>11</v>
      </c>
      <c r="BV15" s="65">
        <v>1</v>
      </c>
      <c r="BW15" s="65">
        <v>9</v>
      </c>
      <c r="BX15" s="65">
        <v>2</v>
      </c>
      <c r="BY15" s="65">
        <v>3</v>
      </c>
      <c r="BZ15" s="65">
        <v>14</v>
      </c>
      <c r="CA15" s="66">
        <v>8</v>
      </c>
      <c r="CB15" s="67" t="str">
        <f t="shared" si="30"/>
        <v>1</v>
      </c>
      <c r="CC15" s="4" t="str">
        <f t="shared" si="31"/>
        <v>-</v>
      </c>
      <c r="CD15" s="68" t="str">
        <f t="shared" si="32"/>
        <v>-</v>
      </c>
      <c r="CE15" s="63">
        <v>3</v>
      </c>
      <c r="CF15" s="64">
        <v>2</v>
      </c>
      <c r="CG15" s="65">
        <v>14</v>
      </c>
      <c r="CH15" s="65">
        <v>3</v>
      </c>
      <c r="CI15" s="65">
        <v>6</v>
      </c>
      <c r="CJ15" s="65">
        <v>12</v>
      </c>
      <c r="CK15" s="65">
        <v>9</v>
      </c>
      <c r="CL15" s="65">
        <v>1</v>
      </c>
      <c r="CM15" s="66">
        <v>11</v>
      </c>
      <c r="CN15" s="67" t="str">
        <f t="shared" si="33"/>
        <v>1</v>
      </c>
      <c r="CO15" s="4" t="str">
        <f t="shared" si="34"/>
        <v>-</v>
      </c>
      <c r="CP15" s="68" t="str">
        <f t="shared" si="35"/>
        <v>-</v>
      </c>
      <c r="CQ15" s="69"/>
      <c r="CR15" s="64">
        <v>1</v>
      </c>
      <c r="CS15" s="65">
        <v>2</v>
      </c>
      <c r="CT15" s="65">
        <v>6</v>
      </c>
      <c r="CU15" s="65">
        <v>11</v>
      </c>
      <c r="CV15" s="65">
        <v>10</v>
      </c>
      <c r="CW15" s="65">
        <v>9</v>
      </c>
      <c r="CX15" s="65">
        <v>5</v>
      </c>
      <c r="CY15" s="66">
        <v>8</v>
      </c>
      <c r="CZ15" s="67" t="str">
        <f t="shared" si="36"/>
        <v>-</v>
      </c>
      <c r="DA15" s="4" t="str">
        <f t="shared" si="37"/>
        <v>-</v>
      </c>
      <c r="DB15" s="68" t="str">
        <f t="shared" si="38"/>
        <v>-</v>
      </c>
      <c r="DC15" s="19"/>
      <c r="DD15" s="28"/>
      <c r="DE15" s="69"/>
      <c r="DF15" s="64"/>
      <c r="DG15" s="65"/>
      <c r="DH15" s="65"/>
      <c r="DI15" s="65"/>
      <c r="DJ15" s="65"/>
      <c r="DK15" s="65"/>
      <c r="DL15" s="65"/>
      <c r="DM15" s="66"/>
      <c r="DN15" s="67" t="str">
        <f t="shared" si="39"/>
        <v>-</v>
      </c>
      <c r="DO15" s="4" t="str">
        <f t="shared" si="40"/>
        <v>-</v>
      </c>
      <c r="DP15" s="68" t="str">
        <f t="shared" si="41"/>
        <v>-</v>
      </c>
      <c r="DQ15" s="19"/>
      <c r="DR15" s="28"/>
      <c r="DS15" s="70"/>
      <c r="DT15" s="10">
        <f t="shared" si="22"/>
        <v>6</v>
      </c>
      <c r="DU15" s="10">
        <f t="shared" si="22"/>
        <v>11</v>
      </c>
      <c r="DV15" s="10">
        <f t="shared" si="22"/>
        <v>1</v>
      </c>
      <c r="DW15" s="10" t="str">
        <f t="shared" si="22"/>
        <v/>
      </c>
      <c r="DX15" s="10">
        <f t="shared" si="22"/>
        <v>2</v>
      </c>
      <c r="DY15" s="10" t="str">
        <f t="shared" si="22"/>
        <v/>
      </c>
      <c r="DZ15" s="10" t="str">
        <f t="shared" si="22"/>
        <v/>
      </c>
      <c r="EA15" s="10">
        <f t="shared" si="22"/>
        <v>8</v>
      </c>
      <c r="EB15" s="67" t="str">
        <f>IF(ISERROR(SUM((FREQUENCY(MATCH($V15:$X15,DT15:EA15,0),ROW(3:12))&gt;0)*1)=3),"-","1")</f>
        <v>-</v>
      </c>
      <c r="EC15" s="4" t="str">
        <f t="shared" si="42"/>
        <v>-</v>
      </c>
      <c r="ED15" s="68" t="str">
        <f t="shared" si="43"/>
        <v>-</v>
      </c>
      <c r="EE15" s="71"/>
      <c r="EF15" s="10">
        <f t="shared" si="29"/>
        <v>1</v>
      </c>
      <c r="EG15" s="10">
        <f t="shared" si="29"/>
        <v>2</v>
      </c>
      <c r="EH15" s="10">
        <f t="shared" si="23"/>
        <v>6</v>
      </c>
      <c r="EI15" s="10">
        <f t="shared" si="23"/>
        <v>11</v>
      </c>
      <c r="EJ15" s="10">
        <f t="shared" si="23"/>
        <v>10</v>
      </c>
      <c r="EK15" s="10" t="str">
        <f t="shared" si="23"/>
        <v/>
      </c>
      <c r="EL15" s="10">
        <f t="shared" si="23"/>
        <v>5</v>
      </c>
      <c r="EM15" s="10">
        <f t="shared" si="23"/>
        <v>8</v>
      </c>
      <c r="EN15" s="67" t="str">
        <f>IF(ISERROR(SUM((FREQUENCY(MATCH($V15:$X15,EF15:EM15,0),ROW(3:12))&gt;0)*1)=3),"-","1")</f>
        <v>-</v>
      </c>
      <c r="EO15" s="4" t="str">
        <f t="shared" si="44"/>
        <v>-</v>
      </c>
      <c r="EP15" s="68" t="str">
        <f t="shared" si="45"/>
        <v>-</v>
      </c>
      <c r="EQ15" s="71">
        <v>3</v>
      </c>
      <c r="ER15" s="10">
        <f t="shared" si="24"/>
        <v>2</v>
      </c>
      <c r="ES15" s="10" t="str">
        <f t="shared" si="24"/>
        <v/>
      </c>
      <c r="ET15" s="10" t="str">
        <f t="shared" si="24"/>
        <v/>
      </c>
      <c r="EU15" s="10">
        <f t="shared" si="25"/>
        <v>6</v>
      </c>
      <c r="EV15" s="10">
        <f t="shared" si="25"/>
        <v>11</v>
      </c>
      <c r="EW15" s="10">
        <f t="shared" si="25"/>
        <v>8</v>
      </c>
      <c r="EX15" s="10">
        <f t="shared" si="25"/>
        <v>1</v>
      </c>
      <c r="EY15" s="10" t="str">
        <f t="shared" si="26"/>
        <v/>
      </c>
      <c r="EZ15" s="67" t="str">
        <f>IF(ISERROR(SUM((FREQUENCY(MATCH($V15:$X15,ER15:EY15,0),ROW(3:12))&gt;0)*1)=3),"-","1")</f>
        <v>-</v>
      </c>
      <c r="FA15" s="4" t="str">
        <f t="shared" si="46"/>
        <v>-</v>
      </c>
      <c r="FB15" s="68" t="str">
        <f t="shared" si="47"/>
        <v>-</v>
      </c>
      <c r="FC15" s="72"/>
      <c r="FD15" s="10" t="str">
        <f t="shared" si="27"/>
        <v/>
      </c>
      <c r="FE15" s="10" t="str">
        <f t="shared" si="27"/>
        <v/>
      </c>
      <c r="FF15" s="10" t="str">
        <f t="shared" si="27"/>
        <v/>
      </c>
      <c r="FG15" s="10" t="str">
        <f t="shared" si="27"/>
        <v/>
      </c>
      <c r="FH15" s="10" t="str">
        <f t="shared" si="27"/>
        <v/>
      </c>
      <c r="FI15" s="10" t="str">
        <f t="shared" si="27"/>
        <v/>
      </c>
      <c r="FJ15" s="10" t="str">
        <f t="shared" si="27"/>
        <v/>
      </c>
      <c r="FK15" s="10" t="str">
        <f t="shared" si="27"/>
        <v/>
      </c>
      <c r="FL15" s="67" t="str">
        <f>IF(ISERROR(SUM((FREQUENCY(MATCH($V15:$X15,FD15:FK15,0),ROW(3:12))&gt;0)*1)=3),"-","1")</f>
        <v>-</v>
      </c>
      <c r="FM15" s="4" t="str">
        <f t="shared" si="48"/>
        <v>-</v>
      </c>
      <c r="FN15" s="68" t="str">
        <f t="shared" si="49"/>
        <v>-</v>
      </c>
      <c r="FO15" s="72">
        <v>2</v>
      </c>
      <c r="FP15" s="10">
        <f t="shared" si="28"/>
        <v>2</v>
      </c>
      <c r="FQ15" s="10" t="str">
        <f t="shared" si="28"/>
        <v/>
      </c>
      <c r="FR15" s="10" t="str">
        <f t="shared" si="28"/>
        <v/>
      </c>
      <c r="FS15" s="10">
        <f t="shared" si="28"/>
        <v>6</v>
      </c>
      <c r="FT15" s="10">
        <f t="shared" si="28"/>
        <v>11</v>
      </c>
      <c r="FU15" s="10" t="str">
        <f t="shared" si="28"/>
        <v/>
      </c>
      <c r="FV15" s="10">
        <f t="shared" si="28"/>
        <v>1</v>
      </c>
      <c r="FW15" s="10" t="str">
        <f t="shared" si="28"/>
        <v/>
      </c>
      <c r="FX15" s="67" t="str">
        <f>IF(ISERROR(SUM((FREQUENCY(MATCH($V15:$X15,FP15:FW15,0),ROW(3:12))&gt;0)*1)=3),"-","1")</f>
        <v>-</v>
      </c>
      <c r="FY15" s="4" t="str">
        <f t="shared" si="50"/>
        <v>-</v>
      </c>
      <c r="FZ15" s="68" t="str">
        <f t="shared" si="51"/>
        <v>-</v>
      </c>
    </row>
    <row r="16" spans="1:186" s="17" customFormat="1">
      <c r="A16" s="73">
        <v>40371</v>
      </c>
      <c r="B16" s="74" t="s">
        <v>15</v>
      </c>
      <c r="C16" s="67" t="s">
        <v>121</v>
      </c>
      <c r="D16" s="67" t="s">
        <v>96</v>
      </c>
      <c r="E16" s="67" t="s">
        <v>122</v>
      </c>
      <c r="F16" s="75">
        <v>48000</v>
      </c>
      <c r="G16" s="4">
        <v>2400</v>
      </c>
      <c r="H16" s="4" t="s">
        <v>14</v>
      </c>
      <c r="I16" s="7" t="s">
        <v>29</v>
      </c>
      <c r="J16" s="74">
        <v>16</v>
      </c>
      <c r="K16" s="74" t="s">
        <v>123</v>
      </c>
      <c r="L16" s="74" t="s">
        <v>88</v>
      </c>
      <c r="M16" s="74" t="s">
        <v>89</v>
      </c>
      <c r="N16" s="74" t="s">
        <v>124</v>
      </c>
      <c r="O16" s="76">
        <v>17000</v>
      </c>
      <c r="P16" s="9"/>
      <c r="Q16" s="9" t="s">
        <v>91</v>
      </c>
      <c r="R16" s="9" t="s">
        <v>92</v>
      </c>
      <c r="S16" s="9" t="s">
        <v>91</v>
      </c>
      <c r="T16" s="9" t="s">
        <v>93</v>
      </c>
      <c r="U16" s="9" t="s">
        <v>93</v>
      </c>
      <c r="V16" s="58">
        <v>2</v>
      </c>
      <c r="W16" s="58">
        <v>16</v>
      </c>
      <c r="X16" s="58">
        <v>13</v>
      </c>
      <c r="Y16" s="58">
        <v>3</v>
      </c>
      <c r="Z16" s="58">
        <v>11</v>
      </c>
      <c r="AA16" s="69">
        <v>2</v>
      </c>
      <c r="AB16" s="59">
        <v>2</v>
      </c>
      <c r="AC16" s="15">
        <v>10</v>
      </c>
      <c r="AD16" s="15">
        <v>4</v>
      </c>
      <c r="AE16" s="15">
        <v>7</v>
      </c>
      <c r="AF16" s="15">
        <v>1</v>
      </c>
      <c r="AG16" s="15">
        <v>5</v>
      </c>
      <c r="AH16" s="15">
        <v>9</v>
      </c>
      <c r="AI16" s="60">
        <v>13</v>
      </c>
      <c r="AJ16" s="80">
        <f t="shared" ref="AJ16:AJ48" si="54">IF(V16=AB16,1,IF(W16=AB16,1,IF(X16=AB16,1,)))</f>
        <v>1</v>
      </c>
      <c r="AK16" s="25"/>
      <c r="AL16" s="25"/>
      <c r="AM16" s="25"/>
      <c r="AN16" s="25"/>
      <c r="AO16" s="25"/>
      <c r="AP16" s="25"/>
      <c r="AQ16" s="25"/>
      <c r="AR16" s="25"/>
      <c r="AS16" s="25"/>
      <c r="AT16" s="25"/>
      <c r="AU16" s="25"/>
      <c r="AV16" s="25"/>
      <c r="AW16" s="25"/>
      <c r="AX16" s="25"/>
      <c r="AY16" s="25"/>
      <c r="AZ16" s="25"/>
      <c r="BA16" s="25"/>
      <c r="BB16" s="25"/>
      <c r="BC16" s="25"/>
      <c r="BD16" s="25"/>
      <c r="BE16" s="25"/>
      <c r="BF16" s="25"/>
      <c r="BG16" s="25"/>
      <c r="BH16" s="25"/>
      <c r="BI16" s="25"/>
      <c r="BJ16" s="25"/>
      <c r="BK16" s="25"/>
      <c r="BL16" s="15"/>
      <c r="BM16" s="174"/>
      <c r="BN16" s="4" t="str">
        <f>IF(ISERROR(SUM((FREQUENCY(MATCH($V16:$X16,AB16:AI16,0),ROW(3:12))&gt;0)*1)=3),"-","1")</f>
        <v>-</v>
      </c>
      <c r="BO16" s="4" t="str">
        <f t="shared" si="52"/>
        <v>-</v>
      </c>
      <c r="BP16" s="4" t="str">
        <f t="shared" si="53"/>
        <v>-</v>
      </c>
      <c r="BQ16" s="19"/>
      <c r="BR16" s="28"/>
      <c r="BS16" s="63">
        <v>1</v>
      </c>
      <c r="BT16" s="64">
        <v>10</v>
      </c>
      <c r="BU16" s="65">
        <v>2</v>
      </c>
      <c r="BV16" s="65">
        <v>1</v>
      </c>
      <c r="BW16" s="65">
        <v>5</v>
      </c>
      <c r="BX16" s="65">
        <v>9</v>
      </c>
      <c r="BY16" s="65">
        <v>6</v>
      </c>
      <c r="BZ16" s="65">
        <v>4</v>
      </c>
      <c r="CA16" s="66">
        <v>7</v>
      </c>
      <c r="CB16" s="67" t="str">
        <f t="shared" si="30"/>
        <v>-</v>
      </c>
      <c r="CC16" s="4" t="str">
        <f t="shared" si="31"/>
        <v>-</v>
      </c>
      <c r="CD16" s="68" t="str">
        <f t="shared" si="32"/>
        <v>-</v>
      </c>
      <c r="CE16" s="63">
        <v>2</v>
      </c>
      <c r="CF16" s="64">
        <v>9</v>
      </c>
      <c r="CG16" s="65">
        <v>6</v>
      </c>
      <c r="CH16" s="65">
        <v>10</v>
      </c>
      <c r="CI16" s="65">
        <v>2</v>
      </c>
      <c r="CJ16" s="65">
        <v>12</v>
      </c>
      <c r="CK16" s="65">
        <v>1</v>
      </c>
      <c r="CL16" s="65">
        <v>11</v>
      </c>
      <c r="CM16" s="66">
        <v>5</v>
      </c>
      <c r="CN16" s="67" t="str">
        <f t="shared" si="33"/>
        <v>-</v>
      </c>
      <c r="CO16" s="4" t="str">
        <f t="shared" si="34"/>
        <v>-</v>
      </c>
      <c r="CP16" s="68" t="str">
        <f t="shared" si="35"/>
        <v>-</v>
      </c>
      <c r="CQ16" s="69"/>
      <c r="CR16" s="64">
        <v>2</v>
      </c>
      <c r="CS16" s="65">
        <v>5</v>
      </c>
      <c r="CT16" s="65">
        <v>10</v>
      </c>
      <c r="CU16" s="65">
        <v>1</v>
      </c>
      <c r="CV16" s="65">
        <v>4</v>
      </c>
      <c r="CW16" s="65">
        <v>8</v>
      </c>
      <c r="CX16" s="65">
        <v>7</v>
      </c>
      <c r="CY16" s="66">
        <v>13</v>
      </c>
      <c r="CZ16" s="67" t="str">
        <f t="shared" si="36"/>
        <v>-</v>
      </c>
      <c r="DA16" s="4" t="str">
        <f t="shared" si="37"/>
        <v>-</v>
      </c>
      <c r="DB16" s="68" t="str">
        <f t="shared" si="38"/>
        <v>-</v>
      </c>
      <c r="DC16" s="19"/>
      <c r="DD16" s="28"/>
      <c r="DE16" s="69"/>
      <c r="DF16" s="64"/>
      <c r="DG16" s="65"/>
      <c r="DH16" s="65"/>
      <c r="DI16" s="65"/>
      <c r="DJ16" s="65"/>
      <c r="DK16" s="65"/>
      <c r="DL16" s="65"/>
      <c r="DM16" s="66"/>
      <c r="DN16" s="67" t="str">
        <f t="shared" si="39"/>
        <v>-</v>
      </c>
      <c r="DO16" s="4" t="str">
        <f t="shared" si="40"/>
        <v>-</v>
      </c>
      <c r="DP16" s="68" t="str">
        <f t="shared" si="41"/>
        <v>-</v>
      </c>
      <c r="DQ16" s="19"/>
      <c r="DR16" s="28"/>
      <c r="DS16" s="70"/>
      <c r="DT16" s="10">
        <f t="shared" si="22"/>
        <v>10</v>
      </c>
      <c r="DU16" s="10">
        <f t="shared" si="22"/>
        <v>2</v>
      </c>
      <c r="DV16" s="10">
        <f t="shared" si="22"/>
        <v>1</v>
      </c>
      <c r="DW16" s="10">
        <f t="shared" si="22"/>
        <v>5</v>
      </c>
      <c r="DX16" s="10">
        <f t="shared" si="22"/>
        <v>9</v>
      </c>
      <c r="DY16" s="10" t="str">
        <f t="shared" si="22"/>
        <v/>
      </c>
      <c r="DZ16" s="10">
        <f t="shared" si="22"/>
        <v>4</v>
      </c>
      <c r="EA16" s="10">
        <f t="shared" si="22"/>
        <v>7</v>
      </c>
      <c r="EB16" s="67" t="str">
        <f>IF(ISERROR(SUM((FREQUENCY(MATCH($V16:$X16,DT16:EA16,0),ROW(3:12))&gt;0)*1)=3),"-","1")</f>
        <v>-</v>
      </c>
      <c r="EC16" s="4" t="str">
        <f t="shared" si="42"/>
        <v>-</v>
      </c>
      <c r="ED16" s="68" t="str">
        <f t="shared" si="43"/>
        <v>-</v>
      </c>
      <c r="EE16" s="71"/>
      <c r="EF16" s="10">
        <f t="shared" si="29"/>
        <v>2</v>
      </c>
      <c r="EG16" s="10">
        <f t="shared" si="29"/>
        <v>5</v>
      </c>
      <c r="EH16" s="10">
        <f t="shared" si="23"/>
        <v>10</v>
      </c>
      <c r="EI16" s="10">
        <f t="shared" si="23"/>
        <v>1</v>
      </c>
      <c r="EJ16" s="10">
        <f t="shared" si="23"/>
        <v>4</v>
      </c>
      <c r="EK16" s="10" t="str">
        <f t="shared" si="23"/>
        <v/>
      </c>
      <c r="EL16" s="10">
        <f t="shared" si="23"/>
        <v>7</v>
      </c>
      <c r="EM16" s="10">
        <f t="shared" si="23"/>
        <v>13</v>
      </c>
      <c r="EN16" s="67" t="str">
        <f>IF(ISERROR(SUM((FREQUENCY(MATCH($V16:$X16,EF16:EM16,0),ROW(3:12))&gt;0)*1)=3),"-","1")</f>
        <v>-</v>
      </c>
      <c r="EO16" s="4" t="str">
        <f t="shared" si="44"/>
        <v>-</v>
      </c>
      <c r="EP16" s="68" t="str">
        <f t="shared" si="45"/>
        <v>-</v>
      </c>
      <c r="EQ16" s="71">
        <v>1</v>
      </c>
      <c r="ER16" s="10">
        <f t="shared" si="24"/>
        <v>2</v>
      </c>
      <c r="ES16" s="10">
        <f t="shared" si="24"/>
        <v>10</v>
      </c>
      <c r="ET16" s="10">
        <f t="shared" si="24"/>
        <v>4</v>
      </c>
      <c r="EU16" s="10">
        <f t="shared" si="25"/>
        <v>7</v>
      </c>
      <c r="EV16" s="10">
        <f t="shared" si="25"/>
        <v>1</v>
      </c>
      <c r="EW16" s="10">
        <f t="shared" si="25"/>
        <v>5</v>
      </c>
      <c r="EX16" s="10" t="str">
        <f t="shared" si="25"/>
        <v/>
      </c>
      <c r="EY16" s="10" t="str">
        <f t="shared" si="26"/>
        <v/>
      </c>
      <c r="EZ16" s="67" t="str">
        <f>IF(ISERROR(SUM((FREQUENCY(MATCH($V16:$X16,ER16:EY16,0),ROW(3:12))&gt;0)*1)=3),"-","1")</f>
        <v>-</v>
      </c>
      <c r="FA16" s="4" t="str">
        <f t="shared" si="46"/>
        <v>-</v>
      </c>
      <c r="FB16" s="68" t="str">
        <f t="shared" si="47"/>
        <v>-</v>
      </c>
      <c r="FC16" s="72"/>
      <c r="FD16" s="10" t="str">
        <f t="shared" si="27"/>
        <v/>
      </c>
      <c r="FE16" s="10" t="str">
        <f t="shared" si="27"/>
        <v/>
      </c>
      <c r="FF16" s="10" t="str">
        <f t="shared" si="27"/>
        <v/>
      </c>
      <c r="FG16" s="10" t="str">
        <f t="shared" si="27"/>
        <v/>
      </c>
      <c r="FH16" s="10" t="str">
        <f t="shared" si="27"/>
        <v/>
      </c>
      <c r="FI16" s="10" t="str">
        <f t="shared" si="27"/>
        <v/>
      </c>
      <c r="FJ16" s="10" t="str">
        <f t="shared" si="27"/>
        <v/>
      </c>
      <c r="FK16" s="10" t="str">
        <f t="shared" si="27"/>
        <v/>
      </c>
      <c r="FL16" s="67" t="str">
        <f>IF(ISERROR(SUM((FREQUENCY(MATCH($V16:$X16,FD16:FK16,0),ROW(3:12))&gt;0)*1)=3),"-","1")</f>
        <v>-</v>
      </c>
      <c r="FM16" s="4" t="str">
        <f t="shared" si="48"/>
        <v>-</v>
      </c>
      <c r="FN16" s="68" t="str">
        <f t="shared" si="49"/>
        <v>-</v>
      </c>
      <c r="FO16" s="72">
        <v>1</v>
      </c>
      <c r="FP16" s="10">
        <f t="shared" si="28"/>
        <v>2</v>
      </c>
      <c r="FQ16" s="10">
        <f t="shared" si="28"/>
        <v>10</v>
      </c>
      <c r="FR16" s="10" t="str">
        <f t="shared" si="28"/>
        <v/>
      </c>
      <c r="FS16" s="10" t="str">
        <f t="shared" si="28"/>
        <v/>
      </c>
      <c r="FT16" s="10">
        <f t="shared" si="28"/>
        <v>1</v>
      </c>
      <c r="FU16" s="10">
        <f t="shared" si="28"/>
        <v>5</v>
      </c>
      <c r="FV16" s="10">
        <f t="shared" si="28"/>
        <v>9</v>
      </c>
      <c r="FW16" s="10" t="str">
        <f t="shared" si="28"/>
        <v/>
      </c>
      <c r="FX16" s="67" t="str">
        <f>IF(ISERROR(SUM((FREQUENCY(MATCH($V16:$X16,FP16:FW16,0),ROW(3:12))&gt;0)*1)=3),"-","1")</f>
        <v>-</v>
      </c>
      <c r="FY16" s="4" t="str">
        <f t="shared" si="50"/>
        <v>-</v>
      </c>
      <c r="FZ16" s="68" t="str">
        <f t="shared" si="51"/>
        <v>-</v>
      </c>
    </row>
    <row r="17" spans="1:182" s="17" customFormat="1">
      <c r="A17" s="73">
        <v>40372</v>
      </c>
      <c r="B17" s="74" t="s">
        <v>20</v>
      </c>
      <c r="C17" s="67" t="s">
        <v>17</v>
      </c>
      <c r="D17" s="67"/>
      <c r="E17" s="67" t="s">
        <v>125</v>
      </c>
      <c r="F17" s="75">
        <v>40000</v>
      </c>
      <c r="G17" s="4">
        <v>2775</v>
      </c>
      <c r="H17" s="4" t="s">
        <v>14</v>
      </c>
      <c r="I17" s="7"/>
      <c r="J17" s="74">
        <v>13</v>
      </c>
      <c r="K17" s="74" t="s">
        <v>126</v>
      </c>
      <c r="L17" s="74" t="s">
        <v>127</v>
      </c>
      <c r="M17" s="74" t="s">
        <v>127</v>
      </c>
      <c r="N17" s="74" t="s">
        <v>128</v>
      </c>
      <c r="O17" s="76">
        <v>341740</v>
      </c>
      <c r="P17" s="9"/>
      <c r="Q17" s="9" t="s">
        <v>91</v>
      </c>
      <c r="R17" s="9" t="s">
        <v>91</v>
      </c>
      <c r="S17" s="9" t="s">
        <v>91</v>
      </c>
      <c r="T17" s="9" t="s">
        <v>91</v>
      </c>
      <c r="U17" s="9" t="s">
        <v>93</v>
      </c>
      <c r="V17" s="58">
        <v>4</v>
      </c>
      <c r="W17" s="58">
        <v>2</v>
      </c>
      <c r="X17" s="58">
        <v>6</v>
      </c>
      <c r="Y17" s="58">
        <v>13</v>
      </c>
      <c r="Z17" s="58">
        <v>1</v>
      </c>
      <c r="AA17" s="69">
        <v>3</v>
      </c>
      <c r="AB17" s="59">
        <v>4</v>
      </c>
      <c r="AC17" s="15">
        <v>6</v>
      </c>
      <c r="AD17" s="15">
        <v>13</v>
      </c>
      <c r="AE17" s="15">
        <v>8</v>
      </c>
      <c r="AF17" s="15">
        <v>9</v>
      </c>
      <c r="AG17" s="15">
        <v>5</v>
      </c>
      <c r="AH17" s="15">
        <v>7</v>
      </c>
      <c r="AI17" s="60">
        <v>10</v>
      </c>
      <c r="AJ17" s="80">
        <f t="shared" si="54"/>
        <v>1</v>
      </c>
      <c r="AK17" s="25"/>
      <c r="AL17" s="25"/>
      <c r="AM17" s="25"/>
      <c r="AN17" s="25"/>
      <c r="AO17" s="25"/>
      <c r="AP17" s="25"/>
      <c r="AQ17" s="25"/>
      <c r="AR17" s="25"/>
      <c r="AS17" s="25"/>
      <c r="AT17" s="25"/>
      <c r="AU17" s="25"/>
      <c r="AV17" s="25"/>
      <c r="AW17" s="25"/>
      <c r="AX17" s="25"/>
      <c r="AY17" s="25"/>
      <c r="AZ17" s="25"/>
      <c r="BA17" s="25"/>
      <c r="BB17" s="25"/>
      <c r="BC17" s="25"/>
      <c r="BD17" s="25"/>
      <c r="BE17" s="25"/>
      <c r="BF17" s="25"/>
      <c r="BG17" s="25"/>
      <c r="BH17" s="25"/>
      <c r="BI17" s="25"/>
      <c r="BJ17" s="25"/>
      <c r="BK17" s="25"/>
      <c r="BL17" s="15"/>
      <c r="BM17" s="174"/>
      <c r="BN17" s="4" t="str">
        <f>IF(ISERROR(SUM((FREQUENCY(MATCH($V17:$X17,AB17:AI17,0),ROW(3:12))&gt;0)*1)=3),"-","1")</f>
        <v>-</v>
      </c>
      <c r="BO17" s="4" t="str">
        <f t="shared" si="52"/>
        <v>-</v>
      </c>
      <c r="BP17" s="4" t="str">
        <f t="shared" si="53"/>
        <v>-</v>
      </c>
      <c r="BQ17" s="19"/>
      <c r="BR17" s="28"/>
      <c r="BS17" s="63">
        <v>4</v>
      </c>
      <c r="BT17" s="64">
        <v>4</v>
      </c>
      <c r="BU17" s="65">
        <v>6</v>
      </c>
      <c r="BV17" s="65">
        <v>13</v>
      </c>
      <c r="BW17" s="65">
        <v>2</v>
      </c>
      <c r="BX17" s="65">
        <v>7</v>
      </c>
      <c r="BY17" s="65">
        <v>10</v>
      </c>
      <c r="BZ17" s="65">
        <v>8</v>
      </c>
      <c r="CA17" s="66">
        <v>5</v>
      </c>
      <c r="CB17" s="67" t="str">
        <f t="shared" si="30"/>
        <v>1</v>
      </c>
      <c r="CC17" s="4" t="str">
        <f t="shared" si="31"/>
        <v>1</v>
      </c>
      <c r="CD17" s="68" t="str">
        <f t="shared" si="32"/>
        <v>-</v>
      </c>
      <c r="CE17" s="63">
        <v>3</v>
      </c>
      <c r="CF17" s="64">
        <v>4</v>
      </c>
      <c r="CG17" s="65">
        <v>13</v>
      </c>
      <c r="CH17" s="65">
        <v>10</v>
      </c>
      <c r="CI17" s="65">
        <v>11</v>
      </c>
      <c r="CJ17" s="65">
        <v>6</v>
      </c>
      <c r="CK17" s="65">
        <v>8</v>
      </c>
      <c r="CL17" s="65">
        <v>12</v>
      </c>
      <c r="CM17" s="66">
        <v>3</v>
      </c>
      <c r="CN17" s="67" t="str">
        <f t="shared" si="33"/>
        <v>-</v>
      </c>
      <c r="CO17" s="4" t="str">
        <f t="shared" si="34"/>
        <v>-</v>
      </c>
      <c r="CP17" s="68" t="str">
        <f t="shared" si="35"/>
        <v>-</v>
      </c>
      <c r="CQ17" s="69"/>
      <c r="CR17" s="64">
        <v>4</v>
      </c>
      <c r="CS17" s="65">
        <v>13</v>
      </c>
      <c r="CT17" s="65">
        <v>6</v>
      </c>
      <c r="CU17" s="65">
        <v>2</v>
      </c>
      <c r="CV17" s="65">
        <v>5</v>
      </c>
      <c r="CW17" s="65">
        <v>7</v>
      </c>
      <c r="CX17" s="65">
        <v>9</v>
      </c>
      <c r="CY17" s="66">
        <v>12</v>
      </c>
      <c r="CZ17" s="67" t="str">
        <f t="shared" si="36"/>
        <v>1</v>
      </c>
      <c r="DA17" s="4" t="str">
        <f t="shared" si="37"/>
        <v>1</v>
      </c>
      <c r="DB17" s="68" t="str">
        <f t="shared" si="38"/>
        <v>-</v>
      </c>
      <c r="DC17" s="19"/>
      <c r="DD17" s="28"/>
      <c r="DE17" s="69"/>
      <c r="DF17" s="64"/>
      <c r="DG17" s="65"/>
      <c r="DH17" s="65"/>
      <c r="DI17" s="65"/>
      <c r="DJ17" s="65"/>
      <c r="DK17" s="65"/>
      <c r="DL17" s="65"/>
      <c r="DM17" s="66"/>
      <c r="DN17" s="67" t="str">
        <f t="shared" si="39"/>
        <v>-</v>
      </c>
      <c r="DO17" s="4" t="str">
        <f t="shared" si="40"/>
        <v>-</v>
      </c>
      <c r="DP17" s="68" t="str">
        <f t="shared" si="41"/>
        <v>-</v>
      </c>
      <c r="DQ17" s="19"/>
      <c r="DR17" s="28"/>
      <c r="DS17" s="70"/>
      <c r="DT17" s="10">
        <f t="shared" si="22"/>
        <v>4</v>
      </c>
      <c r="DU17" s="10">
        <f t="shared" si="22"/>
        <v>6</v>
      </c>
      <c r="DV17" s="10">
        <f t="shared" si="22"/>
        <v>13</v>
      </c>
      <c r="DW17" s="10" t="str">
        <f t="shared" si="22"/>
        <v/>
      </c>
      <c r="DX17" s="10">
        <f t="shared" si="22"/>
        <v>7</v>
      </c>
      <c r="DY17" s="10">
        <f t="shared" si="22"/>
        <v>10</v>
      </c>
      <c r="DZ17" s="10">
        <f t="shared" si="22"/>
        <v>8</v>
      </c>
      <c r="EA17" s="10">
        <f t="shared" si="22"/>
        <v>5</v>
      </c>
      <c r="EB17" s="67" t="str">
        <f>IF(ISERROR(SUM((FREQUENCY(MATCH($V17:$X17,DT17:EA17,0),ROW(3:12))&gt;0)*1)=3),"-","1")</f>
        <v>-</v>
      </c>
      <c r="EC17" s="4" t="str">
        <f t="shared" si="42"/>
        <v>-</v>
      </c>
      <c r="ED17" s="68" t="str">
        <f t="shared" si="43"/>
        <v>-</v>
      </c>
      <c r="EE17" s="71"/>
      <c r="EF17" s="10">
        <f t="shared" si="29"/>
        <v>4</v>
      </c>
      <c r="EG17" s="10">
        <f t="shared" si="29"/>
        <v>13</v>
      </c>
      <c r="EH17" s="10">
        <f t="shared" si="23"/>
        <v>6</v>
      </c>
      <c r="EI17" s="10" t="str">
        <f t="shared" si="23"/>
        <v/>
      </c>
      <c r="EJ17" s="10">
        <f t="shared" si="23"/>
        <v>5</v>
      </c>
      <c r="EK17" s="10">
        <f t="shared" si="23"/>
        <v>7</v>
      </c>
      <c r="EL17" s="10">
        <f t="shared" si="23"/>
        <v>9</v>
      </c>
      <c r="EM17" s="10" t="str">
        <f t="shared" si="23"/>
        <v/>
      </c>
      <c r="EN17" s="67" t="str">
        <f>IF(ISERROR(SUM((FREQUENCY(MATCH($V17:$X17,EF17:EM17,0),ROW(3:12))&gt;0)*1)=3),"-","1")</f>
        <v>-</v>
      </c>
      <c r="EO17" s="4" t="str">
        <f t="shared" si="44"/>
        <v>-</v>
      </c>
      <c r="EP17" s="68" t="str">
        <f t="shared" si="45"/>
        <v>-</v>
      </c>
      <c r="EQ17" s="71">
        <v>3</v>
      </c>
      <c r="ER17" s="10">
        <f t="shared" si="24"/>
        <v>4</v>
      </c>
      <c r="ES17" s="10">
        <f t="shared" si="24"/>
        <v>6</v>
      </c>
      <c r="ET17" s="10">
        <f t="shared" si="24"/>
        <v>13</v>
      </c>
      <c r="EU17" s="10" t="str">
        <f t="shared" si="25"/>
        <v/>
      </c>
      <c r="EV17" s="10" t="str">
        <f t="shared" si="25"/>
        <v/>
      </c>
      <c r="EW17" s="10">
        <f t="shared" si="25"/>
        <v>5</v>
      </c>
      <c r="EX17" s="10">
        <f t="shared" si="25"/>
        <v>7</v>
      </c>
      <c r="EY17" s="10" t="str">
        <f t="shared" si="26"/>
        <v/>
      </c>
      <c r="EZ17" s="67" t="str">
        <f>IF(ISERROR(SUM((FREQUENCY(MATCH($V17:$X17,ER17:EY17,0),ROW(3:12))&gt;0)*1)=3),"-","1")</f>
        <v>-</v>
      </c>
      <c r="FA17" s="4" t="str">
        <f t="shared" si="46"/>
        <v>-</v>
      </c>
      <c r="FB17" s="68" t="str">
        <f t="shared" si="47"/>
        <v>-</v>
      </c>
      <c r="FC17" s="72"/>
      <c r="FD17" s="10" t="str">
        <f t="shared" si="27"/>
        <v/>
      </c>
      <c r="FE17" s="10" t="str">
        <f t="shared" si="27"/>
        <v/>
      </c>
      <c r="FF17" s="10" t="str">
        <f t="shared" si="27"/>
        <v/>
      </c>
      <c r="FG17" s="10" t="str">
        <f t="shared" si="27"/>
        <v/>
      </c>
      <c r="FH17" s="10" t="str">
        <f t="shared" si="27"/>
        <v/>
      </c>
      <c r="FI17" s="10" t="str">
        <f t="shared" si="27"/>
        <v/>
      </c>
      <c r="FJ17" s="10" t="str">
        <f t="shared" si="27"/>
        <v/>
      </c>
      <c r="FK17" s="10" t="str">
        <f t="shared" si="27"/>
        <v/>
      </c>
      <c r="FL17" s="67" t="str">
        <f>IF(ISERROR(SUM((FREQUENCY(MATCH($V17:$X17,FD17:FK17,0),ROW(3:12))&gt;0)*1)=3),"-","1")</f>
        <v>-</v>
      </c>
      <c r="FM17" s="4" t="str">
        <f t="shared" si="48"/>
        <v>-</v>
      </c>
      <c r="FN17" s="68" t="str">
        <f t="shared" si="49"/>
        <v>-</v>
      </c>
      <c r="FO17" s="72">
        <v>3</v>
      </c>
      <c r="FP17" s="10">
        <f t="shared" si="28"/>
        <v>4</v>
      </c>
      <c r="FQ17" s="10">
        <f t="shared" si="28"/>
        <v>6</v>
      </c>
      <c r="FR17" s="10">
        <f t="shared" si="28"/>
        <v>13</v>
      </c>
      <c r="FS17" s="10">
        <f t="shared" si="28"/>
        <v>8</v>
      </c>
      <c r="FT17" s="10" t="str">
        <f t="shared" si="28"/>
        <v/>
      </c>
      <c r="FU17" s="10" t="str">
        <f t="shared" si="28"/>
        <v/>
      </c>
      <c r="FV17" s="10" t="str">
        <f t="shared" si="28"/>
        <v/>
      </c>
      <c r="FW17" s="10">
        <f t="shared" si="28"/>
        <v>10</v>
      </c>
      <c r="FX17" s="67" t="str">
        <f>IF(ISERROR(SUM((FREQUENCY(MATCH($V17:$X17,FP17:FW17,0),ROW(3:12))&gt;0)*1)=3),"-","1")</f>
        <v>-</v>
      </c>
      <c r="FY17" s="4" t="str">
        <f t="shared" si="50"/>
        <v>-</v>
      </c>
      <c r="FZ17" s="68" t="str">
        <f t="shared" si="51"/>
        <v>-</v>
      </c>
    </row>
    <row r="18" spans="1:182" s="17" customFormat="1">
      <c r="A18" s="73">
        <v>40373</v>
      </c>
      <c r="B18" s="81" t="s">
        <v>11</v>
      </c>
      <c r="C18" s="82" t="s">
        <v>13</v>
      </c>
      <c r="D18" s="82" t="s">
        <v>84</v>
      </c>
      <c r="E18" s="67" t="s">
        <v>129</v>
      </c>
      <c r="F18" s="83">
        <v>58000</v>
      </c>
      <c r="G18" s="84">
        <v>2000</v>
      </c>
      <c r="H18" s="4" t="s">
        <v>14</v>
      </c>
      <c r="I18" s="85" t="s">
        <v>116</v>
      </c>
      <c r="J18" s="81">
        <v>16</v>
      </c>
      <c r="K18" s="74" t="s">
        <v>130</v>
      </c>
      <c r="L18" s="74" t="s">
        <v>131</v>
      </c>
      <c r="M18" s="74" t="s">
        <v>132</v>
      </c>
      <c r="N18" s="74" t="s">
        <v>133</v>
      </c>
      <c r="O18" s="76">
        <v>38500</v>
      </c>
      <c r="P18" s="9"/>
      <c r="Q18" s="86" t="s">
        <v>92</v>
      </c>
      <c r="R18" s="86" t="s">
        <v>91</v>
      </c>
      <c r="S18" s="86" t="s">
        <v>93</v>
      </c>
      <c r="T18" s="86" t="s">
        <v>91</v>
      </c>
      <c r="U18" s="86" t="s">
        <v>91</v>
      </c>
      <c r="V18" s="58">
        <v>3</v>
      </c>
      <c r="W18" s="58">
        <v>16</v>
      </c>
      <c r="X18" s="58">
        <v>14</v>
      </c>
      <c r="Y18" s="58">
        <v>10</v>
      </c>
      <c r="Z18" s="58">
        <v>6</v>
      </c>
      <c r="AA18" s="69">
        <v>2</v>
      </c>
      <c r="AB18" s="59">
        <v>8</v>
      </c>
      <c r="AC18" s="15">
        <v>13</v>
      </c>
      <c r="AD18" s="15">
        <v>2</v>
      </c>
      <c r="AE18" s="15">
        <v>5</v>
      </c>
      <c r="AF18" s="15">
        <v>10</v>
      </c>
      <c r="AG18" s="15">
        <v>12</v>
      </c>
      <c r="AH18" s="15">
        <v>9</v>
      </c>
      <c r="AI18" s="60">
        <v>6</v>
      </c>
      <c r="AJ18" s="80">
        <f t="shared" si="54"/>
        <v>0</v>
      </c>
      <c r="AK18" s="25"/>
      <c r="AL18" s="25"/>
      <c r="AM18" s="25"/>
      <c r="AN18" s="25"/>
      <c r="AO18" s="25"/>
      <c r="AP18" s="25"/>
      <c r="AQ18" s="25"/>
      <c r="AR18" s="25"/>
      <c r="AS18" s="25"/>
      <c r="AT18" s="25"/>
      <c r="AU18" s="25"/>
      <c r="AV18" s="25"/>
      <c r="AW18" s="25"/>
      <c r="AX18" s="25"/>
      <c r="AY18" s="25"/>
      <c r="AZ18" s="25"/>
      <c r="BA18" s="25"/>
      <c r="BB18" s="25"/>
      <c r="BC18" s="25"/>
      <c r="BD18" s="25"/>
      <c r="BE18" s="25"/>
      <c r="BF18" s="25"/>
      <c r="BG18" s="25"/>
      <c r="BH18" s="25"/>
      <c r="BI18" s="25"/>
      <c r="BJ18" s="25"/>
      <c r="BK18" s="25"/>
      <c r="BL18" s="15"/>
      <c r="BM18" s="174"/>
      <c r="BN18" s="4" t="str">
        <f>IF(ISERROR(SUM((FREQUENCY(MATCH($V18:$X18,AB18:AI18,0),ROW(3:12))&gt;0)*1)=3),"-","1")</f>
        <v>-</v>
      </c>
      <c r="BO18" s="4" t="str">
        <f t="shared" si="52"/>
        <v>-</v>
      </c>
      <c r="BP18" s="4" t="str">
        <f t="shared" si="53"/>
        <v>-</v>
      </c>
      <c r="BQ18" s="19"/>
      <c r="BR18" s="28"/>
      <c r="BS18" s="63">
        <v>2</v>
      </c>
      <c r="BT18" s="64">
        <v>8</v>
      </c>
      <c r="BU18" s="65">
        <v>5</v>
      </c>
      <c r="BV18" s="65">
        <v>10</v>
      </c>
      <c r="BW18" s="65">
        <v>12</v>
      </c>
      <c r="BX18" s="65">
        <v>13</v>
      </c>
      <c r="BY18" s="65">
        <v>2</v>
      </c>
      <c r="BZ18" s="65">
        <v>1</v>
      </c>
      <c r="CA18" s="66">
        <v>16</v>
      </c>
      <c r="CB18" s="67" t="str">
        <f t="shared" si="30"/>
        <v>-</v>
      </c>
      <c r="CC18" s="4" t="str">
        <f t="shared" si="31"/>
        <v>-</v>
      </c>
      <c r="CD18" s="68" t="str">
        <f t="shared" si="32"/>
        <v>-</v>
      </c>
      <c r="CE18" s="63"/>
      <c r="CF18" s="64">
        <v>1</v>
      </c>
      <c r="CG18" s="65">
        <v>4</v>
      </c>
      <c r="CH18" s="65">
        <v>5</v>
      </c>
      <c r="CI18" s="65">
        <v>8</v>
      </c>
      <c r="CJ18" s="65">
        <v>12</v>
      </c>
      <c r="CK18" s="65">
        <v>9</v>
      </c>
      <c r="CL18" s="65">
        <v>2</v>
      </c>
      <c r="CM18" s="66">
        <v>13</v>
      </c>
      <c r="CN18" s="67" t="str">
        <f t="shared" si="33"/>
        <v>-</v>
      </c>
      <c r="CO18" s="4" t="str">
        <f t="shared" si="34"/>
        <v>-</v>
      </c>
      <c r="CP18" s="68" t="str">
        <f t="shared" si="35"/>
        <v>-</v>
      </c>
      <c r="CQ18" s="69"/>
      <c r="CR18" s="64">
        <v>8</v>
      </c>
      <c r="CS18" s="65">
        <v>2</v>
      </c>
      <c r="CT18" s="65">
        <v>13</v>
      </c>
      <c r="CU18" s="65">
        <v>5</v>
      </c>
      <c r="CV18" s="65">
        <v>10</v>
      </c>
      <c r="CW18" s="65">
        <v>9</v>
      </c>
      <c r="CX18" s="65">
        <v>1</v>
      </c>
      <c r="CY18" s="66">
        <v>6</v>
      </c>
      <c r="CZ18" s="67" t="str">
        <f t="shared" si="36"/>
        <v>-</v>
      </c>
      <c r="DA18" s="4" t="str">
        <f t="shared" si="37"/>
        <v>-</v>
      </c>
      <c r="DB18" s="68" t="str">
        <f t="shared" si="38"/>
        <v>-</v>
      </c>
      <c r="DC18" s="19"/>
      <c r="DD18" s="28"/>
      <c r="DE18" s="69"/>
      <c r="DF18" s="64"/>
      <c r="DG18" s="65"/>
      <c r="DH18" s="65"/>
      <c r="DI18" s="65"/>
      <c r="DJ18" s="65"/>
      <c r="DK18" s="65"/>
      <c r="DL18" s="65"/>
      <c r="DM18" s="66"/>
      <c r="DN18" s="67" t="str">
        <f t="shared" si="39"/>
        <v>-</v>
      </c>
      <c r="DO18" s="4" t="str">
        <f t="shared" si="40"/>
        <v>-</v>
      </c>
      <c r="DP18" s="68" t="str">
        <f t="shared" si="41"/>
        <v>-</v>
      </c>
      <c r="DQ18" s="19"/>
      <c r="DR18" s="28"/>
      <c r="DS18" s="70"/>
      <c r="DT18" s="10">
        <f t="shared" si="22"/>
        <v>8</v>
      </c>
      <c r="DU18" s="10">
        <f t="shared" si="22"/>
        <v>5</v>
      </c>
      <c r="DV18" s="10">
        <f t="shared" si="22"/>
        <v>10</v>
      </c>
      <c r="DW18" s="10">
        <f t="shared" si="22"/>
        <v>12</v>
      </c>
      <c r="DX18" s="10">
        <f t="shared" si="22"/>
        <v>13</v>
      </c>
      <c r="DY18" s="10">
        <f t="shared" si="22"/>
        <v>2</v>
      </c>
      <c r="DZ18" s="10" t="str">
        <f t="shared" si="22"/>
        <v/>
      </c>
      <c r="EA18" s="10" t="str">
        <f t="shared" si="22"/>
        <v/>
      </c>
      <c r="EB18" s="67" t="str">
        <f>IF(ISERROR(SUM((FREQUENCY(MATCH($V18:$X18,DT18:EA18,0),ROW(3:12))&gt;0)*1)=3),"-","1")</f>
        <v>-</v>
      </c>
      <c r="EC18" s="4" t="str">
        <f t="shared" si="42"/>
        <v>-</v>
      </c>
      <c r="ED18" s="68" t="str">
        <f t="shared" si="43"/>
        <v>-</v>
      </c>
      <c r="EE18" s="71"/>
      <c r="EF18" s="10">
        <f t="shared" si="29"/>
        <v>8</v>
      </c>
      <c r="EG18" s="10">
        <f t="shared" si="29"/>
        <v>2</v>
      </c>
      <c r="EH18" s="10">
        <f t="shared" si="23"/>
        <v>13</v>
      </c>
      <c r="EI18" s="10">
        <f t="shared" si="23"/>
        <v>5</v>
      </c>
      <c r="EJ18" s="10">
        <f t="shared" si="23"/>
        <v>10</v>
      </c>
      <c r="EK18" s="10">
        <f t="shared" si="23"/>
        <v>9</v>
      </c>
      <c r="EL18" s="10" t="str">
        <f t="shared" si="23"/>
        <v/>
      </c>
      <c r="EM18" s="10">
        <f t="shared" si="23"/>
        <v>6</v>
      </c>
      <c r="EN18" s="67" t="str">
        <f>IF(ISERROR(SUM((FREQUENCY(MATCH($V18:$X18,EF18:EM18,0),ROW(3:12))&gt;0)*1)=3),"-","1")</f>
        <v>-</v>
      </c>
      <c r="EO18" s="4" t="str">
        <f t="shared" si="44"/>
        <v>-</v>
      </c>
      <c r="EP18" s="68" t="str">
        <f t="shared" si="45"/>
        <v>-</v>
      </c>
      <c r="EQ18" s="71">
        <v>1</v>
      </c>
      <c r="ER18" s="10">
        <f t="shared" si="24"/>
        <v>8</v>
      </c>
      <c r="ES18" s="10">
        <f t="shared" si="24"/>
        <v>13</v>
      </c>
      <c r="ET18" s="10">
        <f t="shared" si="24"/>
        <v>2</v>
      </c>
      <c r="EU18" s="10">
        <f t="shared" si="25"/>
        <v>5</v>
      </c>
      <c r="EV18" s="10">
        <f t="shared" si="25"/>
        <v>10</v>
      </c>
      <c r="EW18" s="10" t="str">
        <f t="shared" si="25"/>
        <v/>
      </c>
      <c r="EX18" s="10" t="str">
        <f t="shared" si="25"/>
        <v/>
      </c>
      <c r="EY18" s="10" t="str">
        <f t="shared" si="26"/>
        <v/>
      </c>
      <c r="EZ18" s="67">
        <v>5</v>
      </c>
      <c r="FA18" s="4" t="str">
        <f t="shared" si="46"/>
        <v>-</v>
      </c>
      <c r="FB18" s="68" t="str">
        <f t="shared" si="47"/>
        <v>-</v>
      </c>
      <c r="FC18" s="72"/>
      <c r="FD18" s="10" t="str">
        <f t="shared" si="27"/>
        <v/>
      </c>
      <c r="FE18" s="10" t="str">
        <f t="shared" si="27"/>
        <v/>
      </c>
      <c r="FF18" s="10" t="str">
        <f t="shared" si="27"/>
        <v/>
      </c>
      <c r="FG18" s="10" t="str">
        <f t="shared" si="27"/>
        <v/>
      </c>
      <c r="FH18" s="10" t="str">
        <f t="shared" si="27"/>
        <v/>
      </c>
      <c r="FI18" s="10" t="str">
        <f t="shared" si="27"/>
        <v/>
      </c>
      <c r="FJ18" s="10" t="str">
        <f t="shared" si="27"/>
        <v/>
      </c>
      <c r="FK18" s="10" t="str">
        <f t="shared" si="27"/>
        <v/>
      </c>
      <c r="FL18" s="67" t="str">
        <f>IF(ISERROR(SUM((FREQUENCY(MATCH($V18:$X18,FD18:FK18,0),ROW(3:12))&gt;0)*1)=3),"-","1")</f>
        <v>-</v>
      </c>
      <c r="FM18" s="4" t="str">
        <f t="shared" si="48"/>
        <v>-</v>
      </c>
      <c r="FN18" s="68" t="str">
        <f t="shared" si="49"/>
        <v>-</v>
      </c>
      <c r="FO18" s="72"/>
      <c r="FP18" s="10">
        <f t="shared" si="28"/>
        <v>8</v>
      </c>
      <c r="FQ18" s="10">
        <f t="shared" si="28"/>
        <v>13</v>
      </c>
      <c r="FR18" s="10">
        <f t="shared" si="28"/>
        <v>2</v>
      </c>
      <c r="FS18" s="10">
        <f t="shared" si="28"/>
        <v>5</v>
      </c>
      <c r="FT18" s="10" t="str">
        <f t="shared" si="28"/>
        <v/>
      </c>
      <c r="FU18" s="10">
        <f t="shared" si="28"/>
        <v>12</v>
      </c>
      <c r="FV18" s="10" t="str">
        <f t="shared" si="28"/>
        <v/>
      </c>
      <c r="FW18" s="10" t="str">
        <f t="shared" si="28"/>
        <v/>
      </c>
      <c r="FX18" s="67" t="str">
        <f>IF(ISERROR(SUM((FREQUENCY(MATCH($V18:$X18,FP18:FW18,0),ROW(3:12))&gt;0)*1)=3),"-","1")</f>
        <v>-</v>
      </c>
      <c r="FY18" s="4" t="str">
        <f t="shared" si="50"/>
        <v>-</v>
      </c>
      <c r="FZ18" s="68" t="str">
        <f t="shared" si="51"/>
        <v>-</v>
      </c>
    </row>
    <row r="19" spans="1:182" s="17" customFormat="1">
      <c r="A19" s="87">
        <v>40374</v>
      </c>
      <c r="B19" s="88" t="s">
        <v>16</v>
      </c>
      <c r="C19" s="89" t="s">
        <v>134</v>
      </c>
      <c r="D19" s="89"/>
      <c r="E19" s="89"/>
      <c r="F19" s="90">
        <v>55000</v>
      </c>
      <c r="G19" s="91">
        <v>2150</v>
      </c>
      <c r="H19" s="91" t="s">
        <v>14</v>
      </c>
      <c r="I19" s="92"/>
      <c r="J19" s="88">
        <v>16</v>
      </c>
      <c r="K19" s="88" t="s">
        <v>135</v>
      </c>
      <c r="L19" s="88" t="s">
        <v>136</v>
      </c>
      <c r="M19" s="88" t="s">
        <v>136</v>
      </c>
      <c r="N19" s="88" t="s">
        <v>137</v>
      </c>
      <c r="O19" s="93">
        <v>252570</v>
      </c>
      <c r="P19" s="86"/>
      <c r="Q19" s="86" t="s">
        <v>91</v>
      </c>
      <c r="R19" s="86" t="s">
        <v>91</v>
      </c>
      <c r="S19" s="86" t="s">
        <v>93</v>
      </c>
      <c r="T19" s="86" t="s">
        <v>91</v>
      </c>
      <c r="U19" s="86" t="s">
        <v>91</v>
      </c>
      <c r="V19" s="58">
        <v>6</v>
      </c>
      <c r="W19" s="58">
        <v>1</v>
      </c>
      <c r="X19" s="58">
        <v>4</v>
      </c>
      <c r="Y19" s="58">
        <v>11</v>
      </c>
      <c r="Z19" s="58">
        <v>2</v>
      </c>
      <c r="AA19" s="69">
        <v>3</v>
      </c>
      <c r="AB19" s="59">
        <v>7</v>
      </c>
      <c r="AC19" s="15">
        <v>15</v>
      </c>
      <c r="AD19" s="15">
        <v>6</v>
      </c>
      <c r="AE19" s="15">
        <v>13</v>
      </c>
      <c r="AF19" s="15">
        <v>16</v>
      </c>
      <c r="AG19" s="15">
        <v>11</v>
      </c>
      <c r="AH19" s="15">
        <v>1</v>
      </c>
      <c r="AI19" s="60">
        <v>3</v>
      </c>
      <c r="AJ19" s="80">
        <f t="shared" si="54"/>
        <v>0</v>
      </c>
      <c r="AK19" s="25"/>
      <c r="AL19" s="25"/>
      <c r="AM19" s="25"/>
      <c r="AN19" s="25"/>
      <c r="AO19" s="25"/>
      <c r="AP19" s="25"/>
      <c r="AQ19" s="25"/>
      <c r="AR19" s="25"/>
      <c r="AS19" s="25"/>
      <c r="AT19" s="25"/>
      <c r="AU19" s="25"/>
      <c r="AV19" s="25"/>
      <c r="AW19" s="25"/>
      <c r="AX19" s="25"/>
      <c r="AY19" s="25"/>
      <c r="AZ19" s="25"/>
      <c r="BA19" s="25"/>
      <c r="BB19" s="25"/>
      <c r="BC19" s="25"/>
      <c r="BD19" s="25"/>
      <c r="BE19" s="25"/>
      <c r="BF19" s="25"/>
      <c r="BG19" s="25"/>
      <c r="BH19" s="25"/>
      <c r="BI19" s="25"/>
      <c r="BJ19" s="25"/>
      <c r="BK19" s="25"/>
      <c r="BL19" s="15"/>
      <c r="BM19" s="174"/>
      <c r="BN19" s="4" t="str">
        <f>IF(ISERROR(SUM((FREQUENCY(MATCH($V19:$X19,AB19:AI19,0),ROW(3:12))&gt;0)*1)=3),"-","1")</f>
        <v>-</v>
      </c>
      <c r="BO19" s="4" t="str">
        <f t="shared" si="52"/>
        <v>-</v>
      </c>
      <c r="BP19" s="4" t="str">
        <f t="shared" si="53"/>
        <v>-</v>
      </c>
      <c r="BQ19" s="19"/>
      <c r="BR19" s="28"/>
      <c r="BS19" s="63">
        <v>5</v>
      </c>
      <c r="BT19" s="64">
        <v>7</v>
      </c>
      <c r="BU19" s="65">
        <v>11</v>
      </c>
      <c r="BV19" s="65">
        <v>15</v>
      </c>
      <c r="BW19" s="65">
        <v>1</v>
      </c>
      <c r="BX19" s="65">
        <v>13</v>
      </c>
      <c r="BY19" s="65">
        <v>6</v>
      </c>
      <c r="BZ19" s="65">
        <v>4</v>
      </c>
      <c r="CA19" s="66">
        <v>2</v>
      </c>
      <c r="CB19" s="67" t="str">
        <f t="shared" si="30"/>
        <v>1</v>
      </c>
      <c r="CC19" s="4" t="str">
        <f t="shared" si="31"/>
        <v>1</v>
      </c>
      <c r="CD19" s="68" t="str">
        <f t="shared" si="32"/>
        <v>1</v>
      </c>
      <c r="CE19" s="63">
        <v>3</v>
      </c>
      <c r="CF19" s="64">
        <v>11</v>
      </c>
      <c r="CG19" s="65">
        <v>7</v>
      </c>
      <c r="CH19" s="65">
        <v>8</v>
      </c>
      <c r="CI19" s="65">
        <v>1</v>
      </c>
      <c r="CJ19" s="65">
        <v>12</v>
      </c>
      <c r="CK19" s="65">
        <v>13</v>
      </c>
      <c r="CL19" s="65">
        <v>6</v>
      </c>
      <c r="CM19" s="66">
        <v>5</v>
      </c>
      <c r="CN19" s="67" t="str">
        <f t="shared" si="33"/>
        <v>-</v>
      </c>
      <c r="CO19" s="4" t="str">
        <f t="shared" si="34"/>
        <v>-</v>
      </c>
      <c r="CP19" s="68" t="str">
        <f t="shared" si="35"/>
        <v>-</v>
      </c>
      <c r="CQ19" s="69"/>
      <c r="CR19" s="64">
        <v>7</v>
      </c>
      <c r="CS19" s="65">
        <v>13</v>
      </c>
      <c r="CT19" s="65">
        <v>15</v>
      </c>
      <c r="CU19" s="65">
        <v>9</v>
      </c>
      <c r="CV19" s="65">
        <v>16</v>
      </c>
      <c r="CW19" s="65">
        <v>3</v>
      </c>
      <c r="CX19" s="65">
        <v>2</v>
      </c>
      <c r="CY19" s="66">
        <v>6</v>
      </c>
      <c r="CZ19" s="67" t="str">
        <f t="shared" si="36"/>
        <v>-</v>
      </c>
      <c r="DA19" s="4" t="str">
        <f t="shared" si="37"/>
        <v>-</v>
      </c>
      <c r="DB19" s="68" t="str">
        <f t="shared" si="38"/>
        <v>-</v>
      </c>
      <c r="DC19" s="19"/>
      <c r="DD19" s="28"/>
      <c r="DE19" s="69"/>
      <c r="DF19" s="64"/>
      <c r="DG19" s="65"/>
      <c r="DH19" s="65"/>
      <c r="DI19" s="65"/>
      <c r="DJ19" s="65"/>
      <c r="DK19" s="65"/>
      <c r="DL19" s="65"/>
      <c r="DM19" s="66"/>
      <c r="DN19" s="67" t="str">
        <f t="shared" si="39"/>
        <v>-</v>
      </c>
      <c r="DO19" s="4" t="str">
        <f t="shared" si="40"/>
        <v>-</v>
      </c>
      <c r="DP19" s="68" t="str">
        <f t="shared" si="41"/>
        <v>-</v>
      </c>
      <c r="DQ19" s="19"/>
      <c r="DR19" s="28"/>
      <c r="DS19" s="70"/>
      <c r="DT19" s="10">
        <f t="shared" si="22"/>
        <v>7</v>
      </c>
      <c r="DU19" s="10">
        <f t="shared" si="22"/>
        <v>11</v>
      </c>
      <c r="DV19" s="10">
        <f t="shared" si="22"/>
        <v>15</v>
      </c>
      <c r="DW19" s="10">
        <f t="shared" si="22"/>
        <v>1</v>
      </c>
      <c r="DX19" s="10">
        <f t="shared" si="22"/>
        <v>13</v>
      </c>
      <c r="DY19" s="10">
        <f t="shared" si="22"/>
        <v>6</v>
      </c>
      <c r="DZ19" s="10" t="str">
        <f t="shared" si="22"/>
        <v/>
      </c>
      <c r="EA19" s="10" t="str">
        <f t="shared" si="22"/>
        <v/>
      </c>
      <c r="EB19" s="67" t="str">
        <f>IF(ISERROR(SUM((FREQUENCY(MATCH($V19:$X19,DT19:EA19,0),ROW(3:12))&gt;0)*1)=3),"-","1")</f>
        <v>-</v>
      </c>
      <c r="EC19" s="4" t="str">
        <f t="shared" si="42"/>
        <v>-</v>
      </c>
      <c r="ED19" s="68" t="str">
        <f t="shared" si="43"/>
        <v>-</v>
      </c>
      <c r="EE19" s="71"/>
      <c r="EF19" s="10">
        <f t="shared" si="29"/>
        <v>7</v>
      </c>
      <c r="EG19" s="10">
        <f t="shared" si="29"/>
        <v>13</v>
      </c>
      <c r="EH19" s="10">
        <f t="shared" si="23"/>
        <v>15</v>
      </c>
      <c r="EI19" s="10" t="str">
        <f t="shared" si="23"/>
        <v/>
      </c>
      <c r="EJ19" s="10">
        <f t="shared" si="23"/>
        <v>16</v>
      </c>
      <c r="EK19" s="10">
        <f t="shared" si="23"/>
        <v>3</v>
      </c>
      <c r="EL19" s="10" t="str">
        <f t="shared" si="23"/>
        <v/>
      </c>
      <c r="EM19" s="10">
        <f t="shared" si="23"/>
        <v>6</v>
      </c>
      <c r="EN19" s="67" t="str">
        <f>IF(ISERROR(SUM((FREQUENCY(MATCH($V19:$X19,EF19:EM19,0),ROW(3:12))&gt;0)*1)=3),"-","1")</f>
        <v>-</v>
      </c>
      <c r="EO19" s="4" t="str">
        <f t="shared" si="44"/>
        <v>-</v>
      </c>
      <c r="EP19" s="68" t="str">
        <f t="shared" si="45"/>
        <v>-</v>
      </c>
      <c r="EQ19" s="71">
        <v>1</v>
      </c>
      <c r="ER19" s="10">
        <f t="shared" si="24"/>
        <v>7</v>
      </c>
      <c r="ES19" s="10">
        <f t="shared" si="24"/>
        <v>15</v>
      </c>
      <c r="ET19" s="10">
        <f t="shared" si="24"/>
        <v>6</v>
      </c>
      <c r="EU19" s="10">
        <f t="shared" si="25"/>
        <v>13</v>
      </c>
      <c r="EV19" s="10" t="str">
        <f t="shared" si="25"/>
        <v/>
      </c>
      <c r="EW19" s="10" t="str">
        <f t="shared" si="25"/>
        <v/>
      </c>
      <c r="EX19" s="10" t="str">
        <f t="shared" si="25"/>
        <v/>
      </c>
      <c r="EY19" s="10" t="str">
        <f t="shared" si="26"/>
        <v/>
      </c>
      <c r="EZ19" s="67" t="str">
        <f>IF(ISERROR(SUM((FREQUENCY(MATCH($V19:$X19,ER19:EY19,0),ROW(3:12))&gt;0)*1)=3),"-","1")</f>
        <v>-</v>
      </c>
      <c r="FA19" s="4" t="str">
        <f t="shared" si="46"/>
        <v>-</v>
      </c>
      <c r="FB19" s="68" t="str">
        <f t="shared" si="47"/>
        <v>-</v>
      </c>
      <c r="FC19" s="72"/>
      <c r="FD19" s="10" t="str">
        <f t="shared" si="27"/>
        <v/>
      </c>
      <c r="FE19" s="10" t="str">
        <f t="shared" si="27"/>
        <v/>
      </c>
      <c r="FF19" s="10" t="str">
        <f t="shared" si="27"/>
        <v/>
      </c>
      <c r="FG19" s="10" t="str">
        <f t="shared" si="27"/>
        <v/>
      </c>
      <c r="FH19" s="10" t="str">
        <f t="shared" si="27"/>
        <v/>
      </c>
      <c r="FI19" s="10" t="str">
        <f t="shared" si="27"/>
        <v/>
      </c>
      <c r="FJ19" s="10" t="str">
        <f t="shared" si="27"/>
        <v/>
      </c>
      <c r="FK19" s="10" t="str">
        <f t="shared" si="27"/>
        <v/>
      </c>
      <c r="FL19" s="67" t="str">
        <f>IF(ISERROR(SUM((FREQUENCY(MATCH($V19:$X19,FD19:FK19,0),ROW(3:12))&gt;0)*1)=3),"-","1")</f>
        <v>-</v>
      </c>
      <c r="FM19" s="4" t="str">
        <f t="shared" si="48"/>
        <v>-</v>
      </c>
      <c r="FN19" s="68" t="str">
        <f t="shared" si="49"/>
        <v>-</v>
      </c>
      <c r="FO19" s="72">
        <v>3</v>
      </c>
      <c r="FP19" s="10">
        <f t="shared" si="28"/>
        <v>7</v>
      </c>
      <c r="FQ19" s="10" t="str">
        <f t="shared" si="28"/>
        <v/>
      </c>
      <c r="FR19" s="10">
        <f t="shared" si="28"/>
        <v>6</v>
      </c>
      <c r="FS19" s="10">
        <f t="shared" si="28"/>
        <v>13</v>
      </c>
      <c r="FT19" s="10" t="str">
        <f t="shared" si="28"/>
        <v/>
      </c>
      <c r="FU19" s="10">
        <f t="shared" si="28"/>
        <v>11</v>
      </c>
      <c r="FV19" s="10">
        <f t="shared" si="28"/>
        <v>1</v>
      </c>
      <c r="FW19" s="10" t="str">
        <f t="shared" si="28"/>
        <v/>
      </c>
      <c r="FX19" s="67" t="str">
        <f>IF(ISERROR(SUM((FREQUENCY(MATCH($V19:$X19,FP19:FW19,0),ROW(3:12))&gt;0)*1)=3),"-","1")</f>
        <v>-</v>
      </c>
      <c r="FY19" s="4" t="str">
        <f t="shared" si="50"/>
        <v>-</v>
      </c>
      <c r="FZ19" s="68" t="str">
        <f t="shared" si="51"/>
        <v>-</v>
      </c>
    </row>
    <row r="20" spans="1:182" s="17" customFormat="1">
      <c r="A20" s="87">
        <v>40375</v>
      </c>
      <c r="B20" s="88" t="s">
        <v>18</v>
      </c>
      <c r="C20" s="89" t="s">
        <v>17</v>
      </c>
      <c r="D20" s="89" t="s">
        <v>107</v>
      </c>
      <c r="E20" s="89" t="s">
        <v>138</v>
      </c>
      <c r="F20" s="90">
        <v>38000</v>
      </c>
      <c r="G20" s="91">
        <v>2850</v>
      </c>
      <c r="H20" s="91" t="s">
        <v>14</v>
      </c>
      <c r="I20" s="92"/>
      <c r="J20" s="88">
        <v>16</v>
      </c>
      <c r="K20" s="88" t="s">
        <v>139</v>
      </c>
      <c r="L20" s="88" t="s">
        <v>140</v>
      </c>
      <c r="M20" s="88" t="s">
        <v>141</v>
      </c>
      <c r="N20" s="88" t="s">
        <v>142</v>
      </c>
      <c r="O20" s="93">
        <v>179020</v>
      </c>
      <c r="P20" s="86"/>
      <c r="Q20" s="86" t="s">
        <v>91</v>
      </c>
      <c r="R20" s="86" t="s">
        <v>91</v>
      </c>
      <c r="S20" s="86" t="s">
        <v>91</v>
      </c>
      <c r="T20" s="86" t="s">
        <v>91</v>
      </c>
      <c r="U20" s="86" t="s">
        <v>93</v>
      </c>
      <c r="V20" s="58">
        <v>15</v>
      </c>
      <c r="W20" s="58">
        <v>12</v>
      </c>
      <c r="X20" s="58">
        <v>1</v>
      </c>
      <c r="Y20" s="58">
        <v>16</v>
      </c>
      <c r="Z20" s="58">
        <v>10</v>
      </c>
      <c r="AA20" s="69">
        <v>4</v>
      </c>
      <c r="AB20" s="59">
        <v>14</v>
      </c>
      <c r="AC20" s="15">
        <v>6</v>
      </c>
      <c r="AD20" s="15">
        <v>15</v>
      </c>
      <c r="AE20" s="15">
        <v>1</v>
      </c>
      <c r="AF20" s="15">
        <v>12</v>
      </c>
      <c r="AG20" s="15">
        <v>4</v>
      </c>
      <c r="AH20" s="15">
        <v>8</v>
      </c>
      <c r="AI20" s="60">
        <v>10</v>
      </c>
      <c r="AJ20" s="80">
        <f t="shared" si="54"/>
        <v>0</v>
      </c>
      <c r="AK20" s="25"/>
      <c r="AL20" s="25"/>
      <c r="AM20" s="25"/>
      <c r="AN20" s="25"/>
      <c r="AO20" s="25"/>
      <c r="AP20" s="25"/>
      <c r="AQ20" s="25"/>
      <c r="AR20" s="25"/>
      <c r="AS20" s="25"/>
      <c r="AT20" s="25"/>
      <c r="AU20" s="25"/>
      <c r="AV20" s="25"/>
      <c r="AW20" s="25"/>
      <c r="AX20" s="25"/>
      <c r="AY20" s="25"/>
      <c r="AZ20" s="25"/>
      <c r="BA20" s="25"/>
      <c r="BB20" s="25"/>
      <c r="BC20" s="25"/>
      <c r="BD20" s="25"/>
      <c r="BE20" s="25"/>
      <c r="BF20" s="25"/>
      <c r="BG20" s="25"/>
      <c r="BH20" s="25"/>
      <c r="BI20" s="25"/>
      <c r="BJ20" s="25"/>
      <c r="BK20" s="25"/>
      <c r="BL20" s="15"/>
      <c r="BM20" s="174"/>
      <c r="BN20" s="4" t="str">
        <f>IF(ISERROR(SUM((FREQUENCY(MATCH($V20:$X20,AB20:AI20,0),ROW(3:12))&gt;0)*1)=3),"-","1")</f>
        <v>1</v>
      </c>
      <c r="BO20" s="4" t="str">
        <f t="shared" si="52"/>
        <v>-</v>
      </c>
      <c r="BP20" s="4" t="str">
        <f t="shared" si="53"/>
        <v>-</v>
      </c>
      <c r="BQ20" s="19"/>
      <c r="BR20" s="28"/>
      <c r="BS20" s="63">
        <v>4</v>
      </c>
      <c r="BT20" s="64">
        <v>15</v>
      </c>
      <c r="BU20" s="65">
        <v>14</v>
      </c>
      <c r="BV20" s="65">
        <v>16</v>
      </c>
      <c r="BW20" s="65">
        <v>10</v>
      </c>
      <c r="BX20" s="65">
        <v>8</v>
      </c>
      <c r="BY20" s="65">
        <v>1</v>
      </c>
      <c r="BZ20" s="65">
        <v>6</v>
      </c>
      <c r="CA20" s="66">
        <v>7</v>
      </c>
      <c r="CB20" s="67" t="str">
        <f t="shared" si="30"/>
        <v>-</v>
      </c>
      <c r="CC20" s="4" t="str">
        <f t="shared" si="31"/>
        <v>-</v>
      </c>
      <c r="CD20" s="68" t="str">
        <f t="shared" si="32"/>
        <v>-</v>
      </c>
      <c r="CE20" s="63">
        <v>4</v>
      </c>
      <c r="CF20" s="64">
        <v>16</v>
      </c>
      <c r="CG20" s="65">
        <v>12</v>
      </c>
      <c r="CH20" s="65">
        <v>8</v>
      </c>
      <c r="CI20" s="65">
        <v>7</v>
      </c>
      <c r="CJ20" s="65">
        <v>6</v>
      </c>
      <c r="CK20" s="65">
        <v>15</v>
      </c>
      <c r="CL20" s="65">
        <v>13</v>
      </c>
      <c r="CM20" s="66">
        <v>1</v>
      </c>
      <c r="CN20" s="67" t="str">
        <f t="shared" si="33"/>
        <v>1</v>
      </c>
      <c r="CO20" s="4" t="str">
        <f t="shared" si="34"/>
        <v>1</v>
      </c>
      <c r="CP20" s="68" t="str">
        <f t="shared" si="35"/>
        <v>-</v>
      </c>
      <c r="CQ20" s="69"/>
      <c r="CR20" s="64"/>
      <c r="CS20" s="65"/>
      <c r="CT20" s="65"/>
      <c r="CU20" s="65"/>
      <c r="CV20" s="65"/>
      <c r="CW20" s="65"/>
      <c r="CX20" s="65"/>
      <c r="CY20" s="66"/>
      <c r="CZ20" s="67" t="str">
        <f t="shared" si="36"/>
        <v>-</v>
      </c>
      <c r="DA20" s="4" t="str">
        <f t="shared" si="37"/>
        <v>-</v>
      </c>
      <c r="DB20" s="68" t="str">
        <f t="shared" si="38"/>
        <v>-</v>
      </c>
      <c r="DC20" s="19"/>
      <c r="DD20" s="28"/>
      <c r="DE20" s="69"/>
      <c r="DF20" s="64"/>
      <c r="DG20" s="65"/>
      <c r="DH20" s="65"/>
      <c r="DI20" s="65"/>
      <c r="DJ20" s="65"/>
      <c r="DK20" s="65"/>
      <c r="DL20" s="65"/>
      <c r="DM20" s="66"/>
      <c r="DN20" s="67" t="str">
        <f t="shared" si="39"/>
        <v>-</v>
      </c>
      <c r="DO20" s="4" t="str">
        <f t="shared" si="40"/>
        <v>-</v>
      </c>
      <c r="DP20" s="68" t="str">
        <f t="shared" si="41"/>
        <v>-</v>
      </c>
      <c r="DQ20" s="19"/>
      <c r="DR20" s="28"/>
      <c r="DS20" s="70"/>
      <c r="DT20" s="10">
        <f t="shared" si="22"/>
        <v>15</v>
      </c>
      <c r="DU20" s="10">
        <f t="shared" si="22"/>
        <v>14</v>
      </c>
      <c r="DV20" s="10" t="str">
        <f t="shared" si="22"/>
        <v/>
      </c>
      <c r="DW20" s="10">
        <f t="shared" si="22"/>
        <v>10</v>
      </c>
      <c r="DX20" s="10">
        <f t="shared" si="22"/>
        <v>8</v>
      </c>
      <c r="DY20" s="10">
        <f t="shared" si="22"/>
        <v>1</v>
      </c>
      <c r="DZ20" s="10">
        <f t="shared" si="22"/>
        <v>6</v>
      </c>
      <c r="EA20" s="10" t="str">
        <f t="shared" si="22"/>
        <v/>
      </c>
      <c r="EB20" s="67" t="str">
        <f>IF(ISERROR(SUM((FREQUENCY(MATCH($V20:$X20,DT20:EA20,0),ROW(3:12))&gt;0)*1)=3),"-","1")</f>
        <v>-</v>
      </c>
      <c r="EC20" s="4" t="str">
        <f t="shared" si="42"/>
        <v>-</v>
      </c>
      <c r="ED20" s="68" t="str">
        <f t="shared" si="43"/>
        <v>-</v>
      </c>
      <c r="EE20" s="71"/>
      <c r="EF20" s="10" t="str">
        <f t="shared" si="29"/>
        <v/>
      </c>
      <c r="EG20" s="10" t="str">
        <f t="shared" si="29"/>
        <v/>
      </c>
      <c r="EH20" s="10" t="str">
        <f t="shared" si="23"/>
        <v/>
      </c>
      <c r="EI20" s="10" t="str">
        <f t="shared" si="23"/>
        <v/>
      </c>
      <c r="EJ20" s="10" t="str">
        <f t="shared" si="23"/>
        <v/>
      </c>
      <c r="EK20" s="10" t="str">
        <f t="shared" si="23"/>
        <v/>
      </c>
      <c r="EL20" s="10" t="str">
        <f t="shared" si="23"/>
        <v/>
      </c>
      <c r="EM20" s="10" t="str">
        <f t="shared" si="23"/>
        <v/>
      </c>
      <c r="EN20" s="67" t="str">
        <f>IF(ISERROR(SUM((FREQUENCY(MATCH($V20:$X20,EF20:EM20,0),ROW(3:12))&gt;0)*1)=3),"-","1")</f>
        <v>-</v>
      </c>
      <c r="EO20" s="4" t="str">
        <f t="shared" si="44"/>
        <v>-</v>
      </c>
      <c r="EP20" s="68" t="str">
        <f t="shared" si="45"/>
        <v>-</v>
      </c>
      <c r="EQ20" s="71"/>
      <c r="ER20" s="10" t="str">
        <f t="shared" si="24"/>
        <v/>
      </c>
      <c r="ES20" s="10" t="str">
        <f t="shared" si="24"/>
        <v/>
      </c>
      <c r="ET20" s="10" t="str">
        <f t="shared" si="24"/>
        <v/>
      </c>
      <c r="EU20" s="10" t="str">
        <f t="shared" si="25"/>
        <v/>
      </c>
      <c r="EV20" s="10" t="str">
        <f t="shared" si="25"/>
        <v/>
      </c>
      <c r="EW20" s="10" t="str">
        <f t="shared" si="25"/>
        <v/>
      </c>
      <c r="EX20" s="10" t="str">
        <f t="shared" si="25"/>
        <v/>
      </c>
      <c r="EY20" s="10" t="str">
        <f t="shared" si="26"/>
        <v/>
      </c>
      <c r="EZ20" s="67" t="str">
        <f>IF(ISERROR(SUM((FREQUENCY(MATCH($V20:$X20,ER20:EY20,0),ROW(3:12))&gt;0)*1)=3),"-","1")</f>
        <v>-</v>
      </c>
      <c r="FA20" s="4" t="str">
        <f t="shared" si="46"/>
        <v>-</v>
      </c>
      <c r="FB20" s="68" t="str">
        <f t="shared" si="47"/>
        <v>-</v>
      </c>
      <c r="FC20" s="72"/>
      <c r="FD20" s="10" t="str">
        <f t="shared" si="27"/>
        <v/>
      </c>
      <c r="FE20" s="10" t="str">
        <f t="shared" si="27"/>
        <v/>
      </c>
      <c r="FF20" s="10" t="str">
        <f t="shared" si="27"/>
        <v/>
      </c>
      <c r="FG20" s="10" t="str">
        <f t="shared" si="27"/>
        <v/>
      </c>
      <c r="FH20" s="10" t="str">
        <f t="shared" si="27"/>
        <v/>
      </c>
      <c r="FI20" s="10" t="str">
        <f t="shared" si="27"/>
        <v/>
      </c>
      <c r="FJ20" s="10" t="str">
        <f t="shared" si="27"/>
        <v/>
      </c>
      <c r="FK20" s="10" t="str">
        <f t="shared" si="27"/>
        <v/>
      </c>
      <c r="FL20" s="67" t="str">
        <f>IF(ISERROR(SUM((FREQUENCY(MATCH($V20:$X20,FD20:FK20,0),ROW(3:12))&gt;0)*1)=3),"-","1")</f>
        <v>-</v>
      </c>
      <c r="FM20" s="4" t="str">
        <f t="shared" si="48"/>
        <v>-</v>
      </c>
      <c r="FN20" s="68" t="str">
        <f t="shared" si="49"/>
        <v>-</v>
      </c>
      <c r="FO20" s="72">
        <v>2</v>
      </c>
      <c r="FP20" s="10" t="str">
        <f t="shared" si="28"/>
        <v/>
      </c>
      <c r="FQ20" s="10">
        <f t="shared" si="28"/>
        <v>6</v>
      </c>
      <c r="FR20" s="10">
        <f t="shared" si="28"/>
        <v>15</v>
      </c>
      <c r="FS20" s="10">
        <f t="shared" si="28"/>
        <v>1</v>
      </c>
      <c r="FT20" s="10" t="str">
        <f t="shared" si="28"/>
        <v/>
      </c>
      <c r="FU20" s="10" t="str">
        <f t="shared" si="28"/>
        <v/>
      </c>
      <c r="FV20" s="10">
        <f t="shared" si="28"/>
        <v>8</v>
      </c>
      <c r="FW20" s="10" t="str">
        <f t="shared" si="28"/>
        <v/>
      </c>
      <c r="FX20" s="67" t="str">
        <f>IF(ISERROR(SUM((FREQUENCY(MATCH($V20:$X20,FP20:FW20,0),ROW(3:12))&gt;0)*1)=3),"-","1")</f>
        <v>-</v>
      </c>
      <c r="FY20" s="4" t="str">
        <f t="shared" si="50"/>
        <v>-</v>
      </c>
      <c r="FZ20" s="68" t="str">
        <f t="shared" si="51"/>
        <v>-</v>
      </c>
    </row>
    <row r="21" spans="1:182" s="17" customFormat="1">
      <c r="A21" s="87">
        <v>40376</v>
      </c>
      <c r="B21" s="94" t="s">
        <v>19</v>
      </c>
      <c r="C21" s="95" t="s">
        <v>13</v>
      </c>
      <c r="D21" s="95" t="s">
        <v>143</v>
      </c>
      <c r="E21" s="89" t="s">
        <v>85</v>
      </c>
      <c r="F21" s="96">
        <v>48000</v>
      </c>
      <c r="G21" s="97">
        <v>1600</v>
      </c>
      <c r="H21" s="91" t="s">
        <v>21</v>
      </c>
      <c r="I21" s="98" t="s">
        <v>116</v>
      </c>
      <c r="J21" s="94">
        <v>18</v>
      </c>
      <c r="K21" s="88" t="s">
        <v>144</v>
      </c>
      <c r="L21" s="88" t="s">
        <v>145</v>
      </c>
      <c r="M21" s="88" t="s">
        <v>146</v>
      </c>
      <c r="N21" s="88" t="s">
        <v>147</v>
      </c>
      <c r="O21" s="93">
        <v>32400</v>
      </c>
      <c r="P21" s="86"/>
      <c r="Q21" s="86" t="s">
        <v>91</v>
      </c>
      <c r="R21" s="86" t="s">
        <v>91</v>
      </c>
      <c r="S21" s="86" t="s">
        <v>91</v>
      </c>
      <c r="T21" s="86" t="s">
        <v>91</v>
      </c>
      <c r="U21" s="86" t="s">
        <v>92</v>
      </c>
      <c r="V21" s="58">
        <v>10</v>
      </c>
      <c r="W21" s="58">
        <v>6</v>
      </c>
      <c r="X21" s="58">
        <v>8</v>
      </c>
      <c r="Y21" s="58">
        <v>2</v>
      </c>
      <c r="Z21" s="58">
        <v>15</v>
      </c>
      <c r="AA21" s="69">
        <v>4</v>
      </c>
      <c r="AB21" s="59">
        <v>13</v>
      </c>
      <c r="AC21" s="15">
        <v>6</v>
      </c>
      <c r="AD21" s="15">
        <v>1</v>
      </c>
      <c r="AE21" s="15">
        <v>8</v>
      </c>
      <c r="AF21" s="15">
        <v>2</v>
      </c>
      <c r="AG21" s="15">
        <v>11</v>
      </c>
      <c r="AH21" s="15">
        <v>10</v>
      </c>
      <c r="AI21" s="60">
        <v>5</v>
      </c>
      <c r="AJ21" s="80">
        <f t="shared" si="54"/>
        <v>0</v>
      </c>
      <c r="AK21" s="25"/>
      <c r="AL21" s="25"/>
      <c r="AM21" s="25"/>
      <c r="AN21" s="25"/>
      <c r="AO21" s="25"/>
      <c r="AP21" s="25"/>
      <c r="AQ21" s="25"/>
      <c r="AR21" s="25"/>
      <c r="AS21" s="25"/>
      <c r="AT21" s="25"/>
      <c r="AU21" s="25"/>
      <c r="AV21" s="25"/>
      <c r="AW21" s="25"/>
      <c r="AX21" s="25"/>
      <c r="AY21" s="25"/>
      <c r="AZ21" s="25"/>
      <c r="BA21" s="25"/>
      <c r="BB21" s="25"/>
      <c r="BC21" s="25"/>
      <c r="BD21" s="25"/>
      <c r="BE21" s="25"/>
      <c r="BF21" s="25"/>
      <c r="BG21" s="25"/>
      <c r="BH21" s="25"/>
      <c r="BI21" s="25"/>
      <c r="BJ21" s="25"/>
      <c r="BK21" s="25"/>
      <c r="BL21" s="15"/>
      <c r="BM21" s="174"/>
      <c r="BN21" s="4" t="str">
        <f>IF(ISERROR(SUM((FREQUENCY(MATCH($V21:$X21,AB21:AI21,0),ROW(3:12))&gt;0)*1)=3),"-","1")</f>
        <v>1</v>
      </c>
      <c r="BO21" s="4" t="str">
        <f t="shared" si="52"/>
        <v>1</v>
      </c>
      <c r="BP21" s="4" t="str">
        <f t="shared" si="53"/>
        <v>-</v>
      </c>
      <c r="BQ21" s="19"/>
      <c r="BR21" s="28"/>
      <c r="BS21" s="63">
        <v>3</v>
      </c>
      <c r="BT21" s="64">
        <v>12</v>
      </c>
      <c r="BU21" s="15">
        <v>6</v>
      </c>
      <c r="BV21" s="65">
        <v>1</v>
      </c>
      <c r="BW21" s="65">
        <v>4</v>
      </c>
      <c r="BX21" s="15">
        <v>8</v>
      </c>
      <c r="BY21" s="65">
        <v>11</v>
      </c>
      <c r="BZ21" s="15">
        <v>2</v>
      </c>
      <c r="CA21" s="66">
        <v>14</v>
      </c>
      <c r="CB21" s="67" t="str">
        <f t="shared" si="30"/>
        <v>-</v>
      </c>
      <c r="CC21" s="4" t="str">
        <f t="shared" si="31"/>
        <v>-</v>
      </c>
      <c r="CD21" s="68" t="str">
        <f t="shared" si="32"/>
        <v>-</v>
      </c>
      <c r="CE21" s="63">
        <v>4</v>
      </c>
      <c r="CF21" s="64">
        <v>6</v>
      </c>
      <c r="CG21" s="15">
        <v>15</v>
      </c>
      <c r="CH21" s="65">
        <v>4</v>
      </c>
      <c r="CI21" s="65">
        <v>3</v>
      </c>
      <c r="CJ21" s="15">
        <v>1</v>
      </c>
      <c r="CK21" s="65">
        <v>8</v>
      </c>
      <c r="CL21" s="15">
        <v>2</v>
      </c>
      <c r="CM21" s="66">
        <v>13</v>
      </c>
      <c r="CN21" s="67" t="str">
        <f t="shared" si="33"/>
        <v>-</v>
      </c>
      <c r="CO21" s="4" t="str">
        <f t="shared" si="34"/>
        <v>-</v>
      </c>
      <c r="CP21" s="68" t="str">
        <f t="shared" si="35"/>
        <v>-</v>
      </c>
      <c r="CQ21" s="69"/>
      <c r="CR21" s="64">
        <v>6</v>
      </c>
      <c r="CS21" s="15">
        <v>13</v>
      </c>
      <c r="CT21" s="65">
        <v>8</v>
      </c>
      <c r="CU21" s="65">
        <v>1</v>
      </c>
      <c r="CV21" s="15">
        <v>4</v>
      </c>
      <c r="CW21" s="65">
        <v>11</v>
      </c>
      <c r="CX21" s="15">
        <v>3</v>
      </c>
      <c r="CY21" s="66">
        <v>2</v>
      </c>
      <c r="CZ21" s="67" t="str">
        <f t="shared" si="36"/>
        <v>-</v>
      </c>
      <c r="DA21" s="4" t="str">
        <f t="shared" si="37"/>
        <v>-</v>
      </c>
      <c r="DB21" s="68" t="str">
        <f t="shared" si="38"/>
        <v>-</v>
      </c>
      <c r="DC21" s="19"/>
      <c r="DD21" s="28"/>
      <c r="DE21" s="69"/>
      <c r="DF21" s="64"/>
      <c r="DG21" s="15"/>
      <c r="DH21" s="65"/>
      <c r="DI21" s="65"/>
      <c r="DJ21" s="15"/>
      <c r="DK21" s="65"/>
      <c r="DL21" s="15"/>
      <c r="DM21" s="66"/>
      <c r="DN21" s="67" t="str">
        <f t="shared" si="39"/>
        <v>-</v>
      </c>
      <c r="DO21" s="4" t="str">
        <f t="shared" si="40"/>
        <v>-</v>
      </c>
      <c r="DP21" s="68" t="str">
        <f t="shared" si="41"/>
        <v>-</v>
      </c>
      <c r="DQ21" s="19"/>
      <c r="DR21" s="28"/>
      <c r="DS21" s="70"/>
      <c r="DT21" s="10" t="str">
        <f t="shared" si="22"/>
        <v/>
      </c>
      <c r="DU21" s="10">
        <f t="shared" si="22"/>
        <v>6</v>
      </c>
      <c r="DV21" s="10">
        <f t="shared" si="22"/>
        <v>1</v>
      </c>
      <c r="DW21" s="10" t="str">
        <f t="shared" si="22"/>
        <v/>
      </c>
      <c r="DX21" s="10">
        <f t="shared" si="22"/>
        <v>8</v>
      </c>
      <c r="DY21" s="10">
        <f t="shared" si="22"/>
        <v>11</v>
      </c>
      <c r="DZ21" s="10">
        <f t="shared" si="22"/>
        <v>2</v>
      </c>
      <c r="EA21" s="10" t="str">
        <f t="shared" si="22"/>
        <v/>
      </c>
      <c r="EB21" s="67" t="str">
        <f>IF(ISERROR(SUM((FREQUENCY(MATCH($V21:$X21,DT21:EA21,0),ROW(3:12))&gt;0)*1)=3),"-","1")</f>
        <v>-</v>
      </c>
      <c r="EC21" s="4" t="str">
        <f t="shared" si="42"/>
        <v>-</v>
      </c>
      <c r="ED21" s="68" t="str">
        <f t="shared" si="43"/>
        <v>-</v>
      </c>
      <c r="EE21" s="71"/>
      <c r="EF21" s="10">
        <f t="shared" si="29"/>
        <v>6</v>
      </c>
      <c r="EG21" s="10">
        <f t="shared" si="29"/>
        <v>13</v>
      </c>
      <c r="EH21" s="10">
        <f t="shared" si="23"/>
        <v>8</v>
      </c>
      <c r="EI21" s="10">
        <f t="shared" si="23"/>
        <v>1</v>
      </c>
      <c r="EJ21" s="10" t="str">
        <f t="shared" si="23"/>
        <v/>
      </c>
      <c r="EK21" s="10">
        <f t="shared" si="23"/>
        <v>11</v>
      </c>
      <c r="EL21" s="10" t="str">
        <f t="shared" si="23"/>
        <v/>
      </c>
      <c r="EM21" s="10">
        <f t="shared" si="23"/>
        <v>2</v>
      </c>
      <c r="EN21" s="67" t="str">
        <f>IF(ISERROR(SUM((FREQUENCY(MATCH($V21:$X21,EF21:EM21,0),ROW(3:12))&gt;0)*1)=3),"-","1")</f>
        <v>-</v>
      </c>
      <c r="EO21" s="4" t="str">
        <f t="shared" si="44"/>
        <v>-</v>
      </c>
      <c r="EP21" s="68" t="str">
        <f t="shared" si="45"/>
        <v>-</v>
      </c>
      <c r="EQ21" s="71">
        <v>3</v>
      </c>
      <c r="ER21" s="10" t="str">
        <f t="shared" si="24"/>
        <v/>
      </c>
      <c r="ES21" s="10">
        <f t="shared" si="24"/>
        <v>6</v>
      </c>
      <c r="ET21" s="10">
        <f t="shared" si="24"/>
        <v>1</v>
      </c>
      <c r="EU21" s="10">
        <f t="shared" si="25"/>
        <v>8</v>
      </c>
      <c r="EV21" s="10">
        <f t="shared" si="25"/>
        <v>2</v>
      </c>
      <c r="EW21" s="10">
        <f t="shared" si="25"/>
        <v>11</v>
      </c>
      <c r="EX21" s="10" t="str">
        <f t="shared" si="25"/>
        <v/>
      </c>
      <c r="EY21" s="10" t="str">
        <f t="shared" si="26"/>
        <v/>
      </c>
      <c r="EZ21" s="67">
        <v>5</v>
      </c>
      <c r="FA21" s="4" t="str">
        <f t="shared" si="46"/>
        <v>-</v>
      </c>
      <c r="FB21" s="68" t="str">
        <f t="shared" si="47"/>
        <v>-</v>
      </c>
      <c r="FC21" s="72"/>
      <c r="FD21" s="10" t="str">
        <f t="shared" si="27"/>
        <v/>
      </c>
      <c r="FE21" s="10" t="str">
        <f t="shared" si="27"/>
        <v/>
      </c>
      <c r="FF21" s="10" t="str">
        <f t="shared" si="27"/>
        <v/>
      </c>
      <c r="FG21" s="10" t="str">
        <f t="shared" si="27"/>
        <v/>
      </c>
      <c r="FH21" s="10" t="str">
        <f t="shared" si="27"/>
        <v/>
      </c>
      <c r="FI21" s="10" t="str">
        <f t="shared" si="27"/>
        <v/>
      </c>
      <c r="FJ21" s="10" t="str">
        <f t="shared" si="27"/>
        <v/>
      </c>
      <c r="FK21" s="10" t="str">
        <f t="shared" si="27"/>
        <v/>
      </c>
      <c r="FL21" s="67" t="str">
        <f>IF(ISERROR(SUM((FREQUENCY(MATCH($V21:$X21,FD21:FK21,0),ROW(3:12))&gt;0)*1)=3),"-","1")</f>
        <v>-</v>
      </c>
      <c r="FM21" s="4" t="str">
        <f t="shared" si="48"/>
        <v>-</v>
      </c>
      <c r="FN21" s="68" t="str">
        <f t="shared" si="49"/>
        <v>-</v>
      </c>
      <c r="FO21" s="72">
        <v>3</v>
      </c>
      <c r="FP21" s="10" t="str">
        <f t="shared" si="28"/>
        <v/>
      </c>
      <c r="FQ21" s="10">
        <f t="shared" si="28"/>
        <v>6</v>
      </c>
      <c r="FR21" s="10">
        <f t="shared" si="28"/>
        <v>1</v>
      </c>
      <c r="FS21" s="10">
        <f t="shared" si="28"/>
        <v>8</v>
      </c>
      <c r="FT21" s="10">
        <f t="shared" si="28"/>
        <v>2</v>
      </c>
      <c r="FU21" s="10" t="str">
        <f t="shared" si="28"/>
        <v/>
      </c>
      <c r="FV21" s="10" t="str">
        <f t="shared" si="28"/>
        <v/>
      </c>
      <c r="FW21" s="10" t="str">
        <f t="shared" si="28"/>
        <v/>
      </c>
      <c r="FX21" s="67" t="str">
        <f>IF(ISERROR(SUM((FREQUENCY(MATCH($V21:$X21,FP21:FW21,0),ROW(3:12))&gt;0)*1)=3),"-","1")</f>
        <v>-</v>
      </c>
      <c r="FY21" s="4" t="str">
        <f t="shared" si="50"/>
        <v>-</v>
      </c>
      <c r="FZ21" s="68" t="str">
        <f t="shared" si="51"/>
        <v>-</v>
      </c>
    </row>
    <row r="22" spans="1:182" s="17" customFormat="1">
      <c r="A22" s="87">
        <v>40377</v>
      </c>
      <c r="B22" s="88" t="s">
        <v>16</v>
      </c>
      <c r="C22" s="89" t="s">
        <v>17</v>
      </c>
      <c r="D22" s="89"/>
      <c r="E22" s="89"/>
      <c r="F22" s="90">
        <v>60000</v>
      </c>
      <c r="G22" s="91">
        <v>2875</v>
      </c>
      <c r="H22" s="91" t="s">
        <v>14</v>
      </c>
      <c r="I22" s="92"/>
      <c r="J22" s="88">
        <v>18</v>
      </c>
      <c r="K22" s="88" t="s">
        <v>148</v>
      </c>
      <c r="L22" s="88" t="s">
        <v>149</v>
      </c>
      <c r="M22" s="88" t="s">
        <v>150</v>
      </c>
      <c r="N22" s="88" t="s">
        <v>151</v>
      </c>
      <c r="O22" s="93">
        <v>145062</v>
      </c>
      <c r="P22" s="86"/>
      <c r="Q22" s="86" t="s">
        <v>91</v>
      </c>
      <c r="R22" s="86" t="s">
        <v>93</v>
      </c>
      <c r="S22" s="86" t="s">
        <v>91</v>
      </c>
      <c r="T22" s="86" t="s">
        <v>91</v>
      </c>
      <c r="U22" s="86" t="s">
        <v>91</v>
      </c>
      <c r="V22" s="58">
        <v>1</v>
      </c>
      <c r="W22" s="58">
        <v>16</v>
      </c>
      <c r="X22" s="58">
        <v>4</v>
      </c>
      <c r="Y22" s="58">
        <v>14</v>
      </c>
      <c r="Z22" s="58">
        <v>2</v>
      </c>
      <c r="AA22" s="69">
        <v>3</v>
      </c>
      <c r="AB22" s="59">
        <v>1</v>
      </c>
      <c r="AC22" s="15">
        <v>3</v>
      </c>
      <c r="AD22" s="15">
        <v>10</v>
      </c>
      <c r="AE22" s="15">
        <v>14</v>
      </c>
      <c r="AF22" s="15">
        <v>7</v>
      </c>
      <c r="AG22" s="15">
        <v>4</v>
      </c>
      <c r="AH22" s="15">
        <v>13</v>
      </c>
      <c r="AI22" s="60">
        <v>17</v>
      </c>
      <c r="AJ22" s="80">
        <f t="shared" si="54"/>
        <v>1</v>
      </c>
      <c r="AK22" s="25"/>
      <c r="AL22" s="25"/>
      <c r="AM22" s="25"/>
      <c r="AN22" s="25"/>
      <c r="AO22" s="25"/>
      <c r="AP22" s="25"/>
      <c r="AQ22" s="25"/>
      <c r="AR22" s="25"/>
      <c r="AS22" s="25"/>
      <c r="AT22" s="25"/>
      <c r="AU22" s="25"/>
      <c r="AV22" s="25"/>
      <c r="AW22" s="25"/>
      <c r="AX22" s="25"/>
      <c r="AY22" s="25"/>
      <c r="AZ22" s="25"/>
      <c r="BA22" s="25"/>
      <c r="BB22" s="25"/>
      <c r="BC22" s="25"/>
      <c r="BD22" s="25"/>
      <c r="BE22" s="25"/>
      <c r="BF22" s="25"/>
      <c r="BG22" s="25"/>
      <c r="BH22" s="25"/>
      <c r="BI22" s="25"/>
      <c r="BJ22" s="25"/>
      <c r="BK22" s="25"/>
      <c r="BL22" s="15"/>
      <c r="BM22" s="174"/>
      <c r="BN22" s="4" t="str">
        <f t="shared" ref="BN22:BN33" si="55">IF(ISERROR(SUM((FREQUENCY(MATCH($V22:$X22,AB22:AI22,0),ROW(17:24))&gt;0)*1)=3),"-","1")</f>
        <v>-</v>
      </c>
      <c r="BO22" s="4" t="str">
        <f t="shared" si="52"/>
        <v>-</v>
      </c>
      <c r="BP22" s="4" t="str">
        <f t="shared" si="53"/>
        <v>-</v>
      </c>
      <c r="BQ22" s="19"/>
      <c r="BR22" s="28"/>
      <c r="BS22" s="63">
        <v>4</v>
      </c>
      <c r="BT22" s="59">
        <v>3</v>
      </c>
      <c r="BU22" s="15">
        <v>1</v>
      </c>
      <c r="BV22" s="15">
        <v>10</v>
      </c>
      <c r="BW22" s="15">
        <v>14</v>
      </c>
      <c r="BX22" s="15">
        <v>7</v>
      </c>
      <c r="BY22" s="15">
        <v>16</v>
      </c>
      <c r="BZ22" s="65">
        <v>13</v>
      </c>
      <c r="CA22" s="66">
        <v>4</v>
      </c>
      <c r="CB22" s="67" t="str">
        <f t="shared" si="30"/>
        <v>1</v>
      </c>
      <c r="CC22" s="4" t="str">
        <f t="shared" si="31"/>
        <v>1</v>
      </c>
      <c r="CD22" s="68" t="str">
        <f t="shared" si="32"/>
        <v>-</v>
      </c>
      <c r="CE22" s="63">
        <v>4</v>
      </c>
      <c r="CF22" s="59">
        <v>2</v>
      </c>
      <c r="CG22" s="15">
        <v>1</v>
      </c>
      <c r="CH22" s="15">
        <v>7</v>
      </c>
      <c r="CI22" s="15">
        <v>13</v>
      </c>
      <c r="CJ22" s="15">
        <v>4</v>
      </c>
      <c r="CK22" s="15">
        <v>14</v>
      </c>
      <c r="CL22" s="65">
        <v>17</v>
      </c>
      <c r="CM22" s="66">
        <v>10</v>
      </c>
      <c r="CN22" s="67" t="str">
        <f t="shared" si="33"/>
        <v>-</v>
      </c>
      <c r="CO22" s="4" t="str">
        <f t="shared" si="34"/>
        <v>-</v>
      </c>
      <c r="CP22" s="68" t="str">
        <f t="shared" si="35"/>
        <v>-</v>
      </c>
      <c r="CQ22" s="69"/>
      <c r="CR22" s="59">
        <v>7</v>
      </c>
      <c r="CS22" s="15">
        <v>4</v>
      </c>
      <c r="CT22" s="15">
        <v>1</v>
      </c>
      <c r="CU22" s="15">
        <v>14</v>
      </c>
      <c r="CV22" s="15">
        <v>10</v>
      </c>
      <c r="CW22" s="15">
        <v>13</v>
      </c>
      <c r="CX22" s="65">
        <v>17</v>
      </c>
      <c r="CY22" s="66">
        <v>16</v>
      </c>
      <c r="CZ22" s="67" t="str">
        <f t="shared" si="36"/>
        <v>1</v>
      </c>
      <c r="DA22" s="4" t="str">
        <f t="shared" si="37"/>
        <v>1</v>
      </c>
      <c r="DB22" s="68" t="str">
        <f t="shared" si="38"/>
        <v>-</v>
      </c>
      <c r="DC22" s="19"/>
      <c r="DD22" s="28"/>
      <c r="DE22" s="69"/>
      <c r="DF22" s="59"/>
      <c r="DG22" s="15"/>
      <c r="DH22" s="15"/>
      <c r="DI22" s="15"/>
      <c r="DJ22" s="15"/>
      <c r="DK22" s="15"/>
      <c r="DL22" s="65"/>
      <c r="DM22" s="66"/>
      <c r="DN22" s="67" t="str">
        <f t="shared" si="39"/>
        <v>-</v>
      </c>
      <c r="DO22" s="4" t="str">
        <f t="shared" si="40"/>
        <v>-</v>
      </c>
      <c r="DP22" s="68" t="str">
        <f t="shared" si="41"/>
        <v>-</v>
      </c>
      <c r="DQ22" s="19"/>
      <c r="DR22" s="28"/>
      <c r="DS22" s="70"/>
      <c r="DT22" s="10">
        <f t="shared" si="22"/>
        <v>3</v>
      </c>
      <c r="DU22" s="10">
        <f t="shared" si="22"/>
        <v>1</v>
      </c>
      <c r="DV22" s="10">
        <f t="shared" si="22"/>
        <v>10</v>
      </c>
      <c r="DW22" s="10">
        <f t="shared" si="22"/>
        <v>14</v>
      </c>
      <c r="DX22" s="10">
        <f t="shared" si="22"/>
        <v>7</v>
      </c>
      <c r="DY22" s="10" t="str">
        <f t="shared" si="22"/>
        <v/>
      </c>
      <c r="DZ22" s="10">
        <f t="shared" si="22"/>
        <v>13</v>
      </c>
      <c r="EA22" s="10">
        <f t="shared" si="22"/>
        <v>4</v>
      </c>
      <c r="EB22" s="67" t="str">
        <f>IF(ISERROR(SUM((FREQUENCY(MATCH($V22:$X22,DT22:EA22,0),ROW(3:12))&gt;0)*1)=3),"-","1")</f>
        <v>-</v>
      </c>
      <c r="EC22" s="4" t="str">
        <f t="shared" si="42"/>
        <v>-</v>
      </c>
      <c r="ED22" s="68" t="str">
        <f t="shared" si="43"/>
        <v>-</v>
      </c>
      <c r="EE22" s="71"/>
      <c r="EF22" s="10">
        <f t="shared" si="29"/>
        <v>7</v>
      </c>
      <c r="EG22" s="10">
        <f t="shared" si="29"/>
        <v>4</v>
      </c>
      <c r="EH22" s="10">
        <f t="shared" si="23"/>
        <v>1</v>
      </c>
      <c r="EI22" s="10">
        <f t="shared" si="23"/>
        <v>14</v>
      </c>
      <c r="EJ22" s="10">
        <f t="shared" si="23"/>
        <v>10</v>
      </c>
      <c r="EK22" s="10">
        <f t="shared" si="23"/>
        <v>13</v>
      </c>
      <c r="EL22" s="10">
        <f t="shared" si="23"/>
        <v>17</v>
      </c>
      <c r="EM22" s="10" t="str">
        <f t="shared" si="23"/>
        <v/>
      </c>
      <c r="EN22" s="67" t="str">
        <f>IF(ISERROR(SUM((FREQUENCY(MATCH($V22:$X22,EF22:EM22,0),ROW(3:12))&gt;0)*1)=3),"-","1")</f>
        <v>-</v>
      </c>
      <c r="EO22" s="4" t="str">
        <f t="shared" si="44"/>
        <v>-</v>
      </c>
      <c r="EP22" s="68" t="str">
        <f t="shared" si="45"/>
        <v>-</v>
      </c>
      <c r="EQ22" s="71">
        <v>3</v>
      </c>
      <c r="ER22" s="10">
        <f t="shared" si="24"/>
        <v>1</v>
      </c>
      <c r="ES22" s="10" t="str">
        <f t="shared" si="24"/>
        <v/>
      </c>
      <c r="ET22" s="10">
        <f t="shared" si="24"/>
        <v>10</v>
      </c>
      <c r="EU22" s="10">
        <f t="shared" si="25"/>
        <v>14</v>
      </c>
      <c r="EV22" s="10">
        <f t="shared" si="25"/>
        <v>7</v>
      </c>
      <c r="EW22" s="10">
        <f t="shared" si="25"/>
        <v>4</v>
      </c>
      <c r="EX22" s="10">
        <f t="shared" si="25"/>
        <v>13</v>
      </c>
      <c r="EY22" s="10" t="str">
        <f t="shared" si="26"/>
        <v/>
      </c>
      <c r="EZ22" s="67" t="str">
        <f>IF(ISERROR(SUM((FREQUENCY(MATCH($V22:$X22,ER22:EY22,0),ROW(3:12))&gt;0)*1)=3),"-","1")</f>
        <v>-</v>
      </c>
      <c r="FA22" s="4" t="str">
        <f t="shared" si="46"/>
        <v>-</v>
      </c>
      <c r="FB22" s="68" t="str">
        <f t="shared" si="47"/>
        <v>-</v>
      </c>
      <c r="FC22" s="72"/>
      <c r="FD22" s="10" t="str">
        <f t="shared" si="27"/>
        <v/>
      </c>
      <c r="FE22" s="10" t="str">
        <f t="shared" si="27"/>
        <v/>
      </c>
      <c r="FF22" s="10" t="str">
        <f t="shared" si="27"/>
        <v/>
      </c>
      <c r="FG22" s="10" t="str">
        <f t="shared" si="27"/>
        <v/>
      </c>
      <c r="FH22" s="10" t="str">
        <f t="shared" si="27"/>
        <v/>
      </c>
      <c r="FI22" s="10" t="str">
        <f t="shared" si="27"/>
        <v/>
      </c>
      <c r="FJ22" s="10" t="str">
        <f t="shared" si="27"/>
        <v/>
      </c>
      <c r="FK22" s="10" t="str">
        <f t="shared" si="27"/>
        <v/>
      </c>
      <c r="FL22" s="67" t="str">
        <f>IF(ISERROR(SUM((FREQUENCY(MATCH($V22:$X22,FD22:FK22,0),ROW(3:12))&gt;0)*1)=3),"-","1")</f>
        <v>-</v>
      </c>
      <c r="FM22" s="4" t="str">
        <f t="shared" si="48"/>
        <v>-</v>
      </c>
      <c r="FN22" s="68" t="str">
        <f t="shared" si="49"/>
        <v>-</v>
      </c>
      <c r="FO22" s="72">
        <v>3</v>
      </c>
      <c r="FP22" s="10">
        <f t="shared" si="28"/>
        <v>1</v>
      </c>
      <c r="FQ22" s="10" t="str">
        <f t="shared" si="28"/>
        <v/>
      </c>
      <c r="FR22" s="10">
        <f t="shared" si="28"/>
        <v>10</v>
      </c>
      <c r="FS22" s="10">
        <f t="shared" si="28"/>
        <v>14</v>
      </c>
      <c r="FT22" s="10">
        <f t="shared" si="28"/>
        <v>7</v>
      </c>
      <c r="FU22" s="10">
        <f t="shared" si="28"/>
        <v>4</v>
      </c>
      <c r="FV22" s="10">
        <f t="shared" si="28"/>
        <v>13</v>
      </c>
      <c r="FW22" s="10" t="str">
        <f t="shared" si="28"/>
        <v/>
      </c>
      <c r="FX22" s="67" t="str">
        <f>IF(ISERROR(SUM((FREQUENCY(MATCH($V22:$X22,FP22:FW22,0),ROW(3:12))&gt;0)*1)=3),"-","1")</f>
        <v>-</v>
      </c>
      <c r="FY22" s="4" t="str">
        <f t="shared" si="50"/>
        <v>-</v>
      </c>
      <c r="FZ22" s="68" t="str">
        <f t="shared" si="51"/>
        <v>-</v>
      </c>
    </row>
    <row r="23" spans="1:182" s="17" customFormat="1">
      <c r="A23" s="87">
        <v>40378</v>
      </c>
      <c r="B23" s="94" t="s">
        <v>22</v>
      </c>
      <c r="C23" s="95" t="s">
        <v>13</v>
      </c>
      <c r="D23" s="89"/>
      <c r="E23" s="89" t="s">
        <v>152</v>
      </c>
      <c r="F23" s="96">
        <v>58000</v>
      </c>
      <c r="G23" s="97">
        <v>2400</v>
      </c>
      <c r="H23" s="91" t="s">
        <v>14</v>
      </c>
      <c r="I23" s="98" t="s">
        <v>153</v>
      </c>
      <c r="J23" s="94">
        <v>16</v>
      </c>
      <c r="K23" s="88" t="s">
        <v>154</v>
      </c>
      <c r="L23" s="88" t="s">
        <v>131</v>
      </c>
      <c r="M23" s="88" t="s">
        <v>155</v>
      </c>
      <c r="N23" s="88" t="s">
        <v>155</v>
      </c>
      <c r="O23" s="93">
        <v>10500</v>
      </c>
      <c r="P23" s="86"/>
      <c r="Q23" s="86" t="s">
        <v>93</v>
      </c>
      <c r="R23" s="86" t="s">
        <v>91</v>
      </c>
      <c r="S23" s="86" t="s">
        <v>91</v>
      </c>
      <c r="T23" s="86" t="s">
        <v>91</v>
      </c>
      <c r="U23" s="86" t="s">
        <v>91</v>
      </c>
      <c r="V23" s="58">
        <v>12</v>
      </c>
      <c r="W23" s="58">
        <v>7</v>
      </c>
      <c r="X23" s="58">
        <v>13</v>
      </c>
      <c r="Y23" s="58">
        <v>5</v>
      </c>
      <c r="Z23" s="58">
        <v>3</v>
      </c>
      <c r="AA23" s="69">
        <v>3</v>
      </c>
      <c r="AB23" s="59">
        <v>5</v>
      </c>
      <c r="AC23" s="15">
        <v>6</v>
      </c>
      <c r="AD23" s="15">
        <v>2</v>
      </c>
      <c r="AE23" s="15">
        <v>1</v>
      </c>
      <c r="AF23" s="15">
        <v>15</v>
      </c>
      <c r="AG23" s="15">
        <v>7</v>
      </c>
      <c r="AH23" s="15">
        <v>16</v>
      </c>
      <c r="AI23" s="60">
        <v>13</v>
      </c>
      <c r="AJ23" s="80">
        <f t="shared" si="54"/>
        <v>0</v>
      </c>
      <c r="AK23" s="25"/>
      <c r="AL23" s="25"/>
      <c r="AM23" s="25"/>
      <c r="AN23" s="25"/>
      <c r="AO23" s="25"/>
      <c r="AP23" s="25"/>
      <c r="AQ23" s="25"/>
      <c r="AR23" s="25"/>
      <c r="AS23" s="25"/>
      <c r="AT23" s="25"/>
      <c r="AU23" s="25"/>
      <c r="AV23" s="25"/>
      <c r="AW23" s="25"/>
      <c r="AX23" s="25"/>
      <c r="AY23" s="25"/>
      <c r="AZ23" s="25"/>
      <c r="BA23" s="25"/>
      <c r="BB23" s="25"/>
      <c r="BC23" s="25"/>
      <c r="BD23" s="25"/>
      <c r="BE23" s="25"/>
      <c r="BF23" s="25"/>
      <c r="BG23" s="25"/>
      <c r="BH23" s="25"/>
      <c r="BI23" s="25"/>
      <c r="BJ23" s="25"/>
      <c r="BK23" s="25"/>
      <c r="BL23" s="15"/>
      <c r="BM23" s="174"/>
      <c r="BN23" s="4" t="str">
        <f t="shared" si="55"/>
        <v>-</v>
      </c>
      <c r="BO23" s="4" t="str">
        <f t="shared" si="52"/>
        <v>-</v>
      </c>
      <c r="BP23" s="4" t="str">
        <f t="shared" si="53"/>
        <v>-</v>
      </c>
      <c r="BQ23" s="19"/>
      <c r="BR23" s="28"/>
      <c r="BS23" s="63">
        <v>3</v>
      </c>
      <c r="BT23" s="64">
        <v>2</v>
      </c>
      <c r="BU23" s="65">
        <v>5</v>
      </c>
      <c r="BV23" s="65">
        <v>6</v>
      </c>
      <c r="BW23" s="65">
        <v>1</v>
      </c>
      <c r="BX23" s="65">
        <v>9</v>
      </c>
      <c r="BY23" s="65">
        <v>8</v>
      </c>
      <c r="BZ23" s="65">
        <v>13</v>
      </c>
      <c r="CA23" s="66">
        <v>7</v>
      </c>
      <c r="CB23" s="67" t="str">
        <f t="shared" si="30"/>
        <v>-</v>
      </c>
      <c r="CC23" s="4" t="str">
        <f t="shared" si="31"/>
        <v>-</v>
      </c>
      <c r="CD23" s="68" t="str">
        <f t="shared" si="32"/>
        <v>-</v>
      </c>
      <c r="CE23" s="63">
        <v>3</v>
      </c>
      <c r="CF23" s="64">
        <v>9</v>
      </c>
      <c r="CG23" s="65">
        <v>5</v>
      </c>
      <c r="CH23" s="65">
        <v>3</v>
      </c>
      <c r="CI23" s="65">
        <v>16</v>
      </c>
      <c r="CJ23" s="65">
        <v>7</v>
      </c>
      <c r="CK23" s="65">
        <v>1</v>
      </c>
      <c r="CL23" s="65">
        <v>2</v>
      </c>
      <c r="CM23" s="66">
        <v>4</v>
      </c>
      <c r="CN23" s="67" t="str">
        <f t="shared" si="33"/>
        <v>-</v>
      </c>
      <c r="CO23" s="4" t="str">
        <f t="shared" si="34"/>
        <v>-</v>
      </c>
      <c r="CP23" s="68" t="str">
        <f t="shared" si="35"/>
        <v>-</v>
      </c>
      <c r="CQ23" s="69"/>
      <c r="CR23" s="64">
        <v>2</v>
      </c>
      <c r="CS23" s="65">
        <v>3</v>
      </c>
      <c r="CT23" s="65">
        <v>1</v>
      </c>
      <c r="CU23" s="65">
        <v>4</v>
      </c>
      <c r="CV23" s="65">
        <v>6</v>
      </c>
      <c r="CW23" s="65">
        <v>5</v>
      </c>
      <c r="CX23" s="65">
        <v>7</v>
      </c>
      <c r="CY23" s="66">
        <v>13</v>
      </c>
      <c r="CZ23" s="67" t="str">
        <f t="shared" si="36"/>
        <v>-</v>
      </c>
      <c r="DA23" s="4" t="str">
        <f t="shared" si="37"/>
        <v>-</v>
      </c>
      <c r="DB23" s="68" t="str">
        <f t="shared" si="38"/>
        <v>-</v>
      </c>
      <c r="DC23" s="19"/>
      <c r="DD23" s="28"/>
      <c r="DE23" s="69"/>
      <c r="DF23" s="64"/>
      <c r="DG23" s="65"/>
      <c r="DH23" s="65"/>
      <c r="DI23" s="65"/>
      <c r="DJ23" s="65"/>
      <c r="DK23" s="65"/>
      <c r="DL23" s="65"/>
      <c r="DM23" s="66"/>
      <c r="DN23" s="67" t="str">
        <f t="shared" si="39"/>
        <v>-</v>
      </c>
      <c r="DO23" s="4" t="str">
        <f t="shared" si="40"/>
        <v>-</v>
      </c>
      <c r="DP23" s="68" t="str">
        <f t="shared" si="41"/>
        <v>-</v>
      </c>
      <c r="DQ23" s="19"/>
      <c r="DR23" s="28"/>
      <c r="DS23" s="70"/>
      <c r="DT23" s="10">
        <f t="shared" si="22"/>
        <v>2</v>
      </c>
      <c r="DU23" s="10">
        <f t="shared" si="22"/>
        <v>5</v>
      </c>
      <c r="DV23" s="10">
        <f t="shared" si="22"/>
        <v>6</v>
      </c>
      <c r="DW23" s="10">
        <f t="shared" si="22"/>
        <v>1</v>
      </c>
      <c r="DX23" s="10" t="str">
        <f t="shared" si="22"/>
        <v/>
      </c>
      <c r="DY23" s="10" t="str">
        <f t="shared" si="22"/>
        <v/>
      </c>
      <c r="DZ23" s="10">
        <f t="shared" si="22"/>
        <v>13</v>
      </c>
      <c r="EA23" s="10">
        <f t="shared" si="22"/>
        <v>7</v>
      </c>
      <c r="EB23" s="67" t="str">
        <f t="shared" ref="EB23:EB35" si="56">IF(ISERROR(SUM((FREQUENCY(MATCH($V23:$X23,DT23:EA23,0),ROW(19:26))&gt;0)*1)=3),"-","1")</f>
        <v>-</v>
      </c>
      <c r="EC23" s="4" t="str">
        <f t="shared" si="42"/>
        <v>-</v>
      </c>
      <c r="ED23" s="68" t="str">
        <f t="shared" si="43"/>
        <v>-</v>
      </c>
      <c r="EE23" s="71"/>
      <c r="EF23" s="10">
        <f t="shared" si="29"/>
        <v>2</v>
      </c>
      <c r="EG23" s="10" t="str">
        <f t="shared" si="29"/>
        <v/>
      </c>
      <c r="EH23" s="10">
        <f t="shared" si="23"/>
        <v>1</v>
      </c>
      <c r="EI23" s="10" t="str">
        <f t="shared" si="23"/>
        <v/>
      </c>
      <c r="EJ23" s="10">
        <f t="shared" si="23"/>
        <v>6</v>
      </c>
      <c r="EK23" s="10">
        <f t="shared" si="23"/>
        <v>5</v>
      </c>
      <c r="EL23" s="10">
        <f t="shared" si="23"/>
        <v>7</v>
      </c>
      <c r="EM23" s="10">
        <f t="shared" si="23"/>
        <v>13</v>
      </c>
      <c r="EN23" s="67" t="str">
        <f t="shared" ref="EN23:EN35" si="57">IF(ISERROR(SUM((FREQUENCY(MATCH($V23:$X23,EF23:EM23,0),ROW(19:26))&gt;0)*1)=3),"-","1")</f>
        <v>-</v>
      </c>
      <c r="EO23" s="4" t="str">
        <f t="shared" si="44"/>
        <v>-</v>
      </c>
      <c r="EP23" s="68" t="str">
        <f t="shared" si="45"/>
        <v>-</v>
      </c>
      <c r="EQ23" s="71">
        <v>3</v>
      </c>
      <c r="ER23" s="10">
        <f t="shared" si="24"/>
        <v>5</v>
      </c>
      <c r="ES23" s="10">
        <f t="shared" si="24"/>
        <v>6</v>
      </c>
      <c r="ET23" s="10">
        <f t="shared" si="24"/>
        <v>2</v>
      </c>
      <c r="EU23" s="10">
        <f t="shared" si="25"/>
        <v>1</v>
      </c>
      <c r="EV23" s="10" t="str">
        <f t="shared" si="25"/>
        <v/>
      </c>
      <c r="EW23" s="10">
        <f t="shared" si="25"/>
        <v>7</v>
      </c>
      <c r="EX23" s="10" t="str">
        <f t="shared" si="25"/>
        <v/>
      </c>
      <c r="EY23" s="10">
        <f t="shared" si="26"/>
        <v>13</v>
      </c>
      <c r="EZ23" s="67">
        <v>6</v>
      </c>
      <c r="FA23" s="4" t="str">
        <f t="shared" si="46"/>
        <v>-</v>
      </c>
      <c r="FB23" s="68" t="str">
        <f t="shared" si="47"/>
        <v>-</v>
      </c>
      <c r="FC23" s="72"/>
      <c r="FD23" s="10" t="str">
        <f t="shared" si="27"/>
        <v/>
      </c>
      <c r="FE23" s="10" t="str">
        <f t="shared" si="27"/>
        <v/>
      </c>
      <c r="FF23" s="10" t="str">
        <f t="shared" si="27"/>
        <v/>
      </c>
      <c r="FG23" s="10" t="str">
        <f t="shared" si="27"/>
        <v/>
      </c>
      <c r="FH23" s="10" t="str">
        <f t="shared" si="27"/>
        <v/>
      </c>
      <c r="FI23" s="10" t="str">
        <f t="shared" si="27"/>
        <v/>
      </c>
      <c r="FJ23" s="10" t="str">
        <f t="shared" si="27"/>
        <v/>
      </c>
      <c r="FK23" s="10" t="str">
        <f t="shared" si="27"/>
        <v/>
      </c>
      <c r="FL23" s="67" t="str">
        <f t="shared" ref="FL23:FL31" si="58">IF(ISERROR(SUM((FREQUENCY(MATCH($V23:$X23,FD23:FK23,0),ROW(19:26))&gt;0)*1)=3),"-","1")</f>
        <v>-</v>
      </c>
      <c r="FM23" s="4" t="str">
        <f t="shared" si="48"/>
        <v>-</v>
      </c>
      <c r="FN23" s="68" t="str">
        <f t="shared" si="49"/>
        <v>-</v>
      </c>
      <c r="FO23" s="72">
        <v>2</v>
      </c>
      <c r="FP23" s="10">
        <f t="shared" si="28"/>
        <v>5</v>
      </c>
      <c r="FQ23" s="10" t="str">
        <f t="shared" si="28"/>
        <v/>
      </c>
      <c r="FR23" s="10">
        <f t="shared" si="28"/>
        <v>2</v>
      </c>
      <c r="FS23" s="10">
        <f t="shared" si="28"/>
        <v>1</v>
      </c>
      <c r="FT23" s="10" t="str">
        <f t="shared" si="28"/>
        <v/>
      </c>
      <c r="FU23" s="10">
        <f t="shared" si="28"/>
        <v>7</v>
      </c>
      <c r="FV23" s="10" t="str">
        <f t="shared" si="28"/>
        <v/>
      </c>
      <c r="FW23" s="10" t="str">
        <f t="shared" si="28"/>
        <v/>
      </c>
      <c r="FX23" s="67" t="str">
        <f t="shared" ref="FX23:FX31" si="59">IF(ISERROR(SUM((FREQUENCY(MATCH($V23:$X23,FP23:FW23,0),ROW(19:26))&gt;0)*1)=3),"-","1")</f>
        <v>-</v>
      </c>
      <c r="FY23" s="4" t="str">
        <f t="shared" si="50"/>
        <v>-</v>
      </c>
      <c r="FZ23" s="68" t="str">
        <f t="shared" si="51"/>
        <v>-</v>
      </c>
    </row>
    <row r="24" spans="1:182" s="17" customFormat="1">
      <c r="A24" s="87">
        <v>40379</v>
      </c>
      <c r="B24" s="88" t="s">
        <v>22</v>
      </c>
      <c r="C24" s="89" t="s">
        <v>13</v>
      </c>
      <c r="D24" s="89"/>
      <c r="E24" s="89" t="s">
        <v>85</v>
      </c>
      <c r="F24" s="90">
        <v>48000</v>
      </c>
      <c r="G24" s="91">
        <v>3000</v>
      </c>
      <c r="H24" s="91" t="s">
        <v>14</v>
      </c>
      <c r="I24" s="92" t="s">
        <v>156</v>
      </c>
      <c r="J24" s="88">
        <v>18</v>
      </c>
      <c r="K24" s="88" t="s">
        <v>157</v>
      </c>
      <c r="L24" s="88" t="s">
        <v>131</v>
      </c>
      <c r="M24" s="88" t="s">
        <v>158</v>
      </c>
      <c r="N24" s="88" t="s">
        <v>159</v>
      </c>
      <c r="O24" s="93">
        <v>14500</v>
      </c>
      <c r="P24" s="86"/>
      <c r="Q24" s="86" t="s">
        <v>91</v>
      </c>
      <c r="R24" s="86" t="s">
        <v>93</v>
      </c>
      <c r="S24" s="86" t="s">
        <v>91</v>
      </c>
      <c r="T24" s="86" t="s">
        <v>92</v>
      </c>
      <c r="U24" s="86" t="s">
        <v>91</v>
      </c>
      <c r="V24" s="58">
        <v>6</v>
      </c>
      <c r="W24" s="58">
        <v>18</v>
      </c>
      <c r="X24" s="58">
        <v>13</v>
      </c>
      <c r="Y24" s="58">
        <v>5</v>
      </c>
      <c r="Z24" s="58">
        <v>10</v>
      </c>
      <c r="AA24" s="69">
        <v>2</v>
      </c>
      <c r="AB24" s="59">
        <v>6</v>
      </c>
      <c r="AC24" s="15">
        <v>3</v>
      </c>
      <c r="AD24" s="15">
        <v>11</v>
      </c>
      <c r="AE24" s="15">
        <v>14</v>
      </c>
      <c r="AF24" s="15">
        <v>17</v>
      </c>
      <c r="AG24" s="15">
        <v>10</v>
      </c>
      <c r="AH24" s="15">
        <v>12</v>
      </c>
      <c r="AI24" s="60">
        <v>9</v>
      </c>
      <c r="AJ24" s="80">
        <f t="shared" si="54"/>
        <v>1</v>
      </c>
      <c r="AK24" s="25"/>
      <c r="AL24" s="25"/>
      <c r="AM24" s="25"/>
      <c r="AN24" s="25"/>
      <c r="AO24" s="25"/>
      <c r="AP24" s="25"/>
      <c r="AQ24" s="25"/>
      <c r="AR24" s="25"/>
      <c r="AS24" s="25"/>
      <c r="AT24" s="25"/>
      <c r="AU24" s="25"/>
      <c r="AV24" s="25"/>
      <c r="AW24" s="25"/>
      <c r="AX24" s="25"/>
      <c r="AY24" s="25"/>
      <c r="AZ24" s="25"/>
      <c r="BA24" s="25"/>
      <c r="BB24" s="25"/>
      <c r="BC24" s="25"/>
      <c r="BD24" s="25"/>
      <c r="BE24" s="25"/>
      <c r="BF24" s="25"/>
      <c r="BG24" s="25"/>
      <c r="BH24" s="25"/>
      <c r="BI24" s="25"/>
      <c r="BJ24" s="25"/>
      <c r="BK24" s="25"/>
      <c r="BL24" s="15"/>
      <c r="BM24" s="174"/>
      <c r="BN24" s="4" t="str">
        <f t="shared" si="55"/>
        <v>-</v>
      </c>
      <c r="BO24" s="4" t="str">
        <f t="shared" si="52"/>
        <v>-</v>
      </c>
      <c r="BP24" s="4" t="str">
        <f t="shared" si="53"/>
        <v>-</v>
      </c>
      <c r="BQ24" s="19"/>
      <c r="BR24" s="28"/>
      <c r="BS24" s="63">
        <v>2</v>
      </c>
      <c r="BT24" s="64">
        <v>6</v>
      </c>
      <c r="BU24" s="65">
        <v>3</v>
      </c>
      <c r="BV24" s="65">
        <v>10</v>
      </c>
      <c r="BW24" s="65">
        <v>8</v>
      </c>
      <c r="BX24" s="65">
        <v>14</v>
      </c>
      <c r="BY24" s="65">
        <v>11</v>
      </c>
      <c r="BZ24" s="65">
        <v>17</v>
      </c>
      <c r="CA24" s="66">
        <v>7</v>
      </c>
      <c r="CB24" s="67" t="str">
        <f t="shared" si="30"/>
        <v>-</v>
      </c>
      <c r="CC24" s="4" t="str">
        <f t="shared" si="31"/>
        <v>-</v>
      </c>
      <c r="CD24" s="68" t="str">
        <f t="shared" si="32"/>
        <v>-</v>
      </c>
      <c r="CE24" s="63">
        <v>1</v>
      </c>
      <c r="CF24" s="64">
        <v>8</v>
      </c>
      <c r="CG24" s="65">
        <v>14</v>
      </c>
      <c r="CH24" s="65">
        <v>3</v>
      </c>
      <c r="CI24" s="65">
        <v>1</v>
      </c>
      <c r="CJ24" s="65">
        <v>12</v>
      </c>
      <c r="CK24" s="65">
        <v>5</v>
      </c>
      <c r="CL24" s="65">
        <v>4</v>
      </c>
      <c r="CM24" s="66">
        <v>7</v>
      </c>
      <c r="CN24" s="67" t="str">
        <f t="shared" si="33"/>
        <v>-</v>
      </c>
      <c r="CO24" s="4" t="str">
        <f t="shared" si="34"/>
        <v>-</v>
      </c>
      <c r="CP24" s="68" t="str">
        <f t="shared" si="35"/>
        <v>-</v>
      </c>
      <c r="CQ24" s="69"/>
      <c r="CR24" s="64">
        <v>6</v>
      </c>
      <c r="CS24" s="65">
        <v>7</v>
      </c>
      <c r="CT24" s="65">
        <v>14</v>
      </c>
      <c r="CU24" s="65">
        <v>10</v>
      </c>
      <c r="CV24" s="65">
        <v>13</v>
      </c>
      <c r="CW24" s="65">
        <v>3</v>
      </c>
      <c r="CX24" s="65">
        <v>9</v>
      </c>
      <c r="CY24" s="66">
        <v>8</v>
      </c>
      <c r="CZ24" s="67" t="str">
        <f t="shared" si="36"/>
        <v>-</v>
      </c>
      <c r="DA24" s="4" t="str">
        <f t="shared" si="37"/>
        <v>-</v>
      </c>
      <c r="DB24" s="68" t="str">
        <f t="shared" si="38"/>
        <v>-</v>
      </c>
      <c r="DC24" s="19"/>
      <c r="DD24" s="28"/>
      <c r="DE24" s="69"/>
      <c r="DF24" s="64"/>
      <c r="DG24" s="65"/>
      <c r="DH24" s="65"/>
      <c r="DI24" s="65"/>
      <c r="DJ24" s="65"/>
      <c r="DK24" s="65"/>
      <c r="DL24" s="65"/>
      <c r="DM24" s="66"/>
      <c r="DN24" s="67" t="str">
        <f t="shared" si="39"/>
        <v>-</v>
      </c>
      <c r="DO24" s="4" t="str">
        <f t="shared" si="40"/>
        <v>-</v>
      </c>
      <c r="DP24" s="68" t="str">
        <f t="shared" si="41"/>
        <v>-</v>
      </c>
      <c r="DQ24" s="19"/>
      <c r="DR24" s="28"/>
      <c r="DS24" s="70"/>
      <c r="DT24" s="10">
        <f t="shared" si="22"/>
        <v>6</v>
      </c>
      <c r="DU24" s="10">
        <f t="shared" si="22"/>
        <v>3</v>
      </c>
      <c r="DV24" s="10">
        <f t="shared" si="22"/>
        <v>10</v>
      </c>
      <c r="DW24" s="10" t="str">
        <f t="shared" si="22"/>
        <v/>
      </c>
      <c r="DX24" s="10">
        <f t="shared" si="22"/>
        <v>14</v>
      </c>
      <c r="DY24" s="10">
        <f t="shared" si="22"/>
        <v>11</v>
      </c>
      <c r="DZ24" s="10">
        <f t="shared" si="22"/>
        <v>17</v>
      </c>
      <c r="EA24" s="10" t="str">
        <f t="shared" si="22"/>
        <v/>
      </c>
      <c r="EB24" s="67" t="str">
        <f t="shared" si="56"/>
        <v>-</v>
      </c>
      <c r="EC24" s="4" t="str">
        <f t="shared" si="42"/>
        <v>-</v>
      </c>
      <c r="ED24" s="68" t="str">
        <f t="shared" si="43"/>
        <v>-</v>
      </c>
      <c r="EE24" s="71"/>
      <c r="EF24" s="10">
        <f t="shared" si="29"/>
        <v>6</v>
      </c>
      <c r="EG24" s="10" t="str">
        <f t="shared" si="29"/>
        <v/>
      </c>
      <c r="EH24" s="10">
        <f t="shared" si="23"/>
        <v>14</v>
      </c>
      <c r="EI24" s="10">
        <f t="shared" si="23"/>
        <v>10</v>
      </c>
      <c r="EJ24" s="10" t="str">
        <f t="shared" si="23"/>
        <v/>
      </c>
      <c r="EK24" s="10">
        <f t="shared" si="23"/>
        <v>3</v>
      </c>
      <c r="EL24" s="10">
        <f t="shared" si="23"/>
        <v>9</v>
      </c>
      <c r="EM24" s="10" t="str">
        <f t="shared" si="23"/>
        <v/>
      </c>
      <c r="EN24" s="67" t="str">
        <f t="shared" si="57"/>
        <v>-</v>
      </c>
      <c r="EO24" s="4" t="str">
        <f t="shared" si="44"/>
        <v>-</v>
      </c>
      <c r="EP24" s="68" t="str">
        <f t="shared" si="45"/>
        <v>-</v>
      </c>
      <c r="EQ24" s="71">
        <v>2</v>
      </c>
      <c r="ER24" s="10">
        <f t="shared" si="24"/>
        <v>6</v>
      </c>
      <c r="ES24" s="10">
        <f t="shared" si="24"/>
        <v>3</v>
      </c>
      <c r="ET24" s="10" t="str">
        <f t="shared" si="24"/>
        <v/>
      </c>
      <c r="EU24" s="10">
        <f t="shared" si="25"/>
        <v>14</v>
      </c>
      <c r="EV24" s="10" t="str">
        <f t="shared" si="25"/>
        <v/>
      </c>
      <c r="EW24" s="10">
        <f t="shared" si="25"/>
        <v>10</v>
      </c>
      <c r="EX24" s="10" t="str">
        <f t="shared" si="25"/>
        <v/>
      </c>
      <c r="EY24" s="10" t="str">
        <f t="shared" si="26"/>
        <v/>
      </c>
      <c r="EZ24" s="67" t="str">
        <f>IF(ISERROR(SUM((FREQUENCY(MATCH($V24:$X24,ER24:EY24,0),ROW(20:27))&gt;0)*1)=3),"-","1")</f>
        <v>-</v>
      </c>
      <c r="FA24" s="4" t="str">
        <f t="shared" si="46"/>
        <v>-</v>
      </c>
      <c r="FB24" s="68" t="str">
        <f t="shared" si="47"/>
        <v>-</v>
      </c>
      <c r="FC24" s="72"/>
      <c r="FD24" s="10" t="str">
        <f t="shared" si="27"/>
        <v/>
      </c>
      <c r="FE24" s="10" t="str">
        <f t="shared" si="27"/>
        <v/>
      </c>
      <c r="FF24" s="10" t="str">
        <f t="shared" si="27"/>
        <v/>
      </c>
      <c r="FG24" s="10" t="str">
        <f t="shared" si="27"/>
        <v/>
      </c>
      <c r="FH24" s="10" t="str">
        <f t="shared" si="27"/>
        <v/>
      </c>
      <c r="FI24" s="10" t="str">
        <f t="shared" si="27"/>
        <v/>
      </c>
      <c r="FJ24" s="10" t="str">
        <f t="shared" si="27"/>
        <v/>
      </c>
      <c r="FK24" s="10" t="str">
        <f t="shared" si="27"/>
        <v/>
      </c>
      <c r="FL24" s="67" t="str">
        <f t="shared" si="58"/>
        <v>-</v>
      </c>
      <c r="FM24" s="4" t="str">
        <f t="shared" si="48"/>
        <v>-</v>
      </c>
      <c r="FN24" s="68" t="str">
        <f t="shared" si="49"/>
        <v>-</v>
      </c>
      <c r="FO24" s="72"/>
      <c r="FP24" s="10" t="str">
        <f t="shared" si="28"/>
        <v/>
      </c>
      <c r="FQ24" s="10">
        <f t="shared" si="28"/>
        <v>3</v>
      </c>
      <c r="FR24" s="10" t="str">
        <f t="shared" si="28"/>
        <v/>
      </c>
      <c r="FS24" s="10">
        <f t="shared" si="28"/>
        <v>14</v>
      </c>
      <c r="FT24" s="10" t="str">
        <f t="shared" si="28"/>
        <v/>
      </c>
      <c r="FU24" s="10" t="str">
        <f t="shared" si="28"/>
        <v/>
      </c>
      <c r="FV24" s="10" t="str">
        <f t="shared" si="28"/>
        <v/>
      </c>
      <c r="FW24" s="10" t="str">
        <f t="shared" si="28"/>
        <v/>
      </c>
      <c r="FX24" s="67" t="str">
        <f t="shared" si="59"/>
        <v>-</v>
      </c>
      <c r="FY24" s="4" t="str">
        <f t="shared" si="50"/>
        <v>-</v>
      </c>
      <c r="FZ24" s="68" t="str">
        <f t="shared" si="51"/>
        <v>-</v>
      </c>
    </row>
    <row r="25" spans="1:182" s="17" customFormat="1">
      <c r="A25" s="87">
        <v>40380</v>
      </c>
      <c r="B25" s="88" t="s">
        <v>23</v>
      </c>
      <c r="C25" s="89" t="s">
        <v>17</v>
      </c>
      <c r="D25" s="89"/>
      <c r="E25" s="89" t="s">
        <v>160</v>
      </c>
      <c r="F25" s="90">
        <v>36000</v>
      </c>
      <c r="G25" s="91">
        <v>2800</v>
      </c>
      <c r="H25" s="91" t="s">
        <v>14</v>
      </c>
      <c r="I25" s="92"/>
      <c r="J25" s="88">
        <v>18</v>
      </c>
      <c r="K25" s="88" t="s">
        <v>161</v>
      </c>
      <c r="L25" s="88" t="s">
        <v>140</v>
      </c>
      <c r="M25" s="88" t="s">
        <v>140</v>
      </c>
      <c r="N25" s="88" t="s">
        <v>162</v>
      </c>
      <c r="O25" s="93">
        <v>36000</v>
      </c>
      <c r="P25" s="86"/>
      <c r="Q25" s="86" t="s">
        <v>91</v>
      </c>
      <c r="R25" s="86" t="s">
        <v>91</v>
      </c>
      <c r="S25" s="86" t="s">
        <v>91</v>
      </c>
      <c r="T25" s="86" t="s">
        <v>91</v>
      </c>
      <c r="U25" s="86" t="s">
        <v>91</v>
      </c>
      <c r="V25" s="58">
        <v>1</v>
      </c>
      <c r="W25" s="58">
        <v>9</v>
      </c>
      <c r="X25" s="58">
        <v>15</v>
      </c>
      <c r="Y25" s="58">
        <v>12</v>
      </c>
      <c r="Z25" s="58">
        <v>17</v>
      </c>
      <c r="AA25" s="69">
        <v>5</v>
      </c>
      <c r="AB25" s="59">
        <v>1</v>
      </c>
      <c r="AC25" s="15">
        <v>15</v>
      </c>
      <c r="AD25" s="15">
        <v>9</v>
      </c>
      <c r="AE25" s="15">
        <v>4</v>
      </c>
      <c r="AF25" s="15">
        <v>7</v>
      </c>
      <c r="AG25" s="15">
        <v>13</v>
      </c>
      <c r="AH25" s="15">
        <v>17</v>
      </c>
      <c r="AI25" s="60">
        <v>12</v>
      </c>
      <c r="AJ25" s="80">
        <f t="shared" si="54"/>
        <v>1</v>
      </c>
      <c r="AK25" s="25"/>
      <c r="AL25" s="25"/>
      <c r="AM25" s="25"/>
      <c r="AN25" s="25"/>
      <c r="AO25" s="25"/>
      <c r="AP25" s="25"/>
      <c r="AQ25" s="25"/>
      <c r="AR25" s="25"/>
      <c r="AS25" s="25"/>
      <c r="AT25" s="25"/>
      <c r="AU25" s="25"/>
      <c r="AV25" s="25"/>
      <c r="AW25" s="25"/>
      <c r="AX25" s="25"/>
      <c r="AY25" s="25"/>
      <c r="AZ25" s="25"/>
      <c r="BA25" s="25"/>
      <c r="BB25" s="25"/>
      <c r="BC25" s="25"/>
      <c r="BD25" s="25"/>
      <c r="BE25" s="25"/>
      <c r="BF25" s="25"/>
      <c r="BG25" s="25"/>
      <c r="BH25" s="25"/>
      <c r="BI25" s="25"/>
      <c r="BJ25" s="25"/>
      <c r="BK25" s="25"/>
      <c r="BL25" s="15"/>
      <c r="BM25" s="174"/>
      <c r="BN25" s="4" t="str">
        <f t="shared" si="55"/>
        <v>1</v>
      </c>
      <c r="BO25" s="4" t="str">
        <f t="shared" si="52"/>
        <v>1</v>
      </c>
      <c r="BP25" s="4" t="str">
        <f t="shared" si="53"/>
        <v>1</v>
      </c>
      <c r="BQ25" s="19"/>
      <c r="BR25" s="28"/>
      <c r="BS25" s="63">
        <v>5</v>
      </c>
      <c r="BT25" s="64">
        <v>1</v>
      </c>
      <c r="BU25" s="65">
        <v>9</v>
      </c>
      <c r="BV25" s="65">
        <v>15</v>
      </c>
      <c r="BW25" s="65">
        <v>4</v>
      </c>
      <c r="BX25" s="65">
        <v>7</v>
      </c>
      <c r="BY25" s="65">
        <v>12</v>
      </c>
      <c r="BZ25" s="65">
        <v>17</v>
      </c>
      <c r="CA25" s="66">
        <v>10</v>
      </c>
      <c r="CB25" s="67" t="str">
        <f t="shared" si="30"/>
        <v>1</v>
      </c>
      <c r="CC25" s="4" t="str">
        <f t="shared" si="31"/>
        <v>1</v>
      </c>
      <c r="CD25" s="68" t="str">
        <f t="shared" si="32"/>
        <v>1</v>
      </c>
      <c r="CE25" s="63">
        <v>4</v>
      </c>
      <c r="CF25" s="64">
        <v>9</v>
      </c>
      <c r="CG25" s="65">
        <v>13</v>
      </c>
      <c r="CH25" s="65">
        <v>7</v>
      </c>
      <c r="CI25" s="65">
        <v>1</v>
      </c>
      <c r="CJ25" s="65">
        <v>15</v>
      </c>
      <c r="CK25" s="65">
        <v>18</v>
      </c>
      <c r="CL25" s="65">
        <v>17</v>
      </c>
      <c r="CM25" s="66">
        <v>14</v>
      </c>
      <c r="CN25" s="67" t="str">
        <f t="shared" si="33"/>
        <v>1</v>
      </c>
      <c r="CO25" s="4" t="str">
        <f t="shared" si="34"/>
        <v>-</v>
      </c>
      <c r="CP25" s="68" t="str">
        <f t="shared" si="35"/>
        <v>-</v>
      </c>
      <c r="CQ25" s="69"/>
      <c r="CR25" s="64">
        <v>9</v>
      </c>
      <c r="CS25" s="65">
        <v>1</v>
      </c>
      <c r="CT25" s="65">
        <v>12</v>
      </c>
      <c r="CU25" s="65">
        <v>4</v>
      </c>
      <c r="CV25" s="65">
        <v>15</v>
      </c>
      <c r="CW25" s="65">
        <v>16</v>
      </c>
      <c r="CX25" s="65">
        <v>17</v>
      </c>
      <c r="CY25" s="66">
        <v>6</v>
      </c>
      <c r="CZ25" s="67" t="str">
        <f t="shared" si="36"/>
        <v>1</v>
      </c>
      <c r="DA25" s="4" t="str">
        <f t="shared" si="37"/>
        <v>1</v>
      </c>
      <c r="DB25" s="68" t="str">
        <f t="shared" si="38"/>
        <v>1</v>
      </c>
      <c r="DC25" s="19"/>
      <c r="DD25" s="28"/>
      <c r="DE25" s="69"/>
      <c r="DF25" s="64"/>
      <c r="DG25" s="65"/>
      <c r="DH25" s="65"/>
      <c r="DI25" s="65"/>
      <c r="DJ25" s="65"/>
      <c r="DK25" s="65"/>
      <c r="DL25" s="65"/>
      <c r="DM25" s="66"/>
      <c r="DN25" s="67" t="str">
        <f t="shared" si="39"/>
        <v>-</v>
      </c>
      <c r="DO25" s="4" t="str">
        <f t="shared" si="40"/>
        <v>-</v>
      </c>
      <c r="DP25" s="68" t="str">
        <f t="shared" si="41"/>
        <v>-</v>
      </c>
      <c r="DQ25" s="19"/>
      <c r="DR25" s="28"/>
      <c r="DS25" s="70"/>
      <c r="DT25" s="10">
        <f t="shared" ref="DT25:EA35" si="60">IF(COUNTIF($AB25:$AI25,BT25),BT25,"")</f>
        <v>1</v>
      </c>
      <c r="DU25" s="10">
        <f t="shared" si="60"/>
        <v>9</v>
      </c>
      <c r="DV25" s="10">
        <f t="shared" si="60"/>
        <v>15</v>
      </c>
      <c r="DW25" s="10">
        <f t="shared" si="60"/>
        <v>4</v>
      </c>
      <c r="DX25" s="10">
        <f t="shared" si="60"/>
        <v>7</v>
      </c>
      <c r="DY25" s="10">
        <f t="shared" si="60"/>
        <v>12</v>
      </c>
      <c r="DZ25" s="10">
        <f t="shared" si="60"/>
        <v>17</v>
      </c>
      <c r="EA25" s="10" t="str">
        <f t="shared" si="60"/>
        <v/>
      </c>
      <c r="EB25" s="67" t="str">
        <f t="shared" si="56"/>
        <v>1</v>
      </c>
      <c r="EC25" s="4" t="str">
        <f t="shared" si="42"/>
        <v>1</v>
      </c>
      <c r="ED25" s="68" t="str">
        <f t="shared" si="43"/>
        <v>1</v>
      </c>
      <c r="EE25" s="71"/>
      <c r="EF25" s="10">
        <f t="shared" si="29"/>
        <v>9</v>
      </c>
      <c r="EG25" s="10">
        <f t="shared" si="29"/>
        <v>1</v>
      </c>
      <c r="EH25" s="10">
        <f t="shared" si="29"/>
        <v>12</v>
      </c>
      <c r="EI25" s="10">
        <f t="shared" si="29"/>
        <v>4</v>
      </c>
      <c r="EJ25" s="10">
        <f t="shared" si="29"/>
        <v>15</v>
      </c>
      <c r="EK25" s="10" t="str">
        <f t="shared" si="29"/>
        <v/>
      </c>
      <c r="EL25" s="10">
        <f t="shared" si="29"/>
        <v>17</v>
      </c>
      <c r="EM25" s="10" t="str">
        <f t="shared" si="29"/>
        <v/>
      </c>
      <c r="EN25" s="67" t="str">
        <f t="shared" si="57"/>
        <v>1</v>
      </c>
      <c r="EO25" s="4" t="str">
        <f t="shared" si="44"/>
        <v>1</v>
      </c>
      <c r="EP25" s="68" t="str">
        <f t="shared" si="45"/>
        <v>1</v>
      </c>
      <c r="EQ25" s="71">
        <v>5</v>
      </c>
      <c r="ER25" s="10">
        <f t="shared" si="24"/>
        <v>1</v>
      </c>
      <c r="ES25" s="10">
        <f t="shared" si="24"/>
        <v>15</v>
      </c>
      <c r="ET25" s="10">
        <f t="shared" si="24"/>
        <v>9</v>
      </c>
      <c r="EU25" s="10">
        <f t="shared" si="25"/>
        <v>4</v>
      </c>
      <c r="EV25" s="10" t="str">
        <f t="shared" si="25"/>
        <v/>
      </c>
      <c r="EW25" s="10" t="str">
        <f t="shared" si="25"/>
        <v/>
      </c>
      <c r="EX25" s="10">
        <f t="shared" si="25"/>
        <v>17</v>
      </c>
      <c r="EY25" s="10">
        <f t="shared" si="26"/>
        <v>12</v>
      </c>
      <c r="EZ25" s="67" t="str">
        <f>IF(ISERROR(SUM((FREQUENCY(MATCH($V25:$X25,ER25:EY25,0),ROW(21:28))&gt;0)*1)=3),"-","1")</f>
        <v>1</v>
      </c>
      <c r="FA25" s="4" t="str">
        <f t="shared" si="46"/>
        <v>1</v>
      </c>
      <c r="FB25" s="68" t="str">
        <f t="shared" si="47"/>
        <v>1</v>
      </c>
      <c r="FC25" s="72"/>
      <c r="FD25" s="10" t="str">
        <f t="shared" ref="FD25:FK35" si="61">IF(COUNTIF($DF25:$DM25,AB25)*COUNTIF($BT25:$CA25,AB25),AB25,"")</f>
        <v/>
      </c>
      <c r="FE25" s="10" t="str">
        <f t="shared" si="61"/>
        <v/>
      </c>
      <c r="FF25" s="10" t="str">
        <f t="shared" si="61"/>
        <v/>
      </c>
      <c r="FG25" s="10" t="str">
        <f t="shared" si="61"/>
        <v/>
      </c>
      <c r="FH25" s="10" t="str">
        <f t="shared" si="61"/>
        <v/>
      </c>
      <c r="FI25" s="10" t="str">
        <f t="shared" si="61"/>
        <v/>
      </c>
      <c r="FJ25" s="10" t="str">
        <f t="shared" si="61"/>
        <v/>
      </c>
      <c r="FK25" s="10" t="str">
        <f t="shared" si="61"/>
        <v/>
      </c>
      <c r="FL25" s="67" t="str">
        <f t="shared" si="58"/>
        <v>-</v>
      </c>
      <c r="FM25" s="4" t="str">
        <f t="shared" si="48"/>
        <v>-</v>
      </c>
      <c r="FN25" s="68" t="str">
        <f t="shared" si="49"/>
        <v>-</v>
      </c>
      <c r="FO25" s="72">
        <v>4</v>
      </c>
      <c r="FP25" s="10">
        <f t="shared" si="28"/>
        <v>1</v>
      </c>
      <c r="FQ25" s="10">
        <f t="shared" si="28"/>
        <v>15</v>
      </c>
      <c r="FR25" s="10">
        <f t="shared" si="28"/>
        <v>9</v>
      </c>
      <c r="FS25" s="10" t="str">
        <f t="shared" si="28"/>
        <v/>
      </c>
      <c r="FT25" s="10">
        <f t="shared" si="28"/>
        <v>7</v>
      </c>
      <c r="FU25" s="10" t="str">
        <f t="shared" si="28"/>
        <v/>
      </c>
      <c r="FV25" s="10">
        <f t="shared" si="28"/>
        <v>17</v>
      </c>
      <c r="FW25" s="10" t="str">
        <f t="shared" si="28"/>
        <v/>
      </c>
      <c r="FX25" s="67" t="str">
        <f t="shared" si="59"/>
        <v>1</v>
      </c>
      <c r="FY25" s="4" t="str">
        <f t="shared" si="50"/>
        <v>-</v>
      </c>
      <c r="FZ25" s="68" t="str">
        <f t="shared" si="51"/>
        <v>-</v>
      </c>
    </row>
    <row r="26" spans="1:182" s="17" customFormat="1">
      <c r="A26" s="87">
        <v>40381</v>
      </c>
      <c r="B26" s="88" t="s">
        <v>22</v>
      </c>
      <c r="C26" s="89" t="s">
        <v>13</v>
      </c>
      <c r="D26" s="89" t="s">
        <v>107</v>
      </c>
      <c r="E26" s="89" t="s">
        <v>163</v>
      </c>
      <c r="F26" s="90">
        <v>48000</v>
      </c>
      <c r="G26" s="91">
        <v>2000</v>
      </c>
      <c r="H26" s="91" t="s">
        <v>21</v>
      </c>
      <c r="I26" s="92" t="s">
        <v>153</v>
      </c>
      <c r="J26" s="88">
        <v>17</v>
      </c>
      <c r="K26" s="88" t="s">
        <v>164</v>
      </c>
      <c r="L26" s="88" t="s">
        <v>145</v>
      </c>
      <c r="M26" s="88" t="s">
        <v>165</v>
      </c>
      <c r="N26" s="88" t="s">
        <v>166</v>
      </c>
      <c r="O26" s="93">
        <v>11500</v>
      </c>
      <c r="P26" s="86"/>
      <c r="Q26" s="86" t="s">
        <v>91</v>
      </c>
      <c r="R26" s="86" t="s">
        <v>91</v>
      </c>
      <c r="S26" s="86" t="s">
        <v>93</v>
      </c>
      <c r="T26" s="86" t="s">
        <v>91</v>
      </c>
      <c r="U26" s="86" t="s">
        <v>93</v>
      </c>
      <c r="V26" s="99">
        <v>4</v>
      </c>
      <c r="W26" s="58">
        <v>5</v>
      </c>
      <c r="X26" s="58">
        <v>17</v>
      </c>
      <c r="Y26" s="58">
        <v>8</v>
      </c>
      <c r="Z26" s="58">
        <v>13</v>
      </c>
      <c r="AA26" s="69">
        <v>3</v>
      </c>
      <c r="AB26" s="59">
        <v>4</v>
      </c>
      <c r="AC26" s="15">
        <v>3</v>
      </c>
      <c r="AD26" s="15">
        <v>1</v>
      </c>
      <c r="AE26" s="15">
        <v>5</v>
      </c>
      <c r="AF26" s="15">
        <v>8</v>
      </c>
      <c r="AG26" s="15">
        <v>11</v>
      </c>
      <c r="AH26" s="15">
        <v>15</v>
      </c>
      <c r="AI26" s="60">
        <v>7</v>
      </c>
      <c r="AJ26" s="80">
        <f t="shared" si="54"/>
        <v>1</v>
      </c>
      <c r="AK26" s="25"/>
      <c r="AL26" s="25"/>
      <c r="AM26" s="25"/>
      <c r="AN26" s="25"/>
      <c r="AO26" s="25"/>
      <c r="AP26" s="25"/>
      <c r="AQ26" s="25"/>
      <c r="AR26" s="25"/>
      <c r="AS26" s="25"/>
      <c r="AT26" s="25"/>
      <c r="AU26" s="25"/>
      <c r="AV26" s="25"/>
      <c r="AW26" s="25"/>
      <c r="AX26" s="25"/>
      <c r="AY26" s="25"/>
      <c r="AZ26" s="25"/>
      <c r="BA26" s="25"/>
      <c r="BB26" s="25"/>
      <c r="BC26" s="25"/>
      <c r="BD26" s="25"/>
      <c r="BE26" s="25"/>
      <c r="BF26" s="25"/>
      <c r="BG26" s="25"/>
      <c r="BH26" s="25"/>
      <c r="BI26" s="25"/>
      <c r="BJ26" s="25"/>
      <c r="BK26" s="25"/>
      <c r="BL26" s="15"/>
      <c r="BM26" s="174"/>
      <c r="BN26" s="4" t="str">
        <f t="shared" si="55"/>
        <v>-</v>
      </c>
      <c r="BO26" s="4" t="str">
        <f t="shared" si="52"/>
        <v>-</v>
      </c>
      <c r="BP26" s="4" t="str">
        <f t="shared" si="53"/>
        <v>-</v>
      </c>
      <c r="BQ26" s="19"/>
      <c r="BR26" s="28"/>
      <c r="BS26" s="63">
        <v>4</v>
      </c>
      <c r="BT26" s="59">
        <v>4</v>
      </c>
      <c r="BU26" s="65">
        <v>3</v>
      </c>
      <c r="BV26" s="65">
        <v>1</v>
      </c>
      <c r="BW26" s="65">
        <v>8</v>
      </c>
      <c r="BX26" s="65">
        <v>17</v>
      </c>
      <c r="BY26" s="65">
        <v>5</v>
      </c>
      <c r="BZ26" s="65">
        <v>11</v>
      </c>
      <c r="CA26" s="66">
        <v>6</v>
      </c>
      <c r="CB26" s="67" t="str">
        <f t="shared" si="30"/>
        <v>1</v>
      </c>
      <c r="CC26" s="4" t="str">
        <f t="shared" si="31"/>
        <v>1</v>
      </c>
      <c r="CD26" s="68" t="str">
        <f t="shared" si="32"/>
        <v>-</v>
      </c>
      <c r="CE26" s="63">
        <v>2</v>
      </c>
      <c r="CF26" s="59">
        <v>1</v>
      </c>
      <c r="CG26" s="65">
        <v>7</v>
      </c>
      <c r="CH26" s="65">
        <v>11</v>
      </c>
      <c r="CI26" s="65">
        <v>6</v>
      </c>
      <c r="CJ26" s="65">
        <v>4</v>
      </c>
      <c r="CK26" s="65">
        <v>12</v>
      </c>
      <c r="CL26" s="65">
        <v>9</v>
      </c>
      <c r="CM26" s="66">
        <v>17</v>
      </c>
      <c r="CN26" s="67" t="str">
        <f t="shared" si="33"/>
        <v>-</v>
      </c>
      <c r="CO26" s="4" t="str">
        <f t="shared" si="34"/>
        <v>-</v>
      </c>
      <c r="CP26" s="68" t="str">
        <f t="shared" si="35"/>
        <v>-</v>
      </c>
      <c r="CQ26" s="69"/>
      <c r="CR26" s="64">
        <v>3</v>
      </c>
      <c r="CS26" s="65">
        <v>4</v>
      </c>
      <c r="CT26" s="65">
        <v>11</v>
      </c>
      <c r="CU26" s="65">
        <v>8</v>
      </c>
      <c r="CV26" s="65">
        <v>5</v>
      </c>
      <c r="CW26" s="65">
        <v>1</v>
      </c>
      <c r="CX26" s="65">
        <v>15</v>
      </c>
      <c r="CY26" s="66">
        <v>17</v>
      </c>
      <c r="CZ26" s="67" t="str">
        <f t="shared" si="36"/>
        <v>1</v>
      </c>
      <c r="DA26" s="4" t="str">
        <f t="shared" si="37"/>
        <v>1</v>
      </c>
      <c r="DB26" s="68" t="str">
        <f t="shared" si="38"/>
        <v>-</v>
      </c>
      <c r="DC26" s="19"/>
      <c r="DD26" s="28"/>
      <c r="DE26" s="69"/>
      <c r="DF26" s="64"/>
      <c r="DG26" s="65"/>
      <c r="DH26" s="65"/>
      <c r="DI26" s="65"/>
      <c r="DJ26" s="65"/>
      <c r="DK26" s="65"/>
      <c r="DL26" s="65"/>
      <c r="DM26" s="66"/>
      <c r="DN26" s="67" t="str">
        <f t="shared" si="39"/>
        <v>-</v>
      </c>
      <c r="DO26" s="4" t="str">
        <f t="shared" si="40"/>
        <v>-</v>
      </c>
      <c r="DP26" s="68" t="str">
        <f t="shared" si="41"/>
        <v>-</v>
      </c>
      <c r="DQ26" s="19"/>
      <c r="DR26" s="28"/>
      <c r="DS26" s="70"/>
      <c r="DT26" s="10">
        <f t="shared" si="60"/>
        <v>4</v>
      </c>
      <c r="DU26" s="10">
        <f t="shared" si="60"/>
        <v>3</v>
      </c>
      <c r="DV26" s="10">
        <f t="shared" si="60"/>
        <v>1</v>
      </c>
      <c r="DW26" s="10">
        <f t="shared" si="60"/>
        <v>8</v>
      </c>
      <c r="DX26" s="10" t="str">
        <f t="shared" si="60"/>
        <v/>
      </c>
      <c r="DY26" s="10">
        <f t="shared" si="60"/>
        <v>5</v>
      </c>
      <c r="DZ26" s="10">
        <f t="shared" si="60"/>
        <v>11</v>
      </c>
      <c r="EA26" s="10" t="str">
        <f t="shared" si="60"/>
        <v/>
      </c>
      <c r="EB26" s="67" t="str">
        <f t="shared" si="56"/>
        <v>-</v>
      </c>
      <c r="EC26" s="4" t="str">
        <f t="shared" si="42"/>
        <v>-</v>
      </c>
      <c r="ED26" s="68" t="str">
        <f t="shared" si="43"/>
        <v>-</v>
      </c>
      <c r="EE26" s="71"/>
      <c r="EF26" s="10">
        <f t="shared" si="29"/>
        <v>3</v>
      </c>
      <c r="EG26" s="10">
        <f t="shared" si="29"/>
        <v>4</v>
      </c>
      <c r="EH26" s="10">
        <f t="shared" si="29"/>
        <v>11</v>
      </c>
      <c r="EI26" s="10">
        <f t="shared" si="29"/>
        <v>8</v>
      </c>
      <c r="EJ26" s="10">
        <f t="shared" si="29"/>
        <v>5</v>
      </c>
      <c r="EK26" s="10">
        <f t="shared" si="29"/>
        <v>1</v>
      </c>
      <c r="EL26" s="10">
        <f t="shared" si="29"/>
        <v>15</v>
      </c>
      <c r="EM26" s="10" t="str">
        <f t="shared" si="29"/>
        <v/>
      </c>
      <c r="EN26" s="67" t="str">
        <f t="shared" si="57"/>
        <v>-</v>
      </c>
      <c r="EO26" s="4" t="str">
        <f t="shared" si="44"/>
        <v>-</v>
      </c>
      <c r="EP26" s="68" t="str">
        <f t="shared" si="45"/>
        <v>-</v>
      </c>
      <c r="EQ26" s="71">
        <v>3</v>
      </c>
      <c r="ER26" s="10">
        <f t="shared" si="24"/>
        <v>4</v>
      </c>
      <c r="ES26" s="10">
        <f t="shared" si="24"/>
        <v>3</v>
      </c>
      <c r="ET26" s="10">
        <f t="shared" si="24"/>
        <v>1</v>
      </c>
      <c r="EU26" s="10">
        <f t="shared" si="25"/>
        <v>5</v>
      </c>
      <c r="EV26" s="10">
        <f t="shared" si="25"/>
        <v>8</v>
      </c>
      <c r="EW26" s="10">
        <f t="shared" si="25"/>
        <v>11</v>
      </c>
      <c r="EX26" s="10" t="str">
        <f t="shared" si="25"/>
        <v/>
      </c>
      <c r="EY26" s="10" t="str">
        <f t="shared" si="26"/>
        <v/>
      </c>
      <c r="EZ26" s="67" t="str">
        <f>IF(ISERROR(SUM((FREQUENCY(MATCH($V26:$X26,ER26:EY26,0),ROW(22:29))&gt;0)*1)=3),"-","1")</f>
        <v>-</v>
      </c>
      <c r="FA26" s="4" t="str">
        <f t="shared" si="46"/>
        <v>-</v>
      </c>
      <c r="FB26" s="68" t="str">
        <f t="shared" si="47"/>
        <v>-</v>
      </c>
      <c r="FC26" s="72"/>
      <c r="FD26" s="10" t="str">
        <f t="shared" si="61"/>
        <v/>
      </c>
      <c r="FE26" s="10" t="str">
        <f t="shared" si="61"/>
        <v/>
      </c>
      <c r="FF26" s="10" t="str">
        <f t="shared" si="61"/>
        <v/>
      </c>
      <c r="FG26" s="10" t="str">
        <f t="shared" si="61"/>
        <v/>
      </c>
      <c r="FH26" s="10" t="str">
        <f t="shared" si="61"/>
        <v/>
      </c>
      <c r="FI26" s="10" t="str">
        <f t="shared" si="61"/>
        <v/>
      </c>
      <c r="FJ26" s="10" t="str">
        <f t="shared" si="61"/>
        <v/>
      </c>
      <c r="FK26" s="10" t="str">
        <f t="shared" si="61"/>
        <v/>
      </c>
      <c r="FL26" s="67" t="str">
        <f t="shared" si="58"/>
        <v>-</v>
      </c>
      <c r="FM26" s="4" t="str">
        <f t="shared" si="48"/>
        <v>-</v>
      </c>
      <c r="FN26" s="68" t="str">
        <f t="shared" si="49"/>
        <v>-</v>
      </c>
      <c r="FO26" s="72">
        <v>1</v>
      </c>
      <c r="FP26" s="10">
        <f t="shared" si="28"/>
        <v>4</v>
      </c>
      <c r="FQ26" s="10" t="str">
        <f t="shared" si="28"/>
        <v/>
      </c>
      <c r="FR26" s="10">
        <f t="shared" si="28"/>
        <v>1</v>
      </c>
      <c r="FS26" s="10" t="str">
        <f t="shared" si="28"/>
        <v/>
      </c>
      <c r="FT26" s="10" t="str">
        <f t="shared" si="28"/>
        <v/>
      </c>
      <c r="FU26" s="10">
        <f t="shared" si="28"/>
        <v>11</v>
      </c>
      <c r="FV26" s="10" t="str">
        <f t="shared" si="28"/>
        <v/>
      </c>
      <c r="FW26" s="10" t="str">
        <f t="shared" si="28"/>
        <v/>
      </c>
      <c r="FX26" s="67" t="str">
        <f t="shared" si="59"/>
        <v>-</v>
      </c>
      <c r="FY26" s="4" t="str">
        <f t="shared" si="50"/>
        <v>-</v>
      </c>
      <c r="FZ26" s="68" t="str">
        <f t="shared" si="51"/>
        <v>-</v>
      </c>
    </row>
    <row r="27" spans="1:182" s="17" customFormat="1">
      <c r="A27" s="87">
        <v>40382</v>
      </c>
      <c r="B27" s="88" t="s">
        <v>18</v>
      </c>
      <c r="C27" s="89" t="s">
        <v>17</v>
      </c>
      <c r="D27" s="89"/>
      <c r="E27" s="89" t="s">
        <v>122</v>
      </c>
      <c r="F27" s="90">
        <v>50000</v>
      </c>
      <c r="G27" s="91">
        <v>2850</v>
      </c>
      <c r="H27" s="91" t="s">
        <v>14</v>
      </c>
      <c r="I27" s="92"/>
      <c r="J27" s="88">
        <v>16</v>
      </c>
      <c r="K27" s="88" t="s">
        <v>167</v>
      </c>
      <c r="L27" s="88" t="s">
        <v>168</v>
      </c>
      <c r="M27" s="88" t="s">
        <v>168</v>
      </c>
      <c r="N27" s="88" t="s">
        <v>169</v>
      </c>
      <c r="O27" s="93">
        <v>191790</v>
      </c>
      <c r="P27" s="86"/>
      <c r="Q27" s="86" t="s">
        <v>91</v>
      </c>
      <c r="R27" s="86" t="s">
        <v>91</v>
      </c>
      <c r="S27" s="86" t="s">
        <v>91</v>
      </c>
      <c r="T27" s="86" t="s">
        <v>91</v>
      </c>
      <c r="U27" s="86" t="s">
        <v>91</v>
      </c>
      <c r="V27" s="58">
        <v>2</v>
      </c>
      <c r="W27" s="58">
        <v>4</v>
      </c>
      <c r="X27" s="58">
        <v>8</v>
      </c>
      <c r="Y27" s="58">
        <v>7</v>
      </c>
      <c r="Z27" s="58">
        <v>5</v>
      </c>
      <c r="AA27" s="69">
        <v>5</v>
      </c>
      <c r="AB27" s="59">
        <v>5</v>
      </c>
      <c r="AC27" s="15">
        <v>4</v>
      </c>
      <c r="AD27" s="15">
        <v>7</v>
      </c>
      <c r="AE27" s="15">
        <v>16</v>
      </c>
      <c r="AF27" s="15">
        <v>2</v>
      </c>
      <c r="AG27" s="15">
        <v>8</v>
      </c>
      <c r="AH27" s="15">
        <v>11</v>
      </c>
      <c r="AI27" s="60">
        <v>6</v>
      </c>
      <c r="AJ27" s="80">
        <f t="shared" si="54"/>
        <v>0</v>
      </c>
      <c r="AK27" s="25"/>
      <c r="AL27" s="25"/>
      <c r="AM27" s="25"/>
      <c r="AN27" s="25"/>
      <c r="AO27" s="25"/>
      <c r="AP27" s="25"/>
      <c r="AQ27" s="25"/>
      <c r="AR27" s="25"/>
      <c r="AS27" s="25"/>
      <c r="AT27" s="25"/>
      <c r="AU27" s="25"/>
      <c r="AV27" s="25"/>
      <c r="AW27" s="25"/>
      <c r="AX27" s="25"/>
      <c r="AY27" s="25"/>
      <c r="AZ27" s="25"/>
      <c r="BA27" s="25"/>
      <c r="BB27" s="25"/>
      <c r="BC27" s="25"/>
      <c r="BD27" s="25"/>
      <c r="BE27" s="25"/>
      <c r="BF27" s="25"/>
      <c r="BG27" s="25"/>
      <c r="BH27" s="25"/>
      <c r="BI27" s="25"/>
      <c r="BJ27" s="25"/>
      <c r="BK27" s="25"/>
      <c r="BL27" s="15"/>
      <c r="BM27" s="174"/>
      <c r="BN27" s="4" t="str">
        <f t="shared" si="55"/>
        <v>1</v>
      </c>
      <c r="BO27" s="4" t="str">
        <f t="shared" si="52"/>
        <v>1</v>
      </c>
      <c r="BP27" s="4" t="str">
        <f t="shared" si="53"/>
        <v>1</v>
      </c>
      <c r="BQ27" s="19"/>
      <c r="BR27" s="28"/>
      <c r="BS27" s="63">
        <v>5</v>
      </c>
      <c r="BT27" s="64">
        <v>4</v>
      </c>
      <c r="BU27" s="65">
        <v>16</v>
      </c>
      <c r="BV27" s="65">
        <v>2</v>
      </c>
      <c r="BW27" s="65">
        <v>5</v>
      </c>
      <c r="BX27" s="65">
        <v>8</v>
      </c>
      <c r="BY27" s="65">
        <v>6</v>
      </c>
      <c r="BZ27" s="65">
        <v>11</v>
      </c>
      <c r="CA27" s="66">
        <v>7</v>
      </c>
      <c r="CB27" s="67" t="str">
        <f t="shared" si="30"/>
        <v>1</v>
      </c>
      <c r="CC27" s="4" t="str">
        <f t="shared" si="31"/>
        <v>1</v>
      </c>
      <c r="CD27" s="68" t="str">
        <f t="shared" si="32"/>
        <v>1</v>
      </c>
      <c r="CE27" s="63">
        <v>3</v>
      </c>
      <c r="CF27" s="64">
        <v>1</v>
      </c>
      <c r="CG27" s="65">
        <v>16</v>
      </c>
      <c r="CH27" s="65">
        <v>5</v>
      </c>
      <c r="CI27" s="65">
        <v>6</v>
      </c>
      <c r="CJ27" s="65">
        <v>11</v>
      </c>
      <c r="CK27" s="65">
        <v>4</v>
      </c>
      <c r="CL27" s="65">
        <v>2</v>
      </c>
      <c r="CM27" s="66">
        <v>13</v>
      </c>
      <c r="CN27" s="67" t="str">
        <f t="shared" si="33"/>
        <v>-</v>
      </c>
      <c r="CO27" s="4" t="str">
        <f t="shared" si="34"/>
        <v>-</v>
      </c>
      <c r="CP27" s="68" t="str">
        <f t="shared" si="35"/>
        <v>-</v>
      </c>
      <c r="CQ27" s="69"/>
      <c r="CR27" s="64">
        <v>4</v>
      </c>
      <c r="CS27" s="65">
        <v>5</v>
      </c>
      <c r="CT27" s="65">
        <v>2</v>
      </c>
      <c r="CU27" s="65">
        <v>6</v>
      </c>
      <c r="CV27" s="65">
        <v>11</v>
      </c>
      <c r="CW27" s="65">
        <v>16</v>
      </c>
      <c r="CX27" s="65">
        <v>8</v>
      </c>
      <c r="CY27" s="66">
        <v>7</v>
      </c>
      <c r="CZ27" s="67" t="str">
        <f t="shared" si="36"/>
        <v>1</v>
      </c>
      <c r="DA27" s="4" t="str">
        <f t="shared" si="37"/>
        <v>1</v>
      </c>
      <c r="DB27" s="68" t="str">
        <f t="shared" si="38"/>
        <v>1</v>
      </c>
      <c r="DC27" s="19"/>
      <c r="DD27" s="28"/>
      <c r="DE27" s="69"/>
      <c r="DF27" s="64"/>
      <c r="DG27" s="65"/>
      <c r="DH27" s="65"/>
      <c r="DI27" s="65"/>
      <c r="DJ27" s="65"/>
      <c r="DK27" s="65"/>
      <c r="DL27" s="65"/>
      <c r="DM27" s="66"/>
      <c r="DN27" s="67" t="str">
        <f t="shared" si="39"/>
        <v>-</v>
      </c>
      <c r="DO27" s="4" t="str">
        <f t="shared" si="40"/>
        <v>-</v>
      </c>
      <c r="DP27" s="68" t="str">
        <f t="shared" si="41"/>
        <v>-</v>
      </c>
      <c r="DQ27" s="19"/>
      <c r="DR27" s="28"/>
      <c r="DS27" s="70"/>
      <c r="DT27" s="10">
        <f t="shared" si="60"/>
        <v>4</v>
      </c>
      <c r="DU27" s="10">
        <f t="shared" si="60"/>
        <v>16</v>
      </c>
      <c r="DV27" s="10">
        <f t="shared" si="60"/>
        <v>2</v>
      </c>
      <c r="DW27" s="10">
        <f t="shared" si="60"/>
        <v>5</v>
      </c>
      <c r="DX27" s="10">
        <f t="shared" si="60"/>
        <v>8</v>
      </c>
      <c r="DY27" s="10">
        <f t="shared" si="60"/>
        <v>6</v>
      </c>
      <c r="DZ27" s="10">
        <f t="shared" si="60"/>
        <v>11</v>
      </c>
      <c r="EA27" s="10">
        <f t="shared" si="60"/>
        <v>7</v>
      </c>
      <c r="EB27" s="67" t="str">
        <f t="shared" si="56"/>
        <v>1</v>
      </c>
      <c r="EC27" s="4" t="str">
        <f t="shared" si="42"/>
        <v>1</v>
      </c>
      <c r="ED27" s="68" t="str">
        <f t="shared" si="43"/>
        <v>1</v>
      </c>
      <c r="EE27" s="71"/>
      <c r="EF27" s="10">
        <f t="shared" si="29"/>
        <v>4</v>
      </c>
      <c r="EG27" s="10">
        <f t="shared" si="29"/>
        <v>5</v>
      </c>
      <c r="EH27" s="10">
        <f t="shared" si="29"/>
        <v>2</v>
      </c>
      <c r="EI27" s="10">
        <f t="shared" si="29"/>
        <v>6</v>
      </c>
      <c r="EJ27" s="10">
        <f t="shared" si="29"/>
        <v>11</v>
      </c>
      <c r="EK27" s="10">
        <f t="shared" si="29"/>
        <v>16</v>
      </c>
      <c r="EL27" s="10">
        <f t="shared" si="29"/>
        <v>8</v>
      </c>
      <c r="EM27" s="10">
        <f t="shared" si="29"/>
        <v>7</v>
      </c>
      <c r="EN27" s="67" t="str">
        <f t="shared" si="57"/>
        <v>1</v>
      </c>
      <c r="EO27" s="4" t="str">
        <f t="shared" si="44"/>
        <v>1</v>
      </c>
      <c r="EP27" s="68" t="str">
        <f t="shared" si="45"/>
        <v>1</v>
      </c>
      <c r="EQ27" s="71">
        <v>5</v>
      </c>
      <c r="ER27" s="10">
        <f t="shared" si="24"/>
        <v>5</v>
      </c>
      <c r="ES27" s="10">
        <f t="shared" si="24"/>
        <v>4</v>
      </c>
      <c r="ET27" s="10">
        <f t="shared" si="24"/>
        <v>7</v>
      </c>
      <c r="EU27" s="10">
        <f t="shared" si="25"/>
        <v>16</v>
      </c>
      <c r="EV27" s="10">
        <f t="shared" si="25"/>
        <v>2</v>
      </c>
      <c r="EW27" s="10">
        <f t="shared" si="25"/>
        <v>8</v>
      </c>
      <c r="EX27" s="10">
        <f t="shared" si="25"/>
        <v>11</v>
      </c>
      <c r="EY27" s="10">
        <f t="shared" si="26"/>
        <v>6</v>
      </c>
      <c r="EZ27" s="67" t="str">
        <f>IF(ISERROR(SUM((FREQUENCY(MATCH($V27:$X27,ER27:EY27,0),ROW(23:30))&gt;0)*1)=3),"-","1")</f>
        <v>1</v>
      </c>
      <c r="FA27" s="4" t="str">
        <f t="shared" si="46"/>
        <v>1</v>
      </c>
      <c r="FB27" s="68" t="str">
        <f t="shared" si="47"/>
        <v>1</v>
      </c>
      <c r="FC27" s="72"/>
      <c r="FD27" s="10" t="str">
        <f t="shared" si="61"/>
        <v/>
      </c>
      <c r="FE27" s="10" t="str">
        <f t="shared" si="61"/>
        <v/>
      </c>
      <c r="FF27" s="10" t="str">
        <f t="shared" si="61"/>
        <v/>
      </c>
      <c r="FG27" s="10" t="str">
        <f t="shared" si="61"/>
        <v/>
      </c>
      <c r="FH27" s="10" t="str">
        <f t="shared" si="61"/>
        <v/>
      </c>
      <c r="FI27" s="10" t="str">
        <f t="shared" si="61"/>
        <v/>
      </c>
      <c r="FJ27" s="10" t="str">
        <f t="shared" si="61"/>
        <v/>
      </c>
      <c r="FK27" s="10" t="str">
        <f t="shared" si="61"/>
        <v/>
      </c>
      <c r="FL27" s="67" t="str">
        <f t="shared" si="58"/>
        <v>-</v>
      </c>
      <c r="FM27" s="4" t="str">
        <f t="shared" si="48"/>
        <v>-</v>
      </c>
      <c r="FN27" s="68" t="str">
        <f t="shared" si="49"/>
        <v>-</v>
      </c>
      <c r="FO27" s="72">
        <v>3</v>
      </c>
      <c r="FP27" s="10">
        <f t="shared" si="28"/>
        <v>5</v>
      </c>
      <c r="FQ27" s="10">
        <f t="shared" si="28"/>
        <v>4</v>
      </c>
      <c r="FR27" s="10" t="str">
        <f t="shared" si="28"/>
        <v/>
      </c>
      <c r="FS27" s="10">
        <f t="shared" si="28"/>
        <v>16</v>
      </c>
      <c r="FT27" s="10">
        <f t="shared" si="28"/>
        <v>2</v>
      </c>
      <c r="FU27" s="10" t="str">
        <f t="shared" si="28"/>
        <v/>
      </c>
      <c r="FV27" s="10">
        <f t="shared" si="28"/>
        <v>11</v>
      </c>
      <c r="FW27" s="10">
        <f t="shared" si="28"/>
        <v>6</v>
      </c>
      <c r="FX27" s="67" t="str">
        <f t="shared" si="59"/>
        <v>-</v>
      </c>
      <c r="FY27" s="4" t="str">
        <f t="shared" si="50"/>
        <v>-</v>
      </c>
      <c r="FZ27" s="68" t="str">
        <f t="shared" si="51"/>
        <v>-</v>
      </c>
    </row>
    <row r="28" spans="1:182" s="17" customFormat="1">
      <c r="A28" s="87">
        <v>40383</v>
      </c>
      <c r="B28" s="88" t="s">
        <v>16</v>
      </c>
      <c r="C28" s="89" t="s">
        <v>17</v>
      </c>
      <c r="D28" s="89" t="s">
        <v>170</v>
      </c>
      <c r="E28" s="89"/>
      <c r="F28" s="90">
        <v>110000</v>
      </c>
      <c r="G28" s="91">
        <v>4125</v>
      </c>
      <c r="H28" s="91" t="s">
        <v>14</v>
      </c>
      <c r="I28" s="92"/>
      <c r="J28" s="88">
        <v>14</v>
      </c>
      <c r="K28" s="88" t="s">
        <v>112</v>
      </c>
      <c r="L28" s="88" t="s">
        <v>103</v>
      </c>
      <c r="M28" s="88" t="s">
        <v>104</v>
      </c>
      <c r="N28" s="88" t="s">
        <v>113</v>
      </c>
      <c r="O28" s="93">
        <v>288771</v>
      </c>
      <c r="P28" s="86"/>
      <c r="Q28" s="86" t="s">
        <v>91</v>
      </c>
      <c r="R28" s="86" t="s">
        <v>91</v>
      </c>
      <c r="S28" s="86" t="s">
        <v>91</v>
      </c>
      <c r="T28" s="86" t="s">
        <v>91</v>
      </c>
      <c r="U28" s="86" t="s">
        <v>91</v>
      </c>
      <c r="V28" s="58">
        <v>4</v>
      </c>
      <c r="W28" s="58">
        <v>9</v>
      </c>
      <c r="X28" s="58">
        <v>8</v>
      </c>
      <c r="Y28" s="58">
        <v>2</v>
      </c>
      <c r="Z28" s="58">
        <v>13</v>
      </c>
      <c r="AA28" s="69">
        <v>5</v>
      </c>
      <c r="AB28" s="59">
        <v>4</v>
      </c>
      <c r="AC28" s="15">
        <v>8</v>
      </c>
      <c r="AD28" s="15">
        <v>9</v>
      </c>
      <c r="AE28" s="15">
        <v>11</v>
      </c>
      <c r="AF28" s="15">
        <v>10</v>
      </c>
      <c r="AG28" s="15">
        <v>13</v>
      </c>
      <c r="AH28" s="15">
        <v>1</v>
      </c>
      <c r="AI28" s="60">
        <v>2</v>
      </c>
      <c r="AJ28" s="80">
        <f t="shared" si="54"/>
        <v>1</v>
      </c>
      <c r="AK28" s="25"/>
      <c r="AL28" s="25"/>
      <c r="AM28" s="25"/>
      <c r="AN28" s="25"/>
      <c r="AO28" s="25"/>
      <c r="AP28" s="25"/>
      <c r="AQ28" s="25"/>
      <c r="AR28" s="25"/>
      <c r="AS28" s="25"/>
      <c r="AT28" s="25"/>
      <c r="AU28" s="25"/>
      <c r="AV28" s="25"/>
      <c r="AW28" s="25"/>
      <c r="AX28" s="25"/>
      <c r="AY28" s="25"/>
      <c r="AZ28" s="25"/>
      <c r="BA28" s="25"/>
      <c r="BB28" s="25"/>
      <c r="BC28" s="25"/>
      <c r="BD28" s="25"/>
      <c r="BE28" s="25"/>
      <c r="BF28" s="25"/>
      <c r="BG28" s="25"/>
      <c r="BH28" s="25"/>
      <c r="BI28" s="25"/>
      <c r="BJ28" s="25"/>
      <c r="BK28" s="25"/>
      <c r="BL28" s="15"/>
      <c r="BM28" s="174"/>
      <c r="BN28" s="4" t="str">
        <f t="shared" si="55"/>
        <v>1</v>
      </c>
      <c r="BO28" s="4" t="str">
        <f t="shared" si="52"/>
        <v>1</v>
      </c>
      <c r="BP28" s="4" t="str">
        <f t="shared" si="53"/>
        <v>1</v>
      </c>
      <c r="BQ28" s="19"/>
      <c r="BR28" s="28"/>
      <c r="BS28" s="63">
        <v>5</v>
      </c>
      <c r="BT28" s="64">
        <v>9</v>
      </c>
      <c r="BU28" s="65">
        <v>4</v>
      </c>
      <c r="BV28" s="65">
        <v>11</v>
      </c>
      <c r="BW28" s="65">
        <v>13</v>
      </c>
      <c r="BX28" s="65">
        <v>8</v>
      </c>
      <c r="BY28" s="65">
        <v>10</v>
      </c>
      <c r="BZ28" s="65">
        <v>2</v>
      </c>
      <c r="CA28" s="66">
        <v>3</v>
      </c>
      <c r="CB28" s="67" t="str">
        <f t="shared" si="30"/>
        <v>1</v>
      </c>
      <c r="CC28" s="4" t="str">
        <f t="shared" si="31"/>
        <v>1</v>
      </c>
      <c r="CD28" s="68" t="str">
        <f t="shared" si="32"/>
        <v>1</v>
      </c>
      <c r="CE28" s="63">
        <v>4</v>
      </c>
      <c r="CF28" s="64">
        <v>8</v>
      </c>
      <c r="CG28" s="65">
        <v>2</v>
      </c>
      <c r="CH28" s="65">
        <v>11</v>
      </c>
      <c r="CI28" s="65">
        <v>7</v>
      </c>
      <c r="CJ28" s="65">
        <v>13</v>
      </c>
      <c r="CK28" s="65">
        <v>9</v>
      </c>
      <c r="CL28" s="65">
        <v>10</v>
      </c>
      <c r="CM28" s="66">
        <v>6</v>
      </c>
      <c r="CN28" s="67" t="str">
        <f t="shared" si="33"/>
        <v>-</v>
      </c>
      <c r="CO28" s="4" t="str">
        <f t="shared" si="34"/>
        <v>-</v>
      </c>
      <c r="CP28" s="68" t="str">
        <f t="shared" si="35"/>
        <v>-</v>
      </c>
      <c r="CQ28" s="69"/>
      <c r="CR28" s="64">
        <v>13</v>
      </c>
      <c r="CS28" s="65">
        <v>9</v>
      </c>
      <c r="CT28" s="65">
        <v>11</v>
      </c>
      <c r="CU28" s="65">
        <v>10</v>
      </c>
      <c r="CV28" s="65">
        <v>4</v>
      </c>
      <c r="CW28" s="65">
        <v>2</v>
      </c>
      <c r="CX28" s="65">
        <v>8</v>
      </c>
      <c r="CY28" s="66">
        <v>1</v>
      </c>
      <c r="CZ28" s="67" t="str">
        <f t="shared" si="36"/>
        <v>1</v>
      </c>
      <c r="DA28" s="4" t="str">
        <f t="shared" si="37"/>
        <v>1</v>
      </c>
      <c r="DB28" s="68" t="str">
        <f t="shared" si="38"/>
        <v>1</v>
      </c>
      <c r="DC28" s="19"/>
      <c r="DD28" s="28"/>
      <c r="DE28" s="69"/>
      <c r="DF28" s="64"/>
      <c r="DG28" s="65"/>
      <c r="DH28" s="65"/>
      <c r="DI28" s="65"/>
      <c r="DJ28" s="65"/>
      <c r="DK28" s="65"/>
      <c r="DL28" s="65"/>
      <c r="DM28" s="66"/>
      <c r="DN28" s="67" t="str">
        <f t="shared" si="39"/>
        <v>-</v>
      </c>
      <c r="DO28" s="4" t="str">
        <f t="shared" si="40"/>
        <v>-</v>
      </c>
      <c r="DP28" s="68" t="str">
        <f t="shared" si="41"/>
        <v>-</v>
      </c>
      <c r="DQ28" s="19"/>
      <c r="DR28" s="28"/>
      <c r="DS28" s="70"/>
      <c r="DT28" s="10">
        <f t="shared" si="60"/>
        <v>9</v>
      </c>
      <c r="DU28" s="10">
        <f t="shared" si="60"/>
        <v>4</v>
      </c>
      <c r="DV28" s="10">
        <f t="shared" si="60"/>
        <v>11</v>
      </c>
      <c r="DW28" s="10">
        <f t="shared" si="60"/>
        <v>13</v>
      </c>
      <c r="DX28" s="10">
        <f t="shared" si="60"/>
        <v>8</v>
      </c>
      <c r="DY28" s="10">
        <f t="shared" si="60"/>
        <v>10</v>
      </c>
      <c r="DZ28" s="10">
        <f t="shared" si="60"/>
        <v>2</v>
      </c>
      <c r="EA28" s="10" t="str">
        <f t="shared" si="60"/>
        <v/>
      </c>
      <c r="EB28" s="67" t="str">
        <f t="shared" si="56"/>
        <v>1</v>
      </c>
      <c r="EC28" s="4" t="str">
        <f t="shared" si="42"/>
        <v>1</v>
      </c>
      <c r="ED28" s="68" t="str">
        <f t="shared" si="43"/>
        <v>1</v>
      </c>
      <c r="EE28" s="71"/>
      <c r="EF28" s="10">
        <f t="shared" si="29"/>
        <v>13</v>
      </c>
      <c r="EG28" s="10">
        <f t="shared" si="29"/>
        <v>9</v>
      </c>
      <c r="EH28" s="10">
        <f t="shared" si="29"/>
        <v>11</v>
      </c>
      <c r="EI28" s="10">
        <f t="shared" si="29"/>
        <v>10</v>
      </c>
      <c r="EJ28" s="10">
        <f t="shared" si="29"/>
        <v>4</v>
      </c>
      <c r="EK28" s="10">
        <f t="shared" si="29"/>
        <v>2</v>
      </c>
      <c r="EL28" s="10">
        <f t="shared" si="29"/>
        <v>8</v>
      </c>
      <c r="EM28" s="10">
        <f t="shared" si="29"/>
        <v>1</v>
      </c>
      <c r="EN28" s="67" t="str">
        <f t="shared" si="57"/>
        <v>1</v>
      </c>
      <c r="EO28" s="4" t="str">
        <f t="shared" si="44"/>
        <v>1</v>
      </c>
      <c r="EP28" s="68" t="str">
        <f t="shared" si="45"/>
        <v>1</v>
      </c>
      <c r="EQ28" s="71">
        <v>5</v>
      </c>
      <c r="ER28" s="10">
        <f t="shared" si="24"/>
        <v>4</v>
      </c>
      <c r="ES28" s="10">
        <f t="shared" si="24"/>
        <v>8</v>
      </c>
      <c r="ET28" s="10">
        <f t="shared" si="24"/>
        <v>9</v>
      </c>
      <c r="EU28" s="10">
        <f t="shared" si="25"/>
        <v>11</v>
      </c>
      <c r="EV28" s="10">
        <f t="shared" si="25"/>
        <v>10</v>
      </c>
      <c r="EW28" s="10">
        <f t="shared" si="25"/>
        <v>13</v>
      </c>
      <c r="EX28" s="10" t="str">
        <f t="shared" si="25"/>
        <v/>
      </c>
      <c r="EY28" s="10">
        <f t="shared" si="26"/>
        <v>2</v>
      </c>
      <c r="EZ28" s="67" t="str">
        <f>IF(ISERROR(SUM((FREQUENCY(MATCH($V28:$X28,ER28:EY28,0),ROW(24:31))&gt;0)*1)=3),"-","1")</f>
        <v>1</v>
      </c>
      <c r="FA28" s="4" t="str">
        <f t="shared" si="46"/>
        <v>1</v>
      </c>
      <c r="FB28" s="68" t="str">
        <f t="shared" si="47"/>
        <v>1</v>
      </c>
      <c r="FC28" s="72"/>
      <c r="FD28" s="10" t="str">
        <f t="shared" si="61"/>
        <v/>
      </c>
      <c r="FE28" s="10" t="str">
        <f t="shared" si="61"/>
        <v/>
      </c>
      <c r="FF28" s="10" t="str">
        <f t="shared" si="61"/>
        <v/>
      </c>
      <c r="FG28" s="10" t="str">
        <f t="shared" si="61"/>
        <v/>
      </c>
      <c r="FH28" s="10" t="str">
        <f t="shared" si="61"/>
        <v/>
      </c>
      <c r="FI28" s="10" t="str">
        <f t="shared" si="61"/>
        <v/>
      </c>
      <c r="FJ28" s="10" t="str">
        <f t="shared" si="61"/>
        <v/>
      </c>
      <c r="FK28" s="10" t="str">
        <f t="shared" si="61"/>
        <v/>
      </c>
      <c r="FL28" s="67" t="str">
        <f t="shared" si="58"/>
        <v>-</v>
      </c>
      <c r="FM28" s="4" t="str">
        <f t="shared" si="48"/>
        <v>-</v>
      </c>
      <c r="FN28" s="68" t="str">
        <f t="shared" si="49"/>
        <v>-</v>
      </c>
      <c r="FO28" s="72">
        <v>4</v>
      </c>
      <c r="FP28" s="10" t="str">
        <f t="shared" si="28"/>
        <v/>
      </c>
      <c r="FQ28" s="10">
        <f t="shared" si="28"/>
        <v>8</v>
      </c>
      <c r="FR28" s="10">
        <f t="shared" si="28"/>
        <v>9</v>
      </c>
      <c r="FS28" s="10">
        <f t="shared" si="28"/>
        <v>11</v>
      </c>
      <c r="FT28" s="10">
        <f t="shared" si="28"/>
        <v>10</v>
      </c>
      <c r="FU28" s="10">
        <f t="shared" si="28"/>
        <v>13</v>
      </c>
      <c r="FV28" s="10" t="str">
        <f t="shared" si="28"/>
        <v/>
      </c>
      <c r="FW28" s="10">
        <f t="shared" si="28"/>
        <v>2</v>
      </c>
      <c r="FX28" s="67" t="str">
        <f t="shared" si="59"/>
        <v>-</v>
      </c>
      <c r="FY28" s="4" t="str">
        <f t="shared" si="50"/>
        <v>-</v>
      </c>
      <c r="FZ28" s="68" t="str">
        <f t="shared" si="51"/>
        <v>-</v>
      </c>
    </row>
    <row r="29" spans="1:182" s="17" customFormat="1">
      <c r="A29" s="87">
        <v>40384</v>
      </c>
      <c r="B29" s="94" t="s">
        <v>19</v>
      </c>
      <c r="C29" s="95" t="s">
        <v>13</v>
      </c>
      <c r="D29" s="95" t="s">
        <v>143</v>
      </c>
      <c r="E29" s="89" t="s">
        <v>171</v>
      </c>
      <c r="F29" s="96">
        <v>58000</v>
      </c>
      <c r="G29" s="97">
        <v>1600</v>
      </c>
      <c r="H29" s="91" t="s">
        <v>14</v>
      </c>
      <c r="I29" s="98" t="s">
        <v>116</v>
      </c>
      <c r="J29" s="94">
        <v>18</v>
      </c>
      <c r="K29" s="88" t="s">
        <v>172</v>
      </c>
      <c r="L29" s="88" t="s">
        <v>88</v>
      </c>
      <c r="M29" s="88" t="s">
        <v>89</v>
      </c>
      <c r="N29" s="88" t="s">
        <v>173</v>
      </c>
      <c r="O29" s="93">
        <v>6000</v>
      </c>
      <c r="P29" s="86"/>
      <c r="Q29" s="86" t="s">
        <v>91</v>
      </c>
      <c r="R29" s="86" t="s">
        <v>91</v>
      </c>
      <c r="S29" s="86" t="s">
        <v>93</v>
      </c>
      <c r="T29" s="86" t="s">
        <v>93</v>
      </c>
      <c r="U29" s="86" t="s">
        <v>93</v>
      </c>
      <c r="V29" s="58">
        <v>8</v>
      </c>
      <c r="W29" s="58">
        <v>7</v>
      </c>
      <c r="X29" s="58">
        <v>15</v>
      </c>
      <c r="Y29" s="58">
        <v>13</v>
      </c>
      <c r="Z29" s="58">
        <v>18</v>
      </c>
      <c r="AA29" s="69">
        <v>2</v>
      </c>
      <c r="AB29" s="59">
        <v>2</v>
      </c>
      <c r="AC29" s="15">
        <v>6</v>
      </c>
      <c r="AD29" s="15">
        <v>3</v>
      </c>
      <c r="AE29" s="15">
        <v>16</v>
      </c>
      <c r="AF29" s="15">
        <v>8</v>
      </c>
      <c r="AG29" s="15">
        <v>5</v>
      </c>
      <c r="AH29" s="15">
        <v>14</v>
      </c>
      <c r="AI29" s="60">
        <v>4</v>
      </c>
      <c r="AJ29" s="80">
        <f t="shared" si="54"/>
        <v>0</v>
      </c>
      <c r="AK29" s="25"/>
      <c r="AL29" s="25"/>
      <c r="AM29" s="25"/>
      <c r="AN29" s="25"/>
      <c r="AO29" s="25"/>
      <c r="AP29" s="25"/>
      <c r="AQ29" s="25"/>
      <c r="AR29" s="25"/>
      <c r="AS29" s="25"/>
      <c r="AT29" s="25"/>
      <c r="AU29" s="25"/>
      <c r="AV29" s="25"/>
      <c r="AW29" s="25"/>
      <c r="AX29" s="25"/>
      <c r="AY29" s="25"/>
      <c r="AZ29" s="25"/>
      <c r="BA29" s="25"/>
      <c r="BB29" s="25"/>
      <c r="BC29" s="25"/>
      <c r="BD29" s="25"/>
      <c r="BE29" s="25"/>
      <c r="BF29" s="25"/>
      <c r="BG29" s="25"/>
      <c r="BH29" s="25"/>
      <c r="BI29" s="25"/>
      <c r="BJ29" s="25"/>
      <c r="BK29" s="25"/>
      <c r="BL29" s="15"/>
      <c r="BM29" s="174"/>
      <c r="BN29" s="4" t="str">
        <f t="shared" si="55"/>
        <v>-</v>
      </c>
      <c r="BO29" s="4" t="str">
        <f t="shared" si="52"/>
        <v>-</v>
      </c>
      <c r="BP29" s="4" t="str">
        <f t="shared" si="53"/>
        <v>-</v>
      </c>
      <c r="BQ29" s="19"/>
      <c r="BR29" s="28"/>
      <c r="BS29" s="63">
        <v>2</v>
      </c>
      <c r="BT29" s="64">
        <v>2</v>
      </c>
      <c r="BU29" s="65">
        <v>3</v>
      </c>
      <c r="BV29" s="65">
        <v>16</v>
      </c>
      <c r="BW29" s="65">
        <v>5</v>
      </c>
      <c r="BX29" s="65">
        <v>6</v>
      </c>
      <c r="BY29" s="65">
        <v>7</v>
      </c>
      <c r="BZ29" s="65">
        <v>12</v>
      </c>
      <c r="CA29" s="66">
        <v>8</v>
      </c>
      <c r="CB29" s="67" t="str">
        <f t="shared" si="30"/>
        <v>-</v>
      </c>
      <c r="CC29" s="4" t="str">
        <f t="shared" si="31"/>
        <v>-</v>
      </c>
      <c r="CD29" s="68" t="str">
        <f t="shared" si="32"/>
        <v>-</v>
      </c>
      <c r="CE29" s="63">
        <v>1</v>
      </c>
      <c r="CF29" s="64">
        <v>4</v>
      </c>
      <c r="CG29" s="65">
        <v>3</v>
      </c>
      <c r="CH29" s="65">
        <v>8</v>
      </c>
      <c r="CI29" s="65">
        <v>2</v>
      </c>
      <c r="CJ29" s="65">
        <v>6</v>
      </c>
      <c r="CK29" s="65">
        <v>9</v>
      </c>
      <c r="CL29" s="65">
        <v>5</v>
      </c>
      <c r="CM29" s="66">
        <v>11</v>
      </c>
      <c r="CN29" s="67" t="str">
        <f t="shared" si="33"/>
        <v>-</v>
      </c>
      <c r="CO29" s="4" t="str">
        <f t="shared" si="34"/>
        <v>-</v>
      </c>
      <c r="CP29" s="68" t="str">
        <f t="shared" si="35"/>
        <v>-</v>
      </c>
      <c r="CQ29" s="69"/>
      <c r="CR29" s="64">
        <v>5</v>
      </c>
      <c r="CS29" s="65">
        <v>2</v>
      </c>
      <c r="CT29" s="65">
        <v>16</v>
      </c>
      <c r="CU29" s="65">
        <v>4</v>
      </c>
      <c r="CV29" s="65">
        <v>3</v>
      </c>
      <c r="CW29" s="65">
        <v>6</v>
      </c>
      <c r="CX29" s="65">
        <v>1</v>
      </c>
      <c r="CY29" s="66">
        <v>12</v>
      </c>
      <c r="CZ29" s="67" t="str">
        <f t="shared" si="36"/>
        <v>-</v>
      </c>
      <c r="DA29" s="4" t="str">
        <f t="shared" si="37"/>
        <v>-</v>
      </c>
      <c r="DB29" s="68" t="str">
        <f t="shared" si="38"/>
        <v>-</v>
      </c>
      <c r="DC29" s="19"/>
      <c r="DD29" s="28"/>
      <c r="DE29" s="69"/>
      <c r="DF29" s="64"/>
      <c r="DG29" s="65"/>
      <c r="DH29" s="65"/>
      <c r="DI29" s="65"/>
      <c r="DJ29" s="65"/>
      <c r="DK29" s="65"/>
      <c r="DL29" s="65"/>
      <c r="DM29" s="66"/>
      <c r="DN29" s="67" t="str">
        <f t="shared" si="39"/>
        <v>-</v>
      </c>
      <c r="DO29" s="4" t="str">
        <f t="shared" si="40"/>
        <v>-</v>
      </c>
      <c r="DP29" s="68" t="str">
        <f t="shared" si="41"/>
        <v>-</v>
      </c>
      <c r="DQ29" s="19"/>
      <c r="DR29" s="28"/>
      <c r="DS29" s="70"/>
      <c r="DT29" s="10">
        <f t="shared" si="60"/>
        <v>2</v>
      </c>
      <c r="DU29" s="10">
        <f t="shared" si="60"/>
        <v>3</v>
      </c>
      <c r="DV29" s="10">
        <f t="shared" si="60"/>
        <v>16</v>
      </c>
      <c r="DW29" s="10">
        <f t="shared" si="60"/>
        <v>5</v>
      </c>
      <c r="DX29" s="10">
        <f t="shared" si="60"/>
        <v>6</v>
      </c>
      <c r="DY29" s="10" t="str">
        <f t="shared" si="60"/>
        <v/>
      </c>
      <c r="DZ29" s="10" t="str">
        <f t="shared" si="60"/>
        <v/>
      </c>
      <c r="EA29" s="10">
        <f t="shared" si="60"/>
        <v>8</v>
      </c>
      <c r="EB29" s="67" t="str">
        <f t="shared" si="56"/>
        <v>-</v>
      </c>
      <c r="EC29" s="4" t="str">
        <f t="shared" si="42"/>
        <v>-</v>
      </c>
      <c r="ED29" s="68" t="str">
        <f t="shared" si="43"/>
        <v>-</v>
      </c>
      <c r="EE29" s="71"/>
      <c r="EF29" s="10">
        <f t="shared" si="29"/>
        <v>5</v>
      </c>
      <c r="EG29" s="10">
        <f t="shared" si="29"/>
        <v>2</v>
      </c>
      <c r="EH29" s="10">
        <f t="shared" si="29"/>
        <v>16</v>
      </c>
      <c r="EI29" s="10">
        <f t="shared" si="29"/>
        <v>4</v>
      </c>
      <c r="EJ29" s="10">
        <f t="shared" si="29"/>
        <v>3</v>
      </c>
      <c r="EK29" s="10">
        <f t="shared" si="29"/>
        <v>6</v>
      </c>
      <c r="EL29" s="10" t="str">
        <f t="shared" si="29"/>
        <v/>
      </c>
      <c r="EM29" s="10" t="str">
        <f t="shared" si="29"/>
        <v/>
      </c>
      <c r="EN29" s="67" t="str">
        <f t="shared" si="57"/>
        <v>-</v>
      </c>
      <c r="EO29" s="4" t="str">
        <f t="shared" si="44"/>
        <v>-</v>
      </c>
      <c r="EP29" s="68" t="str">
        <f t="shared" si="45"/>
        <v>-</v>
      </c>
      <c r="EQ29" s="71">
        <v>0</v>
      </c>
      <c r="ER29" s="10">
        <f t="shared" si="24"/>
        <v>2</v>
      </c>
      <c r="ES29" s="10">
        <f t="shared" si="24"/>
        <v>6</v>
      </c>
      <c r="ET29" s="10">
        <f t="shared" si="24"/>
        <v>3</v>
      </c>
      <c r="EU29" s="10">
        <f t="shared" si="25"/>
        <v>16</v>
      </c>
      <c r="EV29" s="10" t="str">
        <f t="shared" si="25"/>
        <v/>
      </c>
      <c r="EW29" s="10">
        <f t="shared" si="25"/>
        <v>5</v>
      </c>
      <c r="EX29" s="10" t="str">
        <f t="shared" si="25"/>
        <v/>
      </c>
      <c r="EY29" s="10" t="str">
        <f t="shared" si="26"/>
        <v/>
      </c>
      <c r="EZ29" s="67">
        <v>5</v>
      </c>
      <c r="FA29" s="4" t="str">
        <f t="shared" si="46"/>
        <v>-</v>
      </c>
      <c r="FB29" s="68" t="str">
        <f t="shared" si="47"/>
        <v>-</v>
      </c>
      <c r="FC29" s="72"/>
      <c r="FD29" s="10" t="str">
        <f t="shared" si="61"/>
        <v/>
      </c>
      <c r="FE29" s="10" t="str">
        <f t="shared" si="61"/>
        <v/>
      </c>
      <c r="FF29" s="10" t="str">
        <f t="shared" si="61"/>
        <v/>
      </c>
      <c r="FG29" s="10" t="str">
        <f t="shared" si="61"/>
        <v/>
      </c>
      <c r="FH29" s="10" t="str">
        <f t="shared" si="61"/>
        <v/>
      </c>
      <c r="FI29" s="10" t="str">
        <f t="shared" si="61"/>
        <v/>
      </c>
      <c r="FJ29" s="10" t="str">
        <f t="shared" si="61"/>
        <v/>
      </c>
      <c r="FK29" s="10" t="str">
        <f t="shared" si="61"/>
        <v/>
      </c>
      <c r="FL29" s="67" t="str">
        <f t="shared" si="58"/>
        <v>-</v>
      </c>
      <c r="FM29" s="4" t="str">
        <f t="shared" si="48"/>
        <v>-</v>
      </c>
      <c r="FN29" s="68" t="str">
        <f t="shared" si="49"/>
        <v>-</v>
      </c>
      <c r="FO29" s="72">
        <v>1</v>
      </c>
      <c r="FP29" s="10">
        <f t="shared" si="28"/>
        <v>2</v>
      </c>
      <c r="FQ29" s="10">
        <f t="shared" si="28"/>
        <v>6</v>
      </c>
      <c r="FR29" s="10">
        <f t="shared" si="28"/>
        <v>3</v>
      </c>
      <c r="FS29" s="10" t="str">
        <f t="shared" si="28"/>
        <v/>
      </c>
      <c r="FT29" s="10">
        <f t="shared" si="28"/>
        <v>8</v>
      </c>
      <c r="FU29" s="10">
        <f t="shared" si="28"/>
        <v>5</v>
      </c>
      <c r="FV29" s="10" t="str">
        <f t="shared" si="28"/>
        <v/>
      </c>
      <c r="FW29" s="10" t="str">
        <f t="shared" si="28"/>
        <v/>
      </c>
      <c r="FX29" s="67" t="str">
        <f t="shared" si="59"/>
        <v>-</v>
      </c>
      <c r="FY29" s="4" t="str">
        <f t="shared" si="50"/>
        <v>-</v>
      </c>
      <c r="FZ29" s="68" t="str">
        <f t="shared" si="51"/>
        <v>-</v>
      </c>
    </row>
    <row r="30" spans="1:182" s="17" customFormat="1">
      <c r="A30" s="87">
        <v>40385</v>
      </c>
      <c r="B30" s="88" t="s">
        <v>12</v>
      </c>
      <c r="C30" s="89" t="s">
        <v>13</v>
      </c>
      <c r="D30" s="89"/>
      <c r="E30" s="89"/>
      <c r="F30" s="90">
        <v>58000</v>
      </c>
      <c r="G30" s="91">
        <v>1800</v>
      </c>
      <c r="H30" s="91" t="s">
        <v>14</v>
      </c>
      <c r="I30" s="92" t="s">
        <v>29</v>
      </c>
      <c r="J30" s="88">
        <v>17</v>
      </c>
      <c r="K30" s="88" t="s">
        <v>174</v>
      </c>
      <c r="L30" s="88" t="s">
        <v>175</v>
      </c>
      <c r="M30" s="88" t="s">
        <v>176</v>
      </c>
      <c r="N30" s="88" t="s">
        <v>177</v>
      </c>
      <c r="O30" s="93">
        <v>10500</v>
      </c>
      <c r="P30" s="86"/>
      <c r="Q30" s="86" t="s">
        <v>91</v>
      </c>
      <c r="R30" s="86" t="s">
        <v>91</v>
      </c>
      <c r="S30" s="86" t="s">
        <v>91</v>
      </c>
      <c r="T30" s="86" t="s">
        <v>91</v>
      </c>
      <c r="U30" s="86" t="s">
        <v>91</v>
      </c>
      <c r="V30" s="58">
        <v>3</v>
      </c>
      <c r="W30" s="58">
        <v>10</v>
      </c>
      <c r="X30" s="58">
        <v>2</v>
      </c>
      <c r="Y30" s="58">
        <v>7</v>
      </c>
      <c r="Z30" s="58">
        <v>14</v>
      </c>
      <c r="AA30" s="69">
        <v>5</v>
      </c>
      <c r="AB30" s="59">
        <v>3</v>
      </c>
      <c r="AC30" s="15">
        <v>2</v>
      </c>
      <c r="AD30" s="15">
        <v>10</v>
      </c>
      <c r="AE30" s="15">
        <v>7</v>
      </c>
      <c r="AF30" s="15">
        <v>12</v>
      </c>
      <c r="AG30" s="15">
        <v>6</v>
      </c>
      <c r="AH30" s="15">
        <v>15</v>
      </c>
      <c r="AI30" s="60">
        <v>14</v>
      </c>
      <c r="AJ30" s="80">
        <f t="shared" si="54"/>
        <v>1</v>
      </c>
      <c r="AK30" s="25"/>
      <c r="AL30" s="25"/>
      <c r="AM30" s="25"/>
      <c r="AN30" s="25"/>
      <c r="AO30" s="25"/>
      <c r="AP30" s="25"/>
      <c r="AQ30" s="25"/>
      <c r="AR30" s="25"/>
      <c r="AS30" s="25"/>
      <c r="AT30" s="25"/>
      <c r="AU30" s="25"/>
      <c r="AV30" s="25"/>
      <c r="AW30" s="25"/>
      <c r="AX30" s="25"/>
      <c r="AY30" s="25"/>
      <c r="AZ30" s="25"/>
      <c r="BA30" s="25"/>
      <c r="BB30" s="25"/>
      <c r="BC30" s="25"/>
      <c r="BD30" s="25"/>
      <c r="BE30" s="25"/>
      <c r="BF30" s="25"/>
      <c r="BG30" s="25"/>
      <c r="BH30" s="25"/>
      <c r="BI30" s="25"/>
      <c r="BJ30" s="25"/>
      <c r="BK30" s="25"/>
      <c r="BL30" s="15"/>
      <c r="BM30" s="174"/>
      <c r="BN30" s="4" t="str">
        <f t="shared" si="55"/>
        <v>1</v>
      </c>
      <c r="BO30" s="4" t="str">
        <f t="shared" si="52"/>
        <v>1</v>
      </c>
      <c r="BP30" s="4" t="str">
        <f t="shared" si="53"/>
        <v>1</v>
      </c>
      <c r="BQ30" s="19"/>
      <c r="BR30" s="28"/>
      <c r="BS30" s="63">
        <v>5</v>
      </c>
      <c r="BT30" s="64">
        <v>3</v>
      </c>
      <c r="BU30" s="65">
        <v>6</v>
      </c>
      <c r="BV30" s="65">
        <v>14</v>
      </c>
      <c r="BW30" s="65">
        <v>10</v>
      </c>
      <c r="BX30" s="65">
        <v>2</v>
      </c>
      <c r="BY30" s="65">
        <v>4</v>
      </c>
      <c r="BZ30" s="65">
        <v>12</v>
      </c>
      <c r="CA30" s="66">
        <v>7</v>
      </c>
      <c r="CB30" s="67" t="str">
        <f t="shared" si="30"/>
        <v>1</v>
      </c>
      <c r="CC30" s="4" t="str">
        <f t="shared" si="31"/>
        <v>1</v>
      </c>
      <c r="CD30" s="68" t="str">
        <f t="shared" si="32"/>
        <v>1</v>
      </c>
      <c r="CE30" s="63">
        <v>5</v>
      </c>
      <c r="CF30" s="64">
        <v>6</v>
      </c>
      <c r="CG30" s="65">
        <v>10</v>
      </c>
      <c r="CH30" s="65">
        <v>14</v>
      </c>
      <c r="CI30" s="65">
        <v>2</v>
      </c>
      <c r="CJ30" s="65">
        <v>7</v>
      </c>
      <c r="CK30" s="65">
        <v>3</v>
      </c>
      <c r="CL30" s="65">
        <v>12</v>
      </c>
      <c r="CM30" s="66">
        <v>8</v>
      </c>
      <c r="CN30" s="67" t="str">
        <f t="shared" si="33"/>
        <v>1</v>
      </c>
      <c r="CO30" s="4" t="str">
        <f t="shared" si="34"/>
        <v>1</v>
      </c>
      <c r="CP30" s="68" t="str">
        <f t="shared" si="35"/>
        <v>1</v>
      </c>
      <c r="CQ30" s="69"/>
      <c r="CR30" s="64">
        <v>3</v>
      </c>
      <c r="CS30" s="65">
        <v>6</v>
      </c>
      <c r="CT30" s="65">
        <v>2</v>
      </c>
      <c r="CU30" s="65">
        <v>4</v>
      </c>
      <c r="CV30" s="65">
        <v>14</v>
      </c>
      <c r="CW30" s="65">
        <v>9</v>
      </c>
      <c r="CX30" s="65">
        <v>7</v>
      </c>
      <c r="CY30" s="66">
        <v>10</v>
      </c>
      <c r="CZ30" s="67" t="str">
        <f t="shared" si="36"/>
        <v>1</v>
      </c>
      <c r="DA30" s="4" t="str">
        <f t="shared" si="37"/>
        <v>1</v>
      </c>
      <c r="DB30" s="68" t="str">
        <f t="shared" si="38"/>
        <v>1</v>
      </c>
      <c r="DC30" s="19"/>
      <c r="DD30" s="28"/>
      <c r="DE30" s="69"/>
      <c r="DF30" s="64"/>
      <c r="DG30" s="65"/>
      <c r="DH30" s="65"/>
      <c r="DI30" s="65"/>
      <c r="DJ30" s="65"/>
      <c r="DK30" s="65"/>
      <c r="DL30" s="65"/>
      <c r="DM30" s="66"/>
      <c r="DN30" s="67" t="str">
        <f t="shared" si="39"/>
        <v>-</v>
      </c>
      <c r="DO30" s="4" t="str">
        <f t="shared" si="40"/>
        <v>-</v>
      </c>
      <c r="DP30" s="68" t="str">
        <f t="shared" si="41"/>
        <v>-</v>
      </c>
      <c r="DQ30" s="19"/>
      <c r="DR30" s="28"/>
      <c r="DS30" s="70"/>
      <c r="DT30" s="10">
        <f t="shared" si="60"/>
        <v>3</v>
      </c>
      <c r="DU30" s="10">
        <f t="shared" si="60"/>
        <v>6</v>
      </c>
      <c r="DV30" s="10">
        <f t="shared" si="60"/>
        <v>14</v>
      </c>
      <c r="DW30" s="10">
        <f t="shared" si="60"/>
        <v>10</v>
      </c>
      <c r="DX30" s="10">
        <f t="shared" si="60"/>
        <v>2</v>
      </c>
      <c r="DY30" s="10" t="str">
        <f t="shared" si="60"/>
        <v/>
      </c>
      <c r="DZ30" s="10">
        <f t="shared" si="60"/>
        <v>12</v>
      </c>
      <c r="EA30" s="10">
        <f t="shared" si="60"/>
        <v>7</v>
      </c>
      <c r="EB30" s="67" t="str">
        <f t="shared" si="56"/>
        <v>1</v>
      </c>
      <c r="EC30" s="4" t="str">
        <f t="shared" si="42"/>
        <v>1</v>
      </c>
      <c r="ED30" s="68" t="str">
        <f t="shared" si="43"/>
        <v>1</v>
      </c>
      <c r="EE30" s="71"/>
      <c r="EF30" s="10">
        <f t="shared" si="29"/>
        <v>3</v>
      </c>
      <c r="EG30" s="10">
        <f t="shared" si="29"/>
        <v>6</v>
      </c>
      <c r="EH30" s="10">
        <f t="shared" si="29"/>
        <v>2</v>
      </c>
      <c r="EI30" s="10" t="str">
        <f t="shared" si="29"/>
        <v/>
      </c>
      <c r="EJ30" s="10">
        <f t="shared" si="29"/>
        <v>14</v>
      </c>
      <c r="EK30" s="10" t="str">
        <f t="shared" si="29"/>
        <v/>
      </c>
      <c r="EL30" s="10">
        <f t="shared" si="29"/>
        <v>7</v>
      </c>
      <c r="EM30" s="10">
        <f t="shared" si="29"/>
        <v>10</v>
      </c>
      <c r="EN30" s="67" t="str">
        <f t="shared" si="57"/>
        <v>1</v>
      </c>
      <c r="EO30" s="4" t="str">
        <f t="shared" si="44"/>
        <v>1</v>
      </c>
      <c r="EP30" s="68" t="str">
        <f t="shared" si="45"/>
        <v>1</v>
      </c>
      <c r="EQ30" s="71">
        <v>5</v>
      </c>
      <c r="ER30" s="10">
        <f t="shared" si="24"/>
        <v>3</v>
      </c>
      <c r="ES30" s="10">
        <f t="shared" si="24"/>
        <v>2</v>
      </c>
      <c r="ET30" s="10">
        <f t="shared" si="24"/>
        <v>10</v>
      </c>
      <c r="EU30" s="10">
        <f t="shared" si="25"/>
        <v>7</v>
      </c>
      <c r="EV30" s="10" t="str">
        <f t="shared" si="25"/>
        <v/>
      </c>
      <c r="EW30" s="10">
        <f t="shared" si="25"/>
        <v>6</v>
      </c>
      <c r="EX30" s="10" t="str">
        <f t="shared" si="25"/>
        <v/>
      </c>
      <c r="EY30" s="10">
        <f t="shared" si="26"/>
        <v>14</v>
      </c>
      <c r="EZ30" s="67" t="str">
        <f>IF(ISERROR(SUM((FREQUENCY(MATCH($V30:$X30,ER30:EY30,0),ROW(26:33))&gt;0)*1)=3),"-","1")</f>
        <v>1</v>
      </c>
      <c r="FA30" s="4" t="str">
        <f t="shared" si="46"/>
        <v>1</v>
      </c>
      <c r="FB30" s="68" t="str">
        <f t="shared" si="47"/>
        <v>1</v>
      </c>
      <c r="FC30" s="72"/>
      <c r="FD30" s="10" t="str">
        <f t="shared" si="61"/>
        <v/>
      </c>
      <c r="FE30" s="10" t="str">
        <f t="shared" si="61"/>
        <v/>
      </c>
      <c r="FF30" s="10" t="str">
        <f t="shared" si="61"/>
        <v/>
      </c>
      <c r="FG30" s="10" t="str">
        <f t="shared" si="61"/>
        <v/>
      </c>
      <c r="FH30" s="10" t="str">
        <f t="shared" si="61"/>
        <v/>
      </c>
      <c r="FI30" s="10" t="str">
        <f t="shared" si="61"/>
        <v/>
      </c>
      <c r="FJ30" s="10" t="str">
        <f t="shared" si="61"/>
        <v/>
      </c>
      <c r="FK30" s="10" t="str">
        <f t="shared" si="61"/>
        <v/>
      </c>
      <c r="FL30" s="67" t="str">
        <f t="shared" si="58"/>
        <v>-</v>
      </c>
      <c r="FM30" s="4" t="str">
        <f t="shared" si="48"/>
        <v>-</v>
      </c>
      <c r="FN30" s="68" t="str">
        <f t="shared" si="49"/>
        <v>-</v>
      </c>
      <c r="FO30" s="72">
        <v>5</v>
      </c>
      <c r="FP30" s="10">
        <f t="shared" si="28"/>
        <v>3</v>
      </c>
      <c r="FQ30" s="10">
        <f t="shared" si="28"/>
        <v>2</v>
      </c>
      <c r="FR30" s="10">
        <f t="shared" si="28"/>
        <v>10</v>
      </c>
      <c r="FS30" s="10">
        <f t="shared" si="28"/>
        <v>7</v>
      </c>
      <c r="FT30" s="10">
        <f t="shared" si="28"/>
        <v>12</v>
      </c>
      <c r="FU30" s="10">
        <f t="shared" si="28"/>
        <v>6</v>
      </c>
      <c r="FV30" s="10" t="str">
        <f t="shared" si="28"/>
        <v/>
      </c>
      <c r="FW30" s="10">
        <f t="shared" si="28"/>
        <v>14</v>
      </c>
      <c r="FX30" s="67" t="str">
        <f t="shared" si="59"/>
        <v>1</v>
      </c>
      <c r="FY30" s="4" t="str">
        <f t="shared" si="50"/>
        <v>1</v>
      </c>
      <c r="FZ30" s="68" t="str">
        <f t="shared" si="51"/>
        <v>1</v>
      </c>
    </row>
    <row r="31" spans="1:182" s="17" customFormat="1">
      <c r="A31" s="87">
        <v>40386</v>
      </c>
      <c r="B31" s="94" t="s">
        <v>19</v>
      </c>
      <c r="C31" s="95" t="s">
        <v>13</v>
      </c>
      <c r="D31" s="95" t="s">
        <v>114</v>
      </c>
      <c r="E31" s="89"/>
      <c r="F31" s="96">
        <v>48000</v>
      </c>
      <c r="G31" s="97">
        <v>1600</v>
      </c>
      <c r="H31" s="91" t="s">
        <v>21</v>
      </c>
      <c r="I31" s="98" t="s">
        <v>86</v>
      </c>
      <c r="J31" s="94">
        <v>16</v>
      </c>
      <c r="K31" s="88" t="s">
        <v>178</v>
      </c>
      <c r="L31" s="88" t="s">
        <v>179</v>
      </c>
      <c r="M31" s="88" t="s">
        <v>180</v>
      </c>
      <c r="N31" s="88" t="s">
        <v>181</v>
      </c>
      <c r="O31" s="93">
        <v>28060</v>
      </c>
      <c r="P31" s="86"/>
      <c r="Q31" s="86" t="s">
        <v>93</v>
      </c>
      <c r="R31" s="86" t="s">
        <v>91</v>
      </c>
      <c r="S31" s="86" t="s">
        <v>91</v>
      </c>
      <c r="T31" s="86" t="s">
        <v>91</v>
      </c>
      <c r="U31" s="86" t="s">
        <v>93</v>
      </c>
      <c r="V31" s="58">
        <v>5</v>
      </c>
      <c r="W31" s="58">
        <v>10</v>
      </c>
      <c r="X31" s="58">
        <v>11</v>
      </c>
      <c r="Y31" s="58">
        <v>3</v>
      </c>
      <c r="Z31" s="58">
        <v>4</v>
      </c>
      <c r="AA31" s="69">
        <v>4</v>
      </c>
      <c r="AB31" s="59">
        <v>8</v>
      </c>
      <c r="AC31" s="15">
        <v>5</v>
      </c>
      <c r="AD31" s="15">
        <v>3</v>
      </c>
      <c r="AE31" s="15">
        <v>2</v>
      </c>
      <c r="AF31" s="15">
        <v>15</v>
      </c>
      <c r="AG31" s="15">
        <v>12</v>
      </c>
      <c r="AH31" s="15">
        <v>11</v>
      </c>
      <c r="AI31" s="60">
        <v>10</v>
      </c>
      <c r="AJ31" s="80">
        <f t="shared" si="54"/>
        <v>0</v>
      </c>
      <c r="AK31" s="25"/>
      <c r="AL31" s="25"/>
      <c r="AM31" s="25"/>
      <c r="AN31" s="25"/>
      <c r="AO31" s="25"/>
      <c r="AP31" s="25"/>
      <c r="AQ31" s="25"/>
      <c r="AR31" s="25"/>
      <c r="AS31" s="25"/>
      <c r="AT31" s="25"/>
      <c r="AU31" s="25"/>
      <c r="AV31" s="25"/>
      <c r="AW31" s="25"/>
      <c r="AX31" s="25"/>
      <c r="AY31" s="25"/>
      <c r="AZ31" s="25"/>
      <c r="BA31" s="25"/>
      <c r="BB31" s="25"/>
      <c r="BC31" s="25"/>
      <c r="BD31" s="25"/>
      <c r="BE31" s="25"/>
      <c r="BF31" s="25"/>
      <c r="BG31" s="25"/>
      <c r="BH31" s="25"/>
      <c r="BI31" s="25"/>
      <c r="BJ31" s="25"/>
      <c r="BK31" s="25"/>
      <c r="BL31" s="15"/>
      <c r="BM31" s="174"/>
      <c r="BN31" s="4" t="str">
        <f t="shared" si="55"/>
        <v>1</v>
      </c>
      <c r="BO31" s="4" t="str">
        <f t="shared" si="52"/>
        <v>1</v>
      </c>
      <c r="BP31" s="4" t="str">
        <f t="shared" si="53"/>
        <v>-</v>
      </c>
      <c r="BQ31" s="19"/>
      <c r="BR31" s="28"/>
      <c r="BS31" s="63">
        <v>4</v>
      </c>
      <c r="BT31" s="64">
        <v>3</v>
      </c>
      <c r="BU31" s="65">
        <v>11</v>
      </c>
      <c r="BV31" s="65">
        <v>2</v>
      </c>
      <c r="BW31" s="65">
        <v>12</v>
      </c>
      <c r="BX31" s="65">
        <v>5</v>
      </c>
      <c r="BY31" s="65">
        <v>13</v>
      </c>
      <c r="BZ31" s="65">
        <v>15</v>
      </c>
      <c r="CA31" s="66">
        <v>10</v>
      </c>
      <c r="CB31" s="67" t="str">
        <f t="shared" si="30"/>
        <v>1</v>
      </c>
      <c r="CC31" s="4" t="str">
        <f t="shared" si="31"/>
        <v>1</v>
      </c>
      <c r="CD31" s="68" t="str">
        <f t="shared" si="32"/>
        <v>-</v>
      </c>
      <c r="CE31" s="63">
        <v>4</v>
      </c>
      <c r="CF31" s="64">
        <v>10</v>
      </c>
      <c r="CG31" s="65">
        <v>3</v>
      </c>
      <c r="CH31" s="65">
        <v>15</v>
      </c>
      <c r="CI31" s="65">
        <v>2</v>
      </c>
      <c r="CJ31" s="65">
        <v>12</v>
      </c>
      <c r="CK31" s="65">
        <v>8</v>
      </c>
      <c r="CL31" s="65">
        <v>11</v>
      </c>
      <c r="CM31" s="66">
        <v>4</v>
      </c>
      <c r="CN31" s="67" t="str">
        <f t="shared" si="33"/>
        <v>-</v>
      </c>
      <c r="CO31" s="4" t="str">
        <f t="shared" si="34"/>
        <v>-</v>
      </c>
      <c r="CP31" s="68" t="str">
        <f t="shared" si="35"/>
        <v>-</v>
      </c>
      <c r="CQ31" s="69"/>
      <c r="CR31" s="64">
        <v>2</v>
      </c>
      <c r="CS31" s="65">
        <v>3</v>
      </c>
      <c r="CT31" s="65">
        <v>12</v>
      </c>
      <c r="CU31" s="65">
        <v>8</v>
      </c>
      <c r="CV31" s="65">
        <v>10</v>
      </c>
      <c r="CW31" s="65">
        <v>15</v>
      </c>
      <c r="CX31" s="65">
        <v>11</v>
      </c>
      <c r="CY31" s="66">
        <v>14</v>
      </c>
      <c r="CZ31" s="67" t="str">
        <f t="shared" si="36"/>
        <v>-</v>
      </c>
      <c r="DA31" s="4" t="str">
        <f t="shared" si="37"/>
        <v>-</v>
      </c>
      <c r="DB31" s="68" t="str">
        <f t="shared" si="38"/>
        <v>-</v>
      </c>
      <c r="DC31" s="19"/>
      <c r="DD31" s="28"/>
      <c r="DE31" s="69"/>
      <c r="DF31" s="64"/>
      <c r="DG31" s="65"/>
      <c r="DH31" s="65"/>
      <c r="DI31" s="65"/>
      <c r="DJ31" s="65"/>
      <c r="DK31" s="65"/>
      <c r="DL31" s="65"/>
      <c r="DM31" s="66"/>
      <c r="DN31" s="67" t="str">
        <f t="shared" si="39"/>
        <v>-</v>
      </c>
      <c r="DO31" s="4" t="str">
        <f t="shared" si="40"/>
        <v>-</v>
      </c>
      <c r="DP31" s="68" t="str">
        <f t="shared" si="41"/>
        <v>-</v>
      </c>
      <c r="DQ31" s="19"/>
      <c r="DR31" s="28"/>
      <c r="DS31" s="70"/>
      <c r="DT31" s="10">
        <f t="shared" si="60"/>
        <v>3</v>
      </c>
      <c r="DU31" s="10">
        <f t="shared" si="60"/>
        <v>11</v>
      </c>
      <c r="DV31" s="10">
        <f t="shared" si="60"/>
        <v>2</v>
      </c>
      <c r="DW31" s="10">
        <f t="shared" si="60"/>
        <v>12</v>
      </c>
      <c r="DX31" s="10">
        <f t="shared" si="60"/>
        <v>5</v>
      </c>
      <c r="DY31" s="10" t="str">
        <f t="shared" si="60"/>
        <v/>
      </c>
      <c r="DZ31" s="10">
        <f t="shared" si="60"/>
        <v>15</v>
      </c>
      <c r="EA31" s="10">
        <f t="shared" si="60"/>
        <v>10</v>
      </c>
      <c r="EB31" s="67" t="str">
        <f t="shared" si="56"/>
        <v>1</v>
      </c>
      <c r="EC31" s="4" t="str">
        <f t="shared" si="42"/>
        <v>1</v>
      </c>
      <c r="ED31" s="68" t="str">
        <f t="shared" si="43"/>
        <v>-</v>
      </c>
      <c r="EE31" s="71"/>
      <c r="EF31" s="10">
        <f t="shared" si="29"/>
        <v>2</v>
      </c>
      <c r="EG31" s="10">
        <f t="shared" si="29"/>
        <v>3</v>
      </c>
      <c r="EH31" s="10">
        <f t="shared" si="29"/>
        <v>12</v>
      </c>
      <c r="EI31" s="10">
        <f t="shared" si="29"/>
        <v>8</v>
      </c>
      <c r="EJ31" s="10">
        <f t="shared" si="29"/>
        <v>10</v>
      </c>
      <c r="EK31" s="10">
        <f t="shared" si="29"/>
        <v>15</v>
      </c>
      <c r="EL31" s="10">
        <f t="shared" si="29"/>
        <v>11</v>
      </c>
      <c r="EM31" s="10" t="str">
        <f t="shared" si="29"/>
        <v/>
      </c>
      <c r="EN31" s="67" t="str">
        <f t="shared" si="57"/>
        <v>-</v>
      </c>
      <c r="EO31" s="4" t="str">
        <f t="shared" si="44"/>
        <v>-</v>
      </c>
      <c r="EP31" s="68" t="str">
        <f t="shared" si="45"/>
        <v>-</v>
      </c>
      <c r="EQ31" s="71">
        <v>3</v>
      </c>
      <c r="ER31" s="10" t="str">
        <f t="shared" si="24"/>
        <v/>
      </c>
      <c r="ES31" s="10" t="str">
        <f t="shared" si="24"/>
        <v/>
      </c>
      <c r="ET31" s="10">
        <f t="shared" si="24"/>
        <v>3</v>
      </c>
      <c r="EU31" s="10">
        <f t="shared" si="25"/>
        <v>2</v>
      </c>
      <c r="EV31" s="10">
        <f t="shared" si="25"/>
        <v>15</v>
      </c>
      <c r="EW31" s="10">
        <f t="shared" si="25"/>
        <v>12</v>
      </c>
      <c r="EX31" s="10">
        <f t="shared" si="25"/>
        <v>11</v>
      </c>
      <c r="EY31" s="10">
        <f t="shared" si="26"/>
        <v>10</v>
      </c>
      <c r="EZ31" s="67">
        <v>6</v>
      </c>
      <c r="FA31" s="4" t="str">
        <f t="shared" si="46"/>
        <v>-</v>
      </c>
      <c r="FB31" s="68" t="str">
        <f t="shared" si="47"/>
        <v>-</v>
      </c>
      <c r="FC31" s="72"/>
      <c r="FD31" s="10" t="str">
        <f t="shared" si="61"/>
        <v/>
      </c>
      <c r="FE31" s="10" t="str">
        <f t="shared" si="61"/>
        <v/>
      </c>
      <c r="FF31" s="10" t="str">
        <f t="shared" si="61"/>
        <v/>
      </c>
      <c r="FG31" s="10" t="str">
        <f t="shared" si="61"/>
        <v/>
      </c>
      <c r="FH31" s="10" t="str">
        <f t="shared" si="61"/>
        <v/>
      </c>
      <c r="FI31" s="10" t="str">
        <f t="shared" si="61"/>
        <v/>
      </c>
      <c r="FJ31" s="10" t="str">
        <f t="shared" si="61"/>
        <v/>
      </c>
      <c r="FK31" s="10" t="str">
        <f t="shared" si="61"/>
        <v/>
      </c>
      <c r="FL31" s="67" t="str">
        <f t="shared" si="58"/>
        <v>-</v>
      </c>
      <c r="FM31" s="4" t="str">
        <f t="shared" si="48"/>
        <v>-</v>
      </c>
      <c r="FN31" s="68" t="str">
        <f t="shared" si="49"/>
        <v>-</v>
      </c>
      <c r="FO31" s="72">
        <v>3</v>
      </c>
      <c r="FP31" s="10" t="str">
        <f t="shared" si="28"/>
        <v/>
      </c>
      <c r="FQ31" s="10" t="str">
        <f t="shared" si="28"/>
        <v/>
      </c>
      <c r="FR31" s="10">
        <f t="shared" si="28"/>
        <v>3</v>
      </c>
      <c r="FS31" s="10">
        <f t="shared" si="28"/>
        <v>2</v>
      </c>
      <c r="FT31" s="10">
        <f t="shared" si="28"/>
        <v>15</v>
      </c>
      <c r="FU31" s="10">
        <f t="shared" si="28"/>
        <v>12</v>
      </c>
      <c r="FV31" s="10">
        <f t="shared" si="28"/>
        <v>11</v>
      </c>
      <c r="FW31" s="10">
        <f t="shared" si="28"/>
        <v>10</v>
      </c>
      <c r="FX31" s="67" t="str">
        <f t="shared" si="59"/>
        <v>-</v>
      </c>
      <c r="FY31" s="4" t="str">
        <f t="shared" si="50"/>
        <v>-</v>
      </c>
      <c r="FZ31" s="68" t="str">
        <f t="shared" si="51"/>
        <v>-</v>
      </c>
    </row>
    <row r="32" spans="1:182" s="17" customFormat="1">
      <c r="A32" s="100">
        <v>40387</v>
      </c>
      <c r="B32" s="94" t="s">
        <v>16</v>
      </c>
      <c r="C32" s="95" t="s">
        <v>17</v>
      </c>
      <c r="D32" s="89"/>
      <c r="E32" s="89" t="s">
        <v>85</v>
      </c>
      <c r="F32" s="96">
        <v>62000</v>
      </c>
      <c r="G32" s="97">
        <v>2875</v>
      </c>
      <c r="H32" s="91" t="s">
        <v>14</v>
      </c>
      <c r="I32" s="92"/>
      <c r="J32" s="94">
        <v>18</v>
      </c>
      <c r="K32" s="88" t="s">
        <v>182</v>
      </c>
      <c r="L32" s="88" t="s">
        <v>183</v>
      </c>
      <c r="M32" s="88" t="s">
        <v>183</v>
      </c>
      <c r="N32" s="88" t="s">
        <v>183</v>
      </c>
      <c r="O32" s="93">
        <v>173180</v>
      </c>
      <c r="P32" s="86"/>
      <c r="Q32" s="86" t="s">
        <v>93</v>
      </c>
      <c r="R32" s="86" t="s">
        <v>91</v>
      </c>
      <c r="S32" s="86" t="s">
        <v>91</v>
      </c>
      <c r="T32" s="86" t="s">
        <v>91</v>
      </c>
      <c r="U32" s="86" t="s">
        <v>91</v>
      </c>
      <c r="V32" s="58">
        <v>2</v>
      </c>
      <c r="W32" s="99">
        <v>4</v>
      </c>
      <c r="X32" s="58">
        <v>5</v>
      </c>
      <c r="Y32" s="58">
        <v>12</v>
      </c>
      <c r="Z32" s="58">
        <v>7</v>
      </c>
      <c r="AA32" s="69">
        <v>3</v>
      </c>
      <c r="AB32" s="59">
        <v>12</v>
      </c>
      <c r="AC32" s="15">
        <v>4</v>
      </c>
      <c r="AD32" s="15">
        <v>10</v>
      </c>
      <c r="AE32" s="15">
        <v>3</v>
      </c>
      <c r="AF32" s="15">
        <v>7</v>
      </c>
      <c r="AG32" s="15">
        <v>11</v>
      </c>
      <c r="AH32" s="15">
        <v>15</v>
      </c>
      <c r="AI32" s="60">
        <v>14</v>
      </c>
      <c r="AJ32" s="80">
        <f t="shared" si="54"/>
        <v>0</v>
      </c>
      <c r="AK32" s="25"/>
      <c r="AL32" s="25"/>
      <c r="AM32" s="25"/>
      <c r="AN32" s="25"/>
      <c r="AO32" s="25"/>
      <c r="AP32" s="25"/>
      <c r="AQ32" s="25"/>
      <c r="AR32" s="25"/>
      <c r="AS32" s="25"/>
      <c r="AT32" s="25"/>
      <c r="AU32" s="25"/>
      <c r="AV32" s="25"/>
      <c r="AW32" s="25"/>
      <c r="AX32" s="25"/>
      <c r="AY32" s="25"/>
      <c r="AZ32" s="25"/>
      <c r="BA32" s="25"/>
      <c r="BB32" s="25"/>
      <c r="BC32" s="25"/>
      <c r="BD32" s="25"/>
      <c r="BE32" s="25"/>
      <c r="BF32" s="25"/>
      <c r="BG32" s="25"/>
      <c r="BH32" s="25"/>
      <c r="BI32" s="25"/>
      <c r="BJ32" s="25"/>
      <c r="BK32" s="25"/>
      <c r="BL32" s="15"/>
      <c r="BM32" s="174"/>
      <c r="BN32" s="4" t="str">
        <f t="shared" si="55"/>
        <v>-</v>
      </c>
      <c r="BO32" s="4" t="str">
        <f t="shared" si="52"/>
        <v>-</v>
      </c>
      <c r="BP32" s="4" t="str">
        <f t="shared" si="53"/>
        <v>-</v>
      </c>
      <c r="BQ32" s="19"/>
      <c r="BR32" s="28"/>
      <c r="BS32" s="63">
        <v>4</v>
      </c>
      <c r="BT32" s="64">
        <v>12</v>
      </c>
      <c r="BU32" s="65">
        <v>4</v>
      </c>
      <c r="BV32" s="65">
        <v>10</v>
      </c>
      <c r="BW32" s="65">
        <v>5</v>
      </c>
      <c r="BX32" s="65">
        <v>7</v>
      </c>
      <c r="BY32" s="65">
        <v>15</v>
      </c>
      <c r="BZ32" s="65">
        <v>3</v>
      </c>
      <c r="CA32" s="66">
        <v>11</v>
      </c>
      <c r="CB32" s="67" t="str">
        <f t="shared" si="30"/>
        <v>-</v>
      </c>
      <c r="CC32" s="4" t="str">
        <f t="shared" si="31"/>
        <v>-</v>
      </c>
      <c r="CD32" s="68" t="str">
        <f t="shared" si="32"/>
        <v>-</v>
      </c>
      <c r="CE32" s="63">
        <v>3</v>
      </c>
      <c r="CF32" s="64">
        <v>5</v>
      </c>
      <c r="CG32" s="65">
        <v>7</v>
      </c>
      <c r="CH32" s="65">
        <v>15</v>
      </c>
      <c r="CI32" s="65">
        <v>12</v>
      </c>
      <c r="CJ32" s="65">
        <v>9</v>
      </c>
      <c r="CK32" s="65">
        <v>14</v>
      </c>
      <c r="CL32" s="65">
        <v>6</v>
      </c>
      <c r="CM32" s="66">
        <v>11</v>
      </c>
      <c r="CN32" s="67" t="str">
        <f t="shared" si="33"/>
        <v>-</v>
      </c>
      <c r="CO32" s="4" t="str">
        <f t="shared" si="34"/>
        <v>-</v>
      </c>
      <c r="CP32" s="68" t="str">
        <f t="shared" si="35"/>
        <v>-</v>
      </c>
      <c r="CQ32" s="69"/>
      <c r="CR32" s="64">
        <v>12</v>
      </c>
      <c r="CS32" s="65">
        <v>14</v>
      </c>
      <c r="CT32" s="65">
        <v>10</v>
      </c>
      <c r="CU32" s="65">
        <v>4</v>
      </c>
      <c r="CV32" s="65">
        <v>5</v>
      </c>
      <c r="CW32" s="65">
        <v>15</v>
      </c>
      <c r="CX32" s="65">
        <v>7</v>
      </c>
      <c r="CY32" s="66">
        <v>17</v>
      </c>
      <c r="CZ32" s="67" t="str">
        <f t="shared" si="36"/>
        <v>-</v>
      </c>
      <c r="DA32" s="4" t="str">
        <f t="shared" si="37"/>
        <v>-</v>
      </c>
      <c r="DB32" s="68" t="str">
        <f t="shared" si="38"/>
        <v>-</v>
      </c>
      <c r="DC32" s="19"/>
      <c r="DD32" s="28"/>
      <c r="DE32" s="69">
        <v>3</v>
      </c>
      <c r="DF32" s="64">
        <v>12</v>
      </c>
      <c r="DG32" s="65">
        <v>3</v>
      </c>
      <c r="DH32" s="65">
        <v>15</v>
      </c>
      <c r="DI32" s="65">
        <v>11</v>
      </c>
      <c r="DJ32" s="65">
        <v>4</v>
      </c>
      <c r="DK32" s="65">
        <v>17</v>
      </c>
      <c r="DL32" s="65">
        <v>1</v>
      </c>
      <c r="DM32" s="66">
        <v>5</v>
      </c>
      <c r="DN32" s="67" t="str">
        <f t="shared" si="39"/>
        <v>-</v>
      </c>
      <c r="DO32" s="4" t="str">
        <f t="shared" si="40"/>
        <v>-</v>
      </c>
      <c r="DP32" s="68" t="str">
        <f t="shared" si="41"/>
        <v>-</v>
      </c>
      <c r="DQ32" s="19"/>
      <c r="DR32" s="28"/>
      <c r="DS32" s="70"/>
      <c r="DT32" s="10">
        <f t="shared" si="60"/>
        <v>12</v>
      </c>
      <c r="DU32" s="10">
        <f t="shared" si="60"/>
        <v>4</v>
      </c>
      <c r="DV32" s="10">
        <f t="shared" si="60"/>
        <v>10</v>
      </c>
      <c r="DW32" s="10" t="str">
        <f t="shared" si="60"/>
        <v/>
      </c>
      <c r="DX32" s="10">
        <f t="shared" si="60"/>
        <v>7</v>
      </c>
      <c r="DY32" s="10">
        <f t="shared" si="60"/>
        <v>15</v>
      </c>
      <c r="DZ32" s="10">
        <f t="shared" si="60"/>
        <v>3</v>
      </c>
      <c r="EA32" s="10">
        <f t="shared" si="60"/>
        <v>11</v>
      </c>
      <c r="EB32" s="67" t="str">
        <f t="shared" si="56"/>
        <v>-</v>
      </c>
      <c r="EC32" s="4" t="str">
        <f t="shared" si="42"/>
        <v>-</v>
      </c>
      <c r="ED32" s="68" t="str">
        <f t="shared" si="43"/>
        <v>-</v>
      </c>
      <c r="EE32" s="71"/>
      <c r="EF32" s="10">
        <f t="shared" si="29"/>
        <v>12</v>
      </c>
      <c r="EG32" s="10">
        <f t="shared" si="29"/>
        <v>14</v>
      </c>
      <c r="EH32" s="10">
        <f t="shared" si="29"/>
        <v>10</v>
      </c>
      <c r="EI32" s="10">
        <f t="shared" si="29"/>
        <v>4</v>
      </c>
      <c r="EJ32" s="10" t="str">
        <f t="shared" si="29"/>
        <v/>
      </c>
      <c r="EK32" s="10">
        <f t="shared" si="29"/>
        <v>15</v>
      </c>
      <c r="EL32" s="10">
        <f t="shared" si="29"/>
        <v>7</v>
      </c>
      <c r="EM32" s="10" t="str">
        <f t="shared" si="29"/>
        <v/>
      </c>
      <c r="EN32" s="67" t="str">
        <f t="shared" si="57"/>
        <v>-</v>
      </c>
      <c r="EO32" s="4" t="str">
        <f t="shared" si="44"/>
        <v>-</v>
      </c>
      <c r="EP32" s="68" t="str">
        <f t="shared" si="45"/>
        <v>-</v>
      </c>
      <c r="EQ32" s="71">
        <v>3</v>
      </c>
      <c r="ER32" s="10">
        <f t="shared" si="24"/>
        <v>12</v>
      </c>
      <c r="ES32" s="10">
        <f t="shared" si="24"/>
        <v>4</v>
      </c>
      <c r="ET32" s="10">
        <f t="shared" si="24"/>
        <v>10</v>
      </c>
      <c r="EU32" s="10" t="str">
        <f t="shared" si="25"/>
        <v/>
      </c>
      <c r="EV32" s="10">
        <f t="shared" si="25"/>
        <v>7</v>
      </c>
      <c r="EW32" s="10" t="str">
        <f t="shared" si="25"/>
        <v/>
      </c>
      <c r="EX32" s="10">
        <f t="shared" si="25"/>
        <v>15</v>
      </c>
      <c r="EY32" s="10" t="str">
        <f t="shared" si="26"/>
        <v/>
      </c>
      <c r="EZ32" s="67">
        <v>5</v>
      </c>
      <c r="FA32" s="4" t="str">
        <f t="shared" si="46"/>
        <v>-</v>
      </c>
      <c r="FB32" s="68" t="str">
        <f t="shared" si="47"/>
        <v>-</v>
      </c>
      <c r="FC32" s="72">
        <v>2</v>
      </c>
      <c r="FD32" s="10">
        <f t="shared" si="61"/>
        <v>12</v>
      </c>
      <c r="FE32" s="10">
        <f t="shared" si="61"/>
        <v>4</v>
      </c>
      <c r="FF32" s="10" t="str">
        <f t="shared" si="61"/>
        <v/>
      </c>
      <c r="FG32" s="10">
        <f t="shared" si="61"/>
        <v>3</v>
      </c>
      <c r="FH32" s="10" t="str">
        <f t="shared" si="61"/>
        <v/>
      </c>
      <c r="FI32" s="10">
        <f t="shared" si="61"/>
        <v>11</v>
      </c>
      <c r="FJ32" s="10">
        <f t="shared" si="61"/>
        <v>15</v>
      </c>
      <c r="FK32" s="10" t="str">
        <f t="shared" si="61"/>
        <v/>
      </c>
      <c r="FL32" s="67" t="str">
        <f>IF(ISERROR(SUM((FREQUENCY(MATCH($V32:$X32,FD32:FK32,0),ROW(3:12))&gt;0)*1)=3),"-","1")</f>
        <v>-</v>
      </c>
      <c r="FM32" s="4" t="str">
        <f>IF(ISERROR(SUM((FREQUENCY(MATCH($V32:$Y32,FD32:FK32,0),ROW(3:12))&gt;0)*1)=4),"-","1")</f>
        <v>-</v>
      </c>
      <c r="FN32" s="68" t="str">
        <f>IF(ISERROR(SUM((FREQUENCY(MATCH($V32:$Z32,FD32:FK32,0),ROW(3:12))&gt;0)*1)=5),"-","1")</f>
        <v>-</v>
      </c>
      <c r="FO32" s="72">
        <v>2</v>
      </c>
      <c r="FP32" s="10">
        <f t="shared" si="28"/>
        <v>12</v>
      </c>
      <c r="FQ32" s="10" t="str">
        <f t="shared" si="28"/>
        <v/>
      </c>
      <c r="FR32" s="10" t="str">
        <f t="shared" si="28"/>
        <v/>
      </c>
      <c r="FS32" s="10" t="str">
        <f t="shared" si="28"/>
        <v/>
      </c>
      <c r="FT32" s="10">
        <f t="shared" si="28"/>
        <v>7</v>
      </c>
      <c r="FU32" s="10">
        <f t="shared" si="28"/>
        <v>11</v>
      </c>
      <c r="FV32" s="10">
        <f t="shared" si="28"/>
        <v>15</v>
      </c>
      <c r="FW32" s="10" t="str">
        <f t="shared" si="28"/>
        <v/>
      </c>
      <c r="FX32" s="67" t="str">
        <f>IF(ISERROR(SUM((FREQUENCY(MATCH($V32:$X32,FP32:FW32,0),ROW(3:12))&gt;0)*1)=3),"-","1")</f>
        <v>-</v>
      </c>
      <c r="FY32" s="4" t="str">
        <f>IF(ISERROR(SUM((FREQUENCY(MATCH($V32:$Y32,FP32:FW32,0),ROW(3:12))&gt;0)*1)=4),"-","1")</f>
        <v>-</v>
      </c>
      <c r="FZ32" s="68" t="str">
        <f>IF(ISERROR(SUM((FREQUENCY(MATCH($V32:$Z32,FP32:FW32,0),ROW(3:12))&gt;0)*1)=5),"-","1")</f>
        <v>-</v>
      </c>
    </row>
    <row r="33" spans="1:186" s="17" customFormat="1">
      <c r="A33" s="87">
        <v>40388</v>
      </c>
      <c r="B33" s="88" t="s">
        <v>24</v>
      </c>
      <c r="C33" s="89" t="s">
        <v>13</v>
      </c>
      <c r="D33" s="89"/>
      <c r="E33" s="89" t="s">
        <v>184</v>
      </c>
      <c r="F33" s="90">
        <v>48000</v>
      </c>
      <c r="G33" s="91">
        <v>2200</v>
      </c>
      <c r="H33" s="91" t="s">
        <v>14</v>
      </c>
      <c r="I33" s="92" t="s">
        <v>29</v>
      </c>
      <c r="J33" s="88">
        <v>16</v>
      </c>
      <c r="K33" s="88" t="s">
        <v>185</v>
      </c>
      <c r="L33" s="88" t="s">
        <v>186</v>
      </c>
      <c r="M33" s="88" t="s">
        <v>165</v>
      </c>
      <c r="N33" s="88" t="s">
        <v>187</v>
      </c>
      <c r="O33" s="93">
        <v>23500</v>
      </c>
      <c r="P33" s="86"/>
      <c r="Q33" s="86" t="s">
        <v>91</v>
      </c>
      <c r="R33" s="86" t="s">
        <v>93</v>
      </c>
      <c r="S33" s="86" t="s">
        <v>91</v>
      </c>
      <c r="T33" s="86" t="s">
        <v>91</v>
      </c>
      <c r="U33" s="86" t="s">
        <v>91</v>
      </c>
      <c r="V33" s="58">
        <v>4</v>
      </c>
      <c r="W33" s="58">
        <v>3</v>
      </c>
      <c r="X33" s="58">
        <v>13</v>
      </c>
      <c r="Y33" s="58">
        <v>9</v>
      </c>
      <c r="Z33" s="58">
        <v>1</v>
      </c>
      <c r="AA33" s="69">
        <v>5</v>
      </c>
      <c r="AB33" s="59">
        <v>1</v>
      </c>
      <c r="AC33" s="15">
        <v>7</v>
      </c>
      <c r="AD33" s="15">
        <v>4</v>
      </c>
      <c r="AE33" s="15">
        <v>9</v>
      </c>
      <c r="AF33" s="15">
        <v>12</v>
      </c>
      <c r="AG33" s="15">
        <v>3</v>
      </c>
      <c r="AH33" s="15">
        <v>13</v>
      </c>
      <c r="AI33" s="60">
        <v>5</v>
      </c>
      <c r="AJ33" s="80">
        <f t="shared" si="54"/>
        <v>0</v>
      </c>
      <c r="AK33" s="25"/>
      <c r="AL33" s="25"/>
      <c r="AM33" s="25"/>
      <c r="AN33" s="25"/>
      <c r="AO33" s="25"/>
      <c r="AP33" s="25"/>
      <c r="AQ33" s="25"/>
      <c r="AR33" s="25"/>
      <c r="AS33" s="25"/>
      <c r="AT33" s="25"/>
      <c r="AU33" s="25"/>
      <c r="AV33" s="25"/>
      <c r="AW33" s="25"/>
      <c r="AX33" s="25"/>
      <c r="AY33" s="25"/>
      <c r="AZ33" s="25"/>
      <c r="BA33" s="25"/>
      <c r="BB33" s="25"/>
      <c r="BC33" s="25"/>
      <c r="BD33" s="25"/>
      <c r="BE33" s="25"/>
      <c r="BF33" s="25"/>
      <c r="BG33" s="25"/>
      <c r="BH33" s="25"/>
      <c r="BI33" s="25"/>
      <c r="BJ33" s="25"/>
      <c r="BK33" s="25"/>
      <c r="BL33" s="15"/>
      <c r="BM33" s="174"/>
      <c r="BN33" s="4" t="str">
        <f t="shared" si="55"/>
        <v>1</v>
      </c>
      <c r="BO33" s="4" t="str">
        <f t="shared" si="52"/>
        <v>1</v>
      </c>
      <c r="BP33" s="4" t="str">
        <f t="shared" si="53"/>
        <v>1</v>
      </c>
      <c r="BQ33" s="19"/>
      <c r="BR33" s="28"/>
      <c r="BS33" s="63">
        <v>2</v>
      </c>
      <c r="BT33" s="64">
        <v>7</v>
      </c>
      <c r="BU33" s="65">
        <v>4</v>
      </c>
      <c r="BV33" s="65">
        <v>1</v>
      </c>
      <c r="BW33" s="65">
        <v>5</v>
      </c>
      <c r="BX33" s="65">
        <v>16</v>
      </c>
      <c r="BY33" s="65">
        <v>6</v>
      </c>
      <c r="BZ33" s="65">
        <v>14</v>
      </c>
      <c r="CA33" s="66">
        <v>10</v>
      </c>
      <c r="CB33" s="67" t="str">
        <f t="shared" si="30"/>
        <v>-</v>
      </c>
      <c r="CC33" s="4" t="str">
        <f t="shared" si="31"/>
        <v>-</v>
      </c>
      <c r="CD33" s="68" t="str">
        <f t="shared" si="32"/>
        <v>-</v>
      </c>
      <c r="CE33" s="63">
        <v>4</v>
      </c>
      <c r="CF33" s="64">
        <v>8</v>
      </c>
      <c r="CG33" s="65">
        <v>7</v>
      </c>
      <c r="CH33" s="65">
        <v>11</v>
      </c>
      <c r="CI33" s="65">
        <v>4</v>
      </c>
      <c r="CJ33" s="65">
        <v>16</v>
      </c>
      <c r="CK33" s="65">
        <v>13</v>
      </c>
      <c r="CL33" s="65">
        <v>9</v>
      </c>
      <c r="CM33" s="66">
        <v>1</v>
      </c>
      <c r="CN33" s="67" t="str">
        <f t="shared" si="33"/>
        <v>-</v>
      </c>
      <c r="CO33" s="4" t="str">
        <f t="shared" si="34"/>
        <v>-</v>
      </c>
      <c r="CP33" s="68" t="str">
        <f t="shared" si="35"/>
        <v>-</v>
      </c>
      <c r="CQ33" s="69"/>
      <c r="CR33" s="64">
        <v>1</v>
      </c>
      <c r="CS33" s="65">
        <v>4</v>
      </c>
      <c r="CT33" s="65">
        <v>13</v>
      </c>
      <c r="CU33" s="65">
        <v>6</v>
      </c>
      <c r="CV33" s="65">
        <v>7</v>
      </c>
      <c r="CW33" s="65">
        <v>5</v>
      </c>
      <c r="CX33" s="65">
        <v>14</v>
      </c>
      <c r="CY33" s="66">
        <v>10</v>
      </c>
      <c r="CZ33" s="67" t="str">
        <f t="shared" si="36"/>
        <v>-</v>
      </c>
      <c r="DA33" s="4" t="str">
        <f t="shared" si="37"/>
        <v>-</v>
      </c>
      <c r="DB33" s="68" t="str">
        <f t="shared" si="38"/>
        <v>-</v>
      </c>
      <c r="DC33" s="19"/>
      <c r="DD33" s="28"/>
      <c r="DE33" s="69">
        <v>4</v>
      </c>
      <c r="DF33" s="64">
        <v>8</v>
      </c>
      <c r="DG33" s="65">
        <v>7</v>
      </c>
      <c r="DH33" s="65">
        <v>4</v>
      </c>
      <c r="DI33" s="65">
        <v>1</v>
      </c>
      <c r="DJ33" s="65">
        <v>3</v>
      </c>
      <c r="DK33" s="65">
        <v>6</v>
      </c>
      <c r="DL33" s="65">
        <v>14</v>
      </c>
      <c r="DM33" s="66">
        <v>13</v>
      </c>
      <c r="DN33" s="67" t="str">
        <f t="shared" si="39"/>
        <v>1</v>
      </c>
      <c r="DO33" s="4" t="str">
        <f t="shared" si="40"/>
        <v>-</v>
      </c>
      <c r="DP33" s="68" t="str">
        <f t="shared" si="41"/>
        <v>-</v>
      </c>
      <c r="DQ33" s="19"/>
      <c r="DR33" s="28"/>
      <c r="DS33" s="70"/>
      <c r="DT33" s="10">
        <f t="shared" si="60"/>
        <v>7</v>
      </c>
      <c r="DU33" s="10">
        <f t="shared" si="60"/>
        <v>4</v>
      </c>
      <c r="DV33" s="10">
        <f t="shared" si="60"/>
        <v>1</v>
      </c>
      <c r="DW33" s="10">
        <f t="shared" si="60"/>
        <v>5</v>
      </c>
      <c r="DX33" s="10" t="str">
        <f t="shared" si="60"/>
        <v/>
      </c>
      <c r="DY33" s="10" t="str">
        <f t="shared" si="60"/>
        <v/>
      </c>
      <c r="DZ33" s="10" t="str">
        <f t="shared" si="60"/>
        <v/>
      </c>
      <c r="EA33" s="10" t="str">
        <f t="shared" si="60"/>
        <v/>
      </c>
      <c r="EB33" s="67" t="str">
        <f t="shared" si="56"/>
        <v>-</v>
      </c>
      <c r="EC33" s="4" t="str">
        <f t="shared" si="42"/>
        <v>-</v>
      </c>
      <c r="ED33" s="68" t="str">
        <f t="shared" si="43"/>
        <v>-</v>
      </c>
      <c r="EE33" s="71"/>
      <c r="EF33" s="10">
        <f t="shared" si="29"/>
        <v>1</v>
      </c>
      <c r="EG33" s="10">
        <f t="shared" si="29"/>
        <v>4</v>
      </c>
      <c r="EH33" s="10">
        <f t="shared" si="29"/>
        <v>13</v>
      </c>
      <c r="EI33" s="10" t="str">
        <f t="shared" si="29"/>
        <v/>
      </c>
      <c r="EJ33" s="10">
        <f t="shared" si="29"/>
        <v>7</v>
      </c>
      <c r="EK33" s="10">
        <f t="shared" si="29"/>
        <v>5</v>
      </c>
      <c r="EL33" s="10" t="str">
        <f t="shared" si="29"/>
        <v/>
      </c>
      <c r="EM33" s="10" t="str">
        <f t="shared" si="29"/>
        <v/>
      </c>
      <c r="EN33" s="67" t="str">
        <f t="shared" si="57"/>
        <v>-</v>
      </c>
      <c r="EO33" s="4" t="str">
        <f t="shared" si="44"/>
        <v>-</v>
      </c>
      <c r="EP33" s="68" t="str">
        <f t="shared" si="45"/>
        <v>-</v>
      </c>
      <c r="EQ33" s="71">
        <v>2</v>
      </c>
      <c r="ER33" s="10">
        <f t="shared" si="24"/>
        <v>1</v>
      </c>
      <c r="ES33" s="10">
        <f t="shared" si="24"/>
        <v>7</v>
      </c>
      <c r="ET33" s="10">
        <f t="shared" si="24"/>
        <v>4</v>
      </c>
      <c r="EU33" s="10" t="str">
        <f t="shared" si="25"/>
        <v/>
      </c>
      <c r="EV33" s="10" t="str">
        <f t="shared" si="25"/>
        <v/>
      </c>
      <c r="EW33" s="10" t="str">
        <f t="shared" si="25"/>
        <v/>
      </c>
      <c r="EX33" s="10" t="str">
        <f t="shared" si="25"/>
        <v/>
      </c>
      <c r="EY33" s="10">
        <f t="shared" si="26"/>
        <v>5</v>
      </c>
      <c r="EZ33" s="67" t="str">
        <f>IF(ISERROR(SUM((FREQUENCY(MATCH($V33:$X33,ER33:EY33,0),ROW(29:36))&gt;0)*1)=3),"-","1")</f>
        <v>-</v>
      </c>
      <c r="FA33" s="4" t="str">
        <f t="shared" si="46"/>
        <v>-</v>
      </c>
      <c r="FB33" s="68" t="str">
        <f t="shared" si="47"/>
        <v>-</v>
      </c>
      <c r="FC33" s="72">
        <v>2</v>
      </c>
      <c r="FD33" s="10">
        <f t="shared" si="61"/>
        <v>1</v>
      </c>
      <c r="FE33" s="10">
        <f t="shared" si="61"/>
        <v>7</v>
      </c>
      <c r="FF33" s="10">
        <f t="shared" si="61"/>
        <v>4</v>
      </c>
      <c r="FG33" s="10" t="str">
        <f t="shared" si="61"/>
        <v/>
      </c>
      <c r="FH33" s="10" t="str">
        <f t="shared" si="61"/>
        <v/>
      </c>
      <c r="FI33" s="10" t="str">
        <f t="shared" si="61"/>
        <v/>
      </c>
      <c r="FJ33" s="10" t="str">
        <f t="shared" si="61"/>
        <v/>
      </c>
      <c r="FK33" s="10" t="str">
        <f t="shared" si="61"/>
        <v/>
      </c>
      <c r="FL33" s="67" t="str">
        <f>IF(ISERROR(SUM((FREQUENCY(MATCH($V33:$X33,FD33:FK33,0),ROW(3:12))&gt;0)*1)=3),"-","1")</f>
        <v>-</v>
      </c>
      <c r="FM33" s="4" t="str">
        <f>IF(ISERROR(SUM((FREQUENCY(MATCH($V33:$Y33,FD33:FK33,0),ROW(3:12))&gt;0)*1)=4),"-","1")</f>
        <v>-</v>
      </c>
      <c r="FN33" s="68" t="str">
        <f>IF(ISERROR(SUM((FREQUENCY(MATCH($V33:$Z33,FD33:FK33,0),ROW(3:12))&gt;0)*1)=5),"-","1")</f>
        <v>-</v>
      </c>
      <c r="FO33" s="72">
        <v>2</v>
      </c>
      <c r="FP33" s="10">
        <f t="shared" si="28"/>
        <v>1</v>
      </c>
      <c r="FQ33" s="10">
        <f t="shared" si="28"/>
        <v>7</v>
      </c>
      <c r="FR33" s="10">
        <f t="shared" si="28"/>
        <v>4</v>
      </c>
      <c r="FS33" s="10" t="str">
        <f t="shared" si="28"/>
        <v/>
      </c>
      <c r="FT33" s="10" t="str">
        <f t="shared" si="28"/>
        <v/>
      </c>
      <c r="FU33" s="10" t="str">
        <f t="shared" si="28"/>
        <v/>
      </c>
      <c r="FV33" s="10" t="str">
        <f t="shared" si="28"/>
        <v/>
      </c>
      <c r="FW33" s="10" t="str">
        <f t="shared" si="28"/>
        <v/>
      </c>
      <c r="FX33" s="67" t="str">
        <f>IF(ISERROR(SUM((FREQUENCY(MATCH($V33:$X33,FP33:FW33,0),ROW(3:12))&gt;0)*1)=3),"-","1")</f>
        <v>-</v>
      </c>
      <c r="FY33" s="4" t="str">
        <f>IF(ISERROR(SUM((FREQUENCY(MATCH($V33:$Y33,FP33:FW33,0),ROW(3:12))&gt;0)*1)=4),"-","1")</f>
        <v>-</v>
      </c>
      <c r="FZ33" s="68" t="str">
        <f>IF(ISERROR(SUM((FREQUENCY(MATCH($V33:$Z33,FP33:FW33,0),ROW(3:12))&gt;0)*1)=5),"-","1")</f>
        <v>-</v>
      </c>
    </row>
    <row r="34" spans="1:186" s="17" customFormat="1">
      <c r="A34" s="87">
        <v>40389</v>
      </c>
      <c r="B34" s="88" t="s">
        <v>18</v>
      </c>
      <c r="C34" s="89" t="s">
        <v>17</v>
      </c>
      <c r="D34" s="89" t="s">
        <v>107</v>
      </c>
      <c r="E34" s="89" t="s">
        <v>188</v>
      </c>
      <c r="F34" s="90">
        <v>36000</v>
      </c>
      <c r="G34" s="91">
        <v>2850</v>
      </c>
      <c r="H34" s="91" t="s">
        <v>14</v>
      </c>
      <c r="I34" s="92"/>
      <c r="J34" s="88">
        <v>16</v>
      </c>
      <c r="K34" s="88" t="s">
        <v>189</v>
      </c>
      <c r="L34" s="88" t="s">
        <v>190</v>
      </c>
      <c r="M34" s="88" t="s">
        <v>191</v>
      </c>
      <c r="N34" s="88" t="s">
        <v>192</v>
      </c>
      <c r="O34" s="93">
        <v>93900</v>
      </c>
      <c r="P34" s="86"/>
      <c r="Q34" s="86" t="s">
        <v>91</v>
      </c>
      <c r="R34" s="86" t="s">
        <v>91</v>
      </c>
      <c r="S34" s="86" t="s">
        <v>91</v>
      </c>
      <c r="T34" s="86" t="s">
        <v>91</v>
      </c>
      <c r="U34" s="86" t="s">
        <v>91</v>
      </c>
      <c r="V34" s="58">
        <v>1</v>
      </c>
      <c r="W34" s="58">
        <v>13</v>
      </c>
      <c r="X34" s="58">
        <v>15</v>
      </c>
      <c r="Y34" s="58">
        <v>6</v>
      </c>
      <c r="Z34" s="58">
        <v>2</v>
      </c>
      <c r="AA34" s="69">
        <v>5</v>
      </c>
      <c r="AB34" s="59">
        <v>13</v>
      </c>
      <c r="AC34" s="15">
        <v>1</v>
      </c>
      <c r="AD34" s="15">
        <v>6</v>
      </c>
      <c r="AE34" s="15">
        <v>2</v>
      </c>
      <c r="AF34" s="15">
        <v>15</v>
      </c>
      <c r="AG34" s="15">
        <v>9</v>
      </c>
      <c r="AH34" s="15">
        <v>16</v>
      </c>
      <c r="AI34" s="60">
        <v>14</v>
      </c>
      <c r="AJ34" s="80">
        <f t="shared" si="54"/>
        <v>1</v>
      </c>
      <c r="AK34" s="25"/>
      <c r="AL34" s="25"/>
      <c r="AM34" s="25"/>
      <c r="AN34" s="25"/>
      <c r="AO34" s="25"/>
      <c r="AP34" s="25"/>
      <c r="AQ34" s="25"/>
      <c r="AR34" s="25"/>
      <c r="AS34" s="25"/>
      <c r="AT34" s="25"/>
      <c r="AU34" s="25"/>
      <c r="AV34" s="25"/>
      <c r="AW34" s="25"/>
      <c r="AX34" s="25"/>
      <c r="AY34" s="25"/>
      <c r="AZ34" s="25"/>
      <c r="BA34" s="25"/>
      <c r="BB34" s="25"/>
      <c r="BC34" s="25"/>
      <c r="BD34" s="25"/>
      <c r="BE34" s="25"/>
      <c r="BF34" s="25"/>
      <c r="BG34" s="25"/>
      <c r="BH34" s="25"/>
      <c r="BI34" s="25"/>
      <c r="BJ34" s="25"/>
      <c r="BK34" s="25"/>
      <c r="BL34" s="15"/>
      <c r="BM34" s="174"/>
      <c r="BN34" s="4" t="str">
        <f>IF(ISERROR(SUM((FREQUENCY(MATCH($V34:$X34,AB34:AI34,0),ROW(29:38))&gt;0)*1)=3),"-","1")</f>
        <v>1</v>
      </c>
      <c r="BO34" s="4" t="str">
        <f>IF(ISERROR(SUM((FREQUENCY(MATCH($V34:$Y34,AB34:AI34,0),ROW(29:38))&gt;0)*1)=4),"-","1")</f>
        <v>1</v>
      </c>
      <c r="BP34" s="4" t="str">
        <f>IF(ISERROR(SUM((FREQUENCY(MATCH($V34:$Z34,AB34:AI34,0),ROW(29:38))&gt;0)*1)=5),"-","1")</f>
        <v>1</v>
      </c>
      <c r="BQ34" s="19"/>
      <c r="BR34" s="28"/>
      <c r="BS34" s="63">
        <v>5</v>
      </c>
      <c r="BT34" s="64">
        <v>13</v>
      </c>
      <c r="BU34" s="65">
        <v>1</v>
      </c>
      <c r="BV34" s="65">
        <v>14</v>
      </c>
      <c r="BW34" s="65">
        <v>15</v>
      </c>
      <c r="BX34" s="65">
        <v>2</v>
      </c>
      <c r="BY34" s="65">
        <v>6</v>
      </c>
      <c r="BZ34" s="65">
        <v>9</v>
      </c>
      <c r="CA34" s="66">
        <v>16</v>
      </c>
      <c r="CB34" s="67" t="str">
        <f t="shared" si="30"/>
        <v>1</v>
      </c>
      <c r="CC34" s="4" t="str">
        <f t="shared" si="31"/>
        <v>1</v>
      </c>
      <c r="CD34" s="68" t="str">
        <f t="shared" si="32"/>
        <v>1</v>
      </c>
      <c r="CE34" s="63">
        <v>4</v>
      </c>
      <c r="CF34" s="64">
        <v>16</v>
      </c>
      <c r="CG34" s="65">
        <v>11</v>
      </c>
      <c r="CH34" s="65">
        <v>3</v>
      </c>
      <c r="CI34" s="65">
        <v>4</v>
      </c>
      <c r="CJ34" s="65">
        <v>13</v>
      </c>
      <c r="CK34" s="65">
        <v>15</v>
      </c>
      <c r="CL34" s="65">
        <v>2</v>
      </c>
      <c r="CM34" s="66">
        <v>1</v>
      </c>
      <c r="CN34" s="67" t="str">
        <f t="shared" si="33"/>
        <v>1</v>
      </c>
      <c r="CO34" s="4" t="str">
        <f t="shared" si="34"/>
        <v>-</v>
      </c>
      <c r="CP34" s="68" t="str">
        <f t="shared" si="35"/>
        <v>-</v>
      </c>
      <c r="CQ34" s="69"/>
      <c r="CR34" s="59">
        <v>13</v>
      </c>
      <c r="CS34" s="15">
        <v>14</v>
      </c>
      <c r="CT34" s="15">
        <v>2</v>
      </c>
      <c r="CU34" s="15">
        <v>15</v>
      </c>
      <c r="CV34" s="15">
        <v>9</v>
      </c>
      <c r="CW34" s="65">
        <v>11</v>
      </c>
      <c r="CX34" s="15">
        <v>1</v>
      </c>
      <c r="CY34" s="60">
        <v>6</v>
      </c>
      <c r="CZ34" s="67" t="str">
        <f t="shared" si="36"/>
        <v>1</v>
      </c>
      <c r="DA34" s="4" t="str">
        <f t="shared" si="37"/>
        <v>1</v>
      </c>
      <c r="DB34" s="68" t="str">
        <f t="shared" si="38"/>
        <v>1</v>
      </c>
      <c r="DC34" s="19"/>
      <c r="DD34" s="28"/>
      <c r="DE34" s="69">
        <v>3</v>
      </c>
      <c r="DF34" s="64">
        <v>9</v>
      </c>
      <c r="DG34" s="65">
        <v>6</v>
      </c>
      <c r="DH34" s="65">
        <v>15</v>
      </c>
      <c r="DI34" s="65">
        <v>14</v>
      </c>
      <c r="DJ34" s="65">
        <v>5</v>
      </c>
      <c r="DK34" s="65">
        <v>8</v>
      </c>
      <c r="DL34" s="65">
        <v>11</v>
      </c>
      <c r="DM34" s="66">
        <v>2</v>
      </c>
      <c r="DN34" s="67" t="str">
        <f t="shared" si="39"/>
        <v>-</v>
      </c>
      <c r="DO34" s="4" t="str">
        <f t="shared" si="40"/>
        <v>-</v>
      </c>
      <c r="DP34" s="68" t="str">
        <f t="shared" si="41"/>
        <v>-</v>
      </c>
      <c r="DQ34" s="19"/>
      <c r="DR34" s="28"/>
      <c r="DS34" s="70"/>
      <c r="DT34" s="10">
        <f t="shared" si="60"/>
        <v>13</v>
      </c>
      <c r="DU34" s="10">
        <f t="shared" si="60"/>
        <v>1</v>
      </c>
      <c r="DV34" s="10">
        <f t="shared" si="60"/>
        <v>14</v>
      </c>
      <c r="DW34" s="10">
        <f t="shared" si="60"/>
        <v>15</v>
      </c>
      <c r="DX34" s="10">
        <f t="shared" si="60"/>
        <v>2</v>
      </c>
      <c r="DY34" s="10">
        <f t="shared" si="60"/>
        <v>6</v>
      </c>
      <c r="DZ34" s="10">
        <f t="shared" si="60"/>
        <v>9</v>
      </c>
      <c r="EA34" s="10">
        <f t="shared" si="60"/>
        <v>16</v>
      </c>
      <c r="EB34" s="67" t="str">
        <f t="shared" si="56"/>
        <v>1</v>
      </c>
      <c r="EC34" s="4" t="str">
        <f t="shared" si="42"/>
        <v>1</v>
      </c>
      <c r="ED34" s="68" t="str">
        <f t="shared" si="43"/>
        <v>1</v>
      </c>
      <c r="EE34" s="71"/>
      <c r="EF34" s="10">
        <f t="shared" si="29"/>
        <v>13</v>
      </c>
      <c r="EG34" s="10">
        <f t="shared" si="29"/>
        <v>14</v>
      </c>
      <c r="EH34" s="10">
        <f t="shared" si="29"/>
        <v>2</v>
      </c>
      <c r="EI34" s="10">
        <f t="shared" si="29"/>
        <v>15</v>
      </c>
      <c r="EJ34" s="10">
        <f t="shared" si="29"/>
        <v>9</v>
      </c>
      <c r="EK34" s="10" t="str">
        <f t="shared" si="29"/>
        <v/>
      </c>
      <c r="EL34" s="10">
        <f t="shared" si="29"/>
        <v>1</v>
      </c>
      <c r="EM34" s="10">
        <f t="shared" si="29"/>
        <v>6</v>
      </c>
      <c r="EN34" s="67" t="str">
        <f t="shared" si="57"/>
        <v>1</v>
      </c>
      <c r="EO34" s="4" t="str">
        <f t="shared" si="44"/>
        <v>1</v>
      </c>
      <c r="EP34" s="68" t="str">
        <f t="shared" si="45"/>
        <v>1</v>
      </c>
      <c r="EQ34" s="71">
        <v>5</v>
      </c>
      <c r="ER34" s="10">
        <f t="shared" si="24"/>
        <v>13</v>
      </c>
      <c r="ES34" s="10">
        <f t="shared" si="24"/>
        <v>1</v>
      </c>
      <c r="ET34" s="10">
        <f t="shared" si="24"/>
        <v>6</v>
      </c>
      <c r="EU34" s="10">
        <f t="shared" si="25"/>
        <v>2</v>
      </c>
      <c r="EV34" s="10">
        <f t="shared" si="25"/>
        <v>15</v>
      </c>
      <c r="EW34" s="10">
        <f t="shared" si="25"/>
        <v>9</v>
      </c>
      <c r="EX34" s="10" t="str">
        <f t="shared" si="25"/>
        <v/>
      </c>
      <c r="EY34" s="10">
        <f t="shared" si="26"/>
        <v>14</v>
      </c>
      <c r="EZ34" s="67" t="str">
        <f>IF(ISERROR(SUM((FREQUENCY(MATCH($V34:$X34,ER34:EY34,0),ROW(30:37))&gt;0)*1)=3),"-","1")</f>
        <v>1</v>
      </c>
      <c r="FA34" s="4" t="str">
        <f t="shared" si="46"/>
        <v>1</v>
      </c>
      <c r="FB34" s="68" t="str">
        <f t="shared" si="47"/>
        <v>1</v>
      </c>
      <c r="FC34" s="72">
        <v>3</v>
      </c>
      <c r="FD34" s="10" t="str">
        <f t="shared" si="61"/>
        <v/>
      </c>
      <c r="FE34" s="10" t="str">
        <f t="shared" si="61"/>
        <v/>
      </c>
      <c r="FF34" s="10">
        <f t="shared" si="61"/>
        <v>6</v>
      </c>
      <c r="FG34" s="10">
        <f t="shared" si="61"/>
        <v>2</v>
      </c>
      <c r="FH34" s="10">
        <f t="shared" si="61"/>
        <v>15</v>
      </c>
      <c r="FI34" s="10">
        <f t="shared" si="61"/>
        <v>9</v>
      </c>
      <c r="FJ34" s="10" t="str">
        <f t="shared" si="61"/>
        <v/>
      </c>
      <c r="FK34" s="10">
        <f t="shared" si="61"/>
        <v>14</v>
      </c>
      <c r="FL34" s="67" t="str">
        <f>IF(ISERROR(SUM((FREQUENCY(MATCH($V34:$X34,FD34:FK34,0),ROW(3:12))&gt;0)*1)=3),"-","1")</f>
        <v>-</v>
      </c>
      <c r="FM34" s="4" t="str">
        <f>IF(ISERROR(SUM((FREQUENCY(MATCH($V34:$Y34,FD34:FK34,0),ROW(3:12))&gt;0)*1)=4),"-","1")</f>
        <v>-</v>
      </c>
      <c r="FN34" s="68" t="str">
        <f>IF(ISERROR(SUM((FREQUENCY(MATCH($V34:$Z34,FD34:FK34,0),ROW(3:12))&gt;0)*1)=5),"-","1")</f>
        <v>-</v>
      </c>
      <c r="FO34" s="72">
        <v>4</v>
      </c>
      <c r="FP34" s="10">
        <f t="shared" si="28"/>
        <v>13</v>
      </c>
      <c r="FQ34" s="10">
        <f t="shared" si="28"/>
        <v>1</v>
      </c>
      <c r="FR34" s="10" t="str">
        <f t="shared" si="28"/>
        <v/>
      </c>
      <c r="FS34" s="10">
        <f t="shared" si="28"/>
        <v>2</v>
      </c>
      <c r="FT34" s="10">
        <f t="shared" si="28"/>
        <v>15</v>
      </c>
      <c r="FU34" s="10" t="str">
        <f t="shared" si="28"/>
        <v/>
      </c>
      <c r="FV34" s="10">
        <f t="shared" si="28"/>
        <v>16</v>
      </c>
      <c r="FW34" s="10" t="str">
        <f t="shared" si="28"/>
        <v/>
      </c>
      <c r="FX34" s="67" t="str">
        <f>IF(ISERROR(SUM((FREQUENCY(MATCH($V34:$X34,FP34:FW34,0),ROW(3:12))&gt;0)*1)=3),"-","1")</f>
        <v>1</v>
      </c>
      <c r="FY34" s="4" t="str">
        <f>IF(ISERROR(SUM((FREQUENCY(MATCH($V34:$Y34,FP34:FW34,0),ROW(3:12))&gt;0)*1)=4),"-","1")</f>
        <v>-</v>
      </c>
      <c r="FZ34" s="68" t="str">
        <f>IF(ISERROR(SUM((FREQUENCY(MATCH($V34:$Z34,FP34:FW34,0),ROW(3:12))&gt;0)*1)=5),"-","1")</f>
        <v>-</v>
      </c>
    </row>
    <row r="35" spans="1:186" s="17" customFormat="1">
      <c r="A35" s="87">
        <v>40390</v>
      </c>
      <c r="B35" s="88" t="s">
        <v>16</v>
      </c>
      <c r="C35" s="89" t="s">
        <v>134</v>
      </c>
      <c r="D35" s="89"/>
      <c r="E35" s="89"/>
      <c r="F35" s="90">
        <v>40000</v>
      </c>
      <c r="G35" s="91">
        <v>2150</v>
      </c>
      <c r="H35" s="91" t="s">
        <v>14</v>
      </c>
      <c r="I35" s="92"/>
      <c r="J35" s="88">
        <v>16</v>
      </c>
      <c r="K35" s="88" t="s">
        <v>193</v>
      </c>
      <c r="L35" s="88" t="s">
        <v>194</v>
      </c>
      <c r="M35" s="88" t="s">
        <v>194</v>
      </c>
      <c r="N35" s="88" t="s">
        <v>195</v>
      </c>
      <c r="O35" s="93">
        <v>152980</v>
      </c>
      <c r="P35" s="86"/>
      <c r="Q35" s="86" t="s">
        <v>91</v>
      </c>
      <c r="R35" s="86" t="s">
        <v>91</v>
      </c>
      <c r="S35" s="86" t="s">
        <v>91</v>
      </c>
      <c r="T35" s="86" t="s">
        <v>93</v>
      </c>
      <c r="U35" s="86" t="s">
        <v>91</v>
      </c>
      <c r="V35" s="58">
        <v>3</v>
      </c>
      <c r="W35" s="58">
        <v>7</v>
      </c>
      <c r="X35" s="58">
        <v>11</v>
      </c>
      <c r="Y35" s="58">
        <v>15</v>
      </c>
      <c r="Z35" s="58">
        <v>13</v>
      </c>
      <c r="AA35" s="69">
        <v>4</v>
      </c>
      <c r="AB35" s="59">
        <v>11</v>
      </c>
      <c r="AC35" s="15">
        <v>5</v>
      </c>
      <c r="AD35" s="15">
        <v>12</v>
      </c>
      <c r="AE35" s="15">
        <v>3</v>
      </c>
      <c r="AF35" s="15">
        <v>13</v>
      </c>
      <c r="AG35" s="15">
        <v>4</v>
      </c>
      <c r="AH35" s="15">
        <v>9</v>
      </c>
      <c r="AI35" s="60">
        <v>15</v>
      </c>
      <c r="AJ35" s="80">
        <f t="shared" si="54"/>
        <v>1</v>
      </c>
      <c r="AK35" s="25"/>
      <c r="AL35" s="25"/>
      <c r="AM35" s="25"/>
      <c r="AN35" s="25"/>
      <c r="AO35" s="25"/>
      <c r="AP35" s="25"/>
      <c r="AQ35" s="25"/>
      <c r="AR35" s="25"/>
      <c r="AS35" s="25"/>
      <c r="AT35" s="25"/>
      <c r="AU35" s="25"/>
      <c r="AV35" s="25"/>
      <c r="AW35" s="25"/>
      <c r="AX35" s="25"/>
      <c r="AY35" s="25"/>
      <c r="AZ35" s="25"/>
      <c r="BA35" s="25"/>
      <c r="BB35" s="25"/>
      <c r="BC35" s="25"/>
      <c r="BD35" s="25"/>
      <c r="BE35" s="25"/>
      <c r="BF35" s="25"/>
      <c r="BG35" s="25"/>
      <c r="BH35" s="25"/>
      <c r="BI35" s="25"/>
      <c r="BJ35" s="25"/>
      <c r="BK35" s="25"/>
      <c r="BL35" s="15"/>
      <c r="BM35" s="174"/>
      <c r="BN35" s="4" t="str">
        <f>IF(ISERROR(SUM((FREQUENCY(MATCH($V35:$X35,AB35:AI35,0),ROW(30:39))&gt;0)*1)=3),"-","1")</f>
        <v>-</v>
      </c>
      <c r="BO35" s="4" t="str">
        <f>IF(ISERROR(SUM((FREQUENCY(MATCH($V35:$Y35,AB35:AI35,0),ROW(30:39))&gt;0)*1)=4),"-","1")</f>
        <v>-</v>
      </c>
      <c r="BP35" s="4" t="str">
        <f>IF(ISERROR(SUM((FREQUENCY(MATCH($V35:$Z35,AB35:AI35,0),ROW(30:39))&gt;0)*1)=5),"-","1")</f>
        <v>-</v>
      </c>
      <c r="BQ35" s="19"/>
      <c r="BR35" s="28"/>
      <c r="BS35" s="63">
        <v>4</v>
      </c>
      <c r="BT35" s="64">
        <v>11</v>
      </c>
      <c r="BU35" s="65">
        <v>5</v>
      </c>
      <c r="BV35" s="65">
        <v>3</v>
      </c>
      <c r="BW35" s="65">
        <v>12</v>
      </c>
      <c r="BX35" s="65">
        <v>7</v>
      </c>
      <c r="BY35" s="65">
        <v>4</v>
      </c>
      <c r="BZ35" s="65">
        <v>13</v>
      </c>
      <c r="CA35" s="66">
        <v>16</v>
      </c>
      <c r="CB35" s="67" t="str">
        <f t="shared" si="30"/>
        <v>1</v>
      </c>
      <c r="CC35" s="4" t="str">
        <f t="shared" si="31"/>
        <v>-</v>
      </c>
      <c r="CD35" s="68" t="str">
        <f t="shared" si="32"/>
        <v>-</v>
      </c>
      <c r="CE35" s="63"/>
      <c r="CF35" s="64"/>
      <c r="CG35" s="65"/>
      <c r="CH35" s="65"/>
      <c r="CI35" s="65"/>
      <c r="CJ35" s="65"/>
      <c r="CK35" s="65"/>
      <c r="CL35" s="65"/>
      <c r="CM35" s="66"/>
      <c r="CN35" s="67" t="str">
        <f t="shared" si="33"/>
        <v>-</v>
      </c>
      <c r="CO35" s="4" t="str">
        <f t="shared" si="34"/>
        <v>-</v>
      </c>
      <c r="CP35" s="68" t="str">
        <f t="shared" si="35"/>
        <v>-</v>
      </c>
      <c r="CQ35" s="69"/>
      <c r="CR35" s="101">
        <v>12</v>
      </c>
      <c r="CS35" s="65">
        <v>13</v>
      </c>
      <c r="CT35" s="65">
        <v>7</v>
      </c>
      <c r="CU35" s="65">
        <v>11</v>
      </c>
      <c r="CV35" s="65">
        <v>5</v>
      </c>
      <c r="CW35" s="65">
        <v>3</v>
      </c>
      <c r="CX35" s="65">
        <v>9</v>
      </c>
      <c r="CY35" s="66">
        <v>8</v>
      </c>
      <c r="CZ35" s="67" t="str">
        <f t="shared" si="36"/>
        <v>1</v>
      </c>
      <c r="DA35" s="4" t="str">
        <f t="shared" si="37"/>
        <v>-</v>
      </c>
      <c r="DB35" s="68" t="str">
        <f t="shared" si="38"/>
        <v>-</v>
      </c>
      <c r="DC35" s="19"/>
      <c r="DD35" s="28"/>
      <c r="DE35" s="69">
        <v>4</v>
      </c>
      <c r="DF35" s="64">
        <v>5</v>
      </c>
      <c r="DG35" s="65">
        <v>13</v>
      </c>
      <c r="DH35" s="65">
        <v>11</v>
      </c>
      <c r="DI35" s="65">
        <v>3</v>
      </c>
      <c r="DJ35" s="65">
        <v>1</v>
      </c>
      <c r="DK35" s="65">
        <v>4</v>
      </c>
      <c r="DL35" s="65">
        <v>7</v>
      </c>
      <c r="DM35" s="66">
        <v>12</v>
      </c>
      <c r="DN35" s="67" t="str">
        <f t="shared" si="39"/>
        <v>1</v>
      </c>
      <c r="DO35" s="4" t="str">
        <f t="shared" si="40"/>
        <v>-</v>
      </c>
      <c r="DP35" s="68" t="str">
        <f t="shared" si="41"/>
        <v>-</v>
      </c>
      <c r="DQ35" s="19"/>
      <c r="DR35" s="28"/>
      <c r="DS35" s="70"/>
      <c r="DT35" s="10">
        <f t="shared" si="60"/>
        <v>11</v>
      </c>
      <c r="DU35" s="10">
        <f t="shared" si="60"/>
        <v>5</v>
      </c>
      <c r="DV35" s="10">
        <f t="shared" si="60"/>
        <v>3</v>
      </c>
      <c r="DW35" s="10">
        <f t="shared" si="60"/>
        <v>12</v>
      </c>
      <c r="DX35" s="10" t="str">
        <f t="shared" si="60"/>
        <v/>
      </c>
      <c r="DY35" s="10">
        <f t="shared" si="60"/>
        <v>4</v>
      </c>
      <c r="DZ35" s="10">
        <f t="shared" si="60"/>
        <v>13</v>
      </c>
      <c r="EA35" s="10" t="str">
        <f t="shared" si="60"/>
        <v/>
      </c>
      <c r="EB35" s="67" t="str">
        <f t="shared" si="56"/>
        <v>-</v>
      </c>
      <c r="EC35" s="4" t="str">
        <f t="shared" si="42"/>
        <v>-</v>
      </c>
      <c r="ED35" s="68" t="str">
        <f t="shared" si="43"/>
        <v>-</v>
      </c>
      <c r="EE35" s="71"/>
      <c r="EF35" s="10">
        <f t="shared" si="29"/>
        <v>12</v>
      </c>
      <c r="EG35" s="10">
        <f t="shared" si="29"/>
        <v>13</v>
      </c>
      <c r="EH35" s="10" t="str">
        <f t="shared" si="29"/>
        <v/>
      </c>
      <c r="EI35" s="10">
        <f t="shared" si="29"/>
        <v>11</v>
      </c>
      <c r="EJ35" s="10">
        <f t="shared" si="29"/>
        <v>5</v>
      </c>
      <c r="EK35" s="10">
        <f t="shared" si="29"/>
        <v>3</v>
      </c>
      <c r="EL35" s="10">
        <f t="shared" si="29"/>
        <v>9</v>
      </c>
      <c r="EM35" s="10" t="str">
        <f t="shared" si="29"/>
        <v/>
      </c>
      <c r="EN35" s="67" t="str">
        <f t="shared" si="57"/>
        <v>-</v>
      </c>
      <c r="EO35" s="4" t="str">
        <f t="shared" si="44"/>
        <v>-</v>
      </c>
      <c r="EP35" s="68" t="str">
        <f t="shared" si="45"/>
        <v>-</v>
      </c>
      <c r="EQ35" s="71">
        <v>3</v>
      </c>
      <c r="ER35" s="10">
        <f t="shared" si="24"/>
        <v>11</v>
      </c>
      <c r="ES35" s="10">
        <f t="shared" si="24"/>
        <v>5</v>
      </c>
      <c r="ET35" s="10">
        <f t="shared" si="24"/>
        <v>12</v>
      </c>
      <c r="EU35" s="10">
        <f t="shared" si="25"/>
        <v>3</v>
      </c>
      <c r="EV35" s="10">
        <f t="shared" si="25"/>
        <v>13</v>
      </c>
      <c r="EW35" s="10" t="str">
        <f t="shared" si="25"/>
        <v/>
      </c>
      <c r="EX35" s="10" t="str">
        <f t="shared" si="25"/>
        <v/>
      </c>
      <c r="EY35" s="10" t="str">
        <f t="shared" si="26"/>
        <v/>
      </c>
      <c r="EZ35" s="67" t="str">
        <f>IF(ISERROR(SUM((FREQUENCY(MATCH($V35:$X35,ER35:EY35,0),ROW(31:38))&gt;0)*1)=3),"-","1")</f>
        <v>-</v>
      </c>
      <c r="FA35" s="4" t="str">
        <f t="shared" si="46"/>
        <v>-</v>
      </c>
      <c r="FB35" s="68" t="str">
        <f t="shared" si="47"/>
        <v>-</v>
      </c>
      <c r="FC35" s="72">
        <v>3</v>
      </c>
      <c r="FD35" s="10">
        <f t="shared" si="61"/>
        <v>11</v>
      </c>
      <c r="FE35" s="10">
        <f t="shared" si="61"/>
        <v>5</v>
      </c>
      <c r="FF35" s="10">
        <f t="shared" si="61"/>
        <v>12</v>
      </c>
      <c r="FG35" s="10">
        <f t="shared" si="61"/>
        <v>3</v>
      </c>
      <c r="FH35" s="10">
        <f t="shared" si="61"/>
        <v>13</v>
      </c>
      <c r="FI35" s="10">
        <f t="shared" si="61"/>
        <v>4</v>
      </c>
      <c r="FJ35" s="10" t="str">
        <f t="shared" si="61"/>
        <v/>
      </c>
      <c r="FK35" s="10" t="str">
        <f t="shared" si="61"/>
        <v/>
      </c>
      <c r="FL35" s="67" t="str">
        <f>IF(ISERROR(SUM((FREQUENCY(MATCH($V35:$X35,FD35:FK35,0),ROW(3:12))&gt;0)*1)=3),"-","1")</f>
        <v>-</v>
      </c>
      <c r="FM35" s="4" t="str">
        <f>IF(ISERROR(SUM((FREQUENCY(MATCH($V35:$Y35,FD35:FK35,0),ROW(3:12))&gt;0)*1)=4),"-","1")</f>
        <v>-</v>
      </c>
      <c r="FN35" s="68" t="str">
        <f>IF(ISERROR(SUM((FREQUENCY(MATCH($V35:$Z35,FD35:FK35,0),ROW(3:12))&gt;0)*1)=5),"-","1")</f>
        <v>-</v>
      </c>
      <c r="FO35" s="72"/>
      <c r="FP35" s="10" t="str">
        <f t="shared" si="28"/>
        <v/>
      </c>
      <c r="FQ35" s="10" t="str">
        <f t="shared" si="28"/>
        <v/>
      </c>
      <c r="FR35" s="10" t="str">
        <f t="shared" si="28"/>
        <v/>
      </c>
      <c r="FS35" s="10" t="str">
        <f t="shared" si="28"/>
        <v/>
      </c>
      <c r="FT35" s="10" t="str">
        <f t="shared" si="28"/>
        <v/>
      </c>
      <c r="FU35" s="10" t="str">
        <f t="shared" si="28"/>
        <v/>
      </c>
      <c r="FV35" s="10" t="str">
        <f t="shared" si="28"/>
        <v/>
      </c>
      <c r="FW35" s="10" t="str">
        <f t="shared" si="28"/>
        <v/>
      </c>
      <c r="FX35" s="67" t="str">
        <f>IF(ISERROR(SUM((FREQUENCY(MATCH($V35:$X35,FP35:FW35,0),ROW(3:12))&gt;0)*1)=3),"-","1")</f>
        <v>-</v>
      </c>
      <c r="FY35" s="4" t="str">
        <f>IF(ISERROR(SUM((FREQUENCY(MATCH($V35:$Y35,FP35:FW35,0),ROW(3:12))&gt;0)*1)=4),"-","1")</f>
        <v>-</v>
      </c>
      <c r="FZ35" s="68" t="str">
        <f>IF(ISERROR(SUM((FREQUENCY(MATCH($V35:$Z35,FP35:FW35,0),ROW(3:12))&gt;0)*1)=5),"-","1")</f>
        <v>-</v>
      </c>
    </row>
    <row r="36" spans="1:186" s="131" customFormat="1">
      <c r="A36" s="102" t="s">
        <v>30</v>
      </c>
      <c r="B36" s="103"/>
      <c r="C36" s="104"/>
      <c r="D36" s="104"/>
      <c r="E36" s="104"/>
      <c r="F36" s="105"/>
      <c r="G36" s="106"/>
      <c r="H36" s="106"/>
      <c r="I36" s="107"/>
      <c r="J36" s="103"/>
      <c r="K36" s="103"/>
      <c r="L36" s="103"/>
      <c r="M36" s="103"/>
      <c r="N36" s="103"/>
      <c r="O36" s="108"/>
      <c r="P36" s="109"/>
      <c r="Q36" s="109"/>
      <c r="R36" s="109"/>
      <c r="S36" s="109"/>
      <c r="T36" s="109"/>
      <c r="U36" s="109"/>
      <c r="V36" s="58"/>
      <c r="W36" s="58"/>
      <c r="X36" s="58"/>
      <c r="Y36" s="58"/>
      <c r="Z36" s="58"/>
      <c r="AA36" s="110">
        <v>1</v>
      </c>
      <c r="AB36" s="111">
        <v>9</v>
      </c>
      <c r="AC36" s="112">
        <v>2</v>
      </c>
      <c r="AD36" s="112">
        <v>5</v>
      </c>
      <c r="AE36" s="112">
        <v>1</v>
      </c>
      <c r="AF36" s="112">
        <v>5</v>
      </c>
      <c r="AG36" s="112">
        <v>0</v>
      </c>
      <c r="AH36" s="112">
        <v>1</v>
      </c>
      <c r="AI36" s="113">
        <v>0</v>
      </c>
      <c r="AJ36" s="80">
        <f t="shared" si="54"/>
        <v>0</v>
      </c>
      <c r="AK36" s="114"/>
      <c r="AL36" s="114"/>
      <c r="AM36" s="114"/>
      <c r="AN36" s="114"/>
      <c r="AO36" s="114"/>
      <c r="AP36" s="114"/>
      <c r="AQ36" s="114"/>
      <c r="AR36" s="114"/>
      <c r="AS36" s="114"/>
      <c r="AT36" s="114"/>
      <c r="AU36" s="114"/>
      <c r="AV36" s="114"/>
      <c r="AW36" s="114"/>
      <c r="AX36" s="114"/>
      <c r="AY36" s="114"/>
      <c r="AZ36" s="114"/>
      <c r="BA36" s="114"/>
      <c r="BB36" s="114"/>
      <c r="BC36" s="114"/>
      <c r="BD36" s="114"/>
      <c r="BE36" s="114"/>
      <c r="BF36" s="114"/>
      <c r="BG36" s="114"/>
      <c r="BH36" s="114"/>
      <c r="BI36" s="114"/>
      <c r="BJ36" s="114"/>
      <c r="BK36" s="114"/>
      <c r="BL36" s="115"/>
      <c r="BM36" s="174"/>
      <c r="BN36" s="116"/>
      <c r="BO36" s="116"/>
      <c r="BP36" s="116"/>
      <c r="BQ36" s="23" t="s">
        <v>30</v>
      </c>
      <c r="BR36" s="117">
        <f t="shared" ref="BR36" si="62">SUM(BR8*27)</f>
        <v>27</v>
      </c>
      <c r="BS36" s="118" t="s">
        <v>94</v>
      </c>
      <c r="BT36" s="119">
        <v>6</v>
      </c>
      <c r="BU36" s="120">
        <v>9</v>
      </c>
      <c r="BV36" s="120">
        <v>2</v>
      </c>
      <c r="BW36" s="120">
        <v>0</v>
      </c>
      <c r="BX36" s="120">
        <v>3</v>
      </c>
      <c r="BY36" s="120">
        <v>2</v>
      </c>
      <c r="BZ36" s="120">
        <v>0</v>
      </c>
      <c r="CA36" s="121">
        <v>1</v>
      </c>
      <c r="CB36" s="122"/>
      <c r="CC36" s="116"/>
      <c r="CD36" s="123"/>
      <c r="CE36" s="118" t="s">
        <v>94</v>
      </c>
      <c r="CF36" s="119">
        <v>1</v>
      </c>
      <c r="CG36" s="120">
        <v>2</v>
      </c>
      <c r="CH36" s="120">
        <v>2</v>
      </c>
      <c r="CI36" s="120">
        <v>4</v>
      </c>
      <c r="CJ36" s="120">
        <v>1</v>
      </c>
      <c r="CK36" s="120">
        <v>2</v>
      </c>
      <c r="CL36" s="120">
        <v>2</v>
      </c>
      <c r="CM36" s="121">
        <v>2</v>
      </c>
      <c r="CN36" s="122"/>
      <c r="CO36" s="116"/>
      <c r="CP36" s="123"/>
      <c r="CQ36" s="118" t="s">
        <v>94</v>
      </c>
      <c r="CR36" s="124">
        <v>6</v>
      </c>
      <c r="CS36" s="125">
        <v>4</v>
      </c>
      <c r="CT36" s="125">
        <v>2</v>
      </c>
      <c r="CU36" s="125">
        <v>2</v>
      </c>
      <c r="CV36" s="125">
        <v>1</v>
      </c>
      <c r="CW36" s="125">
        <v>2</v>
      </c>
      <c r="CX36" s="125">
        <v>1</v>
      </c>
      <c r="CY36" s="126">
        <v>1</v>
      </c>
      <c r="CZ36" s="122"/>
      <c r="DA36" s="116"/>
      <c r="DB36" s="123"/>
      <c r="DC36" s="23" t="s">
        <v>30</v>
      </c>
      <c r="DD36" s="117">
        <f t="shared" ref="DD36" si="63">SUM(DD8*27)</f>
        <v>27</v>
      </c>
      <c r="DE36" s="127" t="s">
        <v>94</v>
      </c>
      <c r="DF36" s="119"/>
      <c r="DG36" s="120"/>
      <c r="DH36" s="120">
        <v>1</v>
      </c>
      <c r="DI36" s="120">
        <v>1</v>
      </c>
      <c r="DJ36" s="120"/>
      <c r="DK36" s="120"/>
      <c r="DL36" s="120"/>
      <c r="DM36" s="121"/>
      <c r="DN36" s="122"/>
      <c r="DO36" s="116"/>
      <c r="DP36" s="123"/>
      <c r="DQ36" s="23" t="s">
        <v>30</v>
      </c>
      <c r="DR36" s="117">
        <f t="shared" ref="DR36" si="64">SUM(DR8*27)</f>
        <v>27</v>
      </c>
      <c r="DS36" s="128" t="s">
        <v>94</v>
      </c>
      <c r="DT36" s="129">
        <v>6</v>
      </c>
      <c r="DU36" s="129">
        <v>9</v>
      </c>
      <c r="DV36" s="129">
        <v>2</v>
      </c>
      <c r="DW36" s="129"/>
      <c r="DX36" s="129">
        <v>2</v>
      </c>
      <c r="DY36" s="129">
        <v>2</v>
      </c>
      <c r="DZ36" s="129"/>
      <c r="EA36" s="130">
        <v>1</v>
      </c>
      <c r="EB36" s="122"/>
      <c r="EC36" s="116"/>
      <c r="ED36" s="123"/>
      <c r="EE36" s="128" t="s">
        <v>94</v>
      </c>
      <c r="EF36" s="129">
        <v>4</v>
      </c>
      <c r="EG36" s="129">
        <v>4</v>
      </c>
      <c r="EH36" s="129">
        <v>2</v>
      </c>
      <c r="EI36" s="129">
        <f t="shared" ref="EI36" si="65">IF(COUNTIF($AB36:$AI36,CU36),CU36,"")</f>
        <v>2</v>
      </c>
      <c r="EJ36" s="129">
        <v>1</v>
      </c>
      <c r="EK36" s="129">
        <f t="shared" ref="EK36:EM37" si="66">IF(COUNTIF($AB36:$AI36,CW36),CW36,"")</f>
        <v>2</v>
      </c>
      <c r="EL36" s="129">
        <f t="shared" si="66"/>
        <v>1</v>
      </c>
      <c r="EM36" s="130">
        <f t="shared" si="66"/>
        <v>1</v>
      </c>
      <c r="EN36" s="122"/>
      <c r="EO36" s="116"/>
      <c r="EP36" s="123"/>
      <c r="EQ36" s="128" t="s">
        <v>94</v>
      </c>
      <c r="ER36" s="129">
        <v>9</v>
      </c>
      <c r="ES36" s="129">
        <v>1</v>
      </c>
      <c r="ET36" s="129">
        <v>3</v>
      </c>
      <c r="EU36" s="129">
        <v>1</v>
      </c>
      <c r="EV36" s="129">
        <v>3</v>
      </c>
      <c r="EW36" s="129" t="str">
        <f>IF(COUNTIF($CR36:$CY36,AG36)*COUNTIF($BT36:$CA36,AG36),AG36,"")</f>
        <v/>
      </c>
      <c r="EX36" s="129"/>
      <c r="EY36" s="130" t="str">
        <f t="shared" si="26"/>
        <v/>
      </c>
      <c r="EZ36" s="122"/>
      <c r="FA36" s="116"/>
      <c r="FB36" s="123"/>
      <c r="FC36" s="128" t="s">
        <v>94</v>
      </c>
      <c r="FD36" s="129"/>
      <c r="FE36" s="129"/>
      <c r="FF36" s="129">
        <v>1</v>
      </c>
      <c r="FG36" s="129">
        <v>1</v>
      </c>
      <c r="FH36" s="129" t="str">
        <f>IF(COUNTIF($DF36:$DM36,AF36)*COUNTIF($BT36:$CA36,AF36),AF36,"")</f>
        <v/>
      </c>
      <c r="FI36" s="129" t="str">
        <f>IF(COUNTIF($DF36:$DM36,AG36)*COUNTIF($BT36:$CA36,AG36),AG36,"")</f>
        <v/>
      </c>
      <c r="FJ36" s="129"/>
      <c r="FK36" s="130" t="str">
        <f>IF(COUNTIF($DF36:$DM36,AI36)*COUNTIF($BT36:$CA36,AI36),AI36,"")</f>
        <v/>
      </c>
      <c r="FL36" s="122"/>
      <c r="FM36" s="116"/>
      <c r="FN36" s="123"/>
      <c r="FO36" s="128" t="s">
        <v>94</v>
      </c>
      <c r="FP36" s="129">
        <v>6</v>
      </c>
      <c r="FQ36" s="129">
        <v>1</v>
      </c>
      <c r="FR36" s="129">
        <v>4</v>
      </c>
      <c r="FS36" s="129"/>
      <c r="FT36" s="129">
        <v>5</v>
      </c>
      <c r="FU36" s="129"/>
      <c r="FV36" s="129"/>
      <c r="FW36" s="130"/>
      <c r="FX36" s="122"/>
      <c r="FY36" s="116"/>
      <c r="FZ36" s="123"/>
      <c r="GA36" s="17"/>
      <c r="GB36" s="17"/>
      <c r="GC36" s="17"/>
      <c r="GD36" s="17"/>
    </row>
    <row r="37" spans="1:186" s="131" customFormat="1">
      <c r="A37" s="102" t="s">
        <v>31</v>
      </c>
      <c r="B37" s="103"/>
      <c r="C37" s="104"/>
      <c r="D37" s="104"/>
      <c r="E37" s="104"/>
      <c r="F37" s="105"/>
      <c r="G37" s="106"/>
      <c r="H37" s="106"/>
      <c r="I37" s="107"/>
      <c r="J37" s="103"/>
      <c r="K37" s="103"/>
      <c r="L37" s="103"/>
      <c r="M37" s="103"/>
      <c r="N37" s="103"/>
      <c r="O37" s="108"/>
      <c r="P37" s="109"/>
      <c r="Q37" s="109"/>
      <c r="R37" s="109"/>
      <c r="S37" s="109"/>
      <c r="T37" s="109"/>
      <c r="U37" s="109"/>
      <c r="V37" s="58"/>
      <c r="W37" s="58"/>
      <c r="X37" s="58"/>
      <c r="Y37" s="58"/>
      <c r="Z37" s="58"/>
      <c r="AA37" s="132" t="s">
        <v>33</v>
      </c>
      <c r="AB37" s="133">
        <v>5</v>
      </c>
      <c r="AC37" s="133">
        <v>8</v>
      </c>
      <c r="AD37" s="133">
        <v>5</v>
      </c>
      <c r="AE37" s="133">
        <v>4</v>
      </c>
      <c r="AF37" s="133">
        <v>2</v>
      </c>
      <c r="AG37" s="133">
        <v>7</v>
      </c>
      <c r="AH37" s="133">
        <v>4</v>
      </c>
      <c r="AI37" s="134">
        <v>3</v>
      </c>
      <c r="AJ37" s="80">
        <f t="shared" si="54"/>
        <v>0</v>
      </c>
      <c r="AK37" s="114"/>
      <c r="AL37" s="114"/>
      <c r="AM37" s="114"/>
      <c r="AN37" s="114"/>
      <c r="AO37" s="114"/>
      <c r="AP37" s="114"/>
      <c r="AQ37" s="114"/>
      <c r="AR37" s="114"/>
      <c r="AS37" s="114"/>
      <c r="AT37" s="114"/>
      <c r="AU37" s="114"/>
      <c r="AV37" s="114"/>
      <c r="AW37" s="114"/>
      <c r="AX37" s="114"/>
      <c r="AY37" s="114"/>
      <c r="AZ37" s="114"/>
      <c r="BA37" s="114"/>
      <c r="BB37" s="114"/>
      <c r="BC37" s="114"/>
      <c r="BD37" s="114"/>
      <c r="BE37" s="114"/>
      <c r="BF37" s="114"/>
      <c r="BG37" s="114"/>
      <c r="BH37" s="114"/>
      <c r="BI37" s="114"/>
      <c r="BJ37" s="114"/>
      <c r="BK37" s="114"/>
      <c r="BL37" s="115"/>
      <c r="BM37" s="174"/>
      <c r="BN37" s="116"/>
      <c r="BO37" s="116"/>
      <c r="BP37" s="116"/>
      <c r="BQ37" s="23" t="s">
        <v>31</v>
      </c>
      <c r="BR37" s="117"/>
      <c r="BS37" s="135" t="s">
        <v>33</v>
      </c>
      <c r="BT37" s="136">
        <v>6</v>
      </c>
      <c r="BU37" s="115">
        <v>6</v>
      </c>
      <c r="BV37" s="115">
        <v>3</v>
      </c>
      <c r="BW37" s="115">
        <v>8</v>
      </c>
      <c r="BX37" s="115">
        <v>6</v>
      </c>
      <c r="BY37" s="115">
        <v>4</v>
      </c>
      <c r="BZ37" s="115">
        <v>5</v>
      </c>
      <c r="CA37" s="137">
        <v>4</v>
      </c>
      <c r="CB37" s="122"/>
      <c r="CC37" s="116"/>
      <c r="CD37" s="123"/>
      <c r="CE37" s="135" t="s">
        <v>33</v>
      </c>
      <c r="CF37" s="136">
        <v>6</v>
      </c>
      <c r="CG37" s="115">
        <v>3</v>
      </c>
      <c r="CH37" s="115"/>
      <c r="CI37" s="115">
        <v>4</v>
      </c>
      <c r="CJ37" s="115">
        <v>6</v>
      </c>
      <c r="CK37" s="115">
        <v>6</v>
      </c>
      <c r="CL37" s="115">
        <v>2</v>
      </c>
      <c r="CM37" s="137">
        <v>3</v>
      </c>
      <c r="CN37" s="122"/>
      <c r="CO37" s="116"/>
      <c r="CP37" s="123"/>
      <c r="CQ37" s="135" t="s">
        <v>33</v>
      </c>
      <c r="CR37" s="138">
        <v>6</v>
      </c>
      <c r="CS37" s="139">
        <v>2</v>
      </c>
      <c r="CT37" s="139">
        <v>8</v>
      </c>
      <c r="CU37" s="139">
        <v>5</v>
      </c>
      <c r="CV37" s="139">
        <v>5</v>
      </c>
      <c r="CW37" s="139">
        <v>0</v>
      </c>
      <c r="CX37" s="139">
        <v>5</v>
      </c>
      <c r="CY37" s="140">
        <v>5</v>
      </c>
      <c r="CZ37" s="122"/>
      <c r="DA37" s="116"/>
      <c r="DB37" s="123"/>
      <c r="DC37" s="23" t="s">
        <v>31</v>
      </c>
      <c r="DD37" s="117"/>
      <c r="DE37" s="141" t="s">
        <v>33</v>
      </c>
      <c r="DF37" s="136"/>
      <c r="DG37" s="115">
        <v>1</v>
      </c>
      <c r="DH37" s="115">
        <v>2</v>
      </c>
      <c r="DI37" s="115"/>
      <c r="DJ37" s="115">
        <v>2</v>
      </c>
      <c r="DK37" s="115"/>
      <c r="DL37" s="115">
        <v>1</v>
      </c>
      <c r="DM37" s="137">
        <v>2</v>
      </c>
      <c r="DN37" s="122"/>
      <c r="DO37" s="116"/>
      <c r="DP37" s="123"/>
      <c r="DQ37" s="23" t="s">
        <v>31</v>
      </c>
      <c r="DR37" s="117"/>
      <c r="DS37" s="142" t="s">
        <v>33</v>
      </c>
      <c r="DT37" s="143">
        <v>6</v>
      </c>
      <c r="DU37" s="143">
        <v>6</v>
      </c>
      <c r="DV37" s="143">
        <v>3</v>
      </c>
      <c r="DW37" s="143">
        <v>6</v>
      </c>
      <c r="DX37" s="143">
        <v>4</v>
      </c>
      <c r="DY37" s="143">
        <v>2</v>
      </c>
      <c r="DZ37" s="143">
        <v>3</v>
      </c>
      <c r="EA37" s="144">
        <v>3</v>
      </c>
      <c r="EB37" s="122"/>
      <c r="EC37" s="116"/>
      <c r="ED37" s="123"/>
      <c r="EE37" s="142" t="s">
        <v>33</v>
      </c>
      <c r="EF37" s="143">
        <v>6</v>
      </c>
      <c r="EG37" s="143">
        <f t="shared" ref="EG37" si="67">IF(COUNTIF($AB37:$AI37,CS37),CS37,"")</f>
        <v>2</v>
      </c>
      <c r="EH37" s="143">
        <v>7</v>
      </c>
      <c r="EI37" s="143">
        <v>4</v>
      </c>
      <c r="EJ37" s="143">
        <v>3</v>
      </c>
      <c r="EK37" s="143" t="str">
        <f t="shared" si="66"/>
        <v/>
      </c>
      <c r="EL37" s="143">
        <f t="shared" si="66"/>
        <v>5</v>
      </c>
      <c r="EM37" s="144">
        <v>3</v>
      </c>
      <c r="EN37" s="122"/>
      <c r="EO37" s="116"/>
      <c r="EP37" s="123"/>
      <c r="EQ37" s="142" t="s">
        <v>33</v>
      </c>
      <c r="ER37" s="143">
        <v>3</v>
      </c>
      <c r="ES37" s="143">
        <v>9</v>
      </c>
      <c r="ET37" s="143">
        <v>4</v>
      </c>
      <c r="EU37" s="143">
        <v>3</v>
      </c>
      <c r="EV37" s="143">
        <v>1</v>
      </c>
      <c r="EW37" s="143">
        <v>5</v>
      </c>
      <c r="EX37" s="143">
        <v>1</v>
      </c>
      <c r="EY37" s="144">
        <v>2</v>
      </c>
      <c r="EZ37" s="122"/>
      <c r="FA37" s="116"/>
      <c r="FB37" s="123"/>
      <c r="FC37" s="142" t="s">
        <v>33</v>
      </c>
      <c r="FD37" s="143">
        <v>1</v>
      </c>
      <c r="FE37" s="143">
        <v>2</v>
      </c>
      <c r="FF37" s="143"/>
      <c r="FG37" s="143" t="str">
        <f>IF(COUNTIF($DF37:$DM37,AE37)*COUNTIF($BT37:$CA37,AE37),AE37,"")</f>
        <v/>
      </c>
      <c r="FH37" s="143">
        <v>1</v>
      </c>
      <c r="FI37" s="143" t="str">
        <f t="shared" ref="FI37:FK51" si="68">IF(COUNTIF($DF37:$DM37,AG37)*COUNTIF($BT37:$CA37,AG37),AG37,"")</f>
        <v/>
      </c>
      <c r="FJ37" s="143" t="str">
        <f t="shared" si="68"/>
        <v/>
      </c>
      <c r="FK37" s="144" t="str">
        <f>IF(COUNTIF($DF37:$DM37,AI37)*COUNTIF($BT37:$CA37,AI37),AI37,"")</f>
        <v/>
      </c>
      <c r="FL37" s="122"/>
      <c r="FM37" s="116"/>
      <c r="FN37" s="123"/>
      <c r="FO37" s="142" t="s">
        <v>33</v>
      </c>
      <c r="FP37" s="143">
        <v>3</v>
      </c>
      <c r="FQ37" s="143">
        <v>6</v>
      </c>
      <c r="FR37" s="143">
        <v>3</v>
      </c>
      <c r="FS37" s="143">
        <v>3</v>
      </c>
      <c r="FT37" s="143">
        <v>1</v>
      </c>
      <c r="FU37" s="143">
        <v>3</v>
      </c>
      <c r="FV37" s="143">
        <v>2</v>
      </c>
      <c r="FW37" s="144">
        <v>1</v>
      </c>
      <c r="FX37" s="122"/>
      <c r="FY37" s="116"/>
      <c r="FZ37" s="123"/>
      <c r="GA37" s="17"/>
      <c r="GB37" s="17"/>
      <c r="GC37" s="17"/>
      <c r="GD37" s="17"/>
    </row>
    <row r="38" spans="1:186" s="131" customFormat="1">
      <c r="A38" s="102" t="s">
        <v>32</v>
      </c>
      <c r="B38" s="103"/>
      <c r="C38" s="104"/>
      <c r="D38" s="104"/>
      <c r="E38" s="104"/>
      <c r="F38" s="105"/>
      <c r="G38" s="106"/>
      <c r="H38" s="106"/>
      <c r="I38" s="107"/>
      <c r="J38" s="103"/>
      <c r="K38" s="103"/>
      <c r="L38" s="103"/>
      <c r="M38" s="103"/>
      <c r="N38" s="103"/>
      <c r="O38" s="108"/>
      <c r="P38" s="109"/>
      <c r="Q38" s="109"/>
      <c r="R38" s="109"/>
      <c r="S38" s="109"/>
      <c r="T38" s="109"/>
      <c r="U38" s="109"/>
      <c r="V38" s="58"/>
      <c r="W38" s="58"/>
      <c r="X38" s="58"/>
      <c r="Y38" s="58"/>
      <c r="Z38" s="58"/>
      <c r="AA38" s="145" t="s">
        <v>35</v>
      </c>
      <c r="AB38" s="146">
        <v>4</v>
      </c>
      <c r="AC38" s="146">
        <v>2</v>
      </c>
      <c r="AD38" s="147">
        <v>4</v>
      </c>
      <c r="AE38" s="146">
        <v>5</v>
      </c>
      <c r="AF38" s="146">
        <v>8</v>
      </c>
      <c r="AG38" s="146">
        <v>4</v>
      </c>
      <c r="AH38" s="146">
        <v>2</v>
      </c>
      <c r="AI38" s="148">
        <v>7</v>
      </c>
      <c r="AJ38" s="80">
        <f t="shared" si="54"/>
        <v>0</v>
      </c>
      <c r="AK38" s="114"/>
      <c r="AL38" s="114"/>
      <c r="AM38" s="114"/>
      <c r="AN38" s="114"/>
      <c r="AO38" s="114"/>
      <c r="AP38" s="114"/>
      <c r="AQ38" s="114"/>
      <c r="AR38" s="114"/>
      <c r="AS38" s="114"/>
      <c r="AT38" s="114"/>
      <c r="AU38" s="114"/>
      <c r="AV38" s="114"/>
      <c r="AW38" s="114"/>
      <c r="AX38" s="114"/>
      <c r="AY38" s="114"/>
      <c r="AZ38" s="114"/>
      <c r="BA38" s="114"/>
      <c r="BB38" s="114"/>
      <c r="BC38" s="114"/>
      <c r="BD38" s="114"/>
      <c r="BE38" s="114"/>
      <c r="BF38" s="114"/>
      <c r="BG38" s="114"/>
      <c r="BH38" s="114"/>
      <c r="BI38" s="114"/>
      <c r="BJ38" s="114"/>
      <c r="BK38" s="114"/>
      <c r="BL38" s="115"/>
      <c r="BM38" s="174"/>
      <c r="BN38" s="149">
        <f>SUM(COUNTIF(BN39:BN71,1))</f>
        <v>1</v>
      </c>
      <c r="BO38" s="149">
        <f>SUM(COUNTIF(BO39:BO71,1))</f>
        <v>0</v>
      </c>
      <c r="BP38" s="149">
        <f>SUM(COUNTIF(BP39:BP71,1))</f>
        <v>0</v>
      </c>
      <c r="BQ38" s="23" t="s">
        <v>32</v>
      </c>
      <c r="BR38" s="117"/>
      <c r="BS38" s="150" t="s">
        <v>35</v>
      </c>
      <c r="BT38" s="151">
        <v>4</v>
      </c>
      <c r="BU38" s="152">
        <v>3</v>
      </c>
      <c r="BV38" s="152">
        <v>6</v>
      </c>
      <c r="BW38" s="152">
        <v>5</v>
      </c>
      <c r="BX38" s="152">
        <v>3</v>
      </c>
      <c r="BY38" s="152">
        <v>3</v>
      </c>
      <c r="BZ38" s="152">
        <v>4</v>
      </c>
      <c r="CA38" s="153">
        <v>5</v>
      </c>
      <c r="CB38" s="154">
        <f>SUM(COUNTIF(CB39:CB71,1))</f>
        <v>2</v>
      </c>
      <c r="CC38" s="149">
        <f>SUM(COUNTIF(CC39:CC71,1))</f>
        <v>1</v>
      </c>
      <c r="CD38" s="155">
        <f>SUM(COUNTIF(CD39:CD71,1))</f>
        <v>1</v>
      </c>
      <c r="CE38" s="150" t="s">
        <v>35</v>
      </c>
      <c r="CF38" s="151">
        <v>3</v>
      </c>
      <c r="CG38" s="152">
        <v>8</v>
      </c>
      <c r="CH38" s="152">
        <v>5</v>
      </c>
      <c r="CI38" s="152">
        <v>2</v>
      </c>
      <c r="CJ38" s="152">
        <v>2</v>
      </c>
      <c r="CK38" s="152">
        <v>2</v>
      </c>
      <c r="CL38" s="152">
        <v>6</v>
      </c>
      <c r="CM38" s="153">
        <v>3</v>
      </c>
      <c r="CN38" s="154">
        <f>SUM(COUNTIF(CN39:CN71,1))</f>
        <v>0</v>
      </c>
      <c r="CO38" s="149">
        <f>SUM(COUNTIF(CO39:CO71,1))</f>
        <v>0</v>
      </c>
      <c r="CP38" s="155">
        <f>SUM(COUNTIF(CP39:CP71,1))</f>
        <v>0</v>
      </c>
      <c r="CQ38" s="150" t="s">
        <v>35</v>
      </c>
      <c r="CR38" s="156">
        <v>3</v>
      </c>
      <c r="CS38" s="147">
        <v>6</v>
      </c>
      <c r="CT38" s="147">
        <v>2</v>
      </c>
      <c r="CU38" s="147">
        <v>3</v>
      </c>
      <c r="CV38" s="147">
        <v>3</v>
      </c>
      <c r="CW38" s="147">
        <v>3</v>
      </c>
      <c r="CX38" s="147">
        <v>5</v>
      </c>
      <c r="CY38" s="157">
        <v>6</v>
      </c>
      <c r="CZ38" s="154">
        <f>SUM(COUNTIF(CZ39:CZ71,1))</f>
        <v>2</v>
      </c>
      <c r="DA38" s="149">
        <f>SUM(COUNTIF(DA39:DA71,1))</f>
        <v>1</v>
      </c>
      <c r="DB38" s="155">
        <f>SUM(COUNTIF(DB39:DB71,1))</f>
        <v>1</v>
      </c>
      <c r="DC38" s="23" t="s">
        <v>32</v>
      </c>
      <c r="DD38" s="117"/>
      <c r="DE38" s="158" t="s">
        <v>35</v>
      </c>
      <c r="DF38" s="151">
        <v>2</v>
      </c>
      <c r="DG38" s="152">
        <v>2</v>
      </c>
      <c r="DH38" s="152"/>
      <c r="DI38" s="152">
        <v>1</v>
      </c>
      <c r="DJ38" s="152"/>
      <c r="DK38" s="152"/>
      <c r="DL38" s="152">
        <v>2</v>
      </c>
      <c r="DM38" s="153">
        <v>1</v>
      </c>
      <c r="DN38" s="154">
        <f>SUM(COUNTIF(DN39:DN71,1))</f>
        <v>2</v>
      </c>
      <c r="DO38" s="149">
        <f>SUM(COUNTIF(DO39:DO71,1))</f>
        <v>2</v>
      </c>
      <c r="DP38" s="155">
        <f>SUM(COUNTIF(DP39:DP71,1))</f>
        <v>1</v>
      </c>
      <c r="DQ38" s="23" t="s">
        <v>32</v>
      </c>
      <c r="DR38" s="117"/>
      <c r="DS38" s="159" t="s">
        <v>35</v>
      </c>
      <c r="DT38" s="160">
        <v>3</v>
      </c>
      <c r="DU38" s="160">
        <v>2</v>
      </c>
      <c r="DV38" s="160">
        <v>5</v>
      </c>
      <c r="DW38" s="160">
        <v>5</v>
      </c>
      <c r="DX38" s="160">
        <v>3</v>
      </c>
      <c r="DY38" s="160">
        <v>3</v>
      </c>
      <c r="DZ38" s="160">
        <v>4</v>
      </c>
      <c r="EA38" s="161">
        <v>3</v>
      </c>
      <c r="EB38" s="154">
        <f>SUM(COUNTIF(EB39:EB71,1))</f>
        <v>1</v>
      </c>
      <c r="EC38" s="149">
        <f>SUM(COUNTIF(EC39:EC71,1))</f>
        <v>0</v>
      </c>
      <c r="ED38" s="155">
        <f>SUM(COUNTIF(ED39:ED71,1))</f>
        <v>0</v>
      </c>
      <c r="EE38" s="159" t="s">
        <v>35</v>
      </c>
      <c r="EF38" s="160">
        <v>3</v>
      </c>
      <c r="EG38" s="160">
        <v>4</v>
      </c>
      <c r="EH38" s="160">
        <v>2</v>
      </c>
      <c r="EI38" s="160">
        <v>3</v>
      </c>
      <c r="EJ38" s="160">
        <v>3</v>
      </c>
      <c r="EK38" s="160">
        <v>3</v>
      </c>
      <c r="EL38" s="160">
        <v>4</v>
      </c>
      <c r="EM38" s="161">
        <v>5</v>
      </c>
      <c r="EN38" s="154">
        <f>SUM(COUNTIF(EN39:EN71,1))</f>
        <v>1</v>
      </c>
      <c r="EO38" s="149">
        <f>SUM(COUNTIF(EO39:EO71,1))</f>
        <v>0</v>
      </c>
      <c r="EP38" s="155">
        <f>SUM(COUNTIF(EP39:EP71,1))</f>
        <v>0</v>
      </c>
      <c r="EQ38" s="159" t="s">
        <v>35</v>
      </c>
      <c r="ER38" s="160">
        <v>4</v>
      </c>
      <c r="ES38" s="160" t="str">
        <f t="shared" ref="ES38:EY59" si="69">IF(COUNTIF($CR38:$CY38,AC38)*COUNTIF($BT38:$CA38,AC38),AC38,"")</f>
        <v/>
      </c>
      <c r="ET38" s="160">
        <v>4</v>
      </c>
      <c r="EU38" s="160">
        <v>3</v>
      </c>
      <c r="EV38" s="160">
        <v>6</v>
      </c>
      <c r="EW38" s="160">
        <v>3</v>
      </c>
      <c r="EX38" s="160">
        <v>2</v>
      </c>
      <c r="EY38" s="161">
        <v>3</v>
      </c>
      <c r="EZ38" s="154">
        <f>SUM(COUNTIF(EZ39:EZ71,1))</f>
        <v>1</v>
      </c>
      <c r="FA38" s="149">
        <f>SUM(COUNTIF(FA39:FA71,1))</f>
        <v>0</v>
      </c>
      <c r="FB38" s="155">
        <f>SUM(COUNTIF(FB39:FB71,1))</f>
        <v>0</v>
      </c>
      <c r="FC38" s="159" t="s">
        <v>35</v>
      </c>
      <c r="FD38" s="160">
        <v>2</v>
      </c>
      <c r="FE38" s="160" t="str">
        <f t="shared" ref="FE38:FH51" si="70">IF(COUNTIF($DF38:$DM38,AC38)*COUNTIF($BT38:$CA38,AC38),AC38,"")</f>
        <v/>
      </c>
      <c r="FF38" s="160">
        <v>1</v>
      </c>
      <c r="FG38" s="160">
        <v>1</v>
      </c>
      <c r="FH38" s="160">
        <v>1</v>
      </c>
      <c r="FI38" s="160" t="str">
        <f t="shared" si="68"/>
        <v/>
      </c>
      <c r="FJ38" s="160" t="str">
        <f t="shared" si="68"/>
        <v/>
      </c>
      <c r="FK38" s="161"/>
      <c r="FL38" s="154">
        <f>SUM(COUNTIF(FL39:FL71,1))</f>
        <v>0</v>
      </c>
      <c r="FM38" s="149">
        <f>SUM(COUNTIF(FM39:FM71,1))</f>
        <v>0</v>
      </c>
      <c r="FN38" s="155">
        <f>SUM(COUNTIF(FN39:FN71,1))</f>
        <v>0</v>
      </c>
      <c r="FO38" s="159" t="s">
        <v>35</v>
      </c>
      <c r="FP38" s="160">
        <v>4</v>
      </c>
      <c r="FQ38" s="160">
        <v>1</v>
      </c>
      <c r="FR38" s="160">
        <v>2</v>
      </c>
      <c r="FS38" s="160">
        <v>3</v>
      </c>
      <c r="FT38" s="160">
        <v>2</v>
      </c>
      <c r="FU38" s="160">
        <v>2</v>
      </c>
      <c r="FV38" s="160">
        <v>2</v>
      </c>
      <c r="FW38" s="161">
        <v>2</v>
      </c>
      <c r="FX38" s="154">
        <f>SUM(COUNTIF(FX39:FX71,1))</f>
        <v>0</v>
      </c>
      <c r="FY38" s="149">
        <f>SUM(COUNTIF(FY39:FY71,1))</f>
        <v>0</v>
      </c>
      <c r="FZ38" s="155">
        <f>SUM(COUNTIF(FZ39:FZ71,1))</f>
        <v>0</v>
      </c>
      <c r="GA38" s="17"/>
      <c r="GB38" s="17"/>
      <c r="GC38" s="17"/>
      <c r="GD38" s="17"/>
    </row>
    <row r="39" spans="1:186" s="17" customFormat="1">
      <c r="A39" s="87">
        <v>40391</v>
      </c>
      <c r="B39" s="88" t="s">
        <v>25</v>
      </c>
      <c r="C39" s="89" t="s">
        <v>13</v>
      </c>
      <c r="D39" s="89" t="s">
        <v>196</v>
      </c>
      <c r="E39" s="89" t="s">
        <v>85</v>
      </c>
      <c r="F39" s="90">
        <v>48000</v>
      </c>
      <c r="G39" s="91">
        <v>1300</v>
      </c>
      <c r="H39" s="91" t="s">
        <v>21</v>
      </c>
      <c r="I39" s="92" t="s">
        <v>116</v>
      </c>
      <c r="J39" s="88">
        <v>16</v>
      </c>
      <c r="K39" s="88" t="s">
        <v>197</v>
      </c>
      <c r="L39" s="88" t="s">
        <v>198</v>
      </c>
      <c r="M39" s="88" t="s">
        <v>199</v>
      </c>
      <c r="N39" s="88" t="s">
        <v>200</v>
      </c>
      <c r="O39" s="93">
        <v>95120</v>
      </c>
      <c r="P39" s="86"/>
      <c r="Q39" s="86" t="s">
        <v>91</v>
      </c>
      <c r="R39" s="86" t="s">
        <v>91</v>
      </c>
      <c r="S39" s="86" t="s">
        <v>92</v>
      </c>
      <c r="T39" s="86" t="s">
        <v>91</v>
      </c>
      <c r="U39" s="86" t="s">
        <v>93</v>
      </c>
      <c r="V39" s="58">
        <v>2</v>
      </c>
      <c r="W39" s="58">
        <v>10</v>
      </c>
      <c r="X39" s="58">
        <v>6</v>
      </c>
      <c r="Y39" s="58">
        <v>8</v>
      </c>
      <c r="Z39" s="58">
        <v>15</v>
      </c>
      <c r="AA39" s="69">
        <v>3</v>
      </c>
      <c r="AB39" s="59">
        <v>2</v>
      </c>
      <c r="AC39" s="15">
        <v>10</v>
      </c>
      <c r="AD39" s="15">
        <v>11</v>
      </c>
      <c r="AE39" s="15">
        <v>5</v>
      </c>
      <c r="AF39" s="15">
        <v>15</v>
      </c>
      <c r="AG39" s="15">
        <v>3</v>
      </c>
      <c r="AH39" s="15">
        <v>12</v>
      </c>
      <c r="AI39" s="60">
        <v>7</v>
      </c>
      <c r="AJ39" s="80">
        <f t="shared" si="54"/>
        <v>1</v>
      </c>
      <c r="AK39" s="25"/>
      <c r="AL39" s="25"/>
      <c r="AM39" s="25"/>
      <c r="AN39" s="25"/>
      <c r="AO39" s="25"/>
      <c r="AP39" s="25"/>
      <c r="AQ39" s="25"/>
      <c r="AR39" s="25"/>
      <c r="AS39" s="25"/>
      <c r="AT39" s="25"/>
      <c r="AU39" s="25"/>
      <c r="AV39" s="25"/>
      <c r="AW39" s="25"/>
      <c r="AX39" s="25"/>
      <c r="AY39" s="25"/>
      <c r="AZ39" s="25"/>
      <c r="BA39" s="25"/>
      <c r="BB39" s="25"/>
      <c r="BC39" s="25"/>
      <c r="BD39" s="25"/>
      <c r="BE39" s="25"/>
      <c r="BF39" s="25"/>
      <c r="BG39" s="25"/>
      <c r="BH39" s="25"/>
      <c r="BI39" s="25"/>
      <c r="BJ39" s="25"/>
      <c r="BK39" s="25"/>
      <c r="BL39" s="15"/>
      <c r="BM39" s="174"/>
      <c r="BN39" s="4" t="str">
        <f>IF(ISERROR(SUM((FREQUENCY(MATCH($V39:$X39,AB39:AI39,0),ROW(3:12))&gt;0)*1)=3),"-","1")</f>
        <v>-</v>
      </c>
      <c r="BO39" s="4" t="str">
        <f>IF(ISERROR(SUM((FREQUENCY(MATCH($V39:$Y39,AB39:AI39,0),ROW(3:12))&gt;0)*1)=4),"-","1")</f>
        <v>-</v>
      </c>
      <c r="BP39" s="4" t="str">
        <f>IF(ISERROR(SUM((FREQUENCY(MATCH($V39:$Z39,AB39:AI39,0),ROW(3:12))&gt;0)*1)=5),"-","1")</f>
        <v>-</v>
      </c>
      <c r="BQ39" s="19"/>
      <c r="BR39" s="28"/>
      <c r="BS39" s="63">
        <v>2</v>
      </c>
      <c r="BT39" s="59">
        <v>12</v>
      </c>
      <c r="BU39" s="15">
        <v>7</v>
      </c>
      <c r="BV39" s="15">
        <v>2</v>
      </c>
      <c r="BW39" s="65">
        <v>5</v>
      </c>
      <c r="BX39" s="15">
        <v>15</v>
      </c>
      <c r="BY39" s="15">
        <v>4</v>
      </c>
      <c r="BZ39" s="65">
        <v>3</v>
      </c>
      <c r="CA39" s="60">
        <v>11</v>
      </c>
      <c r="CB39" s="67" t="str">
        <f t="shared" ref="CB39:CB45" si="71">IF(ISERROR(SUM((FREQUENCY(MATCH($V39:$X39,BT39:CA39,0),ROW(35:42))&gt;0)*1)=3),"-","1")</f>
        <v>-</v>
      </c>
      <c r="CC39" s="4" t="str">
        <f t="shared" ref="CC39:CC45" si="72">IF(ISERROR(SUM((FREQUENCY(MATCH($V39:$Y39,BT39:CA39,0),ROW(35:42))&gt;0)*1)=4),"-","1")</f>
        <v>-</v>
      </c>
      <c r="CD39" s="68" t="str">
        <f t="shared" ref="CD39:CD45" si="73">IF(ISERROR(SUM((FREQUENCY(MATCH($V39:$Z39,BT39:CA39,0),ROW(35:42))&gt;0)*1)=5),"-","1")</f>
        <v>-</v>
      </c>
      <c r="CE39" s="63">
        <v>3</v>
      </c>
      <c r="CF39" s="59">
        <v>3</v>
      </c>
      <c r="CG39" s="15">
        <v>10</v>
      </c>
      <c r="CH39" s="162">
        <v>8</v>
      </c>
      <c r="CI39" s="65">
        <v>11</v>
      </c>
      <c r="CJ39" s="15">
        <v>12</v>
      </c>
      <c r="CK39" s="15">
        <v>2</v>
      </c>
      <c r="CL39" s="65">
        <v>7</v>
      </c>
      <c r="CM39" s="60">
        <v>1</v>
      </c>
      <c r="CN39" s="67" t="str">
        <f t="shared" ref="CN39:CN45" si="74">IF(ISERROR(SUM((FREQUENCY(MATCH($V39:$X39,CF39:CM39,0),ROW(35:42))&gt;0)*1)=3),"-","1")</f>
        <v>-</v>
      </c>
      <c r="CO39" s="4" t="str">
        <f t="shared" ref="CO39:CO45" si="75">IF(ISERROR(SUM((FREQUENCY(MATCH($V39:$Y39,CF39:CM39,0),ROW(35:42))&gt;0)*1)=4),"-","1")</f>
        <v>-</v>
      </c>
      <c r="CP39" s="68" t="str">
        <f t="shared" ref="CP39:CP45" si="76">IF(ISERROR(SUM((FREQUENCY(MATCH($V39:$Z39,CF39:CM39,0),ROW(35:42))&gt;0)*1)=5),"-","1")</f>
        <v>-</v>
      </c>
      <c r="CQ39" s="69"/>
      <c r="CR39" s="101">
        <v>3</v>
      </c>
      <c r="CS39" s="65">
        <v>5</v>
      </c>
      <c r="CT39" s="65">
        <v>11</v>
      </c>
      <c r="CU39" s="65">
        <v>10</v>
      </c>
      <c r="CV39" s="65">
        <v>2</v>
      </c>
      <c r="CW39" s="65">
        <v>4</v>
      </c>
      <c r="CX39" s="65">
        <v>14</v>
      </c>
      <c r="CY39" s="66">
        <v>8</v>
      </c>
      <c r="CZ39" s="67" t="str">
        <f t="shared" ref="CZ39:CZ45" si="77">IF(ISERROR(SUM((FREQUENCY(MATCH($V39:$X39,CR39:CY39,0),ROW(35:42))&gt;0)*1)=3),"-","1")</f>
        <v>-</v>
      </c>
      <c r="DA39" s="4" t="str">
        <f t="shared" ref="DA39:DA45" si="78">IF(ISERROR(SUM((FREQUENCY(MATCH($V39:$Y39,CR39:CY39,0),ROW(35:42))&gt;0)*1)=4),"-","1")</f>
        <v>-</v>
      </c>
      <c r="DB39" s="68" t="str">
        <f t="shared" ref="DB39:DB45" si="79">IF(ISERROR(SUM((FREQUENCY(MATCH($V39:$Z39,CR39:CY39,0),ROW(35:42))&gt;0)*1)=5),"-","1")</f>
        <v>-</v>
      </c>
      <c r="DC39" s="19"/>
      <c r="DD39" s="28"/>
      <c r="DE39" s="69">
        <v>3</v>
      </c>
      <c r="DF39" s="64">
        <v>2</v>
      </c>
      <c r="DG39" s="65">
        <v>14</v>
      </c>
      <c r="DH39" s="65">
        <v>16</v>
      </c>
      <c r="DI39" s="65">
        <v>4</v>
      </c>
      <c r="DJ39" s="65">
        <v>10</v>
      </c>
      <c r="DK39" s="65">
        <v>8</v>
      </c>
      <c r="DL39" s="65">
        <v>5</v>
      </c>
      <c r="DM39" s="66">
        <v>7</v>
      </c>
      <c r="DN39" s="67" t="str">
        <f t="shared" ref="DN39:DN46" si="80">IF(ISERROR(SUM((FREQUENCY(MATCH($V39:$X39,DF39:DM39,0),ROW(35:42))&gt;0)*1)=3),"-","1")</f>
        <v>-</v>
      </c>
      <c r="DO39" s="4" t="str">
        <f t="shared" ref="DO39:DO46" si="81">IF(ISERROR(SUM((FREQUENCY(MATCH($V39:$Y39,DF39:DM39,0),ROW(35:42))&gt;0)*1)=4),"-","1")</f>
        <v>-</v>
      </c>
      <c r="DP39" s="68" t="str">
        <f t="shared" ref="DP39:DP46" si="82">IF(ISERROR(SUM((FREQUENCY(MATCH($V39:$Z39,DF39:DM39,0),ROW(35:42))&gt;0)*1)=5),"-","1")</f>
        <v>-</v>
      </c>
      <c r="DQ39" s="19"/>
      <c r="DR39" s="28"/>
      <c r="DS39" s="70"/>
      <c r="DT39" s="10">
        <f t="shared" ref="DT39:EA59" si="83">IF(COUNTIF($AB39:$AI39,BT39),BT39,"")</f>
        <v>12</v>
      </c>
      <c r="DU39" s="10">
        <f t="shared" si="83"/>
        <v>7</v>
      </c>
      <c r="DV39" s="10">
        <f t="shared" si="83"/>
        <v>2</v>
      </c>
      <c r="DW39" s="10">
        <f t="shared" si="83"/>
        <v>5</v>
      </c>
      <c r="DX39" s="10">
        <f t="shared" si="83"/>
        <v>15</v>
      </c>
      <c r="DY39" s="10" t="str">
        <f t="shared" si="83"/>
        <v/>
      </c>
      <c r="DZ39" s="10">
        <f t="shared" si="83"/>
        <v>3</v>
      </c>
      <c r="EA39" s="10">
        <f t="shared" si="83"/>
        <v>11</v>
      </c>
      <c r="EB39" s="67" t="str">
        <f t="shared" ref="EB39:EB45" si="84">IF(ISERROR(SUM((FREQUENCY(MATCH($V39:$X39,DT39:EA39,0),ROW(35:42))&gt;0)*1)=3),"-","1")</f>
        <v>-</v>
      </c>
      <c r="EC39" s="4" t="str">
        <f t="shared" ref="EC39:EC45" si="85">IF(ISERROR(SUM((FREQUENCY(MATCH($V39:$Y39,DT39:EA39,0),ROW(35:42))&gt;0)*1)=4),"-","1")</f>
        <v>-</v>
      </c>
      <c r="ED39" s="68" t="str">
        <f t="shared" ref="ED39:ED45" si="86">IF(ISERROR(SUM((FREQUENCY(MATCH($V39:$Z39,DT39:EA39,0),ROW(35:42))&gt;0)*1)=5),"-","1")</f>
        <v>-</v>
      </c>
      <c r="EE39" s="71"/>
      <c r="EF39" s="10">
        <f t="shared" ref="EF39:EM59" si="87">IF(COUNTIF($AB39:$AI39,CR39),CR39,"")</f>
        <v>3</v>
      </c>
      <c r="EG39" s="10">
        <f t="shared" si="87"/>
        <v>5</v>
      </c>
      <c r="EH39" s="10">
        <f t="shared" si="87"/>
        <v>11</v>
      </c>
      <c r="EI39" s="10">
        <f t="shared" si="87"/>
        <v>10</v>
      </c>
      <c r="EJ39" s="10">
        <f t="shared" si="87"/>
        <v>2</v>
      </c>
      <c r="EK39" s="10" t="str">
        <f t="shared" si="87"/>
        <v/>
      </c>
      <c r="EL39" s="10" t="str">
        <f t="shared" si="87"/>
        <v/>
      </c>
      <c r="EM39" s="10" t="str">
        <f t="shared" si="87"/>
        <v/>
      </c>
      <c r="EN39" s="67" t="str">
        <f t="shared" ref="EN39:EN45" si="88">IF(ISERROR(SUM((FREQUENCY(MATCH($V39:$X39,EF39:EM39,0),ROW(35:42))&gt;0)*1)=3),"-","1")</f>
        <v>-</v>
      </c>
      <c r="EO39" s="4" t="str">
        <f t="shared" ref="EO39:EO45" si="89">IF(ISERROR(SUM((FREQUENCY(MATCH($V39:$Y39,EF39:EM39,0),ROW(35:42))&gt;0)*1)=4),"-","1")</f>
        <v>-</v>
      </c>
      <c r="EP39" s="68" t="str">
        <f t="shared" ref="EP39:EP45" si="90">IF(ISERROR(SUM((FREQUENCY(MATCH($V39:$Z39,EF39:EM39,0),ROW(35:42))&gt;0)*1)=5),"-","1")</f>
        <v>-</v>
      </c>
      <c r="EQ39" s="71">
        <v>1</v>
      </c>
      <c r="ER39" s="10">
        <f t="shared" ref="ER39:ER59" si="91">IF(COUNTIF($CR39:$CY39,AB39)*COUNTIF($BT39:$CA39,AB39),AB39,"")</f>
        <v>2</v>
      </c>
      <c r="ES39" s="10" t="str">
        <f t="shared" si="69"/>
        <v/>
      </c>
      <c r="ET39" s="10">
        <f t="shared" si="69"/>
        <v>11</v>
      </c>
      <c r="EU39" s="10">
        <f t="shared" si="69"/>
        <v>5</v>
      </c>
      <c r="EV39" s="10" t="str">
        <f t="shared" si="69"/>
        <v/>
      </c>
      <c r="EW39" s="10">
        <f t="shared" si="69"/>
        <v>3</v>
      </c>
      <c r="EX39" s="10" t="str">
        <f t="shared" si="69"/>
        <v/>
      </c>
      <c r="EY39" s="10" t="str">
        <f t="shared" si="69"/>
        <v/>
      </c>
      <c r="EZ39" s="67" t="str">
        <f t="shared" ref="EZ39:EZ44" si="92">IF(ISERROR(SUM((FREQUENCY(MATCH($V39:$X39,ER39:EY39,0),ROW(35:42))&gt;0)*1)=3),"-","1")</f>
        <v>-</v>
      </c>
      <c r="FA39" s="4" t="str">
        <f t="shared" ref="FA39:FA46" si="93">IF(ISERROR(SUM((FREQUENCY(MATCH($V39:$Y39,ER39:EY39,0),ROW(35:42))&gt;0)*1)=4),"-","1")</f>
        <v>-</v>
      </c>
      <c r="FB39" s="68" t="str">
        <f t="shared" ref="FB39:FB46" si="94">IF(ISERROR(SUM((FREQUENCY(MATCH($V39:$Z39,ER39:EY39,0),ROW(35:42))&gt;0)*1)=5),"-","1")</f>
        <v>-</v>
      </c>
      <c r="FC39" s="72">
        <v>1</v>
      </c>
      <c r="FD39" s="10">
        <f t="shared" ref="FD39:FD51" si="95">IF(COUNTIF($DF39:$DM39,AB39)*COUNTIF($BT39:$CA39,AB39),AB39,"")</f>
        <v>2</v>
      </c>
      <c r="FE39" s="10" t="str">
        <f t="shared" si="70"/>
        <v/>
      </c>
      <c r="FF39" s="10" t="str">
        <f t="shared" si="70"/>
        <v/>
      </c>
      <c r="FG39" s="10">
        <f t="shared" si="70"/>
        <v>5</v>
      </c>
      <c r="FH39" s="10" t="str">
        <f t="shared" si="70"/>
        <v/>
      </c>
      <c r="FI39" s="10" t="str">
        <f t="shared" si="68"/>
        <v/>
      </c>
      <c r="FJ39" s="10" t="str">
        <f t="shared" si="68"/>
        <v/>
      </c>
      <c r="FK39" s="10">
        <f t="shared" si="68"/>
        <v>7</v>
      </c>
      <c r="FL39" s="67" t="str">
        <f>IF(ISERROR(SUM((FREQUENCY(MATCH($V39:$X39,FD39:FK39,0),ROW(3:12))&gt;0)*1)=3),"-","1")</f>
        <v>-</v>
      </c>
      <c r="FM39" s="4" t="str">
        <f>IF(ISERROR(SUM((FREQUENCY(MATCH($V39:$Y39,FD39:FK39,0),ROW(3:12))&gt;0)*1)=4),"-","1")</f>
        <v>-</v>
      </c>
      <c r="FN39" s="68" t="str">
        <f>IF(ISERROR(SUM((FREQUENCY(MATCH($V39:$Z39,FD39:FK39,0),ROW(3:12))&gt;0)*1)=5),"-","1")</f>
        <v>-</v>
      </c>
      <c r="FO39" s="72">
        <v>1</v>
      </c>
      <c r="FP39" s="10">
        <f t="shared" ref="FP39:FW70" si="96">IF(COUNTIF($CF39:$CM39,AB39)*COUNTIF($BT39:$CA39,AB39),AB39,"")</f>
        <v>2</v>
      </c>
      <c r="FQ39" s="10" t="str">
        <f t="shared" si="96"/>
        <v/>
      </c>
      <c r="FR39" s="10">
        <f t="shared" si="96"/>
        <v>11</v>
      </c>
      <c r="FS39" s="10" t="str">
        <f t="shared" si="96"/>
        <v/>
      </c>
      <c r="FT39" s="10" t="str">
        <f t="shared" si="96"/>
        <v/>
      </c>
      <c r="FU39" s="10">
        <f t="shared" si="96"/>
        <v>3</v>
      </c>
      <c r="FV39" s="10">
        <f t="shared" si="96"/>
        <v>12</v>
      </c>
      <c r="FW39" s="10">
        <f t="shared" si="96"/>
        <v>7</v>
      </c>
      <c r="FX39" s="67" t="str">
        <f>IF(ISERROR(SUM((FREQUENCY(MATCH($V39:$X39,FP39:FW39,0),ROW(3:12))&gt;0)*1)=3),"-","1")</f>
        <v>-</v>
      </c>
      <c r="FY39" s="4" t="str">
        <f>IF(ISERROR(SUM((FREQUENCY(MATCH($V39:$Y39,FP39:FW39,0),ROW(3:12))&gt;0)*1)=4),"-","1")</f>
        <v>-</v>
      </c>
      <c r="FZ39" s="68" t="str">
        <f>IF(ISERROR(SUM((FREQUENCY(MATCH($V39:$Z39,FP39:FW39,0),ROW(3:12))&gt;0)*1)=5),"-","1")</f>
        <v>-</v>
      </c>
    </row>
    <row r="40" spans="1:186">
      <c r="A40" s="87">
        <v>40392</v>
      </c>
      <c r="B40" s="88" t="s">
        <v>24</v>
      </c>
      <c r="C40" s="89" t="s">
        <v>13</v>
      </c>
      <c r="D40" s="89"/>
      <c r="E40" s="89" t="s">
        <v>85</v>
      </c>
      <c r="F40" s="90">
        <v>48000</v>
      </c>
      <c r="G40" s="91">
        <v>2400</v>
      </c>
      <c r="H40" s="91" t="s">
        <v>21</v>
      </c>
      <c r="I40" s="92" t="s">
        <v>29</v>
      </c>
      <c r="J40" s="88">
        <v>17</v>
      </c>
      <c r="K40" s="88" t="s">
        <v>201</v>
      </c>
      <c r="L40" s="88" t="s">
        <v>145</v>
      </c>
      <c r="M40" s="88" t="s">
        <v>202</v>
      </c>
      <c r="N40" s="88" t="s">
        <v>202</v>
      </c>
      <c r="O40" s="93">
        <v>25500</v>
      </c>
      <c r="P40" s="86"/>
      <c r="Q40" s="86" t="s">
        <v>91</v>
      </c>
      <c r="R40" s="86" t="s">
        <v>91</v>
      </c>
      <c r="S40" s="86" t="s">
        <v>91</v>
      </c>
      <c r="T40" s="86" t="s">
        <v>91</v>
      </c>
      <c r="U40" s="86" t="s">
        <v>91</v>
      </c>
      <c r="V40" s="58">
        <v>15</v>
      </c>
      <c r="W40" s="58">
        <v>7</v>
      </c>
      <c r="X40" s="58">
        <v>16</v>
      </c>
      <c r="Y40" s="58">
        <v>3</v>
      </c>
      <c r="Z40" s="58">
        <v>17</v>
      </c>
      <c r="AA40" s="69">
        <v>3</v>
      </c>
      <c r="AB40" s="59">
        <v>1</v>
      </c>
      <c r="AC40" s="15">
        <v>16</v>
      </c>
      <c r="AD40" s="15">
        <v>8</v>
      </c>
      <c r="AE40" s="15">
        <v>15</v>
      </c>
      <c r="AF40" s="15">
        <v>13</v>
      </c>
      <c r="AG40" s="15">
        <v>7</v>
      </c>
      <c r="AH40" s="15">
        <v>6</v>
      </c>
      <c r="AI40" s="60">
        <v>5</v>
      </c>
      <c r="AJ40" s="80">
        <f t="shared" si="54"/>
        <v>0</v>
      </c>
      <c r="AK40" s="25"/>
      <c r="AL40" s="25"/>
      <c r="AM40" s="25"/>
      <c r="AN40" s="25"/>
      <c r="AO40" s="25"/>
      <c r="AP40" s="25"/>
      <c r="AQ40" s="25"/>
      <c r="AR40" s="25"/>
      <c r="AS40" s="25"/>
      <c r="AT40" s="25"/>
      <c r="AU40" s="25"/>
      <c r="AV40" s="25"/>
      <c r="AW40" s="25"/>
      <c r="AX40" s="25"/>
      <c r="AY40" s="25"/>
      <c r="AZ40" s="25"/>
      <c r="BA40" s="25"/>
      <c r="BB40" s="25"/>
      <c r="BC40" s="25"/>
      <c r="BD40" s="25"/>
      <c r="BE40" s="25"/>
      <c r="BF40" s="25"/>
      <c r="BG40" s="25"/>
      <c r="BH40" s="25"/>
      <c r="BI40" s="25"/>
      <c r="BJ40" s="25"/>
      <c r="BK40" s="25"/>
      <c r="BL40" s="15"/>
      <c r="BM40" s="174"/>
      <c r="BN40" s="4" t="str">
        <f>IF(ISERROR(SUM((FREQUENCY(MATCH($V40:$X40,AB40:AI40,0),ROW(3:12))&gt;0)*1)=3),"-","1")</f>
        <v>1</v>
      </c>
      <c r="BO40" s="4" t="str">
        <f>IF(ISERROR(SUM((FREQUENCY(MATCH($V40:$Y40,AB40:AI40,0),ROW(3:12))&gt;0)*1)=4),"-","1")</f>
        <v>-</v>
      </c>
      <c r="BP40" s="4" t="str">
        <f>IF(ISERROR(SUM((FREQUENCY(MATCH($V40:$Z40,AB40:AI40,0),ROW(3:12))&gt;0)*1)=5),"-","1")</f>
        <v>-</v>
      </c>
      <c r="BR40" s="62"/>
      <c r="BS40" s="63">
        <v>5</v>
      </c>
      <c r="BT40" s="64">
        <v>7</v>
      </c>
      <c r="BU40" s="65">
        <v>17</v>
      </c>
      <c r="BV40" s="65">
        <v>15</v>
      </c>
      <c r="BW40" s="65">
        <v>16</v>
      </c>
      <c r="BX40" s="65">
        <v>1</v>
      </c>
      <c r="BY40" s="65">
        <v>2</v>
      </c>
      <c r="BZ40" s="65">
        <v>6</v>
      </c>
      <c r="CA40" s="66">
        <v>3</v>
      </c>
      <c r="CB40" s="67" t="str">
        <f t="shared" si="71"/>
        <v>1</v>
      </c>
      <c r="CC40" s="4" t="str">
        <f t="shared" si="72"/>
        <v>1</v>
      </c>
      <c r="CD40" s="68" t="str">
        <f t="shared" si="73"/>
        <v>1</v>
      </c>
      <c r="CE40" s="63">
        <v>1</v>
      </c>
      <c r="CF40" s="64">
        <v>8</v>
      </c>
      <c r="CG40" s="65">
        <v>5</v>
      </c>
      <c r="CH40" s="65">
        <v>9</v>
      </c>
      <c r="CI40" s="65">
        <v>15</v>
      </c>
      <c r="CJ40" s="65">
        <v>14</v>
      </c>
      <c r="CK40" s="65">
        <v>1</v>
      </c>
      <c r="CL40" s="65">
        <v>2</v>
      </c>
      <c r="CM40" s="66">
        <v>6</v>
      </c>
      <c r="CN40" s="67" t="str">
        <f t="shared" si="74"/>
        <v>-</v>
      </c>
      <c r="CO40" s="4" t="str">
        <f t="shared" si="75"/>
        <v>-</v>
      </c>
      <c r="CP40" s="68" t="str">
        <f t="shared" si="76"/>
        <v>-</v>
      </c>
      <c r="CR40" s="101">
        <v>1</v>
      </c>
      <c r="CS40" s="65">
        <v>8</v>
      </c>
      <c r="CT40" s="65">
        <v>15</v>
      </c>
      <c r="CU40" s="65">
        <v>6</v>
      </c>
      <c r="CV40" s="65">
        <v>10</v>
      </c>
      <c r="CW40" s="65">
        <v>16</v>
      </c>
      <c r="CX40" s="65">
        <v>2</v>
      </c>
      <c r="CY40" s="66">
        <v>7</v>
      </c>
      <c r="CZ40" s="67" t="str">
        <f t="shared" si="77"/>
        <v>1</v>
      </c>
      <c r="DA40" s="4" t="str">
        <f t="shared" si="78"/>
        <v>-</v>
      </c>
      <c r="DB40" s="68" t="str">
        <f t="shared" si="79"/>
        <v>-</v>
      </c>
      <c r="DD40" s="62"/>
      <c r="DE40" s="69">
        <v>3</v>
      </c>
      <c r="DF40" s="59">
        <v>6</v>
      </c>
      <c r="DG40" s="15">
        <v>15</v>
      </c>
      <c r="DH40" s="15">
        <v>1</v>
      </c>
      <c r="DI40" s="15">
        <v>16</v>
      </c>
      <c r="DJ40" s="15">
        <v>9</v>
      </c>
      <c r="DK40" s="15">
        <v>13</v>
      </c>
      <c r="DL40" s="15">
        <v>3</v>
      </c>
      <c r="DM40" s="60">
        <v>8</v>
      </c>
      <c r="DN40" s="67" t="str">
        <f t="shared" si="80"/>
        <v>-</v>
      </c>
      <c r="DO40" s="4" t="str">
        <f t="shared" si="81"/>
        <v>-</v>
      </c>
      <c r="DP40" s="68" t="str">
        <f t="shared" si="82"/>
        <v>-</v>
      </c>
      <c r="DR40" s="62"/>
      <c r="DT40" s="10">
        <f t="shared" si="83"/>
        <v>7</v>
      </c>
      <c r="DU40" s="10" t="str">
        <f t="shared" si="83"/>
        <v/>
      </c>
      <c r="DV40" s="10">
        <f t="shared" si="83"/>
        <v>15</v>
      </c>
      <c r="DW40" s="10">
        <f t="shared" si="83"/>
        <v>16</v>
      </c>
      <c r="DX40" s="10">
        <f t="shared" si="83"/>
        <v>1</v>
      </c>
      <c r="DY40" s="10" t="str">
        <f t="shared" si="83"/>
        <v/>
      </c>
      <c r="DZ40" s="10">
        <f t="shared" si="83"/>
        <v>6</v>
      </c>
      <c r="EA40" s="10" t="str">
        <f t="shared" si="83"/>
        <v/>
      </c>
      <c r="EB40" s="67" t="str">
        <f t="shared" si="84"/>
        <v>1</v>
      </c>
      <c r="EC40" s="4" t="str">
        <f t="shared" si="85"/>
        <v>-</v>
      </c>
      <c r="ED40" s="68" t="str">
        <f t="shared" si="86"/>
        <v>-</v>
      </c>
      <c r="EF40" s="10">
        <f t="shared" si="87"/>
        <v>1</v>
      </c>
      <c r="EG40" s="10">
        <f t="shared" si="87"/>
        <v>8</v>
      </c>
      <c r="EH40" s="10">
        <f t="shared" si="87"/>
        <v>15</v>
      </c>
      <c r="EI40" s="10">
        <f t="shared" si="87"/>
        <v>6</v>
      </c>
      <c r="EJ40" s="10" t="str">
        <f t="shared" si="87"/>
        <v/>
      </c>
      <c r="EK40" s="10">
        <f t="shared" si="87"/>
        <v>16</v>
      </c>
      <c r="EL40" s="10" t="str">
        <f t="shared" si="87"/>
        <v/>
      </c>
      <c r="EM40" s="10">
        <f t="shared" si="87"/>
        <v>7</v>
      </c>
      <c r="EN40" s="67" t="str">
        <f t="shared" si="88"/>
        <v>1</v>
      </c>
      <c r="EO40" s="4" t="str">
        <f t="shared" si="89"/>
        <v>-</v>
      </c>
      <c r="EP40" s="68" t="str">
        <f t="shared" si="90"/>
        <v>-</v>
      </c>
      <c r="EQ40" s="71">
        <v>3</v>
      </c>
      <c r="ER40" s="10">
        <f t="shared" si="91"/>
        <v>1</v>
      </c>
      <c r="ES40" s="10">
        <f t="shared" si="69"/>
        <v>16</v>
      </c>
      <c r="ET40" s="10" t="str">
        <f t="shared" si="69"/>
        <v/>
      </c>
      <c r="EU40" s="10">
        <f t="shared" si="69"/>
        <v>15</v>
      </c>
      <c r="EV40" s="10" t="str">
        <f t="shared" si="69"/>
        <v/>
      </c>
      <c r="EW40" s="10">
        <f t="shared" si="69"/>
        <v>7</v>
      </c>
      <c r="EX40" s="10">
        <f t="shared" si="69"/>
        <v>6</v>
      </c>
      <c r="EY40" s="10" t="str">
        <f t="shared" si="69"/>
        <v/>
      </c>
      <c r="EZ40" s="67" t="str">
        <f t="shared" si="92"/>
        <v>1</v>
      </c>
      <c r="FA40" s="4" t="str">
        <f t="shared" si="93"/>
        <v>-</v>
      </c>
      <c r="FB40" s="68" t="str">
        <f t="shared" si="94"/>
        <v>-</v>
      </c>
      <c r="FC40" s="72">
        <v>2</v>
      </c>
      <c r="FD40" s="10">
        <f t="shared" si="95"/>
        <v>1</v>
      </c>
      <c r="FE40" s="10">
        <f t="shared" si="70"/>
        <v>16</v>
      </c>
      <c r="FF40" s="10" t="str">
        <f t="shared" si="70"/>
        <v/>
      </c>
      <c r="FG40" s="10">
        <f t="shared" si="70"/>
        <v>15</v>
      </c>
      <c r="FH40" s="10" t="str">
        <f t="shared" si="70"/>
        <v/>
      </c>
      <c r="FI40" s="10" t="str">
        <f t="shared" si="68"/>
        <v/>
      </c>
      <c r="FJ40" s="10">
        <f t="shared" si="68"/>
        <v>6</v>
      </c>
      <c r="FK40" s="10" t="str">
        <f t="shared" si="68"/>
        <v/>
      </c>
      <c r="FL40" s="67" t="str">
        <f>IF(ISERROR(SUM((FREQUENCY(MATCH($V40:$X40,FD40:FK40,0),ROW(8:13))&gt;0)*1)=3),"-","1")</f>
        <v>-</v>
      </c>
      <c r="FM40" s="4" t="str">
        <f>IF(ISERROR(SUM((FREQUENCY(MATCH($V40:$Y40,FD40:FK40,0),ROW(8:13))&gt;0)*1)=4),"-","1")</f>
        <v>-</v>
      </c>
      <c r="FN40" s="68" t="str">
        <f>IF(ISERROR(SUM((FREQUENCY(MATCH($V40:$Z40,FD40:FK40,0),ROW(8:13))&gt;0)*1)=5),"-","1")</f>
        <v>-</v>
      </c>
      <c r="FO40" s="72">
        <v>1</v>
      </c>
      <c r="FP40" s="10">
        <f t="shared" si="96"/>
        <v>1</v>
      </c>
      <c r="FQ40" s="10" t="str">
        <f t="shared" si="96"/>
        <v/>
      </c>
      <c r="FR40" s="10" t="str">
        <f t="shared" si="96"/>
        <v/>
      </c>
      <c r="FS40" s="10">
        <f t="shared" si="96"/>
        <v>15</v>
      </c>
      <c r="FT40" s="10" t="str">
        <f t="shared" si="96"/>
        <v/>
      </c>
      <c r="FU40" s="10" t="str">
        <f t="shared" si="96"/>
        <v/>
      </c>
      <c r="FV40" s="10">
        <f t="shared" si="96"/>
        <v>6</v>
      </c>
      <c r="FW40" s="10" t="str">
        <f t="shared" si="96"/>
        <v/>
      </c>
      <c r="FX40" s="67" t="str">
        <f>IF(ISERROR(SUM((FREQUENCY(MATCH($V40:$X40,FP40:FW40,0),ROW(8:13))&gt;0)*1)=3),"-","1")</f>
        <v>-</v>
      </c>
      <c r="FY40" s="4" t="str">
        <f>IF(ISERROR(SUM((FREQUENCY(MATCH($V40:$Y40,FP40:FW40,0),ROW(8:13))&gt;0)*1)=4),"-","1")</f>
        <v>-</v>
      </c>
      <c r="FZ40" s="68" t="str">
        <f>IF(ISERROR(SUM((FREQUENCY(MATCH($V40:$Z40,FP40:FW40,0),ROW(8:13))&gt;0)*1)=5),"-","1")</f>
        <v>-</v>
      </c>
    </row>
    <row r="41" spans="1:186">
      <c r="A41" s="53">
        <v>40393</v>
      </c>
      <c r="B41" s="54" t="s">
        <v>25</v>
      </c>
      <c r="C41" s="55" t="s">
        <v>13</v>
      </c>
      <c r="D41" s="55" t="s">
        <v>196</v>
      </c>
      <c r="E41" s="55"/>
      <c r="F41" s="90">
        <v>50000</v>
      </c>
      <c r="G41" s="10">
        <v>2400</v>
      </c>
      <c r="H41" s="10" t="s">
        <v>14</v>
      </c>
      <c r="I41" s="19" t="s">
        <v>29</v>
      </c>
      <c r="J41" s="54">
        <v>16</v>
      </c>
      <c r="K41" s="88" t="s">
        <v>203</v>
      </c>
      <c r="L41" s="88" t="s">
        <v>99</v>
      </c>
      <c r="M41" s="88" t="s">
        <v>165</v>
      </c>
      <c r="N41" s="88" t="s">
        <v>204</v>
      </c>
      <c r="O41" s="93">
        <v>43060</v>
      </c>
      <c r="P41" s="86"/>
      <c r="Q41" s="86" t="s">
        <v>91</v>
      </c>
      <c r="R41" s="86" t="s">
        <v>93</v>
      </c>
      <c r="S41" s="86" t="s">
        <v>93</v>
      </c>
      <c r="T41" s="86" t="s">
        <v>91</v>
      </c>
      <c r="U41" s="86" t="s">
        <v>91</v>
      </c>
      <c r="V41" s="58">
        <v>1</v>
      </c>
      <c r="W41" s="58">
        <v>6</v>
      </c>
      <c r="X41" s="58">
        <v>3</v>
      </c>
      <c r="Y41" s="58">
        <v>12</v>
      </c>
      <c r="Z41" s="58">
        <v>14</v>
      </c>
      <c r="AA41" s="69">
        <v>2</v>
      </c>
      <c r="AB41" s="64">
        <v>1</v>
      </c>
      <c r="AC41" s="65">
        <v>8</v>
      </c>
      <c r="AD41" s="65">
        <v>12</v>
      </c>
      <c r="AE41" s="65">
        <v>4</v>
      </c>
      <c r="AF41" s="65">
        <v>9</v>
      </c>
      <c r="AG41" s="65">
        <v>15</v>
      </c>
      <c r="AH41" s="65">
        <v>10</v>
      </c>
      <c r="AI41" s="66">
        <v>13</v>
      </c>
      <c r="AJ41" s="80">
        <f t="shared" si="54"/>
        <v>1</v>
      </c>
      <c r="AK41" s="163"/>
      <c r="AL41" s="163"/>
      <c r="AM41" s="163"/>
      <c r="AN41" s="163"/>
      <c r="AO41" s="163"/>
      <c r="AP41" s="163"/>
      <c r="AQ41" s="163"/>
      <c r="AR41" s="163"/>
      <c r="AS41" s="163"/>
      <c r="AT41" s="163"/>
      <c r="AU41" s="163"/>
      <c r="AV41" s="163"/>
      <c r="AW41" s="163"/>
      <c r="AX41" s="163"/>
      <c r="AY41" s="163"/>
      <c r="AZ41" s="163"/>
      <c r="BA41" s="163"/>
      <c r="BB41" s="163"/>
      <c r="BC41" s="163"/>
      <c r="BD41" s="163"/>
      <c r="BE41" s="163"/>
      <c r="BF41" s="163"/>
      <c r="BG41" s="163"/>
      <c r="BH41" s="163"/>
      <c r="BI41" s="163"/>
      <c r="BJ41" s="163"/>
      <c r="BK41" s="163"/>
      <c r="BL41" s="65"/>
      <c r="BM41" s="174"/>
      <c r="BN41" s="4" t="str">
        <f>IF(ISERROR(SUM((FREQUENCY(MATCH($V41:$X41,AB41:AI41,0),ROW(3:12))&gt;0)*1)=3),"-","1")</f>
        <v>-</v>
      </c>
      <c r="BO41" s="4" t="str">
        <f>IF(ISERROR(SUM((FREQUENCY(MATCH($V41:$Y41,AB41:AI41,0),ROW(3:12))&gt;0)*1)=4),"-","1")</f>
        <v>-</v>
      </c>
      <c r="BP41" s="4" t="str">
        <f>IF(ISERROR(SUM((FREQUENCY(MATCH($V41:$Z41,AB41:AI41,0),ROW(3:12))&gt;0)*1)=5),"-","1")</f>
        <v>-</v>
      </c>
      <c r="BR41" s="28"/>
      <c r="BS41" s="63">
        <v>2</v>
      </c>
      <c r="BT41" s="64">
        <v>12</v>
      </c>
      <c r="BU41" s="65">
        <v>8</v>
      </c>
      <c r="BV41" s="65">
        <v>2</v>
      </c>
      <c r="BW41" s="65">
        <v>1</v>
      </c>
      <c r="BX41" s="65">
        <v>4</v>
      </c>
      <c r="BY41" s="65">
        <v>10</v>
      </c>
      <c r="BZ41" s="65">
        <v>5</v>
      </c>
      <c r="CA41" s="66">
        <v>9</v>
      </c>
      <c r="CB41" s="67" t="str">
        <f t="shared" si="71"/>
        <v>-</v>
      </c>
      <c r="CC41" s="4" t="str">
        <f t="shared" si="72"/>
        <v>-</v>
      </c>
      <c r="CD41" s="68" t="str">
        <f t="shared" si="73"/>
        <v>-</v>
      </c>
      <c r="CE41" s="63">
        <v>3</v>
      </c>
      <c r="CF41" s="64">
        <v>1</v>
      </c>
      <c r="CG41" s="65">
        <v>12</v>
      </c>
      <c r="CH41" s="65">
        <v>6</v>
      </c>
      <c r="CI41" s="65">
        <v>2</v>
      </c>
      <c r="CJ41" s="65">
        <v>8</v>
      </c>
      <c r="CK41" s="65">
        <v>16</v>
      </c>
      <c r="CL41" s="65">
        <v>13</v>
      </c>
      <c r="CM41" s="66">
        <v>4</v>
      </c>
      <c r="CN41" s="67" t="str">
        <f t="shared" si="74"/>
        <v>-</v>
      </c>
      <c r="CO41" s="4" t="str">
        <f t="shared" si="75"/>
        <v>-</v>
      </c>
      <c r="CP41" s="68" t="str">
        <f t="shared" si="76"/>
        <v>-</v>
      </c>
      <c r="CR41" s="164">
        <v>1</v>
      </c>
      <c r="CS41" s="15">
        <v>4</v>
      </c>
      <c r="CT41" s="15">
        <v>5</v>
      </c>
      <c r="CU41" s="15">
        <v>2</v>
      </c>
      <c r="CV41" s="15">
        <v>12</v>
      </c>
      <c r="CW41" s="15">
        <v>8</v>
      </c>
      <c r="CX41" s="15">
        <v>10</v>
      </c>
      <c r="CY41" s="60">
        <v>14</v>
      </c>
      <c r="CZ41" s="67" t="str">
        <f t="shared" si="77"/>
        <v>-</v>
      </c>
      <c r="DA41" s="4" t="str">
        <f t="shared" si="78"/>
        <v>-</v>
      </c>
      <c r="DB41" s="68" t="str">
        <f t="shared" si="79"/>
        <v>-</v>
      </c>
      <c r="DD41" s="28"/>
      <c r="DE41" s="69">
        <v>4</v>
      </c>
      <c r="DF41" s="59">
        <v>9</v>
      </c>
      <c r="DG41" s="15">
        <v>1</v>
      </c>
      <c r="DH41" s="15">
        <v>12</v>
      </c>
      <c r="DI41" s="15">
        <v>6</v>
      </c>
      <c r="DJ41" s="15">
        <v>3</v>
      </c>
      <c r="DK41" s="15">
        <v>5</v>
      </c>
      <c r="DL41" s="15">
        <v>8</v>
      </c>
      <c r="DM41" s="60">
        <v>13</v>
      </c>
      <c r="DN41" s="67" t="str">
        <f t="shared" si="80"/>
        <v>1</v>
      </c>
      <c r="DO41" s="4" t="str">
        <f t="shared" si="81"/>
        <v>1</v>
      </c>
      <c r="DP41" s="68" t="str">
        <f t="shared" si="82"/>
        <v>-</v>
      </c>
      <c r="DR41" s="28"/>
      <c r="DT41" s="10">
        <f t="shared" si="83"/>
        <v>12</v>
      </c>
      <c r="DU41" s="10">
        <f t="shared" si="83"/>
        <v>8</v>
      </c>
      <c r="DV41" s="10" t="str">
        <f t="shared" si="83"/>
        <v/>
      </c>
      <c r="DW41" s="10">
        <f t="shared" si="83"/>
        <v>1</v>
      </c>
      <c r="DX41" s="10">
        <f t="shared" si="83"/>
        <v>4</v>
      </c>
      <c r="DY41" s="10">
        <f t="shared" si="83"/>
        <v>10</v>
      </c>
      <c r="DZ41" s="10" t="str">
        <f t="shared" si="83"/>
        <v/>
      </c>
      <c r="EA41" s="10">
        <f t="shared" si="83"/>
        <v>9</v>
      </c>
      <c r="EB41" s="67" t="str">
        <f t="shared" si="84"/>
        <v>-</v>
      </c>
      <c r="EC41" s="4" t="str">
        <f t="shared" si="85"/>
        <v>-</v>
      </c>
      <c r="ED41" s="68" t="str">
        <f t="shared" si="86"/>
        <v>-</v>
      </c>
      <c r="EF41" s="10">
        <f t="shared" si="87"/>
        <v>1</v>
      </c>
      <c r="EG41" s="10">
        <f t="shared" si="87"/>
        <v>4</v>
      </c>
      <c r="EH41" s="10" t="str">
        <f t="shared" si="87"/>
        <v/>
      </c>
      <c r="EI41" s="10" t="str">
        <f t="shared" si="87"/>
        <v/>
      </c>
      <c r="EJ41" s="10">
        <f t="shared" si="87"/>
        <v>12</v>
      </c>
      <c r="EK41" s="10">
        <f t="shared" si="87"/>
        <v>8</v>
      </c>
      <c r="EL41" s="10">
        <f t="shared" si="87"/>
        <v>10</v>
      </c>
      <c r="EM41" s="10" t="str">
        <f t="shared" si="87"/>
        <v/>
      </c>
      <c r="EN41" s="67" t="str">
        <f t="shared" si="88"/>
        <v>-</v>
      </c>
      <c r="EO41" s="4" t="str">
        <f t="shared" si="89"/>
        <v>-</v>
      </c>
      <c r="EP41" s="68" t="str">
        <f t="shared" si="90"/>
        <v>-</v>
      </c>
      <c r="EQ41" s="71">
        <v>2</v>
      </c>
      <c r="ER41" s="10">
        <f t="shared" si="91"/>
        <v>1</v>
      </c>
      <c r="ES41" s="10">
        <f t="shared" si="69"/>
        <v>8</v>
      </c>
      <c r="ET41" s="10">
        <f t="shared" si="69"/>
        <v>12</v>
      </c>
      <c r="EU41" s="10">
        <f t="shared" si="69"/>
        <v>4</v>
      </c>
      <c r="EV41" s="10" t="str">
        <f t="shared" si="69"/>
        <v/>
      </c>
      <c r="EW41" s="10" t="str">
        <f t="shared" si="69"/>
        <v/>
      </c>
      <c r="EX41" s="10">
        <f t="shared" si="69"/>
        <v>10</v>
      </c>
      <c r="EY41" s="10" t="str">
        <f t="shared" si="69"/>
        <v/>
      </c>
      <c r="EZ41" s="67" t="str">
        <f t="shared" si="92"/>
        <v>-</v>
      </c>
      <c r="FA41" s="4" t="str">
        <f t="shared" si="93"/>
        <v>-</v>
      </c>
      <c r="FB41" s="68" t="str">
        <f t="shared" si="94"/>
        <v>-</v>
      </c>
      <c r="FC41" s="72">
        <v>2</v>
      </c>
      <c r="FD41" s="10">
        <f t="shared" si="95"/>
        <v>1</v>
      </c>
      <c r="FE41" s="10">
        <f t="shared" si="70"/>
        <v>8</v>
      </c>
      <c r="FF41" s="10">
        <f t="shared" si="70"/>
        <v>12</v>
      </c>
      <c r="FG41" s="10" t="str">
        <f t="shared" si="70"/>
        <v/>
      </c>
      <c r="FH41" s="10">
        <f t="shared" si="70"/>
        <v>9</v>
      </c>
      <c r="FI41" s="10" t="str">
        <f t="shared" si="68"/>
        <v/>
      </c>
      <c r="FJ41" s="10" t="str">
        <f t="shared" si="68"/>
        <v/>
      </c>
      <c r="FK41" s="10" t="str">
        <f t="shared" si="68"/>
        <v/>
      </c>
      <c r="FL41" s="67" t="str">
        <f>IF(ISERROR(SUM((FREQUENCY(MATCH($V41:$X41,FD41:FK41,0),ROW(9:14))&gt;0)*1)=3),"-","1")</f>
        <v>-</v>
      </c>
      <c r="FM41" s="4" t="str">
        <f>IF(ISERROR(SUM((FREQUENCY(MATCH($V41:$Y41,FD41:FK41,0),ROW(9:14))&gt;0)*1)=4),"-","1")</f>
        <v>-</v>
      </c>
      <c r="FN41" s="68" t="str">
        <f>IF(ISERROR(SUM((FREQUENCY(MATCH($V41:$Z41,FD41:FK41,0),ROW(9:14))&gt;0)*1)=5),"-","1")</f>
        <v>-</v>
      </c>
      <c r="FO41" s="72">
        <v>2</v>
      </c>
      <c r="FP41" s="10">
        <f t="shared" si="96"/>
        <v>1</v>
      </c>
      <c r="FQ41" s="10">
        <f t="shared" si="96"/>
        <v>8</v>
      </c>
      <c r="FR41" s="10">
        <f t="shared" si="96"/>
        <v>12</v>
      </c>
      <c r="FS41" s="10">
        <f t="shared" si="96"/>
        <v>4</v>
      </c>
      <c r="FT41" s="10" t="str">
        <f t="shared" si="96"/>
        <v/>
      </c>
      <c r="FU41" s="10" t="str">
        <f t="shared" si="96"/>
        <v/>
      </c>
      <c r="FV41" s="10" t="str">
        <f t="shared" si="96"/>
        <v/>
      </c>
      <c r="FW41" s="10" t="str">
        <f t="shared" si="96"/>
        <v/>
      </c>
      <c r="FX41" s="67" t="str">
        <f>IF(ISERROR(SUM((FREQUENCY(MATCH($V41:$X41,FP41:FW41,0),ROW(9:14))&gt;0)*1)=3),"-","1")</f>
        <v>-</v>
      </c>
      <c r="FY41" s="4" t="str">
        <f>IF(ISERROR(SUM((FREQUENCY(MATCH($V41:$Y41,FP41:FW41,0),ROW(9:14))&gt;0)*1)=4),"-","1")</f>
        <v>-</v>
      </c>
      <c r="FZ41" s="68" t="str">
        <f>IF(ISERROR(SUM((FREQUENCY(MATCH($V41:$Z41,FP41:FW41,0),ROW(9:14))&gt;0)*1)=5),"-","1")</f>
        <v>-</v>
      </c>
    </row>
    <row r="42" spans="1:186">
      <c r="A42" s="53">
        <v>40394</v>
      </c>
      <c r="B42" s="54" t="s">
        <v>16</v>
      </c>
      <c r="C42" s="55" t="s">
        <v>134</v>
      </c>
      <c r="D42" s="55"/>
      <c r="E42" s="55"/>
      <c r="F42" s="90">
        <v>62000</v>
      </c>
      <c r="G42" s="10">
        <v>2150</v>
      </c>
      <c r="H42" s="10" t="s">
        <v>14</v>
      </c>
      <c r="I42" s="19"/>
      <c r="J42" s="54">
        <v>16</v>
      </c>
      <c r="K42" s="54" t="s">
        <v>205</v>
      </c>
      <c r="L42" s="54"/>
      <c r="M42" s="54" t="s">
        <v>140</v>
      </c>
      <c r="N42" s="54" t="s">
        <v>162</v>
      </c>
      <c r="O42" s="57">
        <v>338330</v>
      </c>
      <c r="P42" s="27"/>
      <c r="Q42" s="27"/>
      <c r="R42" s="27"/>
      <c r="S42" s="27"/>
      <c r="T42" s="27"/>
      <c r="U42" s="27"/>
      <c r="V42" s="58">
        <v>5</v>
      </c>
      <c r="W42" s="58">
        <v>4</v>
      </c>
      <c r="X42" s="58">
        <v>10</v>
      </c>
      <c r="Y42" s="58">
        <v>2</v>
      </c>
      <c r="Z42" s="58">
        <v>13</v>
      </c>
      <c r="AA42" s="69">
        <v>2</v>
      </c>
      <c r="AB42" s="59">
        <v>3</v>
      </c>
      <c r="AC42" s="15">
        <v>11</v>
      </c>
      <c r="AD42" s="15">
        <v>12</v>
      </c>
      <c r="AE42" s="15">
        <v>5</v>
      </c>
      <c r="AF42" s="15">
        <v>1</v>
      </c>
      <c r="AG42" s="15">
        <v>6</v>
      </c>
      <c r="AH42" s="15">
        <v>16</v>
      </c>
      <c r="AI42" s="60">
        <v>13</v>
      </c>
      <c r="AJ42" s="80">
        <f t="shared" si="54"/>
        <v>0</v>
      </c>
      <c r="AK42" s="25"/>
      <c r="AL42" s="25"/>
      <c r="AM42" s="25"/>
      <c r="AN42" s="25"/>
      <c r="AO42" s="25"/>
      <c r="AP42" s="25"/>
      <c r="AQ42" s="25"/>
      <c r="AR42" s="25"/>
      <c r="AS42" s="25"/>
      <c r="AT42" s="25"/>
      <c r="AU42" s="25"/>
      <c r="AV42" s="25"/>
      <c r="AW42" s="25"/>
      <c r="AX42" s="25"/>
      <c r="AY42" s="25"/>
      <c r="AZ42" s="25"/>
      <c r="BA42" s="25"/>
      <c r="BB42" s="25"/>
      <c r="BC42" s="25"/>
      <c r="BD42" s="25"/>
      <c r="BE42" s="25"/>
      <c r="BF42" s="25"/>
      <c r="BG42" s="25"/>
      <c r="BH42" s="25"/>
      <c r="BI42" s="25"/>
      <c r="BJ42" s="25"/>
      <c r="BK42" s="25"/>
      <c r="BL42" s="15"/>
      <c r="BM42" s="174"/>
      <c r="BN42" s="4" t="str">
        <f>IF(ISERROR(SUM((FREQUENCY(MATCH($V42:$X42,AB42:AI42,0),ROW(8:13))&gt;0)*1)=3),"-","1")</f>
        <v>-</v>
      </c>
      <c r="BO42" s="4" t="str">
        <f>IF(ISERROR(SUM((FREQUENCY(MATCH($V42:$Y42,AB42:AI42,0),ROW(8:13))&gt;0)*1)=4),"-","1")</f>
        <v>-</v>
      </c>
      <c r="BP42" s="4" t="str">
        <f>IF(ISERROR(SUM((FREQUENCY(MATCH($V42:$Z42,AB42:AI42,0),ROW(8:13))&gt;0)*1)=5),"-","1")</f>
        <v>-</v>
      </c>
      <c r="BR42" s="28"/>
      <c r="BS42" s="63">
        <v>2</v>
      </c>
      <c r="BT42" s="59">
        <v>11</v>
      </c>
      <c r="BU42" s="15">
        <v>5</v>
      </c>
      <c r="BV42" s="15">
        <v>12</v>
      </c>
      <c r="BW42" s="15">
        <v>1</v>
      </c>
      <c r="BX42" s="15">
        <v>3</v>
      </c>
      <c r="BY42" s="15">
        <v>4</v>
      </c>
      <c r="BZ42" s="15">
        <v>6</v>
      </c>
      <c r="CA42" s="60">
        <v>8</v>
      </c>
      <c r="CB42" s="67" t="str">
        <f t="shared" si="71"/>
        <v>-</v>
      </c>
      <c r="CC42" s="4" t="str">
        <f t="shared" si="72"/>
        <v>-</v>
      </c>
      <c r="CD42" s="68" t="str">
        <f t="shared" si="73"/>
        <v>-</v>
      </c>
      <c r="CE42" s="63">
        <v>3</v>
      </c>
      <c r="CF42" s="59">
        <v>2</v>
      </c>
      <c r="CG42" s="15">
        <v>12</v>
      </c>
      <c r="CH42" s="15">
        <v>5</v>
      </c>
      <c r="CI42" s="15">
        <v>10</v>
      </c>
      <c r="CJ42" s="15">
        <v>1</v>
      </c>
      <c r="CK42" s="15">
        <v>8</v>
      </c>
      <c r="CL42" s="15">
        <v>15</v>
      </c>
      <c r="CM42" s="60">
        <v>11</v>
      </c>
      <c r="CN42" s="67" t="str">
        <f t="shared" si="74"/>
        <v>-</v>
      </c>
      <c r="CO42" s="4" t="str">
        <f t="shared" si="75"/>
        <v>-</v>
      </c>
      <c r="CP42" s="68" t="str">
        <f t="shared" si="76"/>
        <v>-</v>
      </c>
      <c r="CR42" s="165">
        <v>5</v>
      </c>
      <c r="CS42" s="15">
        <v>11</v>
      </c>
      <c r="CT42" s="15">
        <v>3</v>
      </c>
      <c r="CU42" s="15">
        <v>9</v>
      </c>
      <c r="CV42" s="15">
        <v>12</v>
      </c>
      <c r="CW42" s="15">
        <v>1</v>
      </c>
      <c r="CX42" s="15">
        <v>6</v>
      </c>
      <c r="CY42" s="60">
        <v>14</v>
      </c>
      <c r="CZ42" s="67" t="str">
        <f t="shared" si="77"/>
        <v>-</v>
      </c>
      <c r="DA42" s="4" t="str">
        <f t="shared" si="78"/>
        <v>-</v>
      </c>
      <c r="DB42" s="68" t="str">
        <f t="shared" si="79"/>
        <v>-</v>
      </c>
      <c r="DD42" s="28"/>
      <c r="DE42" s="69">
        <v>2</v>
      </c>
      <c r="DF42" s="59">
        <v>5</v>
      </c>
      <c r="DG42" s="15">
        <v>3</v>
      </c>
      <c r="DH42" s="15">
        <v>2</v>
      </c>
      <c r="DI42" s="15">
        <v>6</v>
      </c>
      <c r="DJ42" s="15">
        <v>11</v>
      </c>
      <c r="DK42" s="15">
        <v>9</v>
      </c>
      <c r="DL42" s="15">
        <v>1</v>
      </c>
      <c r="DM42" s="60">
        <v>8</v>
      </c>
      <c r="DN42" s="67" t="str">
        <f t="shared" si="80"/>
        <v>-</v>
      </c>
      <c r="DO42" s="4" t="str">
        <f t="shared" si="81"/>
        <v>-</v>
      </c>
      <c r="DP42" s="68" t="str">
        <f t="shared" si="82"/>
        <v>-</v>
      </c>
      <c r="DR42" s="28"/>
      <c r="DT42" s="10">
        <f t="shared" si="83"/>
        <v>11</v>
      </c>
      <c r="DU42" s="10">
        <f t="shared" si="83"/>
        <v>5</v>
      </c>
      <c r="DV42" s="10">
        <f t="shared" si="83"/>
        <v>12</v>
      </c>
      <c r="DW42" s="10">
        <f t="shared" si="83"/>
        <v>1</v>
      </c>
      <c r="DX42" s="10">
        <f t="shared" si="83"/>
        <v>3</v>
      </c>
      <c r="DY42" s="10" t="str">
        <f t="shared" si="83"/>
        <v/>
      </c>
      <c r="DZ42" s="10">
        <f t="shared" si="83"/>
        <v>6</v>
      </c>
      <c r="EA42" s="10" t="str">
        <f t="shared" si="83"/>
        <v/>
      </c>
      <c r="EB42" s="67" t="str">
        <f t="shared" si="84"/>
        <v>-</v>
      </c>
      <c r="EC42" s="4" t="str">
        <f t="shared" si="85"/>
        <v>-</v>
      </c>
      <c r="ED42" s="68" t="str">
        <f t="shared" si="86"/>
        <v>-</v>
      </c>
      <c r="EF42" s="10">
        <f t="shared" si="87"/>
        <v>5</v>
      </c>
      <c r="EG42" s="10">
        <f t="shared" si="87"/>
        <v>11</v>
      </c>
      <c r="EH42" s="10">
        <f t="shared" si="87"/>
        <v>3</v>
      </c>
      <c r="EI42" s="10" t="str">
        <f t="shared" si="87"/>
        <v/>
      </c>
      <c r="EJ42" s="10">
        <f t="shared" si="87"/>
        <v>12</v>
      </c>
      <c r="EK42" s="10">
        <f t="shared" si="87"/>
        <v>1</v>
      </c>
      <c r="EL42" s="10">
        <f t="shared" si="87"/>
        <v>6</v>
      </c>
      <c r="EM42" s="10" t="str">
        <f t="shared" si="87"/>
        <v/>
      </c>
      <c r="EN42" s="67" t="str">
        <f t="shared" si="88"/>
        <v>-</v>
      </c>
      <c r="EO42" s="4" t="str">
        <f t="shared" si="89"/>
        <v>-</v>
      </c>
      <c r="EP42" s="68" t="str">
        <f t="shared" si="90"/>
        <v>-</v>
      </c>
      <c r="EQ42" s="71">
        <v>1</v>
      </c>
      <c r="ER42" s="10">
        <f t="shared" si="91"/>
        <v>3</v>
      </c>
      <c r="ES42" s="10">
        <f t="shared" si="69"/>
        <v>11</v>
      </c>
      <c r="ET42" s="10">
        <f t="shared" si="69"/>
        <v>12</v>
      </c>
      <c r="EU42" s="10">
        <f t="shared" si="69"/>
        <v>5</v>
      </c>
      <c r="EV42" s="10">
        <f t="shared" si="69"/>
        <v>1</v>
      </c>
      <c r="EW42" s="10">
        <f t="shared" si="69"/>
        <v>6</v>
      </c>
      <c r="EX42" s="10" t="str">
        <f t="shared" si="69"/>
        <v/>
      </c>
      <c r="EY42" s="10" t="str">
        <f t="shared" si="69"/>
        <v/>
      </c>
      <c r="EZ42" s="67" t="str">
        <f t="shared" si="92"/>
        <v>-</v>
      </c>
      <c r="FA42" s="4" t="str">
        <f t="shared" si="93"/>
        <v>-</v>
      </c>
      <c r="FB42" s="68" t="str">
        <f t="shared" si="94"/>
        <v>-</v>
      </c>
      <c r="FC42" s="72">
        <v>1</v>
      </c>
      <c r="FD42" s="10">
        <f t="shared" si="95"/>
        <v>3</v>
      </c>
      <c r="FE42" s="10">
        <f t="shared" si="70"/>
        <v>11</v>
      </c>
      <c r="FF42" s="10" t="str">
        <f t="shared" si="70"/>
        <v/>
      </c>
      <c r="FG42" s="10">
        <f t="shared" si="70"/>
        <v>5</v>
      </c>
      <c r="FH42" s="10">
        <f t="shared" si="70"/>
        <v>1</v>
      </c>
      <c r="FI42" s="10">
        <f t="shared" si="68"/>
        <v>6</v>
      </c>
      <c r="FJ42" s="10" t="str">
        <f t="shared" si="68"/>
        <v/>
      </c>
      <c r="FK42" s="10" t="str">
        <f t="shared" si="68"/>
        <v/>
      </c>
      <c r="FL42" s="67" t="str">
        <f>IF(ISERROR(SUM((FREQUENCY(MATCH($V42:$X42,FD42:FK42,0),ROW(9:15))&gt;0)*1)=3),"-","1")</f>
        <v>-</v>
      </c>
      <c r="FM42" s="4" t="str">
        <f>IF(ISERROR(SUM((FREQUENCY(MATCH($V42:$Y42,FD42:FK42,0),ROW(9:15))&gt;0)*1)=4),"-","1")</f>
        <v>-</v>
      </c>
      <c r="FN42" s="68" t="str">
        <f>IF(ISERROR(SUM((FREQUENCY(MATCH($V42:$Z42,FD42:FK42,0),ROW(9:15))&gt;0)*1)=5),"-","1")</f>
        <v>-</v>
      </c>
      <c r="FO42" s="72">
        <v>1</v>
      </c>
      <c r="FP42" s="10" t="str">
        <f t="shared" si="96"/>
        <v/>
      </c>
      <c r="FQ42" s="10">
        <f t="shared" si="96"/>
        <v>11</v>
      </c>
      <c r="FR42" s="10">
        <f t="shared" si="96"/>
        <v>12</v>
      </c>
      <c r="FS42" s="10">
        <f t="shared" si="96"/>
        <v>5</v>
      </c>
      <c r="FT42" s="10">
        <f t="shared" si="96"/>
        <v>1</v>
      </c>
      <c r="FU42" s="10" t="str">
        <f t="shared" si="96"/>
        <v/>
      </c>
      <c r="FV42" s="10" t="str">
        <f t="shared" si="96"/>
        <v/>
      </c>
      <c r="FW42" s="10" t="str">
        <f t="shared" si="96"/>
        <v/>
      </c>
      <c r="FX42" s="67" t="str">
        <f>IF(ISERROR(SUM((FREQUENCY(MATCH($V42:$X42,FP42:FW42,0),ROW(9:15))&gt;0)*1)=3),"-","1")</f>
        <v>-</v>
      </c>
      <c r="FY42" s="4" t="str">
        <f>IF(ISERROR(SUM((FREQUENCY(MATCH($V42:$Y42,FP42:FW42,0),ROW(9:15))&gt;0)*1)=4),"-","1")</f>
        <v>-</v>
      </c>
      <c r="FZ42" s="68" t="str">
        <f>IF(ISERROR(SUM((FREQUENCY(MATCH($V42:$Z42,FP42:FW42,0),ROW(9:15))&gt;0)*1)=5),"-","1")</f>
        <v>-</v>
      </c>
    </row>
    <row r="43" spans="1:186">
      <c r="A43" s="73">
        <v>40395</v>
      </c>
      <c r="B43" s="74" t="s">
        <v>25</v>
      </c>
      <c r="C43" s="55" t="s">
        <v>13</v>
      </c>
      <c r="D43" s="55" t="s">
        <v>206</v>
      </c>
      <c r="E43" s="55" t="s">
        <v>207</v>
      </c>
      <c r="F43" s="56">
        <v>58000</v>
      </c>
      <c r="G43" s="4">
        <v>1900</v>
      </c>
      <c r="I43" s="7" t="s">
        <v>116</v>
      </c>
      <c r="J43" s="74">
        <v>16</v>
      </c>
      <c r="K43" s="74" t="s">
        <v>208</v>
      </c>
      <c r="L43" s="74" t="s">
        <v>186</v>
      </c>
      <c r="M43" s="74" t="s">
        <v>209</v>
      </c>
      <c r="N43" s="74" t="s">
        <v>210</v>
      </c>
      <c r="O43" s="76">
        <v>20500</v>
      </c>
      <c r="Q43" s="9" t="s">
        <v>91</v>
      </c>
      <c r="R43" s="9" t="s">
        <v>91</v>
      </c>
      <c r="S43" s="9" t="s">
        <v>91</v>
      </c>
      <c r="T43" s="9" t="s">
        <v>93</v>
      </c>
      <c r="U43" s="9" t="s">
        <v>91</v>
      </c>
      <c r="V43" s="58">
        <v>4</v>
      </c>
      <c r="W43" s="58">
        <v>5</v>
      </c>
      <c r="X43" s="58">
        <v>16</v>
      </c>
      <c r="Y43" s="58">
        <v>14</v>
      </c>
      <c r="Z43" s="58">
        <v>3</v>
      </c>
      <c r="AA43" s="69">
        <v>3</v>
      </c>
      <c r="AB43" s="55">
        <v>8</v>
      </c>
      <c r="AC43" s="10">
        <v>4</v>
      </c>
      <c r="AD43" s="10">
        <v>7</v>
      </c>
      <c r="AE43" s="10">
        <v>3</v>
      </c>
      <c r="AF43" s="10">
        <v>5</v>
      </c>
      <c r="AG43" s="10">
        <v>2</v>
      </c>
      <c r="AH43" s="10">
        <v>13</v>
      </c>
      <c r="AI43" s="166">
        <v>15</v>
      </c>
      <c r="AJ43" s="80">
        <f t="shared" si="54"/>
        <v>0</v>
      </c>
      <c r="BN43" s="4" t="str">
        <f>IF(ISERROR(SUM((FREQUENCY(MATCH($V43:$X43,AB43:AI43,0),ROW(9:14))&gt;0)*1)=3),"-","1")</f>
        <v>-</v>
      </c>
      <c r="BO43" s="4" t="str">
        <f>IF(ISERROR(SUM((FREQUENCY(MATCH($V43:$Y43,AB43:AI43,0),ROW(9:14))&gt;0)*1)=4),"-","1")</f>
        <v>-</v>
      </c>
      <c r="BP43" s="4" t="str">
        <f>IF(ISERROR(SUM((FREQUENCY(MATCH($V43:$Z43,AB43:AI43,0),ROW(9:14))&gt;0)*1)=5),"-","1")</f>
        <v>-</v>
      </c>
      <c r="BS43" s="63">
        <v>4</v>
      </c>
      <c r="BT43" s="67">
        <v>4</v>
      </c>
      <c r="BU43" s="4">
        <v>5</v>
      </c>
      <c r="BV43" s="4">
        <v>3</v>
      </c>
      <c r="BW43" s="4">
        <v>15</v>
      </c>
      <c r="BX43" s="4">
        <v>16</v>
      </c>
      <c r="BY43" s="4">
        <v>2</v>
      </c>
      <c r="BZ43" s="4">
        <v>11</v>
      </c>
      <c r="CA43" s="68">
        <v>13</v>
      </c>
      <c r="CB43" s="67" t="str">
        <f t="shared" si="71"/>
        <v>1</v>
      </c>
      <c r="CC43" s="4" t="str">
        <f t="shared" si="72"/>
        <v>-</v>
      </c>
      <c r="CD43" s="68" t="str">
        <f t="shared" si="73"/>
        <v>-</v>
      </c>
      <c r="CE43" s="63">
        <v>4</v>
      </c>
      <c r="CF43" s="67">
        <v>11</v>
      </c>
      <c r="CG43" s="4">
        <v>5</v>
      </c>
      <c r="CH43" s="4">
        <v>10</v>
      </c>
      <c r="CI43" s="4">
        <v>3</v>
      </c>
      <c r="CJ43" s="4">
        <v>2</v>
      </c>
      <c r="CK43" s="4">
        <v>14</v>
      </c>
      <c r="CL43" s="4">
        <v>4</v>
      </c>
      <c r="CM43" s="68">
        <v>9</v>
      </c>
      <c r="CN43" s="67" t="str">
        <f t="shared" si="74"/>
        <v>-</v>
      </c>
      <c r="CO43" s="4" t="str">
        <f t="shared" si="75"/>
        <v>-</v>
      </c>
      <c r="CP43" s="68" t="str">
        <f t="shared" si="76"/>
        <v>-</v>
      </c>
      <c r="CR43" s="167">
        <v>2</v>
      </c>
      <c r="CS43" s="4">
        <v>5</v>
      </c>
      <c r="CT43" s="4">
        <v>16</v>
      </c>
      <c r="CU43" s="4">
        <v>14</v>
      </c>
      <c r="CV43" s="4">
        <v>4</v>
      </c>
      <c r="CW43" s="4">
        <v>1</v>
      </c>
      <c r="CX43" s="4">
        <v>13</v>
      </c>
      <c r="CY43" s="68">
        <v>3</v>
      </c>
      <c r="CZ43" s="67" t="str">
        <f t="shared" si="77"/>
        <v>1</v>
      </c>
      <c r="DA43" s="4" t="str">
        <f t="shared" si="78"/>
        <v>1</v>
      </c>
      <c r="DB43" s="68" t="str">
        <f t="shared" si="79"/>
        <v>1</v>
      </c>
      <c r="DE43" s="168">
        <v>4</v>
      </c>
      <c r="DF43" s="67">
        <v>3</v>
      </c>
      <c r="DG43" s="4">
        <v>8</v>
      </c>
      <c r="DH43" s="4">
        <v>14</v>
      </c>
      <c r="DI43" s="4">
        <v>6</v>
      </c>
      <c r="DJ43" s="4">
        <v>5</v>
      </c>
      <c r="DK43" s="4">
        <v>13</v>
      </c>
      <c r="DL43" s="4">
        <v>4</v>
      </c>
      <c r="DM43" s="68">
        <v>2</v>
      </c>
      <c r="DN43" s="67" t="str">
        <f t="shared" si="80"/>
        <v>-</v>
      </c>
      <c r="DO43" s="4" t="str">
        <f t="shared" si="81"/>
        <v>-</v>
      </c>
      <c r="DP43" s="68" t="str">
        <f t="shared" si="82"/>
        <v>-</v>
      </c>
      <c r="DT43" s="10">
        <f t="shared" si="83"/>
        <v>4</v>
      </c>
      <c r="DU43" s="10">
        <f t="shared" si="83"/>
        <v>5</v>
      </c>
      <c r="DV43" s="10">
        <f t="shared" si="83"/>
        <v>3</v>
      </c>
      <c r="DW43" s="10">
        <f t="shared" si="83"/>
        <v>15</v>
      </c>
      <c r="DX43" s="10" t="str">
        <f t="shared" si="83"/>
        <v/>
      </c>
      <c r="DY43" s="10">
        <f t="shared" si="83"/>
        <v>2</v>
      </c>
      <c r="DZ43" s="10" t="str">
        <f t="shared" si="83"/>
        <v/>
      </c>
      <c r="EA43" s="10">
        <f t="shared" si="83"/>
        <v>13</v>
      </c>
      <c r="EB43" s="67" t="str">
        <f t="shared" si="84"/>
        <v>-</v>
      </c>
      <c r="EC43" s="4" t="str">
        <f t="shared" si="85"/>
        <v>-</v>
      </c>
      <c r="ED43" s="68" t="str">
        <f t="shared" si="86"/>
        <v>-</v>
      </c>
      <c r="EF43" s="10">
        <f t="shared" si="87"/>
        <v>2</v>
      </c>
      <c r="EG43" s="10">
        <f t="shared" si="87"/>
        <v>5</v>
      </c>
      <c r="EH43" s="10" t="str">
        <f t="shared" si="87"/>
        <v/>
      </c>
      <c r="EI43" s="10" t="str">
        <f t="shared" si="87"/>
        <v/>
      </c>
      <c r="EJ43" s="10">
        <f t="shared" si="87"/>
        <v>4</v>
      </c>
      <c r="EK43" s="10" t="str">
        <f t="shared" si="87"/>
        <v/>
      </c>
      <c r="EL43" s="10">
        <f t="shared" si="87"/>
        <v>13</v>
      </c>
      <c r="EM43" s="10">
        <f t="shared" si="87"/>
        <v>3</v>
      </c>
      <c r="EN43" s="67" t="str">
        <f t="shared" si="88"/>
        <v>-</v>
      </c>
      <c r="EO43" s="4" t="str">
        <f t="shared" si="89"/>
        <v>-</v>
      </c>
      <c r="EP43" s="68" t="str">
        <f t="shared" si="90"/>
        <v>-</v>
      </c>
      <c r="EQ43" s="71">
        <v>3</v>
      </c>
      <c r="ER43" s="10" t="str">
        <f t="shared" si="91"/>
        <v/>
      </c>
      <c r="ES43" s="10">
        <f t="shared" si="69"/>
        <v>4</v>
      </c>
      <c r="ET43" s="10" t="str">
        <f t="shared" si="69"/>
        <v/>
      </c>
      <c r="EU43" s="10">
        <f t="shared" si="69"/>
        <v>3</v>
      </c>
      <c r="EV43" s="10">
        <f t="shared" si="69"/>
        <v>5</v>
      </c>
      <c r="EW43" s="10">
        <f t="shared" si="69"/>
        <v>2</v>
      </c>
      <c r="EX43" s="10">
        <f t="shared" si="69"/>
        <v>13</v>
      </c>
      <c r="EY43" s="10" t="str">
        <f t="shared" si="69"/>
        <v/>
      </c>
      <c r="EZ43" s="67" t="str">
        <f t="shared" si="92"/>
        <v>-</v>
      </c>
      <c r="FA43" s="4" t="str">
        <f t="shared" si="93"/>
        <v>-</v>
      </c>
      <c r="FB43" s="68" t="str">
        <f t="shared" si="94"/>
        <v>-</v>
      </c>
      <c r="FC43" s="72">
        <v>3</v>
      </c>
      <c r="FD43" s="10" t="str">
        <f t="shared" si="95"/>
        <v/>
      </c>
      <c r="FE43" s="10">
        <f t="shared" si="70"/>
        <v>4</v>
      </c>
      <c r="FF43" s="10" t="str">
        <f t="shared" si="70"/>
        <v/>
      </c>
      <c r="FG43" s="10">
        <f t="shared" si="70"/>
        <v>3</v>
      </c>
      <c r="FH43" s="10">
        <f t="shared" si="70"/>
        <v>5</v>
      </c>
      <c r="FI43" s="10">
        <f t="shared" si="68"/>
        <v>2</v>
      </c>
      <c r="FJ43" s="10">
        <f t="shared" si="68"/>
        <v>13</v>
      </c>
      <c r="FK43" s="10" t="str">
        <f t="shared" si="68"/>
        <v/>
      </c>
      <c r="FL43" s="67" t="str">
        <f>IF(ISERROR(SUM((FREQUENCY(MATCH($V43:$X43,FD43:FK43,0),ROW(9:16))&gt;0)*1)=3),"-","1")</f>
        <v>-</v>
      </c>
      <c r="FM43" s="4" t="str">
        <f>IF(ISERROR(SUM((FREQUENCY(MATCH($V43:$Y43,FD43:FK43,0),ROW(9:16))&gt;0)*1)=4),"-","1")</f>
        <v>-</v>
      </c>
      <c r="FN43" s="68" t="str">
        <f>IF(ISERROR(SUM((FREQUENCY(MATCH($V43:$Z43,FD43:FK43,0),ROW(9:16))&gt;0)*1)=5),"-","1")</f>
        <v>-</v>
      </c>
      <c r="FO43" s="72">
        <v>3</v>
      </c>
      <c r="FP43" s="10" t="str">
        <f t="shared" si="96"/>
        <v/>
      </c>
      <c r="FQ43" s="10">
        <f t="shared" si="96"/>
        <v>4</v>
      </c>
      <c r="FR43" s="10" t="str">
        <f t="shared" si="96"/>
        <v/>
      </c>
      <c r="FS43" s="10">
        <f t="shared" si="96"/>
        <v>3</v>
      </c>
      <c r="FT43" s="10">
        <f t="shared" si="96"/>
        <v>5</v>
      </c>
      <c r="FU43" s="10">
        <f t="shared" si="96"/>
        <v>2</v>
      </c>
      <c r="FV43" s="10" t="str">
        <f t="shared" si="96"/>
        <v/>
      </c>
      <c r="FW43" s="10" t="str">
        <f t="shared" si="96"/>
        <v/>
      </c>
      <c r="FX43" s="67" t="str">
        <f>IF(ISERROR(SUM((FREQUENCY(MATCH($V43:$X43,FP43:FW43,0),ROW(9:16))&gt;0)*1)=3),"-","1")</f>
        <v>-</v>
      </c>
      <c r="FY43" s="4" t="str">
        <f>IF(ISERROR(SUM((FREQUENCY(MATCH($V43:$Y43,FP43:FW43,0),ROW(9:16))&gt;0)*1)=4),"-","1")</f>
        <v>-</v>
      </c>
      <c r="FZ43" s="68" t="str">
        <f>IF(ISERROR(SUM((FREQUENCY(MATCH($V43:$Z43,FP43:FW43,0),ROW(9:16))&gt;0)*1)=5),"-","1")</f>
        <v>-</v>
      </c>
    </row>
    <row r="44" spans="1:186">
      <c r="A44" s="73">
        <v>40396</v>
      </c>
      <c r="B44" s="74" t="s">
        <v>18</v>
      </c>
      <c r="C44" s="67" t="s">
        <v>134</v>
      </c>
      <c r="D44" s="67" t="s">
        <v>107</v>
      </c>
      <c r="F44" s="75">
        <v>38000</v>
      </c>
      <c r="G44" s="4">
        <v>2050</v>
      </c>
      <c r="H44" s="4" t="s">
        <v>14</v>
      </c>
      <c r="I44" s="19"/>
      <c r="J44" s="74">
        <v>14</v>
      </c>
      <c r="K44" s="74" t="s">
        <v>211</v>
      </c>
      <c r="L44" s="74" t="s">
        <v>212</v>
      </c>
      <c r="M44" s="74" t="s">
        <v>213</v>
      </c>
      <c r="N44" s="74" t="s">
        <v>214</v>
      </c>
      <c r="O44" s="76">
        <v>180120</v>
      </c>
      <c r="Q44" s="9" t="s">
        <v>91</v>
      </c>
      <c r="R44" s="9" t="s">
        <v>91</v>
      </c>
      <c r="S44" s="9" t="s">
        <v>92</v>
      </c>
      <c r="T44" s="9" t="s">
        <v>93</v>
      </c>
      <c r="U44" s="9" t="s">
        <v>91</v>
      </c>
      <c r="V44" s="58">
        <v>1</v>
      </c>
      <c r="W44" s="58">
        <v>5</v>
      </c>
      <c r="X44" s="58">
        <v>11</v>
      </c>
      <c r="Y44" s="58">
        <v>10</v>
      </c>
      <c r="Z44" s="58">
        <v>14</v>
      </c>
      <c r="AA44" s="69">
        <v>3</v>
      </c>
      <c r="AB44" s="55">
        <v>5</v>
      </c>
      <c r="AC44" s="10">
        <v>7</v>
      </c>
      <c r="AD44" s="10">
        <v>6</v>
      </c>
      <c r="AE44" s="10">
        <v>12</v>
      </c>
      <c r="AF44" s="10">
        <v>1</v>
      </c>
      <c r="AG44" s="10">
        <v>2</v>
      </c>
      <c r="AH44" s="10">
        <v>14</v>
      </c>
      <c r="AI44" s="166">
        <v>3</v>
      </c>
      <c r="AJ44" s="80">
        <f t="shared" si="54"/>
        <v>1</v>
      </c>
      <c r="BN44" s="4" t="str">
        <f>IF(ISERROR(SUM((FREQUENCY(MATCH($V44:$X44,AB44:AI44,0),ROW(9:15))&gt;0)*1)=3),"-","1")</f>
        <v>-</v>
      </c>
      <c r="BO44" s="4" t="str">
        <f>IF(ISERROR(SUM((FREQUENCY(MATCH($V44:$Y44,AB44:AI44,0),ROW(9:15))&gt;0)*1)=4),"-","1")</f>
        <v>-</v>
      </c>
      <c r="BP44" s="4" t="str">
        <f>IF(ISERROR(SUM((FREQUENCY(MATCH($V44:$Z44,AB44:AI44,0),ROW(9:15))&gt;0)*1)=5),"-","1")</f>
        <v>-</v>
      </c>
      <c r="BS44" s="63">
        <v>2</v>
      </c>
      <c r="BT44" s="67">
        <v>6</v>
      </c>
      <c r="BU44" s="4">
        <v>5</v>
      </c>
      <c r="BV44" s="4">
        <v>7</v>
      </c>
      <c r="BW44" s="4">
        <v>1</v>
      </c>
      <c r="BX44" s="4">
        <v>2</v>
      </c>
      <c r="BY44" s="4">
        <v>4</v>
      </c>
      <c r="BZ44" s="4">
        <v>12</v>
      </c>
      <c r="CA44" s="68">
        <v>3</v>
      </c>
      <c r="CB44" s="67" t="str">
        <f t="shared" si="71"/>
        <v>-</v>
      </c>
      <c r="CC44" s="4" t="str">
        <f t="shared" si="72"/>
        <v>-</v>
      </c>
      <c r="CD44" s="68" t="str">
        <f t="shared" si="73"/>
        <v>-</v>
      </c>
      <c r="CE44" s="63">
        <v>4</v>
      </c>
      <c r="CF44" s="67">
        <v>5</v>
      </c>
      <c r="CG44" s="4">
        <v>10</v>
      </c>
      <c r="CH44" s="4">
        <v>3</v>
      </c>
      <c r="CI44" s="4">
        <v>12</v>
      </c>
      <c r="CJ44" s="4">
        <v>1</v>
      </c>
      <c r="CK44" s="4">
        <v>2</v>
      </c>
      <c r="CL44" s="4">
        <v>9</v>
      </c>
      <c r="CM44" s="68">
        <v>14</v>
      </c>
      <c r="CN44" s="67" t="str">
        <f t="shared" si="74"/>
        <v>-</v>
      </c>
      <c r="CO44" s="4" t="str">
        <f t="shared" si="75"/>
        <v>-</v>
      </c>
      <c r="CP44" s="68" t="str">
        <f t="shared" si="76"/>
        <v>-</v>
      </c>
      <c r="CR44" s="167">
        <v>5</v>
      </c>
      <c r="CS44" s="4">
        <v>6</v>
      </c>
      <c r="CT44" s="4">
        <v>14</v>
      </c>
      <c r="CU44" s="4">
        <v>7</v>
      </c>
      <c r="CV44" s="4">
        <v>1</v>
      </c>
      <c r="CW44" s="4">
        <v>12</v>
      </c>
      <c r="CX44" s="4">
        <v>3</v>
      </c>
      <c r="CY44" s="68">
        <v>2</v>
      </c>
      <c r="CZ44" s="67" t="str">
        <f t="shared" si="77"/>
        <v>-</v>
      </c>
      <c r="DA44" s="4" t="str">
        <f t="shared" si="78"/>
        <v>-</v>
      </c>
      <c r="DB44" s="68" t="str">
        <f t="shared" si="79"/>
        <v>-</v>
      </c>
      <c r="DE44" s="69">
        <v>2</v>
      </c>
      <c r="DF44" s="67">
        <v>5</v>
      </c>
      <c r="DG44" s="4">
        <v>2</v>
      </c>
      <c r="DH44" s="4">
        <v>14</v>
      </c>
      <c r="DI44" s="4">
        <v>7</v>
      </c>
      <c r="DJ44" s="4">
        <v>12</v>
      </c>
      <c r="DK44" s="4">
        <v>9</v>
      </c>
      <c r="DL44" s="4">
        <v>3</v>
      </c>
      <c r="DM44" s="68">
        <v>6</v>
      </c>
      <c r="DN44" s="67" t="str">
        <f t="shared" si="80"/>
        <v>-</v>
      </c>
      <c r="DO44" s="4" t="str">
        <f t="shared" si="81"/>
        <v>-</v>
      </c>
      <c r="DP44" s="68" t="str">
        <f t="shared" si="82"/>
        <v>-</v>
      </c>
      <c r="DT44" s="10">
        <f t="shared" si="83"/>
        <v>6</v>
      </c>
      <c r="DU44" s="10">
        <f t="shared" si="83"/>
        <v>5</v>
      </c>
      <c r="DV44" s="10">
        <f t="shared" si="83"/>
        <v>7</v>
      </c>
      <c r="DW44" s="10">
        <f t="shared" si="83"/>
        <v>1</v>
      </c>
      <c r="DX44" s="10">
        <f t="shared" si="83"/>
        <v>2</v>
      </c>
      <c r="DY44" s="10" t="str">
        <f t="shared" si="83"/>
        <v/>
      </c>
      <c r="DZ44" s="10">
        <f t="shared" si="83"/>
        <v>12</v>
      </c>
      <c r="EA44" s="10">
        <f t="shared" si="83"/>
        <v>3</v>
      </c>
      <c r="EB44" s="67" t="str">
        <f t="shared" si="84"/>
        <v>-</v>
      </c>
      <c r="EC44" s="4" t="str">
        <f t="shared" si="85"/>
        <v>-</v>
      </c>
      <c r="ED44" s="68" t="str">
        <f t="shared" si="86"/>
        <v>-</v>
      </c>
      <c r="EF44" s="10">
        <f t="shared" si="87"/>
        <v>5</v>
      </c>
      <c r="EG44" s="10">
        <f t="shared" si="87"/>
        <v>6</v>
      </c>
      <c r="EH44" s="10">
        <f t="shared" si="87"/>
        <v>14</v>
      </c>
      <c r="EI44" s="10">
        <f t="shared" si="87"/>
        <v>7</v>
      </c>
      <c r="EJ44" s="10">
        <f t="shared" si="87"/>
        <v>1</v>
      </c>
      <c r="EK44" s="10">
        <f t="shared" si="87"/>
        <v>12</v>
      </c>
      <c r="EL44" s="10">
        <f t="shared" si="87"/>
        <v>3</v>
      </c>
      <c r="EM44" s="10">
        <f t="shared" si="87"/>
        <v>2</v>
      </c>
      <c r="EN44" s="67" t="str">
        <f t="shared" si="88"/>
        <v>-</v>
      </c>
      <c r="EO44" s="4" t="str">
        <f t="shared" si="89"/>
        <v>-</v>
      </c>
      <c r="EP44" s="68" t="str">
        <f t="shared" si="90"/>
        <v>-</v>
      </c>
      <c r="EQ44" s="71">
        <v>2</v>
      </c>
      <c r="ER44" s="10">
        <f t="shared" si="91"/>
        <v>5</v>
      </c>
      <c r="ES44" s="10">
        <f t="shared" si="69"/>
        <v>7</v>
      </c>
      <c r="ET44" s="10">
        <f t="shared" si="69"/>
        <v>6</v>
      </c>
      <c r="EU44" s="10">
        <f t="shared" si="69"/>
        <v>12</v>
      </c>
      <c r="EV44" s="10">
        <f t="shared" si="69"/>
        <v>1</v>
      </c>
      <c r="EW44" s="10">
        <f t="shared" si="69"/>
        <v>2</v>
      </c>
      <c r="EX44" s="10" t="str">
        <f t="shared" si="69"/>
        <v/>
      </c>
      <c r="EY44" s="10">
        <f t="shared" si="69"/>
        <v>3</v>
      </c>
      <c r="EZ44" s="67" t="str">
        <f t="shared" si="92"/>
        <v>-</v>
      </c>
      <c r="FA44" s="4" t="str">
        <f t="shared" si="93"/>
        <v>-</v>
      </c>
      <c r="FB44" s="68" t="str">
        <f t="shared" si="94"/>
        <v>-</v>
      </c>
      <c r="FD44" s="10">
        <f t="shared" si="95"/>
        <v>5</v>
      </c>
      <c r="FE44" s="10">
        <f t="shared" si="70"/>
        <v>7</v>
      </c>
      <c r="FF44" s="10">
        <f t="shared" si="70"/>
        <v>6</v>
      </c>
      <c r="FG44" s="10">
        <f t="shared" si="70"/>
        <v>12</v>
      </c>
      <c r="FH44" s="10" t="str">
        <f t="shared" si="70"/>
        <v/>
      </c>
      <c r="FI44" s="10">
        <f t="shared" si="68"/>
        <v>2</v>
      </c>
      <c r="FJ44" s="10" t="str">
        <f t="shared" si="68"/>
        <v/>
      </c>
      <c r="FK44" s="10">
        <f t="shared" si="68"/>
        <v>3</v>
      </c>
      <c r="FL44" s="67" t="str">
        <f>IF(ISERROR(SUM((FREQUENCY(MATCH($V44:$X44,FD44:FK44,0),ROW(10:17))&gt;0)*1)=3),"-","1")</f>
        <v>-</v>
      </c>
      <c r="FM44" s="4" t="str">
        <f>IF(ISERROR(SUM((FREQUENCY(MATCH($V44:$Y44,FD44:FK44,0),ROW(10:17))&gt;0)*1)=4),"-","1")</f>
        <v>-</v>
      </c>
      <c r="FN44" s="68" t="str">
        <f>IF(ISERROR(SUM((FREQUENCY(MATCH($V44:$Z44,FD44:FK44,0),ROW(10:17))&gt;0)*1)=5),"-","1")</f>
        <v>-</v>
      </c>
      <c r="FO44" s="72">
        <v>2</v>
      </c>
      <c r="FP44" s="10">
        <f t="shared" si="96"/>
        <v>5</v>
      </c>
      <c r="FQ44" s="10" t="str">
        <f t="shared" si="96"/>
        <v/>
      </c>
      <c r="FR44" s="10" t="str">
        <f t="shared" si="96"/>
        <v/>
      </c>
      <c r="FS44" s="10">
        <f t="shared" si="96"/>
        <v>12</v>
      </c>
      <c r="FT44" s="10">
        <f t="shared" si="96"/>
        <v>1</v>
      </c>
      <c r="FU44" s="10">
        <f t="shared" si="96"/>
        <v>2</v>
      </c>
      <c r="FV44" s="10" t="str">
        <f t="shared" si="96"/>
        <v/>
      </c>
      <c r="FW44" s="10">
        <f t="shared" si="96"/>
        <v>3</v>
      </c>
      <c r="FX44" s="67" t="str">
        <f>IF(ISERROR(SUM((FREQUENCY(MATCH($V44:$X44,FP44:FW44,0),ROW(10:17))&gt;0)*1)=3),"-","1")</f>
        <v>-</v>
      </c>
      <c r="FY44" s="4" t="str">
        <f>IF(ISERROR(SUM((FREQUENCY(MATCH($V44:$Y44,FP44:FW44,0),ROW(10:17))&gt;0)*1)=4),"-","1")</f>
        <v>-</v>
      </c>
      <c r="FZ44" s="68" t="str">
        <f>IF(ISERROR(SUM((FREQUENCY(MATCH($V44:$Z44,FP44:FW44,0),ROW(10:17))&gt;0)*1)=5),"-","1")</f>
        <v>-</v>
      </c>
    </row>
    <row r="45" spans="1:186">
      <c r="A45" s="73">
        <v>40397</v>
      </c>
      <c r="B45" s="81" t="s">
        <v>24</v>
      </c>
      <c r="C45" s="82" t="s">
        <v>215</v>
      </c>
      <c r="E45" s="67" t="s">
        <v>216</v>
      </c>
      <c r="F45" s="83">
        <v>100000</v>
      </c>
      <c r="G45" s="84">
        <v>3600</v>
      </c>
      <c r="H45" s="4" t="s">
        <v>21</v>
      </c>
      <c r="I45" s="85" t="s">
        <v>66</v>
      </c>
      <c r="J45" s="81">
        <v>18</v>
      </c>
      <c r="K45" s="74" t="s">
        <v>217</v>
      </c>
      <c r="L45" s="74" t="s">
        <v>218</v>
      </c>
      <c r="M45" s="74" t="s">
        <v>219</v>
      </c>
      <c r="N45" s="74" t="s">
        <v>220</v>
      </c>
      <c r="O45" s="76">
        <v>116760</v>
      </c>
      <c r="Q45" s="9" t="s">
        <v>91</v>
      </c>
      <c r="R45" s="9" t="s">
        <v>91</v>
      </c>
      <c r="S45" s="9" t="s">
        <v>91</v>
      </c>
      <c r="T45" s="9" t="s">
        <v>91</v>
      </c>
      <c r="U45" s="9" t="s">
        <v>91</v>
      </c>
      <c r="V45" s="58">
        <v>18</v>
      </c>
      <c r="W45" s="58">
        <v>2</v>
      </c>
      <c r="X45" s="58">
        <v>1</v>
      </c>
      <c r="Y45" s="58">
        <v>4</v>
      </c>
      <c r="Z45" s="58">
        <v>7</v>
      </c>
      <c r="AA45" s="69">
        <v>3</v>
      </c>
      <c r="AB45" s="55">
        <v>2</v>
      </c>
      <c r="AC45" s="10">
        <v>15</v>
      </c>
      <c r="AD45" s="10">
        <v>1</v>
      </c>
      <c r="AE45" s="10">
        <v>9</v>
      </c>
      <c r="AF45" s="10">
        <v>7</v>
      </c>
      <c r="AG45" s="10">
        <v>6</v>
      </c>
      <c r="AH45" s="10">
        <v>14</v>
      </c>
      <c r="AI45" s="166">
        <v>4</v>
      </c>
      <c r="AJ45" s="80">
        <f t="shared" si="54"/>
        <v>1</v>
      </c>
      <c r="BN45" s="4" t="str">
        <f>IF(ISERROR(SUM((FREQUENCY(MATCH($V45:$X45,AB45:AI45,0),ROW(9:16))&gt;0)*1)=3),"-","1")</f>
        <v>-</v>
      </c>
      <c r="BO45" s="4" t="str">
        <f>IF(ISERROR(SUM((FREQUENCY(MATCH($V45:$Y45,AB45:AI45,0),ROW(9:16))&gt;0)*1)=4),"-","1")</f>
        <v>-</v>
      </c>
      <c r="BP45" s="4" t="str">
        <f>IF(ISERROR(SUM((FREQUENCY(MATCH($V45:$Z45,AB45:AI45,0),ROW(9:16))&gt;0)*1)=5),"-","1")</f>
        <v>-</v>
      </c>
      <c r="BS45" s="63">
        <v>4</v>
      </c>
      <c r="BT45" s="67">
        <v>15</v>
      </c>
      <c r="BU45" s="4">
        <v>1</v>
      </c>
      <c r="BV45" s="4">
        <v>2</v>
      </c>
      <c r="BW45" s="4">
        <v>7</v>
      </c>
      <c r="BX45" s="4">
        <v>6</v>
      </c>
      <c r="BY45" s="4">
        <v>9</v>
      </c>
      <c r="BZ45" s="4">
        <v>4</v>
      </c>
      <c r="CA45" s="68">
        <v>12</v>
      </c>
      <c r="CB45" s="67" t="str">
        <f t="shared" si="71"/>
        <v>-</v>
      </c>
      <c r="CC45" s="4" t="str">
        <f t="shared" si="72"/>
        <v>-</v>
      </c>
      <c r="CD45" s="68" t="str">
        <f t="shared" si="73"/>
        <v>-</v>
      </c>
      <c r="CE45" s="63">
        <v>3</v>
      </c>
      <c r="CF45" s="67">
        <v>7</v>
      </c>
      <c r="CG45" s="4">
        <v>1</v>
      </c>
      <c r="CH45" s="4">
        <v>2</v>
      </c>
      <c r="CI45" s="4">
        <v>8</v>
      </c>
      <c r="CJ45" s="4">
        <v>12</v>
      </c>
      <c r="CK45" s="4">
        <v>6</v>
      </c>
      <c r="CL45" s="4">
        <v>11</v>
      </c>
      <c r="CM45" s="68">
        <v>14</v>
      </c>
      <c r="CN45" s="67" t="str">
        <f t="shared" si="74"/>
        <v>-</v>
      </c>
      <c r="CO45" s="4" t="str">
        <f t="shared" si="75"/>
        <v>-</v>
      </c>
      <c r="CP45" s="68" t="str">
        <f t="shared" si="76"/>
        <v>-</v>
      </c>
      <c r="CR45" s="167">
        <v>4</v>
      </c>
      <c r="CS45" s="4">
        <v>2</v>
      </c>
      <c r="CT45" s="4">
        <v>1</v>
      </c>
      <c r="CU45" s="4">
        <v>7</v>
      </c>
      <c r="CV45" s="4">
        <v>9</v>
      </c>
      <c r="CW45" s="4">
        <v>6</v>
      </c>
      <c r="CX45" s="4">
        <v>15</v>
      </c>
      <c r="CY45" s="68">
        <v>3</v>
      </c>
      <c r="CZ45" s="67" t="str">
        <f t="shared" si="77"/>
        <v>-</v>
      </c>
      <c r="DA45" s="4" t="str">
        <f t="shared" si="78"/>
        <v>-</v>
      </c>
      <c r="DB45" s="68" t="str">
        <f t="shared" si="79"/>
        <v>-</v>
      </c>
      <c r="DE45" s="69">
        <v>5</v>
      </c>
      <c r="DF45" s="67">
        <v>4</v>
      </c>
      <c r="DG45" s="4">
        <v>1</v>
      </c>
      <c r="DH45" s="4">
        <v>18</v>
      </c>
      <c r="DI45" s="4">
        <v>9</v>
      </c>
      <c r="DJ45" s="4">
        <v>8</v>
      </c>
      <c r="DK45" s="4">
        <v>15</v>
      </c>
      <c r="DL45" s="4">
        <v>7</v>
      </c>
      <c r="DM45" s="68">
        <v>2</v>
      </c>
      <c r="DN45" s="67" t="str">
        <f t="shared" si="80"/>
        <v>1</v>
      </c>
      <c r="DO45" s="4" t="str">
        <f t="shared" si="81"/>
        <v>1</v>
      </c>
      <c r="DP45" s="68" t="str">
        <f t="shared" si="82"/>
        <v>1</v>
      </c>
      <c r="DT45" s="10">
        <f t="shared" si="83"/>
        <v>15</v>
      </c>
      <c r="DU45" s="10">
        <f t="shared" si="83"/>
        <v>1</v>
      </c>
      <c r="DV45" s="10">
        <f t="shared" si="83"/>
        <v>2</v>
      </c>
      <c r="DW45" s="10">
        <f t="shared" si="83"/>
        <v>7</v>
      </c>
      <c r="DX45" s="10">
        <f t="shared" si="83"/>
        <v>6</v>
      </c>
      <c r="DY45" s="10">
        <f t="shared" si="83"/>
        <v>9</v>
      </c>
      <c r="DZ45" s="10">
        <f t="shared" si="83"/>
        <v>4</v>
      </c>
      <c r="EA45" s="10" t="str">
        <f t="shared" si="83"/>
        <v/>
      </c>
      <c r="EB45" s="67" t="str">
        <f t="shared" si="84"/>
        <v>-</v>
      </c>
      <c r="EC45" s="4" t="str">
        <f t="shared" si="85"/>
        <v>-</v>
      </c>
      <c r="ED45" s="68" t="str">
        <f t="shared" si="86"/>
        <v>-</v>
      </c>
      <c r="EF45" s="10">
        <f t="shared" si="87"/>
        <v>4</v>
      </c>
      <c r="EG45" s="10">
        <f t="shared" si="87"/>
        <v>2</v>
      </c>
      <c r="EH45" s="10">
        <f t="shared" si="87"/>
        <v>1</v>
      </c>
      <c r="EI45" s="10">
        <f t="shared" si="87"/>
        <v>7</v>
      </c>
      <c r="EJ45" s="10">
        <f t="shared" si="87"/>
        <v>9</v>
      </c>
      <c r="EK45" s="10">
        <f t="shared" si="87"/>
        <v>6</v>
      </c>
      <c r="EL45" s="10">
        <f t="shared" si="87"/>
        <v>15</v>
      </c>
      <c r="EM45" s="10" t="str">
        <f t="shared" si="87"/>
        <v/>
      </c>
      <c r="EN45" s="67" t="str">
        <f t="shared" si="88"/>
        <v>-</v>
      </c>
      <c r="EO45" s="4" t="str">
        <f t="shared" si="89"/>
        <v>-</v>
      </c>
      <c r="EP45" s="68" t="str">
        <f t="shared" si="90"/>
        <v>-</v>
      </c>
      <c r="EQ45" s="71">
        <v>4</v>
      </c>
      <c r="ER45" s="10">
        <f t="shared" si="91"/>
        <v>2</v>
      </c>
      <c r="ES45" s="10">
        <f t="shared" si="69"/>
        <v>15</v>
      </c>
      <c r="ET45" s="10">
        <f t="shared" si="69"/>
        <v>1</v>
      </c>
      <c r="EU45" s="10">
        <f t="shared" si="69"/>
        <v>9</v>
      </c>
      <c r="EV45" s="10">
        <f t="shared" si="69"/>
        <v>7</v>
      </c>
      <c r="EW45" s="10">
        <f t="shared" si="69"/>
        <v>6</v>
      </c>
      <c r="EX45" s="10" t="str">
        <f t="shared" si="69"/>
        <v/>
      </c>
      <c r="EY45" s="10">
        <f t="shared" si="69"/>
        <v>4</v>
      </c>
      <c r="EZ45" s="67">
        <v>7</v>
      </c>
      <c r="FA45" s="4" t="str">
        <f t="shared" si="93"/>
        <v>-</v>
      </c>
      <c r="FB45" s="68" t="str">
        <f t="shared" si="94"/>
        <v>-</v>
      </c>
      <c r="FD45" s="10">
        <f t="shared" si="95"/>
        <v>2</v>
      </c>
      <c r="FE45" s="10">
        <f t="shared" si="70"/>
        <v>15</v>
      </c>
      <c r="FF45" s="10">
        <f t="shared" si="70"/>
        <v>1</v>
      </c>
      <c r="FG45" s="10">
        <f t="shared" si="70"/>
        <v>9</v>
      </c>
      <c r="FH45" s="10">
        <f t="shared" si="70"/>
        <v>7</v>
      </c>
      <c r="FI45" s="10" t="str">
        <f t="shared" si="68"/>
        <v/>
      </c>
      <c r="FJ45" s="10" t="str">
        <f t="shared" si="68"/>
        <v/>
      </c>
      <c r="FK45" s="10">
        <f t="shared" si="68"/>
        <v>4</v>
      </c>
      <c r="FL45" s="67" t="str">
        <f>IF(ISERROR(SUM((FREQUENCY(MATCH($V45:$X45,FD45:FK45,0),ROW(11:18))&gt;0)*1)=3),"-","1")</f>
        <v>-</v>
      </c>
      <c r="FM45" s="4" t="str">
        <f>IF(ISERROR(SUM((FREQUENCY(MATCH($V45:$Y45,FD45:FK45,0),ROW(11:18))&gt;0)*1)=4),"-","1")</f>
        <v>-</v>
      </c>
      <c r="FN45" s="68" t="str">
        <f>IF(ISERROR(SUM((FREQUENCY(MATCH($V45:$Z45,FD45:FK45,0),ROW(11:18))&gt;0)*1)=5),"-","1")</f>
        <v>-</v>
      </c>
      <c r="FO45" s="72">
        <v>3</v>
      </c>
      <c r="FP45" s="10">
        <f t="shared" si="96"/>
        <v>2</v>
      </c>
      <c r="FQ45" s="10" t="str">
        <f t="shared" si="96"/>
        <v/>
      </c>
      <c r="FR45" s="10">
        <f t="shared" si="96"/>
        <v>1</v>
      </c>
      <c r="FS45" s="10" t="str">
        <f t="shared" si="96"/>
        <v/>
      </c>
      <c r="FT45" s="10">
        <f t="shared" si="96"/>
        <v>7</v>
      </c>
      <c r="FU45" s="10">
        <f t="shared" si="96"/>
        <v>6</v>
      </c>
      <c r="FV45" s="10" t="str">
        <f t="shared" si="96"/>
        <v/>
      </c>
      <c r="FW45" s="10" t="str">
        <f t="shared" si="96"/>
        <v/>
      </c>
      <c r="FX45" s="67" t="str">
        <f>IF(ISERROR(SUM((FREQUENCY(MATCH($V45:$X45,FP45:FW45,0),ROW(11:18))&gt;0)*1)=3),"-","1")</f>
        <v>-</v>
      </c>
      <c r="FY45" s="4" t="str">
        <f>IF(ISERROR(SUM((FREQUENCY(MATCH($V45:$Y45,FP45:FW45,0),ROW(11:18))&gt;0)*1)=4),"-","1")</f>
        <v>-</v>
      </c>
      <c r="FZ45" s="68" t="str">
        <f>IF(ISERROR(SUM((FREQUENCY(MATCH($V45:$Z45,FP45:FW45,0),ROW(11:18))&gt;0)*1)=5),"-","1")</f>
        <v>-</v>
      </c>
    </row>
    <row r="46" spans="1:186">
      <c r="A46" s="73">
        <v>40398</v>
      </c>
      <c r="B46" s="81" t="s">
        <v>25</v>
      </c>
      <c r="C46" s="82" t="s">
        <v>121</v>
      </c>
      <c r="D46" s="82" t="s">
        <v>196</v>
      </c>
      <c r="E46" s="67" t="s">
        <v>85</v>
      </c>
      <c r="F46" s="83">
        <v>48000</v>
      </c>
      <c r="G46" s="84">
        <v>1900</v>
      </c>
      <c r="H46" s="4" t="s">
        <v>21</v>
      </c>
      <c r="I46" s="85" t="s">
        <v>86</v>
      </c>
      <c r="J46" s="81">
        <v>18</v>
      </c>
      <c r="K46" s="74" t="s">
        <v>221</v>
      </c>
      <c r="L46" s="74" t="s">
        <v>222</v>
      </c>
      <c r="M46" s="74" t="s">
        <v>223</v>
      </c>
      <c r="N46" s="74" t="s">
        <v>224</v>
      </c>
      <c r="O46" s="76">
        <v>28032</v>
      </c>
      <c r="Q46" s="9" t="s">
        <v>93</v>
      </c>
      <c r="R46" s="9" t="s">
        <v>93</v>
      </c>
      <c r="S46" s="9" t="s">
        <v>91</v>
      </c>
      <c r="T46" s="9" t="s">
        <v>91</v>
      </c>
      <c r="U46" s="9" t="s">
        <v>92</v>
      </c>
      <c r="V46" s="58">
        <v>10</v>
      </c>
      <c r="W46" s="58">
        <v>5</v>
      </c>
      <c r="X46" s="58">
        <v>12</v>
      </c>
      <c r="Y46" s="58">
        <v>16</v>
      </c>
      <c r="Z46" s="58">
        <v>15</v>
      </c>
      <c r="AB46" s="55">
        <v>6</v>
      </c>
      <c r="AC46" s="10">
        <v>12</v>
      </c>
      <c r="AD46" s="10">
        <v>3</v>
      </c>
      <c r="AE46" s="10">
        <v>4</v>
      </c>
      <c r="AF46" s="10">
        <v>16</v>
      </c>
      <c r="AG46" s="10">
        <v>2</v>
      </c>
      <c r="AH46" s="10">
        <v>7</v>
      </c>
      <c r="AI46" s="166">
        <v>11</v>
      </c>
      <c r="AJ46" s="80">
        <f t="shared" si="54"/>
        <v>0</v>
      </c>
      <c r="BT46" s="67">
        <v>7</v>
      </c>
      <c r="BU46" s="4">
        <v>12</v>
      </c>
      <c r="BV46" s="4">
        <v>6</v>
      </c>
      <c r="BW46" s="4">
        <v>8</v>
      </c>
      <c r="BX46" s="4">
        <v>9</v>
      </c>
      <c r="BY46" s="4">
        <v>14</v>
      </c>
      <c r="BZ46" s="4">
        <v>4</v>
      </c>
      <c r="CA46" s="68">
        <v>2</v>
      </c>
      <c r="CF46" s="67">
        <v>12</v>
      </c>
      <c r="CG46" s="4">
        <v>8</v>
      </c>
      <c r="CH46" s="4">
        <v>7</v>
      </c>
      <c r="CI46" s="4">
        <v>11</v>
      </c>
      <c r="CJ46" s="4">
        <v>9</v>
      </c>
      <c r="CK46" s="4">
        <v>6</v>
      </c>
      <c r="CL46" s="4">
        <v>2</v>
      </c>
      <c r="CM46" s="68">
        <v>4</v>
      </c>
      <c r="CR46" s="67">
        <v>12</v>
      </c>
      <c r="CS46" s="169">
        <v>7</v>
      </c>
      <c r="CT46" s="4">
        <v>3</v>
      </c>
      <c r="CU46" s="4">
        <v>6</v>
      </c>
      <c r="CV46" s="4">
        <v>9</v>
      </c>
      <c r="CW46" s="4">
        <v>8</v>
      </c>
      <c r="CX46" s="4">
        <v>4</v>
      </c>
      <c r="CY46" s="68">
        <v>2</v>
      </c>
      <c r="DF46" s="67">
        <v>16</v>
      </c>
      <c r="DG46" s="4">
        <v>12</v>
      </c>
      <c r="DH46" s="4">
        <v>4</v>
      </c>
      <c r="DI46" s="4">
        <v>9</v>
      </c>
      <c r="DJ46" s="4">
        <v>7</v>
      </c>
      <c r="DK46" s="4">
        <v>14</v>
      </c>
      <c r="DL46" s="4">
        <v>6</v>
      </c>
      <c r="DM46" s="68">
        <v>3</v>
      </c>
      <c r="DN46" s="67" t="str">
        <f t="shared" si="80"/>
        <v>-</v>
      </c>
      <c r="DO46" s="4" t="str">
        <f t="shared" si="81"/>
        <v>-</v>
      </c>
      <c r="DP46" s="68" t="str">
        <f t="shared" si="82"/>
        <v>-</v>
      </c>
      <c r="DT46" s="10">
        <f t="shared" si="83"/>
        <v>7</v>
      </c>
      <c r="DU46" s="10">
        <f t="shared" si="83"/>
        <v>12</v>
      </c>
      <c r="DV46" s="10">
        <f t="shared" si="83"/>
        <v>6</v>
      </c>
      <c r="DW46" s="10" t="str">
        <f t="shared" si="83"/>
        <v/>
      </c>
      <c r="DX46" s="10" t="str">
        <f t="shared" si="83"/>
        <v/>
      </c>
      <c r="DY46" s="10" t="str">
        <f t="shared" si="83"/>
        <v/>
      </c>
      <c r="DZ46" s="10">
        <f t="shared" si="83"/>
        <v>4</v>
      </c>
      <c r="EA46" s="10">
        <f t="shared" si="83"/>
        <v>2</v>
      </c>
      <c r="EF46" s="10">
        <f t="shared" si="87"/>
        <v>12</v>
      </c>
      <c r="EG46" s="10">
        <f t="shared" si="87"/>
        <v>7</v>
      </c>
      <c r="EH46" s="10">
        <f t="shared" si="87"/>
        <v>3</v>
      </c>
      <c r="EI46" s="10">
        <f t="shared" si="87"/>
        <v>6</v>
      </c>
      <c r="EJ46" s="10" t="str">
        <f t="shared" si="87"/>
        <v/>
      </c>
      <c r="EK46" s="10" t="str">
        <f t="shared" si="87"/>
        <v/>
      </c>
      <c r="EL46" s="10">
        <f t="shared" si="87"/>
        <v>4</v>
      </c>
      <c r="EM46" s="10">
        <f t="shared" si="87"/>
        <v>2</v>
      </c>
      <c r="EQ46" s="71">
        <v>1</v>
      </c>
      <c r="ER46" s="10">
        <f t="shared" si="91"/>
        <v>6</v>
      </c>
      <c r="ES46" s="10">
        <f t="shared" si="69"/>
        <v>12</v>
      </c>
      <c r="ET46" s="10" t="str">
        <f t="shared" si="69"/>
        <v/>
      </c>
      <c r="EU46" s="10">
        <f t="shared" si="69"/>
        <v>4</v>
      </c>
      <c r="EV46" s="10" t="str">
        <f t="shared" si="69"/>
        <v/>
      </c>
      <c r="EW46" s="10">
        <f t="shared" si="69"/>
        <v>2</v>
      </c>
      <c r="EX46" s="10">
        <f t="shared" si="69"/>
        <v>7</v>
      </c>
      <c r="EY46" s="10" t="str">
        <f t="shared" si="69"/>
        <v/>
      </c>
      <c r="EZ46" s="67">
        <v>5</v>
      </c>
      <c r="FA46" s="4" t="str">
        <f t="shared" si="93"/>
        <v>-</v>
      </c>
      <c r="FB46" s="68" t="str">
        <f t="shared" si="94"/>
        <v>-</v>
      </c>
      <c r="FD46" s="10">
        <f t="shared" si="95"/>
        <v>6</v>
      </c>
      <c r="FE46" s="10">
        <f t="shared" si="70"/>
        <v>12</v>
      </c>
      <c r="FF46" s="10" t="str">
        <f t="shared" si="70"/>
        <v/>
      </c>
      <c r="FG46" s="10">
        <f t="shared" si="70"/>
        <v>4</v>
      </c>
      <c r="FH46" s="10" t="str">
        <f t="shared" si="70"/>
        <v/>
      </c>
      <c r="FI46" s="10" t="str">
        <f t="shared" si="68"/>
        <v/>
      </c>
      <c r="FJ46" s="10">
        <f t="shared" si="68"/>
        <v>7</v>
      </c>
      <c r="FK46" s="10" t="str">
        <f t="shared" si="68"/>
        <v/>
      </c>
      <c r="FO46" s="72">
        <v>1</v>
      </c>
      <c r="FP46" s="10">
        <f t="shared" si="96"/>
        <v>6</v>
      </c>
      <c r="FQ46" s="10">
        <f t="shared" si="96"/>
        <v>12</v>
      </c>
      <c r="FR46" s="10" t="str">
        <f t="shared" si="96"/>
        <v/>
      </c>
      <c r="FS46" s="10">
        <f t="shared" si="96"/>
        <v>4</v>
      </c>
      <c r="FT46" s="10" t="str">
        <f t="shared" si="96"/>
        <v/>
      </c>
      <c r="FU46" s="10">
        <f t="shared" si="96"/>
        <v>2</v>
      </c>
      <c r="FV46" s="10">
        <f t="shared" si="96"/>
        <v>7</v>
      </c>
      <c r="FW46" s="10" t="str">
        <f t="shared" si="96"/>
        <v/>
      </c>
    </row>
    <row r="47" spans="1:186">
      <c r="A47" s="73">
        <v>40399</v>
      </c>
      <c r="B47" s="74" t="s">
        <v>24</v>
      </c>
      <c r="C47" s="67" t="s">
        <v>13</v>
      </c>
      <c r="E47" s="67" t="s">
        <v>225</v>
      </c>
      <c r="F47" s="75">
        <v>58000</v>
      </c>
      <c r="G47" s="4">
        <v>2400</v>
      </c>
      <c r="H47" s="4" t="s">
        <v>21</v>
      </c>
      <c r="I47" s="7" t="s">
        <v>86</v>
      </c>
      <c r="J47" s="74">
        <v>16</v>
      </c>
      <c r="K47" s="74" t="s">
        <v>226</v>
      </c>
      <c r="L47" s="74" t="s">
        <v>186</v>
      </c>
      <c r="M47" s="74" t="s">
        <v>227</v>
      </c>
      <c r="N47" s="74" t="s">
        <v>228</v>
      </c>
      <c r="Q47" s="9" t="s">
        <v>91</v>
      </c>
      <c r="R47" s="9" t="s">
        <v>93</v>
      </c>
      <c r="S47" s="9" t="s">
        <v>93</v>
      </c>
      <c r="T47" s="9" t="s">
        <v>91</v>
      </c>
      <c r="U47" s="9" t="s">
        <v>91</v>
      </c>
      <c r="V47" s="58">
        <v>7</v>
      </c>
      <c r="W47" s="58">
        <v>15</v>
      </c>
      <c r="X47" s="58">
        <v>16</v>
      </c>
      <c r="Y47" s="58">
        <v>2</v>
      </c>
      <c r="Z47" s="58">
        <v>4</v>
      </c>
      <c r="AB47" s="55">
        <v>2</v>
      </c>
      <c r="AC47" s="10">
        <v>4</v>
      </c>
      <c r="AD47" s="10">
        <v>6</v>
      </c>
      <c r="AE47" s="10">
        <v>1</v>
      </c>
      <c r="AF47" s="10">
        <v>10</v>
      </c>
      <c r="AG47" s="10">
        <v>13</v>
      </c>
      <c r="AH47" s="10">
        <v>8</v>
      </c>
      <c r="AI47" s="166">
        <v>7</v>
      </c>
      <c r="AJ47" s="80">
        <f t="shared" si="54"/>
        <v>0</v>
      </c>
      <c r="BT47" s="67">
        <v>7</v>
      </c>
      <c r="BU47" s="4">
        <v>6</v>
      </c>
      <c r="BV47" s="4">
        <v>4</v>
      </c>
      <c r="BW47" s="4">
        <v>10</v>
      </c>
      <c r="BX47" s="4">
        <v>8</v>
      </c>
      <c r="BY47" s="4">
        <v>5</v>
      </c>
      <c r="BZ47" s="4">
        <v>11</v>
      </c>
      <c r="CA47" s="68">
        <v>12</v>
      </c>
      <c r="CF47" s="67">
        <v>2</v>
      </c>
      <c r="CG47" s="4">
        <v>4</v>
      </c>
      <c r="CH47" s="4">
        <v>10</v>
      </c>
      <c r="CI47" s="4">
        <v>3</v>
      </c>
      <c r="CJ47" s="4">
        <v>7</v>
      </c>
      <c r="CK47" s="4">
        <v>12</v>
      </c>
      <c r="CL47" s="4">
        <v>9</v>
      </c>
      <c r="CM47" s="68">
        <v>1</v>
      </c>
      <c r="CR47" s="167">
        <v>7</v>
      </c>
      <c r="CS47" s="4">
        <v>10</v>
      </c>
      <c r="CT47" s="4">
        <v>6</v>
      </c>
      <c r="CU47" s="4">
        <v>8</v>
      </c>
      <c r="CV47" s="4">
        <v>4</v>
      </c>
      <c r="CW47" s="4">
        <v>5</v>
      </c>
      <c r="CX47" s="4">
        <v>2</v>
      </c>
      <c r="CY47" s="68">
        <v>12</v>
      </c>
      <c r="DT47" s="10">
        <f t="shared" si="83"/>
        <v>7</v>
      </c>
      <c r="DU47" s="10">
        <f t="shared" si="83"/>
        <v>6</v>
      </c>
      <c r="DV47" s="10">
        <f t="shared" si="83"/>
        <v>4</v>
      </c>
      <c r="DW47" s="10">
        <f t="shared" si="83"/>
        <v>10</v>
      </c>
      <c r="DX47" s="10">
        <f t="shared" si="83"/>
        <v>8</v>
      </c>
      <c r="DY47" s="10" t="str">
        <f t="shared" si="83"/>
        <v/>
      </c>
      <c r="DZ47" s="10" t="str">
        <f t="shared" si="83"/>
        <v/>
      </c>
      <c r="EA47" s="10" t="str">
        <f t="shared" si="83"/>
        <v/>
      </c>
      <c r="EF47" s="10">
        <f t="shared" si="87"/>
        <v>7</v>
      </c>
      <c r="EG47" s="10">
        <f t="shared" si="87"/>
        <v>10</v>
      </c>
      <c r="EH47" s="10">
        <f t="shared" si="87"/>
        <v>6</v>
      </c>
      <c r="EI47" s="10">
        <f t="shared" si="87"/>
        <v>8</v>
      </c>
      <c r="EJ47" s="10">
        <f t="shared" si="87"/>
        <v>4</v>
      </c>
      <c r="EK47" s="10" t="str">
        <f t="shared" si="87"/>
        <v/>
      </c>
      <c r="EL47" s="10">
        <f t="shared" si="87"/>
        <v>2</v>
      </c>
      <c r="EM47" s="10" t="str">
        <f t="shared" si="87"/>
        <v/>
      </c>
      <c r="EQ47" s="71">
        <v>2</v>
      </c>
      <c r="ER47" s="10" t="str">
        <f t="shared" si="91"/>
        <v/>
      </c>
      <c r="ES47" s="10">
        <f t="shared" si="69"/>
        <v>4</v>
      </c>
      <c r="ET47" s="10">
        <f t="shared" si="69"/>
        <v>6</v>
      </c>
      <c r="EU47" s="10" t="str">
        <f t="shared" si="69"/>
        <v/>
      </c>
      <c r="EV47" s="10">
        <f t="shared" si="69"/>
        <v>10</v>
      </c>
      <c r="EW47" s="10" t="str">
        <f t="shared" si="69"/>
        <v/>
      </c>
      <c r="EX47" s="10">
        <f t="shared" si="69"/>
        <v>8</v>
      </c>
      <c r="EY47" s="10">
        <f t="shared" si="69"/>
        <v>7</v>
      </c>
      <c r="FD47" s="10" t="str">
        <f t="shared" si="95"/>
        <v/>
      </c>
      <c r="FE47" s="10" t="str">
        <f t="shared" si="70"/>
        <v/>
      </c>
      <c r="FF47" s="10" t="str">
        <f t="shared" si="70"/>
        <v/>
      </c>
      <c r="FG47" s="10" t="str">
        <f t="shared" si="70"/>
        <v/>
      </c>
      <c r="FH47" s="10" t="str">
        <f t="shared" si="70"/>
        <v/>
      </c>
      <c r="FI47" s="10" t="str">
        <f t="shared" si="68"/>
        <v/>
      </c>
      <c r="FJ47" s="10" t="str">
        <f t="shared" si="68"/>
        <v/>
      </c>
      <c r="FK47" s="10" t="str">
        <f t="shared" si="68"/>
        <v/>
      </c>
      <c r="FP47" s="10" t="str">
        <f t="shared" si="96"/>
        <v/>
      </c>
      <c r="FQ47" s="10">
        <f t="shared" si="96"/>
        <v>4</v>
      </c>
      <c r="FR47" s="10" t="str">
        <f t="shared" si="96"/>
        <v/>
      </c>
      <c r="FS47" s="10" t="str">
        <f t="shared" si="96"/>
        <v/>
      </c>
      <c r="FT47" s="10">
        <f t="shared" si="96"/>
        <v>10</v>
      </c>
      <c r="FU47" s="10" t="str">
        <f t="shared" si="96"/>
        <v/>
      </c>
      <c r="FV47" s="10" t="str">
        <f t="shared" si="96"/>
        <v/>
      </c>
      <c r="FW47" s="10">
        <f t="shared" si="96"/>
        <v>7</v>
      </c>
    </row>
    <row r="48" spans="1:186">
      <c r="A48" s="73">
        <v>40400</v>
      </c>
      <c r="B48" s="74" t="s">
        <v>25</v>
      </c>
      <c r="C48" s="67" t="s">
        <v>13</v>
      </c>
      <c r="D48" s="67" t="s">
        <v>196</v>
      </c>
      <c r="E48" s="67" t="s">
        <v>171</v>
      </c>
      <c r="F48" s="75">
        <v>50000</v>
      </c>
      <c r="G48" s="4">
        <v>1900</v>
      </c>
      <c r="I48" s="7" t="s">
        <v>86</v>
      </c>
      <c r="J48" s="74">
        <v>18</v>
      </c>
      <c r="AB48" s="55">
        <v>6</v>
      </c>
      <c r="AC48" s="10">
        <v>2</v>
      </c>
      <c r="AD48" s="10">
        <v>11</v>
      </c>
      <c r="AE48" s="10">
        <v>15</v>
      </c>
      <c r="AF48" s="10">
        <v>5</v>
      </c>
      <c r="AG48" s="10">
        <v>4</v>
      </c>
      <c r="AH48" s="10">
        <v>17</v>
      </c>
      <c r="AI48" s="166">
        <v>12</v>
      </c>
      <c r="AJ48" s="80">
        <f t="shared" si="54"/>
        <v>0</v>
      </c>
      <c r="BT48" s="67">
        <v>4</v>
      </c>
      <c r="BU48" s="4">
        <v>5</v>
      </c>
      <c r="BV48" s="4">
        <v>2</v>
      </c>
      <c r="BW48" s="4">
        <v>11</v>
      </c>
      <c r="BX48" s="4">
        <v>17</v>
      </c>
      <c r="BY48" s="4">
        <v>15</v>
      </c>
      <c r="BZ48" s="4">
        <v>16</v>
      </c>
      <c r="CA48" s="68">
        <v>14</v>
      </c>
      <c r="CF48" s="67">
        <v>17</v>
      </c>
      <c r="CG48" s="4">
        <v>5</v>
      </c>
      <c r="CH48" s="4">
        <v>4</v>
      </c>
      <c r="CI48" s="4">
        <v>3</v>
      </c>
      <c r="CJ48" s="4">
        <v>6</v>
      </c>
      <c r="CK48" s="4">
        <v>1</v>
      </c>
      <c r="CL48" s="4">
        <v>9</v>
      </c>
      <c r="CM48" s="68">
        <v>11</v>
      </c>
      <c r="CR48" s="67">
        <v>2</v>
      </c>
      <c r="CS48" s="4">
        <v>4</v>
      </c>
      <c r="CT48" s="4">
        <v>5</v>
      </c>
      <c r="CU48" s="4">
        <v>11</v>
      </c>
      <c r="CV48" s="4">
        <v>3</v>
      </c>
      <c r="CW48" s="4">
        <v>14</v>
      </c>
      <c r="CX48" s="4">
        <v>15</v>
      </c>
      <c r="CY48" s="68">
        <v>6</v>
      </c>
      <c r="DF48" s="67">
        <v>2</v>
      </c>
      <c r="DG48" s="4">
        <v>4</v>
      </c>
      <c r="DH48" s="4">
        <v>17</v>
      </c>
      <c r="DI48" s="4">
        <v>15</v>
      </c>
      <c r="DJ48" s="4">
        <v>11</v>
      </c>
      <c r="DK48" s="4">
        <v>6</v>
      </c>
      <c r="DT48" s="10">
        <f t="shared" si="83"/>
        <v>4</v>
      </c>
      <c r="DU48" s="10">
        <f t="shared" si="83"/>
        <v>5</v>
      </c>
      <c r="DV48" s="10">
        <f t="shared" si="83"/>
        <v>2</v>
      </c>
      <c r="DW48" s="10">
        <f t="shared" si="83"/>
        <v>11</v>
      </c>
      <c r="DX48" s="10">
        <f t="shared" si="83"/>
        <v>17</v>
      </c>
      <c r="DY48" s="10">
        <f t="shared" si="83"/>
        <v>15</v>
      </c>
      <c r="DZ48" s="10" t="str">
        <f t="shared" si="83"/>
        <v/>
      </c>
      <c r="EA48" s="10" t="str">
        <f t="shared" si="83"/>
        <v/>
      </c>
      <c r="EF48" s="10">
        <f t="shared" si="87"/>
        <v>2</v>
      </c>
      <c r="EG48" s="10">
        <f t="shared" si="87"/>
        <v>4</v>
      </c>
      <c r="EH48" s="10">
        <f t="shared" si="87"/>
        <v>5</v>
      </c>
      <c r="EI48" s="10">
        <f t="shared" si="87"/>
        <v>11</v>
      </c>
      <c r="EJ48" s="10" t="str">
        <f t="shared" si="87"/>
        <v/>
      </c>
      <c r="EK48" s="10" t="str">
        <f t="shared" si="87"/>
        <v/>
      </c>
      <c r="EL48" s="10">
        <f t="shared" si="87"/>
        <v>15</v>
      </c>
      <c r="EM48" s="10">
        <f t="shared" si="87"/>
        <v>6</v>
      </c>
      <c r="ER48" s="10" t="str">
        <f t="shared" si="91"/>
        <v/>
      </c>
      <c r="ES48" s="10">
        <f t="shared" si="69"/>
        <v>2</v>
      </c>
      <c r="ET48" s="10">
        <f t="shared" si="69"/>
        <v>11</v>
      </c>
      <c r="EU48" s="10">
        <f t="shared" si="69"/>
        <v>15</v>
      </c>
      <c r="EV48" s="10">
        <f t="shared" si="69"/>
        <v>5</v>
      </c>
      <c r="EW48" s="10">
        <f t="shared" si="69"/>
        <v>4</v>
      </c>
      <c r="EX48" s="10" t="str">
        <f t="shared" si="69"/>
        <v/>
      </c>
      <c r="EY48" s="10" t="str">
        <f t="shared" si="69"/>
        <v/>
      </c>
      <c r="FD48" s="10" t="str">
        <f t="shared" si="95"/>
        <v/>
      </c>
      <c r="FE48" s="10">
        <f t="shared" si="70"/>
        <v>2</v>
      </c>
      <c r="FF48" s="10">
        <f t="shared" si="70"/>
        <v>11</v>
      </c>
      <c r="FG48" s="10">
        <f t="shared" si="70"/>
        <v>15</v>
      </c>
      <c r="FH48" s="10" t="str">
        <f t="shared" si="70"/>
        <v/>
      </c>
      <c r="FI48" s="10">
        <f t="shared" si="68"/>
        <v>4</v>
      </c>
      <c r="FJ48" s="10">
        <f t="shared" si="68"/>
        <v>17</v>
      </c>
      <c r="FK48" s="10" t="str">
        <f t="shared" si="68"/>
        <v/>
      </c>
      <c r="FP48" s="10" t="str">
        <f t="shared" si="96"/>
        <v/>
      </c>
      <c r="FQ48" s="10" t="str">
        <f t="shared" si="96"/>
        <v/>
      </c>
      <c r="FR48" s="10">
        <f t="shared" si="96"/>
        <v>11</v>
      </c>
      <c r="FS48" s="10" t="str">
        <f t="shared" si="96"/>
        <v/>
      </c>
      <c r="FT48" s="10">
        <f t="shared" si="96"/>
        <v>5</v>
      </c>
      <c r="FU48" s="10">
        <f t="shared" si="96"/>
        <v>4</v>
      </c>
      <c r="FV48" s="10">
        <f t="shared" si="96"/>
        <v>17</v>
      </c>
      <c r="FW48" s="10" t="str">
        <f t="shared" si="96"/>
        <v/>
      </c>
    </row>
    <row r="49" spans="1:179">
      <c r="A49" s="73">
        <v>40401</v>
      </c>
      <c r="AJ49" s="80"/>
      <c r="CR49" s="67">
        <v>9</v>
      </c>
      <c r="CS49" s="4">
        <v>14</v>
      </c>
      <c r="CT49" s="4">
        <v>4</v>
      </c>
      <c r="CU49" s="4">
        <v>12</v>
      </c>
      <c r="CV49" s="4">
        <v>7</v>
      </c>
      <c r="CW49" s="4">
        <v>5</v>
      </c>
      <c r="CX49" s="4">
        <v>10</v>
      </c>
      <c r="CY49" s="68">
        <v>15</v>
      </c>
      <c r="DF49" s="67">
        <v>15</v>
      </c>
      <c r="DG49" s="4">
        <v>14</v>
      </c>
      <c r="DH49" s="4">
        <v>5</v>
      </c>
      <c r="DI49" s="4">
        <v>4</v>
      </c>
      <c r="DJ49" s="4">
        <v>9</v>
      </c>
      <c r="DK49" s="4">
        <v>7</v>
      </c>
      <c r="DL49" s="4">
        <v>16</v>
      </c>
      <c r="DM49" s="68">
        <v>10</v>
      </c>
      <c r="DT49" s="10" t="str">
        <f t="shared" si="83"/>
        <v/>
      </c>
      <c r="DU49" s="10" t="str">
        <f t="shared" si="83"/>
        <v/>
      </c>
      <c r="DV49" s="10" t="str">
        <f t="shared" si="83"/>
        <v/>
      </c>
      <c r="DW49" s="10" t="str">
        <f t="shared" si="83"/>
        <v/>
      </c>
      <c r="DX49" s="10" t="str">
        <f t="shared" si="83"/>
        <v/>
      </c>
      <c r="DY49" s="10" t="str">
        <f t="shared" si="83"/>
        <v/>
      </c>
      <c r="DZ49" s="10" t="str">
        <f t="shared" si="83"/>
        <v/>
      </c>
      <c r="EA49" s="10" t="str">
        <f t="shared" si="83"/>
        <v/>
      </c>
      <c r="EF49" s="10" t="str">
        <f t="shared" si="87"/>
        <v/>
      </c>
      <c r="EG49" s="10" t="str">
        <f t="shared" si="87"/>
        <v/>
      </c>
      <c r="EH49" s="10" t="str">
        <f t="shared" si="87"/>
        <v/>
      </c>
      <c r="EI49" s="10" t="str">
        <f t="shared" si="87"/>
        <v/>
      </c>
      <c r="EJ49" s="10" t="str">
        <f t="shared" si="87"/>
        <v/>
      </c>
      <c r="EK49" s="10" t="str">
        <f t="shared" si="87"/>
        <v/>
      </c>
      <c r="EL49" s="10" t="str">
        <f t="shared" si="87"/>
        <v/>
      </c>
      <c r="EM49" s="10" t="str">
        <f t="shared" si="87"/>
        <v/>
      </c>
      <c r="ER49" s="10" t="str">
        <f t="shared" si="91"/>
        <v/>
      </c>
      <c r="ES49" s="10" t="str">
        <f t="shared" si="69"/>
        <v/>
      </c>
      <c r="ET49" s="10" t="str">
        <f t="shared" si="69"/>
        <v/>
      </c>
      <c r="EU49" s="10" t="str">
        <f t="shared" si="69"/>
        <v/>
      </c>
      <c r="EV49" s="10" t="str">
        <f t="shared" si="69"/>
        <v/>
      </c>
      <c r="EW49" s="10" t="str">
        <f t="shared" si="69"/>
        <v/>
      </c>
      <c r="EX49" s="10" t="str">
        <f t="shared" si="69"/>
        <v/>
      </c>
      <c r="EY49" s="10" t="str">
        <f t="shared" si="69"/>
        <v/>
      </c>
      <c r="FD49" s="10" t="str">
        <f t="shared" si="95"/>
        <v/>
      </c>
      <c r="FE49" s="10" t="str">
        <f t="shared" si="70"/>
        <v/>
      </c>
      <c r="FF49" s="10" t="str">
        <f t="shared" si="70"/>
        <v/>
      </c>
      <c r="FG49" s="10" t="str">
        <f t="shared" si="70"/>
        <v/>
      </c>
      <c r="FH49" s="10" t="str">
        <f t="shared" si="70"/>
        <v/>
      </c>
      <c r="FI49" s="10" t="str">
        <f t="shared" si="68"/>
        <v/>
      </c>
      <c r="FJ49" s="10" t="str">
        <f t="shared" si="68"/>
        <v/>
      </c>
      <c r="FK49" s="10" t="str">
        <f t="shared" si="68"/>
        <v/>
      </c>
      <c r="FP49" s="10" t="str">
        <f t="shared" si="96"/>
        <v/>
      </c>
      <c r="FQ49" s="10" t="str">
        <f t="shared" si="96"/>
        <v/>
      </c>
      <c r="FR49" s="10" t="str">
        <f t="shared" si="96"/>
        <v/>
      </c>
      <c r="FS49" s="10" t="str">
        <f t="shared" si="96"/>
        <v/>
      </c>
      <c r="FT49" s="10" t="str">
        <f t="shared" si="96"/>
        <v/>
      </c>
      <c r="FU49" s="10" t="str">
        <f t="shared" si="96"/>
        <v/>
      </c>
      <c r="FV49" s="10" t="str">
        <f t="shared" si="96"/>
        <v/>
      </c>
      <c r="FW49" s="10" t="str">
        <f t="shared" si="96"/>
        <v/>
      </c>
    </row>
    <row r="50" spans="1:179">
      <c r="AJ50" s="80"/>
      <c r="DT50" s="10" t="str">
        <f t="shared" si="83"/>
        <v/>
      </c>
      <c r="DU50" s="10" t="str">
        <f t="shared" si="83"/>
        <v/>
      </c>
      <c r="DV50" s="10" t="str">
        <f t="shared" si="83"/>
        <v/>
      </c>
      <c r="DW50" s="10" t="str">
        <f t="shared" si="83"/>
        <v/>
      </c>
      <c r="DX50" s="10" t="str">
        <f t="shared" si="83"/>
        <v/>
      </c>
      <c r="DY50" s="10" t="str">
        <f t="shared" si="83"/>
        <v/>
      </c>
      <c r="DZ50" s="10" t="str">
        <f t="shared" si="83"/>
        <v/>
      </c>
      <c r="EA50" s="10" t="str">
        <f t="shared" si="83"/>
        <v/>
      </c>
      <c r="EF50" s="10" t="str">
        <f t="shared" si="87"/>
        <v/>
      </c>
      <c r="EG50" s="10" t="str">
        <f t="shared" si="87"/>
        <v/>
      </c>
      <c r="EH50" s="10" t="str">
        <f t="shared" si="87"/>
        <v/>
      </c>
      <c r="EI50" s="10" t="str">
        <f t="shared" si="87"/>
        <v/>
      </c>
      <c r="EJ50" s="10" t="str">
        <f t="shared" si="87"/>
        <v/>
      </c>
      <c r="EK50" s="10" t="str">
        <f t="shared" si="87"/>
        <v/>
      </c>
      <c r="EL50" s="10" t="str">
        <f t="shared" si="87"/>
        <v/>
      </c>
      <c r="EM50" s="10" t="str">
        <f t="shared" si="87"/>
        <v/>
      </c>
      <c r="ER50" s="10" t="str">
        <f t="shared" si="91"/>
        <v/>
      </c>
      <c r="ES50" s="10" t="str">
        <f t="shared" si="69"/>
        <v/>
      </c>
      <c r="ET50" s="10" t="str">
        <f t="shared" si="69"/>
        <v/>
      </c>
      <c r="EU50" s="10" t="str">
        <f t="shared" si="69"/>
        <v/>
      </c>
      <c r="EV50" s="10" t="str">
        <f t="shared" si="69"/>
        <v/>
      </c>
      <c r="EW50" s="10" t="str">
        <f t="shared" si="69"/>
        <v/>
      </c>
      <c r="EX50" s="10" t="str">
        <f t="shared" si="69"/>
        <v/>
      </c>
      <c r="EY50" s="10" t="str">
        <f t="shared" si="69"/>
        <v/>
      </c>
      <c r="FD50" s="10" t="str">
        <f t="shared" si="95"/>
        <v/>
      </c>
      <c r="FE50" s="10" t="str">
        <f t="shared" si="70"/>
        <v/>
      </c>
      <c r="FF50" s="10" t="str">
        <f t="shared" si="70"/>
        <v/>
      </c>
      <c r="FG50" s="10" t="str">
        <f t="shared" si="70"/>
        <v/>
      </c>
      <c r="FH50" s="10" t="str">
        <f t="shared" si="70"/>
        <v/>
      </c>
      <c r="FI50" s="10" t="str">
        <f t="shared" si="68"/>
        <v/>
      </c>
      <c r="FJ50" s="10" t="str">
        <f t="shared" si="68"/>
        <v/>
      </c>
      <c r="FK50" s="10" t="str">
        <f t="shared" si="68"/>
        <v/>
      </c>
      <c r="FP50" s="10" t="str">
        <f t="shared" si="96"/>
        <v/>
      </c>
      <c r="FQ50" s="10" t="str">
        <f t="shared" si="96"/>
        <v/>
      </c>
      <c r="FR50" s="10" t="str">
        <f t="shared" si="96"/>
        <v/>
      </c>
      <c r="FS50" s="10" t="str">
        <f t="shared" si="96"/>
        <v/>
      </c>
      <c r="FT50" s="10" t="str">
        <f t="shared" si="96"/>
        <v/>
      </c>
      <c r="FU50" s="10" t="str">
        <f t="shared" si="96"/>
        <v/>
      </c>
      <c r="FV50" s="10" t="str">
        <f t="shared" si="96"/>
        <v/>
      </c>
      <c r="FW50" s="10" t="str">
        <f t="shared" si="96"/>
        <v/>
      </c>
    </row>
    <row r="51" spans="1:179">
      <c r="AJ51" s="80"/>
      <c r="DT51" s="10" t="str">
        <f t="shared" si="83"/>
        <v/>
      </c>
      <c r="DU51" s="10" t="str">
        <f t="shared" si="83"/>
        <v/>
      </c>
      <c r="DV51" s="10" t="str">
        <f t="shared" si="83"/>
        <v/>
      </c>
      <c r="DW51" s="10" t="str">
        <f t="shared" si="83"/>
        <v/>
      </c>
      <c r="DX51" s="10" t="str">
        <f t="shared" si="83"/>
        <v/>
      </c>
      <c r="DY51" s="10" t="str">
        <f t="shared" si="83"/>
        <v/>
      </c>
      <c r="DZ51" s="10" t="str">
        <f t="shared" si="83"/>
        <v/>
      </c>
      <c r="EA51" s="10" t="str">
        <f t="shared" si="83"/>
        <v/>
      </c>
      <c r="EF51" s="10" t="str">
        <f t="shared" si="87"/>
        <v/>
      </c>
      <c r="EG51" s="10" t="str">
        <f t="shared" si="87"/>
        <v/>
      </c>
      <c r="EH51" s="10" t="str">
        <f t="shared" si="87"/>
        <v/>
      </c>
      <c r="EI51" s="10" t="str">
        <f t="shared" si="87"/>
        <v/>
      </c>
      <c r="EJ51" s="10" t="str">
        <f t="shared" si="87"/>
        <v/>
      </c>
      <c r="EK51" s="10" t="str">
        <f t="shared" si="87"/>
        <v/>
      </c>
      <c r="EL51" s="10" t="str">
        <f t="shared" si="87"/>
        <v/>
      </c>
      <c r="EM51" s="10" t="str">
        <f t="shared" si="87"/>
        <v/>
      </c>
      <c r="ER51" s="10" t="str">
        <f t="shared" si="91"/>
        <v/>
      </c>
      <c r="ES51" s="10" t="str">
        <f t="shared" si="69"/>
        <v/>
      </c>
      <c r="ET51" s="10" t="str">
        <f t="shared" si="69"/>
        <v/>
      </c>
      <c r="EU51" s="10" t="str">
        <f t="shared" si="69"/>
        <v/>
      </c>
      <c r="EV51" s="10" t="str">
        <f t="shared" si="69"/>
        <v/>
      </c>
      <c r="EW51" s="10" t="str">
        <f t="shared" si="69"/>
        <v/>
      </c>
      <c r="EX51" s="10" t="str">
        <f t="shared" si="69"/>
        <v/>
      </c>
      <c r="EY51" s="10" t="str">
        <f t="shared" si="69"/>
        <v/>
      </c>
      <c r="FD51" s="10" t="str">
        <f t="shared" si="95"/>
        <v/>
      </c>
      <c r="FE51" s="10" t="str">
        <f t="shared" si="70"/>
        <v/>
      </c>
      <c r="FF51" s="10" t="str">
        <f t="shared" si="70"/>
        <v/>
      </c>
      <c r="FG51" s="10" t="str">
        <f t="shared" si="70"/>
        <v/>
      </c>
      <c r="FH51" s="10" t="str">
        <f t="shared" si="70"/>
        <v/>
      </c>
      <c r="FI51" s="10" t="str">
        <f t="shared" si="68"/>
        <v/>
      </c>
      <c r="FJ51" s="10" t="str">
        <f t="shared" si="68"/>
        <v/>
      </c>
      <c r="FK51" s="10" t="str">
        <f t="shared" si="68"/>
        <v/>
      </c>
      <c r="FP51" s="10" t="str">
        <f t="shared" si="96"/>
        <v/>
      </c>
      <c r="FQ51" s="10" t="str">
        <f t="shared" si="96"/>
        <v/>
      </c>
      <c r="FR51" s="10" t="str">
        <f t="shared" si="96"/>
        <v/>
      </c>
      <c r="FS51" s="10" t="str">
        <f t="shared" si="96"/>
        <v/>
      </c>
      <c r="FT51" s="10" t="str">
        <f t="shared" si="96"/>
        <v/>
      </c>
      <c r="FU51" s="10" t="str">
        <f t="shared" si="96"/>
        <v/>
      </c>
      <c r="FV51" s="10" t="str">
        <f t="shared" si="96"/>
        <v/>
      </c>
      <c r="FW51" s="10" t="str">
        <f t="shared" si="96"/>
        <v/>
      </c>
    </row>
    <row r="52" spans="1:179">
      <c r="AJ52" s="80"/>
      <c r="DT52" s="10" t="str">
        <f t="shared" si="83"/>
        <v/>
      </c>
      <c r="DU52" s="10" t="str">
        <f t="shared" si="83"/>
        <v/>
      </c>
      <c r="DV52" s="10" t="str">
        <f t="shared" si="83"/>
        <v/>
      </c>
      <c r="DW52" s="10" t="str">
        <f t="shared" si="83"/>
        <v/>
      </c>
      <c r="DX52" s="10" t="str">
        <f t="shared" si="83"/>
        <v/>
      </c>
      <c r="DY52" s="10" t="str">
        <f t="shared" si="83"/>
        <v/>
      </c>
      <c r="DZ52" s="10" t="str">
        <f t="shared" si="83"/>
        <v/>
      </c>
      <c r="EA52" s="10" t="str">
        <f t="shared" si="83"/>
        <v/>
      </c>
      <c r="EF52" s="10" t="str">
        <f t="shared" si="87"/>
        <v/>
      </c>
      <c r="EG52" s="10" t="str">
        <f t="shared" si="87"/>
        <v/>
      </c>
      <c r="EH52" s="10" t="str">
        <f t="shared" si="87"/>
        <v/>
      </c>
      <c r="EI52" s="10" t="str">
        <f t="shared" si="87"/>
        <v/>
      </c>
      <c r="EJ52" s="10" t="str">
        <f t="shared" si="87"/>
        <v/>
      </c>
      <c r="EK52" s="10" t="str">
        <f t="shared" si="87"/>
        <v/>
      </c>
      <c r="EL52" s="10" t="str">
        <f t="shared" si="87"/>
        <v/>
      </c>
      <c r="EM52" s="10" t="str">
        <f t="shared" si="87"/>
        <v/>
      </c>
      <c r="ER52" s="10" t="str">
        <f t="shared" si="91"/>
        <v/>
      </c>
      <c r="ES52" s="10" t="str">
        <f t="shared" si="69"/>
        <v/>
      </c>
      <c r="ET52" s="10" t="str">
        <f t="shared" si="69"/>
        <v/>
      </c>
      <c r="EU52" s="10" t="str">
        <f t="shared" si="69"/>
        <v/>
      </c>
      <c r="EV52" s="10" t="str">
        <f t="shared" si="69"/>
        <v/>
      </c>
      <c r="EW52" s="10" t="str">
        <f t="shared" si="69"/>
        <v/>
      </c>
      <c r="EX52" s="10" t="str">
        <f t="shared" si="69"/>
        <v/>
      </c>
      <c r="EY52" s="10" t="str">
        <f t="shared" si="69"/>
        <v/>
      </c>
      <c r="FD52" s="10" t="str">
        <f t="shared" ref="FD52:FE59" si="97">IF(COUNTIF($CR52:$CY52,BQ52)*COUNTIF($BT52:$CA52,BQ52),BQ52,"")</f>
        <v/>
      </c>
      <c r="FE52" s="10" t="str">
        <f t="shared" si="97"/>
        <v/>
      </c>
      <c r="FF52" s="10" t="str">
        <f>IF(COUNTIF($CR52:$CY52,#REF!)*COUNTIF($BT52:$CA52,#REF!),#REF!,"")</f>
        <v/>
      </c>
      <c r="FG52" s="10" t="str">
        <f>IF(COUNTIF($CR52:$CY52,#REF!)*COUNTIF($BT52:$CA52,#REF!),#REF!,"")</f>
        <v/>
      </c>
      <c r="FH52" s="10" t="str">
        <f>IF(COUNTIF($CR52:$CY52,#REF!)*COUNTIF($BT52:$CA52,#REF!),#REF!,"")</f>
        <v/>
      </c>
      <c r="FI52" s="10" t="str">
        <f>IF(COUNTIF($CR52:$CY52,#REF!)*COUNTIF($BT52:$CA52,#REF!),#REF!,"")</f>
        <v/>
      </c>
      <c r="FJ52" s="10" t="str">
        <f>IF(COUNTIF($CR52:$CY52,#REF!)*COUNTIF($BT52:$CA52,#REF!),#REF!,"")</f>
        <v/>
      </c>
      <c r="FK52" s="10" t="str">
        <f t="shared" ref="FK52:FK59" si="98">IF(COUNTIF($CR52:$CY52,BT52)*COUNTIF($BT52:$CA52,BT52),BT52,"")</f>
        <v/>
      </c>
      <c r="FP52" s="10" t="str">
        <f t="shared" si="96"/>
        <v/>
      </c>
      <c r="FQ52" s="10" t="str">
        <f t="shared" si="96"/>
        <v/>
      </c>
      <c r="FR52" s="10" t="str">
        <f t="shared" si="96"/>
        <v/>
      </c>
      <c r="FS52" s="10" t="str">
        <f t="shared" si="96"/>
        <v/>
      </c>
      <c r="FT52" s="10" t="str">
        <f t="shared" si="96"/>
        <v/>
      </c>
      <c r="FU52" s="10" t="str">
        <f t="shared" si="96"/>
        <v/>
      </c>
      <c r="FV52" s="10" t="str">
        <f t="shared" si="96"/>
        <v/>
      </c>
      <c r="FW52" s="10" t="str">
        <f t="shared" si="96"/>
        <v/>
      </c>
    </row>
    <row r="53" spans="1:179">
      <c r="AJ53" s="80"/>
      <c r="DT53" s="10" t="str">
        <f t="shared" si="83"/>
        <v/>
      </c>
      <c r="DU53" s="10" t="str">
        <f t="shared" si="83"/>
        <v/>
      </c>
      <c r="DV53" s="10" t="str">
        <f t="shared" si="83"/>
        <v/>
      </c>
      <c r="DW53" s="10" t="str">
        <f t="shared" si="83"/>
        <v/>
      </c>
      <c r="DX53" s="10" t="str">
        <f t="shared" si="83"/>
        <v/>
      </c>
      <c r="DY53" s="10" t="str">
        <f t="shared" si="83"/>
        <v/>
      </c>
      <c r="DZ53" s="10" t="str">
        <f t="shared" si="83"/>
        <v/>
      </c>
      <c r="EA53" s="10" t="str">
        <f t="shared" si="83"/>
        <v/>
      </c>
      <c r="EF53" s="10" t="str">
        <f t="shared" si="87"/>
        <v/>
      </c>
      <c r="EG53" s="10" t="str">
        <f t="shared" si="87"/>
        <v/>
      </c>
      <c r="EH53" s="10" t="str">
        <f t="shared" si="87"/>
        <v/>
      </c>
      <c r="EI53" s="10" t="str">
        <f t="shared" si="87"/>
        <v/>
      </c>
      <c r="EJ53" s="10" t="str">
        <f t="shared" si="87"/>
        <v/>
      </c>
      <c r="EK53" s="10" t="str">
        <f t="shared" si="87"/>
        <v/>
      </c>
      <c r="EL53" s="10" t="str">
        <f t="shared" si="87"/>
        <v/>
      </c>
      <c r="EM53" s="10" t="str">
        <f t="shared" si="87"/>
        <v/>
      </c>
      <c r="ER53" s="10" t="str">
        <f t="shared" si="91"/>
        <v/>
      </c>
      <c r="ES53" s="10" t="str">
        <f t="shared" si="69"/>
        <v/>
      </c>
      <c r="ET53" s="10" t="str">
        <f t="shared" si="69"/>
        <v/>
      </c>
      <c r="EU53" s="10" t="str">
        <f t="shared" si="69"/>
        <v/>
      </c>
      <c r="EV53" s="10" t="str">
        <f t="shared" si="69"/>
        <v/>
      </c>
      <c r="EW53" s="10" t="str">
        <f t="shared" si="69"/>
        <v/>
      </c>
      <c r="EX53" s="10" t="str">
        <f t="shared" si="69"/>
        <v/>
      </c>
      <c r="EY53" s="10" t="str">
        <f t="shared" si="69"/>
        <v/>
      </c>
      <c r="FD53" s="10" t="str">
        <f t="shared" si="97"/>
        <v/>
      </c>
      <c r="FE53" s="10" t="str">
        <f t="shared" si="97"/>
        <v/>
      </c>
      <c r="FF53" s="10" t="str">
        <f>IF(COUNTIF($CR53:$CY53,#REF!)*COUNTIF($BT53:$CA53,#REF!),#REF!,"")</f>
        <v/>
      </c>
      <c r="FG53" s="10" t="str">
        <f>IF(COUNTIF($CR53:$CY53,#REF!)*COUNTIF($BT53:$CA53,#REF!),#REF!,"")</f>
        <v/>
      </c>
      <c r="FH53" s="10" t="str">
        <f>IF(COUNTIF($CR53:$CY53,#REF!)*COUNTIF($BT53:$CA53,#REF!),#REF!,"")</f>
        <v/>
      </c>
      <c r="FI53" s="10" t="str">
        <f>IF(COUNTIF($CR53:$CY53,#REF!)*COUNTIF($BT53:$CA53,#REF!),#REF!,"")</f>
        <v/>
      </c>
      <c r="FJ53" s="10" t="str">
        <f>IF(COUNTIF($CR53:$CY53,#REF!)*COUNTIF($BT53:$CA53,#REF!),#REF!,"")</f>
        <v/>
      </c>
      <c r="FK53" s="10" t="str">
        <f t="shared" si="98"/>
        <v/>
      </c>
      <c r="FP53" s="10" t="str">
        <f t="shared" si="96"/>
        <v/>
      </c>
      <c r="FQ53" s="10" t="str">
        <f t="shared" si="96"/>
        <v/>
      </c>
      <c r="FR53" s="10" t="str">
        <f t="shared" si="96"/>
        <v/>
      </c>
      <c r="FS53" s="10" t="str">
        <f t="shared" si="96"/>
        <v/>
      </c>
      <c r="FT53" s="10" t="str">
        <f t="shared" si="96"/>
        <v/>
      </c>
      <c r="FU53" s="10" t="str">
        <f t="shared" si="96"/>
        <v/>
      </c>
      <c r="FV53" s="10" t="str">
        <f t="shared" si="96"/>
        <v/>
      </c>
      <c r="FW53" s="10" t="str">
        <f t="shared" si="96"/>
        <v/>
      </c>
    </row>
    <row r="54" spans="1:179">
      <c r="AJ54" s="80"/>
      <c r="DT54" s="10" t="str">
        <f t="shared" si="83"/>
        <v/>
      </c>
      <c r="DU54" s="10" t="str">
        <f t="shared" si="83"/>
        <v/>
      </c>
      <c r="DV54" s="10" t="str">
        <f t="shared" si="83"/>
        <v/>
      </c>
      <c r="DW54" s="10" t="str">
        <f t="shared" si="83"/>
        <v/>
      </c>
      <c r="DX54" s="10" t="str">
        <f t="shared" si="83"/>
        <v/>
      </c>
      <c r="DY54" s="10" t="str">
        <f t="shared" si="83"/>
        <v/>
      </c>
      <c r="DZ54" s="10" t="str">
        <f t="shared" si="83"/>
        <v/>
      </c>
      <c r="EA54" s="10" t="str">
        <f t="shared" si="83"/>
        <v/>
      </c>
      <c r="EF54" s="10" t="str">
        <f t="shared" si="87"/>
        <v/>
      </c>
      <c r="EG54" s="10" t="str">
        <f t="shared" si="87"/>
        <v/>
      </c>
      <c r="EH54" s="10" t="str">
        <f t="shared" si="87"/>
        <v/>
      </c>
      <c r="EI54" s="10" t="str">
        <f t="shared" si="87"/>
        <v/>
      </c>
      <c r="EJ54" s="10" t="str">
        <f t="shared" si="87"/>
        <v/>
      </c>
      <c r="EK54" s="10" t="str">
        <f t="shared" si="87"/>
        <v/>
      </c>
      <c r="EL54" s="10" t="str">
        <f t="shared" si="87"/>
        <v/>
      </c>
      <c r="EM54" s="10" t="str">
        <f t="shared" si="87"/>
        <v/>
      </c>
      <c r="ER54" s="10" t="str">
        <f t="shared" si="91"/>
        <v/>
      </c>
      <c r="ES54" s="10" t="str">
        <f t="shared" si="69"/>
        <v/>
      </c>
      <c r="ET54" s="10" t="str">
        <f t="shared" si="69"/>
        <v/>
      </c>
      <c r="EU54" s="10" t="str">
        <f t="shared" si="69"/>
        <v/>
      </c>
      <c r="EV54" s="10" t="str">
        <f t="shared" si="69"/>
        <v/>
      </c>
      <c r="EW54" s="10" t="str">
        <f t="shared" si="69"/>
        <v/>
      </c>
      <c r="EX54" s="10" t="str">
        <f t="shared" si="69"/>
        <v/>
      </c>
      <c r="EY54" s="10" t="str">
        <f t="shared" si="69"/>
        <v/>
      </c>
      <c r="FD54" s="10" t="str">
        <f t="shared" si="97"/>
        <v/>
      </c>
      <c r="FE54" s="10" t="str">
        <f t="shared" si="97"/>
        <v/>
      </c>
      <c r="FF54" s="10" t="str">
        <f>IF(COUNTIF($CR54:$CY54,#REF!)*COUNTIF($BT54:$CA54,#REF!),#REF!,"")</f>
        <v/>
      </c>
      <c r="FG54" s="10" t="str">
        <f>IF(COUNTIF($CR54:$CY54,#REF!)*COUNTIF($BT54:$CA54,#REF!),#REF!,"")</f>
        <v/>
      </c>
      <c r="FH54" s="10" t="str">
        <f>IF(COUNTIF($CR54:$CY54,#REF!)*COUNTIF($BT54:$CA54,#REF!),#REF!,"")</f>
        <v/>
      </c>
      <c r="FI54" s="10" t="str">
        <f>IF(COUNTIF($CR54:$CY54,#REF!)*COUNTIF($BT54:$CA54,#REF!),#REF!,"")</f>
        <v/>
      </c>
      <c r="FJ54" s="10" t="str">
        <f>IF(COUNTIF($CR54:$CY54,#REF!)*COUNTIF($BT54:$CA54,#REF!),#REF!,"")</f>
        <v/>
      </c>
      <c r="FK54" s="10" t="str">
        <f t="shared" si="98"/>
        <v/>
      </c>
      <c r="FP54" s="10" t="str">
        <f t="shared" si="96"/>
        <v/>
      </c>
      <c r="FQ54" s="10" t="str">
        <f t="shared" si="96"/>
        <v/>
      </c>
      <c r="FR54" s="10" t="str">
        <f t="shared" si="96"/>
        <v/>
      </c>
      <c r="FS54" s="10" t="str">
        <f t="shared" si="96"/>
        <v/>
      </c>
      <c r="FT54" s="10" t="str">
        <f t="shared" si="96"/>
        <v/>
      </c>
      <c r="FU54" s="10" t="str">
        <f t="shared" si="96"/>
        <v/>
      </c>
      <c r="FV54" s="10" t="str">
        <f t="shared" si="96"/>
        <v/>
      </c>
      <c r="FW54" s="10" t="str">
        <f t="shared" si="96"/>
        <v/>
      </c>
    </row>
    <row r="55" spans="1:179">
      <c r="AJ55" s="80"/>
      <c r="DT55" s="10" t="str">
        <f t="shared" si="83"/>
        <v/>
      </c>
      <c r="DU55" s="10" t="str">
        <f t="shared" si="83"/>
        <v/>
      </c>
      <c r="DV55" s="10" t="str">
        <f t="shared" si="83"/>
        <v/>
      </c>
      <c r="DW55" s="10" t="str">
        <f t="shared" si="83"/>
        <v/>
      </c>
      <c r="DX55" s="10" t="str">
        <f t="shared" si="83"/>
        <v/>
      </c>
      <c r="DY55" s="10" t="str">
        <f t="shared" si="83"/>
        <v/>
      </c>
      <c r="DZ55" s="10" t="str">
        <f t="shared" si="83"/>
        <v/>
      </c>
      <c r="EA55" s="10" t="str">
        <f t="shared" si="83"/>
        <v/>
      </c>
      <c r="EF55" s="10" t="str">
        <f t="shared" si="87"/>
        <v/>
      </c>
      <c r="EG55" s="10" t="str">
        <f t="shared" si="87"/>
        <v/>
      </c>
      <c r="EH55" s="10" t="str">
        <f t="shared" si="87"/>
        <v/>
      </c>
      <c r="EI55" s="10" t="str">
        <f t="shared" si="87"/>
        <v/>
      </c>
      <c r="EJ55" s="10" t="str">
        <f t="shared" si="87"/>
        <v/>
      </c>
      <c r="EK55" s="10" t="str">
        <f t="shared" si="87"/>
        <v/>
      </c>
      <c r="EL55" s="10" t="str">
        <f t="shared" si="87"/>
        <v/>
      </c>
      <c r="EM55" s="10" t="str">
        <f t="shared" si="87"/>
        <v/>
      </c>
      <c r="ER55" s="10" t="str">
        <f t="shared" si="91"/>
        <v/>
      </c>
      <c r="ES55" s="10" t="str">
        <f t="shared" si="69"/>
        <v/>
      </c>
      <c r="ET55" s="10" t="str">
        <f t="shared" si="69"/>
        <v/>
      </c>
      <c r="EU55" s="10" t="str">
        <f t="shared" si="69"/>
        <v/>
      </c>
      <c r="EV55" s="10" t="str">
        <f t="shared" si="69"/>
        <v/>
      </c>
      <c r="EW55" s="10" t="str">
        <f t="shared" si="69"/>
        <v/>
      </c>
      <c r="EX55" s="10" t="str">
        <f t="shared" si="69"/>
        <v/>
      </c>
      <c r="EY55" s="10" t="str">
        <f t="shared" si="69"/>
        <v/>
      </c>
      <c r="FD55" s="10" t="str">
        <f t="shared" si="97"/>
        <v/>
      </c>
      <c r="FE55" s="10" t="str">
        <f t="shared" si="97"/>
        <v/>
      </c>
      <c r="FF55" s="10" t="str">
        <f>IF(COUNTIF($CR55:$CY55,#REF!)*COUNTIF($BT55:$CA55,#REF!),#REF!,"")</f>
        <v/>
      </c>
      <c r="FG55" s="10" t="str">
        <f>IF(COUNTIF($CR55:$CY55,#REF!)*COUNTIF($BT55:$CA55,#REF!),#REF!,"")</f>
        <v/>
      </c>
      <c r="FH55" s="10" t="str">
        <f>IF(COUNTIF($CR55:$CY55,#REF!)*COUNTIF($BT55:$CA55,#REF!),#REF!,"")</f>
        <v/>
      </c>
      <c r="FI55" s="10" t="str">
        <f>IF(COUNTIF($CR55:$CY55,#REF!)*COUNTIF($BT55:$CA55,#REF!),#REF!,"")</f>
        <v/>
      </c>
      <c r="FJ55" s="10" t="str">
        <f>IF(COUNTIF($CR55:$CY55,#REF!)*COUNTIF($BT55:$CA55,#REF!),#REF!,"")</f>
        <v/>
      </c>
      <c r="FK55" s="10" t="str">
        <f t="shared" si="98"/>
        <v/>
      </c>
      <c r="FP55" s="10" t="str">
        <f t="shared" si="96"/>
        <v/>
      </c>
      <c r="FQ55" s="10" t="str">
        <f t="shared" si="96"/>
        <v/>
      </c>
      <c r="FR55" s="10" t="str">
        <f t="shared" si="96"/>
        <v/>
      </c>
      <c r="FS55" s="10" t="str">
        <f t="shared" si="96"/>
        <v/>
      </c>
      <c r="FT55" s="10" t="str">
        <f t="shared" si="96"/>
        <v/>
      </c>
      <c r="FU55" s="10" t="str">
        <f t="shared" si="96"/>
        <v/>
      </c>
      <c r="FV55" s="10" t="str">
        <f t="shared" si="96"/>
        <v/>
      </c>
      <c r="FW55" s="10" t="str">
        <f t="shared" si="96"/>
        <v/>
      </c>
    </row>
    <row r="56" spans="1:179">
      <c r="AJ56" s="80"/>
      <c r="DT56" s="10" t="str">
        <f t="shared" si="83"/>
        <v/>
      </c>
      <c r="DU56" s="10" t="str">
        <f t="shared" si="83"/>
        <v/>
      </c>
      <c r="DV56" s="10" t="str">
        <f t="shared" si="83"/>
        <v/>
      </c>
      <c r="DW56" s="10" t="str">
        <f t="shared" si="83"/>
        <v/>
      </c>
      <c r="DX56" s="10" t="str">
        <f t="shared" si="83"/>
        <v/>
      </c>
      <c r="DY56" s="10" t="str">
        <f t="shared" si="83"/>
        <v/>
      </c>
      <c r="DZ56" s="10" t="str">
        <f t="shared" si="83"/>
        <v/>
      </c>
      <c r="EA56" s="10" t="str">
        <f t="shared" si="83"/>
        <v/>
      </c>
      <c r="EF56" s="10" t="str">
        <f t="shared" si="87"/>
        <v/>
      </c>
      <c r="EG56" s="10" t="str">
        <f t="shared" si="87"/>
        <v/>
      </c>
      <c r="EH56" s="10" t="str">
        <f t="shared" si="87"/>
        <v/>
      </c>
      <c r="EI56" s="10" t="str">
        <f t="shared" si="87"/>
        <v/>
      </c>
      <c r="EJ56" s="10" t="str">
        <f t="shared" si="87"/>
        <v/>
      </c>
      <c r="EK56" s="10" t="str">
        <f t="shared" si="87"/>
        <v/>
      </c>
      <c r="EL56" s="10" t="str">
        <f t="shared" si="87"/>
        <v/>
      </c>
      <c r="EM56" s="10" t="str">
        <f t="shared" si="87"/>
        <v/>
      </c>
      <c r="ER56" s="10" t="str">
        <f t="shared" si="91"/>
        <v/>
      </c>
      <c r="ES56" s="10" t="str">
        <f t="shared" si="69"/>
        <v/>
      </c>
      <c r="ET56" s="10" t="str">
        <f t="shared" si="69"/>
        <v/>
      </c>
      <c r="EU56" s="10" t="str">
        <f t="shared" si="69"/>
        <v/>
      </c>
      <c r="EV56" s="10" t="str">
        <f t="shared" si="69"/>
        <v/>
      </c>
      <c r="EW56" s="10" t="str">
        <f t="shared" si="69"/>
        <v/>
      </c>
      <c r="EX56" s="10" t="str">
        <f t="shared" si="69"/>
        <v/>
      </c>
      <c r="EY56" s="10" t="str">
        <f t="shared" si="69"/>
        <v/>
      </c>
      <c r="FD56" s="10" t="str">
        <f t="shared" si="97"/>
        <v/>
      </c>
      <c r="FE56" s="10" t="str">
        <f t="shared" si="97"/>
        <v/>
      </c>
      <c r="FF56" s="10" t="str">
        <f>IF(COUNTIF($CR56:$CY56,#REF!)*COUNTIF($BT56:$CA56,#REF!),#REF!,"")</f>
        <v/>
      </c>
      <c r="FG56" s="10" t="str">
        <f>IF(COUNTIF($CR56:$CY56,#REF!)*COUNTIF($BT56:$CA56,#REF!),#REF!,"")</f>
        <v/>
      </c>
      <c r="FH56" s="10" t="str">
        <f>IF(COUNTIF($CR56:$CY56,#REF!)*COUNTIF($BT56:$CA56,#REF!),#REF!,"")</f>
        <v/>
      </c>
      <c r="FI56" s="10" t="str">
        <f>IF(COUNTIF($CR56:$CY56,#REF!)*COUNTIF($BT56:$CA56,#REF!),#REF!,"")</f>
        <v/>
      </c>
      <c r="FJ56" s="10" t="str">
        <f>IF(COUNTIF($CR56:$CY56,#REF!)*COUNTIF($BT56:$CA56,#REF!),#REF!,"")</f>
        <v/>
      </c>
      <c r="FK56" s="10" t="str">
        <f t="shared" si="98"/>
        <v/>
      </c>
      <c r="FP56" s="10" t="str">
        <f t="shared" si="96"/>
        <v/>
      </c>
      <c r="FQ56" s="10" t="str">
        <f t="shared" si="96"/>
        <v/>
      </c>
      <c r="FR56" s="10" t="str">
        <f t="shared" si="96"/>
        <v/>
      </c>
      <c r="FS56" s="10" t="str">
        <f t="shared" si="96"/>
        <v/>
      </c>
      <c r="FT56" s="10" t="str">
        <f t="shared" si="96"/>
        <v/>
      </c>
      <c r="FU56" s="10" t="str">
        <f t="shared" si="96"/>
        <v/>
      </c>
      <c r="FV56" s="10" t="str">
        <f t="shared" si="96"/>
        <v/>
      </c>
      <c r="FW56" s="10" t="str">
        <f t="shared" si="96"/>
        <v/>
      </c>
    </row>
    <row r="57" spans="1:179">
      <c r="AJ57" s="80"/>
      <c r="DT57" s="10" t="str">
        <f t="shared" si="83"/>
        <v/>
      </c>
      <c r="DU57" s="10" t="str">
        <f t="shared" si="83"/>
        <v/>
      </c>
      <c r="DV57" s="10" t="str">
        <f t="shared" si="83"/>
        <v/>
      </c>
      <c r="DW57" s="10" t="str">
        <f t="shared" si="83"/>
        <v/>
      </c>
      <c r="DX57" s="10" t="str">
        <f t="shared" si="83"/>
        <v/>
      </c>
      <c r="DY57" s="10" t="str">
        <f t="shared" si="83"/>
        <v/>
      </c>
      <c r="DZ57" s="10" t="str">
        <f t="shared" si="83"/>
        <v/>
      </c>
      <c r="EA57" s="10" t="str">
        <f t="shared" si="83"/>
        <v/>
      </c>
      <c r="EF57" s="10" t="str">
        <f t="shared" si="87"/>
        <v/>
      </c>
      <c r="EG57" s="10" t="str">
        <f t="shared" si="87"/>
        <v/>
      </c>
      <c r="EH57" s="10" t="str">
        <f t="shared" si="87"/>
        <v/>
      </c>
      <c r="EI57" s="10" t="str">
        <f t="shared" si="87"/>
        <v/>
      </c>
      <c r="EJ57" s="10" t="str">
        <f t="shared" si="87"/>
        <v/>
      </c>
      <c r="EK57" s="10" t="str">
        <f t="shared" si="87"/>
        <v/>
      </c>
      <c r="EL57" s="10" t="str">
        <f t="shared" si="87"/>
        <v/>
      </c>
      <c r="EM57" s="10" t="str">
        <f t="shared" si="87"/>
        <v/>
      </c>
      <c r="ER57" s="10" t="str">
        <f t="shared" si="91"/>
        <v/>
      </c>
      <c r="ES57" s="10" t="str">
        <f t="shared" si="69"/>
        <v/>
      </c>
      <c r="ET57" s="10" t="str">
        <f t="shared" si="69"/>
        <v/>
      </c>
      <c r="EU57" s="10" t="str">
        <f t="shared" si="69"/>
        <v/>
      </c>
      <c r="EV57" s="10" t="str">
        <f t="shared" si="69"/>
        <v/>
      </c>
      <c r="EW57" s="10" t="str">
        <f t="shared" si="69"/>
        <v/>
      </c>
      <c r="EX57" s="10" t="str">
        <f t="shared" si="69"/>
        <v/>
      </c>
      <c r="EY57" s="10" t="str">
        <f t="shared" si="69"/>
        <v/>
      </c>
      <c r="FD57" s="10" t="str">
        <f t="shared" si="97"/>
        <v/>
      </c>
      <c r="FE57" s="10" t="str">
        <f t="shared" si="97"/>
        <v/>
      </c>
      <c r="FF57" s="10" t="str">
        <f>IF(COUNTIF($CR57:$CY57,#REF!)*COUNTIF($BT57:$CA57,#REF!),#REF!,"")</f>
        <v/>
      </c>
      <c r="FG57" s="10" t="str">
        <f>IF(COUNTIF($CR57:$CY57,#REF!)*COUNTIF($BT57:$CA57,#REF!),#REF!,"")</f>
        <v/>
      </c>
      <c r="FH57" s="10" t="str">
        <f>IF(COUNTIF($CR57:$CY57,#REF!)*COUNTIF($BT57:$CA57,#REF!),#REF!,"")</f>
        <v/>
      </c>
      <c r="FI57" s="10" t="str">
        <f>IF(COUNTIF($CR57:$CY57,#REF!)*COUNTIF($BT57:$CA57,#REF!),#REF!,"")</f>
        <v/>
      </c>
      <c r="FJ57" s="10" t="str">
        <f>IF(COUNTIF($CR57:$CY57,#REF!)*COUNTIF($BT57:$CA57,#REF!),#REF!,"")</f>
        <v/>
      </c>
      <c r="FK57" s="10" t="str">
        <f t="shared" si="98"/>
        <v/>
      </c>
      <c r="FP57" s="10" t="str">
        <f t="shared" si="96"/>
        <v/>
      </c>
      <c r="FQ57" s="10" t="str">
        <f t="shared" si="96"/>
        <v/>
      </c>
      <c r="FR57" s="10" t="str">
        <f t="shared" si="96"/>
        <v/>
      </c>
      <c r="FS57" s="10" t="str">
        <f t="shared" si="96"/>
        <v/>
      </c>
      <c r="FT57" s="10" t="str">
        <f t="shared" si="96"/>
        <v/>
      </c>
      <c r="FU57" s="10" t="str">
        <f t="shared" si="96"/>
        <v/>
      </c>
      <c r="FV57" s="10" t="str">
        <f t="shared" si="96"/>
        <v/>
      </c>
      <c r="FW57" s="10" t="str">
        <f t="shared" si="96"/>
        <v/>
      </c>
    </row>
    <row r="58" spans="1:179">
      <c r="AJ58" s="80"/>
      <c r="DT58" s="10" t="str">
        <f t="shared" si="83"/>
        <v/>
      </c>
      <c r="DU58" s="10" t="str">
        <f t="shared" si="83"/>
        <v/>
      </c>
      <c r="DV58" s="10" t="str">
        <f t="shared" si="83"/>
        <v/>
      </c>
      <c r="DW58" s="10" t="str">
        <f t="shared" si="83"/>
        <v/>
      </c>
      <c r="DX58" s="10" t="str">
        <f t="shared" si="83"/>
        <v/>
      </c>
      <c r="DY58" s="10" t="str">
        <f t="shared" si="83"/>
        <v/>
      </c>
      <c r="DZ58" s="10" t="str">
        <f t="shared" si="83"/>
        <v/>
      </c>
      <c r="EA58" s="10" t="str">
        <f t="shared" si="83"/>
        <v/>
      </c>
      <c r="EF58" s="10" t="str">
        <f t="shared" si="87"/>
        <v/>
      </c>
      <c r="EG58" s="10" t="str">
        <f t="shared" si="87"/>
        <v/>
      </c>
      <c r="EH58" s="10" t="str">
        <f t="shared" si="87"/>
        <v/>
      </c>
      <c r="EI58" s="10" t="str">
        <f t="shared" si="87"/>
        <v/>
      </c>
      <c r="EJ58" s="10" t="str">
        <f t="shared" si="87"/>
        <v/>
      </c>
      <c r="EK58" s="10" t="str">
        <f t="shared" si="87"/>
        <v/>
      </c>
      <c r="EL58" s="10" t="str">
        <f t="shared" si="87"/>
        <v/>
      </c>
      <c r="EM58" s="10" t="str">
        <f t="shared" si="87"/>
        <v/>
      </c>
      <c r="ER58" s="10" t="str">
        <f t="shared" si="91"/>
        <v/>
      </c>
      <c r="ES58" s="10" t="str">
        <f t="shared" si="69"/>
        <v/>
      </c>
      <c r="ET58" s="10" t="str">
        <f t="shared" si="69"/>
        <v/>
      </c>
      <c r="EU58" s="10" t="str">
        <f t="shared" si="69"/>
        <v/>
      </c>
      <c r="EV58" s="10" t="str">
        <f t="shared" si="69"/>
        <v/>
      </c>
      <c r="EW58" s="10" t="str">
        <f t="shared" si="69"/>
        <v/>
      </c>
      <c r="EX58" s="10" t="str">
        <f t="shared" si="69"/>
        <v/>
      </c>
      <c r="EY58" s="10" t="str">
        <f t="shared" si="69"/>
        <v/>
      </c>
      <c r="FD58" s="10" t="str">
        <f t="shared" si="97"/>
        <v/>
      </c>
      <c r="FE58" s="10" t="str">
        <f t="shared" si="97"/>
        <v/>
      </c>
      <c r="FF58" s="10" t="str">
        <f>IF(COUNTIF($CR58:$CY58,#REF!)*COUNTIF($BT58:$CA58,#REF!),#REF!,"")</f>
        <v/>
      </c>
      <c r="FG58" s="10" t="str">
        <f>IF(COUNTIF($CR58:$CY58,#REF!)*COUNTIF($BT58:$CA58,#REF!),#REF!,"")</f>
        <v/>
      </c>
      <c r="FH58" s="10" t="str">
        <f>IF(COUNTIF($CR58:$CY58,#REF!)*COUNTIF($BT58:$CA58,#REF!),#REF!,"")</f>
        <v/>
      </c>
      <c r="FI58" s="10" t="str">
        <f>IF(COUNTIF($CR58:$CY58,#REF!)*COUNTIF($BT58:$CA58,#REF!),#REF!,"")</f>
        <v/>
      </c>
      <c r="FJ58" s="10" t="str">
        <f>IF(COUNTIF($CR58:$CY58,#REF!)*COUNTIF($BT58:$CA58,#REF!),#REF!,"")</f>
        <v/>
      </c>
      <c r="FK58" s="10" t="str">
        <f t="shared" si="98"/>
        <v/>
      </c>
      <c r="FP58" s="10" t="str">
        <f t="shared" si="96"/>
        <v/>
      </c>
      <c r="FQ58" s="10" t="str">
        <f t="shared" si="96"/>
        <v/>
      </c>
      <c r="FR58" s="10" t="str">
        <f t="shared" si="96"/>
        <v/>
      </c>
      <c r="FS58" s="10" t="str">
        <f t="shared" si="96"/>
        <v/>
      </c>
      <c r="FT58" s="10" t="str">
        <f t="shared" si="96"/>
        <v/>
      </c>
      <c r="FU58" s="10" t="str">
        <f t="shared" si="96"/>
        <v/>
      </c>
      <c r="FV58" s="10" t="str">
        <f t="shared" si="96"/>
        <v/>
      </c>
      <c r="FW58" s="10" t="str">
        <f t="shared" si="96"/>
        <v/>
      </c>
    </row>
    <row r="59" spans="1:179">
      <c r="AJ59" s="80"/>
      <c r="DT59" s="10" t="str">
        <f t="shared" si="83"/>
        <v/>
      </c>
      <c r="DU59" s="10" t="str">
        <f t="shared" si="83"/>
        <v/>
      </c>
      <c r="DV59" s="10" t="str">
        <f t="shared" si="83"/>
        <v/>
      </c>
      <c r="DW59" s="10" t="str">
        <f t="shared" si="83"/>
        <v/>
      </c>
      <c r="DX59" s="10" t="str">
        <f t="shared" si="83"/>
        <v/>
      </c>
      <c r="DY59" s="10" t="str">
        <f t="shared" si="83"/>
        <v/>
      </c>
      <c r="DZ59" s="10" t="str">
        <f t="shared" si="83"/>
        <v/>
      </c>
      <c r="EA59" s="10" t="str">
        <f t="shared" si="83"/>
        <v/>
      </c>
      <c r="EF59" s="10" t="str">
        <f t="shared" si="87"/>
        <v/>
      </c>
      <c r="EG59" s="10" t="str">
        <f t="shared" si="87"/>
        <v/>
      </c>
      <c r="EH59" s="10" t="str">
        <f t="shared" si="87"/>
        <v/>
      </c>
      <c r="EI59" s="10" t="str">
        <f t="shared" si="87"/>
        <v/>
      </c>
      <c r="EJ59" s="10" t="str">
        <f t="shared" si="87"/>
        <v/>
      </c>
      <c r="EK59" s="10" t="str">
        <f t="shared" si="87"/>
        <v/>
      </c>
      <c r="EL59" s="10" t="str">
        <f t="shared" si="87"/>
        <v/>
      </c>
      <c r="EM59" s="10" t="str">
        <f t="shared" si="87"/>
        <v/>
      </c>
      <c r="ER59" s="10" t="str">
        <f t="shared" si="91"/>
        <v/>
      </c>
      <c r="ES59" s="10" t="str">
        <f t="shared" si="69"/>
        <v/>
      </c>
      <c r="ET59" s="10" t="str">
        <f t="shared" si="69"/>
        <v/>
      </c>
      <c r="EU59" s="10" t="str">
        <f t="shared" si="69"/>
        <v/>
      </c>
      <c r="EV59" s="10" t="str">
        <f t="shared" si="69"/>
        <v/>
      </c>
      <c r="EW59" s="10" t="str">
        <f t="shared" si="69"/>
        <v/>
      </c>
      <c r="EX59" s="10" t="str">
        <f t="shared" si="69"/>
        <v/>
      </c>
      <c r="EY59" s="10" t="str">
        <f t="shared" si="69"/>
        <v/>
      </c>
      <c r="FD59" s="10" t="str">
        <f t="shared" si="97"/>
        <v/>
      </c>
      <c r="FE59" s="10" t="str">
        <f t="shared" si="97"/>
        <v/>
      </c>
      <c r="FF59" s="10" t="str">
        <f>IF(COUNTIF($CR59:$CY59,#REF!)*COUNTIF($BT59:$CA59,#REF!),#REF!,"")</f>
        <v/>
      </c>
      <c r="FG59" s="10" t="str">
        <f>IF(COUNTIF($CR59:$CY59,#REF!)*COUNTIF($BT59:$CA59,#REF!),#REF!,"")</f>
        <v/>
      </c>
      <c r="FH59" s="10" t="str">
        <f>IF(COUNTIF($CR59:$CY59,#REF!)*COUNTIF($BT59:$CA59,#REF!),#REF!,"")</f>
        <v/>
      </c>
      <c r="FI59" s="10" t="str">
        <f>IF(COUNTIF($CR59:$CY59,#REF!)*COUNTIF($BT59:$CA59,#REF!),#REF!,"")</f>
        <v/>
      </c>
      <c r="FJ59" s="10" t="str">
        <f>IF(COUNTIF($CR59:$CY59,#REF!)*COUNTIF($BT59:$CA59,#REF!),#REF!,"")</f>
        <v/>
      </c>
      <c r="FK59" s="10" t="str">
        <f t="shared" si="98"/>
        <v/>
      </c>
      <c r="FP59" s="10" t="str">
        <f t="shared" si="96"/>
        <v/>
      </c>
      <c r="FQ59" s="10" t="str">
        <f t="shared" si="96"/>
        <v/>
      </c>
      <c r="FR59" s="10" t="str">
        <f t="shared" si="96"/>
        <v/>
      </c>
      <c r="FS59" s="10" t="str">
        <f t="shared" si="96"/>
        <v/>
      </c>
      <c r="FT59" s="10" t="str">
        <f t="shared" si="96"/>
        <v/>
      </c>
      <c r="FU59" s="10" t="str">
        <f t="shared" si="96"/>
        <v/>
      </c>
      <c r="FV59" s="10" t="str">
        <f t="shared" si="96"/>
        <v/>
      </c>
      <c r="FW59" s="10" t="str">
        <f t="shared" si="96"/>
        <v/>
      </c>
    </row>
    <row r="60" spans="1:179">
      <c r="AJ60" s="80"/>
      <c r="FP60" s="10" t="str">
        <f t="shared" si="96"/>
        <v/>
      </c>
      <c r="FQ60" s="10" t="str">
        <f t="shared" si="96"/>
        <v/>
      </c>
      <c r="FR60" s="10" t="str">
        <f t="shared" si="96"/>
        <v/>
      </c>
      <c r="FS60" s="10" t="str">
        <f t="shared" si="96"/>
        <v/>
      </c>
      <c r="FT60" s="10" t="str">
        <f t="shared" si="96"/>
        <v/>
      </c>
      <c r="FU60" s="10" t="str">
        <f t="shared" si="96"/>
        <v/>
      </c>
      <c r="FV60" s="10" t="str">
        <f t="shared" si="96"/>
        <v/>
      </c>
      <c r="FW60" s="10" t="str">
        <f t="shared" si="96"/>
        <v/>
      </c>
    </row>
    <row r="61" spans="1:179">
      <c r="AJ61" s="80"/>
      <c r="FP61" s="10" t="str">
        <f t="shared" si="96"/>
        <v/>
      </c>
      <c r="FQ61" s="10" t="str">
        <f t="shared" si="96"/>
        <v/>
      </c>
      <c r="FR61" s="10" t="str">
        <f t="shared" si="96"/>
        <v/>
      </c>
      <c r="FS61" s="10" t="str">
        <f t="shared" si="96"/>
        <v/>
      </c>
      <c r="FT61" s="10" t="str">
        <f t="shared" si="96"/>
        <v/>
      </c>
      <c r="FU61" s="10" t="str">
        <f t="shared" si="96"/>
        <v/>
      </c>
      <c r="FV61" s="10" t="str">
        <f t="shared" si="96"/>
        <v/>
      </c>
      <c r="FW61" s="10" t="str">
        <f t="shared" si="96"/>
        <v/>
      </c>
    </row>
    <row r="62" spans="1:179">
      <c r="AJ62" s="80"/>
      <c r="FP62" s="10" t="str">
        <f t="shared" si="96"/>
        <v/>
      </c>
      <c r="FQ62" s="10" t="str">
        <f t="shared" si="96"/>
        <v/>
      </c>
      <c r="FR62" s="10" t="str">
        <f t="shared" si="96"/>
        <v/>
      </c>
      <c r="FS62" s="10" t="str">
        <f t="shared" si="96"/>
        <v/>
      </c>
      <c r="FT62" s="10" t="str">
        <f t="shared" si="96"/>
        <v/>
      </c>
      <c r="FU62" s="10" t="str">
        <f t="shared" si="96"/>
        <v/>
      </c>
      <c r="FV62" s="10" t="str">
        <f t="shared" si="96"/>
        <v/>
      </c>
      <c r="FW62" s="10" t="str">
        <f t="shared" si="96"/>
        <v/>
      </c>
    </row>
    <row r="63" spans="1:179">
      <c r="AJ63" s="80"/>
      <c r="FP63" s="10" t="str">
        <f t="shared" si="96"/>
        <v/>
      </c>
      <c r="FQ63" s="10" t="str">
        <f t="shared" si="96"/>
        <v/>
      </c>
      <c r="FR63" s="10" t="str">
        <f t="shared" si="96"/>
        <v/>
      </c>
      <c r="FS63" s="10" t="str">
        <f t="shared" si="96"/>
        <v/>
      </c>
      <c r="FT63" s="10" t="str">
        <f t="shared" si="96"/>
        <v/>
      </c>
      <c r="FU63" s="10" t="str">
        <f t="shared" si="96"/>
        <v/>
      </c>
      <c r="FV63" s="10" t="str">
        <f t="shared" si="96"/>
        <v/>
      </c>
      <c r="FW63" s="10" t="str">
        <f t="shared" si="96"/>
        <v/>
      </c>
    </row>
    <row r="64" spans="1:179">
      <c r="AJ64" s="80"/>
      <c r="FP64" s="10" t="str">
        <f t="shared" si="96"/>
        <v/>
      </c>
      <c r="FQ64" s="10" t="str">
        <f t="shared" si="96"/>
        <v/>
      </c>
      <c r="FR64" s="10" t="str">
        <f t="shared" si="96"/>
        <v/>
      </c>
      <c r="FS64" s="10" t="str">
        <f t="shared" si="96"/>
        <v/>
      </c>
      <c r="FT64" s="10" t="str">
        <f t="shared" si="96"/>
        <v/>
      </c>
      <c r="FU64" s="10" t="str">
        <f t="shared" si="96"/>
        <v/>
      </c>
      <c r="FV64" s="10" t="str">
        <f t="shared" si="96"/>
        <v/>
      </c>
      <c r="FW64" s="10" t="str">
        <f t="shared" si="96"/>
        <v/>
      </c>
    </row>
    <row r="65" spans="36:179">
      <c r="AJ65" s="80"/>
      <c r="FP65" s="10" t="str">
        <f t="shared" si="96"/>
        <v/>
      </c>
      <c r="FQ65" s="10" t="str">
        <f t="shared" si="96"/>
        <v/>
      </c>
      <c r="FR65" s="10" t="str">
        <f t="shared" si="96"/>
        <v/>
      </c>
      <c r="FS65" s="10" t="str">
        <f t="shared" si="96"/>
        <v/>
      </c>
      <c r="FT65" s="10" t="str">
        <f t="shared" si="96"/>
        <v/>
      </c>
      <c r="FU65" s="10" t="str">
        <f t="shared" si="96"/>
        <v/>
      </c>
      <c r="FV65" s="10" t="str">
        <f t="shared" si="96"/>
        <v/>
      </c>
      <c r="FW65" s="10" t="str">
        <f t="shared" si="96"/>
        <v/>
      </c>
    </row>
    <row r="66" spans="36:179">
      <c r="AJ66" s="80"/>
      <c r="FP66" s="10" t="str">
        <f t="shared" si="96"/>
        <v/>
      </c>
      <c r="FQ66" s="10" t="str">
        <f t="shared" si="96"/>
        <v/>
      </c>
      <c r="FR66" s="10" t="str">
        <f t="shared" si="96"/>
        <v/>
      </c>
      <c r="FS66" s="10" t="str">
        <f t="shared" si="96"/>
        <v/>
      </c>
      <c r="FT66" s="10" t="str">
        <f t="shared" si="96"/>
        <v/>
      </c>
      <c r="FU66" s="10" t="str">
        <f t="shared" si="96"/>
        <v/>
      </c>
      <c r="FV66" s="10" t="str">
        <f t="shared" si="96"/>
        <v/>
      </c>
      <c r="FW66" s="10" t="str">
        <f t="shared" si="96"/>
        <v/>
      </c>
    </row>
    <row r="67" spans="36:179">
      <c r="AJ67" s="80"/>
      <c r="FP67" s="10" t="str">
        <f t="shared" si="96"/>
        <v/>
      </c>
      <c r="FQ67" s="10" t="str">
        <f t="shared" si="96"/>
        <v/>
      </c>
      <c r="FR67" s="10" t="str">
        <f t="shared" si="96"/>
        <v/>
      </c>
      <c r="FS67" s="10" t="str">
        <f t="shared" si="96"/>
        <v/>
      </c>
      <c r="FT67" s="10" t="str">
        <f t="shared" si="96"/>
        <v/>
      </c>
      <c r="FU67" s="10" t="str">
        <f t="shared" si="96"/>
        <v/>
      </c>
      <c r="FV67" s="10" t="str">
        <f t="shared" si="96"/>
        <v/>
      </c>
      <c r="FW67" s="10" t="str">
        <f t="shared" si="96"/>
        <v/>
      </c>
    </row>
    <row r="68" spans="36:179">
      <c r="AJ68" s="80"/>
      <c r="FP68" s="10" t="str">
        <f t="shared" si="96"/>
        <v/>
      </c>
      <c r="FQ68" s="10" t="str">
        <f t="shared" si="96"/>
        <v/>
      </c>
      <c r="FR68" s="10" t="str">
        <f t="shared" si="96"/>
        <v/>
      </c>
      <c r="FS68" s="10" t="str">
        <f t="shared" si="96"/>
        <v/>
      </c>
      <c r="FT68" s="10" t="str">
        <f t="shared" si="96"/>
        <v/>
      </c>
      <c r="FU68" s="10" t="str">
        <f t="shared" si="96"/>
        <v/>
      </c>
      <c r="FV68" s="10" t="str">
        <f t="shared" si="96"/>
        <v/>
      </c>
      <c r="FW68" s="10" t="str">
        <f t="shared" si="96"/>
        <v/>
      </c>
    </row>
    <row r="69" spans="36:179">
      <c r="AJ69" s="80"/>
      <c r="FP69" s="10" t="str">
        <f t="shared" si="96"/>
        <v/>
      </c>
      <c r="FQ69" s="10" t="str">
        <f t="shared" si="96"/>
        <v/>
      </c>
      <c r="FR69" s="10" t="str">
        <f t="shared" si="96"/>
        <v/>
      </c>
      <c r="FS69" s="10" t="str">
        <f t="shared" si="96"/>
        <v/>
      </c>
      <c r="FT69" s="10" t="str">
        <f t="shared" si="96"/>
        <v/>
      </c>
      <c r="FU69" s="10" t="str">
        <f t="shared" si="96"/>
        <v/>
      </c>
      <c r="FV69" s="10" t="str">
        <f t="shared" si="96"/>
        <v/>
      </c>
      <c r="FW69" s="10" t="str">
        <f t="shared" si="96"/>
        <v/>
      </c>
    </row>
    <row r="70" spans="36:179">
      <c r="AJ70" s="80"/>
      <c r="FP70" s="10" t="str">
        <f t="shared" si="96"/>
        <v/>
      </c>
      <c r="FQ70" s="10" t="str">
        <f t="shared" si="96"/>
        <v/>
      </c>
      <c r="FR70" s="10" t="str">
        <f t="shared" si="96"/>
        <v/>
      </c>
      <c r="FS70" s="10" t="str">
        <f t="shared" si="96"/>
        <v/>
      </c>
      <c r="FT70" s="10" t="str">
        <f t="shared" si="96"/>
        <v/>
      </c>
      <c r="FU70" s="10" t="str">
        <f t="shared" si="96"/>
        <v/>
      </c>
      <c r="FV70" s="10" t="str">
        <f t="shared" si="96"/>
        <v/>
      </c>
      <c r="FW70" s="10" t="str">
        <f t="shared" ref="FW70:FW101" si="99">IF(COUNTIF($CF70:$CM70,AI70)*COUNTIF($BT70:$CA70,AI70),AI70,"")</f>
        <v/>
      </c>
    </row>
    <row r="71" spans="36:179">
      <c r="AJ71" s="80"/>
      <c r="FP71" s="10" t="str">
        <f t="shared" ref="FP71:FV101" si="100">IF(COUNTIF($CF71:$CM71,AB71)*COUNTIF($BT71:$CA71,AB71),AB71,"")</f>
        <v/>
      </c>
      <c r="FQ71" s="10" t="str">
        <f t="shared" si="100"/>
        <v/>
      </c>
      <c r="FR71" s="10" t="str">
        <f t="shared" si="100"/>
        <v/>
      </c>
      <c r="FS71" s="10" t="str">
        <f t="shared" si="100"/>
        <v/>
      </c>
      <c r="FT71" s="10" t="str">
        <f t="shared" si="100"/>
        <v/>
      </c>
      <c r="FU71" s="10" t="str">
        <f t="shared" si="100"/>
        <v/>
      </c>
      <c r="FV71" s="10" t="str">
        <f t="shared" si="100"/>
        <v/>
      </c>
      <c r="FW71" s="10" t="str">
        <f t="shared" si="99"/>
        <v/>
      </c>
    </row>
    <row r="72" spans="36:179">
      <c r="AJ72" s="80"/>
      <c r="FP72" s="10" t="str">
        <f t="shared" si="100"/>
        <v/>
      </c>
      <c r="FQ72" s="10" t="str">
        <f t="shared" si="100"/>
        <v/>
      </c>
      <c r="FR72" s="10" t="str">
        <f t="shared" si="100"/>
        <v/>
      </c>
      <c r="FS72" s="10" t="str">
        <f t="shared" si="100"/>
        <v/>
      </c>
      <c r="FT72" s="10" t="str">
        <f t="shared" si="100"/>
        <v/>
      </c>
      <c r="FU72" s="10" t="str">
        <f t="shared" si="100"/>
        <v/>
      </c>
      <c r="FV72" s="10" t="str">
        <f t="shared" si="100"/>
        <v/>
      </c>
      <c r="FW72" s="10" t="str">
        <f t="shared" si="99"/>
        <v/>
      </c>
    </row>
    <row r="73" spans="36:179">
      <c r="FP73" s="10" t="str">
        <f t="shared" si="100"/>
        <v/>
      </c>
      <c r="FQ73" s="10" t="str">
        <f t="shared" si="100"/>
        <v/>
      </c>
      <c r="FR73" s="10" t="str">
        <f t="shared" si="100"/>
        <v/>
      </c>
      <c r="FS73" s="10" t="str">
        <f t="shared" si="100"/>
        <v/>
      </c>
      <c r="FT73" s="10" t="str">
        <f t="shared" si="100"/>
        <v/>
      </c>
      <c r="FU73" s="10" t="str">
        <f t="shared" si="100"/>
        <v/>
      </c>
      <c r="FV73" s="10" t="str">
        <f t="shared" si="100"/>
        <v/>
      </c>
      <c r="FW73" s="10" t="str">
        <f t="shared" si="99"/>
        <v/>
      </c>
    </row>
    <row r="74" spans="36:179">
      <c r="FP74" s="10" t="str">
        <f t="shared" si="100"/>
        <v/>
      </c>
      <c r="FQ74" s="10" t="str">
        <f t="shared" si="100"/>
        <v/>
      </c>
      <c r="FR74" s="10" t="str">
        <f t="shared" si="100"/>
        <v/>
      </c>
      <c r="FS74" s="10" t="str">
        <f t="shared" si="100"/>
        <v/>
      </c>
      <c r="FT74" s="10" t="str">
        <f t="shared" si="100"/>
        <v/>
      </c>
      <c r="FU74" s="10" t="str">
        <f t="shared" si="100"/>
        <v/>
      </c>
      <c r="FV74" s="10" t="str">
        <f t="shared" si="100"/>
        <v/>
      </c>
      <c r="FW74" s="10" t="str">
        <f t="shared" si="99"/>
        <v/>
      </c>
    </row>
    <row r="75" spans="36:179">
      <c r="FP75" s="10" t="str">
        <f t="shared" si="100"/>
        <v/>
      </c>
      <c r="FQ75" s="10" t="str">
        <f t="shared" si="100"/>
        <v/>
      </c>
      <c r="FR75" s="10" t="str">
        <f t="shared" si="100"/>
        <v/>
      </c>
      <c r="FS75" s="10" t="str">
        <f t="shared" si="100"/>
        <v/>
      </c>
      <c r="FT75" s="10" t="str">
        <f t="shared" si="100"/>
        <v/>
      </c>
      <c r="FU75" s="10" t="str">
        <f t="shared" si="100"/>
        <v/>
      </c>
      <c r="FV75" s="10" t="str">
        <f t="shared" si="100"/>
        <v/>
      </c>
      <c r="FW75" s="10" t="str">
        <f t="shared" si="99"/>
        <v/>
      </c>
    </row>
    <row r="76" spans="36:179">
      <c r="FP76" s="10" t="str">
        <f t="shared" si="100"/>
        <v/>
      </c>
      <c r="FQ76" s="10" t="str">
        <f t="shared" si="100"/>
        <v/>
      </c>
      <c r="FR76" s="10" t="str">
        <f t="shared" si="100"/>
        <v/>
      </c>
      <c r="FS76" s="10" t="str">
        <f t="shared" si="100"/>
        <v/>
      </c>
      <c r="FT76" s="10" t="str">
        <f t="shared" si="100"/>
        <v/>
      </c>
      <c r="FU76" s="10" t="str">
        <f t="shared" si="100"/>
        <v/>
      </c>
      <c r="FV76" s="10" t="str">
        <f t="shared" si="100"/>
        <v/>
      </c>
      <c r="FW76" s="10" t="str">
        <f t="shared" si="99"/>
        <v/>
      </c>
    </row>
    <row r="77" spans="36:179">
      <c r="FP77" s="10" t="str">
        <f t="shared" si="100"/>
        <v/>
      </c>
      <c r="FQ77" s="10" t="str">
        <f t="shared" si="100"/>
        <v/>
      </c>
      <c r="FR77" s="10" t="str">
        <f t="shared" si="100"/>
        <v/>
      </c>
      <c r="FS77" s="10" t="str">
        <f t="shared" si="100"/>
        <v/>
      </c>
      <c r="FT77" s="10" t="str">
        <f t="shared" si="100"/>
        <v/>
      </c>
      <c r="FU77" s="10" t="str">
        <f t="shared" si="100"/>
        <v/>
      </c>
      <c r="FV77" s="10" t="str">
        <f t="shared" si="100"/>
        <v/>
      </c>
      <c r="FW77" s="10" t="str">
        <f t="shared" si="99"/>
        <v/>
      </c>
    </row>
    <row r="78" spans="36:179">
      <c r="FP78" s="10" t="str">
        <f t="shared" si="100"/>
        <v/>
      </c>
      <c r="FQ78" s="10" t="str">
        <f t="shared" si="100"/>
        <v/>
      </c>
      <c r="FR78" s="10" t="str">
        <f t="shared" si="100"/>
        <v/>
      </c>
      <c r="FS78" s="10" t="str">
        <f t="shared" si="100"/>
        <v/>
      </c>
      <c r="FT78" s="10" t="str">
        <f t="shared" si="100"/>
        <v/>
      </c>
      <c r="FU78" s="10" t="str">
        <f t="shared" si="100"/>
        <v/>
      </c>
      <c r="FV78" s="10" t="str">
        <f t="shared" si="100"/>
        <v/>
      </c>
      <c r="FW78" s="10" t="str">
        <f t="shared" si="99"/>
        <v/>
      </c>
    </row>
    <row r="79" spans="36:179">
      <c r="FP79" s="10" t="str">
        <f t="shared" si="100"/>
        <v/>
      </c>
      <c r="FQ79" s="10" t="str">
        <f t="shared" si="100"/>
        <v/>
      </c>
      <c r="FR79" s="10" t="str">
        <f t="shared" si="100"/>
        <v/>
      </c>
      <c r="FS79" s="10" t="str">
        <f t="shared" si="100"/>
        <v/>
      </c>
      <c r="FT79" s="10" t="str">
        <f t="shared" si="100"/>
        <v/>
      </c>
      <c r="FU79" s="10" t="str">
        <f t="shared" si="100"/>
        <v/>
      </c>
      <c r="FV79" s="10" t="str">
        <f t="shared" si="100"/>
        <v/>
      </c>
      <c r="FW79" s="10" t="str">
        <f t="shared" si="99"/>
        <v/>
      </c>
    </row>
    <row r="80" spans="36:179">
      <c r="FP80" s="10" t="str">
        <f t="shared" si="100"/>
        <v/>
      </c>
      <c r="FQ80" s="10" t="str">
        <f t="shared" si="100"/>
        <v/>
      </c>
      <c r="FR80" s="10" t="str">
        <f t="shared" si="100"/>
        <v/>
      </c>
      <c r="FS80" s="10" t="str">
        <f t="shared" si="100"/>
        <v/>
      </c>
      <c r="FT80" s="10" t="str">
        <f t="shared" si="100"/>
        <v/>
      </c>
      <c r="FU80" s="10" t="str">
        <f t="shared" si="100"/>
        <v/>
      </c>
      <c r="FV80" s="10" t="str">
        <f t="shared" si="100"/>
        <v/>
      </c>
      <c r="FW80" s="10" t="str">
        <f t="shared" si="99"/>
        <v/>
      </c>
    </row>
    <row r="81" spans="172:179">
      <c r="FP81" s="10" t="str">
        <f t="shared" si="100"/>
        <v/>
      </c>
      <c r="FQ81" s="10" t="str">
        <f t="shared" si="100"/>
        <v/>
      </c>
      <c r="FR81" s="10" t="str">
        <f t="shared" si="100"/>
        <v/>
      </c>
      <c r="FS81" s="10" t="str">
        <f t="shared" si="100"/>
        <v/>
      </c>
      <c r="FT81" s="10" t="str">
        <f t="shared" si="100"/>
        <v/>
      </c>
      <c r="FU81" s="10" t="str">
        <f t="shared" si="100"/>
        <v/>
      </c>
      <c r="FV81" s="10" t="str">
        <f t="shared" si="100"/>
        <v/>
      </c>
      <c r="FW81" s="10" t="str">
        <f t="shared" si="99"/>
        <v/>
      </c>
    </row>
    <row r="82" spans="172:179">
      <c r="FP82" s="10" t="str">
        <f t="shared" si="100"/>
        <v/>
      </c>
      <c r="FQ82" s="10" t="str">
        <f t="shared" si="100"/>
        <v/>
      </c>
      <c r="FR82" s="10" t="str">
        <f t="shared" si="100"/>
        <v/>
      </c>
      <c r="FS82" s="10" t="str">
        <f t="shared" si="100"/>
        <v/>
      </c>
      <c r="FT82" s="10" t="str">
        <f t="shared" si="100"/>
        <v/>
      </c>
      <c r="FU82" s="10" t="str">
        <f t="shared" si="100"/>
        <v/>
      </c>
      <c r="FV82" s="10" t="str">
        <f t="shared" si="100"/>
        <v/>
      </c>
      <c r="FW82" s="10" t="str">
        <f t="shared" si="99"/>
        <v/>
      </c>
    </row>
    <row r="83" spans="172:179">
      <c r="FP83" s="10" t="str">
        <f t="shared" si="100"/>
        <v/>
      </c>
      <c r="FQ83" s="10" t="str">
        <f t="shared" si="100"/>
        <v/>
      </c>
      <c r="FR83" s="10" t="str">
        <f t="shared" si="100"/>
        <v/>
      </c>
      <c r="FS83" s="10" t="str">
        <f t="shared" si="100"/>
        <v/>
      </c>
      <c r="FT83" s="10" t="str">
        <f t="shared" si="100"/>
        <v/>
      </c>
      <c r="FU83" s="10" t="str">
        <f t="shared" si="100"/>
        <v/>
      </c>
      <c r="FV83" s="10" t="str">
        <f t="shared" si="100"/>
        <v/>
      </c>
      <c r="FW83" s="10" t="str">
        <f t="shared" si="99"/>
        <v/>
      </c>
    </row>
    <row r="84" spans="172:179">
      <c r="FP84" s="10" t="str">
        <f t="shared" si="100"/>
        <v/>
      </c>
      <c r="FQ84" s="10" t="str">
        <f t="shared" si="100"/>
        <v/>
      </c>
      <c r="FR84" s="10" t="str">
        <f t="shared" si="100"/>
        <v/>
      </c>
      <c r="FS84" s="10" t="str">
        <f t="shared" si="100"/>
        <v/>
      </c>
      <c r="FT84" s="10" t="str">
        <f t="shared" si="100"/>
        <v/>
      </c>
      <c r="FU84" s="10" t="str">
        <f t="shared" si="100"/>
        <v/>
      </c>
      <c r="FV84" s="10" t="str">
        <f t="shared" si="100"/>
        <v/>
      </c>
      <c r="FW84" s="10" t="str">
        <f t="shared" si="99"/>
        <v/>
      </c>
    </row>
    <row r="85" spans="172:179">
      <c r="FP85" s="10" t="str">
        <f t="shared" si="100"/>
        <v/>
      </c>
      <c r="FQ85" s="10" t="str">
        <f t="shared" si="100"/>
        <v/>
      </c>
      <c r="FR85" s="10" t="str">
        <f t="shared" si="100"/>
        <v/>
      </c>
      <c r="FS85" s="10" t="str">
        <f t="shared" si="100"/>
        <v/>
      </c>
      <c r="FT85" s="10" t="str">
        <f t="shared" si="100"/>
        <v/>
      </c>
      <c r="FU85" s="10" t="str">
        <f t="shared" si="100"/>
        <v/>
      </c>
      <c r="FV85" s="10" t="str">
        <f t="shared" si="100"/>
        <v/>
      </c>
      <c r="FW85" s="10" t="str">
        <f t="shared" si="99"/>
        <v/>
      </c>
    </row>
    <row r="86" spans="172:179">
      <c r="FP86" s="10" t="str">
        <f t="shared" si="100"/>
        <v/>
      </c>
      <c r="FQ86" s="10" t="str">
        <f t="shared" si="100"/>
        <v/>
      </c>
      <c r="FR86" s="10" t="str">
        <f t="shared" si="100"/>
        <v/>
      </c>
      <c r="FS86" s="10" t="str">
        <f t="shared" si="100"/>
        <v/>
      </c>
      <c r="FT86" s="10" t="str">
        <f t="shared" si="100"/>
        <v/>
      </c>
      <c r="FU86" s="10" t="str">
        <f t="shared" si="100"/>
        <v/>
      </c>
      <c r="FV86" s="10" t="str">
        <f t="shared" si="100"/>
        <v/>
      </c>
      <c r="FW86" s="10" t="str">
        <f t="shared" si="99"/>
        <v/>
      </c>
    </row>
    <row r="87" spans="172:179">
      <c r="FP87" s="10" t="str">
        <f t="shared" si="100"/>
        <v/>
      </c>
      <c r="FQ87" s="10" t="str">
        <f t="shared" si="100"/>
        <v/>
      </c>
      <c r="FR87" s="10" t="str">
        <f t="shared" si="100"/>
        <v/>
      </c>
      <c r="FS87" s="10" t="str">
        <f t="shared" si="100"/>
        <v/>
      </c>
      <c r="FT87" s="10" t="str">
        <f t="shared" si="100"/>
        <v/>
      </c>
      <c r="FU87" s="10" t="str">
        <f t="shared" si="100"/>
        <v/>
      </c>
      <c r="FV87" s="10" t="str">
        <f t="shared" si="100"/>
        <v/>
      </c>
      <c r="FW87" s="10" t="str">
        <f t="shared" si="99"/>
        <v/>
      </c>
    </row>
    <row r="88" spans="172:179">
      <c r="FP88" s="10" t="str">
        <f t="shared" si="100"/>
        <v/>
      </c>
      <c r="FQ88" s="10" t="str">
        <f t="shared" si="100"/>
        <v/>
      </c>
      <c r="FR88" s="10" t="str">
        <f t="shared" si="100"/>
        <v/>
      </c>
      <c r="FS88" s="10" t="str">
        <f t="shared" si="100"/>
        <v/>
      </c>
      <c r="FT88" s="10" t="str">
        <f t="shared" si="100"/>
        <v/>
      </c>
      <c r="FU88" s="10" t="str">
        <f t="shared" si="100"/>
        <v/>
      </c>
      <c r="FV88" s="10" t="str">
        <f t="shared" si="100"/>
        <v/>
      </c>
      <c r="FW88" s="10" t="str">
        <f t="shared" si="99"/>
        <v/>
      </c>
    </row>
    <row r="89" spans="172:179">
      <c r="FP89" s="10" t="str">
        <f t="shared" si="100"/>
        <v/>
      </c>
      <c r="FQ89" s="10" t="str">
        <f t="shared" si="100"/>
        <v/>
      </c>
      <c r="FR89" s="10" t="str">
        <f t="shared" si="100"/>
        <v/>
      </c>
      <c r="FS89" s="10" t="str">
        <f t="shared" si="100"/>
        <v/>
      </c>
      <c r="FT89" s="10" t="str">
        <f t="shared" si="100"/>
        <v/>
      </c>
      <c r="FU89" s="10" t="str">
        <f t="shared" si="100"/>
        <v/>
      </c>
      <c r="FV89" s="10" t="str">
        <f t="shared" si="100"/>
        <v/>
      </c>
      <c r="FW89" s="10" t="str">
        <f t="shared" si="99"/>
        <v/>
      </c>
    </row>
    <row r="90" spans="172:179">
      <c r="FP90" s="10" t="str">
        <f t="shared" si="100"/>
        <v/>
      </c>
      <c r="FQ90" s="10" t="str">
        <f t="shared" si="100"/>
        <v/>
      </c>
      <c r="FR90" s="10" t="str">
        <f t="shared" si="100"/>
        <v/>
      </c>
      <c r="FS90" s="10" t="str">
        <f t="shared" si="100"/>
        <v/>
      </c>
      <c r="FT90" s="10" t="str">
        <f t="shared" si="100"/>
        <v/>
      </c>
      <c r="FU90" s="10" t="str">
        <f t="shared" si="100"/>
        <v/>
      </c>
      <c r="FV90" s="10" t="str">
        <f t="shared" si="100"/>
        <v/>
      </c>
      <c r="FW90" s="10" t="str">
        <f t="shared" si="99"/>
        <v/>
      </c>
    </row>
    <row r="91" spans="172:179">
      <c r="FP91" s="10" t="str">
        <f t="shared" si="100"/>
        <v/>
      </c>
      <c r="FQ91" s="10" t="str">
        <f t="shared" si="100"/>
        <v/>
      </c>
      <c r="FR91" s="10" t="str">
        <f t="shared" si="100"/>
        <v/>
      </c>
      <c r="FS91" s="10" t="str">
        <f t="shared" si="100"/>
        <v/>
      </c>
      <c r="FT91" s="10" t="str">
        <f t="shared" si="100"/>
        <v/>
      </c>
      <c r="FU91" s="10" t="str">
        <f t="shared" si="100"/>
        <v/>
      </c>
      <c r="FV91" s="10" t="str">
        <f t="shared" si="100"/>
        <v/>
      </c>
      <c r="FW91" s="10" t="str">
        <f t="shared" si="99"/>
        <v/>
      </c>
    </row>
    <row r="92" spans="172:179">
      <c r="FP92" s="10" t="str">
        <f t="shared" si="100"/>
        <v/>
      </c>
      <c r="FQ92" s="10" t="str">
        <f t="shared" si="100"/>
        <v/>
      </c>
      <c r="FR92" s="10" t="str">
        <f t="shared" si="100"/>
        <v/>
      </c>
      <c r="FS92" s="10" t="str">
        <f t="shared" si="100"/>
        <v/>
      </c>
      <c r="FT92" s="10" t="str">
        <f t="shared" si="100"/>
        <v/>
      </c>
      <c r="FU92" s="10" t="str">
        <f t="shared" si="100"/>
        <v/>
      </c>
      <c r="FV92" s="10" t="str">
        <f t="shared" si="100"/>
        <v/>
      </c>
      <c r="FW92" s="10" t="str">
        <f t="shared" si="99"/>
        <v/>
      </c>
    </row>
    <row r="93" spans="172:179">
      <c r="FP93" s="10" t="str">
        <f t="shared" si="100"/>
        <v/>
      </c>
      <c r="FQ93" s="10" t="str">
        <f t="shared" si="100"/>
        <v/>
      </c>
      <c r="FR93" s="10" t="str">
        <f t="shared" si="100"/>
        <v/>
      </c>
      <c r="FS93" s="10" t="str">
        <f t="shared" si="100"/>
        <v/>
      </c>
      <c r="FT93" s="10" t="str">
        <f t="shared" si="100"/>
        <v/>
      </c>
      <c r="FU93" s="10" t="str">
        <f t="shared" si="100"/>
        <v/>
      </c>
      <c r="FV93" s="10" t="str">
        <f t="shared" si="100"/>
        <v/>
      </c>
      <c r="FW93" s="10" t="str">
        <f t="shared" si="99"/>
        <v/>
      </c>
    </row>
    <row r="94" spans="172:179">
      <c r="FP94" s="10" t="str">
        <f t="shared" si="100"/>
        <v/>
      </c>
      <c r="FQ94" s="10" t="str">
        <f t="shared" si="100"/>
        <v/>
      </c>
      <c r="FR94" s="10" t="str">
        <f t="shared" si="100"/>
        <v/>
      </c>
      <c r="FS94" s="10" t="str">
        <f t="shared" si="100"/>
        <v/>
      </c>
      <c r="FT94" s="10" t="str">
        <f t="shared" si="100"/>
        <v/>
      </c>
      <c r="FU94" s="10" t="str">
        <f t="shared" si="100"/>
        <v/>
      </c>
      <c r="FV94" s="10" t="str">
        <f t="shared" si="100"/>
        <v/>
      </c>
      <c r="FW94" s="10" t="str">
        <f t="shared" si="99"/>
        <v/>
      </c>
    </row>
    <row r="95" spans="172:179">
      <c r="FP95" s="10" t="str">
        <f t="shared" si="100"/>
        <v/>
      </c>
      <c r="FQ95" s="10" t="str">
        <f t="shared" si="100"/>
        <v/>
      </c>
      <c r="FR95" s="10" t="str">
        <f t="shared" si="100"/>
        <v/>
      </c>
      <c r="FS95" s="10" t="str">
        <f t="shared" si="100"/>
        <v/>
      </c>
      <c r="FT95" s="10" t="str">
        <f t="shared" si="100"/>
        <v/>
      </c>
      <c r="FU95" s="10" t="str">
        <f t="shared" si="100"/>
        <v/>
      </c>
      <c r="FV95" s="10" t="str">
        <f t="shared" si="100"/>
        <v/>
      </c>
      <c r="FW95" s="10" t="str">
        <f t="shared" si="99"/>
        <v/>
      </c>
    </row>
    <row r="96" spans="172:179">
      <c r="FP96" s="10" t="str">
        <f t="shared" si="100"/>
        <v/>
      </c>
      <c r="FQ96" s="10" t="str">
        <f t="shared" si="100"/>
        <v/>
      </c>
      <c r="FR96" s="10" t="str">
        <f t="shared" si="100"/>
        <v/>
      </c>
      <c r="FS96" s="10" t="str">
        <f t="shared" si="100"/>
        <v/>
      </c>
      <c r="FT96" s="10" t="str">
        <f t="shared" si="100"/>
        <v/>
      </c>
      <c r="FU96" s="10" t="str">
        <f t="shared" si="100"/>
        <v/>
      </c>
      <c r="FV96" s="10" t="str">
        <f t="shared" si="100"/>
        <v/>
      </c>
      <c r="FW96" s="10" t="str">
        <f t="shared" si="99"/>
        <v/>
      </c>
    </row>
    <row r="97" spans="172:179">
      <c r="FP97" s="10" t="str">
        <f t="shared" si="100"/>
        <v/>
      </c>
      <c r="FQ97" s="10" t="str">
        <f t="shared" si="100"/>
        <v/>
      </c>
      <c r="FR97" s="10" t="str">
        <f t="shared" si="100"/>
        <v/>
      </c>
      <c r="FS97" s="10" t="str">
        <f t="shared" si="100"/>
        <v/>
      </c>
      <c r="FT97" s="10" t="str">
        <f t="shared" si="100"/>
        <v/>
      </c>
      <c r="FU97" s="10" t="str">
        <f t="shared" si="100"/>
        <v/>
      </c>
      <c r="FV97" s="10" t="str">
        <f t="shared" si="100"/>
        <v/>
      </c>
      <c r="FW97" s="10" t="str">
        <f t="shared" si="99"/>
        <v/>
      </c>
    </row>
    <row r="98" spans="172:179">
      <c r="FP98" s="10" t="str">
        <f t="shared" si="100"/>
        <v/>
      </c>
      <c r="FQ98" s="10" t="str">
        <f t="shared" si="100"/>
        <v/>
      </c>
      <c r="FR98" s="10" t="str">
        <f t="shared" si="100"/>
        <v/>
      </c>
      <c r="FS98" s="10" t="str">
        <f t="shared" si="100"/>
        <v/>
      </c>
      <c r="FT98" s="10" t="str">
        <f t="shared" si="100"/>
        <v/>
      </c>
      <c r="FU98" s="10" t="str">
        <f t="shared" si="100"/>
        <v/>
      </c>
      <c r="FV98" s="10" t="str">
        <f t="shared" si="100"/>
        <v/>
      </c>
      <c r="FW98" s="10" t="str">
        <f t="shared" si="99"/>
        <v/>
      </c>
    </row>
    <row r="99" spans="172:179">
      <c r="FP99" s="10" t="str">
        <f t="shared" si="100"/>
        <v/>
      </c>
      <c r="FQ99" s="10" t="str">
        <f t="shared" si="100"/>
        <v/>
      </c>
      <c r="FR99" s="10" t="str">
        <f t="shared" si="100"/>
        <v/>
      </c>
      <c r="FS99" s="10" t="str">
        <f t="shared" si="100"/>
        <v/>
      </c>
      <c r="FT99" s="10" t="str">
        <f t="shared" si="100"/>
        <v/>
      </c>
      <c r="FU99" s="10" t="str">
        <f t="shared" si="100"/>
        <v/>
      </c>
      <c r="FV99" s="10" t="str">
        <f t="shared" si="100"/>
        <v/>
      </c>
      <c r="FW99" s="10" t="str">
        <f t="shared" si="99"/>
        <v/>
      </c>
    </row>
    <row r="100" spans="172:179">
      <c r="FP100" s="10" t="str">
        <f t="shared" si="100"/>
        <v/>
      </c>
      <c r="FQ100" s="10" t="str">
        <f t="shared" si="100"/>
        <v/>
      </c>
      <c r="FR100" s="10" t="str">
        <f t="shared" si="100"/>
        <v/>
      </c>
      <c r="FS100" s="10" t="str">
        <f t="shared" si="100"/>
        <v/>
      </c>
      <c r="FT100" s="10" t="str">
        <f t="shared" si="100"/>
        <v/>
      </c>
      <c r="FU100" s="10" t="str">
        <f t="shared" si="100"/>
        <v/>
      </c>
      <c r="FV100" s="10" t="str">
        <f t="shared" si="100"/>
        <v/>
      </c>
      <c r="FW100" s="10" t="str">
        <f t="shared" si="99"/>
        <v/>
      </c>
    </row>
    <row r="101" spans="172:179">
      <c r="FP101" s="10" t="str">
        <f t="shared" si="100"/>
        <v/>
      </c>
      <c r="FQ101" s="10" t="str">
        <f t="shared" si="100"/>
        <v/>
      </c>
      <c r="FR101" s="10" t="str">
        <f t="shared" si="100"/>
        <v/>
      </c>
      <c r="FS101" s="10" t="str">
        <f t="shared" si="100"/>
        <v/>
      </c>
      <c r="FT101" s="10" t="str">
        <f t="shared" si="100"/>
        <v/>
      </c>
      <c r="FU101" s="10" t="str">
        <f t="shared" si="100"/>
        <v/>
      </c>
      <c r="FV101" s="10" t="str">
        <f t="shared" si="100"/>
        <v/>
      </c>
      <c r="FW101" s="10" t="str">
        <f t="shared" si="99"/>
        <v/>
      </c>
    </row>
  </sheetData>
  <mergeCells count="13">
    <mergeCell ref="FP8:FW8"/>
    <mergeCell ref="BN2:BP2"/>
    <mergeCell ref="DA2:DC2"/>
    <mergeCell ref="V8:Z8"/>
    <mergeCell ref="AC8:AI8"/>
    <mergeCell ref="BU8:CA8"/>
    <mergeCell ref="CG8:CM8"/>
    <mergeCell ref="CS8:CY8"/>
    <mergeCell ref="DG8:DM8"/>
    <mergeCell ref="DU8:EA8"/>
    <mergeCell ref="EG8:EM8"/>
    <mergeCell ref="ER8:EY8"/>
    <mergeCell ref="FD8:FK8"/>
  </mergeCells>
  <conditionalFormatting sqref="K9:K38">
    <cfRule type="duplicateValues" dxfId="101" priority="221"/>
  </conditionalFormatting>
  <conditionalFormatting sqref="L9:L38">
    <cfRule type="duplicateValues" dxfId="100" priority="220"/>
  </conditionalFormatting>
  <conditionalFormatting sqref="M9:N38">
    <cfRule type="duplicateValues" dxfId="99" priority="219"/>
  </conditionalFormatting>
  <conditionalFormatting sqref="FD9:FN35 FD39:FN452">
    <cfRule type="expression" dxfId="98" priority="214" stopIfTrue="1">
      <formula>OR(FD9=$Z9)</formula>
    </cfRule>
    <cfRule type="expression" dxfId="97" priority="215" stopIfTrue="1">
      <formula>OR(FD9=$X9)</formula>
    </cfRule>
    <cfRule type="expression" dxfId="96" priority="216" stopIfTrue="1">
      <formula>OR(FD9=$Y9)</formula>
    </cfRule>
    <cfRule type="expression" dxfId="95" priority="217" stopIfTrue="1">
      <formula>OR(FD9=$W9)</formula>
    </cfRule>
    <cfRule type="expression" dxfId="94" priority="218" stopIfTrue="1">
      <formula>OR(FD9=$V9)</formula>
    </cfRule>
  </conditionalFormatting>
  <conditionalFormatting sqref="K39:K41">
    <cfRule type="duplicateValues" dxfId="93" priority="213"/>
  </conditionalFormatting>
  <conditionalFormatting sqref="L39:L41">
    <cfRule type="duplicateValues" dxfId="92" priority="212"/>
  </conditionalFormatting>
  <conditionalFormatting sqref="M39:N41">
    <cfRule type="duplicateValues" dxfId="91" priority="211"/>
  </conditionalFormatting>
  <conditionalFormatting sqref="ER9:EY35 ER39:EY407">
    <cfRule type="expression" dxfId="90" priority="206" stopIfTrue="1">
      <formula>OR(ER9=$Z9)</formula>
    </cfRule>
    <cfRule type="expression" dxfId="89" priority="207" stopIfTrue="1">
      <formula>OR(ER9=$X9)</formula>
    </cfRule>
    <cfRule type="expression" dxfId="88" priority="208" stopIfTrue="1">
      <formula>OR(ER9=$Y9)</formula>
    </cfRule>
    <cfRule type="expression" dxfId="87" priority="209" stopIfTrue="1">
      <formula>OR(ER9=$W9)</formula>
    </cfRule>
    <cfRule type="expression" dxfId="86" priority="210" stopIfTrue="1">
      <formula>OR(ER9=$V9)</formula>
    </cfRule>
  </conditionalFormatting>
  <conditionalFormatting sqref="AB9:AI35 BL10:BL35 AB39:AI407 BL39:BL407">
    <cfRule type="expression" dxfId="85" priority="201" stopIfTrue="1">
      <formula>OR(AB9=$Z9)</formula>
    </cfRule>
    <cfRule type="expression" dxfId="84" priority="202" stopIfTrue="1">
      <formula>OR(AB9=$Y9)</formula>
    </cfRule>
    <cfRule type="expression" dxfId="83" priority="203" stopIfTrue="1">
      <formula>OR(AB9=$X9)</formula>
    </cfRule>
    <cfRule type="expression" dxfId="82" priority="204" stopIfTrue="1">
      <formula>OR(AB9=$W9)</formula>
    </cfRule>
    <cfRule type="expression" dxfId="81" priority="205" stopIfTrue="1">
      <formula>OR(AB9=$V9)</formula>
    </cfRule>
  </conditionalFormatting>
  <conditionalFormatting sqref="DF9:DM35 DF39:DM454">
    <cfRule type="expression" dxfId="80" priority="200" stopIfTrue="1">
      <formula>OR(DF9=$V9)</formula>
    </cfRule>
  </conditionalFormatting>
  <conditionalFormatting sqref="DT9:EA35 DT39:EA404 EL6:EM451 EK6:EK36 EK38:EK451 EF5:EM5">
    <cfRule type="expression" dxfId="79" priority="195" stopIfTrue="1">
      <formula>OR(DT5=$Z5)</formula>
    </cfRule>
    <cfRule type="expression" dxfId="78" priority="196" stopIfTrue="1">
      <formula>OR(DT5=$Y5)</formula>
    </cfRule>
    <cfRule type="expression" dxfId="77" priority="197" stopIfTrue="1">
      <formula>OR(DT5=$X5)</formula>
    </cfRule>
    <cfRule type="expression" dxfId="76" priority="198" stopIfTrue="1">
      <formula>OR(DT5=$W5)</formula>
    </cfRule>
    <cfRule type="expression" dxfId="75" priority="199" stopIfTrue="1">
      <formula>OR(DT5=$V5)</formula>
    </cfRule>
  </conditionalFormatting>
  <conditionalFormatting sqref="EF6:EJ451">
    <cfRule type="expression" dxfId="74" priority="190" stopIfTrue="1">
      <formula>OR(EF6=$Z6)</formula>
    </cfRule>
    <cfRule type="expression" dxfId="73" priority="191" stopIfTrue="1">
      <formula>OR(EF6=$Y6)</formula>
    </cfRule>
    <cfRule type="expression" dxfId="72" priority="192" stopIfTrue="1">
      <formula>OR(EF6=$X6)</formula>
    </cfRule>
    <cfRule type="expression" dxfId="71" priority="193" stopIfTrue="1">
      <formula>OR(EF6=$W6)</formula>
    </cfRule>
    <cfRule type="expression" dxfId="70" priority="194" stopIfTrue="1">
      <formula>OR(EF6=$V6)</formula>
    </cfRule>
  </conditionalFormatting>
  <conditionalFormatting sqref="AA10:AA35">
    <cfRule type="dataBar" priority="189">
      <dataBar>
        <cfvo type="min" val="0"/>
        <cfvo type="max" val="0"/>
        <color rgb="FFFFB628"/>
      </dataBar>
    </cfRule>
  </conditionalFormatting>
  <conditionalFormatting sqref="AC1:AI1 BL1">
    <cfRule type="dataBar" priority="188">
      <dataBar>
        <cfvo type="min" val="0"/>
        <cfvo type="max" val="0"/>
        <color rgb="FFFF555A"/>
      </dataBar>
    </cfRule>
  </conditionalFormatting>
  <conditionalFormatting sqref="AB2:AI2 BL2">
    <cfRule type="dataBar" priority="187">
      <dataBar>
        <cfvo type="min" val="0"/>
        <cfvo type="max" val="0"/>
        <color rgb="FF008AEF"/>
      </dataBar>
    </cfRule>
  </conditionalFormatting>
  <conditionalFormatting sqref="ER1:EY1">
    <cfRule type="dataBar" priority="186">
      <dataBar>
        <cfvo type="min" val="0"/>
        <cfvo type="max" val="0"/>
        <color rgb="FFFF555A"/>
      </dataBar>
    </cfRule>
  </conditionalFormatting>
  <conditionalFormatting sqref="ER2:EY2">
    <cfRule type="dataBar" priority="185">
      <dataBar>
        <cfvo type="min" val="0"/>
        <cfvo type="max" val="0"/>
        <color rgb="FF008AEF"/>
      </dataBar>
    </cfRule>
  </conditionalFormatting>
  <conditionalFormatting sqref="FD1:FK1">
    <cfRule type="dataBar" priority="184">
      <dataBar>
        <cfvo type="min" val="0"/>
        <cfvo type="max" val="0"/>
        <color rgb="FFFF555A"/>
      </dataBar>
    </cfRule>
  </conditionalFormatting>
  <conditionalFormatting sqref="FD2:FK2">
    <cfRule type="dataBar" priority="183">
      <dataBar>
        <cfvo type="min" val="0"/>
        <cfvo type="max" val="0"/>
        <color rgb="FF008AEF"/>
      </dataBar>
    </cfRule>
  </conditionalFormatting>
  <conditionalFormatting sqref="EF1:EM1">
    <cfRule type="dataBar" priority="182">
      <dataBar>
        <cfvo type="min" val="0"/>
        <cfvo type="max" val="0"/>
        <color rgb="FFFF555A"/>
      </dataBar>
    </cfRule>
  </conditionalFormatting>
  <conditionalFormatting sqref="DT1:EA1">
    <cfRule type="dataBar" priority="181">
      <dataBar>
        <cfvo type="min" val="0"/>
        <cfvo type="max" val="0"/>
        <color rgb="FFFF555A"/>
      </dataBar>
    </cfRule>
  </conditionalFormatting>
  <conditionalFormatting sqref="DF1:DM1">
    <cfRule type="dataBar" priority="180">
      <dataBar>
        <cfvo type="min" val="0"/>
        <cfvo type="max" val="0"/>
        <color rgb="FFFF555A"/>
      </dataBar>
    </cfRule>
  </conditionalFormatting>
  <conditionalFormatting sqref="CR1:CY1">
    <cfRule type="dataBar" priority="179">
      <dataBar>
        <cfvo type="min" val="0"/>
        <cfvo type="max" val="0"/>
        <color rgb="FFFF555A"/>
      </dataBar>
    </cfRule>
  </conditionalFormatting>
  <conditionalFormatting sqref="BT1:CA1">
    <cfRule type="dataBar" priority="178">
      <dataBar>
        <cfvo type="min" val="0"/>
        <cfvo type="max" val="0"/>
        <color rgb="FFFF555A"/>
      </dataBar>
    </cfRule>
  </conditionalFormatting>
  <conditionalFormatting sqref="EQ12:EQ35">
    <cfRule type="dataBar" priority="177">
      <dataBar>
        <cfvo type="min" val="0"/>
        <cfvo type="max" val="0"/>
        <color rgb="FFFFB628"/>
      </dataBar>
    </cfRule>
  </conditionalFormatting>
  <conditionalFormatting sqref="FL8:FN8">
    <cfRule type="dataBar" priority="176">
      <dataBar>
        <cfvo type="min" val="0"/>
        <cfvo type="max" val="0"/>
        <color rgb="FF63C384"/>
      </dataBar>
    </cfRule>
  </conditionalFormatting>
  <conditionalFormatting sqref="EZ8:FB8">
    <cfRule type="dataBar" priority="175">
      <dataBar>
        <cfvo type="min" val="0"/>
        <cfvo type="max" val="0"/>
        <color rgb="FF63C384"/>
      </dataBar>
    </cfRule>
  </conditionalFormatting>
  <conditionalFormatting sqref="EN8:EP8">
    <cfRule type="dataBar" priority="174">
      <dataBar>
        <cfvo type="min" val="0"/>
        <cfvo type="max" val="0"/>
        <color rgb="FF63C384"/>
      </dataBar>
    </cfRule>
  </conditionalFormatting>
  <conditionalFormatting sqref="EB8:ED8">
    <cfRule type="dataBar" priority="173">
      <dataBar>
        <cfvo type="min" val="0"/>
        <cfvo type="max" val="0"/>
        <color rgb="FF63C384"/>
      </dataBar>
    </cfRule>
  </conditionalFormatting>
  <conditionalFormatting sqref="DN8:DP8">
    <cfRule type="dataBar" priority="172">
      <dataBar>
        <cfvo type="min" val="0"/>
        <cfvo type="max" val="0"/>
        <color rgb="FF63C384"/>
      </dataBar>
    </cfRule>
  </conditionalFormatting>
  <conditionalFormatting sqref="CZ8:DB8">
    <cfRule type="dataBar" priority="171">
      <dataBar>
        <cfvo type="min" val="0"/>
        <cfvo type="max" val="0"/>
        <color rgb="FF63C384"/>
      </dataBar>
    </cfRule>
  </conditionalFormatting>
  <conditionalFormatting sqref="CB8:CD8">
    <cfRule type="dataBar" priority="170">
      <dataBar>
        <cfvo type="min" val="0"/>
        <cfvo type="max" val="0"/>
        <color rgb="FF63C384"/>
      </dataBar>
    </cfRule>
  </conditionalFormatting>
  <conditionalFormatting sqref="BN8:BP8">
    <cfRule type="dataBar" priority="169">
      <dataBar>
        <cfvo type="min" val="0"/>
        <cfvo type="max" val="0"/>
        <color rgb="FF63C384"/>
      </dataBar>
    </cfRule>
  </conditionalFormatting>
  <conditionalFormatting sqref="BT2:CA2">
    <cfRule type="dataBar" priority="168">
      <dataBar>
        <cfvo type="min" val="0"/>
        <cfvo type="max" val="0"/>
        <color rgb="FF008AEF"/>
      </dataBar>
    </cfRule>
  </conditionalFormatting>
  <conditionalFormatting sqref="BS37">
    <cfRule type="dataBar" priority="167">
      <dataBar>
        <cfvo type="min" val="0"/>
        <cfvo type="max" val="0"/>
        <color rgb="FF008AEF"/>
      </dataBar>
    </cfRule>
  </conditionalFormatting>
  <conditionalFormatting sqref="AB36:AI36 BL36">
    <cfRule type="dataBar" priority="166">
      <dataBar>
        <cfvo type="min" val="0"/>
        <cfvo type="max" val="0"/>
        <color rgb="FFD6007B"/>
      </dataBar>
    </cfRule>
  </conditionalFormatting>
  <conditionalFormatting sqref="AB37:AI37 BL37">
    <cfRule type="dataBar" priority="165">
      <dataBar>
        <cfvo type="min" val="0"/>
        <cfvo type="max" val="0"/>
        <color rgb="FF008AEF"/>
      </dataBar>
    </cfRule>
  </conditionalFormatting>
  <conditionalFormatting sqref="FD36:FK36">
    <cfRule type="dataBar" priority="164">
      <dataBar>
        <cfvo type="min" val="0"/>
        <cfvo type="max" val="0"/>
        <color rgb="FFFF555A"/>
      </dataBar>
    </cfRule>
  </conditionalFormatting>
  <conditionalFormatting sqref="FD37:FK37">
    <cfRule type="dataBar" priority="163">
      <dataBar>
        <cfvo type="min" val="0"/>
        <cfvo type="max" val="0"/>
        <color rgb="FF008AEF"/>
      </dataBar>
    </cfRule>
  </conditionalFormatting>
  <conditionalFormatting sqref="ER36:EY36">
    <cfRule type="dataBar" priority="162">
      <dataBar>
        <cfvo type="min" val="0"/>
        <cfvo type="max" val="0"/>
        <color rgb="FFFF555A"/>
      </dataBar>
    </cfRule>
  </conditionalFormatting>
  <conditionalFormatting sqref="ER37:EY37">
    <cfRule type="dataBar" priority="161">
      <dataBar>
        <cfvo type="min" val="0"/>
        <cfvo type="max" val="0"/>
        <color rgb="FF008AEF"/>
      </dataBar>
    </cfRule>
  </conditionalFormatting>
  <conditionalFormatting sqref="DF9:DM35 DF39:DM454">
    <cfRule type="expression" dxfId="69" priority="157" stopIfTrue="1">
      <formula>OR(DF9=$Z9)</formula>
    </cfRule>
    <cfRule type="expression" dxfId="68" priority="158" stopIfTrue="1">
      <formula>OR(DF9=$Y9)</formula>
    </cfRule>
    <cfRule type="expression" dxfId="67" priority="159" stopIfTrue="1">
      <formula>OR(DF9=$X9)</formula>
    </cfRule>
    <cfRule type="expression" dxfId="66" priority="160" stopIfTrue="1">
      <formula>OR(DF9=$W9)</formula>
    </cfRule>
  </conditionalFormatting>
  <conditionalFormatting sqref="DE32:DE35">
    <cfRule type="dataBar" priority="156">
      <dataBar>
        <cfvo type="min" val="0"/>
        <cfvo type="max" val="0"/>
        <color rgb="FFFFB628"/>
      </dataBar>
    </cfRule>
  </conditionalFormatting>
  <conditionalFormatting sqref="DE39:DE42">
    <cfRule type="dataBar" priority="155">
      <dataBar>
        <cfvo type="min" val="0"/>
        <cfvo type="max" val="0"/>
        <color rgb="FFFFB628"/>
      </dataBar>
    </cfRule>
  </conditionalFormatting>
  <conditionalFormatting sqref="EQ39:EQ57">
    <cfRule type="dataBar" priority="154">
      <dataBar>
        <cfvo type="min" val="0"/>
        <cfvo type="max" val="0"/>
        <color rgb="FFFFB628"/>
      </dataBar>
    </cfRule>
  </conditionalFormatting>
  <conditionalFormatting sqref="FC32:FC35">
    <cfRule type="dataBar" priority="153">
      <dataBar>
        <cfvo type="min" val="0"/>
        <cfvo type="max" val="0"/>
        <color rgb="FFFFB628"/>
      </dataBar>
    </cfRule>
  </conditionalFormatting>
  <conditionalFormatting sqref="FC39:FC57">
    <cfRule type="dataBar" priority="152">
      <dataBar>
        <cfvo type="min" val="0"/>
        <cfvo type="max" val="0"/>
        <color rgb="FFFFB628"/>
      </dataBar>
    </cfRule>
  </conditionalFormatting>
  <conditionalFormatting sqref="BS39:BS59">
    <cfRule type="dataBar" priority="151">
      <dataBar>
        <cfvo type="min" val="0"/>
        <cfvo type="max" val="0"/>
        <color rgb="FFFFB628"/>
      </dataBar>
    </cfRule>
  </conditionalFormatting>
  <conditionalFormatting sqref="BS9:BS35">
    <cfRule type="dataBar" priority="150">
      <dataBar>
        <cfvo type="min" val="0"/>
        <cfvo type="max" val="0"/>
        <color rgb="FFFFB628"/>
      </dataBar>
    </cfRule>
  </conditionalFormatting>
  <conditionalFormatting sqref="DF2:DM2">
    <cfRule type="dataBar" priority="149">
      <dataBar>
        <cfvo type="min" val="0"/>
        <cfvo type="max" val="0"/>
        <color rgb="FF008AEF"/>
      </dataBar>
    </cfRule>
  </conditionalFormatting>
  <conditionalFormatting sqref="DE42:DE43">
    <cfRule type="dataBar" priority="148">
      <dataBar>
        <cfvo type="min" val="0"/>
        <cfvo type="max" val="0"/>
        <color rgb="FFFFB628"/>
      </dataBar>
    </cfRule>
  </conditionalFormatting>
  <conditionalFormatting sqref="DE42">
    <cfRule type="dataBar" priority="147">
      <dataBar>
        <cfvo type="min" val="0"/>
        <cfvo type="max" val="0"/>
        <color rgb="FFFFB628"/>
      </dataBar>
    </cfRule>
  </conditionalFormatting>
  <conditionalFormatting sqref="BS39:BS43">
    <cfRule type="dataBar" priority="146">
      <dataBar>
        <cfvo type="min" val="0"/>
        <cfvo type="max" val="0"/>
        <color rgb="FFFFB628"/>
      </dataBar>
    </cfRule>
  </conditionalFormatting>
  <conditionalFormatting sqref="AA39:AA43">
    <cfRule type="dataBar" priority="145">
      <dataBar>
        <cfvo type="min" val="0"/>
        <cfvo type="max" val="0"/>
        <color rgb="FFFFB628"/>
      </dataBar>
    </cfRule>
  </conditionalFormatting>
  <conditionalFormatting sqref="AB1">
    <cfRule type="dataBar" priority="144">
      <dataBar>
        <cfvo type="min" val="0"/>
        <cfvo type="max" val="0"/>
        <color rgb="FFFF555A"/>
      </dataBar>
    </cfRule>
  </conditionalFormatting>
  <conditionalFormatting sqref="DL6:DM6 DF6:DI6 DF7:DM7 DT6:DW6 DT7:EA7 ER6:EU6 ER7:EY7 FD6:FG6">
    <cfRule type="expression" dxfId="65" priority="142" stopIfTrue="1">
      <formula>OR(DF6=$X6)</formula>
    </cfRule>
    <cfRule type="expression" dxfId="64" priority="143" stopIfTrue="1">
      <formula>OR(DF6=$W6)</formula>
    </cfRule>
  </conditionalFormatting>
  <conditionalFormatting sqref="DL6:DM6 DF6:DI6 DF7:DM7 DT6:DW6 DT7:EA7 ER6:EU6 ER7:EY7 FD6:FG6">
    <cfRule type="expression" dxfId="63" priority="141" stopIfTrue="1">
      <formula>OR(DF6=$V6)</formula>
    </cfRule>
  </conditionalFormatting>
  <conditionalFormatting sqref="CF1:CM1">
    <cfRule type="dataBar" priority="140">
      <dataBar>
        <cfvo type="min" val="0"/>
        <cfvo type="max" val="0"/>
        <color rgb="FFFF555A"/>
      </dataBar>
    </cfRule>
  </conditionalFormatting>
  <conditionalFormatting sqref="CN8:CP8">
    <cfRule type="dataBar" priority="139">
      <dataBar>
        <cfvo type="min" val="0"/>
        <cfvo type="max" val="0"/>
        <color rgb="FF63C384"/>
      </dataBar>
    </cfRule>
  </conditionalFormatting>
  <conditionalFormatting sqref="CF2:CM2">
    <cfRule type="dataBar" priority="138">
      <dataBar>
        <cfvo type="min" val="0"/>
        <cfvo type="max" val="0"/>
        <color rgb="FF008AEF"/>
      </dataBar>
    </cfRule>
  </conditionalFormatting>
  <conditionalFormatting sqref="CE37">
    <cfRule type="dataBar" priority="137">
      <dataBar>
        <cfvo type="min" val="0"/>
        <cfvo type="max" val="0"/>
        <color rgb="FF008AEF"/>
      </dataBar>
    </cfRule>
  </conditionalFormatting>
  <conditionalFormatting sqref="CE39:CE59">
    <cfRule type="dataBar" priority="136">
      <dataBar>
        <cfvo type="min" val="0"/>
        <cfvo type="max" val="0"/>
        <color rgb="FFFFB628"/>
      </dataBar>
    </cfRule>
  </conditionalFormatting>
  <conditionalFormatting sqref="CE9:CE35">
    <cfRule type="dataBar" priority="135">
      <dataBar>
        <cfvo type="min" val="0"/>
        <cfvo type="max" val="0"/>
        <color rgb="FFFFB628"/>
      </dataBar>
    </cfRule>
  </conditionalFormatting>
  <conditionalFormatting sqref="CE39:CE43">
    <cfRule type="dataBar" priority="134">
      <dataBar>
        <cfvo type="min" val="0"/>
        <cfvo type="max" val="0"/>
        <color rgb="FFFFB628"/>
      </dataBar>
    </cfRule>
  </conditionalFormatting>
  <conditionalFormatting sqref="CF9:CM35 CF39:CM454">
    <cfRule type="expression" dxfId="62" priority="129" stopIfTrue="1">
      <formula>OR(CF9=$Z9)</formula>
    </cfRule>
    <cfRule type="expression" dxfId="61" priority="130" stopIfTrue="1">
      <formula>OR(CF9=$Y9)</formula>
    </cfRule>
    <cfRule type="expression" dxfId="60" priority="131" stopIfTrue="1">
      <formula>OR(CF9=$X9)</formula>
    </cfRule>
    <cfRule type="expression" dxfId="59" priority="132" stopIfTrue="1">
      <formula>OR(CF9=$W9)</formula>
    </cfRule>
    <cfRule type="expression" dxfId="58" priority="133" stopIfTrue="1">
      <formula>OR(CF9=$V9)</formula>
    </cfRule>
  </conditionalFormatting>
  <conditionalFormatting sqref="CF36:CM36">
    <cfRule type="dataBar" priority="128">
      <dataBar>
        <cfvo type="min" val="0"/>
        <cfvo type="max" val="0"/>
        <color rgb="FFFF555A"/>
      </dataBar>
    </cfRule>
  </conditionalFormatting>
  <conditionalFormatting sqref="CF37:CM37">
    <cfRule type="dataBar" priority="127">
      <dataBar>
        <cfvo type="min" val="0"/>
        <cfvo type="max" val="0"/>
        <color rgb="FF008AEF"/>
      </dataBar>
    </cfRule>
  </conditionalFormatting>
  <conditionalFormatting sqref="BT9:CA35 BT39:CA404">
    <cfRule type="expression" dxfId="57" priority="123" stopIfTrue="1">
      <formula>OR(BT9=$Z9)</formula>
    </cfRule>
    <cfRule type="expression" dxfId="56" priority="124" stopIfTrue="1">
      <formula>OR(BT9=$Y9)</formula>
    </cfRule>
    <cfRule type="expression" dxfId="55" priority="125" stopIfTrue="1">
      <formula>OR(BT9=$X9)</formula>
    </cfRule>
    <cfRule type="expression" dxfId="54" priority="126" stopIfTrue="1">
      <formula>OR(BT9=$V9)</formula>
    </cfRule>
  </conditionalFormatting>
  <conditionalFormatting sqref="BT9:CA35 BT39:CA454">
    <cfRule type="expression" dxfId="53" priority="122" stopIfTrue="1">
      <formula>OR(BT9=$W9)</formula>
    </cfRule>
  </conditionalFormatting>
  <conditionalFormatting sqref="BT36:CA36">
    <cfRule type="dataBar" priority="121">
      <dataBar>
        <cfvo type="min" val="0"/>
        <cfvo type="max" val="0"/>
        <color rgb="FFFF555A"/>
      </dataBar>
    </cfRule>
  </conditionalFormatting>
  <conditionalFormatting sqref="BT37:CA37">
    <cfRule type="dataBar" priority="120">
      <dataBar>
        <cfvo type="min" val="0"/>
        <cfvo type="max" val="0"/>
        <color rgb="FF008AEF"/>
      </dataBar>
    </cfRule>
  </conditionalFormatting>
  <conditionalFormatting sqref="DT36:EA36">
    <cfRule type="dataBar" priority="119">
      <dataBar>
        <cfvo type="min" val="0"/>
        <cfvo type="max" val="0"/>
        <color rgb="FFFF555A"/>
      </dataBar>
    </cfRule>
  </conditionalFormatting>
  <conditionalFormatting sqref="EF36:EM36">
    <cfRule type="dataBar" priority="118">
      <dataBar>
        <cfvo type="min" val="0"/>
        <cfvo type="max" val="0"/>
        <color rgb="FFFF555A"/>
      </dataBar>
    </cfRule>
  </conditionalFormatting>
  <conditionalFormatting sqref="DF36:DM36">
    <cfRule type="dataBar" priority="117">
      <dataBar>
        <cfvo type="min" val="0"/>
        <cfvo type="max" val="0"/>
        <color rgb="FFFF555A"/>
      </dataBar>
    </cfRule>
  </conditionalFormatting>
  <conditionalFormatting sqref="DF37:DM37">
    <cfRule type="dataBar" priority="116">
      <dataBar>
        <cfvo type="min" val="0"/>
        <cfvo type="max" val="0"/>
        <color rgb="FF008AEF"/>
      </dataBar>
    </cfRule>
  </conditionalFormatting>
  <conditionalFormatting sqref="DG6:DJ6">
    <cfRule type="expression" dxfId="52" priority="114" stopIfTrue="1">
      <formula>OR(DG6=$X6)</formula>
    </cfRule>
    <cfRule type="expression" dxfId="51" priority="115" stopIfTrue="1">
      <formula>OR(DG6=$W6)</formula>
    </cfRule>
  </conditionalFormatting>
  <conditionalFormatting sqref="DG6:DJ6">
    <cfRule type="expression" dxfId="50" priority="113" stopIfTrue="1">
      <formula>OR(DG6=$V6)</formula>
    </cfRule>
  </conditionalFormatting>
  <conditionalFormatting sqref="DL6:DM6 DF6:DJ6 DF7:DM7">
    <cfRule type="dataBar" priority="112">
      <dataBar>
        <cfvo type="min" val="0"/>
        <cfvo type="max" val="0"/>
        <color rgb="FF008AEF"/>
      </dataBar>
    </cfRule>
  </conditionalFormatting>
  <conditionalFormatting sqref="DL6:DM6 DF6:DJ6 DF7:DM7">
    <cfRule type="dataBar" priority="111">
      <dataBar>
        <cfvo type="min" val="0"/>
        <cfvo type="max" val="0"/>
        <color rgb="FFFFB628"/>
      </dataBar>
    </cfRule>
  </conditionalFormatting>
  <conditionalFormatting sqref="DK6">
    <cfRule type="dataBar" priority="110">
      <dataBar>
        <cfvo type="min" val="0"/>
        <cfvo type="max" val="0"/>
        <color rgb="FFFFB628"/>
      </dataBar>
    </cfRule>
  </conditionalFormatting>
  <conditionalFormatting sqref="CX6:CY6 CR6:CV6 CR5:CY5">
    <cfRule type="dataBar" priority="109">
      <dataBar>
        <cfvo type="min" val="0"/>
        <cfvo type="max" val="0"/>
        <color rgb="FF008AEF"/>
      </dataBar>
    </cfRule>
  </conditionalFormatting>
  <conditionalFormatting sqref="CX6:CY6 CR6:CV6 CR5:CY5">
    <cfRule type="dataBar" priority="108">
      <dataBar>
        <cfvo type="min" val="0"/>
        <cfvo type="max" val="0"/>
        <color rgb="FFFFB628"/>
      </dataBar>
    </cfRule>
  </conditionalFormatting>
  <conditionalFormatting sqref="CW6">
    <cfRule type="dataBar" priority="107">
      <dataBar>
        <cfvo type="min" val="0"/>
        <cfvo type="max" val="0"/>
        <color rgb="FFFFB628"/>
      </dataBar>
    </cfRule>
  </conditionalFormatting>
  <conditionalFormatting sqref="CR9:CY35 CR39:CY452">
    <cfRule type="expression" dxfId="49" priority="105" stopIfTrue="1">
      <formula>OR(CR9=$Z9)</formula>
    </cfRule>
    <cfRule type="expression" dxfId="48" priority="106" stopIfTrue="1">
      <formula>OR(CR9=$Y9)</formula>
    </cfRule>
  </conditionalFormatting>
  <conditionalFormatting sqref="CR2:CU2">
    <cfRule type="dataBar" priority="104">
      <dataBar>
        <cfvo type="min" val="0"/>
        <cfvo type="max" val="0"/>
        <color rgb="FF008AEF"/>
      </dataBar>
    </cfRule>
  </conditionalFormatting>
  <conditionalFormatting sqref="CR8:CY35 CR39:CY452 CR5:CY6 AG6:AI6">
    <cfRule type="expression" dxfId="47" priority="101" stopIfTrue="1">
      <formula>OR(AG5=$V5)</formula>
    </cfRule>
    <cfRule type="expression" dxfId="46" priority="102" stopIfTrue="1">
      <formula>OR(AG5=$X5)</formula>
    </cfRule>
    <cfRule type="expression" dxfId="45" priority="103" stopIfTrue="1">
      <formula>OR(AG5=$W5)</formula>
    </cfRule>
  </conditionalFormatting>
  <conditionalFormatting sqref="CR2:CY2">
    <cfRule type="dataBar" priority="100">
      <dataBar>
        <cfvo type="min" val="0"/>
        <cfvo type="max" val="0"/>
        <color rgb="FF008AEF"/>
      </dataBar>
    </cfRule>
  </conditionalFormatting>
  <conditionalFormatting sqref="CR7:CY7">
    <cfRule type="dataBar" priority="99">
      <dataBar>
        <cfvo type="min" val="0"/>
        <cfvo type="max" val="0"/>
        <color rgb="FF008AEF"/>
      </dataBar>
    </cfRule>
  </conditionalFormatting>
  <conditionalFormatting sqref="CR7:CY7">
    <cfRule type="dataBar" priority="98">
      <dataBar>
        <cfvo type="min" val="0"/>
        <cfvo type="max" val="0"/>
        <color rgb="FFFFB628"/>
      </dataBar>
    </cfRule>
  </conditionalFormatting>
  <conditionalFormatting sqref="CW7">
    <cfRule type="dataBar" priority="97">
      <dataBar>
        <cfvo type="min" val="0"/>
        <cfvo type="max" val="0"/>
        <color rgb="FFFFB628"/>
      </dataBar>
    </cfRule>
  </conditionalFormatting>
  <conditionalFormatting sqref="CR7:CY7">
    <cfRule type="expression" dxfId="44" priority="94" stopIfTrue="1">
      <formula>OR(CR7=$V7)</formula>
    </cfRule>
    <cfRule type="expression" dxfId="43" priority="95" stopIfTrue="1">
      <formula>OR(CR7=$X7)</formula>
    </cfRule>
    <cfRule type="expression" dxfId="42" priority="96" stopIfTrue="1">
      <formula>OR(CR7=$W7)</formula>
    </cfRule>
  </conditionalFormatting>
  <conditionalFormatting sqref="BZ6:CA6 BT6:BX6">
    <cfRule type="dataBar" priority="93">
      <dataBar>
        <cfvo type="min" val="0"/>
        <cfvo type="max" val="0"/>
        <color rgb="FF008AEF"/>
      </dataBar>
    </cfRule>
  </conditionalFormatting>
  <conditionalFormatting sqref="BZ6:CA6 BT6:BX6">
    <cfRule type="dataBar" priority="92">
      <dataBar>
        <cfvo type="min" val="0"/>
        <cfvo type="max" val="0"/>
        <color rgb="FFFFB628"/>
      </dataBar>
    </cfRule>
  </conditionalFormatting>
  <conditionalFormatting sqref="BY6">
    <cfRule type="dataBar" priority="91">
      <dataBar>
        <cfvo type="min" val="0"/>
        <cfvo type="max" val="0"/>
        <color rgb="FFFFB628"/>
      </dataBar>
    </cfRule>
  </conditionalFormatting>
  <conditionalFormatting sqref="BT6:CA6">
    <cfRule type="expression" dxfId="41" priority="88" stopIfTrue="1">
      <formula>OR(BT6=$V6)</formula>
    </cfRule>
    <cfRule type="expression" dxfId="40" priority="89" stopIfTrue="1">
      <formula>OR(BT6=$X6)</formula>
    </cfRule>
    <cfRule type="expression" dxfId="39" priority="90" stopIfTrue="1">
      <formula>OR(BT6=$W6)</formula>
    </cfRule>
  </conditionalFormatting>
  <conditionalFormatting sqref="BT7:CA7">
    <cfRule type="dataBar" priority="87">
      <dataBar>
        <cfvo type="min" val="0"/>
        <cfvo type="max" val="0"/>
        <color rgb="FF008AEF"/>
      </dataBar>
    </cfRule>
  </conditionalFormatting>
  <conditionalFormatting sqref="BT7:CA7">
    <cfRule type="dataBar" priority="86">
      <dataBar>
        <cfvo type="min" val="0"/>
        <cfvo type="max" val="0"/>
        <color rgb="FFFFB628"/>
      </dataBar>
    </cfRule>
  </conditionalFormatting>
  <conditionalFormatting sqref="BY7">
    <cfRule type="dataBar" priority="85">
      <dataBar>
        <cfvo type="min" val="0"/>
        <cfvo type="max" val="0"/>
        <color rgb="FFFFB628"/>
      </dataBar>
    </cfRule>
  </conditionalFormatting>
  <conditionalFormatting sqref="BT7:CA7">
    <cfRule type="expression" dxfId="38" priority="82" stopIfTrue="1">
      <formula>OR(BT7=$V7)</formula>
    </cfRule>
    <cfRule type="expression" dxfId="37" priority="83" stopIfTrue="1">
      <formula>OR(BT7=$X7)</formula>
    </cfRule>
    <cfRule type="expression" dxfId="36" priority="84" stopIfTrue="1">
      <formula>OR(BT7=$W7)</formula>
    </cfRule>
  </conditionalFormatting>
  <conditionalFormatting sqref="CL6:CM6 CF6:CJ6 CF5:CM5">
    <cfRule type="dataBar" priority="81">
      <dataBar>
        <cfvo type="min" val="0"/>
        <cfvo type="max" val="0"/>
        <color rgb="FF008AEF"/>
      </dataBar>
    </cfRule>
  </conditionalFormatting>
  <conditionalFormatting sqref="CL6:CM6 CF6:CJ6 CF5:CM5">
    <cfRule type="dataBar" priority="80">
      <dataBar>
        <cfvo type="min" val="0"/>
        <cfvo type="max" val="0"/>
        <color rgb="FFFFB628"/>
      </dataBar>
    </cfRule>
  </conditionalFormatting>
  <conditionalFormatting sqref="CK6">
    <cfRule type="dataBar" priority="79">
      <dataBar>
        <cfvo type="min" val="0"/>
        <cfvo type="max" val="0"/>
        <color rgb="FFFFB628"/>
      </dataBar>
    </cfRule>
  </conditionalFormatting>
  <conditionalFormatting sqref="CF5:CM6">
    <cfRule type="expression" dxfId="35" priority="76" stopIfTrue="1">
      <formula>OR(CF5=$V5)</formula>
    </cfRule>
    <cfRule type="expression" dxfId="34" priority="77" stopIfTrue="1">
      <formula>OR(CF5=$X5)</formula>
    </cfRule>
    <cfRule type="expression" dxfId="33" priority="78" stopIfTrue="1">
      <formula>OR(CF5=$W5)</formula>
    </cfRule>
  </conditionalFormatting>
  <conditionalFormatting sqref="CF7:CM7">
    <cfRule type="dataBar" priority="75">
      <dataBar>
        <cfvo type="min" val="0"/>
        <cfvo type="max" val="0"/>
        <color rgb="FF008AEF"/>
      </dataBar>
    </cfRule>
  </conditionalFormatting>
  <conditionalFormatting sqref="CF7:CM7">
    <cfRule type="dataBar" priority="74">
      <dataBar>
        <cfvo type="min" val="0"/>
        <cfvo type="max" val="0"/>
        <color rgb="FFFFB628"/>
      </dataBar>
    </cfRule>
  </conditionalFormatting>
  <conditionalFormatting sqref="CK7">
    <cfRule type="dataBar" priority="73">
      <dataBar>
        <cfvo type="min" val="0"/>
        <cfvo type="max" val="0"/>
        <color rgb="FFFFB628"/>
      </dataBar>
    </cfRule>
  </conditionalFormatting>
  <conditionalFormatting sqref="CF7:CM7">
    <cfRule type="expression" dxfId="32" priority="70" stopIfTrue="1">
      <formula>OR(CF7=$V7)</formula>
    </cfRule>
    <cfRule type="expression" dxfId="31" priority="71" stopIfTrue="1">
      <formula>OR(CF7=$X7)</formula>
    </cfRule>
    <cfRule type="expression" dxfId="30" priority="72" stopIfTrue="1">
      <formula>OR(CF7=$W7)</formula>
    </cfRule>
  </conditionalFormatting>
  <conditionalFormatting sqref="AB5:AF6 AH6:AI6">
    <cfRule type="dataBar" priority="69">
      <dataBar>
        <cfvo type="min" val="0"/>
        <cfvo type="max" val="0"/>
        <color rgb="FF008AEF"/>
      </dataBar>
    </cfRule>
  </conditionalFormatting>
  <conditionalFormatting sqref="AB5:AF6 AH6:AI6">
    <cfRule type="dataBar" priority="68">
      <dataBar>
        <cfvo type="min" val="0"/>
        <cfvo type="max" val="0"/>
        <color rgb="FFFFB628"/>
      </dataBar>
    </cfRule>
  </conditionalFormatting>
  <conditionalFormatting sqref="AG6">
    <cfRule type="dataBar" priority="67">
      <dataBar>
        <cfvo type="min" val="0"/>
        <cfvo type="max" val="0"/>
        <color rgb="FFFFB628"/>
      </dataBar>
    </cfRule>
  </conditionalFormatting>
  <conditionalFormatting sqref="AB5:AF6">
    <cfRule type="expression" dxfId="29" priority="64" stopIfTrue="1">
      <formula>OR(AB5=$V5)</formula>
    </cfRule>
    <cfRule type="expression" dxfId="28" priority="65" stopIfTrue="1">
      <formula>OR(AB5=$X5)</formula>
    </cfRule>
    <cfRule type="expression" dxfId="27" priority="66" stopIfTrue="1">
      <formula>OR(AB5=$W5)</formula>
    </cfRule>
  </conditionalFormatting>
  <conditionalFormatting sqref="AB7:AI7">
    <cfRule type="dataBar" priority="63">
      <dataBar>
        <cfvo type="min" val="0"/>
        <cfvo type="max" val="0"/>
        <color rgb="FF008AEF"/>
      </dataBar>
    </cfRule>
  </conditionalFormatting>
  <conditionalFormatting sqref="AB7:AI7">
    <cfRule type="dataBar" priority="62">
      <dataBar>
        <cfvo type="min" val="0"/>
        <cfvo type="max" val="0"/>
        <color rgb="FFFFB628"/>
      </dataBar>
    </cfRule>
  </conditionalFormatting>
  <conditionalFormatting sqref="AG7">
    <cfRule type="dataBar" priority="61">
      <dataBar>
        <cfvo type="min" val="0"/>
        <cfvo type="max" val="0"/>
        <color rgb="FFFFB628"/>
      </dataBar>
    </cfRule>
  </conditionalFormatting>
  <conditionalFormatting sqref="AB7:AI7">
    <cfRule type="expression" dxfId="26" priority="58" stopIfTrue="1">
      <formula>OR(AB7=$V7)</formula>
    </cfRule>
    <cfRule type="expression" dxfId="25" priority="59" stopIfTrue="1">
      <formula>OR(AB7=$X7)</formula>
    </cfRule>
    <cfRule type="expression" dxfId="24" priority="60" stopIfTrue="1">
      <formula>OR(AB7=$W7)</formula>
    </cfRule>
  </conditionalFormatting>
  <conditionalFormatting sqref="AC36:AI36">
    <cfRule type="dataBar" priority="57">
      <dataBar>
        <cfvo type="min" val="0"/>
        <cfvo type="max" val="0"/>
        <color rgb="FFFF555A"/>
      </dataBar>
    </cfRule>
  </conditionalFormatting>
  <conditionalFormatting sqref="AB37:AI37">
    <cfRule type="dataBar" priority="56">
      <dataBar>
        <cfvo type="min" val="0"/>
        <cfvo type="max" val="0"/>
        <color rgb="FF008AEF"/>
      </dataBar>
    </cfRule>
  </conditionalFormatting>
  <conditionalFormatting sqref="AB36">
    <cfRule type="dataBar" priority="55">
      <dataBar>
        <cfvo type="min" val="0"/>
        <cfvo type="max" val="0"/>
        <color rgb="FFFF555A"/>
      </dataBar>
    </cfRule>
  </conditionalFormatting>
  <conditionalFormatting sqref="DZ6:EA6">
    <cfRule type="expression" dxfId="23" priority="53" stopIfTrue="1">
      <formula>OR(DZ6=$X6)</formula>
    </cfRule>
    <cfRule type="expression" dxfId="22" priority="54" stopIfTrue="1">
      <formula>OR(DZ6=$W6)</formula>
    </cfRule>
  </conditionalFormatting>
  <conditionalFormatting sqref="DZ6:EA6">
    <cfRule type="expression" dxfId="21" priority="52" stopIfTrue="1">
      <formula>OR(DZ6=$V6)</formula>
    </cfRule>
  </conditionalFormatting>
  <conditionalFormatting sqref="DU6:DX6">
    <cfRule type="expression" dxfId="20" priority="50" stopIfTrue="1">
      <formula>OR(DU6=$X6)</formula>
    </cfRule>
    <cfRule type="expression" dxfId="19" priority="51" stopIfTrue="1">
      <formula>OR(DU6=$W6)</formula>
    </cfRule>
  </conditionalFormatting>
  <conditionalFormatting sqref="DU6:DX6">
    <cfRule type="expression" dxfId="18" priority="49" stopIfTrue="1">
      <formula>OR(DU6=$V6)</formula>
    </cfRule>
  </conditionalFormatting>
  <conditionalFormatting sqref="DZ6:EA6 DT6:DX6 DT7:EA7">
    <cfRule type="dataBar" priority="48">
      <dataBar>
        <cfvo type="min" val="0"/>
        <cfvo type="max" val="0"/>
        <color rgb="FF008AEF"/>
      </dataBar>
    </cfRule>
  </conditionalFormatting>
  <conditionalFormatting sqref="DZ6:EA6 DT6:DX6 DT7:EA7">
    <cfRule type="dataBar" priority="47">
      <dataBar>
        <cfvo type="min" val="0"/>
        <cfvo type="max" val="0"/>
        <color rgb="FFFFB628"/>
      </dataBar>
    </cfRule>
  </conditionalFormatting>
  <conditionalFormatting sqref="DY6">
    <cfRule type="dataBar" priority="46">
      <dataBar>
        <cfvo type="min" val="0"/>
        <cfvo type="max" val="0"/>
        <color rgb="FFFFB628"/>
      </dataBar>
    </cfRule>
  </conditionalFormatting>
  <conditionalFormatting sqref="EL6:EM6 EF6:EJ6 EF7:EM7 EF5:EM5">
    <cfRule type="dataBar" priority="45">
      <dataBar>
        <cfvo type="min" val="0"/>
        <cfvo type="max" val="0"/>
        <color rgb="FF008AEF"/>
      </dataBar>
    </cfRule>
  </conditionalFormatting>
  <conditionalFormatting sqref="EL6:EM6 EF6:EJ6 EF7:EM7 EF5:EM5">
    <cfRule type="dataBar" priority="44">
      <dataBar>
        <cfvo type="min" val="0"/>
        <cfvo type="max" val="0"/>
        <color rgb="FFFFB628"/>
      </dataBar>
    </cfRule>
  </conditionalFormatting>
  <conditionalFormatting sqref="EK6">
    <cfRule type="dataBar" priority="43">
      <dataBar>
        <cfvo type="min" val="0"/>
        <cfvo type="max" val="0"/>
        <color rgb="FFFFB628"/>
      </dataBar>
    </cfRule>
  </conditionalFormatting>
  <conditionalFormatting sqref="EX6:EY6">
    <cfRule type="expression" dxfId="17" priority="41" stopIfTrue="1">
      <formula>OR(EX6=$X6)</formula>
    </cfRule>
    <cfRule type="expression" dxfId="16" priority="42" stopIfTrue="1">
      <formula>OR(EX6=$W6)</formula>
    </cfRule>
  </conditionalFormatting>
  <conditionalFormatting sqref="EX6:EY6">
    <cfRule type="expression" dxfId="15" priority="40" stopIfTrue="1">
      <formula>OR(EX6=$V6)</formula>
    </cfRule>
  </conditionalFormatting>
  <conditionalFormatting sqref="ES6:EV6">
    <cfRule type="expression" dxfId="14" priority="38" stopIfTrue="1">
      <formula>OR(ES6=$X6)</formula>
    </cfRule>
    <cfRule type="expression" dxfId="13" priority="39" stopIfTrue="1">
      <formula>OR(ES6=$W6)</formula>
    </cfRule>
  </conditionalFormatting>
  <conditionalFormatting sqref="ES6:EV6">
    <cfRule type="expression" dxfId="12" priority="37" stopIfTrue="1">
      <formula>OR(ES6=$V6)</formula>
    </cfRule>
  </conditionalFormatting>
  <conditionalFormatting sqref="EX6:EY6 ER6:EV6 ER7:EY7">
    <cfRule type="dataBar" priority="36">
      <dataBar>
        <cfvo type="min" val="0"/>
        <cfvo type="max" val="0"/>
        <color rgb="FF008AEF"/>
      </dataBar>
    </cfRule>
  </conditionalFormatting>
  <conditionalFormatting sqref="EX6:EY6 ER6:EV6 ER7:EY7">
    <cfRule type="dataBar" priority="35">
      <dataBar>
        <cfvo type="min" val="0"/>
        <cfvo type="max" val="0"/>
        <color rgb="FFFFB628"/>
      </dataBar>
    </cfRule>
  </conditionalFormatting>
  <conditionalFormatting sqref="EW6">
    <cfRule type="dataBar" priority="34">
      <dataBar>
        <cfvo type="min" val="0"/>
        <cfvo type="max" val="0"/>
        <color rgb="FFFFB628"/>
      </dataBar>
    </cfRule>
  </conditionalFormatting>
  <conditionalFormatting sqref="FD7:FH7">
    <cfRule type="expression" dxfId="11" priority="32" stopIfTrue="1">
      <formula>OR(FD7=$X7)</formula>
    </cfRule>
    <cfRule type="expression" dxfId="10" priority="33" stopIfTrue="1">
      <formula>OR(FD7=$W7)</formula>
    </cfRule>
  </conditionalFormatting>
  <conditionalFormatting sqref="FD7:FH7">
    <cfRule type="expression" dxfId="9" priority="31" stopIfTrue="1">
      <formula>OR(FD7=$V7)</formula>
    </cfRule>
  </conditionalFormatting>
  <conditionalFormatting sqref="FE6:FH6">
    <cfRule type="expression" dxfId="8" priority="29" stopIfTrue="1">
      <formula>OR(FE6=$X6)</formula>
    </cfRule>
    <cfRule type="expression" dxfId="7" priority="30" stopIfTrue="1">
      <formula>OR(FE6=$W6)</formula>
    </cfRule>
  </conditionalFormatting>
  <conditionalFormatting sqref="FE6:FH6">
    <cfRule type="expression" dxfId="6" priority="28" stopIfTrue="1">
      <formula>OR(FE6=$V6)</formula>
    </cfRule>
  </conditionalFormatting>
  <conditionalFormatting sqref="FD6:FH7">
    <cfRule type="dataBar" priority="27">
      <dataBar>
        <cfvo type="min" val="0"/>
        <cfvo type="max" val="0"/>
        <color rgb="FF008AEF"/>
      </dataBar>
    </cfRule>
  </conditionalFormatting>
  <conditionalFormatting sqref="FD6:FH7">
    <cfRule type="dataBar" priority="26">
      <dataBar>
        <cfvo type="min" val="0"/>
        <cfvo type="max" val="0"/>
        <color rgb="FFFFB628"/>
      </dataBar>
    </cfRule>
  </conditionalFormatting>
  <conditionalFormatting sqref="EF2:EM2">
    <cfRule type="dataBar" priority="25">
      <dataBar>
        <cfvo type="min" val="0"/>
        <cfvo type="max" val="0"/>
        <color rgb="FF008AEF"/>
      </dataBar>
    </cfRule>
  </conditionalFormatting>
  <conditionalFormatting sqref="DT2:EA2">
    <cfRule type="dataBar" priority="24">
      <dataBar>
        <cfvo type="min" val="0"/>
        <cfvo type="max" val="0"/>
        <color rgb="FF008AEF"/>
      </dataBar>
    </cfRule>
  </conditionalFormatting>
  <conditionalFormatting sqref="FH6:FK7">
    <cfRule type="dataBar" priority="23">
      <dataBar>
        <cfvo type="min" val="0"/>
        <cfvo type="max" val="0"/>
        <color rgb="FFFFB628"/>
      </dataBar>
    </cfRule>
  </conditionalFormatting>
  <conditionalFormatting sqref="AG5:AI5">
    <cfRule type="dataBar" priority="22">
      <dataBar>
        <cfvo type="min" val="0"/>
        <cfvo type="max" val="0"/>
        <color rgb="FFFFB628"/>
      </dataBar>
    </cfRule>
  </conditionalFormatting>
  <conditionalFormatting sqref="BT5:CA5">
    <cfRule type="dataBar" priority="21">
      <dataBar>
        <cfvo type="min" val="0"/>
        <cfvo type="max" val="0"/>
        <color rgb="FFFFB628"/>
      </dataBar>
    </cfRule>
  </conditionalFormatting>
  <conditionalFormatting sqref="DF5:DM5">
    <cfRule type="dataBar" priority="20">
      <dataBar>
        <cfvo type="min" val="0"/>
        <cfvo type="max" val="0"/>
        <color rgb="FFFFB628"/>
      </dataBar>
    </cfRule>
  </conditionalFormatting>
  <conditionalFormatting sqref="DT5:EA5">
    <cfRule type="dataBar" priority="19">
      <dataBar>
        <cfvo type="min" val="0"/>
        <cfvo type="max" val="0"/>
        <color rgb="FFFFB628"/>
      </dataBar>
    </cfRule>
  </conditionalFormatting>
  <conditionalFormatting sqref="ER5:EY5">
    <cfRule type="dataBar" priority="18">
      <dataBar>
        <cfvo type="min" val="0"/>
        <cfvo type="max" val="0"/>
        <color rgb="FFFFB628"/>
      </dataBar>
    </cfRule>
  </conditionalFormatting>
  <conditionalFormatting sqref="FD5:FK5">
    <cfRule type="dataBar" priority="17">
      <dataBar>
        <cfvo type="min" val="0"/>
        <cfvo type="max" val="0"/>
        <color rgb="FFFFB628"/>
      </dataBar>
    </cfRule>
  </conditionalFormatting>
  <conditionalFormatting sqref="FX8:FZ8">
    <cfRule type="dataBar" priority="16">
      <dataBar>
        <cfvo type="min" val="0"/>
        <cfvo type="max" val="0"/>
        <color rgb="FF63C384"/>
      </dataBar>
    </cfRule>
  </conditionalFormatting>
  <conditionalFormatting sqref="FO32:FO35">
    <cfRule type="dataBar" priority="15">
      <dataBar>
        <cfvo type="min" val="0"/>
        <cfvo type="max" val="0"/>
        <color rgb="FFFFB628"/>
      </dataBar>
    </cfRule>
  </conditionalFormatting>
  <conditionalFormatting sqref="FO39:FO57">
    <cfRule type="dataBar" priority="14">
      <dataBar>
        <cfvo type="min" val="0"/>
        <cfvo type="max" val="0"/>
        <color rgb="FFFFB628"/>
      </dataBar>
    </cfRule>
  </conditionalFormatting>
  <conditionalFormatting sqref="FP9:FW35 FP39:FW450">
    <cfRule type="expression" dxfId="5" priority="9" stopIfTrue="1">
      <formula>OR(FP9=$Z9)</formula>
    </cfRule>
    <cfRule type="expression" dxfId="4" priority="10" stopIfTrue="1">
      <formula>OR(FP9=$X9)</formula>
    </cfRule>
    <cfRule type="expression" dxfId="3" priority="11" stopIfTrue="1">
      <formula>OR(FP9=$Y9)</formula>
    </cfRule>
    <cfRule type="expression" dxfId="2" priority="12" stopIfTrue="1">
      <formula>OR(FP9=$W9)</formula>
    </cfRule>
    <cfRule type="expression" dxfId="1" priority="13" stopIfTrue="1">
      <formula>OR(FP9=$V9)</formula>
    </cfRule>
  </conditionalFormatting>
  <conditionalFormatting sqref="FP1:FW1">
    <cfRule type="dataBar" priority="8">
      <dataBar>
        <cfvo type="min" val="0"/>
        <cfvo type="max" val="0"/>
        <color rgb="FFFF555A"/>
      </dataBar>
    </cfRule>
  </conditionalFormatting>
  <conditionalFormatting sqref="FP2:FW2">
    <cfRule type="dataBar" priority="7">
      <dataBar>
        <cfvo type="min" val="0"/>
        <cfvo type="max" val="0"/>
        <color rgb="FF008AEF"/>
      </dataBar>
    </cfRule>
  </conditionalFormatting>
  <conditionalFormatting sqref="FP5:FW7">
    <cfRule type="dataBar" priority="6">
      <dataBar>
        <cfvo type="min" val="0"/>
        <cfvo type="max" val="0"/>
        <color rgb="FFFFB628"/>
      </dataBar>
    </cfRule>
  </conditionalFormatting>
  <conditionalFormatting sqref="FP36:FW36">
    <cfRule type="dataBar" priority="5">
      <dataBar>
        <cfvo type="min" val="0"/>
        <cfvo type="max" val="0"/>
        <color rgb="FFFF555A"/>
      </dataBar>
    </cfRule>
  </conditionalFormatting>
  <conditionalFormatting sqref="FP37:FW37">
    <cfRule type="dataBar" priority="4">
      <dataBar>
        <cfvo type="min" val="0"/>
        <cfvo type="max" val="0"/>
        <color rgb="FF008AEF"/>
      </dataBar>
    </cfRule>
  </conditionalFormatting>
  <conditionalFormatting sqref="FO9:FO35">
    <cfRule type="dataBar" priority="3">
      <dataBar>
        <cfvo type="min" val="0"/>
        <cfvo type="max" val="0"/>
        <color rgb="FFFFB628"/>
      </dataBar>
    </cfRule>
  </conditionalFormatting>
  <conditionalFormatting sqref="AJ7:BK7">
    <cfRule type="dataBar" priority="2">
      <dataBar>
        <cfvo type="min" val="0"/>
        <cfvo type="max" val="0"/>
        <color rgb="FFFFB628"/>
      </dataBar>
    </cfRule>
  </conditionalFormatting>
  <conditionalFormatting sqref="AJ9">
    <cfRule type="cellIs" dxfId="0" priority="1" operator="equal">
      <formula>1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Feuil4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Amadéus</dc:creator>
  <cp:lastModifiedBy>Valued Acer Customer</cp:lastModifiedBy>
  <dcterms:created xsi:type="dcterms:W3CDTF">2009-10-13T11:55:40Z</dcterms:created>
  <dcterms:modified xsi:type="dcterms:W3CDTF">2010-08-11T08:31:29Z</dcterms:modified>
</cp:coreProperties>
</file>