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.beasse\Downloads\"/>
    </mc:Choice>
  </mc:AlternateContent>
  <bookViews>
    <workbookView xWindow="0" yWindow="0" windowWidth="23040" windowHeight="8616" tabRatio="872"/>
  </bookViews>
  <sheets>
    <sheet name="Feuille vacation" sheetId="1" r:id="rId1"/>
    <sheet name="Tableau remplacement" sheetId="4" r:id="rId2"/>
    <sheet name="Liste des agents Titulaire" sheetId="7" r:id="rId3"/>
    <sheet name="Jours fériés" sheetId="6" state="hidden" r:id="rId4"/>
    <sheet name="Liste des vacataires" sheetId="8" r:id="rId5"/>
    <sheet name="Raisons absences" sheetId="10" r:id="rId6"/>
    <sheet name="Raisons vacations" sheetId="11" r:id="rId7"/>
    <sheet name="Feuil2" sheetId="2" state="hidden" r:id="rId8"/>
  </sheets>
  <definedNames>
    <definedName name="_xlnm._FilterDatabase" localSheetId="1" hidden="1">'Tableau remplacement'!$G$4:$G$37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9" i="1"/>
  <c r="B2" i="6" l="1"/>
  <c r="B8" i="6" s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1" i="1"/>
  <c r="A17" i="1" s="1"/>
  <c r="K12" i="1" l="1"/>
  <c r="F17" i="1"/>
  <c r="C17" i="1"/>
  <c r="E17" i="1"/>
  <c r="D17" i="1"/>
  <c r="K48" i="1"/>
  <c r="B11" i="6"/>
  <c r="B12" i="6"/>
  <c r="B5" i="6"/>
  <c r="B13" i="6"/>
  <c r="B4" i="6"/>
  <c r="B14" i="6"/>
  <c r="B7" i="6"/>
  <c r="B15" i="6"/>
  <c r="A18" i="1"/>
  <c r="J17" i="1" l="1"/>
  <c r="A19" i="1"/>
  <c r="F18" i="1"/>
  <c r="C18" i="1"/>
  <c r="D18" i="1"/>
  <c r="E18" i="1"/>
  <c r="A20" i="1"/>
  <c r="B6" i="6"/>
  <c r="B9" i="6"/>
  <c r="B10" i="6"/>
  <c r="A21" i="1" l="1"/>
  <c r="C20" i="1"/>
  <c r="D20" i="1"/>
  <c r="E20" i="1"/>
  <c r="F20" i="1"/>
  <c r="I18" i="1"/>
  <c r="F19" i="1"/>
  <c r="C19" i="1"/>
  <c r="D19" i="1"/>
  <c r="E19" i="1"/>
  <c r="I20" i="1" l="1"/>
  <c r="I19" i="1"/>
  <c r="A22" i="1"/>
  <c r="C21" i="1"/>
  <c r="D21" i="1"/>
  <c r="I21" i="1" s="1"/>
  <c r="E21" i="1"/>
  <c r="F21" i="1"/>
  <c r="C22" i="1" l="1"/>
  <c r="D22" i="1"/>
  <c r="E22" i="1"/>
  <c r="F22" i="1"/>
  <c r="A23" i="1"/>
  <c r="D23" i="1" l="1"/>
  <c r="E23" i="1"/>
  <c r="F23" i="1"/>
  <c r="C23" i="1"/>
  <c r="A24" i="1"/>
  <c r="I22" i="1"/>
  <c r="C24" i="1" l="1"/>
  <c r="D24" i="1"/>
  <c r="E24" i="1"/>
  <c r="F24" i="1"/>
  <c r="A25" i="1"/>
  <c r="I23" i="1"/>
  <c r="C25" i="1" l="1"/>
  <c r="D25" i="1"/>
  <c r="E25" i="1"/>
  <c r="F25" i="1"/>
  <c r="A26" i="1"/>
  <c r="J24" i="1"/>
  <c r="C26" i="1" l="1"/>
  <c r="D26" i="1"/>
  <c r="E26" i="1"/>
  <c r="F26" i="1"/>
  <c r="A27" i="1"/>
  <c r="I25" i="1"/>
  <c r="D27" i="1" l="1"/>
  <c r="E27" i="1"/>
  <c r="C27" i="1"/>
  <c r="F27" i="1"/>
  <c r="A28" i="1"/>
  <c r="I26" i="1"/>
  <c r="I27" i="1" l="1"/>
  <c r="C28" i="1"/>
  <c r="D28" i="1"/>
  <c r="E28" i="1"/>
  <c r="F28" i="1"/>
  <c r="A29" i="1"/>
  <c r="C29" i="1" l="1"/>
  <c r="E29" i="1"/>
  <c r="F29" i="1"/>
  <c r="D29" i="1"/>
  <c r="A30" i="1"/>
  <c r="I28" i="1"/>
  <c r="C30" i="1" l="1"/>
  <c r="D30" i="1"/>
  <c r="E30" i="1"/>
  <c r="F30" i="1"/>
  <c r="A31" i="1"/>
  <c r="I29" i="1"/>
  <c r="M13" i="1" l="1"/>
  <c r="C31" i="1"/>
  <c r="E31" i="1"/>
  <c r="D31" i="1"/>
  <c r="F31" i="1"/>
  <c r="A32" i="1"/>
  <c r="I30" i="1"/>
  <c r="A33" i="1" l="1"/>
  <c r="C32" i="1"/>
  <c r="D32" i="1"/>
  <c r="E32" i="1"/>
  <c r="F32" i="1"/>
  <c r="J31" i="1"/>
  <c r="I32" i="1" l="1"/>
  <c r="A34" i="1"/>
  <c r="D33" i="1"/>
  <c r="C33" i="1"/>
  <c r="E33" i="1"/>
  <c r="F33" i="1"/>
  <c r="I33" i="1" l="1"/>
  <c r="A35" i="1"/>
  <c r="C34" i="1"/>
  <c r="D34" i="1"/>
  <c r="E34" i="1"/>
  <c r="F34" i="1"/>
  <c r="I34" i="1" l="1"/>
  <c r="A36" i="1"/>
  <c r="D35" i="1"/>
  <c r="E35" i="1"/>
  <c r="F35" i="1"/>
  <c r="C35" i="1"/>
  <c r="I35" i="1" l="1"/>
  <c r="A37" i="1"/>
  <c r="C36" i="1"/>
  <c r="D36" i="1"/>
  <c r="E36" i="1"/>
  <c r="F36" i="1"/>
  <c r="I36" i="1" l="1"/>
  <c r="A38" i="1"/>
  <c r="D37" i="1"/>
  <c r="E37" i="1"/>
  <c r="C37" i="1"/>
  <c r="F37" i="1"/>
  <c r="I37" i="1" l="1"/>
  <c r="A39" i="1"/>
  <c r="C38" i="1"/>
  <c r="D38" i="1"/>
  <c r="E38" i="1"/>
  <c r="F38" i="1"/>
  <c r="A40" i="1" l="1"/>
  <c r="C39" i="1"/>
  <c r="E39" i="1"/>
  <c r="F39" i="1"/>
  <c r="D39" i="1"/>
  <c r="J38" i="1"/>
  <c r="A41" i="1" l="1"/>
  <c r="C40" i="1"/>
  <c r="D40" i="1"/>
  <c r="E40" i="1"/>
  <c r="F40" i="1"/>
  <c r="I39" i="1"/>
  <c r="I40" i="1" l="1"/>
  <c r="A42" i="1"/>
  <c r="C41" i="1"/>
  <c r="E41" i="1"/>
  <c r="D41" i="1"/>
  <c r="F41" i="1"/>
  <c r="A43" i="1" l="1"/>
  <c r="C42" i="1"/>
  <c r="D42" i="1"/>
  <c r="E42" i="1"/>
  <c r="F42" i="1"/>
  <c r="I41" i="1"/>
  <c r="I42" i="1" l="1"/>
  <c r="A44" i="1"/>
  <c r="D43" i="1"/>
  <c r="C43" i="1"/>
  <c r="E43" i="1"/>
  <c r="F43" i="1"/>
  <c r="I43" i="1" l="1"/>
  <c r="A45" i="1"/>
  <c r="C44" i="1"/>
  <c r="D44" i="1"/>
  <c r="E44" i="1"/>
  <c r="F44" i="1"/>
  <c r="I44" i="1" l="1"/>
  <c r="A46" i="1"/>
  <c r="D45" i="1"/>
  <c r="C45" i="1"/>
  <c r="E45" i="1"/>
  <c r="F45" i="1"/>
  <c r="J45" i="1" l="1"/>
  <c r="J48" i="1" s="1"/>
  <c r="A47" i="1"/>
  <c r="C46" i="1"/>
  <c r="D46" i="1"/>
  <c r="E46" i="1"/>
  <c r="F46" i="1"/>
  <c r="I46" i="1" l="1"/>
  <c r="D47" i="1"/>
  <c r="E47" i="1"/>
  <c r="C47" i="1"/>
  <c r="F47" i="1"/>
  <c r="I47" i="1" l="1"/>
  <c r="I48" i="1" s="1"/>
</calcChain>
</file>

<file path=xl/sharedStrings.xml><?xml version="1.0" encoding="utf-8"?>
<sst xmlns="http://schemas.openxmlformats.org/spreadsheetml/2006/main" count="128" uniqueCount="96">
  <si>
    <t>Justificatif</t>
  </si>
  <si>
    <t>HORAIRES DE TRAVAIL</t>
  </si>
  <si>
    <t>TOTAUX DES HEURES                              TRAVAILLEES</t>
  </si>
  <si>
    <t>MATIN</t>
  </si>
  <si>
    <t>APRES-MIDI</t>
  </si>
  <si>
    <t>AUTRES</t>
  </si>
  <si>
    <t>heures</t>
  </si>
  <si>
    <t>heures de</t>
  </si>
  <si>
    <t>(de 22h à 7h)</t>
  </si>
  <si>
    <t>normales</t>
  </si>
  <si>
    <t>de</t>
  </si>
  <si>
    <t>nuit</t>
  </si>
  <si>
    <t>à</t>
  </si>
  <si>
    <t>(de 7h à 22h)</t>
  </si>
  <si>
    <t>dimanche</t>
  </si>
  <si>
    <t>Mois de:</t>
  </si>
  <si>
    <t>Année:</t>
  </si>
  <si>
    <t>ETAT DES HEURES EFFECTUEES - PERSONNEL VACATAIRE</t>
  </si>
  <si>
    <t xml:space="preserve">Nom, Prénom: </t>
  </si>
  <si>
    <t>N° Matricule:</t>
  </si>
  <si>
    <t>Nature de l'emploi: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</si>
  <si>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</si>
  <si>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</si>
  <si>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</si>
  <si>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</si>
  <si>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</si>
  <si>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</si>
  <si>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</si>
  <si>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</si>
  <si>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</si>
  <si>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</si>
  <si>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</si>
  <si>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</si>
  <si>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
Date</t>
  </si>
  <si>
    <t>Vu et certifié exact par :</t>
  </si>
  <si>
    <t>TOTAUX</t>
  </si>
  <si>
    <t>Cadre réservé à la DP</t>
  </si>
  <si>
    <t xml:space="preserve">date : </t>
  </si>
  <si>
    <t>A PAYER</t>
  </si>
  <si>
    <t>Heures normales</t>
  </si>
  <si>
    <t>(Visa du chef de service)</t>
  </si>
  <si>
    <t>Heures majorées 25%</t>
  </si>
  <si>
    <t>Heures dimanche 66,66%</t>
  </si>
  <si>
    <t>Heures nuit 100%</t>
  </si>
  <si>
    <t>Visa de la DP / Visa du Directeur</t>
  </si>
  <si>
    <t>Recrutement du Personnel</t>
  </si>
  <si>
    <t>Horaires de Travail</t>
  </si>
  <si>
    <t>Horaires Remplacement</t>
  </si>
  <si>
    <t>Agent absent:</t>
  </si>
  <si>
    <t>Matin</t>
  </si>
  <si>
    <t>Après-midi</t>
  </si>
  <si>
    <t>Remplacé par:</t>
  </si>
  <si>
    <t>Date (jj/mm):</t>
  </si>
  <si>
    <t>Nom, Prénom:</t>
  </si>
  <si>
    <t xml:space="preserve">De </t>
  </si>
  <si>
    <t>Raison absence:</t>
  </si>
  <si>
    <t>Matricule:</t>
  </si>
  <si>
    <t>Année</t>
  </si>
  <si>
    <t>1er Janvier</t>
  </si>
  <si>
    <t>Pâques</t>
  </si>
  <si>
    <t>Lundi de Pâques</t>
  </si>
  <si>
    <t>1er Mai</t>
  </si>
  <si>
    <t>8 Mai</t>
  </si>
  <si>
    <t>Ascension</t>
  </si>
  <si>
    <t>Lundi de Pentecôte</t>
  </si>
  <si>
    <t>14 Juillet</t>
  </si>
  <si>
    <t>15 Août</t>
  </si>
  <si>
    <t>1er Novembre</t>
  </si>
  <si>
    <t>11 Novembre</t>
  </si>
  <si>
    <t>25 Décembre</t>
  </si>
  <si>
    <t>,</t>
  </si>
  <si>
    <t>Arrêt maladie</t>
  </si>
  <si>
    <t>ASA</t>
  </si>
  <si>
    <t>Congé annuel</t>
  </si>
  <si>
    <t>Congé Annuel</t>
  </si>
  <si>
    <t>Congé parentalité</t>
  </si>
  <si>
    <t>Formation</t>
  </si>
  <si>
    <t>Journée Agent</t>
  </si>
  <si>
    <t>Médecine du travail</t>
  </si>
  <si>
    <t xml:space="preserve">Récupération </t>
  </si>
  <si>
    <t>Réunion Service</t>
  </si>
  <si>
    <t>Réunion syndicale</t>
  </si>
  <si>
    <t>Justification des vacations</t>
  </si>
  <si>
    <t>F POSS</t>
  </si>
  <si>
    <t>R EMN</t>
  </si>
  <si>
    <t>R SCO</t>
  </si>
  <si>
    <t>RENF</t>
  </si>
  <si>
    <t>042580</t>
  </si>
  <si>
    <t>043368</t>
  </si>
  <si>
    <t>Jean DUPONT</t>
  </si>
  <si>
    <t>Acheteur</t>
  </si>
  <si>
    <t>Commercial</t>
  </si>
  <si>
    <t>Jean PAPERASSE</t>
  </si>
  <si>
    <t>Sylvie ROUTE</t>
  </si>
  <si>
    <t>Alex DUPOND</t>
  </si>
  <si>
    <t>Société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</si>
</sst>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\ dd"/>
    <numFmt numFmtId="165" formatCode="ddd\ dd\ yy"/>
    <numFmt numFmtId="166" formatCode="0.000"/>
    <numFmt numFmtId="169" formatCode="[h]:mm"/>
  </numFmts>
  <fonts count="2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b/>
      <sz val="6"/>
      <name val="Arial"/>
      <family val="2"/>
    </font>
    <font>
      <b/>
      <sz val="9"/>
      <name val="Arial"/>
      <family val="2"/>
    </font>
    <font>
      <b/>
      <sz val="12"/>
      <name val="Arial"/>
      <family val="2"/>
    </font>
    <font>
      <b/>
      <i/>
      <sz val="8"/>
      <name val="Arial"/>
      <family val="2"/>
    </font>
    <font>
      <b/>
      <sz val="7"/>
      <name val="Arial"/>
      <family val="2"/>
    </font>
    <font>
      <sz val="7"/>
      <name val="Arial"/>
      <family val="2"/>
    </font>
    <font>
      <sz val="11"/>
      <color theme="1"/>
      <name val="Arial"/>
      <family val="2"/>
    </font>
    <font>
      <b/>
      <sz val="8"/>
      <color theme="0"/>
      <name val="Arial"/>
      <family val="2"/>
    </font>
    <font>
      <b/>
      <sz val="14"/>
      <color theme="1"/>
      <name val="Calibri"/>
      <family val="2"/>
      <scheme val="minor"/>
    </font>
    <font>
      <sz val="11"/>
      <color theme="0"/>
      <name val="Arial"/>
      <family val="2"/>
    </font>
    <font>
      <sz val="9"/>
      <color theme="0"/>
      <name val="Calibri"/>
      <family val="2"/>
      <scheme val="minor"/>
    </font>
    <font>
      <sz val="8"/>
      <color theme="0"/>
      <name val="Arial"/>
      <family val="2"/>
    </font>
    <font>
      <sz val="8"/>
      <color theme="1"/>
      <name val="Arial"/>
      <family val="2"/>
    </font>
    <font>
      <b/>
      <sz val="10"/>
      <color theme="0"/>
      <name val="Arial"/>
      <family val="2"/>
    </font>
    <font>
      <b/>
      <sz val="11"/>
      <color theme="1"/>
      <name val="Arial"/>
      <family val="2"/>
    </font>
    <font>
      <sz val="10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</fills>
  <borders count="6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</borders>
  <cellStyleXfs count="2">
    <xf numFmtId="0" fontId="0" fillId="0" borderId="0"/>
    <xf numFmtId="0" fontId="22" fillId="0" borderId="0"/>
  </cellStyleXfs>
  <cellXfs count="218">
    <xf numFmtId="0" fontId="0" fillId="0" borderId="0" xfId="0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5" fillId="0" borderId="0" xfId="0" applyFont="1"/>
    <xf numFmtId="0" fontId="8" fillId="0" borderId="6" xfId="0" applyFont="1" applyBorder="1" applyAlignment="1">
      <alignment horizontal="center"/>
    </xf>
    <xf numFmtId="0" fontId="7" fillId="0" borderId="6" xfId="0" applyFont="1" applyBorder="1" applyAlignment="1" applyProtection="1">
      <alignment horizontal="center"/>
    </xf>
    <xf numFmtId="0" fontId="7" fillId="0" borderId="7" xfId="0" applyFont="1" applyBorder="1" applyAlignment="1" applyProtection="1">
      <alignment horizontal="center"/>
    </xf>
    <xf numFmtId="0" fontId="7" fillId="0" borderId="8" xfId="0" applyFont="1" applyBorder="1" applyAlignment="1" applyProtection="1">
      <alignment horizontal="center"/>
    </xf>
    <xf numFmtId="0" fontId="8" fillId="0" borderId="9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7" fillId="0" borderId="9" xfId="0" applyFont="1" applyBorder="1" applyAlignment="1" applyProtection="1">
      <alignment horizontal="center"/>
    </xf>
    <xf numFmtId="0" fontId="7" fillId="0" borderId="10" xfId="0" applyFont="1" applyBorder="1" applyAlignment="1" applyProtection="1">
      <alignment horizontal="center"/>
    </xf>
    <xf numFmtId="0" fontId="7" fillId="0" borderId="12" xfId="0" applyFont="1" applyBorder="1" applyAlignment="1" applyProtection="1">
      <alignment horizontal="center"/>
    </xf>
    <xf numFmtId="0" fontId="0" fillId="2" borderId="16" xfId="0" applyFill="1" applyBorder="1" applyAlignment="1" applyProtection="1">
      <alignment horizontal="center"/>
    </xf>
    <xf numFmtId="0" fontId="0" fillId="2" borderId="14" xfId="0" applyFill="1" applyBorder="1" applyAlignment="1" applyProtection="1">
      <alignment horizontal="center"/>
    </xf>
    <xf numFmtId="0" fontId="0" fillId="0" borderId="17" xfId="0" applyBorder="1" applyAlignment="1" applyProtection="1">
      <alignment horizontal="center"/>
    </xf>
    <xf numFmtId="0" fontId="0" fillId="2" borderId="18" xfId="0" applyFill="1" applyBorder="1" applyAlignment="1" applyProtection="1">
      <alignment horizontal="center"/>
    </xf>
    <xf numFmtId="0" fontId="0" fillId="0" borderId="19" xfId="0" applyBorder="1" applyAlignment="1" applyProtection="1">
      <alignment horizontal="center"/>
    </xf>
    <xf numFmtId="0" fontId="3" fillId="0" borderId="0" xfId="0" applyFont="1"/>
    <xf numFmtId="0" fontId="3" fillId="2" borderId="0" xfId="0" applyFont="1" applyFill="1" applyAlignment="1" applyProtection="1">
      <alignment horizontal="left" vertical="top"/>
      <protection locked="0"/>
    </xf>
    <xf numFmtId="0" fontId="0" fillId="0" borderId="1" xfId="0" applyBorder="1"/>
    <xf numFmtId="0" fontId="0" fillId="0" borderId="20" xfId="0" applyBorder="1"/>
    <xf numFmtId="0" fontId="0" fillId="0" borderId="13" xfId="0" applyBorder="1"/>
    <xf numFmtId="0" fontId="0" fillId="0" borderId="17" xfId="0" applyBorder="1"/>
    <xf numFmtId="0" fontId="0" fillId="0" borderId="9" xfId="0" applyBorder="1"/>
    <xf numFmtId="0" fontId="0" fillId="0" borderId="12" xfId="0" applyBorder="1"/>
    <xf numFmtId="0" fontId="11" fillId="0" borderId="0" xfId="0" applyFont="1" applyAlignment="1">
      <alignment horizontal="left"/>
    </xf>
    <xf numFmtId="0" fontId="12" fillId="0" borderId="0" xfId="0" applyFont="1"/>
    <xf numFmtId="0" fontId="3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6" fillId="0" borderId="0" xfId="0" applyFont="1" applyFill="1" applyAlignment="1"/>
    <xf numFmtId="0" fontId="4" fillId="0" borderId="0" xfId="0" applyFont="1" applyFill="1" applyAlignment="1">
      <alignment vertical="center"/>
    </xf>
    <xf numFmtId="0" fontId="6" fillId="0" borderId="0" xfId="0" applyFont="1" applyFill="1" applyAlignment="1" applyProtection="1">
      <protection locked="0"/>
    </xf>
    <xf numFmtId="0" fontId="0" fillId="3" borderId="15" xfId="0" applyNumberFormat="1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0" borderId="0" xfId="0" applyFont="1"/>
    <xf numFmtId="0" fontId="13" fillId="0" borderId="0" xfId="0" applyFont="1"/>
    <xf numFmtId="0" fontId="3" fillId="0" borderId="0" xfId="0" applyFont="1" applyFill="1" applyAlignment="1"/>
    <xf numFmtId="0" fontId="0" fillId="0" borderId="0" xfId="0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2" fillId="0" borderId="9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3" fillId="0" borderId="12" xfId="0" applyFont="1" applyBorder="1" applyAlignment="1">
      <alignment vertical="center"/>
    </xf>
    <xf numFmtId="0" fontId="3" fillId="0" borderId="11" xfId="0" applyFont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9" xfId="0" applyBorder="1" applyAlignment="1">
      <alignment horizontal="center" vertical="center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0" fillId="0" borderId="46" xfId="0" applyBorder="1" applyAlignment="1">
      <alignment horizontal="center" vertical="center"/>
    </xf>
    <xf numFmtId="0" fontId="0" fillId="0" borderId="47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46" xfId="0" applyBorder="1"/>
    <xf numFmtId="0" fontId="0" fillId="0" borderId="49" xfId="0" applyBorder="1" applyAlignment="1">
      <alignment horizontal="center" vertical="center"/>
    </xf>
    <xf numFmtId="0" fontId="0" fillId="0" borderId="49" xfId="0" applyBorder="1"/>
    <xf numFmtId="0" fontId="0" fillId="3" borderId="54" xfId="0" applyNumberFormat="1" applyFill="1" applyBorder="1" applyAlignment="1" applyProtection="1">
      <alignment horizontal="center"/>
      <protection locked="0"/>
    </xf>
    <xf numFmtId="0" fontId="0" fillId="3" borderId="55" xfId="0" applyFill="1" applyBorder="1" applyAlignment="1" applyProtection="1">
      <alignment horizontal="center"/>
      <protection locked="0"/>
    </xf>
    <xf numFmtId="0" fontId="0" fillId="3" borderId="56" xfId="0" applyFill="1" applyBorder="1" applyAlignment="1" applyProtection="1">
      <alignment horizontal="center"/>
      <protection locked="0"/>
    </xf>
    <xf numFmtId="0" fontId="8" fillId="0" borderId="57" xfId="0" applyFont="1" applyBorder="1" applyAlignment="1">
      <alignment horizontal="center"/>
    </xf>
    <xf numFmtId="0" fontId="8" fillId="0" borderId="44" xfId="0" applyFont="1" applyBorder="1" applyAlignment="1">
      <alignment horizontal="center"/>
    </xf>
    <xf numFmtId="14" fontId="14" fillId="0" borderId="0" xfId="0" applyNumberFormat="1" applyFont="1" applyFill="1" applyAlignment="1">
      <alignment horizontal="center"/>
    </xf>
    <xf numFmtId="0" fontId="16" fillId="0" borderId="0" xfId="0" applyFont="1"/>
    <xf numFmtId="0" fontId="1" fillId="0" borderId="0" xfId="0" applyFont="1"/>
    <xf numFmtId="0" fontId="17" fillId="0" borderId="0" xfId="0" applyFont="1"/>
    <xf numFmtId="0" fontId="18" fillId="0" borderId="0" xfId="0" applyFont="1"/>
    <xf numFmtId="49" fontId="0" fillId="0" borderId="0" xfId="0" applyNumberFormat="1"/>
    <xf numFmtId="14" fontId="0" fillId="0" borderId="0" xfId="0" applyNumberFormat="1"/>
    <xf numFmtId="0" fontId="0" fillId="0" borderId="0" xfId="0" applyFont="1" applyFill="1"/>
    <xf numFmtId="0" fontId="19" fillId="0" borderId="0" xfId="0" applyFont="1"/>
    <xf numFmtId="0" fontId="20" fillId="0" borderId="0" xfId="0" applyFont="1" applyBorder="1" applyAlignment="1">
      <alignment vertical="center" wrapText="1"/>
    </xf>
    <xf numFmtId="0" fontId="22" fillId="0" borderId="0" xfId="1"/>
    <xf numFmtId="0" fontId="23" fillId="0" borderId="47" xfId="1" applyFont="1" applyFill="1" applyBorder="1" applyAlignment="1">
      <alignment vertical="center" wrapText="1"/>
    </xf>
    <xf numFmtId="0" fontId="23" fillId="0" borderId="47" xfId="1" applyFont="1" applyFill="1" applyBorder="1" applyAlignment="1">
      <alignment horizontal="left" vertical="center" wrapText="1"/>
    </xf>
    <xf numFmtId="0" fontId="0" fillId="0" borderId="60" xfId="0" applyBorder="1" applyAlignment="1">
      <alignment horizontal="center" vertical="center"/>
    </xf>
    <xf numFmtId="0" fontId="0" fillId="0" borderId="58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0" xfId="0" applyAlignment="1">
      <alignment wrapText="1"/>
    </xf>
    <xf numFmtId="0" fontId="24" fillId="0" borderId="0" xfId="0" applyFont="1"/>
    <xf numFmtId="0" fontId="23" fillId="0" borderId="0" xfId="0" applyFont="1" applyAlignment="1">
      <alignment vertical="center"/>
    </xf>
    <xf numFmtId="0" fontId="0" fillId="0" borderId="50" xfId="0" applyBorder="1" applyAlignment="1">
      <alignment horizontal="center" vertical="center"/>
    </xf>
    <xf numFmtId="0" fontId="0" fillId="0" borderId="51" xfId="0" applyBorder="1" applyAlignment="1">
      <alignment horizontal="center" vertical="center"/>
    </xf>
    <xf numFmtId="0" fontId="0" fillId="0" borderId="52" xfId="0" applyBorder="1" applyAlignment="1">
      <alignment horizontal="center" vertical="center"/>
    </xf>
    <xf numFmtId="0" fontId="23" fillId="0" borderId="32" xfId="0" quotePrefix="1" applyFont="1" applyBorder="1"/>
    <xf numFmtId="0" fontId="23" fillId="0" borderId="59" xfId="1" applyFont="1" applyBorder="1"/>
    <xf numFmtId="0" fontId="23" fillId="0" borderId="48" xfId="1" applyFont="1" applyBorder="1"/>
    <xf numFmtId="0" fontId="23" fillId="0" borderId="47" xfId="1" applyFont="1" applyFill="1" applyBorder="1" applyAlignment="1">
      <alignment vertical="center"/>
    </xf>
    <xf numFmtId="0" fontId="23" fillId="7" borderId="47" xfId="1" applyFont="1" applyFill="1" applyBorder="1" applyAlignment="1">
      <alignment vertical="center" wrapText="1"/>
    </xf>
    <xf numFmtId="0" fontId="23" fillId="0" borderId="50" xfId="1" applyFont="1" applyFill="1" applyBorder="1" applyAlignment="1">
      <alignment vertical="center" wrapText="1"/>
    </xf>
    <xf numFmtId="0" fontId="23" fillId="0" borderId="51" xfId="0" quotePrefix="1" applyFont="1" applyBorder="1"/>
    <xf numFmtId="0" fontId="23" fillId="0" borderId="52" xfId="1" applyFont="1" applyBorder="1"/>
    <xf numFmtId="0" fontId="25" fillId="0" borderId="58" xfId="0" applyFont="1" applyBorder="1" applyAlignment="1">
      <alignment horizontal="center" vertical="center"/>
    </xf>
    <xf numFmtId="0" fontId="25" fillId="0" borderId="61" xfId="0" applyFont="1" applyBorder="1" applyAlignment="1">
      <alignment horizontal="center" vertical="center"/>
    </xf>
    <xf numFmtId="20" fontId="25" fillId="0" borderId="61" xfId="0" applyNumberFormat="1" applyFont="1" applyBorder="1" applyAlignment="1">
      <alignment horizontal="center" vertical="center"/>
    </xf>
    <xf numFmtId="20" fontId="25" fillId="0" borderId="59" xfId="0" applyNumberFormat="1" applyFont="1" applyBorder="1" applyAlignment="1">
      <alignment horizontal="center" vertical="center"/>
    </xf>
    <xf numFmtId="0" fontId="25" fillId="0" borderId="47" xfId="0" applyFont="1" applyBorder="1" applyAlignment="1">
      <alignment horizontal="center" vertical="center"/>
    </xf>
    <xf numFmtId="0" fontId="25" fillId="0" borderId="32" xfId="0" applyFont="1" applyBorder="1" applyAlignment="1">
      <alignment horizontal="center" vertical="center"/>
    </xf>
    <xf numFmtId="0" fontId="25" fillId="0" borderId="48" xfId="0" applyFont="1" applyBorder="1" applyAlignment="1">
      <alignment horizontal="center" vertical="center"/>
    </xf>
    <xf numFmtId="20" fontId="25" fillId="0" borderId="32" xfId="0" applyNumberFormat="1" applyFont="1" applyBorder="1" applyAlignment="1">
      <alignment horizontal="center" vertical="center"/>
    </xf>
    <xf numFmtId="20" fontId="25" fillId="0" borderId="48" xfId="0" applyNumberFormat="1" applyFont="1" applyBorder="1" applyAlignment="1">
      <alignment horizontal="center" vertical="center"/>
    </xf>
    <xf numFmtId="20" fontId="25" fillId="0" borderId="47" xfId="0" applyNumberFormat="1" applyFont="1" applyBorder="1" applyAlignment="1">
      <alignment horizontal="center" vertical="center"/>
    </xf>
    <xf numFmtId="0" fontId="25" fillId="0" borderId="50" xfId="0" applyFont="1" applyBorder="1" applyAlignment="1">
      <alignment horizontal="center" vertical="center"/>
    </xf>
    <xf numFmtId="0" fontId="25" fillId="0" borderId="51" xfId="0" applyFont="1" applyBorder="1" applyAlignment="1">
      <alignment horizontal="center" vertical="center"/>
    </xf>
    <xf numFmtId="0" fontId="25" fillId="0" borderId="52" xfId="0" applyFont="1" applyBorder="1" applyAlignment="1">
      <alignment horizontal="center" vertical="center"/>
    </xf>
    <xf numFmtId="0" fontId="23" fillId="0" borderId="62" xfId="0" quotePrefix="1" applyFont="1" applyBorder="1"/>
    <xf numFmtId="0" fontId="23" fillId="0" borderId="63" xfId="0" quotePrefix="1" applyFont="1" applyBorder="1"/>
    <xf numFmtId="0" fontId="23" fillId="0" borderId="64" xfId="1" applyFont="1" applyFill="1" applyBorder="1" applyAlignment="1">
      <alignment horizontal="left" vertical="center" wrapText="1"/>
    </xf>
    <xf numFmtId="0" fontId="0" fillId="0" borderId="60" xfId="0" applyBorder="1"/>
    <xf numFmtId="0" fontId="0" fillId="0" borderId="26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165" fontId="0" fillId="0" borderId="60" xfId="0" applyNumberFormat="1" applyBorder="1" applyAlignment="1">
      <alignment horizontal="center" vertical="center"/>
    </xf>
    <xf numFmtId="165" fontId="0" fillId="0" borderId="45" xfId="0" applyNumberFormat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0" fillId="0" borderId="65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6" fontId="0" fillId="0" borderId="0" xfId="0" applyNumberFormat="1"/>
    <xf numFmtId="0" fontId="3" fillId="3" borderId="0" xfId="0" applyFont="1" applyFill="1" applyBorder="1" applyAlignment="1" applyProtection="1">
      <alignment horizontal="left" vertical="center"/>
      <protection locked="0"/>
    </xf>
    <xf numFmtId="0" fontId="10" fillId="0" borderId="21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10" fillId="0" borderId="23" xfId="0" applyFont="1" applyBorder="1" applyAlignment="1">
      <alignment horizontal="center"/>
    </xf>
    <xf numFmtId="0" fontId="8" fillId="0" borderId="21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0" fontId="8" fillId="0" borderId="21" xfId="0" applyFont="1" applyBorder="1" applyAlignment="1" applyProtection="1">
      <alignment horizontal="center" vertical="center" wrapText="1"/>
    </xf>
    <xf numFmtId="0" fontId="8" fillId="0" borderId="22" xfId="0" applyFont="1" applyBorder="1" applyAlignment="1" applyProtection="1">
      <alignment horizontal="center" vertical="center" wrapText="1"/>
    </xf>
    <xf numFmtId="0" fontId="8" fillId="0" borderId="23" xfId="0" applyFont="1" applyBorder="1" applyAlignment="1" applyProtection="1">
      <alignment horizontal="center" vertical="center" wrapText="1"/>
    </xf>
    <xf numFmtId="0" fontId="8" fillId="0" borderId="6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164" fontId="3" fillId="0" borderId="35" xfId="0" applyNumberFormat="1" applyFont="1" applyFill="1" applyBorder="1" applyAlignment="1" applyProtection="1">
      <alignment horizontal="center"/>
    </xf>
    <xf numFmtId="164" fontId="3" fillId="0" borderId="36" xfId="0" applyNumberFormat="1" applyFont="1" applyFill="1" applyBorder="1" applyAlignment="1" applyProtection="1">
      <alignment horizontal="center"/>
    </xf>
    <xf numFmtId="0" fontId="3" fillId="0" borderId="9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3" fillId="0" borderId="12" xfId="0" applyFont="1" applyBorder="1" applyAlignment="1">
      <alignment horizontal="left"/>
    </xf>
    <xf numFmtId="0" fontId="2" fillId="0" borderId="6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9" fillId="0" borderId="5" xfId="0" applyFont="1" applyBorder="1" applyAlignment="1" applyProtection="1">
      <alignment horizontal="center" vertical="center"/>
    </xf>
    <xf numFmtId="0" fontId="9" fillId="0" borderId="10" xfId="0" applyFont="1" applyBorder="1" applyAlignment="1" applyProtection="1">
      <alignment horizontal="center" vertical="center"/>
    </xf>
    <xf numFmtId="0" fontId="9" fillId="0" borderId="7" xfId="0" applyFont="1" applyBorder="1" applyAlignment="1" applyProtection="1">
      <alignment horizontal="center" vertical="center"/>
    </xf>
    <xf numFmtId="0" fontId="3" fillId="0" borderId="1" xfId="0" applyFont="1" applyBorder="1" applyAlignment="1">
      <alignment horizontal="left"/>
    </xf>
    <xf numFmtId="0" fontId="3" fillId="0" borderId="24" xfId="0" applyFont="1" applyBorder="1" applyAlignment="1">
      <alignment horizontal="left"/>
    </xf>
    <xf numFmtId="0" fontId="3" fillId="0" borderId="20" xfId="0" applyFont="1" applyBorder="1" applyAlignment="1">
      <alignment horizontal="left"/>
    </xf>
    <xf numFmtId="15" fontId="3" fillId="3" borderId="0" xfId="0" applyNumberFormat="1" applyFont="1" applyFill="1" applyAlignment="1" applyProtection="1">
      <alignment horizontal="left" vertical="top"/>
      <protection locked="0"/>
    </xf>
    <xf numFmtId="0" fontId="3" fillId="0" borderId="6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6" fillId="3" borderId="32" xfId="0" applyFont="1" applyFill="1" applyBorder="1" applyAlignment="1">
      <alignment horizontal="center"/>
    </xf>
    <xf numFmtId="0" fontId="21" fillId="3" borderId="32" xfId="0" applyFont="1" applyFill="1" applyBorder="1" applyAlignment="1">
      <alignment horizontal="center"/>
    </xf>
    <xf numFmtId="0" fontId="6" fillId="3" borderId="32" xfId="0" applyFont="1" applyFill="1" applyBorder="1" applyAlignment="1" applyProtection="1">
      <alignment horizontal="center"/>
      <protection locked="0"/>
    </xf>
    <xf numFmtId="0" fontId="0" fillId="0" borderId="29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164" fontId="3" fillId="0" borderId="33" xfId="0" applyNumberFormat="1" applyFont="1" applyFill="1" applyBorder="1" applyAlignment="1" applyProtection="1">
      <alignment horizontal="center"/>
    </xf>
    <xf numFmtId="164" fontId="3" fillId="0" borderId="34" xfId="0" applyNumberFormat="1" applyFont="1" applyFill="1" applyBorder="1" applyAlignment="1" applyProtection="1">
      <alignment horizontal="center"/>
    </xf>
    <xf numFmtId="0" fontId="5" fillId="0" borderId="1" xfId="0" applyFont="1" applyBorder="1" applyAlignment="1">
      <alignment horizontal="center"/>
    </xf>
    <xf numFmtId="0" fontId="5" fillId="0" borderId="2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Alignment="1">
      <alignment horizontal="center"/>
    </xf>
    <xf numFmtId="0" fontId="15" fillId="4" borderId="1" xfId="0" applyFont="1" applyFill="1" applyBorder="1" applyAlignment="1">
      <alignment horizontal="center" vertical="center"/>
    </xf>
    <xf numFmtId="0" fontId="15" fillId="4" borderId="24" xfId="0" applyFont="1" applyFill="1" applyBorder="1" applyAlignment="1">
      <alignment horizontal="center" vertical="center"/>
    </xf>
    <xf numFmtId="0" fontId="15" fillId="4" borderId="20" xfId="0" applyFont="1" applyFill="1" applyBorder="1" applyAlignment="1">
      <alignment horizontal="center" vertical="center"/>
    </xf>
    <xf numFmtId="0" fontId="15" fillId="4" borderId="9" xfId="0" applyFont="1" applyFill="1" applyBorder="1" applyAlignment="1">
      <alignment horizontal="center" vertical="center"/>
    </xf>
    <xf numFmtId="0" fontId="15" fillId="4" borderId="11" xfId="0" applyFont="1" applyFill="1" applyBorder="1" applyAlignment="1">
      <alignment horizontal="center" vertical="center"/>
    </xf>
    <xf numFmtId="0" fontId="15" fillId="4" borderId="12" xfId="0" applyFont="1" applyFill="1" applyBorder="1" applyAlignment="1">
      <alignment horizontal="center" vertical="center"/>
    </xf>
    <xf numFmtId="164" fontId="3" fillId="0" borderId="37" xfId="0" applyNumberFormat="1" applyFont="1" applyFill="1" applyBorder="1" applyAlignment="1" applyProtection="1">
      <alignment horizontal="center"/>
    </xf>
    <xf numFmtId="164" fontId="3" fillId="0" borderId="38" xfId="0" applyNumberFormat="1" applyFont="1" applyFill="1" applyBorder="1" applyAlignment="1" applyProtection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5" borderId="39" xfId="0" applyFill="1" applyBorder="1" applyAlignment="1">
      <alignment horizontal="center" vertical="center"/>
    </xf>
    <xf numFmtId="0" fontId="0" fillId="5" borderId="40" xfId="0" applyFill="1" applyBorder="1" applyAlignment="1">
      <alignment horizontal="center" vertical="center"/>
    </xf>
    <xf numFmtId="0" fontId="0" fillId="5" borderId="41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6" borderId="42" xfId="0" applyFill="1" applyBorder="1" applyAlignment="1">
      <alignment horizontal="center" vertical="center"/>
    </xf>
    <xf numFmtId="0" fontId="0" fillId="6" borderId="43" xfId="0" applyFill="1" applyBorder="1" applyAlignment="1">
      <alignment horizontal="center" vertical="center"/>
    </xf>
    <xf numFmtId="0" fontId="0" fillId="6" borderId="44" xfId="0" applyFill="1" applyBorder="1" applyAlignment="1">
      <alignment horizontal="center" vertical="center"/>
    </xf>
    <xf numFmtId="0" fontId="0" fillId="6" borderId="39" xfId="0" applyFill="1" applyBorder="1" applyAlignment="1">
      <alignment horizontal="center" vertical="center"/>
    </xf>
    <xf numFmtId="0" fontId="0" fillId="6" borderId="40" xfId="0" applyFill="1" applyBorder="1" applyAlignment="1">
      <alignment horizontal="center" vertical="center"/>
    </xf>
    <xf numFmtId="0" fontId="0" fillId="6" borderId="41" xfId="0" applyFill="1" applyBorder="1" applyAlignment="1">
      <alignment horizontal="center" vertical="center"/>
    </xf>
    <xf numFmtId="169" fontId="0" fillId="3" borderId="13" xfId="0" applyNumberFormat="1" applyFill="1" applyBorder="1" applyAlignment="1" applyProtection="1">
      <alignment horizontal="center"/>
      <protection locked="0"/>
    </xf>
    <xf numFmtId="0" fontId="0" fillId="3" borderId="66" xfId="0" applyFill="1" applyBorder="1" applyAlignment="1" applyProtection="1">
      <alignment horizontal="center"/>
      <protection locked="0"/>
    </xf>
    <xf numFmtId="169" fontId="0" fillId="3" borderId="67" xfId="0" applyNumberFormat="1" applyFill="1" applyBorder="1" applyAlignment="1" applyProtection="1">
      <alignment horizontal="center"/>
    </xf>
    <xf numFmtId="169" fontId="0" fillId="3" borderId="68" xfId="0" applyNumberFormat="1" applyFill="1" applyBorder="1" applyAlignment="1" applyProtection="1">
      <alignment horizontal="center"/>
    </xf>
    <xf numFmtId="169" fontId="0" fillId="3" borderId="14" xfId="0" applyNumberFormat="1" applyFill="1" applyBorder="1" applyAlignment="1" applyProtection="1">
      <alignment horizontal="center"/>
      <protection locked="0"/>
    </xf>
    <xf numFmtId="169" fontId="0" fillId="3" borderId="53" xfId="0" applyNumberFormat="1" applyFill="1" applyBorder="1" applyAlignment="1" applyProtection="1">
      <alignment horizontal="center"/>
      <protection locked="0"/>
    </xf>
    <xf numFmtId="169" fontId="0" fillId="3" borderId="19" xfId="0" applyNumberFormat="1" applyFill="1" applyBorder="1" applyAlignment="1" applyProtection="1">
      <alignment horizontal="center"/>
      <protection locked="0"/>
    </xf>
  </cellXfs>
  <cellStyles count="2">
    <cellStyle name="Normal" xfId="0" builtinId="0"/>
    <cellStyle name="Normal 2" xfId="1"/>
  </cellStyles>
  <dxfs count="3"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8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0" fmlaLink="$L$11" fmlaRange="Feuil2!$A$1:$A$12" noThreeD="1" sel="2" val="0"/>
</file>

<file path=xl/ctrlProps/ctrlProp2.xml><?xml version="1.0" encoding="utf-8"?>
<formControlPr xmlns="http://schemas.microsoft.com/office/spreadsheetml/2009/9/main" objectType="Drop" dropStyle="combo" dx="20" fmlaLink="$M$11" fmlaRange="Feuil2!$B$1:$B$8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11</xdr:col>
          <xdr:colOff>0</xdr:colOff>
          <xdr:row>6</xdr:row>
          <xdr:rowOff>0</xdr:rowOff>
        </xdr:from>
        <xdr:to>
          <xdr:col>11</xdr:col>
          <xdr:colOff>609600</xdr:colOff>
          <xdr:row>7</xdr:row>
          <xdr:rowOff>0</xdr:rowOff>
        </xdr:to>
        <xdr:sp macro="" textlink="">
          <xdr:nvSpPr>
            <xdr:cNvPr id="1025" name="Drop Dow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13</xdr:col>
          <xdr:colOff>0</xdr:colOff>
          <xdr:row>6</xdr:row>
          <xdr:rowOff>0</xdr:rowOff>
        </xdr:from>
        <xdr:to>
          <xdr:col>13</xdr:col>
          <xdr:colOff>609600</xdr:colOff>
          <xdr:row>7</xdr:row>
          <xdr:rowOff>0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9</xdr:col>
      <xdr:colOff>19050</xdr:colOff>
      <xdr:row>15</xdr:row>
      <xdr:rowOff>171450</xdr:rowOff>
    </xdr:from>
    <xdr:to>
      <xdr:col>9</xdr:col>
      <xdr:colOff>561975</xdr:colOff>
      <xdr:row>47</xdr:row>
      <xdr:rowOff>38100</xdr:rowOff>
    </xdr:to>
    <xdr:sp macro="" textlink="">
      <xdr:nvSpPr>
        <xdr:cNvPr id="3" name="Rectangle 2"/>
        <xdr:cNvSpPr/>
      </xdr:nvSpPr>
      <xdr:spPr>
        <a:xfrm>
          <a:off x="3552825" y="2533650"/>
          <a:ext cx="542925" cy="5372100"/>
        </a:xfrm>
        <a:prstGeom prst="rect">
          <a:avLst/>
        </a:prstGeom>
        <a:noFill/>
        <a:ln w="28575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361950</xdr:colOff>
      <xdr:row>19</xdr:row>
      <xdr:rowOff>142875</xdr:rowOff>
    </xdr:from>
    <xdr:to>
      <xdr:col>4</xdr:col>
      <xdr:colOff>28575</xdr:colOff>
      <xdr:row>21</xdr:row>
      <xdr:rowOff>38100</xdr:rowOff>
    </xdr:to>
    <xdr:sp macro="" textlink="">
      <xdr:nvSpPr>
        <xdr:cNvPr id="4" name="Ellipse 3"/>
        <xdr:cNvSpPr/>
      </xdr:nvSpPr>
      <xdr:spPr>
        <a:xfrm>
          <a:off x="571500" y="3209925"/>
          <a:ext cx="838200" cy="238125"/>
        </a:xfrm>
        <a:prstGeom prst="ellipse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28575</xdr:colOff>
      <xdr:row>20</xdr:row>
      <xdr:rowOff>76200</xdr:rowOff>
    </xdr:from>
    <xdr:to>
      <xdr:col>9</xdr:col>
      <xdr:colOff>238125</xdr:colOff>
      <xdr:row>20</xdr:row>
      <xdr:rowOff>90488</xdr:rowOff>
    </xdr:to>
    <xdr:cxnSp macro="">
      <xdr:nvCxnSpPr>
        <xdr:cNvPr id="7" name="Connecteur droit avec flèche 6"/>
        <xdr:cNvCxnSpPr>
          <a:stCxn id="4" idx="6"/>
        </xdr:cNvCxnSpPr>
      </xdr:nvCxnSpPr>
      <xdr:spPr>
        <a:xfrm flipV="1">
          <a:off x="1409700" y="3314700"/>
          <a:ext cx="2362200" cy="14288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O58"/>
  <sheetViews>
    <sheetView tabSelected="1" view="pageBreakPreview" topLeftCell="A13" zoomScale="80" zoomScaleNormal="80" zoomScaleSheetLayoutView="80" workbookViewId="0">
      <selection activeCell="P25" sqref="P25"/>
    </sheetView>
  </sheetViews>
  <sheetFormatPr baseColWidth="10" defaultRowHeight="14.4" x14ac:dyDescent="0.3"/>
  <cols>
    <col min="1" max="1" width="3" style="1" customWidth="1"/>
    <col min="2" max="2" width="5.6640625" style="2" customWidth="1"/>
    <col min="3" max="8" width="5.6640625" customWidth="1"/>
    <col min="9" max="11" width="8.6640625" customWidth="1"/>
    <col min="12" max="14" width="9.33203125" customWidth="1"/>
    <col min="15" max="15" width="11.21875" bestFit="1" customWidth="1"/>
  </cols>
  <sheetData>
    <row r="2" spans="1:14" x14ac:dyDescent="0.3">
      <c r="F2" s="31" t="s">
        <v>95</v>
      </c>
    </row>
    <row r="3" spans="1:14" ht="8.4" customHeight="1" thickBot="1" x14ac:dyDescent="0.35">
      <c r="F3" s="31"/>
    </row>
    <row r="4" spans="1:14" ht="14.4" customHeight="1" x14ac:dyDescent="0.3">
      <c r="A4" s="189" t="s">
        <v>17</v>
      </c>
      <c r="B4" s="190"/>
      <c r="C4" s="190"/>
      <c r="D4" s="190"/>
      <c r="E4" s="190"/>
      <c r="F4" s="190"/>
      <c r="G4" s="190"/>
      <c r="H4" s="190"/>
      <c r="I4" s="190"/>
      <c r="J4" s="190"/>
      <c r="K4" s="190"/>
      <c r="L4" s="190"/>
      <c r="M4" s="190"/>
      <c r="N4" s="191"/>
    </row>
    <row r="5" spans="1:14" s="4" customFormat="1" ht="14.4" customHeight="1" thickBot="1" x14ac:dyDescent="0.25">
      <c r="A5" s="192"/>
      <c r="B5" s="193"/>
      <c r="C5" s="193"/>
      <c r="D5" s="193"/>
      <c r="E5" s="193"/>
      <c r="F5" s="193"/>
      <c r="G5" s="193"/>
      <c r="H5" s="193"/>
      <c r="I5" s="193"/>
      <c r="J5" s="193"/>
      <c r="K5" s="193"/>
      <c r="L5" s="193"/>
      <c r="M5" s="193"/>
      <c r="N5" s="194"/>
    </row>
    <row r="6" spans="1:14" ht="5.4" customHeight="1" x14ac:dyDescent="0.3">
      <c r="B6" s="31"/>
      <c r="C6" s="38"/>
      <c r="D6" s="38"/>
      <c r="E6" s="29"/>
      <c r="F6" s="32"/>
      <c r="G6" s="32"/>
      <c r="H6" s="32"/>
      <c r="I6" s="4"/>
      <c r="J6" s="32"/>
      <c r="N6" s="4"/>
    </row>
    <row r="7" spans="1:14" ht="14.4" customHeight="1" x14ac:dyDescent="0.3">
      <c r="B7" s="31" t="s">
        <v>18</v>
      </c>
      <c r="C7" s="38"/>
      <c r="D7" s="38"/>
      <c r="E7" s="163" t="s">
        <v>89</v>
      </c>
      <c r="F7" s="163"/>
      <c r="G7" s="163"/>
      <c r="H7" s="163"/>
      <c r="I7" s="163"/>
      <c r="J7" s="31"/>
      <c r="K7" s="87" t="s">
        <v>15</v>
      </c>
      <c r="L7" s="4"/>
      <c r="M7" s="86" t="s">
        <v>16</v>
      </c>
    </row>
    <row r="8" spans="1:14" ht="5.4" customHeight="1" x14ac:dyDescent="0.3">
      <c r="B8" s="31"/>
      <c r="C8" s="38"/>
      <c r="D8" s="38"/>
      <c r="E8" s="29"/>
      <c r="F8" s="32"/>
      <c r="G8" s="32"/>
      <c r="H8" s="32"/>
      <c r="I8" s="4"/>
      <c r="J8" s="32"/>
      <c r="N8" s="4"/>
    </row>
    <row r="9" spans="1:14" ht="14.4" customHeight="1" x14ac:dyDescent="0.3">
      <c r="B9" s="31" t="s">
        <v>19</v>
      </c>
      <c r="C9" s="38"/>
      <c r="D9" s="38"/>
      <c r="E9" s="164" t="str">
        <f>VLOOKUP($E$7,'Liste des vacataires'!$B$1:$D$57,2,FALSE)</f>
        <v>043368</v>
      </c>
      <c r="F9" s="164"/>
      <c r="G9" s="164"/>
      <c r="H9" s="164"/>
      <c r="I9" s="164"/>
      <c r="J9" s="30"/>
      <c r="K9" s="73"/>
      <c r="L9" s="37"/>
      <c r="M9" s="36"/>
      <c r="N9" s="36"/>
    </row>
    <row r="10" spans="1:14" ht="5.4" customHeight="1" x14ac:dyDescent="0.3">
      <c r="B10" s="31"/>
      <c r="C10" s="38"/>
      <c r="D10" s="38"/>
      <c r="E10" s="29"/>
      <c r="F10" s="32"/>
      <c r="G10" s="32"/>
      <c r="H10" s="32"/>
      <c r="I10" s="4"/>
      <c r="J10" s="32"/>
      <c r="K10" s="36"/>
      <c r="L10" s="36"/>
      <c r="M10" s="36"/>
      <c r="N10" s="74"/>
    </row>
    <row r="11" spans="1:14" ht="14.4" customHeight="1" x14ac:dyDescent="0.3">
      <c r="B11" s="31" t="s">
        <v>20</v>
      </c>
      <c r="C11" s="38"/>
      <c r="D11" s="38"/>
      <c r="E11" s="33"/>
      <c r="F11" s="165" t="str">
        <f>VLOOKUP($E$7,'Liste des vacataires'!$B$1:$D$57,3,FALSE)</f>
        <v>Acheteur</v>
      </c>
      <c r="G11" s="165"/>
      <c r="H11" s="165"/>
      <c r="I11" s="165"/>
      <c r="J11" s="33"/>
      <c r="K11" s="66">
        <f>DATE(M11+2022,L11,1)</f>
        <v>44958</v>
      </c>
      <c r="L11" s="67">
        <v>2</v>
      </c>
      <c r="M11" s="67">
        <v>1</v>
      </c>
      <c r="N11" s="68"/>
    </row>
    <row r="12" spans="1:14" ht="12" customHeight="1" thickBot="1" x14ac:dyDescent="0.35">
      <c r="B12" s="31"/>
      <c r="C12" s="38"/>
      <c r="D12" s="38"/>
      <c r="E12" s="29"/>
      <c r="F12" s="32"/>
      <c r="G12" s="32"/>
      <c r="H12" s="32"/>
      <c r="I12" s="4"/>
      <c r="J12" s="32"/>
      <c r="K12" s="69" t="b">
        <f>WEEKDAY(A17,2)&gt;5</f>
        <v>0</v>
      </c>
      <c r="L12" s="68"/>
      <c r="M12" s="68"/>
      <c r="N12" s="70"/>
    </row>
    <row r="13" spans="1:14" s="39" customFormat="1" ht="24.9" customHeight="1" thickBot="1" x14ac:dyDescent="0.35">
      <c r="A13" s="169"/>
      <c r="B13" s="170"/>
      <c r="C13" s="128" t="s">
        <v>1</v>
      </c>
      <c r="D13" s="129"/>
      <c r="E13" s="129"/>
      <c r="F13" s="129"/>
      <c r="G13" s="129"/>
      <c r="H13" s="130"/>
      <c r="I13" s="131" t="s">
        <v>2</v>
      </c>
      <c r="J13" s="132"/>
      <c r="K13" s="133"/>
      <c r="L13" s="40"/>
      <c r="M13" s="75" t="b">
        <f>NOT(ISNA(VLOOKUP(A31,'Jours fériés'!B:B,1,FALSE)))</f>
        <v>0</v>
      </c>
      <c r="N13" s="41"/>
    </row>
    <row r="14" spans="1:14" ht="15" customHeight="1" thickBot="1" x14ac:dyDescent="0.35">
      <c r="A14" s="45"/>
      <c r="B14" s="44"/>
      <c r="C14" s="134" t="s">
        <v>3</v>
      </c>
      <c r="D14" s="135"/>
      <c r="E14" s="134" t="s">
        <v>4</v>
      </c>
      <c r="F14" s="135"/>
      <c r="G14" s="134" t="s">
        <v>5</v>
      </c>
      <c r="H14" s="135"/>
      <c r="I14" s="6" t="s">
        <v>6</v>
      </c>
      <c r="J14" s="7" t="s">
        <v>6</v>
      </c>
      <c r="K14" s="8" t="s">
        <v>7</v>
      </c>
      <c r="L14" s="42"/>
      <c r="M14" s="43"/>
      <c r="N14" s="43"/>
    </row>
    <row r="15" spans="1:14" ht="11.1" customHeight="1" x14ac:dyDescent="0.3">
      <c r="A15" s="177" t="s">
        <v>33</v>
      </c>
      <c r="B15" s="178"/>
      <c r="C15" s="5"/>
      <c r="D15" s="64"/>
      <c r="E15" s="5"/>
      <c r="F15" s="64"/>
      <c r="G15" s="136" t="s">
        <v>8</v>
      </c>
      <c r="H15" s="137"/>
      <c r="I15" s="6" t="s">
        <v>9</v>
      </c>
      <c r="J15" s="7" t="s">
        <v>10</v>
      </c>
      <c r="K15" s="8" t="s">
        <v>11</v>
      </c>
      <c r="L15" s="171" t="s">
        <v>0</v>
      </c>
      <c r="M15" s="172" t="s">
        <v>0</v>
      </c>
      <c r="N15" s="173" t="s">
        <v>0</v>
      </c>
    </row>
    <row r="16" spans="1:14" ht="15" thickBot="1" x14ac:dyDescent="0.35">
      <c r="A16" s="179"/>
      <c r="B16" s="180"/>
      <c r="C16" s="9" t="s">
        <v>10</v>
      </c>
      <c r="D16" s="65" t="s">
        <v>12</v>
      </c>
      <c r="E16" s="9" t="s">
        <v>10</v>
      </c>
      <c r="F16" s="65" t="s">
        <v>12</v>
      </c>
      <c r="G16" s="10" t="s">
        <v>10</v>
      </c>
      <c r="H16" s="65" t="s">
        <v>12</v>
      </c>
      <c r="I16" s="11" t="s">
        <v>13</v>
      </c>
      <c r="J16" s="12" t="s">
        <v>14</v>
      </c>
      <c r="K16" s="13" t="s">
        <v>8</v>
      </c>
      <c r="L16" s="174" t="s">
        <v>0</v>
      </c>
      <c r="M16" s="175" t="s">
        <v>0</v>
      </c>
      <c r="N16" s="176" t="s">
        <v>0</v>
      </c>
    </row>
    <row r="17" spans="1:15" ht="13.5" customHeight="1" x14ac:dyDescent="0.3">
      <c r="A17" s="181">
        <f>K11</f>
        <v>44958</v>
      </c>
      <c r="B17" s="182"/>
      <c r="C17" s="213">
        <f>SUMPRODUCT(('Tableau remplacement'!$G$5:$G$37='Feuille vacation'!$E$7)*('Tableau remplacement'!$H$5:$H$37='Feuille vacation'!$A17)*('Tableau remplacement'!$K$5:$K$37))</f>
        <v>0</v>
      </c>
      <c r="D17" s="213">
        <f>SUMPRODUCT(('Tableau remplacement'!$G$5:$G$37='Feuille vacation'!$E$7)*('Tableau remplacement'!$H$5:$H$37='Feuille vacation'!$A17)*('Tableau remplacement'!$L$5:$L$37))</f>
        <v>0</v>
      </c>
      <c r="E17" s="213">
        <f>SUMPRODUCT(('Tableau remplacement'!$G$5:$G$37='Feuille vacation'!$E$7)*('Tableau remplacement'!$H$5:$H$37='Feuille vacation'!$A17)*('Tableau remplacement'!$M$5:$M$37))</f>
        <v>0.57291666666666663</v>
      </c>
      <c r="F17" s="214">
        <f>SUMPRODUCT(('Tableau remplacement'!$G$5:$G$37='Feuille vacation'!$E$7)*('Tableau remplacement'!$H$5:$H$37='Feuille vacation'!$A17)*('Tableau remplacement'!$N$5:$N$37))</f>
        <v>0.79166666666666663</v>
      </c>
      <c r="G17" s="34"/>
      <c r="H17" s="61"/>
      <c r="I17" s="14"/>
      <c r="J17" s="15">
        <f>D17-C17+F17-E17</f>
        <v>0.21875</v>
      </c>
      <c r="K17" s="16">
        <f>H17-G17</f>
        <v>0</v>
      </c>
      <c r="L17" s="160"/>
      <c r="M17" s="161"/>
      <c r="N17" s="162"/>
    </row>
    <row r="18" spans="1:15" ht="13.5" customHeight="1" x14ac:dyDescent="0.3">
      <c r="A18" s="138">
        <f>A17+1</f>
        <v>44959</v>
      </c>
      <c r="B18" s="139"/>
      <c r="C18" s="211">
        <f>SUMPRODUCT(('Tableau remplacement'!$G$5:$G$37='Feuille vacation'!$E$7)*('Tableau remplacement'!$H$5:$H$37='Feuille vacation'!$A18)*('Tableau remplacement'!$K$5:$K$37))</f>
        <v>0</v>
      </c>
      <c r="D18" s="211">
        <f>SUMPRODUCT(('Tableau remplacement'!$G$5:$G$37='Feuille vacation'!$E$7)*('Tableau remplacement'!$H$5:$H$37='Feuille vacation'!$A18)*('Tableau remplacement'!$L$5:$L$37))</f>
        <v>0</v>
      </c>
      <c r="E18" s="211">
        <f>SUMPRODUCT(('Tableau remplacement'!$G$5:$G$37='Feuille vacation'!$E$7)*('Tableau remplacement'!$H$5:$H$37='Feuille vacation'!$A18)*('Tableau remplacement'!$M$5:$M$37))</f>
        <v>0</v>
      </c>
      <c r="F18" s="215">
        <f>SUMPRODUCT(('Tableau remplacement'!$G$5:$G$37='Feuille vacation'!$E$7)*('Tableau remplacement'!$H$5:$H$37='Feuille vacation'!$A18)*('Tableau remplacement'!$N$5:$N$37))</f>
        <v>0</v>
      </c>
      <c r="G18" s="35"/>
      <c r="H18" s="62"/>
      <c r="I18" s="17">
        <f>D18-C18+F18-E18</f>
        <v>0</v>
      </c>
      <c r="J18" s="15"/>
      <c r="K18" s="16">
        <f t="shared" ref="K18:K46" si="0">H18-G18</f>
        <v>0</v>
      </c>
      <c r="L18" s="157"/>
      <c r="M18" s="158"/>
      <c r="N18" s="159"/>
      <c r="O18" s="123"/>
    </row>
    <row r="19" spans="1:15" ht="13.5" customHeight="1" x14ac:dyDescent="0.3">
      <c r="A19" s="138">
        <f t="shared" ref="A19:A47" si="1">A18+1</f>
        <v>44960</v>
      </c>
      <c r="B19" s="139"/>
      <c r="C19" s="211">
        <f>SUMPRODUCT(('Tableau remplacement'!$G$5:$G$37='Feuille vacation'!$E$7)*('Tableau remplacement'!$H$5:$H$37='Feuille vacation'!$A19)*('Tableau remplacement'!$K$5:$K$37))</f>
        <v>0</v>
      </c>
      <c r="D19" s="211">
        <f>SUMPRODUCT(('Tableau remplacement'!$G$5:$G$37='Feuille vacation'!$E$7)*('Tableau remplacement'!$H$5:$H$37='Feuille vacation'!$A19)*('Tableau remplacement'!$L$5:$L$37))</f>
        <v>0</v>
      </c>
      <c r="E19" s="211">
        <f>SUMPRODUCT(('Tableau remplacement'!$G$5:$G$37='Feuille vacation'!$E$7)*('Tableau remplacement'!$H$5:$H$37='Feuille vacation'!$A19)*('Tableau remplacement'!$M$5:$M$37))</f>
        <v>0</v>
      </c>
      <c r="F19" s="215">
        <f>SUMPRODUCT(('Tableau remplacement'!$G$5:$G$37='Feuille vacation'!$E$7)*('Tableau remplacement'!$H$5:$H$37='Feuille vacation'!$A19)*('Tableau remplacement'!$N$5:$N$37))</f>
        <v>0</v>
      </c>
      <c r="G19" s="35"/>
      <c r="H19" s="62"/>
      <c r="I19" s="17">
        <f t="shared" ref="I19:I23" si="2">D19-C19+F19-E19</f>
        <v>0</v>
      </c>
      <c r="J19" s="15"/>
      <c r="K19" s="16">
        <f t="shared" si="0"/>
        <v>0</v>
      </c>
      <c r="L19" s="157"/>
      <c r="M19" s="158"/>
      <c r="N19" s="159"/>
    </row>
    <row r="20" spans="1:15" ht="13.5" customHeight="1" x14ac:dyDescent="0.3">
      <c r="A20" s="138">
        <f t="shared" si="1"/>
        <v>44961</v>
      </c>
      <c r="B20" s="139"/>
      <c r="C20" s="211">
        <f>SUMPRODUCT(('Tableau remplacement'!$G$5:$G$37='Feuille vacation'!$E$7)*('Tableau remplacement'!$H$5:$H$37='Feuille vacation'!$A20)*('Tableau remplacement'!$K$5:$K$37))</f>
        <v>0</v>
      </c>
      <c r="D20" s="211">
        <f>SUMPRODUCT(('Tableau remplacement'!$G$5:$G$37='Feuille vacation'!$E$7)*('Tableau remplacement'!$H$5:$H$37='Feuille vacation'!$A20)*('Tableau remplacement'!$L$5:$L$37))</f>
        <v>0</v>
      </c>
      <c r="E20" s="211">
        <f>SUMPRODUCT(('Tableau remplacement'!$G$5:$G$37='Feuille vacation'!$E$7)*('Tableau remplacement'!$H$5:$H$37='Feuille vacation'!$A20)*('Tableau remplacement'!$M$5:$M$37))</f>
        <v>0</v>
      </c>
      <c r="F20" s="215">
        <f>SUMPRODUCT(('Tableau remplacement'!$G$5:$G$37='Feuille vacation'!$E$7)*('Tableau remplacement'!$H$5:$H$37='Feuille vacation'!$A20)*('Tableau remplacement'!$N$5:$N$37))</f>
        <v>0</v>
      </c>
      <c r="G20" s="35"/>
      <c r="H20" s="62"/>
      <c r="I20" s="17">
        <f t="shared" si="2"/>
        <v>0</v>
      </c>
      <c r="J20" s="15"/>
      <c r="K20" s="16">
        <f t="shared" si="0"/>
        <v>0</v>
      </c>
      <c r="L20" s="157"/>
      <c r="M20" s="158"/>
      <c r="N20" s="159"/>
    </row>
    <row r="21" spans="1:15" ht="13.5" customHeight="1" x14ac:dyDescent="0.3">
      <c r="A21" s="138">
        <f t="shared" si="1"/>
        <v>44962</v>
      </c>
      <c r="B21" s="139"/>
      <c r="C21" s="211">
        <f>SUMPRODUCT(('Tableau remplacement'!$G$5:$G$37='Feuille vacation'!$E$7)*('Tableau remplacement'!$H$5:$H$37='Feuille vacation'!$A21)*('Tableau remplacement'!$K$5:$K$37))</f>
        <v>0.375</v>
      </c>
      <c r="D21" s="211">
        <f>SUMPRODUCT(('Tableau remplacement'!$G$5:$G$37='Feuille vacation'!$E$7)*('Tableau remplacement'!$H$5:$H$37='Feuille vacation'!$A21)*('Tableau remplacement'!$L$5:$L$37))</f>
        <v>0.59375</v>
      </c>
      <c r="E21" s="211">
        <f>SUMPRODUCT(('Tableau remplacement'!$G$5:$G$37='Feuille vacation'!$E$7)*('Tableau remplacement'!$H$5:$H$37='Feuille vacation'!$A21)*('Tableau remplacement'!$M$5:$M$37))</f>
        <v>0</v>
      </c>
      <c r="F21" s="215">
        <f>SUMPRODUCT(('Tableau remplacement'!$G$5:$G$37='Feuille vacation'!$E$7)*('Tableau remplacement'!$H$5:$H$37='Feuille vacation'!$A21)*('Tableau remplacement'!$N$5:$N$37))</f>
        <v>0</v>
      </c>
      <c r="G21" s="35"/>
      <c r="H21" s="62"/>
      <c r="I21" s="17">
        <f>(D21-C21+F21-E21)*24</f>
        <v>5.25</v>
      </c>
      <c r="J21" s="15"/>
      <c r="K21" s="16">
        <f t="shared" si="0"/>
        <v>0</v>
      </c>
      <c r="L21" s="157"/>
      <c r="M21" s="158"/>
      <c r="N21" s="159"/>
    </row>
    <row r="22" spans="1:15" ht="13.5" customHeight="1" x14ac:dyDescent="0.3">
      <c r="A22" s="138">
        <f t="shared" si="1"/>
        <v>44963</v>
      </c>
      <c r="B22" s="139"/>
      <c r="C22" s="211">
        <f>SUMPRODUCT(('Tableau remplacement'!$G$5:$G$37='Feuille vacation'!$E$7)*('Tableau remplacement'!$H$5:$H$37='Feuille vacation'!$A22)*('Tableau remplacement'!$K$5:$K$37))</f>
        <v>0</v>
      </c>
      <c r="D22" s="211">
        <f>SUMPRODUCT(('Tableau remplacement'!$G$5:$G$37='Feuille vacation'!$E$7)*('Tableau remplacement'!$H$5:$H$37='Feuille vacation'!$A22)*('Tableau remplacement'!$L$5:$L$37))</f>
        <v>0</v>
      </c>
      <c r="E22" s="211">
        <f>SUMPRODUCT(('Tableau remplacement'!$G$5:$G$37='Feuille vacation'!$E$7)*('Tableau remplacement'!$H$5:$H$37='Feuille vacation'!$A22)*('Tableau remplacement'!$M$5:$M$37))</f>
        <v>0</v>
      </c>
      <c r="F22" s="215">
        <f>SUMPRODUCT(('Tableau remplacement'!$G$5:$G$37='Feuille vacation'!$E$7)*('Tableau remplacement'!$H$5:$H$37='Feuille vacation'!$A22)*('Tableau remplacement'!$N$5:$N$37))</f>
        <v>0</v>
      </c>
      <c r="G22" s="35"/>
      <c r="H22" s="62"/>
      <c r="I22" s="17">
        <f t="shared" si="2"/>
        <v>0</v>
      </c>
      <c r="J22" s="15"/>
      <c r="K22" s="16">
        <f t="shared" si="0"/>
        <v>0</v>
      </c>
      <c r="L22" s="157"/>
      <c r="M22" s="158"/>
      <c r="N22" s="159"/>
    </row>
    <row r="23" spans="1:15" ht="13.5" customHeight="1" x14ac:dyDescent="0.3">
      <c r="A23" s="138">
        <f t="shared" si="1"/>
        <v>44964</v>
      </c>
      <c r="B23" s="139"/>
      <c r="C23" s="211">
        <f>SUMPRODUCT(('Tableau remplacement'!$G$5:$G$37='Feuille vacation'!$E$7)*('Tableau remplacement'!$H$5:$H$37='Feuille vacation'!$A23)*('Tableau remplacement'!$K$5:$K$37))</f>
        <v>0</v>
      </c>
      <c r="D23" s="211">
        <f>SUMPRODUCT(('Tableau remplacement'!$G$5:$G$37='Feuille vacation'!$E$7)*('Tableau remplacement'!$H$5:$H$37='Feuille vacation'!$A23)*('Tableau remplacement'!$L$5:$L$37))</f>
        <v>0</v>
      </c>
      <c r="E23" s="211">
        <f>SUMPRODUCT(('Tableau remplacement'!$G$5:$G$37='Feuille vacation'!$E$7)*('Tableau remplacement'!$H$5:$H$37='Feuille vacation'!$A23)*('Tableau remplacement'!$M$5:$M$37))</f>
        <v>0</v>
      </c>
      <c r="F23" s="215">
        <f>SUMPRODUCT(('Tableau remplacement'!$G$5:$G$37='Feuille vacation'!$E$7)*('Tableau remplacement'!$H$5:$H$37='Feuille vacation'!$A23)*('Tableau remplacement'!$N$5:$N$37))</f>
        <v>0</v>
      </c>
      <c r="G23" s="35"/>
      <c r="H23" s="62"/>
      <c r="I23" s="17">
        <f t="shared" si="2"/>
        <v>0</v>
      </c>
      <c r="J23" s="15"/>
      <c r="K23" s="16">
        <f t="shared" si="0"/>
        <v>0</v>
      </c>
      <c r="L23" s="157" t="s">
        <v>70</v>
      </c>
      <c r="M23" s="158"/>
      <c r="N23" s="159"/>
    </row>
    <row r="24" spans="1:15" ht="13.5" customHeight="1" x14ac:dyDescent="0.3">
      <c r="A24" s="138">
        <f t="shared" si="1"/>
        <v>44965</v>
      </c>
      <c r="B24" s="139"/>
      <c r="C24" s="211">
        <f>SUMPRODUCT(('Tableau remplacement'!$G$5:$G$37='Feuille vacation'!$E$7)*('Tableau remplacement'!$H$5:$H$37='Feuille vacation'!$A24)*('Tableau remplacement'!$K$5:$K$37))</f>
        <v>0</v>
      </c>
      <c r="D24" s="211">
        <f>SUMPRODUCT(('Tableau remplacement'!$G$5:$G$37='Feuille vacation'!$E$7)*('Tableau remplacement'!$H$5:$H$37='Feuille vacation'!$A24)*('Tableau remplacement'!$L$5:$L$37))</f>
        <v>0</v>
      </c>
      <c r="E24" s="211">
        <f>SUMPRODUCT(('Tableau remplacement'!$G$5:$G$37='Feuille vacation'!$E$7)*('Tableau remplacement'!$H$5:$H$37='Feuille vacation'!$A24)*('Tableau remplacement'!$M$5:$M$37))</f>
        <v>0</v>
      </c>
      <c r="F24" s="215">
        <f>SUMPRODUCT(('Tableau remplacement'!$G$5:$G$37='Feuille vacation'!$E$7)*('Tableau remplacement'!$H$5:$H$37='Feuille vacation'!$A24)*('Tableau remplacement'!$N$5:$N$37))</f>
        <v>0</v>
      </c>
      <c r="G24" s="35"/>
      <c r="H24" s="62"/>
      <c r="I24" s="17"/>
      <c r="J24" s="15">
        <f>D24-C24+F24-E24</f>
        <v>0</v>
      </c>
      <c r="K24" s="16">
        <f t="shared" si="0"/>
        <v>0</v>
      </c>
      <c r="L24" s="157"/>
      <c r="M24" s="158"/>
      <c r="N24" s="159"/>
    </row>
    <row r="25" spans="1:15" ht="13.5" customHeight="1" x14ac:dyDescent="0.3">
      <c r="A25" s="138">
        <f t="shared" si="1"/>
        <v>44966</v>
      </c>
      <c r="B25" s="139"/>
      <c r="C25" s="211">
        <f>SUMPRODUCT(('Tableau remplacement'!$G$5:$G$37='Feuille vacation'!$E$7)*('Tableau remplacement'!$H$5:$H$37='Feuille vacation'!$A25)*('Tableau remplacement'!$K$5:$K$37))</f>
        <v>0</v>
      </c>
      <c r="D25" s="211">
        <f>SUMPRODUCT(('Tableau remplacement'!$G$5:$G$37='Feuille vacation'!$E$7)*('Tableau remplacement'!$H$5:$H$37='Feuille vacation'!$A25)*('Tableau remplacement'!$L$5:$L$37))</f>
        <v>0</v>
      </c>
      <c r="E25" s="211">
        <f>SUMPRODUCT(('Tableau remplacement'!$G$5:$G$37='Feuille vacation'!$E$7)*('Tableau remplacement'!$H$5:$H$37='Feuille vacation'!$A25)*('Tableau remplacement'!$M$5:$M$37))</f>
        <v>0</v>
      </c>
      <c r="F25" s="215">
        <f>SUMPRODUCT(('Tableau remplacement'!$G$5:$G$37='Feuille vacation'!$E$7)*('Tableau remplacement'!$H$5:$H$37='Feuille vacation'!$A25)*('Tableau remplacement'!$N$5:$N$37))</f>
        <v>0</v>
      </c>
      <c r="G25" s="35"/>
      <c r="H25" s="62"/>
      <c r="I25" s="17">
        <f t="shared" ref="I25:I30" si="3">D25-C25+F25-E25</f>
        <v>0</v>
      </c>
      <c r="J25" s="15"/>
      <c r="K25" s="16">
        <f t="shared" si="0"/>
        <v>0</v>
      </c>
      <c r="L25" s="157"/>
      <c r="M25" s="158"/>
      <c r="N25" s="159"/>
    </row>
    <row r="26" spans="1:15" ht="13.5" customHeight="1" x14ac:dyDescent="0.3">
      <c r="A26" s="138">
        <f t="shared" si="1"/>
        <v>44967</v>
      </c>
      <c r="B26" s="139"/>
      <c r="C26" s="211">
        <f>SUMPRODUCT(('Tableau remplacement'!$G$5:$G$37='Feuille vacation'!$E$7)*('Tableau remplacement'!$H$5:$H$37='Feuille vacation'!$A26)*('Tableau remplacement'!$K$5:$K$37))</f>
        <v>0</v>
      </c>
      <c r="D26" s="211">
        <f>SUMPRODUCT(('Tableau remplacement'!$G$5:$G$37='Feuille vacation'!$E$7)*('Tableau remplacement'!$H$5:$H$37='Feuille vacation'!$A26)*('Tableau remplacement'!$L$5:$L$37))</f>
        <v>0</v>
      </c>
      <c r="E26" s="211">
        <f>SUMPRODUCT(('Tableau remplacement'!$G$5:$G$37='Feuille vacation'!$E$7)*('Tableau remplacement'!$H$5:$H$37='Feuille vacation'!$A26)*('Tableau remplacement'!$M$5:$M$37))</f>
        <v>0</v>
      </c>
      <c r="F26" s="215">
        <f>SUMPRODUCT(('Tableau remplacement'!$G$5:$G$37='Feuille vacation'!$E$7)*('Tableau remplacement'!$H$5:$H$37='Feuille vacation'!$A26)*('Tableau remplacement'!$N$5:$N$37))</f>
        <v>0</v>
      </c>
      <c r="G26" s="35"/>
      <c r="H26" s="62"/>
      <c r="I26" s="17">
        <f t="shared" si="3"/>
        <v>0</v>
      </c>
      <c r="J26" s="15"/>
      <c r="K26" s="16">
        <f t="shared" si="0"/>
        <v>0</v>
      </c>
      <c r="L26" s="157"/>
      <c r="M26" s="158"/>
      <c r="N26" s="159"/>
    </row>
    <row r="27" spans="1:15" ht="13.5" customHeight="1" x14ac:dyDescent="0.3">
      <c r="A27" s="138">
        <f t="shared" si="1"/>
        <v>44968</v>
      </c>
      <c r="B27" s="139"/>
      <c r="C27" s="211">
        <f>SUMPRODUCT(('Tableau remplacement'!$G$5:$G$37='Feuille vacation'!$E$7)*('Tableau remplacement'!$H$5:$H$37='Feuille vacation'!$A27)*('Tableau remplacement'!$K$5:$K$37))</f>
        <v>0</v>
      </c>
      <c r="D27" s="211">
        <f>SUMPRODUCT(('Tableau remplacement'!$G$5:$G$37='Feuille vacation'!$E$7)*('Tableau remplacement'!$H$5:$H$37='Feuille vacation'!$A27)*('Tableau remplacement'!$L$5:$L$37))</f>
        <v>0</v>
      </c>
      <c r="E27" s="211">
        <f>SUMPRODUCT(('Tableau remplacement'!$G$5:$G$37='Feuille vacation'!$E$7)*('Tableau remplacement'!$H$5:$H$37='Feuille vacation'!$A27)*('Tableau remplacement'!$M$5:$M$37))</f>
        <v>0</v>
      </c>
      <c r="F27" s="215">
        <f>SUMPRODUCT(('Tableau remplacement'!$G$5:$G$37='Feuille vacation'!$E$7)*('Tableau remplacement'!$H$5:$H$37='Feuille vacation'!$A27)*('Tableau remplacement'!$N$5:$N$37))</f>
        <v>0</v>
      </c>
      <c r="G27" s="35"/>
      <c r="H27" s="62"/>
      <c r="I27" s="17">
        <f t="shared" si="3"/>
        <v>0</v>
      </c>
      <c r="J27" s="15"/>
      <c r="K27" s="16">
        <f t="shared" si="0"/>
        <v>0</v>
      </c>
      <c r="L27" s="157"/>
      <c r="M27" s="158"/>
      <c r="N27" s="159"/>
    </row>
    <row r="28" spans="1:15" ht="13.5" customHeight="1" x14ac:dyDescent="0.3">
      <c r="A28" s="138">
        <f t="shared" si="1"/>
        <v>44969</v>
      </c>
      <c r="B28" s="139"/>
      <c r="C28" s="211">
        <f>SUMPRODUCT(('Tableau remplacement'!$G$5:$G$37='Feuille vacation'!$E$7)*('Tableau remplacement'!$H$5:$H$37='Feuille vacation'!$A28)*('Tableau remplacement'!$K$5:$K$37))</f>
        <v>0</v>
      </c>
      <c r="D28" s="211">
        <f>SUMPRODUCT(('Tableau remplacement'!$G$5:$G$37='Feuille vacation'!$E$7)*('Tableau remplacement'!$H$5:$H$37='Feuille vacation'!$A28)*('Tableau remplacement'!$L$5:$L$37))</f>
        <v>0</v>
      </c>
      <c r="E28" s="211">
        <f>SUMPRODUCT(('Tableau remplacement'!$G$5:$G$37='Feuille vacation'!$E$7)*('Tableau remplacement'!$H$5:$H$37='Feuille vacation'!$A28)*('Tableau remplacement'!$M$5:$M$37))</f>
        <v>0</v>
      </c>
      <c r="F28" s="215">
        <f>SUMPRODUCT(('Tableau remplacement'!$G$5:$G$37='Feuille vacation'!$E$7)*('Tableau remplacement'!$H$5:$H$37='Feuille vacation'!$A28)*('Tableau remplacement'!$N$5:$N$37))</f>
        <v>0</v>
      </c>
      <c r="G28" s="35"/>
      <c r="H28" s="62"/>
      <c r="I28" s="17">
        <f t="shared" si="3"/>
        <v>0</v>
      </c>
      <c r="J28" s="15"/>
      <c r="K28" s="16">
        <f t="shared" si="0"/>
        <v>0</v>
      </c>
      <c r="L28" s="157"/>
      <c r="M28" s="158"/>
      <c r="N28" s="159"/>
    </row>
    <row r="29" spans="1:15" ht="13.5" customHeight="1" x14ac:dyDescent="0.3">
      <c r="A29" s="138">
        <f t="shared" si="1"/>
        <v>44970</v>
      </c>
      <c r="B29" s="139"/>
      <c r="C29" s="211">
        <f>SUMPRODUCT(('Tableau remplacement'!$G$5:$G$37='Feuille vacation'!$E$7)*('Tableau remplacement'!$H$5:$H$37='Feuille vacation'!$A29)*('Tableau remplacement'!$K$5:$K$37))</f>
        <v>0</v>
      </c>
      <c r="D29" s="211">
        <f>SUMPRODUCT(('Tableau remplacement'!$G$5:$G$37='Feuille vacation'!$E$7)*('Tableau remplacement'!$H$5:$H$37='Feuille vacation'!$A29)*('Tableau remplacement'!$L$5:$L$37))</f>
        <v>0</v>
      </c>
      <c r="E29" s="211">
        <f>SUMPRODUCT(('Tableau remplacement'!$G$5:$G$37='Feuille vacation'!$E$7)*('Tableau remplacement'!$H$5:$H$37='Feuille vacation'!$A29)*('Tableau remplacement'!$M$5:$M$37))</f>
        <v>0</v>
      </c>
      <c r="F29" s="215">
        <f>SUMPRODUCT(('Tableau remplacement'!$G$5:$G$37='Feuille vacation'!$E$7)*('Tableau remplacement'!$H$5:$H$37='Feuille vacation'!$A29)*('Tableau remplacement'!$N$5:$N$37))</f>
        <v>0</v>
      </c>
      <c r="G29" s="35"/>
      <c r="H29" s="62"/>
      <c r="I29" s="17">
        <f t="shared" si="3"/>
        <v>0</v>
      </c>
      <c r="J29" s="15"/>
      <c r="K29" s="16">
        <f t="shared" si="0"/>
        <v>0</v>
      </c>
      <c r="L29" s="157"/>
      <c r="M29" s="158"/>
      <c r="N29" s="159"/>
    </row>
    <row r="30" spans="1:15" ht="13.5" customHeight="1" x14ac:dyDescent="0.3">
      <c r="A30" s="138">
        <f t="shared" si="1"/>
        <v>44971</v>
      </c>
      <c r="B30" s="139"/>
      <c r="C30" s="211">
        <f>SUMPRODUCT(('Tableau remplacement'!$G$5:$G$37='Feuille vacation'!$E$7)*('Tableau remplacement'!$H$5:$H$37='Feuille vacation'!$A30)*('Tableau remplacement'!$K$5:$K$37))</f>
        <v>0</v>
      </c>
      <c r="D30" s="211">
        <f>SUMPRODUCT(('Tableau remplacement'!$G$5:$G$37='Feuille vacation'!$E$7)*('Tableau remplacement'!$H$5:$H$37='Feuille vacation'!$A30)*('Tableau remplacement'!$L$5:$L$37))</f>
        <v>0</v>
      </c>
      <c r="E30" s="211">
        <f>SUMPRODUCT(('Tableau remplacement'!$G$5:$G$37='Feuille vacation'!$E$7)*('Tableau remplacement'!$H$5:$H$37='Feuille vacation'!$A30)*('Tableau remplacement'!$M$5:$M$37))</f>
        <v>0</v>
      </c>
      <c r="F30" s="215">
        <f>SUMPRODUCT(('Tableau remplacement'!$G$5:$G$37='Feuille vacation'!$E$7)*('Tableau remplacement'!$H$5:$H$37='Feuille vacation'!$A30)*('Tableau remplacement'!$N$5:$N$37))</f>
        <v>0</v>
      </c>
      <c r="G30" s="35"/>
      <c r="H30" s="62"/>
      <c r="I30" s="17">
        <f t="shared" si="3"/>
        <v>0</v>
      </c>
      <c r="J30" s="15"/>
      <c r="K30" s="16">
        <f t="shared" si="0"/>
        <v>0</v>
      </c>
      <c r="L30" s="157"/>
      <c r="M30" s="158"/>
      <c r="N30" s="159"/>
    </row>
    <row r="31" spans="1:15" ht="13.5" customHeight="1" x14ac:dyDescent="0.3">
      <c r="A31" s="138">
        <f t="shared" si="1"/>
        <v>44972</v>
      </c>
      <c r="B31" s="139"/>
      <c r="C31" s="211">
        <f>SUMPRODUCT(('Tableau remplacement'!$G$5:$G$37='Feuille vacation'!$E$7)*('Tableau remplacement'!$H$5:$H$37='Feuille vacation'!$A31)*('Tableau remplacement'!$K$5:$K$37))</f>
        <v>0</v>
      </c>
      <c r="D31" s="211">
        <f>SUMPRODUCT(('Tableau remplacement'!$G$5:$G$37='Feuille vacation'!$E$7)*('Tableau remplacement'!$H$5:$H$37='Feuille vacation'!$A31)*('Tableau remplacement'!$L$5:$L$37))</f>
        <v>0</v>
      </c>
      <c r="E31" s="211">
        <f>SUMPRODUCT(('Tableau remplacement'!$G$5:$G$37='Feuille vacation'!$E$7)*('Tableau remplacement'!$H$5:$H$37='Feuille vacation'!$A31)*('Tableau remplacement'!$M$5:$M$37))</f>
        <v>0</v>
      </c>
      <c r="F31" s="215">
        <f>SUMPRODUCT(('Tableau remplacement'!$G$5:$G$37='Feuille vacation'!$E$7)*('Tableau remplacement'!$H$5:$H$37='Feuille vacation'!$A31)*('Tableau remplacement'!$N$5:$N$37))</f>
        <v>0</v>
      </c>
      <c r="G31" s="35"/>
      <c r="H31" s="62"/>
      <c r="I31" s="17"/>
      <c r="J31" s="15">
        <f>D31-C31+F31-E31</f>
        <v>0</v>
      </c>
      <c r="K31" s="16">
        <f t="shared" si="0"/>
        <v>0</v>
      </c>
      <c r="L31" s="157"/>
      <c r="M31" s="158"/>
      <c r="N31" s="159"/>
    </row>
    <row r="32" spans="1:15" ht="13.5" customHeight="1" x14ac:dyDescent="0.3">
      <c r="A32" s="138">
        <f t="shared" si="1"/>
        <v>44973</v>
      </c>
      <c r="B32" s="139"/>
      <c r="C32" s="211">
        <f>SUMPRODUCT(('Tableau remplacement'!$G$5:$G$37='Feuille vacation'!$E$7)*('Tableau remplacement'!$H$5:$H$37='Feuille vacation'!$A32)*('Tableau remplacement'!$K$5:$K$37))</f>
        <v>0</v>
      </c>
      <c r="D32" s="211">
        <f>SUMPRODUCT(('Tableau remplacement'!$G$5:$G$37='Feuille vacation'!$E$7)*('Tableau remplacement'!$H$5:$H$37='Feuille vacation'!$A32)*('Tableau remplacement'!$L$5:$L$37))</f>
        <v>0</v>
      </c>
      <c r="E32" s="211">
        <f>SUMPRODUCT(('Tableau remplacement'!$G$5:$G$37='Feuille vacation'!$E$7)*('Tableau remplacement'!$H$5:$H$37='Feuille vacation'!$A32)*('Tableau remplacement'!$M$5:$M$37))</f>
        <v>0</v>
      </c>
      <c r="F32" s="215">
        <f>SUMPRODUCT(('Tableau remplacement'!$G$5:$G$37='Feuille vacation'!$E$7)*('Tableau remplacement'!$H$5:$H$37='Feuille vacation'!$A32)*('Tableau remplacement'!$N$5:$N$37))</f>
        <v>0</v>
      </c>
      <c r="G32" s="35"/>
      <c r="H32" s="62"/>
      <c r="I32" s="17">
        <f>D32-C32+F32-E32</f>
        <v>0</v>
      </c>
      <c r="J32" s="15"/>
      <c r="K32" s="16">
        <f t="shared" si="0"/>
        <v>0</v>
      </c>
      <c r="L32" s="157"/>
      <c r="M32" s="158"/>
      <c r="N32" s="159"/>
    </row>
    <row r="33" spans="1:14" ht="13.5" customHeight="1" x14ac:dyDescent="0.3">
      <c r="A33" s="138">
        <f t="shared" si="1"/>
        <v>44974</v>
      </c>
      <c r="B33" s="139"/>
      <c r="C33" s="211">
        <f>SUMPRODUCT(('Tableau remplacement'!$G$5:$G$37='Feuille vacation'!$E$7)*('Tableau remplacement'!$H$5:$H$37='Feuille vacation'!$A33)*('Tableau remplacement'!$K$5:$K$37))</f>
        <v>0</v>
      </c>
      <c r="D33" s="211">
        <f>SUMPRODUCT(('Tableau remplacement'!$G$5:$G$37='Feuille vacation'!$E$7)*('Tableau remplacement'!$H$5:$H$37='Feuille vacation'!$A33)*('Tableau remplacement'!$L$5:$L$37))</f>
        <v>0</v>
      </c>
      <c r="E33" s="211">
        <f>SUMPRODUCT(('Tableau remplacement'!$G$5:$G$37='Feuille vacation'!$E$7)*('Tableau remplacement'!$H$5:$H$37='Feuille vacation'!$A33)*('Tableau remplacement'!$M$5:$M$37))</f>
        <v>0</v>
      </c>
      <c r="F33" s="215">
        <f>SUMPRODUCT(('Tableau remplacement'!$G$5:$G$37='Feuille vacation'!$E$7)*('Tableau remplacement'!$H$5:$H$37='Feuille vacation'!$A33)*('Tableau remplacement'!$N$5:$N$37))</f>
        <v>0</v>
      </c>
      <c r="G33" s="35"/>
      <c r="H33" s="62"/>
      <c r="I33" s="17">
        <f t="shared" ref="I33:I37" si="4">D33-C33+F33-E33</f>
        <v>0</v>
      </c>
      <c r="J33" s="15"/>
      <c r="K33" s="16">
        <f t="shared" si="0"/>
        <v>0</v>
      </c>
      <c r="L33" s="157"/>
      <c r="M33" s="158"/>
      <c r="N33" s="159"/>
    </row>
    <row r="34" spans="1:14" ht="13.5" customHeight="1" x14ac:dyDescent="0.3">
      <c r="A34" s="138">
        <f t="shared" si="1"/>
        <v>44975</v>
      </c>
      <c r="B34" s="139"/>
      <c r="C34" s="211">
        <f>SUMPRODUCT(('Tableau remplacement'!$G$5:$G$37='Feuille vacation'!$E$7)*('Tableau remplacement'!$H$5:$H$37='Feuille vacation'!$A34)*('Tableau remplacement'!$K$5:$K$37))</f>
        <v>0</v>
      </c>
      <c r="D34" s="211">
        <f>SUMPRODUCT(('Tableau remplacement'!$G$5:$G$37='Feuille vacation'!$E$7)*('Tableau remplacement'!$H$5:$H$37='Feuille vacation'!$A34)*('Tableau remplacement'!$L$5:$L$37))</f>
        <v>0</v>
      </c>
      <c r="E34" s="211">
        <f>SUMPRODUCT(('Tableau remplacement'!$G$5:$G$37='Feuille vacation'!$E$7)*('Tableau remplacement'!$H$5:$H$37='Feuille vacation'!$A34)*('Tableau remplacement'!$M$5:$M$37))</f>
        <v>0</v>
      </c>
      <c r="F34" s="215">
        <f>SUMPRODUCT(('Tableau remplacement'!$G$5:$G$37='Feuille vacation'!$E$7)*('Tableau remplacement'!$H$5:$H$37='Feuille vacation'!$A34)*('Tableau remplacement'!$N$5:$N$37))</f>
        <v>0</v>
      </c>
      <c r="G34" s="35"/>
      <c r="H34" s="62"/>
      <c r="I34" s="17">
        <f t="shared" si="4"/>
        <v>0</v>
      </c>
      <c r="J34" s="15"/>
      <c r="K34" s="16">
        <f t="shared" si="0"/>
        <v>0</v>
      </c>
      <c r="L34" s="157"/>
      <c r="M34" s="158"/>
      <c r="N34" s="159"/>
    </row>
    <row r="35" spans="1:14" ht="13.5" customHeight="1" x14ac:dyDescent="0.3">
      <c r="A35" s="138">
        <f t="shared" si="1"/>
        <v>44976</v>
      </c>
      <c r="B35" s="139"/>
      <c r="C35" s="211">
        <f>SUMPRODUCT(('Tableau remplacement'!$G$5:$G$37='Feuille vacation'!$E$7)*('Tableau remplacement'!$H$5:$H$37='Feuille vacation'!$A35)*('Tableau remplacement'!$K$5:$K$37))</f>
        <v>0</v>
      </c>
      <c r="D35" s="211">
        <f>SUMPRODUCT(('Tableau remplacement'!$G$5:$G$37='Feuille vacation'!$E$7)*('Tableau remplacement'!$H$5:$H$37='Feuille vacation'!$A35)*('Tableau remplacement'!$L$5:$L$37))</f>
        <v>0</v>
      </c>
      <c r="E35" s="211">
        <f>SUMPRODUCT(('Tableau remplacement'!$G$5:$G$37='Feuille vacation'!$E$7)*('Tableau remplacement'!$H$5:$H$37='Feuille vacation'!$A35)*('Tableau remplacement'!$M$5:$M$37))</f>
        <v>0</v>
      </c>
      <c r="F35" s="215">
        <f>SUMPRODUCT(('Tableau remplacement'!$G$5:$G$37='Feuille vacation'!$E$7)*('Tableau remplacement'!$H$5:$H$37='Feuille vacation'!$A35)*('Tableau remplacement'!$N$5:$N$37))</f>
        <v>0</v>
      </c>
      <c r="G35" s="35"/>
      <c r="H35" s="62"/>
      <c r="I35" s="17">
        <f t="shared" si="4"/>
        <v>0</v>
      </c>
      <c r="J35" s="15"/>
      <c r="K35" s="16">
        <f t="shared" si="0"/>
        <v>0</v>
      </c>
      <c r="L35" s="157"/>
      <c r="M35" s="158"/>
      <c r="N35" s="159"/>
    </row>
    <row r="36" spans="1:14" ht="13.5" customHeight="1" x14ac:dyDescent="0.3">
      <c r="A36" s="138">
        <f t="shared" si="1"/>
        <v>44977</v>
      </c>
      <c r="B36" s="139"/>
      <c r="C36" s="211">
        <f>SUMPRODUCT(('Tableau remplacement'!$G$5:$G$37='Feuille vacation'!$E$7)*('Tableau remplacement'!$H$5:$H$37='Feuille vacation'!$A36)*('Tableau remplacement'!$K$5:$K$37))</f>
        <v>0</v>
      </c>
      <c r="D36" s="211">
        <f>SUMPRODUCT(('Tableau remplacement'!$G$5:$G$37='Feuille vacation'!$E$7)*('Tableau remplacement'!$H$5:$H$37='Feuille vacation'!$A36)*('Tableau remplacement'!$L$5:$L$37))</f>
        <v>0</v>
      </c>
      <c r="E36" s="211">
        <f>SUMPRODUCT(('Tableau remplacement'!$G$5:$G$37='Feuille vacation'!$E$7)*('Tableau remplacement'!$H$5:$H$37='Feuille vacation'!$A36)*('Tableau remplacement'!$M$5:$M$37))</f>
        <v>0</v>
      </c>
      <c r="F36" s="215">
        <f>SUMPRODUCT(('Tableau remplacement'!$G$5:$G$37='Feuille vacation'!$E$7)*('Tableau remplacement'!$H$5:$H$37='Feuille vacation'!$A36)*('Tableau remplacement'!$N$5:$N$37))</f>
        <v>0</v>
      </c>
      <c r="G36" s="35"/>
      <c r="H36" s="62"/>
      <c r="I36" s="17">
        <f t="shared" si="4"/>
        <v>0</v>
      </c>
      <c r="J36" s="15"/>
      <c r="K36" s="16">
        <f t="shared" si="0"/>
        <v>0</v>
      </c>
      <c r="L36" s="157"/>
      <c r="M36" s="158"/>
      <c r="N36" s="159"/>
    </row>
    <row r="37" spans="1:14" ht="13.5" customHeight="1" x14ac:dyDescent="0.3">
      <c r="A37" s="138">
        <f t="shared" si="1"/>
        <v>44978</v>
      </c>
      <c r="B37" s="139"/>
      <c r="C37" s="211">
        <f>SUMPRODUCT(('Tableau remplacement'!$G$5:$G$37='Feuille vacation'!$E$7)*('Tableau remplacement'!$H$5:$H$37='Feuille vacation'!$A37)*('Tableau remplacement'!$K$5:$K$37))</f>
        <v>0</v>
      </c>
      <c r="D37" s="211">
        <f>SUMPRODUCT(('Tableau remplacement'!$G$5:$G$37='Feuille vacation'!$E$7)*('Tableau remplacement'!$H$5:$H$37='Feuille vacation'!$A37)*('Tableau remplacement'!$L$5:$L$37))</f>
        <v>0</v>
      </c>
      <c r="E37" s="211">
        <f>SUMPRODUCT(('Tableau remplacement'!$G$5:$G$37='Feuille vacation'!$E$7)*('Tableau remplacement'!$H$5:$H$37='Feuille vacation'!$A37)*('Tableau remplacement'!$M$5:$M$37))</f>
        <v>0</v>
      </c>
      <c r="F37" s="215">
        <f>SUMPRODUCT(('Tableau remplacement'!$G$5:$G$37='Feuille vacation'!$E$7)*('Tableau remplacement'!$H$5:$H$37='Feuille vacation'!$A37)*('Tableau remplacement'!$N$5:$N$37))</f>
        <v>0</v>
      </c>
      <c r="G37" s="35"/>
      <c r="H37" s="62"/>
      <c r="I37" s="17">
        <f t="shared" si="4"/>
        <v>0</v>
      </c>
      <c r="J37" s="15"/>
      <c r="K37" s="16">
        <f t="shared" si="0"/>
        <v>0</v>
      </c>
      <c r="L37" s="157"/>
      <c r="M37" s="158"/>
      <c r="N37" s="159"/>
    </row>
    <row r="38" spans="1:14" ht="13.5" customHeight="1" x14ac:dyDescent="0.3">
      <c r="A38" s="138">
        <f t="shared" si="1"/>
        <v>44979</v>
      </c>
      <c r="B38" s="139"/>
      <c r="C38" s="211">
        <f>SUMPRODUCT(('Tableau remplacement'!$G$5:$G$37='Feuille vacation'!$E$7)*('Tableau remplacement'!$H$5:$H$37='Feuille vacation'!$A38)*('Tableau remplacement'!$K$5:$K$37))</f>
        <v>0</v>
      </c>
      <c r="D38" s="211">
        <f>SUMPRODUCT(('Tableau remplacement'!$G$5:$G$37='Feuille vacation'!$E$7)*('Tableau remplacement'!$H$5:$H$37='Feuille vacation'!$A38)*('Tableau remplacement'!$L$5:$L$37))</f>
        <v>0</v>
      </c>
      <c r="E38" s="211">
        <f>SUMPRODUCT(('Tableau remplacement'!$G$5:$G$37='Feuille vacation'!$E$7)*('Tableau remplacement'!$H$5:$H$37='Feuille vacation'!$A38)*('Tableau remplacement'!$M$5:$M$37))</f>
        <v>0</v>
      </c>
      <c r="F38" s="215">
        <f>SUMPRODUCT(('Tableau remplacement'!$G$5:$G$37='Feuille vacation'!$E$7)*('Tableau remplacement'!$H$5:$H$37='Feuille vacation'!$A38)*('Tableau remplacement'!$N$5:$N$37))</f>
        <v>0</v>
      </c>
      <c r="G38" s="35"/>
      <c r="H38" s="62"/>
      <c r="I38" s="17"/>
      <c r="J38" s="15">
        <f>D38-C38+F38-E38</f>
        <v>0</v>
      </c>
      <c r="K38" s="16">
        <f t="shared" si="0"/>
        <v>0</v>
      </c>
      <c r="L38" s="157"/>
      <c r="M38" s="158"/>
      <c r="N38" s="159"/>
    </row>
    <row r="39" spans="1:14" ht="13.5" customHeight="1" x14ac:dyDescent="0.3">
      <c r="A39" s="138">
        <f t="shared" si="1"/>
        <v>44980</v>
      </c>
      <c r="B39" s="139"/>
      <c r="C39" s="211">
        <f>SUMPRODUCT(('Tableau remplacement'!$G$5:$G$37='Feuille vacation'!$E$7)*('Tableau remplacement'!$H$5:$H$37='Feuille vacation'!$A39)*('Tableau remplacement'!$K$5:$K$37))</f>
        <v>0</v>
      </c>
      <c r="D39" s="211">
        <f>SUMPRODUCT(('Tableau remplacement'!$G$5:$G$37='Feuille vacation'!$E$7)*('Tableau remplacement'!$H$5:$H$37='Feuille vacation'!$A39)*('Tableau remplacement'!$L$5:$L$37))</f>
        <v>0</v>
      </c>
      <c r="E39" s="211">
        <f>SUMPRODUCT(('Tableau remplacement'!$G$5:$G$37='Feuille vacation'!$E$7)*('Tableau remplacement'!$H$5:$H$37='Feuille vacation'!$A39)*('Tableau remplacement'!$M$5:$M$37))</f>
        <v>0</v>
      </c>
      <c r="F39" s="215">
        <f>SUMPRODUCT(('Tableau remplacement'!$G$5:$G$37='Feuille vacation'!$E$7)*('Tableau remplacement'!$H$5:$H$37='Feuille vacation'!$A39)*('Tableau remplacement'!$N$5:$N$37))</f>
        <v>0</v>
      </c>
      <c r="G39" s="35"/>
      <c r="H39" s="62"/>
      <c r="I39" s="17">
        <f t="shared" ref="I39:I44" si="5">D39-C39+F39-E39</f>
        <v>0</v>
      </c>
      <c r="J39" s="15"/>
      <c r="K39" s="16">
        <f t="shared" si="0"/>
        <v>0</v>
      </c>
      <c r="L39" s="157"/>
      <c r="M39" s="158"/>
      <c r="N39" s="159"/>
    </row>
    <row r="40" spans="1:14" ht="13.5" customHeight="1" x14ac:dyDescent="0.3">
      <c r="A40" s="138">
        <f t="shared" si="1"/>
        <v>44981</v>
      </c>
      <c r="B40" s="139"/>
      <c r="C40" s="211">
        <f>SUMPRODUCT(('Tableau remplacement'!$G$5:$G$37='Feuille vacation'!$E$7)*('Tableau remplacement'!$H$5:$H$37='Feuille vacation'!$A40)*('Tableau remplacement'!$K$5:$K$37))</f>
        <v>0</v>
      </c>
      <c r="D40" s="211">
        <f>SUMPRODUCT(('Tableau remplacement'!$G$5:$G$37='Feuille vacation'!$E$7)*('Tableau remplacement'!$H$5:$H$37='Feuille vacation'!$A40)*('Tableau remplacement'!$L$5:$L$37))</f>
        <v>0</v>
      </c>
      <c r="E40" s="211">
        <f>SUMPRODUCT(('Tableau remplacement'!$G$5:$G$37='Feuille vacation'!$E$7)*('Tableau remplacement'!$H$5:$H$37='Feuille vacation'!$A40)*('Tableau remplacement'!$M$5:$M$37))</f>
        <v>0</v>
      </c>
      <c r="F40" s="215">
        <f>SUMPRODUCT(('Tableau remplacement'!$G$5:$G$37='Feuille vacation'!$E$7)*('Tableau remplacement'!$H$5:$H$37='Feuille vacation'!$A40)*('Tableau remplacement'!$N$5:$N$37))</f>
        <v>0</v>
      </c>
      <c r="G40" s="35"/>
      <c r="H40" s="62"/>
      <c r="I40" s="17">
        <f t="shared" si="5"/>
        <v>0</v>
      </c>
      <c r="J40" s="15"/>
      <c r="K40" s="16">
        <f t="shared" si="0"/>
        <v>0</v>
      </c>
      <c r="L40" s="157"/>
      <c r="M40" s="158"/>
      <c r="N40" s="159"/>
    </row>
    <row r="41" spans="1:14" ht="13.5" customHeight="1" x14ac:dyDescent="0.3">
      <c r="A41" s="138">
        <f t="shared" si="1"/>
        <v>44982</v>
      </c>
      <c r="B41" s="139"/>
      <c r="C41" s="211">
        <f>SUMPRODUCT(('Tableau remplacement'!$G$5:$G$37='Feuille vacation'!$E$7)*('Tableau remplacement'!$H$5:$H$37='Feuille vacation'!$A41)*('Tableau remplacement'!$K$5:$K$37))</f>
        <v>0</v>
      </c>
      <c r="D41" s="211">
        <f>SUMPRODUCT(('Tableau remplacement'!$G$5:$G$37='Feuille vacation'!$E$7)*('Tableau remplacement'!$H$5:$H$37='Feuille vacation'!$A41)*('Tableau remplacement'!$L$5:$L$37))</f>
        <v>0</v>
      </c>
      <c r="E41" s="211">
        <f>SUMPRODUCT(('Tableau remplacement'!$G$5:$G$37='Feuille vacation'!$E$7)*('Tableau remplacement'!$H$5:$H$37='Feuille vacation'!$A41)*('Tableau remplacement'!$M$5:$M$37))</f>
        <v>0</v>
      </c>
      <c r="F41" s="215">
        <f>SUMPRODUCT(('Tableau remplacement'!$G$5:$G$37='Feuille vacation'!$E$7)*('Tableau remplacement'!$H$5:$H$37='Feuille vacation'!$A41)*('Tableau remplacement'!$N$5:$N$37))</f>
        <v>0</v>
      </c>
      <c r="G41" s="35"/>
      <c r="H41" s="62"/>
      <c r="I41" s="17">
        <f t="shared" si="5"/>
        <v>0</v>
      </c>
      <c r="J41" s="15"/>
      <c r="K41" s="16">
        <f t="shared" si="0"/>
        <v>0</v>
      </c>
      <c r="L41" s="157"/>
      <c r="M41" s="158"/>
      <c r="N41" s="159"/>
    </row>
    <row r="42" spans="1:14" ht="13.5" customHeight="1" x14ac:dyDescent="0.3">
      <c r="A42" s="138">
        <f t="shared" si="1"/>
        <v>44983</v>
      </c>
      <c r="B42" s="139"/>
      <c r="C42" s="211">
        <f>SUMPRODUCT(('Tableau remplacement'!$G$5:$G$37='Feuille vacation'!$E$7)*('Tableau remplacement'!$H$5:$H$37='Feuille vacation'!$A42)*('Tableau remplacement'!$K$5:$K$37))</f>
        <v>0</v>
      </c>
      <c r="D42" s="211">
        <f>SUMPRODUCT(('Tableau remplacement'!$G$5:$G$37='Feuille vacation'!$E$7)*('Tableau remplacement'!$H$5:$H$37='Feuille vacation'!$A42)*('Tableau remplacement'!$L$5:$L$37))</f>
        <v>0</v>
      </c>
      <c r="E42" s="211">
        <f>SUMPRODUCT(('Tableau remplacement'!$G$5:$G$37='Feuille vacation'!$E$7)*('Tableau remplacement'!$H$5:$H$37='Feuille vacation'!$A42)*('Tableau remplacement'!$M$5:$M$37))</f>
        <v>0</v>
      </c>
      <c r="F42" s="215">
        <f>SUMPRODUCT(('Tableau remplacement'!$G$5:$G$37='Feuille vacation'!$E$7)*('Tableau remplacement'!$H$5:$H$37='Feuille vacation'!$A42)*('Tableau remplacement'!$N$5:$N$37))</f>
        <v>0</v>
      </c>
      <c r="G42" s="35"/>
      <c r="H42" s="62"/>
      <c r="I42" s="17">
        <f t="shared" si="5"/>
        <v>0</v>
      </c>
      <c r="J42" s="15"/>
      <c r="K42" s="16">
        <f t="shared" si="0"/>
        <v>0</v>
      </c>
      <c r="L42" s="157"/>
      <c r="M42" s="158"/>
      <c r="N42" s="159"/>
    </row>
    <row r="43" spans="1:14" ht="13.5" customHeight="1" x14ac:dyDescent="0.3">
      <c r="A43" s="138">
        <f t="shared" si="1"/>
        <v>44984</v>
      </c>
      <c r="B43" s="139"/>
      <c r="C43" s="211">
        <f>SUMPRODUCT(('Tableau remplacement'!$G$5:$G$37='Feuille vacation'!$E$7)*('Tableau remplacement'!$H$5:$H$37='Feuille vacation'!$A43)*('Tableau remplacement'!$K$5:$K$37))</f>
        <v>0</v>
      </c>
      <c r="D43" s="211">
        <f>SUMPRODUCT(('Tableau remplacement'!$G$5:$G$37='Feuille vacation'!$E$7)*('Tableau remplacement'!$H$5:$H$37='Feuille vacation'!$A43)*('Tableau remplacement'!$L$5:$L$37))</f>
        <v>0</v>
      </c>
      <c r="E43" s="211">
        <f>SUMPRODUCT(('Tableau remplacement'!$G$5:$G$37='Feuille vacation'!$E$7)*('Tableau remplacement'!$H$5:$H$37='Feuille vacation'!$A43)*('Tableau remplacement'!$M$5:$M$37))</f>
        <v>0</v>
      </c>
      <c r="F43" s="215">
        <f>SUMPRODUCT(('Tableau remplacement'!$G$5:$G$37='Feuille vacation'!$E$7)*('Tableau remplacement'!$H$5:$H$37='Feuille vacation'!$A43)*('Tableau remplacement'!$N$5:$N$37))</f>
        <v>0</v>
      </c>
      <c r="G43" s="35"/>
      <c r="H43" s="62"/>
      <c r="I43" s="17">
        <f t="shared" si="5"/>
        <v>0</v>
      </c>
      <c r="J43" s="15"/>
      <c r="K43" s="16">
        <f t="shared" si="0"/>
        <v>0</v>
      </c>
      <c r="L43" s="157"/>
      <c r="M43" s="158"/>
      <c r="N43" s="159"/>
    </row>
    <row r="44" spans="1:14" ht="13.5" customHeight="1" x14ac:dyDescent="0.3">
      <c r="A44" s="138">
        <f t="shared" si="1"/>
        <v>44985</v>
      </c>
      <c r="B44" s="139"/>
      <c r="C44" s="211">
        <f>SUMPRODUCT(('Tableau remplacement'!$G$5:$G$37='Feuille vacation'!$E$7)*('Tableau remplacement'!$H$5:$H$37='Feuille vacation'!$A44)*('Tableau remplacement'!$K$5:$K$37))</f>
        <v>0</v>
      </c>
      <c r="D44" s="211">
        <f>SUMPRODUCT(('Tableau remplacement'!$G$5:$G$37='Feuille vacation'!$E$7)*('Tableau remplacement'!$H$5:$H$37='Feuille vacation'!$A44)*('Tableau remplacement'!$L$5:$L$37))</f>
        <v>0</v>
      </c>
      <c r="E44" s="211">
        <f>SUMPRODUCT(('Tableau remplacement'!$G$5:$G$37='Feuille vacation'!$E$7)*('Tableau remplacement'!$H$5:$H$37='Feuille vacation'!$A44)*('Tableau remplacement'!$M$5:$M$37))</f>
        <v>0</v>
      </c>
      <c r="F44" s="215">
        <f>SUMPRODUCT(('Tableau remplacement'!$G$5:$G$37='Feuille vacation'!$E$7)*('Tableau remplacement'!$H$5:$H$37='Feuille vacation'!$A44)*('Tableau remplacement'!$N$5:$N$37))</f>
        <v>0</v>
      </c>
      <c r="G44" s="35"/>
      <c r="H44" s="62"/>
      <c r="I44" s="17">
        <f t="shared" si="5"/>
        <v>0</v>
      </c>
      <c r="J44" s="15"/>
      <c r="K44" s="16">
        <f t="shared" si="0"/>
        <v>0</v>
      </c>
      <c r="L44" s="157"/>
      <c r="M44" s="158"/>
      <c r="N44" s="159"/>
    </row>
    <row r="45" spans="1:14" ht="13.5" customHeight="1" x14ac:dyDescent="0.3">
      <c r="A45" s="138">
        <f t="shared" si="1"/>
        <v>44986</v>
      </c>
      <c r="B45" s="139"/>
      <c r="C45" s="211">
        <f>SUMPRODUCT(('Tableau remplacement'!$G$5:$G$37='Feuille vacation'!$E$7)*('Tableau remplacement'!$H$5:$H$37='Feuille vacation'!$A45)*('Tableau remplacement'!$K$5:$K$37))</f>
        <v>0</v>
      </c>
      <c r="D45" s="211">
        <f>SUMPRODUCT(('Tableau remplacement'!$G$5:$G$37='Feuille vacation'!$E$7)*('Tableau remplacement'!$H$5:$H$37='Feuille vacation'!$A45)*('Tableau remplacement'!$L$5:$L$37))</f>
        <v>0</v>
      </c>
      <c r="E45" s="211">
        <f>SUMPRODUCT(('Tableau remplacement'!$G$5:$G$37='Feuille vacation'!$E$7)*('Tableau remplacement'!$H$5:$H$37='Feuille vacation'!$A45)*('Tableau remplacement'!$M$5:$M$37))</f>
        <v>0</v>
      </c>
      <c r="F45" s="215">
        <f>SUMPRODUCT(('Tableau remplacement'!$G$5:$G$37='Feuille vacation'!$E$7)*('Tableau remplacement'!$H$5:$H$37='Feuille vacation'!$A45)*('Tableau remplacement'!$N$5:$N$37))</f>
        <v>0</v>
      </c>
      <c r="G45" s="35"/>
      <c r="H45" s="62"/>
      <c r="I45" s="17"/>
      <c r="J45" s="15">
        <f>D45-C45+F45-E45</f>
        <v>0</v>
      </c>
      <c r="K45" s="16">
        <f t="shared" si="0"/>
        <v>0</v>
      </c>
      <c r="L45" s="157"/>
      <c r="M45" s="158"/>
      <c r="N45" s="159"/>
    </row>
    <row r="46" spans="1:14" ht="13.5" customHeight="1" x14ac:dyDescent="0.3">
      <c r="A46" s="138">
        <f t="shared" si="1"/>
        <v>44987</v>
      </c>
      <c r="B46" s="139"/>
      <c r="C46" s="211">
        <f>SUMPRODUCT(('Tableau remplacement'!$G$5:$G$37='Feuille vacation'!$E$7)*('Tableau remplacement'!$H$5:$H$37='Feuille vacation'!$A46)*('Tableau remplacement'!$K$5:$K$37))</f>
        <v>0</v>
      </c>
      <c r="D46" s="211">
        <f>SUMPRODUCT(('Tableau remplacement'!$G$5:$G$37='Feuille vacation'!$E$7)*('Tableau remplacement'!$H$5:$H$37='Feuille vacation'!$A46)*('Tableau remplacement'!$L$5:$L$37))</f>
        <v>0</v>
      </c>
      <c r="E46" s="211">
        <f>SUMPRODUCT(('Tableau remplacement'!$G$5:$G$37='Feuille vacation'!$E$7)*('Tableau remplacement'!$H$5:$H$37='Feuille vacation'!$A46)*('Tableau remplacement'!$M$5:$M$37))</f>
        <v>0</v>
      </c>
      <c r="F46" s="215">
        <f>SUMPRODUCT(('Tableau remplacement'!$G$5:$G$37='Feuille vacation'!$E$7)*('Tableau remplacement'!$H$5:$H$37='Feuille vacation'!$A46)*('Tableau remplacement'!$N$5:$N$37))</f>
        <v>0</v>
      </c>
      <c r="G46" s="35"/>
      <c r="H46" s="62"/>
      <c r="I46" s="17">
        <f t="shared" ref="I46:I47" si="6">D46-C46+F46-E46</f>
        <v>0</v>
      </c>
      <c r="J46" s="15"/>
      <c r="K46" s="16">
        <f t="shared" si="0"/>
        <v>0</v>
      </c>
      <c r="L46" s="157"/>
      <c r="M46" s="158"/>
      <c r="N46" s="159"/>
    </row>
    <row r="47" spans="1:14" ht="13.5" customHeight="1" thickBot="1" x14ac:dyDescent="0.35">
      <c r="A47" s="195">
        <f t="shared" si="1"/>
        <v>44988</v>
      </c>
      <c r="B47" s="196"/>
      <c r="C47" s="216">
        <f>SUMPRODUCT(('Tableau remplacement'!$G$5:$G$37='Feuille vacation'!$E$7)*('Tableau remplacement'!$H$5:$H$37='Feuille vacation'!$A47)*('Tableau remplacement'!$K$5:$K$37))</f>
        <v>0</v>
      </c>
      <c r="D47" s="216">
        <f>SUMPRODUCT(('Tableau remplacement'!$G$5:$G$37='Feuille vacation'!$E$7)*('Tableau remplacement'!$H$5:$H$37='Feuille vacation'!$A47)*('Tableau remplacement'!$L$5:$L$37))</f>
        <v>0</v>
      </c>
      <c r="E47" s="216">
        <f>SUMPRODUCT(('Tableau remplacement'!$G$5:$G$37='Feuille vacation'!$E$7)*('Tableau remplacement'!$H$5:$H$37='Feuille vacation'!$A47)*('Tableau remplacement'!$M$5:$M$37))</f>
        <v>0</v>
      </c>
      <c r="F47" s="217">
        <f>SUMPRODUCT(('Tableau remplacement'!$G$5:$G$37='Feuille vacation'!$E$7)*('Tableau remplacement'!$H$5:$H$37='Feuille vacation'!$A47)*('Tableau remplacement'!$N$5:$N$37))</f>
        <v>0</v>
      </c>
      <c r="G47" s="212"/>
      <c r="H47" s="63"/>
      <c r="I47" s="17">
        <f t="shared" si="6"/>
        <v>0</v>
      </c>
      <c r="J47" s="15"/>
      <c r="K47" s="18">
        <f>H47-G47</f>
        <v>0</v>
      </c>
      <c r="L47" s="166"/>
      <c r="M47" s="167"/>
      <c r="N47" s="168"/>
    </row>
    <row r="48" spans="1:14" ht="14.4" customHeight="1" x14ac:dyDescent="0.3">
      <c r="B48" s="3" t="s">
        <v>34</v>
      </c>
      <c r="C48" s="19"/>
      <c r="D48" s="4"/>
      <c r="F48" s="4"/>
      <c r="G48" s="143" t="s">
        <v>35</v>
      </c>
      <c r="H48" s="144"/>
      <c r="I48" s="147">
        <f>SUM(I17:I47)</f>
        <v>5.25</v>
      </c>
      <c r="J48" s="147">
        <f>SUM(J17:J47)</f>
        <v>0.21875</v>
      </c>
      <c r="K48" s="149">
        <f>SUM(K17:K47)</f>
        <v>0</v>
      </c>
      <c r="L48" s="183" t="s">
        <v>44</v>
      </c>
      <c r="M48" s="184"/>
      <c r="N48" s="184"/>
    </row>
    <row r="49" spans="2:14" ht="15" customHeight="1" thickBot="1" x14ac:dyDescent="0.35">
      <c r="B49" s="124"/>
      <c r="C49" s="124"/>
      <c r="D49" s="124"/>
      <c r="E49" s="124"/>
      <c r="F49" s="4"/>
      <c r="G49" s="145"/>
      <c r="H49" s="146"/>
      <c r="I49" s="148"/>
      <c r="J49" s="148"/>
      <c r="K49" s="148"/>
      <c r="L49" s="185" t="s">
        <v>45</v>
      </c>
      <c r="M49" s="186"/>
      <c r="N49" s="186"/>
    </row>
    <row r="50" spans="2:14" ht="15" thickBot="1" x14ac:dyDescent="0.35">
      <c r="B50" s="124"/>
      <c r="C50" s="124"/>
      <c r="D50" s="124"/>
      <c r="E50" s="124"/>
      <c r="G50" s="125" t="s">
        <v>36</v>
      </c>
      <c r="H50" s="126"/>
      <c r="I50" s="126"/>
      <c r="J50" s="126"/>
      <c r="K50" s="127"/>
      <c r="L50" s="187"/>
      <c r="M50" s="188"/>
      <c r="N50" s="188"/>
    </row>
    <row r="51" spans="2:14" x14ac:dyDescent="0.3">
      <c r="B51" s="20" t="s">
        <v>37</v>
      </c>
      <c r="C51" s="20"/>
      <c r="D51" s="20"/>
      <c r="E51" s="20"/>
      <c r="G51" s="150" t="s">
        <v>38</v>
      </c>
      <c r="H51" s="151"/>
      <c r="I51" s="152"/>
      <c r="J51" s="21"/>
      <c r="K51" s="22"/>
      <c r="L51" s="187"/>
      <c r="M51" s="188"/>
      <c r="N51" s="188"/>
    </row>
    <row r="52" spans="2:14" x14ac:dyDescent="0.3">
      <c r="B52" s="153"/>
      <c r="C52" s="153"/>
      <c r="D52" s="153"/>
      <c r="E52" s="153"/>
      <c r="G52" s="154" t="s">
        <v>39</v>
      </c>
      <c r="H52" s="155"/>
      <c r="I52" s="156"/>
      <c r="J52" s="23"/>
      <c r="K52" s="24"/>
      <c r="L52" s="187"/>
      <c r="M52" s="188"/>
      <c r="N52" s="188"/>
    </row>
    <row r="53" spans="2:14" x14ac:dyDescent="0.3">
      <c r="B53" s="3" t="s">
        <v>40</v>
      </c>
      <c r="G53" s="154" t="s">
        <v>41</v>
      </c>
      <c r="H53" s="155"/>
      <c r="I53" s="156"/>
      <c r="J53" s="23"/>
      <c r="K53" s="24"/>
      <c r="L53" s="187"/>
      <c r="M53" s="188"/>
      <c r="N53" s="188"/>
    </row>
    <row r="54" spans="2:14" x14ac:dyDescent="0.3">
      <c r="G54" s="154" t="s">
        <v>42</v>
      </c>
      <c r="H54" s="155"/>
      <c r="I54" s="156"/>
      <c r="J54" s="23"/>
      <c r="K54" s="24"/>
      <c r="L54" s="187"/>
      <c r="M54" s="188"/>
      <c r="N54" s="188"/>
    </row>
    <row r="55" spans="2:14" ht="15" thickBot="1" x14ac:dyDescent="0.35">
      <c r="G55" s="140" t="s">
        <v>43</v>
      </c>
      <c r="H55" s="141"/>
      <c r="I55" s="142"/>
      <c r="J55" s="25"/>
      <c r="K55" s="26"/>
      <c r="L55" s="187"/>
      <c r="M55" s="188"/>
      <c r="N55" s="188"/>
    </row>
    <row r="57" spans="2:14" x14ac:dyDescent="0.3">
      <c r="B57" s="3"/>
      <c r="C57" s="19"/>
      <c r="D57" s="19"/>
      <c r="E57" s="19"/>
      <c r="F57" s="19"/>
      <c r="G57" s="19"/>
      <c r="H57" s="19"/>
      <c r="I57" s="19"/>
      <c r="J57" s="19"/>
    </row>
    <row r="58" spans="2:14" x14ac:dyDescent="0.3">
      <c r="B58" s="27"/>
      <c r="C58" s="28"/>
      <c r="D58" s="28"/>
      <c r="E58" s="28"/>
      <c r="F58" s="28"/>
      <c r="G58" s="28"/>
      <c r="H58" s="28"/>
      <c r="I58" s="28"/>
      <c r="J58" s="28"/>
      <c r="K58" s="28"/>
    </row>
  </sheetData>
  <mergeCells count="90">
    <mergeCell ref="L48:N48"/>
    <mergeCell ref="L49:N49"/>
    <mergeCell ref="L50:N55"/>
    <mergeCell ref="A4:N5"/>
    <mergeCell ref="A42:B42"/>
    <mergeCell ref="A43:B43"/>
    <mergeCell ref="A44:B44"/>
    <mergeCell ref="A45:B45"/>
    <mergeCell ref="A46:B46"/>
    <mergeCell ref="A47:B47"/>
    <mergeCell ref="A36:B36"/>
    <mergeCell ref="A37:B37"/>
    <mergeCell ref="A38:B38"/>
    <mergeCell ref="A39:B39"/>
    <mergeCell ref="A40:B40"/>
    <mergeCell ref="A41:B41"/>
    <mergeCell ref="L45:N45"/>
    <mergeCell ref="L46:N46"/>
    <mergeCell ref="L47:N47"/>
    <mergeCell ref="A13:B13"/>
    <mergeCell ref="L15:N16"/>
    <mergeCell ref="A15:B16"/>
    <mergeCell ref="A17:B17"/>
    <mergeCell ref="L41:N41"/>
    <mergeCell ref="L42:N42"/>
    <mergeCell ref="L43:N43"/>
    <mergeCell ref="L44:N44"/>
    <mergeCell ref="L32:N32"/>
    <mergeCell ref="L21:N21"/>
    <mergeCell ref="L22:N22"/>
    <mergeCell ref="L23:N23"/>
    <mergeCell ref="A18:B18"/>
    <mergeCell ref="L28:N28"/>
    <mergeCell ref="L29:N29"/>
    <mergeCell ref="L30:N30"/>
    <mergeCell ref="L31:N31"/>
    <mergeCell ref="A23:B23"/>
    <mergeCell ref="A24:B24"/>
    <mergeCell ref="A25:B25"/>
    <mergeCell ref="A26:B26"/>
    <mergeCell ref="A27:B27"/>
    <mergeCell ref="A28:B28"/>
    <mergeCell ref="A29:B29"/>
    <mergeCell ref="A30:B30"/>
    <mergeCell ref="A31:B31"/>
    <mergeCell ref="L17:N17"/>
    <mergeCell ref="L18:N18"/>
    <mergeCell ref="L19:N19"/>
    <mergeCell ref="L20:N20"/>
    <mergeCell ref="E7:I7"/>
    <mergeCell ref="E9:I9"/>
    <mergeCell ref="F11:I11"/>
    <mergeCell ref="B52:E52"/>
    <mergeCell ref="G52:I52"/>
    <mergeCell ref="G53:I53"/>
    <mergeCell ref="G54:I54"/>
    <mergeCell ref="L24:N24"/>
    <mergeCell ref="L25:N25"/>
    <mergeCell ref="L26:N26"/>
    <mergeCell ref="L39:N39"/>
    <mergeCell ref="L40:N40"/>
    <mergeCell ref="L33:N33"/>
    <mergeCell ref="L34:N34"/>
    <mergeCell ref="L35:N35"/>
    <mergeCell ref="L36:N36"/>
    <mergeCell ref="L37:N37"/>
    <mergeCell ref="L38:N38"/>
    <mergeCell ref="L27:N27"/>
    <mergeCell ref="G55:I55"/>
    <mergeCell ref="G48:H49"/>
    <mergeCell ref="I48:I49"/>
    <mergeCell ref="J48:J49"/>
    <mergeCell ref="K48:K49"/>
    <mergeCell ref="G51:I51"/>
    <mergeCell ref="B49:E50"/>
    <mergeCell ref="G50:K50"/>
    <mergeCell ref="C13:H13"/>
    <mergeCell ref="I13:K13"/>
    <mergeCell ref="C14:D14"/>
    <mergeCell ref="E14:F14"/>
    <mergeCell ref="G14:H14"/>
    <mergeCell ref="G15:H15"/>
    <mergeCell ref="A19:B19"/>
    <mergeCell ref="A20:B20"/>
    <mergeCell ref="A21:B21"/>
    <mergeCell ref="A22:B22"/>
    <mergeCell ref="A35:B35"/>
    <mergeCell ref="A32:B32"/>
    <mergeCell ref="A33:B33"/>
    <mergeCell ref="A34:B34"/>
  </mergeCells>
  <conditionalFormatting sqref="A17:B47">
    <cfRule type="expression" dxfId="2" priority="5">
      <formula>WEEKDAY(A17,2)&gt;5</formula>
    </cfRule>
  </conditionalFormatting>
  <printOptions horizontalCentered="1" verticalCentered="1"/>
  <pageMargins left="0.23622047244094491" right="0.23622047244094491" top="0.35433070866141736" bottom="0.35433070866141736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Drop Down 1">
              <controlPr defaultSize="0" autoLine="0" autoPict="0">
                <anchor>
                  <from>
                    <xdr:col>11</xdr:col>
                    <xdr:colOff>0</xdr:colOff>
                    <xdr:row>6</xdr:row>
                    <xdr:rowOff>0</xdr:rowOff>
                  </from>
                  <to>
                    <xdr:col>11</xdr:col>
                    <xdr:colOff>609600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Drop Down 2">
              <controlPr defaultSize="0" autoLine="0" autoPict="0">
                <anchor>
                  <from>
                    <xdr:col>13</xdr:col>
                    <xdr:colOff>0</xdr:colOff>
                    <xdr:row>6</xdr:row>
                    <xdr:rowOff>0</xdr:rowOff>
                  </from>
                  <to>
                    <xdr:col>13</xdr:col>
                    <xdr:colOff>609600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36A9854-13D2-427D-9F21-ECC08D42ACD1}">
            <xm:f>NOT(ISNA(VLOOKUP(A17,'Jours fériés'!B:B,1,FALSE)))</xm:f>
            <x14:dxf>
              <fill>
                <patternFill>
                  <bgColor rgb="FFFFC000"/>
                </patternFill>
              </fill>
            </x14:dxf>
          </x14:cfRule>
          <x14:cfRule type="expression" priority="2" id="{8E9D76E1-D462-4F3F-B16E-D3BC988A82DC}">
            <xm:f>NOT(ISNA(VLOOKUP($B$17,'Jours fériés'!$B$4:$B$15,1,1)))</xm:f>
            <x14:dxf>
              <fill>
                <patternFill>
                  <bgColor rgb="FFFFC000"/>
                </patternFill>
              </fill>
            </x14:dxf>
          </x14:cfRule>
          <xm:sqref>A17:B47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'Liste des vacataires'!$B$1:$B$57</xm:f>
          </x14:formula1>
          <xm:sqref>E7:I7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Q38"/>
  <sheetViews>
    <sheetView zoomScale="90" zoomScaleNormal="90" workbookViewId="0">
      <selection activeCell="L8" sqref="L8"/>
    </sheetView>
  </sheetViews>
  <sheetFormatPr baseColWidth="10" defaultRowHeight="14.4" x14ac:dyDescent="0.3"/>
  <cols>
    <col min="1" max="1" width="21.6640625" customWidth="1"/>
    <col min="2" max="5" width="5.6640625" customWidth="1"/>
    <col min="6" max="6" width="20.88671875" bestFit="1" customWidth="1"/>
    <col min="7" max="10" width="21.6640625" customWidth="1"/>
    <col min="11" max="14" width="5.6640625" customWidth="1"/>
    <col min="15" max="17" width="8.6640625" customWidth="1"/>
  </cols>
  <sheetData>
    <row r="1" spans="1:17" ht="15" thickBot="1" x14ac:dyDescent="0.3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</row>
    <row r="2" spans="1:17" ht="15.75" customHeight="1" thickBot="1" x14ac:dyDescent="0.35">
      <c r="A2" s="46"/>
      <c r="B2" s="200" t="s">
        <v>46</v>
      </c>
      <c r="C2" s="201"/>
      <c r="D2" s="201"/>
      <c r="E2" s="202"/>
      <c r="F2" s="46"/>
      <c r="G2" s="46"/>
      <c r="H2" s="46"/>
      <c r="I2" s="46"/>
      <c r="J2" s="46"/>
      <c r="K2" s="200" t="s">
        <v>47</v>
      </c>
      <c r="L2" s="201"/>
      <c r="M2" s="201"/>
      <c r="N2" s="202"/>
      <c r="O2" s="203"/>
      <c r="P2" s="203"/>
      <c r="Q2" s="204"/>
    </row>
    <row r="3" spans="1:17" ht="15" thickBot="1" x14ac:dyDescent="0.35">
      <c r="A3" s="47" t="s">
        <v>48</v>
      </c>
      <c r="B3" s="205" t="s">
        <v>49</v>
      </c>
      <c r="C3" s="206"/>
      <c r="D3" s="206" t="s">
        <v>50</v>
      </c>
      <c r="E3" s="207"/>
      <c r="F3" s="46"/>
      <c r="G3" s="47" t="s">
        <v>51</v>
      </c>
      <c r="H3" s="120"/>
      <c r="J3" s="46"/>
      <c r="K3" s="208" t="s">
        <v>49</v>
      </c>
      <c r="L3" s="209"/>
      <c r="M3" s="209" t="s">
        <v>50</v>
      </c>
      <c r="N3" s="210"/>
      <c r="O3" s="203"/>
      <c r="P3" s="203"/>
      <c r="Q3" s="204"/>
    </row>
    <row r="4" spans="1:17" ht="15" thickBot="1" x14ac:dyDescent="0.35">
      <c r="A4" s="48" t="s">
        <v>53</v>
      </c>
      <c r="B4" s="49" t="s">
        <v>54</v>
      </c>
      <c r="C4" s="50" t="s">
        <v>12</v>
      </c>
      <c r="D4" s="50" t="s">
        <v>54</v>
      </c>
      <c r="E4" s="51" t="s">
        <v>12</v>
      </c>
      <c r="F4" s="48" t="s">
        <v>55</v>
      </c>
      <c r="G4" s="48" t="s">
        <v>53</v>
      </c>
      <c r="H4" s="48" t="s">
        <v>52</v>
      </c>
      <c r="I4" s="52" t="s">
        <v>56</v>
      </c>
      <c r="J4" s="48" t="s">
        <v>20</v>
      </c>
      <c r="K4" s="49" t="s">
        <v>54</v>
      </c>
      <c r="L4" s="50" t="s">
        <v>12</v>
      </c>
      <c r="M4" s="50" t="s">
        <v>54</v>
      </c>
      <c r="N4" s="51" t="s">
        <v>12</v>
      </c>
      <c r="O4" s="197" t="s">
        <v>82</v>
      </c>
      <c r="P4" s="198"/>
      <c r="Q4" s="199"/>
    </row>
    <row r="5" spans="1:17" x14ac:dyDescent="0.3">
      <c r="A5" s="79" t="s">
        <v>92</v>
      </c>
      <c r="B5" s="99"/>
      <c r="C5" s="100"/>
      <c r="D5" s="101">
        <v>0.57291666666666663</v>
      </c>
      <c r="E5" s="102">
        <v>0.79166666666666663</v>
      </c>
      <c r="F5" s="79" t="s">
        <v>76</v>
      </c>
      <c r="G5" s="79" t="s">
        <v>89</v>
      </c>
      <c r="H5" s="118">
        <v>44958</v>
      </c>
      <c r="I5" s="83"/>
      <c r="J5" s="79"/>
      <c r="K5" s="99"/>
      <c r="L5" s="100"/>
      <c r="M5" s="101">
        <v>0.57291666666666663</v>
      </c>
      <c r="N5" s="102">
        <v>0.79166666666666663</v>
      </c>
      <c r="O5" s="80"/>
      <c r="P5" s="81"/>
      <c r="Q5" s="82"/>
    </row>
    <row r="6" spans="1:17" x14ac:dyDescent="0.3">
      <c r="A6" s="53" t="s">
        <v>93</v>
      </c>
      <c r="B6" s="103"/>
      <c r="C6" s="104"/>
      <c r="D6" s="106">
        <v>0.58333333333333337</v>
      </c>
      <c r="E6" s="107">
        <v>0.79861111111111116</v>
      </c>
      <c r="F6" s="54" t="s">
        <v>74</v>
      </c>
      <c r="G6" s="53" t="s">
        <v>94</v>
      </c>
      <c r="H6" s="119">
        <v>44961</v>
      </c>
      <c r="I6" s="116"/>
      <c r="J6" s="54"/>
      <c r="K6" s="103"/>
      <c r="L6" s="104"/>
      <c r="M6" s="106">
        <v>0.70138888888888884</v>
      </c>
      <c r="N6" s="107">
        <v>0.79861111111111116</v>
      </c>
      <c r="O6" s="55"/>
      <c r="P6" s="56"/>
      <c r="Q6" s="57"/>
    </row>
    <row r="7" spans="1:17" x14ac:dyDescent="0.3">
      <c r="A7" s="53" t="s">
        <v>93</v>
      </c>
      <c r="B7" s="108">
        <v>0.375</v>
      </c>
      <c r="C7" s="106">
        <v>0.58333333333333337</v>
      </c>
      <c r="D7" s="104"/>
      <c r="E7" s="105"/>
      <c r="F7" s="54" t="s">
        <v>71</v>
      </c>
      <c r="G7" s="54" t="s">
        <v>89</v>
      </c>
      <c r="H7" s="119">
        <v>44962</v>
      </c>
      <c r="I7" s="116"/>
      <c r="J7" s="54"/>
      <c r="K7" s="108">
        <v>0.375</v>
      </c>
      <c r="L7" s="106">
        <v>0.59375</v>
      </c>
      <c r="M7" s="106"/>
      <c r="N7" s="107"/>
      <c r="O7" s="55"/>
      <c r="P7" s="56"/>
      <c r="Q7" s="57"/>
    </row>
    <row r="8" spans="1:17" x14ac:dyDescent="0.3">
      <c r="A8" s="53"/>
      <c r="B8" s="103"/>
      <c r="C8" s="104"/>
      <c r="D8" s="104"/>
      <c r="E8" s="105"/>
      <c r="F8" s="54"/>
      <c r="G8" s="54"/>
      <c r="H8" s="116"/>
      <c r="I8" s="116"/>
      <c r="J8" s="54"/>
      <c r="K8" s="108"/>
      <c r="L8" s="106"/>
      <c r="M8" s="106"/>
      <c r="N8" s="107"/>
      <c r="O8" s="55"/>
      <c r="P8" s="56"/>
      <c r="Q8" s="57"/>
    </row>
    <row r="9" spans="1:17" x14ac:dyDescent="0.3">
      <c r="A9" s="53"/>
      <c r="B9" s="103"/>
      <c r="C9" s="104"/>
      <c r="D9" s="104"/>
      <c r="E9" s="105"/>
      <c r="F9" s="54"/>
      <c r="G9" s="54"/>
      <c r="H9" s="116"/>
      <c r="I9" s="116"/>
      <c r="J9" s="54"/>
      <c r="K9" s="108"/>
      <c r="L9" s="106"/>
      <c r="M9" s="106"/>
      <c r="N9" s="107"/>
      <c r="O9" s="55"/>
      <c r="P9" s="56"/>
      <c r="Q9" s="57"/>
    </row>
    <row r="10" spans="1:17" x14ac:dyDescent="0.3">
      <c r="A10" s="53"/>
      <c r="B10" s="103"/>
      <c r="C10" s="104"/>
      <c r="D10" s="104"/>
      <c r="E10" s="105"/>
      <c r="F10" s="54"/>
      <c r="G10" s="54"/>
      <c r="H10" s="116"/>
      <c r="I10" s="116"/>
      <c r="J10" s="54"/>
      <c r="K10" s="108"/>
      <c r="L10" s="106"/>
      <c r="M10" s="106"/>
      <c r="N10" s="107"/>
      <c r="O10" s="55"/>
      <c r="P10" s="56"/>
      <c r="Q10" s="57"/>
    </row>
    <row r="11" spans="1:17" x14ac:dyDescent="0.3">
      <c r="A11" s="53"/>
      <c r="B11" s="108"/>
      <c r="C11" s="106"/>
      <c r="D11" s="104"/>
      <c r="E11" s="105"/>
      <c r="F11" s="54"/>
      <c r="G11" s="54"/>
      <c r="H11" s="116"/>
      <c r="I11" s="116"/>
      <c r="J11" s="54"/>
      <c r="K11" s="108"/>
      <c r="L11" s="106"/>
      <c r="M11" s="104"/>
      <c r="N11" s="105"/>
      <c r="O11" s="55"/>
      <c r="P11" s="56"/>
      <c r="Q11" s="57"/>
    </row>
    <row r="12" spans="1:17" x14ac:dyDescent="0.3">
      <c r="A12" s="53"/>
      <c r="B12" s="108"/>
      <c r="C12" s="106"/>
      <c r="D12" s="104"/>
      <c r="E12" s="105"/>
      <c r="F12" s="54"/>
      <c r="G12" s="54"/>
      <c r="H12" s="116"/>
      <c r="I12" s="116"/>
      <c r="J12" s="54"/>
      <c r="K12" s="108"/>
      <c r="L12" s="106"/>
      <c r="M12" s="104"/>
      <c r="N12" s="105"/>
      <c r="O12" s="55"/>
      <c r="P12" s="56"/>
      <c r="Q12" s="57"/>
    </row>
    <row r="13" spans="1:17" x14ac:dyDescent="0.3">
      <c r="A13" s="53"/>
      <c r="B13" s="103"/>
      <c r="C13" s="104"/>
      <c r="D13" s="104"/>
      <c r="E13" s="105"/>
      <c r="F13" s="54"/>
      <c r="G13" s="53"/>
      <c r="H13" s="121"/>
      <c r="I13" s="116"/>
      <c r="J13" s="54"/>
      <c r="K13" s="103"/>
      <c r="L13" s="104"/>
      <c r="M13" s="104"/>
      <c r="N13" s="105"/>
      <c r="O13" s="55"/>
      <c r="P13" s="56"/>
      <c r="Q13" s="57"/>
    </row>
    <row r="14" spans="1:17" x14ac:dyDescent="0.3">
      <c r="A14" s="53"/>
      <c r="B14" s="103"/>
      <c r="C14" s="104"/>
      <c r="D14" s="104"/>
      <c r="E14" s="105"/>
      <c r="F14" s="54"/>
      <c r="G14" s="53"/>
      <c r="H14" s="121"/>
      <c r="I14" s="116"/>
      <c r="J14" s="54"/>
      <c r="K14" s="103"/>
      <c r="L14" s="104"/>
      <c r="M14" s="104"/>
      <c r="N14" s="105"/>
      <c r="O14" s="55"/>
      <c r="P14" s="56"/>
      <c r="Q14" s="57"/>
    </row>
    <row r="15" spans="1:17" x14ac:dyDescent="0.3">
      <c r="A15" s="53"/>
      <c r="B15" s="103"/>
      <c r="C15" s="104"/>
      <c r="D15" s="104"/>
      <c r="E15" s="105"/>
      <c r="F15" s="54"/>
      <c r="G15" s="53"/>
      <c r="H15" s="121"/>
      <c r="I15" s="116"/>
      <c r="J15" s="54"/>
      <c r="K15" s="103"/>
      <c r="L15" s="104"/>
      <c r="M15" s="104"/>
      <c r="N15" s="105"/>
      <c r="O15" s="55"/>
      <c r="P15" s="56"/>
      <c r="Q15" s="57"/>
    </row>
    <row r="16" spans="1:17" x14ac:dyDescent="0.3">
      <c r="A16" s="53"/>
      <c r="B16" s="103"/>
      <c r="C16" s="104"/>
      <c r="D16" s="104"/>
      <c r="E16" s="105"/>
      <c r="F16" s="54"/>
      <c r="G16" s="53"/>
      <c r="H16" s="121"/>
      <c r="I16" s="116"/>
      <c r="J16" s="54"/>
      <c r="K16" s="103"/>
      <c r="L16" s="104"/>
      <c r="M16" s="104"/>
      <c r="N16" s="105"/>
      <c r="O16" s="55"/>
      <c r="P16" s="56"/>
      <c r="Q16" s="57"/>
    </row>
    <row r="17" spans="1:17" x14ac:dyDescent="0.3">
      <c r="A17" s="53"/>
      <c r="B17" s="103"/>
      <c r="C17" s="104"/>
      <c r="D17" s="104"/>
      <c r="E17" s="105"/>
      <c r="F17" s="54"/>
      <c r="G17" s="53"/>
      <c r="H17" s="121"/>
      <c r="I17" s="116"/>
      <c r="J17" s="54"/>
      <c r="K17" s="103"/>
      <c r="L17" s="104"/>
      <c r="M17" s="104"/>
      <c r="N17" s="105"/>
      <c r="O17" s="55"/>
      <c r="P17" s="56"/>
      <c r="Q17" s="57"/>
    </row>
    <row r="18" spans="1:17" x14ac:dyDescent="0.3">
      <c r="A18" s="53"/>
      <c r="B18" s="103"/>
      <c r="C18" s="104"/>
      <c r="D18" s="104"/>
      <c r="E18" s="105"/>
      <c r="F18" s="54"/>
      <c r="G18" s="53"/>
      <c r="H18" s="121"/>
      <c r="I18" s="116"/>
      <c r="J18" s="54"/>
      <c r="K18" s="103"/>
      <c r="L18" s="104"/>
      <c r="M18" s="104"/>
      <c r="N18" s="105"/>
      <c r="O18" s="55"/>
      <c r="P18" s="56"/>
      <c r="Q18" s="57"/>
    </row>
    <row r="19" spans="1:17" x14ac:dyDescent="0.3">
      <c r="A19" s="53"/>
      <c r="B19" s="103"/>
      <c r="C19" s="104"/>
      <c r="D19" s="104"/>
      <c r="E19" s="105"/>
      <c r="F19" s="54"/>
      <c r="G19" s="53"/>
      <c r="H19" s="121"/>
      <c r="I19" s="116"/>
      <c r="J19" s="54"/>
      <c r="K19" s="103"/>
      <c r="L19" s="104"/>
      <c r="M19" s="104"/>
      <c r="N19" s="105"/>
      <c r="O19" s="55"/>
      <c r="P19" s="56"/>
      <c r="Q19" s="57"/>
    </row>
    <row r="20" spans="1:17" x14ac:dyDescent="0.3">
      <c r="A20" s="53"/>
      <c r="B20" s="103"/>
      <c r="C20" s="104"/>
      <c r="D20" s="104"/>
      <c r="E20" s="105"/>
      <c r="F20" s="54"/>
      <c r="G20" s="53"/>
      <c r="H20" s="121"/>
      <c r="I20" s="116"/>
      <c r="J20" s="54"/>
      <c r="K20" s="103"/>
      <c r="L20" s="104"/>
      <c r="M20" s="104"/>
      <c r="N20" s="105"/>
      <c r="O20" s="55"/>
      <c r="P20" s="56"/>
      <c r="Q20" s="57"/>
    </row>
    <row r="21" spans="1:17" x14ac:dyDescent="0.3">
      <c r="A21" s="53"/>
      <c r="B21" s="103"/>
      <c r="C21" s="104"/>
      <c r="D21" s="104"/>
      <c r="E21" s="105"/>
      <c r="F21" s="54"/>
      <c r="G21" s="53"/>
      <c r="H21" s="121"/>
      <c r="I21" s="116"/>
      <c r="J21" s="54"/>
      <c r="K21" s="103"/>
      <c r="L21" s="104"/>
      <c r="M21" s="104"/>
      <c r="N21" s="105"/>
      <c r="O21" s="55"/>
      <c r="P21" s="56"/>
      <c r="Q21" s="57"/>
    </row>
    <row r="22" spans="1:17" x14ac:dyDescent="0.3">
      <c r="A22" s="53"/>
      <c r="B22" s="103"/>
      <c r="C22" s="104"/>
      <c r="D22" s="104"/>
      <c r="E22" s="105"/>
      <c r="F22" s="54"/>
      <c r="G22" s="53"/>
      <c r="H22" s="121"/>
      <c r="I22" s="116"/>
      <c r="J22" s="54"/>
      <c r="K22" s="103"/>
      <c r="L22" s="104"/>
      <c r="M22" s="104"/>
      <c r="N22" s="105"/>
      <c r="O22" s="55"/>
      <c r="P22" s="56"/>
      <c r="Q22" s="57"/>
    </row>
    <row r="23" spans="1:17" x14ac:dyDescent="0.3">
      <c r="A23" s="53"/>
      <c r="B23" s="103"/>
      <c r="C23" s="104"/>
      <c r="D23" s="104"/>
      <c r="E23" s="105"/>
      <c r="F23" s="54"/>
      <c r="G23" s="53"/>
      <c r="H23" s="121"/>
      <c r="I23" s="116"/>
      <c r="J23" s="54"/>
      <c r="K23" s="103"/>
      <c r="L23" s="104"/>
      <c r="M23" s="104"/>
      <c r="N23" s="105"/>
      <c r="O23" s="55"/>
      <c r="P23" s="56"/>
      <c r="Q23" s="57"/>
    </row>
    <row r="24" spans="1:17" x14ac:dyDescent="0.3">
      <c r="A24" s="53"/>
      <c r="B24" s="103"/>
      <c r="C24" s="104"/>
      <c r="D24" s="104"/>
      <c r="E24" s="105"/>
      <c r="F24" s="54"/>
      <c r="G24" s="53"/>
      <c r="H24" s="121"/>
      <c r="I24" s="116"/>
      <c r="J24" s="54"/>
      <c r="K24" s="103"/>
      <c r="L24" s="104"/>
      <c r="M24" s="104"/>
      <c r="N24" s="105"/>
      <c r="O24" s="55"/>
      <c r="P24" s="56"/>
      <c r="Q24" s="57"/>
    </row>
    <row r="25" spans="1:17" x14ac:dyDescent="0.3">
      <c r="A25" s="53"/>
      <c r="B25" s="103"/>
      <c r="C25" s="104"/>
      <c r="D25" s="104"/>
      <c r="E25" s="105"/>
      <c r="F25" s="54"/>
      <c r="G25" s="53"/>
      <c r="H25" s="121"/>
      <c r="I25" s="116"/>
      <c r="J25" s="54"/>
      <c r="K25" s="103"/>
      <c r="L25" s="104"/>
      <c r="M25" s="104"/>
      <c r="N25" s="105"/>
      <c r="O25" s="55"/>
      <c r="P25" s="56"/>
      <c r="Q25" s="57"/>
    </row>
    <row r="26" spans="1:17" x14ac:dyDescent="0.3">
      <c r="A26" s="53"/>
      <c r="B26" s="103"/>
      <c r="C26" s="104"/>
      <c r="D26" s="104"/>
      <c r="E26" s="105"/>
      <c r="F26" s="54"/>
      <c r="G26" s="53"/>
      <c r="H26" s="121"/>
      <c r="I26" s="116"/>
      <c r="J26" s="54"/>
      <c r="K26" s="103"/>
      <c r="L26" s="104"/>
      <c r="M26" s="104"/>
      <c r="N26" s="105"/>
      <c r="O26" s="55"/>
      <c r="P26" s="56"/>
      <c r="Q26" s="57"/>
    </row>
    <row r="27" spans="1:17" x14ac:dyDescent="0.3">
      <c r="A27" s="53"/>
      <c r="B27" s="103"/>
      <c r="C27" s="104"/>
      <c r="D27" s="104"/>
      <c r="E27" s="105"/>
      <c r="F27" s="54"/>
      <c r="G27" s="53"/>
      <c r="H27" s="121"/>
      <c r="I27" s="116"/>
      <c r="J27" s="54"/>
      <c r="K27" s="103"/>
      <c r="L27" s="104"/>
      <c r="M27" s="104"/>
      <c r="N27" s="105"/>
      <c r="O27" s="55"/>
      <c r="P27" s="56"/>
      <c r="Q27" s="57"/>
    </row>
    <row r="28" spans="1:17" x14ac:dyDescent="0.3">
      <c r="A28" s="53"/>
      <c r="B28" s="103"/>
      <c r="C28" s="104"/>
      <c r="D28" s="104"/>
      <c r="E28" s="105"/>
      <c r="F28" s="54"/>
      <c r="G28" s="53"/>
      <c r="H28" s="121"/>
      <c r="I28" s="116"/>
      <c r="J28" s="54"/>
      <c r="K28" s="103"/>
      <c r="L28" s="104"/>
      <c r="M28" s="104"/>
      <c r="N28" s="105"/>
      <c r="O28" s="55"/>
      <c r="P28" s="56"/>
      <c r="Q28" s="57"/>
    </row>
    <row r="29" spans="1:17" x14ac:dyDescent="0.3">
      <c r="A29" s="53"/>
      <c r="B29" s="103"/>
      <c r="C29" s="104"/>
      <c r="D29" s="104"/>
      <c r="E29" s="105"/>
      <c r="F29" s="54"/>
      <c r="G29" s="53"/>
      <c r="H29" s="121"/>
      <c r="I29" s="116"/>
      <c r="J29" s="54"/>
      <c r="K29" s="103"/>
      <c r="L29" s="104"/>
      <c r="M29" s="104"/>
      <c r="N29" s="105"/>
      <c r="O29" s="55"/>
      <c r="P29" s="56"/>
      <c r="Q29" s="57"/>
    </row>
    <row r="30" spans="1:17" x14ac:dyDescent="0.3">
      <c r="A30" s="53"/>
      <c r="B30" s="103"/>
      <c r="C30" s="104"/>
      <c r="D30" s="104"/>
      <c r="E30" s="105"/>
      <c r="F30" s="54"/>
      <c r="G30" s="53"/>
      <c r="H30" s="121"/>
      <c r="I30" s="116"/>
      <c r="J30" s="54"/>
      <c r="K30" s="103"/>
      <c r="L30" s="104"/>
      <c r="M30" s="104"/>
      <c r="N30" s="105"/>
      <c r="O30" s="55"/>
      <c r="P30" s="56"/>
      <c r="Q30" s="57"/>
    </row>
    <row r="31" spans="1:17" x14ac:dyDescent="0.3">
      <c r="A31" s="53"/>
      <c r="B31" s="103"/>
      <c r="C31" s="104"/>
      <c r="D31" s="104"/>
      <c r="E31" s="105"/>
      <c r="F31" s="58"/>
      <c r="G31" s="53"/>
      <c r="H31" s="121"/>
      <c r="I31" s="116"/>
      <c r="J31" s="54"/>
      <c r="K31" s="103"/>
      <c r="L31" s="104"/>
      <c r="M31" s="104"/>
      <c r="N31" s="105"/>
      <c r="O31" s="55"/>
      <c r="P31" s="56"/>
      <c r="Q31" s="57"/>
    </row>
    <row r="32" spans="1:17" x14ac:dyDescent="0.3">
      <c r="A32" s="53"/>
      <c r="B32" s="103"/>
      <c r="C32" s="104"/>
      <c r="D32" s="104"/>
      <c r="E32" s="105"/>
      <c r="F32" s="58"/>
      <c r="G32" s="53"/>
      <c r="H32" s="121"/>
      <c r="I32" s="116"/>
      <c r="J32" s="54"/>
      <c r="K32" s="103"/>
      <c r="L32" s="104"/>
      <c r="M32" s="104"/>
      <c r="N32" s="105"/>
      <c r="O32" s="55"/>
      <c r="P32" s="56"/>
      <c r="Q32" s="57"/>
    </row>
    <row r="33" spans="1:17" x14ac:dyDescent="0.3">
      <c r="A33" s="53"/>
      <c r="B33" s="103"/>
      <c r="C33" s="104"/>
      <c r="D33" s="104"/>
      <c r="E33" s="105"/>
      <c r="F33" s="58"/>
      <c r="G33" s="53"/>
      <c r="H33" s="121"/>
      <c r="I33" s="116"/>
      <c r="J33" s="54"/>
      <c r="K33" s="103"/>
      <c r="L33" s="104"/>
      <c r="M33" s="104"/>
      <c r="N33" s="105"/>
      <c r="O33" s="55"/>
      <c r="P33" s="56"/>
      <c r="Q33" s="57"/>
    </row>
    <row r="34" spans="1:17" x14ac:dyDescent="0.3">
      <c r="A34" s="53"/>
      <c r="B34" s="103"/>
      <c r="C34" s="104"/>
      <c r="D34" s="104"/>
      <c r="E34" s="105"/>
      <c r="F34" s="58"/>
      <c r="G34" s="53"/>
      <c r="H34" s="121"/>
      <c r="I34" s="116"/>
      <c r="J34" s="54"/>
      <c r="K34" s="103"/>
      <c r="L34" s="104"/>
      <c r="M34" s="104"/>
      <c r="N34" s="105"/>
      <c r="O34" s="55"/>
      <c r="P34" s="56"/>
      <c r="Q34" s="57"/>
    </row>
    <row r="35" spans="1:17" x14ac:dyDescent="0.3">
      <c r="A35" s="53"/>
      <c r="B35" s="103"/>
      <c r="C35" s="104"/>
      <c r="D35" s="104"/>
      <c r="E35" s="105"/>
      <c r="F35" s="58"/>
      <c r="G35" s="53"/>
      <c r="H35" s="121"/>
      <c r="I35" s="116"/>
      <c r="J35" s="54"/>
      <c r="K35" s="103"/>
      <c r="L35" s="104"/>
      <c r="M35" s="104"/>
      <c r="N35" s="105"/>
      <c r="O35" s="55"/>
      <c r="P35" s="56"/>
      <c r="Q35" s="57"/>
    </row>
    <row r="36" spans="1:17" x14ac:dyDescent="0.3">
      <c r="A36" s="53"/>
      <c r="B36" s="103"/>
      <c r="C36" s="104"/>
      <c r="D36" s="104"/>
      <c r="E36" s="105"/>
      <c r="F36" s="58"/>
      <c r="G36" s="53"/>
      <c r="H36" s="121"/>
      <c r="I36" s="116"/>
      <c r="J36" s="54"/>
      <c r="K36" s="103"/>
      <c r="L36" s="104"/>
      <c r="M36" s="104"/>
      <c r="N36" s="105"/>
      <c r="O36" s="55"/>
      <c r="P36" s="56"/>
      <c r="Q36" s="57"/>
    </row>
    <row r="37" spans="1:17" ht="15" thickBot="1" x14ac:dyDescent="0.35">
      <c r="A37" s="84"/>
      <c r="B37" s="109"/>
      <c r="C37" s="110"/>
      <c r="D37" s="110"/>
      <c r="E37" s="111"/>
      <c r="F37" s="60"/>
      <c r="G37" s="84"/>
      <c r="H37" s="122"/>
      <c r="I37" s="117"/>
      <c r="J37" s="59"/>
      <c r="K37" s="109"/>
      <c r="L37" s="110"/>
      <c r="M37" s="110"/>
      <c r="N37" s="111"/>
      <c r="O37" s="88"/>
      <c r="P37" s="89"/>
      <c r="Q37" s="90"/>
    </row>
    <row r="38" spans="1:17" x14ac:dyDescent="0.3">
      <c r="A38" s="46"/>
    </row>
  </sheetData>
  <autoFilter ref="G4:G37"/>
  <mergeCells count="10">
    <mergeCell ref="O4:Q4"/>
    <mergeCell ref="B2:E2"/>
    <mergeCell ref="K2:N2"/>
    <mergeCell ref="O2:O3"/>
    <mergeCell ref="P2:P3"/>
    <mergeCell ref="Q2:Q3"/>
    <mergeCell ref="B3:C3"/>
    <mergeCell ref="D3:E3"/>
    <mergeCell ref="K3:L3"/>
    <mergeCell ref="M3:N3"/>
  </mergeCells>
  <dataValidations count="3">
    <dataValidation type="list" allowBlank="1" showInputMessage="1" showErrorMessage="1" sqref="A38">
      <formula1>"OREAL Cyrille,LASBLEYE Thierry,THOMASSIN Jérome"</formula1>
    </dataValidation>
    <dataValidation type="list" allowBlank="1" showInputMessage="1" showErrorMessage="1" sqref="F6:F30">
      <formula1>"Arrêt maladie,ASA enfant malade,Congé Annuel,Congé exceptionnel, Déménagement, Formation,Journée agent, RDV médecine du travail,Récupération,Réunion service,Réunion syndicale"</formula1>
    </dataValidation>
    <dataValidation type="list" allowBlank="1" showInputMessage="1" showErrorMessage="1" sqref="O5:Q37 O38 G13:H37 F5">
      <formula1>#REF!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'Liste des agents Titulaire'!$A:$A</xm:f>
          </x14:formula1>
          <xm:sqref>A5:A37</xm:sqref>
        </x14:dataValidation>
        <x14:dataValidation type="list" allowBlank="1" showInputMessage="1" showErrorMessage="1">
          <x14:formula1>
            <xm:f>'Liste des vacataires'!$B$1:$B$57</xm:f>
          </x14:formula1>
          <xm:sqref>G5:G12 H8:H12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RowHeight="14.4" x14ac:dyDescent="0.3"/>
  <cols>
    <col min="1" max="1" width="22.6640625" customWidth="1"/>
  </cols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5"/>
  <sheetViews>
    <sheetView workbookViewId="0">
      <selection activeCell="P23" sqref="P23"/>
    </sheetView>
  </sheetViews>
  <sheetFormatPr baseColWidth="10" defaultRowHeight="14.4" x14ac:dyDescent="0.3"/>
  <cols>
    <col min="1" max="1" width="21.44140625" customWidth="1"/>
  </cols>
  <sheetData>
    <row r="2" spans="1:3" x14ac:dyDescent="0.3">
      <c r="A2" t="s">
        <v>57</v>
      </c>
      <c r="B2">
        <f>'Feuille vacation'!M11+2022</f>
        <v>2023</v>
      </c>
    </row>
    <row r="4" spans="1:3" x14ac:dyDescent="0.3">
      <c r="A4" s="71" t="s">
        <v>58</v>
      </c>
      <c r="B4" s="72">
        <f>DATE($B$2,1,1)</f>
        <v>44927</v>
      </c>
      <c r="C4" s="72"/>
    </row>
    <row r="5" spans="1:3" x14ac:dyDescent="0.3">
      <c r="A5" s="71" t="s">
        <v>59</v>
      </c>
      <c r="B5" s="72">
        <f>ROUND(DATE($B$2,4,MOD(234-11*MOD($B$2,19),30))/7,)*7-6</f>
        <v>45025</v>
      </c>
      <c r="C5" s="72"/>
    </row>
    <row r="6" spans="1:3" x14ac:dyDescent="0.3">
      <c r="A6" s="71" t="s">
        <v>60</v>
      </c>
      <c r="B6" s="72">
        <f>$B$5+1</f>
        <v>45026</v>
      </c>
      <c r="C6" s="72"/>
    </row>
    <row r="7" spans="1:3" x14ac:dyDescent="0.3">
      <c r="A7" s="71" t="s">
        <v>61</v>
      </c>
      <c r="B7" s="72">
        <f>DATE($B$2,5,1)</f>
        <v>45047</v>
      </c>
      <c r="C7" s="72"/>
    </row>
    <row r="8" spans="1:3" x14ac:dyDescent="0.3">
      <c r="A8" s="71" t="s">
        <v>62</v>
      </c>
      <c r="B8" s="72">
        <f>DATE($B$2,5,8)</f>
        <v>45054</v>
      </c>
      <c r="C8" s="72"/>
    </row>
    <row r="9" spans="1:3" x14ac:dyDescent="0.3">
      <c r="A9" s="71" t="s">
        <v>63</v>
      </c>
      <c r="B9" s="72">
        <f>$B$5+39</f>
        <v>45064</v>
      </c>
      <c r="C9" s="72"/>
    </row>
    <row r="10" spans="1:3" x14ac:dyDescent="0.3">
      <c r="A10" s="71" t="s">
        <v>64</v>
      </c>
      <c r="B10" s="72">
        <f>$B$5+50</f>
        <v>45075</v>
      </c>
      <c r="C10" s="72"/>
    </row>
    <row r="11" spans="1:3" x14ac:dyDescent="0.3">
      <c r="A11" s="71" t="s">
        <v>65</v>
      </c>
      <c r="B11" s="72">
        <f>DATE($B$2,7,14)</f>
        <v>45121</v>
      </c>
      <c r="C11" s="72"/>
    </row>
    <row r="12" spans="1:3" x14ac:dyDescent="0.3">
      <c r="A12" s="71" t="s">
        <v>66</v>
      </c>
      <c r="B12" s="72">
        <f>DATE($B$2,8,15)</f>
        <v>45153</v>
      </c>
      <c r="C12" s="72"/>
    </row>
    <row r="13" spans="1:3" x14ac:dyDescent="0.3">
      <c r="A13" s="71" t="s">
        <v>67</v>
      </c>
      <c r="B13" s="72">
        <f>DATE($B$2,11,1)</f>
        <v>45231</v>
      </c>
      <c r="C13" s="72"/>
    </row>
    <row r="14" spans="1:3" x14ac:dyDescent="0.3">
      <c r="A14" s="71" t="s">
        <v>68</v>
      </c>
      <c r="B14" s="72">
        <f>DATE($B$2,11,11)</f>
        <v>45241</v>
      </c>
      <c r="C14" s="72"/>
    </row>
    <row r="15" spans="1:3" x14ac:dyDescent="0.3">
      <c r="A15" s="71" t="s">
        <v>69</v>
      </c>
      <c r="B15" s="72">
        <f>DATE($B$2,12,25)</f>
        <v>45285</v>
      </c>
      <c r="C15" s="7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111"/>
  <sheetViews>
    <sheetView workbookViewId="0">
      <selection activeCell="B7" sqref="B7"/>
    </sheetView>
  </sheetViews>
  <sheetFormatPr baseColWidth="10" defaultColWidth="11.44140625" defaultRowHeight="13.2" x14ac:dyDescent="0.25"/>
  <cols>
    <col min="1" max="1" width="3.5546875" style="76" customWidth="1"/>
    <col min="2" max="3" width="29.5546875" style="76" customWidth="1"/>
    <col min="4" max="16384" width="11.44140625" style="76"/>
  </cols>
  <sheetData>
    <row r="1" spans="2:4" ht="15" customHeight="1" x14ac:dyDescent="0.3">
      <c r="B1" s="115" t="s">
        <v>89</v>
      </c>
      <c r="C1" s="112" t="s">
        <v>88</v>
      </c>
      <c r="D1" s="92" t="s">
        <v>90</v>
      </c>
    </row>
    <row r="2" spans="2:4" ht="15" customHeight="1" x14ac:dyDescent="0.3">
      <c r="B2" s="58" t="s">
        <v>94</v>
      </c>
      <c r="C2" s="113" t="s">
        <v>87</v>
      </c>
      <c r="D2" s="93" t="s">
        <v>91</v>
      </c>
    </row>
    <row r="3" spans="2:4" ht="15" customHeight="1" x14ac:dyDescent="0.25">
      <c r="B3" s="114"/>
      <c r="C3" s="91"/>
      <c r="D3" s="93"/>
    </row>
    <row r="4" spans="2:4" ht="15" customHeight="1" x14ac:dyDescent="0.25">
      <c r="B4" s="77"/>
      <c r="C4" s="91"/>
      <c r="D4" s="93"/>
    </row>
    <row r="5" spans="2:4" ht="15" customHeight="1" x14ac:dyDescent="0.25">
      <c r="B5" s="77"/>
      <c r="C5" s="91"/>
      <c r="D5" s="93"/>
    </row>
    <row r="6" spans="2:4" ht="15" customHeight="1" x14ac:dyDescent="0.25">
      <c r="B6" s="78"/>
      <c r="C6" s="91"/>
      <c r="D6" s="93"/>
    </row>
    <row r="7" spans="2:4" ht="15" customHeight="1" x14ac:dyDescent="0.25">
      <c r="B7" s="78"/>
      <c r="C7" s="91"/>
      <c r="D7" s="93"/>
    </row>
    <row r="8" spans="2:4" ht="15" customHeight="1" x14ac:dyDescent="0.25">
      <c r="B8" s="77"/>
      <c r="C8" s="91"/>
      <c r="D8" s="93"/>
    </row>
    <row r="9" spans="2:4" ht="15" customHeight="1" x14ac:dyDescent="0.25">
      <c r="B9" s="78"/>
      <c r="C9" s="91"/>
      <c r="D9" s="93"/>
    </row>
    <row r="10" spans="2:4" ht="15" customHeight="1" x14ac:dyDescent="0.25">
      <c r="B10" s="78"/>
      <c r="C10" s="91"/>
      <c r="D10" s="93"/>
    </row>
    <row r="11" spans="2:4" ht="15" customHeight="1" x14ac:dyDescent="0.25">
      <c r="B11" s="78"/>
      <c r="C11" s="91"/>
      <c r="D11" s="93"/>
    </row>
    <row r="12" spans="2:4" ht="15" customHeight="1" x14ac:dyDescent="0.25">
      <c r="B12" s="77"/>
      <c r="C12" s="91"/>
      <c r="D12" s="93"/>
    </row>
    <row r="13" spans="2:4" ht="15" customHeight="1" x14ac:dyDescent="0.25">
      <c r="B13" s="77"/>
      <c r="C13" s="91"/>
      <c r="D13" s="93"/>
    </row>
    <row r="14" spans="2:4" ht="15" customHeight="1" x14ac:dyDescent="0.25">
      <c r="B14" s="94"/>
      <c r="C14" s="91"/>
      <c r="D14" s="93"/>
    </row>
    <row r="15" spans="2:4" ht="15" customHeight="1" x14ac:dyDescent="0.25">
      <c r="B15" s="77"/>
      <c r="C15" s="91"/>
      <c r="D15" s="93"/>
    </row>
    <row r="16" spans="2:4" ht="15" customHeight="1" x14ac:dyDescent="0.25">
      <c r="B16" s="78"/>
      <c r="C16" s="91"/>
      <c r="D16" s="93"/>
    </row>
    <row r="17" spans="2:4" ht="15" customHeight="1" x14ac:dyDescent="0.25">
      <c r="B17" s="78"/>
      <c r="C17" s="91"/>
      <c r="D17" s="93"/>
    </row>
    <row r="18" spans="2:4" ht="15" customHeight="1" x14ac:dyDescent="0.25">
      <c r="B18" s="77"/>
      <c r="C18" s="91"/>
      <c r="D18" s="93"/>
    </row>
    <row r="19" spans="2:4" ht="15" customHeight="1" x14ac:dyDescent="0.25">
      <c r="B19" s="77"/>
      <c r="C19" s="91"/>
      <c r="D19" s="93"/>
    </row>
    <row r="20" spans="2:4" ht="15" customHeight="1" x14ac:dyDescent="0.25">
      <c r="B20" s="77"/>
      <c r="C20" s="91"/>
      <c r="D20" s="93"/>
    </row>
    <row r="21" spans="2:4" ht="15" customHeight="1" x14ac:dyDescent="0.25">
      <c r="B21" s="78"/>
      <c r="C21" s="91"/>
      <c r="D21" s="93"/>
    </row>
    <row r="22" spans="2:4" ht="15" customHeight="1" x14ac:dyDescent="0.25">
      <c r="B22" s="77"/>
      <c r="C22" s="91"/>
      <c r="D22" s="93"/>
    </row>
    <row r="23" spans="2:4" ht="15" customHeight="1" x14ac:dyDescent="0.25">
      <c r="B23" s="78"/>
      <c r="C23" s="91"/>
      <c r="D23" s="93"/>
    </row>
    <row r="24" spans="2:4" ht="15" customHeight="1" x14ac:dyDescent="0.25">
      <c r="B24" s="77"/>
      <c r="C24" s="91"/>
      <c r="D24" s="93"/>
    </row>
    <row r="25" spans="2:4" ht="15" customHeight="1" x14ac:dyDescent="0.25">
      <c r="B25" s="77"/>
      <c r="C25" s="91"/>
      <c r="D25" s="93"/>
    </row>
    <row r="26" spans="2:4" ht="15" customHeight="1" x14ac:dyDescent="0.25">
      <c r="B26" s="94"/>
      <c r="C26" s="91"/>
      <c r="D26" s="93"/>
    </row>
    <row r="27" spans="2:4" ht="15" customHeight="1" x14ac:dyDescent="0.25">
      <c r="B27" s="77"/>
      <c r="C27" s="91"/>
      <c r="D27" s="93"/>
    </row>
    <row r="28" spans="2:4" ht="15" customHeight="1" x14ac:dyDescent="0.25">
      <c r="B28" s="78"/>
      <c r="C28" s="91"/>
      <c r="D28" s="93"/>
    </row>
    <row r="29" spans="2:4" ht="15" customHeight="1" x14ac:dyDescent="0.25">
      <c r="B29" s="78"/>
      <c r="C29" s="91"/>
      <c r="D29" s="93"/>
    </row>
    <row r="30" spans="2:4" ht="15" customHeight="1" x14ac:dyDescent="0.25">
      <c r="B30" s="78"/>
      <c r="C30" s="91"/>
      <c r="D30" s="93"/>
    </row>
    <row r="31" spans="2:4" ht="15" customHeight="1" x14ac:dyDescent="0.25">
      <c r="B31" s="78"/>
      <c r="C31" s="91"/>
      <c r="D31" s="93"/>
    </row>
    <row r="32" spans="2:4" ht="15" customHeight="1" x14ac:dyDescent="0.25">
      <c r="B32" s="78"/>
      <c r="C32" s="91"/>
      <c r="D32" s="93"/>
    </row>
    <row r="33" spans="2:4" ht="15" customHeight="1" x14ac:dyDescent="0.25">
      <c r="B33" s="77"/>
      <c r="C33" s="91"/>
      <c r="D33" s="93"/>
    </row>
    <row r="34" spans="2:4" ht="15" customHeight="1" x14ac:dyDescent="0.25">
      <c r="B34" s="78"/>
      <c r="C34" s="91"/>
      <c r="D34" s="93"/>
    </row>
    <row r="35" spans="2:4" ht="15" customHeight="1" x14ac:dyDescent="0.25">
      <c r="B35" s="77"/>
      <c r="C35" s="91"/>
      <c r="D35" s="93"/>
    </row>
    <row r="36" spans="2:4" ht="15" customHeight="1" x14ac:dyDescent="0.25">
      <c r="B36" s="77"/>
      <c r="C36" s="91"/>
      <c r="D36" s="93"/>
    </row>
    <row r="37" spans="2:4" ht="15" customHeight="1" x14ac:dyDescent="0.25">
      <c r="B37" s="77"/>
      <c r="C37" s="91"/>
      <c r="D37" s="93"/>
    </row>
    <row r="38" spans="2:4" ht="15" customHeight="1" x14ac:dyDescent="0.25">
      <c r="B38" s="77"/>
      <c r="C38" s="91"/>
      <c r="D38" s="93"/>
    </row>
    <row r="39" spans="2:4" ht="15" customHeight="1" x14ac:dyDescent="0.25">
      <c r="B39" s="78"/>
      <c r="C39" s="91"/>
      <c r="D39" s="93"/>
    </row>
    <row r="40" spans="2:4" ht="15" customHeight="1" x14ac:dyDescent="0.25">
      <c r="B40" s="78"/>
      <c r="C40" s="91"/>
      <c r="D40" s="93"/>
    </row>
    <row r="41" spans="2:4" ht="15" customHeight="1" x14ac:dyDescent="0.25">
      <c r="B41" s="77"/>
      <c r="C41" s="91"/>
      <c r="D41" s="93"/>
    </row>
    <row r="42" spans="2:4" ht="15" customHeight="1" x14ac:dyDescent="0.25">
      <c r="B42" s="77"/>
      <c r="C42" s="91"/>
      <c r="D42" s="93"/>
    </row>
    <row r="43" spans="2:4" ht="15" customHeight="1" x14ac:dyDescent="0.25">
      <c r="B43" s="95"/>
      <c r="C43" s="91"/>
      <c r="D43" s="93"/>
    </row>
    <row r="44" spans="2:4" ht="15" customHeight="1" x14ac:dyDescent="0.25">
      <c r="B44" s="77"/>
      <c r="C44" s="91"/>
      <c r="D44" s="93"/>
    </row>
    <row r="45" spans="2:4" ht="15" customHeight="1" x14ac:dyDescent="0.25">
      <c r="B45" s="78"/>
      <c r="C45" s="91"/>
      <c r="D45" s="93"/>
    </row>
    <row r="46" spans="2:4" ht="15" customHeight="1" x14ac:dyDescent="0.25">
      <c r="B46" s="78"/>
      <c r="C46" s="91"/>
      <c r="D46" s="93"/>
    </row>
    <row r="47" spans="2:4" ht="15" customHeight="1" x14ac:dyDescent="0.25">
      <c r="B47" s="78"/>
      <c r="C47" s="91"/>
      <c r="D47" s="93"/>
    </row>
    <row r="48" spans="2:4" ht="15" customHeight="1" x14ac:dyDescent="0.25">
      <c r="B48" s="78"/>
      <c r="C48" s="91"/>
      <c r="D48" s="93"/>
    </row>
    <row r="49" spans="2:4" ht="15" customHeight="1" x14ac:dyDescent="0.25">
      <c r="B49" s="78"/>
      <c r="C49" s="91"/>
      <c r="D49" s="93"/>
    </row>
    <row r="50" spans="2:4" ht="15" customHeight="1" x14ac:dyDescent="0.25">
      <c r="B50" s="78"/>
      <c r="C50" s="91"/>
      <c r="D50" s="93"/>
    </row>
    <row r="51" spans="2:4" ht="15" customHeight="1" x14ac:dyDescent="0.25">
      <c r="B51" s="77"/>
      <c r="C51" s="91"/>
      <c r="D51" s="93"/>
    </row>
    <row r="52" spans="2:4" ht="15" customHeight="1" x14ac:dyDescent="0.25">
      <c r="B52" s="77"/>
      <c r="C52" s="91"/>
      <c r="D52" s="93"/>
    </row>
    <row r="53" spans="2:4" ht="15" customHeight="1" x14ac:dyDescent="0.25">
      <c r="B53" s="77"/>
      <c r="C53" s="91"/>
      <c r="D53" s="93"/>
    </row>
    <row r="54" spans="2:4" ht="15" customHeight="1" x14ac:dyDescent="0.25">
      <c r="B54" s="78"/>
      <c r="C54" s="91"/>
      <c r="D54" s="93"/>
    </row>
    <row r="55" spans="2:4" ht="15" customHeight="1" x14ac:dyDescent="0.25">
      <c r="B55" s="94"/>
      <c r="C55" s="91"/>
      <c r="D55" s="93"/>
    </row>
    <row r="56" spans="2:4" ht="15" customHeight="1" x14ac:dyDescent="0.25">
      <c r="B56" s="77"/>
      <c r="C56" s="91"/>
      <c r="D56" s="93"/>
    </row>
    <row r="57" spans="2:4" ht="15" customHeight="1" thickBot="1" x14ac:dyDescent="0.3">
      <c r="B57" s="96"/>
      <c r="C57" s="97"/>
      <c r="D57" s="98"/>
    </row>
    <row r="58" spans="2:4" ht="15" customHeight="1" x14ac:dyDescent="0.25"/>
    <row r="59" spans="2:4" ht="15" customHeight="1" x14ac:dyDescent="0.25"/>
    <row r="60" spans="2:4" ht="15" customHeight="1" x14ac:dyDescent="0.25"/>
    <row r="61" spans="2:4" ht="15" customHeight="1" x14ac:dyDescent="0.25"/>
    <row r="62" spans="2:4" ht="15" customHeight="1" x14ac:dyDescent="0.25"/>
    <row r="63" spans="2:4" ht="15" customHeight="1" x14ac:dyDescent="0.25"/>
    <row r="64" spans="2: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</sheetData>
  <sortState ref="B4:B59">
    <sortCondition ref="B3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13" sqref="D13"/>
    </sheetView>
  </sheetViews>
  <sheetFormatPr baseColWidth="10" defaultRowHeight="14.4" x14ac:dyDescent="0.3"/>
  <cols>
    <col min="1" max="1" width="17.109375" bestFit="1" customWidth="1"/>
  </cols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8"/>
  <sheetViews>
    <sheetView workbookViewId="0">
      <selection activeCell="G8" sqref="G8"/>
    </sheetView>
  </sheetViews>
  <sheetFormatPr baseColWidth="10" defaultRowHeight="14.4" x14ac:dyDescent="0.3"/>
  <cols>
    <col min="1" max="1" width="66.5546875" customWidth="1"/>
  </cols>
  <sheetData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18" spans="1:1" x14ac:dyDescent="0.3">
      <c r="A18" s="8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P23" sqref="P23"/>
    </sheetView>
  </sheetViews>
  <sheetFormatPr baseColWidth="10" defaultRowHeight="14.4" x14ac:dyDescent="0.3"/>
  <sheetData>
    <row r="1" spans="1:2" x14ac:dyDescent="0.3">
      <c r="A1" t="s">
        <v>21</v>
      </c>
      <c r="B1">
        <v>2023</v>
      </c>
    </row>
    <row r="2" spans="1:2" x14ac:dyDescent="0.3">
      <c r="A2" t="s">
        <v>22</v>
      </c>
      <c r="B2">
        <v>2024</v>
      </c>
    </row>
    <row r="3" spans="1:2" x14ac:dyDescent="0.3">
      <c r="A3" t="s">
        <v>23</v>
      </c>
      <c r="B3">
        <v>2025</v>
      </c>
    </row>
    <row r="4" spans="1:2" x14ac:dyDescent="0.3">
      <c r="A4" t="s">
        <v>24</v>
      </c>
      <c r="B4">
        <v>2026</v>
      </c>
    </row>
    <row r="5" spans="1:2" x14ac:dyDescent="0.3">
      <c r="A5" t="s">
        <v>25</v>
      </c>
      <c r="B5">
        <v>2027</v>
      </c>
    </row>
    <row r="6" spans="1:2" x14ac:dyDescent="0.3">
      <c r="A6" t="s">
        <v>26</v>
      </c>
      <c r="B6">
        <v>2028</v>
      </c>
    </row>
    <row r="7" spans="1:2" x14ac:dyDescent="0.3">
      <c r="A7" t="s">
        <v>27</v>
      </c>
      <c r="B7">
        <v>2029</v>
      </c>
    </row>
    <row r="8" spans="1:2" x14ac:dyDescent="0.3">
      <c r="A8" t="s">
        <v>28</v>
      </c>
      <c r="B8">
        <v>2030</v>
      </c>
    </row>
    <row r="9" spans="1:2" x14ac:dyDescent="0.3">
      <c r="A9" t="s">
        <v>29</v>
      </c>
    </row>
    <row r="10" spans="1:2" x14ac:dyDescent="0.3">
      <c r="A10" t="s">
        <v>30</v>
      </c>
    </row>
    <row r="11" spans="1:2" x14ac:dyDescent="0.3">
      <c r="A11" t="s">
        <v>31</v>
      </c>
    </row>
    <row r="12" spans="1:2" x14ac:dyDescent="0.3">
      <c r="A12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Feuille vacation</vt:lpstr>
      <vt:lpstr>Tableau remplacement</vt:lpstr>
      <vt:lpstr>Liste des agents Titulaire</vt:lpstr>
      <vt:lpstr>Jours fériés</vt:lpstr>
      <vt:lpstr>Liste des vacataires</vt:lpstr>
      <vt:lpstr>Raisons absences</vt:lpstr>
      <vt:lpstr>Raisons vacations</vt:lpstr>
      <vt:lpstr>Feuil2</vt:lpstr>
    </vt:vector>
  </TitlesOfParts>
  <Company>Rennes Métropole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Sans nom</dc:creator>
  <cp:lastModifiedBy>BEASSE Guillaume</cp:lastModifiedBy>
  <dcterms:created xsi:type="dcterms:W3CDTF">2023-02-03T14:16:32Z</dcterms:created>
  <dcterms:modified xsi:type="dcterms:W3CDTF">2023-02-06T16:47:08Z</dcterms:modified>
</cp:coreProperties>
</file>