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https://boehringer-my.sharepoint.com/personal/ilyes_krifa_ext_boehringer-ingelheim_com/Documents/Desktop/"/>
    </mc:Choice>
  </mc:AlternateContent>
  <xr:revisionPtr revIDLastSave="0" documentId="8_{33544D10-58C8-4913-8B8F-BF68CA169B7E}" xr6:coauthVersionLast="47" xr6:coauthVersionMax="47" xr10:uidLastSave="{00000000-0000-0000-0000-000000000000}"/>
  <bookViews>
    <workbookView xWindow="28680" yWindow="-120" windowWidth="29040" windowHeight="15840" xr2:uid="{A29CEC39-4916-4BDC-81D6-CA7D1C4AC221}"/>
  </bookViews>
  <sheets>
    <sheet name="PRO" sheetId="2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" i="2" l="1"/>
  <c r="Q55" i="2"/>
  <c r="S44" i="2"/>
  <c r="O34" i="2"/>
  <c r="Q23" i="2"/>
  <c r="S12" i="2"/>
  <c r="O46" i="2"/>
  <c r="O54" i="2"/>
  <c r="Q43" i="2"/>
  <c r="S32" i="2"/>
  <c r="O22" i="2"/>
  <c r="Q11" i="2"/>
  <c r="S56" i="2"/>
  <c r="S52" i="2"/>
  <c r="O42" i="2"/>
  <c r="Q31" i="2"/>
  <c r="S20" i="2"/>
  <c r="O10" i="2"/>
  <c r="Q51" i="2"/>
  <c r="S40" i="2"/>
  <c r="O30" i="2"/>
  <c r="Q19" i="2"/>
  <c r="S8" i="2"/>
  <c r="O14" i="2"/>
  <c r="O50" i="2"/>
  <c r="Q39" i="2"/>
  <c r="S28" i="2"/>
  <c r="O18" i="2"/>
  <c r="Q7" i="2"/>
  <c r="S24" i="2"/>
  <c r="S48" i="2"/>
  <c r="O38" i="2"/>
  <c r="Q27" i="2"/>
  <c r="S16" i="2"/>
  <c r="Q35" i="2"/>
  <c r="Q47" i="2"/>
  <c r="S36" i="2"/>
  <c r="O26" i="2"/>
  <c r="Q15" i="2"/>
  <c r="O6" i="2"/>
  <c r="N54" i="2"/>
  <c r="N46" i="2"/>
  <c r="N38" i="2"/>
  <c r="N30" i="2"/>
  <c r="N22" i="2"/>
  <c r="N14" i="2"/>
  <c r="T53" i="2"/>
  <c r="T45" i="2"/>
  <c r="T37" i="2"/>
  <c r="T29" i="2"/>
  <c r="T21" i="2"/>
  <c r="T13" i="2"/>
  <c r="R52" i="2"/>
  <c r="R44" i="2"/>
  <c r="R36" i="2"/>
  <c r="R28" i="2"/>
  <c r="R20" i="2"/>
  <c r="R12" i="2"/>
  <c r="P51" i="2"/>
  <c r="P43" i="2"/>
  <c r="P35" i="2"/>
  <c r="P27" i="2"/>
  <c r="P19" i="2"/>
  <c r="P11" i="2"/>
  <c r="P7" i="2"/>
  <c r="N50" i="2"/>
  <c r="N42" i="2"/>
  <c r="N34" i="2"/>
  <c r="N26" i="2"/>
  <c r="N18" i="2"/>
  <c r="N10" i="2"/>
  <c r="T57" i="2"/>
  <c r="T49" i="2"/>
  <c r="T41" i="2"/>
  <c r="T33" i="2"/>
  <c r="T25" i="2"/>
  <c r="T17" i="2"/>
  <c r="T9" i="2"/>
  <c r="R56" i="2"/>
  <c r="R48" i="2"/>
  <c r="R40" i="2"/>
  <c r="R32" i="2"/>
  <c r="R24" i="2"/>
  <c r="R16" i="2"/>
  <c r="R8" i="2"/>
  <c r="P55" i="2"/>
  <c r="P47" i="2"/>
  <c r="P39" i="2"/>
  <c r="P31" i="2"/>
  <c r="P23" i="2"/>
  <c r="P15" i="2"/>
  <c r="N6" i="2"/>
  <c r="S53" i="2"/>
  <c r="O43" i="2"/>
  <c r="Q32" i="2"/>
  <c r="S21" i="2"/>
  <c r="O11" i="2"/>
  <c r="R53" i="2"/>
  <c r="R45" i="2"/>
  <c r="R37" i="2"/>
  <c r="R29" i="2"/>
  <c r="R21" i="2"/>
  <c r="R13" i="2"/>
  <c r="Q52" i="2"/>
  <c r="S41" i="2"/>
  <c r="O31" i="2"/>
  <c r="Q20" i="2"/>
  <c r="S9" i="2"/>
  <c r="P52" i="2"/>
  <c r="P44" i="2"/>
  <c r="P36" i="2"/>
  <c r="P28" i="2"/>
  <c r="P20" i="2"/>
  <c r="P12" i="2"/>
  <c r="O51" i="2"/>
  <c r="Q40" i="2"/>
  <c r="S29" i="2"/>
  <c r="O19" i="2"/>
  <c r="Q8" i="2"/>
  <c r="N51" i="2"/>
  <c r="N43" i="2"/>
  <c r="N35" i="2"/>
  <c r="N27" i="2"/>
  <c r="N19" i="2"/>
  <c r="N11" i="2"/>
  <c r="S49" i="2"/>
  <c r="O39" i="2"/>
  <c r="Q28" i="2"/>
  <c r="S17" i="2"/>
  <c r="O7" i="2"/>
  <c r="T50" i="2"/>
  <c r="T42" i="2"/>
  <c r="T34" i="2"/>
  <c r="T26" i="2"/>
  <c r="T18" i="2"/>
  <c r="T10" i="2"/>
  <c r="T46" i="2"/>
  <c r="T30" i="2"/>
  <c r="T14" i="2"/>
  <c r="Q48" i="2"/>
  <c r="S37" i="2"/>
  <c r="O27" i="2"/>
  <c r="Q16" i="2"/>
  <c r="R57" i="2"/>
  <c r="R49" i="2"/>
  <c r="R41" i="2"/>
  <c r="R33" i="2"/>
  <c r="R25" i="2"/>
  <c r="R17" i="2"/>
  <c r="R9" i="2"/>
  <c r="S57" i="2"/>
  <c r="O47" i="2"/>
  <c r="Q36" i="2"/>
  <c r="S25" i="2"/>
  <c r="O15" i="2"/>
  <c r="P56" i="2"/>
  <c r="P48" i="2"/>
  <c r="P40" i="2"/>
  <c r="P32" i="2"/>
  <c r="P24" i="2"/>
  <c r="P16" i="2"/>
  <c r="P8" i="2"/>
  <c r="Q56" i="2"/>
  <c r="S45" i="2"/>
  <c r="O35" i="2"/>
  <c r="Q24" i="2"/>
  <c r="S13" i="2"/>
  <c r="N55" i="2"/>
  <c r="N47" i="2"/>
  <c r="N39" i="2"/>
  <c r="N31" i="2"/>
  <c r="N23" i="2"/>
  <c r="N15" i="2"/>
  <c r="N7" i="2"/>
  <c r="O55" i="2"/>
  <c r="Q44" i="2"/>
  <c r="S33" i="2"/>
  <c r="O23" i="2"/>
  <c r="Q12" i="2"/>
  <c r="T54" i="2"/>
  <c r="T38" i="2"/>
  <c r="T22" i="2"/>
  <c r="T6" i="2"/>
  <c r="Q53" i="2"/>
  <c r="S42" i="2"/>
  <c r="O32" i="2"/>
  <c r="Q21" i="2"/>
  <c r="S10" i="2"/>
  <c r="O52" i="2"/>
  <c r="Q41" i="2"/>
  <c r="S30" i="2"/>
  <c r="O20" i="2"/>
  <c r="Q9" i="2"/>
  <c r="S50" i="2"/>
  <c r="O40" i="2"/>
  <c r="Q29" i="2"/>
  <c r="S18" i="2"/>
  <c r="O8" i="2"/>
  <c r="Q49" i="2"/>
  <c r="S38" i="2"/>
  <c r="O28" i="2"/>
  <c r="Q17" i="2"/>
  <c r="S22" i="2"/>
  <c r="O48" i="2"/>
  <c r="Q37" i="2"/>
  <c r="S26" i="2"/>
  <c r="O16" i="2"/>
  <c r="Q57" i="2"/>
  <c r="S46" i="2"/>
  <c r="O36" i="2"/>
  <c r="Q25" i="2"/>
  <c r="S14" i="2"/>
  <c r="O56" i="2"/>
  <c r="Q45" i="2"/>
  <c r="S34" i="2"/>
  <c r="O24" i="2"/>
  <c r="Q13" i="2"/>
  <c r="S54" i="2"/>
  <c r="O44" i="2"/>
  <c r="Q33" i="2"/>
  <c r="O12" i="2"/>
  <c r="S6" i="2"/>
  <c r="R54" i="2"/>
  <c r="R46" i="2"/>
  <c r="R38" i="2"/>
  <c r="R30" i="2"/>
  <c r="R22" i="2"/>
  <c r="R14" i="2"/>
  <c r="P53" i="2"/>
  <c r="P45" i="2"/>
  <c r="P37" i="2"/>
  <c r="P29" i="2"/>
  <c r="P21" i="2"/>
  <c r="P13" i="2"/>
  <c r="N52" i="2"/>
  <c r="N44" i="2"/>
  <c r="N36" i="2"/>
  <c r="N28" i="2"/>
  <c r="N20" i="2"/>
  <c r="N12" i="2"/>
  <c r="T51" i="2"/>
  <c r="T43" i="2"/>
  <c r="T35" i="2"/>
  <c r="T27" i="2"/>
  <c r="T19" i="2"/>
  <c r="T11" i="2"/>
  <c r="T47" i="2"/>
  <c r="T31" i="2"/>
  <c r="T15" i="2"/>
  <c r="R50" i="2"/>
  <c r="R42" i="2"/>
  <c r="R34" i="2"/>
  <c r="R26" i="2"/>
  <c r="R18" i="2"/>
  <c r="R10" i="2"/>
  <c r="P57" i="2"/>
  <c r="P49" i="2"/>
  <c r="P41" i="2"/>
  <c r="P33" i="2"/>
  <c r="P25" i="2"/>
  <c r="P17" i="2"/>
  <c r="P9" i="2"/>
  <c r="N56" i="2"/>
  <c r="N48" i="2"/>
  <c r="N40" i="2"/>
  <c r="N32" i="2"/>
  <c r="N24" i="2"/>
  <c r="N16" i="2"/>
  <c r="N8" i="2"/>
  <c r="T55" i="2"/>
  <c r="T39" i="2"/>
  <c r="T23" i="2"/>
  <c r="T7" i="2"/>
  <c r="R6" i="2"/>
  <c r="O53" i="2"/>
  <c r="Q42" i="2"/>
  <c r="S31" i="2"/>
  <c r="O21" i="2"/>
  <c r="Q10" i="2"/>
  <c r="S51" i="2"/>
  <c r="O41" i="2"/>
  <c r="Q30" i="2"/>
  <c r="S19" i="2"/>
  <c r="O9" i="2"/>
  <c r="Q50" i="2"/>
  <c r="S39" i="2"/>
  <c r="O29" i="2"/>
  <c r="Q18" i="2"/>
  <c r="S7" i="2"/>
  <c r="O49" i="2"/>
  <c r="Q38" i="2"/>
  <c r="S27" i="2"/>
  <c r="O17" i="2"/>
  <c r="S43" i="2"/>
  <c r="O33" i="2"/>
  <c r="S11" i="2"/>
  <c r="S47" i="2"/>
  <c r="O37" i="2"/>
  <c r="Q26" i="2"/>
  <c r="S15" i="2"/>
  <c r="O57" i="2"/>
  <c r="Q46" i="2"/>
  <c r="S35" i="2"/>
  <c r="O25" i="2"/>
  <c r="Q14" i="2"/>
  <c r="S55" i="2"/>
  <c r="O45" i="2"/>
  <c r="Q34" i="2"/>
  <c r="S23" i="2"/>
  <c r="O13" i="2"/>
  <c r="Q54" i="2"/>
  <c r="Q22" i="2"/>
  <c r="Q6" i="2"/>
  <c r="P54" i="2"/>
  <c r="P46" i="2"/>
  <c r="P38" i="2"/>
  <c r="P30" i="2"/>
  <c r="P22" i="2"/>
  <c r="P14" i="2"/>
  <c r="N53" i="2"/>
  <c r="N45" i="2"/>
  <c r="N37" i="2"/>
  <c r="N29" i="2"/>
  <c r="N21" i="2"/>
  <c r="N13" i="2"/>
  <c r="T52" i="2"/>
  <c r="T44" i="2"/>
  <c r="T36" i="2"/>
  <c r="T28" i="2"/>
  <c r="T20" i="2"/>
  <c r="T12" i="2"/>
  <c r="R51" i="2"/>
  <c r="R43" i="2"/>
  <c r="R35" i="2"/>
  <c r="R27" i="2"/>
  <c r="R19" i="2"/>
  <c r="R11" i="2"/>
  <c r="R55" i="2"/>
  <c r="R39" i="2"/>
  <c r="R23" i="2"/>
  <c r="R7" i="2"/>
  <c r="P50" i="2"/>
  <c r="P42" i="2"/>
  <c r="P34" i="2"/>
  <c r="P26" i="2"/>
  <c r="P18" i="2"/>
  <c r="P10" i="2"/>
  <c r="N57" i="2"/>
  <c r="N49" i="2"/>
  <c r="N41" i="2"/>
  <c r="N33" i="2"/>
  <c r="N25" i="2"/>
  <c r="N17" i="2"/>
  <c r="N9" i="2"/>
  <c r="T56" i="2"/>
  <c r="T48" i="2"/>
  <c r="T40" i="2"/>
  <c r="T32" i="2"/>
  <c r="T24" i="2"/>
  <c r="T16" i="2"/>
  <c r="T8" i="2"/>
  <c r="R47" i="2"/>
  <c r="R31" i="2"/>
  <c r="R15" i="2"/>
  <c r="P6" i="2"/>
  <c r="W9" i="2" l="1"/>
  <c r="U9" i="2" s="1"/>
  <c r="W13" i="2"/>
  <c r="U13" i="2" s="1"/>
  <c r="W17" i="2"/>
  <c r="U17" i="2" s="1"/>
  <c r="W21" i="2"/>
  <c r="U21" i="2" s="1"/>
  <c r="W25" i="2"/>
  <c r="U25" i="2" s="1"/>
  <c r="W29" i="2"/>
  <c r="U29" i="2" s="1"/>
  <c r="W33" i="2"/>
  <c r="U33" i="2" s="1"/>
  <c r="W37" i="2"/>
  <c r="U37" i="2" s="1"/>
  <c r="W41" i="2"/>
  <c r="U41" i="2" s="1"/>
  <c r="W45" i="2"/>
  <c r="U45" i="2" s="1"/>
  <c r="W49" i="2"/>
  <c r="U49" i="2" s="1"/>
  <c r="W53" i="2"/>
  <c r="U53" i="2" s="1"/>
  <c r="W8" i="2"/>
  <c r="U8" i="2" s="1"/>
  <c r="W12" i="2"/>
  <c r="U12" i="2" s="1"/>
  <c r="W16" i="2"/>
  <c r="U16" i="2" s="1"/>
  <c r="W20" i="2"/>
  <c r="U20" i="2" s="1"/>
  <c r="W24" i="2"/>
  <c r="U24" i="2" s="1"/>
  <c r="W28" i="2"/>
  <c r="U28" i="2" s="1"/>
  <c r="W32" i="2"/>
  <c r="U32" i="2" s="1"/>
  <c r="W36" i="2"/>
  <c r="U36" i="2" s="1"/>
  <c r="W40" i="2"/>
  <c r="U40" i="2" s="1"/>
  <c r="W44" i="2"/>
  <c r="U44" i="2" s="1"/>
  <c r="W48" i="2"/>
  <c r="U48" i="2" s="1"/>
  <c r="W52" i="2"/>
  <c r="U52" i="2" s="1"/>
  <c r="W56" i="2"/>
  <c r="U56" i="2" s="1"/>
  <c r="U57" i="2"/>
  <c r="W7" i="2"/>
  <c r="U7" i="2" s="1"/>
  <c r="W11" i="2"/>
  <c r="U11" i="2" s="1"/>
  <c r="W15" i="2"/>
  <c r="U15" i="2" s="1"/>
  <c r="W19" i="2"/>
  <c r="U19" i="2" s="1"/>
  <c r="W23" i="2"/>
  <c r="U23" i="2" s="1"/>
  <c r="W27" i="2"/>
  <c r="U27" i="2" s="1"/>
  <c r="W31" i="2"/>
  <c r="U31" i="2" s="1"/>
  <c r="W35" i="2"/>
  <c r="U35" i="2" s="1"/>
  <c r="W39" i="2"/>
  <c r="U39" i="2" s="1"/>
  <c r="W43" i="2"/>
  <c r="U43" i="2" s="1"/>
  <c r="W47" i="2"/>
  <c r="U47" i="2" s="1"/>
  <c r="W51" i="2"/>
  <c r="U51" i="2" s="1"/>
  <c r="W55" i="2"/>
  <c r="U55" i="2" s="1"/>
  <c r="W6" i="2"/>
  <c r="U6" i="2" s="1"/>
  <c r="W10" i="2"/>
  <c r="U10" i="2" s="1"/>
  <c r="W14" i="2"/>
  <c r="U14" i="2" s="1"/>
  <c r="W18" i="2"/>
  <c r="U18" i="2" s="1"/>
  <c r="W22" i="2"/>
  <c r="U22" i="2" s="1"/>
  <c r="W26" i="2"/>
  <c r="U26" i="2" s="1"/>
  <c r="W30" i="2"/>
  <c r="U30" i="2" s="1"/>
  <c r="W34" i="2"/>
  <c r="U34" i="2" s="1"/>
  <c r="W38" i="2"/>
  <c r="U38" i="2" s="1"/>
  <c r="W42" i="2"/>
  <c r="U42" i="2" s="1"/>
  <c r="W46" i="2"/>
  <c r="U46" i="2" s="1"/>
  <c r="W50" i="2"/>
  <c r="U50" i="2" s="1"/>
  <c r="W54" i="2"/>
  <c r="U54" i="2" s="1"/>
</calcChain>
</file>

<file path=xl/sharedStrings.xml><?xml version="1.0" encoding="utf-8"?>
<sst xmlns="http://schemas.openxmlformats.org/spreadsheetml/2006/main" count="12" uniqueCount="12">
  <si>
    <t>Grand Total</t>
  </si>
  <si>
    <t>Week</t>
  </si>
  <si>
    <t>0-30</t>
  </si>
  <si>
    <t>31-45</t>
  </si>
  <si>
    <t>46-60</t>
  </si>
  <si>
    <t>61-90</t>
  </si>
  <si>
    <t>91-180</t>
  </si>
  <si>
    <t>181-360</t>
  </si>
  <si>
    <t>&gt;360</t>
  </si>
  <si>
    <t>% &gt; 60 Days</t>
  </si>
  <si>
    <t>% &gt;60 Days Goal</t>
  </si>
  <si>
    <t>Hours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</si>
</sst>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u/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1" fillId="2" borderId="0" applyProtection="0"/>
  </cellStyleXfs>
  <cellXfs count="23">
    <xf numFmtId="0" fontId="0" fillId="0" borderId="0" xfId="0"/>
    <xf numFmtId="0" fontId="3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164" fontId="0" fillId="0" borderId="0" xfId="1" applyNumberFormat="1" applyFont="1" applyAlignment="1">
      <alignment horizontal="center"/>
    </xf>
    <xf numFmtId="9" fontId="0" fillId="0" borderId="0" xfId="1" applyFont="1" applyAlignment="1">
      <alignment horizontal="center"/>
    </xf>
    <xf numFmtId="0" fontId="3" fillId="3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4" fillId="0" borderId="0" xfId="0" applyFont="1" applyFill="1"/>
    <xf numFmtId="0" fontId="2" fillId="0" borderId="0" xfId="0" applyFont="1" applyFill="1" applyAlignment="1">
      <alignment horizontal="center"/>
    </xf>
    <xf numFmtId="0" fontId="4" fillId="0" borderId="0" xfId="0" applyFont="1" applyFill="1" applyAlignment="1">
      <alignment horizontal="center" vertical="center"/>
    </xf>
    <xf numFmtId="164" fontId="4" fillId="0" borderId="0" xfId="1" applyNumberFormat="1" applyFont="1" applyFill="1" applyAlignment="1">
      <alignment horizontal="center"/>
    </xf>
    <xf numFmtId="9" fontId="4" fillId="0" borderId="0" xfId="1" applyFont="1" applyFill="1" applyAlignment="1">
      <alignment horizontal="center"/>
    </xf>
    <xf numFmtId="0" fontId="4" fillId="0" borderId="0" xfId="0" applyFont="1" applyFill="1" applyAlignment="1">
      <alignment horizontal="center"/>
    </xf>
    <xf numFmtId="0" fontId="5" fillId="0" borderId="0" xfId="0" applyFont="1" applyFill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/>
    </xf>
    <xf numFmtId="2" fontId="0" fillId="0" borderId="0" xfId="0" applyNumberFormat="1"/>
    <xf numFmtId="2" fontId="3" fillId="0" borderId="1" xfId="0" applyNumberFormat="1" applyFont="1" applyBorder="1" applyAlignment="1">
      <alignment horizontal="center"/>
    </xf>
    <xf numFmtId="2" fontId="6" fillId="0" borderId="1" xfId="0" applyNumberFormat="1" applyFont="1" applyBorder="1" applyAlignment="1">
      <alignment horizontal="center"/>
    </xf>
    <xf numFmtId="2" fontId="3" fillId="0" borderId="2" xfId="0" applyNumberFormat="1" applyFont="1" applyBorder="1" applyAlignment="1">
      <alignment horizontal="center"/>
    </xf>
  </cellXfs>
  <cellStyles count="3">
    <cellStyle name="Normal" xfId="0" builtinId="0"/>
    <cellStyle name="Percent" xfId="1" builtinId="5"/>
    <cellStyle name="Style 1" xfId="2" xr:uid="{28DF79DD-4615-4432-8CF4-7843D7B00CA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sz="1800"/>
              <a:t>2023 PRO </a:t>
            </a:r>
          </a:p>
        </c:rich>
      </c:tx>
      <c:overlay val="0"/>
      <c:spPr>
        <a:ln>
          <a:solidFill>
            <a:schemeClr val="tx1"/>
          </a:solidFill>
        </a:ln>
      </c:spPr>
    </c:title>
    <c:autoTitleDeleted val="0"/>
    <c:plotArea>
      <c:layout>
        <c:manualLayout>
          <c:layoutTarget val="inner"/>
          <c:xMode val="edge"/>
          <c:yMode val="edge"/>
          <c:x val="6.2773800795109774E-2"/>
          <c:y val="0.10862479934870338"/>
          <c:w val="0.86705790682414696"/>
          <c:h val="0.7309322069750952"/>
        </c:manualLayout>
      </c:layout>
      <c:barChart>
        <c:barDir val="col"/>
        <c:grouping val="stacked"/>
        <c:varyColors val="0"/>
        <c:ser>
          <c:idx val="0"/>
          <c:order val="0"/>
          <c:tx>
            <c:strRef>
              <c:f>PRO!$N$5</c:f>
              <c:strCache>
                <c:ptCount val="1"/>
                <c:pt idx="0">
                  <c:v>0-30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numRef>
              <c:extLst>
                <c:ext xmlns:c15="http://schemas.microsoft.com/office/drawing/2012/chart" uri="{02D57815-91ED-43cb-92C2-25804820EDAC}">
                  <c15:fullRef>
                    <c15:sqref>PRO!$M$6:$M$57</c15:sqref>
                  </c15:fullRef>
                </c:ext>
              </c:extLst>
              <c:f>PRO!$M$6:$M$33</c:f>
              <c:numCache>
                <c:formatCode>General</c:formatCode>
                <c:ptCount val="28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PRO!$N$6:$N$57</c15:sqref>
                  </c15:fullRef>
                </c:ext>
              </c:extLst>
              <c:f>PRO!$N$6:$N$33</c:f>
              <c:numCache>
                <c:formatCode>General</c:formatCode>
                <c:ptCount val="2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5="http://schemas.microsoft.com/office/drawing/2012/chart" uri="{02D57815-91ED-43cb-92C2-25804820EDAC}">
              <c15:categoryFilterExceptions>
                <c15:categoryFilterException>
                  <c15:sqref>PRO!$N$56</c15:sqref>
                  <c15:dLbl>
                    <c:idx val="27"/>
                    <c:delete val="1"/>
                    <c:extLst>
                      <c:ext uri="{CE6537A1-D6FC-4f65-9D91-7224C49458BB}"/>
                      <c:ext xmlns:c16="http://schemas.microsoft.com/office/drawing/2014/chart" uri="{C3380CC4-5D6E-409C-BE32-E72D297353CC}">
                        <c16:uniqueId val="{00000001-0261-4A63-8249-17249199D92E}"/>
                      </c:ext>
                    </c:extLst>
                  </c15:dLbl>
                </c15:categoryFilterException>
              </c15:categoryFilterExceptions>
            </c:ext>
            <c:ext xmlns:c16="http://schemas.microsoft.com/office/drawing/2014/chart" uri="{C3380CC4-5D6E-409C-BE32-E72D297353CC}">
              <c16:uniqueId val="{00000002-0261-4A63-8249-17249199D92E}"/>
            </c:ext>
          </c:extLst>
        </c:ser>
        <c:ser>
          <c:idx val="1"/>
          <c:order val="1"/>
          <c:tx>
            <c:strRef>
              <c:f>PRO!$O$5</c:f>
              <c:strCache>
                <c:ptCount val="1"/>
                <c:pt idx="0">
                  <c:v>31-45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numRef>
              <c:extLst>
                <c:ext xmlns:c15="http://schemas.microsoft.com/office/drawing/2012/chart" uri="{02D57815-91ED-43cb-92C2-25804820EDAC}">
                  <c15:fullRef>
                    <c15:sqref>PRO!$M$6:$M$57</c15:sqref>
                  </c15:fullRef>
                </c:ext>
              </c:extLst>
              <c:f>PRO!$M$6:$M$33</c:f>
              <c:numCache>
                <c:formatCode>General</c:formatCode>
                <c:ptCount val="28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PRO!$O$6:$O$57</c15:sqref>
                  </c15:fullRef>
                </c:ext>
              </c:extLst>
              <c:f>PRO!$O$6:$O$33</c:f>
              <c:numCache>
                <c:formatCode>General</c:formatCode>
                <c:ptCount val="2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0261-4A63-8249-17249199D92E}"/>
            </c:ext>
          </c:extLst>
        </c:ser>
        <c:ser>
          <c:idx val="2"/>
          <c:order val="2"/>
          <c:tx>
            <c:strRef>
              <c:f>PRO!$P$5</c:f>
              <c:strCache>
                <c:ptCount val="1"/>
                <c:pt idx="0">
                  <c:v>46-60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numRef>
              <c:extLst>
                <c:ext xmlns:c15="http://schemas.microsoft.com/office/drawing/2012/chart" uri="{02D57815-91ED-43cb-92C2-25804820EDAC}">
                  <c15:fullRef>
                    <c15:sqref>PRO!$M$6:$M$57</c15:sqref>
                  </c15:fullRef>
                </c:ext>
              </c:extLst>
              <c:f>PRO!$M$6:$M$33</c:f>
              <c:numCache>
                <c:formatCode>General</c:formatCode>
                <c:ptCount val="28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PRO!$P$6:$P$57</c15:sqref>
                  </c15:fullRef>
                </c:ext>
              </c:extLst>
              <c:f>PRO!$P$6:$P$33</c:f>
              <c:numCache>
                <c:formatCode>General</c:formatCode>
                <c:ptCount val="2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0261-4A63-8249-17249199D92E}"/>
            </c:ext>
          </c:extLst>
        </c:ser>
        <c:ser>
          <c:idx val="3"/>
          <c:order val="3"/>
          <c:tx>
            <c:strRef>
              <c:f>PRO!$Q$5</c:f>
              <c:strCache>
                <c:ptCount val="1"/>
                <c:pt idx="0">
                  <c:v>61-90</c:v>
                </c:pt>
              </c:strCache>
            </c:strRef>
          </c:tx>
          <c:invertIfNegative val="0"/>
          <c:dLbls>
            <c:dLbl>
              <c:idx val="21"/>
              <c:layout>
                <c:manualLayout>
                  <c:x val="2.1108859663573162E-2"/>
                  <c:y val="0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numRef>
              <c:extLst>
                <c:ext xmlns:c15="http://schemas.microsoft.com/office/drawing/2012/chart" uri="{02D57815-91ED-43cb-92C2-25804820EDAC}">
                  <c15:fullRef>
                    <c15:sqref>PRO!$M$6:$M$57</c15:sqref>
                  </c15:fullRef>
                </c:ext>
              </c:extLst>
              <c:f>PRO!$M$6:$M$33</c:f>
              <c:numCache>
                <c:formatCode>General</c:formatCode>
                <c:ptCount val="28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PRO!$Q$6:$Q$57</c15:sqref>
                  </c15:fullRef>
                </c:ext>
              </c:extLst>
              <c:f>PRO!$Q$6:$Q$33</c:f>
              <c:numCache>
                <c:formatCode>General</c:formatCode>
                <c:ptCount val="2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E-0261-4A63-8249-17249199D92E}"/>
            </c:ext>
          </c:extLst>
        </c:ser>
        <c:ser>
          <c:idx val="4"/>
          <c:order val="4"/>
          <c:tx>
            <c:strRef>
              <c:f>PRO!$R$5</c:f>
              <c:strCache>
                <c:ptCount val="1"/>
                <c:pt idx="0">
                  <c:v>91-180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numRef>
              <c:extLst>
                <c:ext xmlns:c15="http://schemas.microsoft.com/office/drawing/2012/chart" uri="{02D57815-91ED-43cb-92C2-25804820EDAC}">
                  <c15:fullRef>
                    <c15:sqref>PRO!$M$6:$M$57</c15:sqref>
                  </c15:fullRef>
                </c:ext>
              </c:extLst>
              <c:f>PRO!$M$6:$M$33</c:f>
              <c:numCache>
                <c:formatCode>General</c:formatCode>
                <c:ptCount val="28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PRO!$R$6:$R$57</c15:sqref>
                  </c15:fullRef>
                </c:ext>
              </c:extLst>
              <c:f>PRO!$R$6:$R$33</c:f>
              <c:numCache>
                <c:formatCode>General</c:formatCode>
                <c:ptCount val="2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2-0261-4A63-8249-17249199D92E}"/>
            </c:ext>
          </c:extLst>
        </c:ser>
        <c:ser>
          <c:idx val="8"/>
          <c:order val="5"/>
          <c:tx>
            <c:strRef>
              <c:f>PRO!$S$5</c:f>
              <c:strCache>
                <c:ptCount val="1"/>
                <c:pt idx="0">
                  <c:v>181-360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numRef>
              <c:extLst>
                <c:ext xmlns:c15="http://schemas.microsoft.com/office/drawing/2012/chart" uri="{02D57815-91ED-43cb-92C2-25804820EDAC}">
                  <c15:fullRef>
                    <c15:sqref>PRO!$M$6:$M$57</c15:sqref>
                  </c15:fullRef>
                </c:ext>
              </c:extLst>
              <c:f>PRO!$M$6:$M$33</c:f>
              <c:numCache>
                <c:formatCode>General</c:formatCode>
                <c:ptCount val="28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PRO!$S$6:$S$57</c15:sqref>
                  </c15:fullRef>
                </c:ext>
              </c:extLst>
              <c:f>PRO!$S$6:$S$33</c:f>
              <c:numCache>
                <c:formatCode>General</c:formatCode>
                <c:ptCount val="2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6-0261-4A63-8249-17249199D92E}"/>
            </c:ext>
          </c:extLst>
        </c:ser>
        <c:ser>
          <c:idx val="5"/>
          <c:order val="6"/>
          <c:tx>
            <c:strRef>
              <c:f>PRO!$T$5</c:f>
              <c:strCache>
                <c:ptCount val="1"/>
                <c:pt idx="0">
                  <c:v>&gt;360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numRef>
              <c:extLst>
                <c:ext xmlns:c15="http://schemas.microsoft.com/office/drawing/2012/chart" uri="{02D57815-91ED-43cb-92C2-25804820EDAC}">
                  <c15:fullRef>
                    <c15:sqref>PRO!$M$6:$M$57</c15:sqref>
                  </c15:fullRef>
                </c:ext>
              </c:extLst>
              <c:f>PRO!$M$6:$M$33</c:f>
              <c:numCache>
                <c:formatCode>General</c:formatCode>
                <c:ptCount val="28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PRO!$T$6:$T$57</c15:sqref>
                  </c15:fullRef>
                </c:ext>
              </c:extLst>
              <c:f>PRO!$T$6:$T$33</c:f>
              <c:numCache>
                <c:formatCode>General</c:formatCode>
                <c:ptCount val="2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D-0261-4A63-8249-17249199D92E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200940928"/>
        <c:axId val="200979968"/>
      </c:barChart>
      <c:lineChart>
        <c:grouping val="standard"/>
        <c:varyColors val="0"/>
        <c:ser>
          <c:idx val="6"/>
          <c:order val="7"/>
          <c:tx>
            <c:strRef>
              <c:f>PRO!$U$5</c:f>
              <c:strCache>
                <c:ptCount val="1"/>
                <c:pt idx="0">
                  <c:v>% &gt; 60 Days</c:v>
                </c:pt>
              </c:strCache>
            </c:strRef>
          </c:tx>
          <c:spPr>
            <a:ln>
              <a:solidFill>
                <a:schemeClr val="tx1"/>
              </a:solidFill>
            </a:ln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numRef>
              <c:extLst>
                <c:ext xmlns:c15="http://schemas.microsoft.com/office/drawing/2012/chart" uri="{02D57815-91ED-43cb-92C2-25804820EDAC}">
                  <c15:fullRef>
                    <c15:sqref>PRO!$M$6:$M$57</c15:sqref>
                  </c15:fullRef>
                </c:ext>
              </c:extLst>
              <c:f>PRO!$M$6:$M$33</c:f>
              <c:numCache>
                <c:formatCode>General</c:formatCode>
                <c:ptCount val="28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50</c:v>
                </c:pt>
                <c:pt idx="29">
                  <c:v>51</c:v>
                </c:pt>
                <c:pt idx="30">
                  <c:v>52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PRO!$U$6:$U$54</c15:sqref>
                  </c15:fullRef>
                </c:ext>
              </c:extLst>
              <c:f>PRO!$U$6:$U$33</c:f>
              <c:numCache>
                <c:formatCode>0.0%</c:formatCode>
                <c:ptCount val="2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27-0261-4A63-8249-17249199D92E}"/>
            </c:ext>
          </c:extLst>
        </c:ser>
        <c:ser>
          <c:idx val="7"/>
          <c:order val="8"/>
          <c:tx>
            <c:strRef>
              <c:f>PRO!$V$5</c:f>
              <c:strCache>
                <c:ptCount val="1"/>
                <c:pt idx="0">
                  <c:v>% &gt;60 Days Goal</c:v>
                </c:pt>
              </c:strCache>
            </c:strRef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dLbls>
            <c:dLbl>
              <c:idx val="22"/>
              <c:delete val="1"/>
              <c:extLst>
                <c:ext xmlns:c15="http://schemas.microsoft.com/office/drawing/2012/chart" uri="{CE6537A1-D6FC-4f65-9D91-7224C49458BB}">
                  <c15:layout>
                    <c:manualLayout>
                      <c:w val="9.2947664237894079E-2"/>
                      <c:h val="5.652302943314795E-2"/>
                    </c:manualLayout>
                  </c15:layout>
                </c:ext>
              </c:extLst>
            </c:dLbl>
            <c:dLbl>
              <c:idx val="23"/>
              <c:delete val="1"/>
              <c:extLst>
                <c:ext xmlns:c15="http://schemas.microsoft.com/office/drawing/2012/chart" uri="{CE6537A1-D6FC-4f65-9D91-7224C49458BB}">
                  <c15:layout>
                    <c:manualLayout>
                      <c:w val="8.2638564822438212E-2"/>
                      <c:h val="5.8176335521870286E-2"/>
                    </c:manualLayout>
                  </c15:layout>
                </c:ext>
              </c:extLst>
            </c:dLbl>
            <c:dLbl>
              <c:idx val="24"/>
              <c:delete val="1"/>
              <c:extLst>
                <c:ext xmlns:c15="http://schemas.microsoft.com/office/drawing/2012/chart" uri="{CE6537A1-D6FC-4f65-9D91-7224C49458BB}">
                  <c15:layout>
                    <c:manualLayout>
                      <c:w val="8.8304655104348775E-2"/>
                      <c:h val="4.3582833580131861E-2"/>
                    </c:manualLayout>
                  </c15:layout>
                </c:ext>
              </c:extLst>
            </c:dLbl>
            <c:dLbl>
              <c:idx val="26"/>
              <c:delete val="1"/>
              <c:extLst>
                <c:ext xmlns:c15="http://schemas.microsoft.com/office/drawing/2012/chart" uri="{CE6537A1-D6FC-4f65-9D91-7224C49458BB}">
                  <c15:layout>
                    <c:manualLayout>
                      <c:w val="0.10784371840596461"/>
                      <c:h val="9.9743975144086519E-2"/>
                    </c:manualLayout>
                  </c15:layout>
                </c:ext>
              </c:extLst>
            </c:dLbl>
            <c:dLbl>
              <c:idx val="27"/>
              <c:layout>
                <c:manualLayout>
                  <c:x val="-3.0829458555240788E-2"/>
                  <c:y val="-9.4031717884148994E-3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noAutofit/>
                </a:bodyPr>
                <a:lstStyle/>
                <a:p>
                  <a:pPr>
                    <a:defRPr sz="1400" b="1"/>
                  </a:pPr>
                  <a:endParaRPr lang="en-US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13488153258625965"/>
                      <c:h val="0.22864781329420644"/>
                    </c:manualLayout>
                  </c15:layout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numRef>
              <c:extLst>
                <c:ext xmlns:c15="http://schemas.microsoft.com/office/drawing/2012/chart" uri="{02D57815-91ED-43cb-92C2-25804820EDAC}">
                  <c15:fullRef>
                    <c15:sqref>PRO!$M$6:$M$57</c15:sqref>
                  </c15:fullRef>
                </c:ext>
              </c:extLst>
              <c:f>PRO!$M$6:$M$33</c:f>
              <c:numCache>
                <c:formatCode>General</c:formatCode>
                <c:ptCount val="28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PRO!$V$6:$V$57</c15:sqref>
                  </c15:fullRef>
                </c:ext>
              </c:extLst>
              <c:f>PRO!$V$6:$V$33</c:f>
              <c:numCache>
                <c:formatCode>0%</c:formatCode>
                <c:ptCount val="28"/>
                <c:pt idx="0">
                  <c:v>0.1</c:v>
                </c:pt>
                <c:pt idx="1">
                  <c:v>0.1</c:v>
                </c:pt>
                <c:pt idx="2">
                  <c:v>0.1</c:v>
                </c:pt>
                <c:pt idx="3">
                  <c:v>0.1</c:v>
                </c:pt>
                <c:pt idx="4">
                  <c:v>0.1</c:v>
                </c:pt>
                <c:pt idx="5">
                  <c:v>0.1</c:v>
                </c:pt>
                <c:pt idx="6">
                  <c:v>0.1</c:v>
                </c:pt>
                <c:pt idx="7">
                  <c:v>0.1</c:v>
                </c:pt>
                <c:pt idx="8">
                  <c:v>0.1</c:v>
                </c:pt>
                <c:pt idx="9">
                  <c:v>0.1</c:v>
                </c:pt>
                <c:pt idx="10">
                  <c:v>0.1</c:v>
                </c:pt>
                <c:pt idx="11">
                  <c:v>0.1</c:v>
                </c:pt>
                <c:pt idx="12">
                  <c:v>0.1</c:v>
                </c:pt>
                <c:pt idx="13">
                  <c:v>0.1</c:v>
                </c:pt>
                <c:pt idx="14">
                  <c:v>0.1</c:v>
                </c:pt>
                <c:pt idx="15">
                  <c:v>0.1</c:v>
                </c:pt>
                <c:pt idx="16">
                  <c:v>0.1</c:v>
                </c:pt>
                <c:pt idx="17">
                  <c:v>0.1</c:v>
                </c:pt>
                <c:pt idx="18">
                  <c:v>0.1</c:v>
                </c:pt>
                <c:pt idx="19">
                  <c:v>0.1</c:v>
                </c:pt>
                <c:pt idx="20">
                  <c:v>0.1</c:v>
                </c:pt>
                <c:pt idx="21">
                  <c:v>0.1</c:v>
                </c:pt>
                <c:pt idx="22">
                  <c:v>0.1</c:v>
                </c:pt>
                <c:pt idx="23">
                  <c:v>0.1</c:v>
                </c:pt>
                <c:pt idx="24">
                  <c:v>0.1</c:v>
                </c:pt>
                <c:pt idx="25">
                  <c:v>0.1</c:v>
                </c:pt>
                <c:pt idx="26">
                  <c:v>0.1</c:v>
                </c:pt>
                <c:pt idx="27">
                  <c:v>0.1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29-0261-4A63-8249-17249199D92E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200987776"/>
        <c:axId val="200981888"/>
      </c:lineChart>
      <c:catAx>
        <c:axId val="200940928"/>
        <c:scaling>
          <c:orientation val="minMax"/>
        </c:scaling>
        <c:delete val="0"/>
        <c:axPos val="b"/>
        <c:title>
          <c:tx>
            <c:strRef>
              <c:f>'[1]L2 BACKLOG(PRO)'!$B$20</c:f>
              <c:strCache>
                <c:ptCount val="1"/>
                <c:pt idx="0">
                  <c:v>Week 9</c:v>
                </c:pt>
              </c:strCache>
            </c:strRef>
          </c:tx>
          <c:layout>
            <c:manualLayout>
              <c:xMode val="edge"/>
              <c:yMode val="edge"/>
              <c:x val="0.4925795171562723"/>
              <c:y val="0.91394236382927951"/>
            </c:manualLayout>
          </c:layout>
          <c:overlay val="0"/>
          <c:txPr>
            <a:bodyPr/>
            <a:lstStyle/>
            <a:p>
              <a:pPr>
                <a:defRPr/>
              </a:pPr>
              <a:endParaRPr lang="en-US"/>
            </a:p>
          </c:txPr>
        </c:title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b="1"/>
            </a:pPr>
            <a:endParaRPr lang="en-US"/>
          </a:p>
        </c:txPr>
        <c:crossAx val="200979968"/>
        <c:crosses val="autoZero"/>
        <c:auto val="1"/>
        <c:lblAlgn val="ctr"/>
        <c:lblOffset val="100"/>
        <c:tickLblSkip val="2"/>
        <c:noMultiLvlLbl val="0"/>
      </c:catAx>
      <c:valAx>
        <c:axId val="200979968"/>
        <c:scaling>
          <c:orientation val="minMax"/>
          <c:min val="0"/>
        </c:scaling>
        <c:delete val="0"/>
        <c:axPos val="l"/>
        <c:majorGridlines/>
        <c:title>
          <c:tx>
            <c:rich>
              <a:bodyPr rot="-5400000" vert="horz"/>
              <a:lstStyle/>
              <a:p>
                <a:pPr>
                  <a:defRPr/>
                </a:pPr>
                <a:r>
                  <a:rPr lang="en-US"/>
                  <a:t>Qty</a:t>
                </a:r>
              </a:p>
            </c:rich>
          </c:tx>
          <c:layout>
            <c:manualLayout>
              <c:xMode val="edge"/>
              <c:yMode val="edge"/>
              <c:x val="6.3470581802274758E-4"/>
              <c:y val="0.41845198508793752"/>
            </c:manualLayout>
          </c:layout>
          <c:overlay val="0"/>
        </c:title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b="1"/>
            </a:pPr>
            <a:endParaRPr lang="en-US"/>
          </a:p>
        </c:txPr>
        <c:crossAx val="200940928"/>
        <c:crosses val="autoZero"/>
        <c:crossBetween val="between"/>
      </c:valAx>
      <c:valAx>
        <c:axId val="200981888"/>
        <c:scaling>
          <c:orientation val="minMax"/>
          <c:max val="1"/>
          <c:min val="0"/>
        </c:scaling>
        <c:delete val="0"/>
        <c:axPos val="r"/>
        <c:numFmt formatCode="0%" sourceLinked="0"/>
        <c:majorTickMark val="out"/>
        <c:minorTickMark val="none"/>
        <c:tickLblPos val="nextTo"/>
        <c:txPr>
          <a:bodyPr/>
          <a:lstStyle/>
          <a:p>
            <a:pPr>
              <a:defRPr b="1"/>
            </a:pPr>
            <a:endParaRPr lang="en-US"/>
          </a:p>
        </c:txPr>
        <c:crossAx val="200987776"/>
        <c:crosses val="max"/>
        <c:crossBetween val="between"/>
      </c:valAx>
      <c:catAx>
        <c:axId val="200987776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200981888"/>
        <c:crosses val="autoZero"/>
        <c:auto val="1"/>
        <c:lblAlgn val="ctr"/>
        <c:lblOffset val="100"/>
        <c:noMultiLvlLbl val="0"/>
      </c:catAx>
      <c:spPr>
        <a:noFill/>
      </c:spPr>
    </c:plotArea>
    <c:plotVisOnly val="1"/>
    <c:dispBlanksAs val="gap"/>
    <c:showDLblsOverMax val="0"/>
  </c:chart>
  <c:txPr>
    <a:bodyPr/>
    <a:lstStyle/>
    <a:p>
      <a:pPr>
        <a:defRPr sz="1000"/>
      </a:pPr>
      <a:endParaRPr lang="en-US"/>
    </a:p>
  </c:txPr>
  <c:printSettings>
    <c:headerFooter/>
    <c:pageMargins b="0.75" l="0.7" r="0.7" t="0.75" header="0.3" footer="0.3"/>
    <c:pageSetup orientation="landscape"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420294</xdr:colOff>
      <xdr:row>0</xdr:row>
      <xdr:rowOff>56029</xdr:rowOff>
    </xdr:from>
    <xdr:to>
      <xdr:col>7</xdr:col>
      <xdr:colOff>659562</xdr:colOff>
      <xdr:row>25</xdr:row>
      <xdr:rowOff>18915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0736BF67-B979-4F30-BA5F-EF71A54E6E1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0.80116</cdr:x>
      <cdr:y>0.00227</cdr:y>
    </cdr:from>
    <cdr:to>
      <cdr:x>1</cdr:x>
      <cdr:y>0.06145</cdr:y>
    </cdr:to>
    <cdr:sp macro="" textlink="">
      <cdr:nvSpPr>
        <cdr:cNvPr id="2" name="TextBox 1"/>
        <cdr:cNvSpPr txBox="1"/>
      </cdr:nvSpPr>
      <cdr:spPr>
        <a:xfrm xmlns:a="http://schemas.openxmlformats.org/drawingml/2006/main">
          <a:off x="7077592" y="10720"/>
          <a:ext cx="1756588" cy="279648"/>
        </a:xfrm>
        <a:prstGeom xmlns:a="http://schemas.openxmlformats.org/drawingml/2006/main" prst="rect">
          <a:avLst/>
        </a:prstGeom>
        <a:gradFill xmlns:a="http://schemas.openxmlformats.org/drawingml/2006/main">
          <a:gsLst>
            <a:gs pos="10000">
              <a:schemeClr val="accent1">
                <a:shade val="51000"/>
                <a:satMod val="130000"/>
              </a:schemeClr>
            </a:gs>
            <a:gs pos="80000">
              <a:schemeClr val="accent1">
                <a:shade val="93000"/>
                <a:satMod val="130000"/>
              </a:schemeClr>
            </a:gs>
            <a:gs pos="100000">
              <a:schemeClr val="accent1">
                <a:shade val="94000"/>
                <a:satMod val="135000"/>
              </a:schemeClr>
            </a:gs>
          </a:gsLst>
        </a:gradFill>
      </cdr:spPr>
      <cdr:style>
        <a:lnRef xmlns:a="http://schemas.openxmlformats.org/drawingml/2006/main" idx="0">
          <a:schemeClr val="accent1"/>
        </a:lnRef>
        <a:fillRef xmlns:a="http://schemas.openxmlformats.org/drawingml/2006/main" idx="3">
          <a:schemeClr val="accent1"/>
        </a:fillRef>
        <a:effectRef xmlns:a="http://schemas.openxmlformats.org/drawingml/2006/main" idx="3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 wrap="square" rtlCol="0" anchor="ctr"/>
        <a:lstStyle xmlns:a="http://schemas.openxmlformats.org/drawingml/2006/main"/>
        <a:p xmlns:a="http://schemas.openxmlformats.org/drawingml/2006/main">
          <a:pPr marL="0" indent="0" algn="ctr"/>
          <a:r>
            <a:rPr lang="en-US" sz="1400" b="1">
              <a:solidFill>
                <a:srgbClr val="FF0000"/>
              </a:solidFill>
              <a:latin typeface="+mn-lt"/>
              <a:ea typeface="+mn-ea"/>
              <a:cs typeface="+mn-cs"/>
            </a:rPr>
            <a:t> 1.19 Weeks</a:t>
          </a:r>
        </a:p>
      </cdr:txBody>
    </cdr:sp>
  </cdr:relSizeAnchor>
</c:userShape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boehringer.sharepoint.com/sites/z365srmigathenspme/Shared%20Documents/General/KPI's/2023/PME%20SAP%20KPI%202023%20(LIVE)%20V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eet4"/>
      <sheetName val="Q-PM"/>
      <sheetName val="D-PM"/>
      <sheetName val="C-PM"/>
      <sheetName val="Sheet7"/>
      <sheetName val="Sheet5"/>
      <sheetName val="Q-FM"/>
      <sheetName val="Sheet3"/>
      <sheetName val="D-FM"/>
      <sheetName val="C-FM"/>
      <sheetName val="Q-RM"/>
      <sheetName val="D-RM"/>
      <sheetName val="C-RM"/>
      <sheetName val="L2 BACKLOG(PME)"/>
      <sheetName val="L2 BACKLOG(PRO)"/>
      <sheetName val="L2 BACKLOG(FAC)"/>
      <sheetName val="L2 BACKLOG(FDR)"/>
      <sheetName val="Timesheet"/>
      <sheetName val="CM v PM Ratio (PME)"/>
      <sheetName val="CM v PM Ratio (PRO)"/>
      <sheetName val="CM v PM Ratio (FAC)"/>
      <sheetName val="CM v PM Ratio (FDR)"/>
      <sheetName val="L2 Workload V2"/>
      <sheetName val="Sheet1"/>
      <sheetName val="L2 Workload"/>
      <sheetName val="MTS"/>
      <sheetName val="IW29(HC)"/>
      <sheetName val="IW47"/>
      <sheetName val="BACKLOG"/>
      <sheetName val="IW37N Detail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20">
          <cell r="B20" t="str">
            <v>Week 9</v>
          </cell>
        </row>
      </sheetData>
      <sheetData sheetId="14">
        <row r="20">
          <cell r="B20" t="str">
            <v>Week 9</v>
          </cell>
        </row>
        <row r="24">
          <cell r="R24" t="str">
            <v>0-30</v>
          </cell>
          <cell r="S24" t="str">
            <v>31-45</v>
          </cell>
          <cell r="T24" t="str">
            <v>46-60</v>
          </cell>
          <cell r="U24" t="str">
            <v>61-90</v>
          </cell>
          <cell r="V24" t="str">
            <v>91-180</v>
          </cell>
          <cell r="W24" t="str">
            <v>181-360</v>
          </cell>
          <cell r="X24" t="str">
            <v>&gt;360</v>
          </cell>
          <cell r="Y24" t="str">
            <v>% &gt; 60 Days</v>
          </cell>
          <cell r="Z24" t="str">
            <v>% &gt;60 Days Goal</v>
          </cell>
        </row>
        <row r="25">
          <cell r="Q25">
            <v>1</v>
          </cell>
          <cell r="R25">
            <v>0</v>
          </cell>
          <cell r="S25">
            <v>0</v>
          </cell>
          <cell r="T25">
            <v>12</v>
          </cell>
          <cell r="U25">
            <v>33</v>
          </cell>
          <cell r="V25">
            <v>28</v>
          </cell>
          <cell r="W25">
            <v>11</v>
          </cell>
          <cell r="X25">
            <v>0</v>
          </cell>
          <cell r="Y25">
            <v>0.8571428571428571</v>
          </cell>
          <cell r="Z25">
            <v>0.1</v>
          </cell>
        </row>
        <row r="26">
          <cell r="Q26">
            <v>2</v>
          </cell>
          <cell r="R26">
            <v>0</v>
          </cell>
          <cell r="S26">
            <v>0</v>
          </cell>
          <cell r="T26">
            <v>12</v>
          </cell>
          <cell r="U26">
            <v>12</v>
          </cell>
          <cell r="V26">
            <v>21</v>
          </cell>
          <cell r="W26">
            <v>10</v>
          </cell>
          <cell r="X26">
            <v>0</v>
          </cell>
          <cell r="Y26">
            <v>0.78181818181818186</v>
          </cell>
          <cell r="Z26">
            <v>0.1</v>
          </cell>
        </row>
        <row r="27">
          <cell r="Q27">
            <v>3</v>
          </cell>
          <cell r="R27">
            <v>0</v>
          </cell>
          <cell r="S27">
            <v>17</v>
          </cell>
          <cell r="T27">
            <v>19</v>
          </cell>
          <cell r="U27">
            <v>9</v>
          </cell>
          <cell r="V27">
            <v>21</v>
          </cell>
          <cell r="W27">
            <v>9</v>
          </cell>
          <cell r="X27">
            <v>0</v>
          </cell>
          <cell r="Y27">
            <v>0.52</v>
          </cell>
          <cell r="Z27">
            <v>0.1</v>
          </cell>
        </row>
        <row r="28">
          <cell r="Q28">
            <v>4</v>
          </cell>
          <cell r="R28">
            <v>0</v>
          </cell>
          <cell r="S28">
            <v>29</v>
          </cell>
          <cell r="T28">
            <v>17</v>
          </cell>
          <cell r="U28">
            <v>8</v>
          </cell>
          <cell r="V28">
            <v>22</v>
          </cell>
          <cell r="W28">
            <v>10</v>
          </cell>
          <cell r="X28">
            <v>0</v>
          </cell>
          <cell r="Y28">
            <v>0.46511627906976744</v>
          </cell>
          <cell r="Z28">
            <v>0.1</v>
          </cell>
        </row>
        <row r="29">
          <cell r="Q29">
            <v>5</v>
          </cell>
          <cell r="R29">
            <v>11</v>
          </cell>
          <cell r="S29">
            <v>41</v>
          </cell>
          <cell r="T29">
            <v>15</v>
          </cell>
          <cell r="U29">
            <v>8</v>
          </cell>
          <cell r="V29">
            <v>16</v>
          </cell>
          <cell r="W29">
            <v>8</v>
          </cell>
          <cell r="X29">
            <v>0</v>
          </cell>
          <cell r="Y29">
            <v>0.32323232323232326</v>
          </cell>
          <cell r="Z29">
            <v>0.1</v>
          </cell>
        </row>
        <row r="30">
          <cell r="Q30">
            <v>6</v>
          </cell>
          <cell r="R30">
            <v>35</v>
          </cell>
          <cell r="S30">
            <v>26</v>
          </cell>
          <cell r="T30">
            <v>13</v>
          </cell>
          <cell r="U30">
            <v>8</v>
          </cell>
          <cell r="V30">
            <v>16</v>
          </cell>
          <cell r="W30">
            <v>8</v>
          </cell>
          <cell r="X30">
            <v>0</v>
          </cell>
          <cell r="Y30">
            <v>0.30188679245283018</v>
          </cell>
          <cell r="Z30">
            <v>0.1</v>
          </cell>
        </row>
        <row r="31">
          <cell r="Q31">
            <v>7</v>
          </cell>
          <cell r="R31">
            <v>38</v>
          </cell>
          <cell r="S31">
            <v>25</v>
          </cell>
          <cell r="T31">
            <v>10</v>
          </cell>
          <cell r="U31">
            <v>6</v>
          </cell>
          <cell r="V31">
            <v>16</v>
          </cell>
          <cell r="W31">
            <v>8</v>
          </cell>
          <cell r="X31">
            <v>0</v>
          </cell>
          <cell r="Y31">
            <v>0.29126213592233008</v>
          </cell>
          <cell r="Z31">
            <v>0.1</v>
          </cell>
        </row>
        <row r="32">
          <cell r="Q32">
            <v>8</v>
          </cell>
          <cell r="R32">
            <v>102</v>
          </cell>
          <cell r="S32">
            <v>39</v>
          </cell>
          <cell r="T32">
            <v>19</v>
          </cell>
          <cell r="U32">
            <v>7</v>
          </cell>
          <cell r="V32">
            <v>26</v>
          </cell>
          <cell r="W32">
            <v>9</v>
          </cell>
          <cell r="X32">
            <v>0</v>
          </cell>
          <cell r="Y32">
            <v>0.20792079207920791</v>
          </cell>
          <cell r="Z32">
            <v>0.1</v>
          </cell>
        </row>
        <row r="33">
          <cell r="Q33">
            <v>9</v>
          </cell>
          <cell r="R33">
            <v>48</v>
          </cell>
          <cell r="S33">
            <v>17</v>
          </cell>
          <cell r="T33">
            <v>9</v>
          </cell>
          <cell r="U33">
            <v>3</v>
          </cell>
          <cell r="V33">
            <v>13</v>
          </cell>
          <cell r="W33">
            <v>3</v>
          </cell>
          <cell r="X33">
            <v>0</v>
          </cell>
          <cell r="Y33">
            <v>0.20430107526881722</v>
          </cell>
          <cell r="Z33">
            <v>0.1</v>
          </cell>
        </row>
        <row r="34">
          <cell r="Q34">
            <v>10</v>
          </cell>
          <cell r="R34" t="str">
            <v/>
          </cell>
          <cell r="S34" t="str">
            <v/>
          </cell>
          <cell r="T34" t="str">
            <v/>
          </cell>
          <cell r="U34" t="str">
            <v/>
          </cell>
          <cell r="V34" t="str">
            <v/>
          </cell>
          <cell r="W34" t="str">
            <v/>
          </cell>
          <cell r="X34" t="str">
            <v/>
          </cell>
          <cell r="Y34" t="str">
            <v/>
          </cell>
          <cell r="Z34">
            <v>0.1</v>
          </cell>
        </row>
        <row r="35">
          <cell r="Q35">
            <v>11</v>
          </cell>
          <cell r="R35" t="str">
            <v/>
          </cell>
          <cell r="S35" t="str">
            <v/>
          </cell>
          <cell r="T35" t="str">
            <v/>
          </cell>
          <cell r="U35" t="str">
            <v/>
          </cell>
          <cell r="V35" t="str">
            <v/>
          </cell>
          <cell r="W35" t="str">
            <v/>
          </cell>
          <cell r="X35" t="str">
            <v/>
          </cell>
          <cell r="Y35" t="str">
            <v/>
          </cell>
          <cell r="Z35">
            <v>0.1</v>
          </cell>
        </row>
        <row r="36">
          <cell r="Q36">
            <v>12</v>
          </cell>
          <cell r="R36" t="str">
            <v/>
          </cell>
          <cell r="S36" t="str">
            <v/>
          </cell>
          <cell r="T36" t="str">
            <v/>
          </cell>
          <cell r="U36" t="str">
            <v/>
          </cell>
          <cell r="V36" t="str">
            <v/>
          </cell>
          <cell r="W36" t="str">
            <v/>
          </cell>
          <cell r="X36" t="str">
            <v/>
          </cell>
          <cell r="Y36" t="str">
            <v/>
          </cell>
          <cell r="Z36">
            <v>0.1</v>
          </cell>
        </row>
        <row r="37">
          <cell r="Q37">
            <v>13</v>
          </cell>
          <cell r="R37" t="str">
            <v/>
          </cell>
          <cell r="S37" t="str">
            <v/>
          </cell>
          <cell r="T37" t="str">
            <v/>
          </cell>
          <cell r="U37" t="str">
            <v/>
          </cell>
          <cell r="V37" t="str">
            <v/>
          </cell>
          <cell r="W37" t="str">
            <v/>
          </cell>
          <cell r="X37" t="str">
            <v/>
          </cell>
          <cell r="Y37" t="str">
            <v/>
          </cell>
          <cell r="Z37">
            <v>0.1</v>
          </cell>
        </row>
        <row r="38">
          <cell r="Q38">
            <v>14</v>
          </cell>
          <cell r="R38" t="str">
            <v/>
          </cell>
          <cell r="S38" t="str">
            <v/>
          </cell>
          <cell r="T38" t="str">
            <v/>
          </cell>
          <cell r="U38" t="str">
            <v/>
          </cell>
          <cell r="V38" t="str">
            <v/>
          </cell>
          <cell r="W38" t="str">
            <v/>
          </cell>
          <cell r="X38" t="str">
            <v/>
          </cell>
          <cell r="Y38" t="str">
            <v/>
          </cell>
          <cell r="Z38">
            <v>0.1</v>
          </cell>
        </row>
        <row r="39">
          <cell r="Q39">
            <v>15</v>
          </cell>
          <cell r="R39" t="str">
            <v/>
          </cell>
          <cell r="S39" t="str">
            <v/>
          </cell>
          <cell r="T39" t="str">
            <v/>
          </cell>
          <cell r="U39" t="str">
            <v/>
          </cell>
          <cell r="V39" t="str">
            <v/>
          </cell>
          <cell r="W39" t="str">
            <v/>
          </cell>
          <cell r="X39" t="str">
            <v/>
          </cell>
          <cell r="Y39" t="str">
            <v/>
          </cell>
          <cell r="Z39">
            <v>0.1</v>
          </cell>
        </row>
        <row r="40">
          <cell r="Q40">
            <v>16</v>
          </cell>
          <cell r="R40" t="str">
            <v/>
          </cell>
          <cell r="S40" t="str">
            <v/>
          </cell>
          <cell r="T40" t="str">
            <v/>
          </cell>
          <cell r="U40" t="str">
            <v/>
          </cell>
          <cell r="V40" t="str">
            <v/>
          </cell>
          <cell r="W40" t="str">
            <v/>
          </cell>
          <cell r="X40" t="str">
            <v/>
          </cell>
          <cell r="Y40" t="str">
            <v/>
          </cell>
          <cell r="Z40">
            <v>0.1</v>
          </cell>
        </row>
        <row r="41">
          <cell r="Q41">
            <v>17</v>
          </cell>
          <cell r="R41" t="str">
            <v/>
          </cell>
          <cell r="S41" t="str">
            <v/>
          </cell>
          <cell r="T41" t="str">
            <v/>
          </cell>
          <cell r="U41" t="str">
            <v/>
          </cell>
          <cell r="V41" t="str">
            <v/>
          </cell>
          <cell r="W41" t="str">
            <v/>
          </cell>
          <cell r="X41" t="str">
            <v/>
          </cell>
          <cell r="Y41" t="str">
            <v/>
          </cell>
          <cell r="Z41">
            <v>0.1</v>
          </cell>
        </row>
        <row r="42">
          <cell r="Q42">
            <v>18</v>
          </cell>
          <cell r="R42" t="str">
            <v/>
          </cell>
          <cell r="S42" t="str">
            <v/>
          </cell>
          <cell r="T42" t="str">
            <v/>
          </cell>
          <cell r="U42" t="str">
            <v/>
          </cell>
          <cell r="V42" t="str">
            <v/>
          </cell>
          <cell r="W42" t="str">
            <v/>
          </cell>
          <cell r="X42" t="str">
            <v/>
          </cell>
          <cell r="Y42" t="str">
            <v/>
          </cell>
          <cell r="Z42">
            <v>0.1</v>
          </cell>
        </row>
        <row r="43">
          <cell r="Q43">
            <v>19</v>
          </cell>
          <cell r="R43" t="str">
            <v/>
          </cell>
          <cell r="S43" t="str">
            <v/>
          </cell>
          <cell r="T43" t="str">
            <v/>
          </cell>
          <cell r="U43" t="str">
            <v/>
          </cell>
          <cell r="V43" t="str">
            <v/>
          </cell>
          <cell r="W43" t="str">
            <v/>
          </cell>
          <cell r="X43" t="str">
            <v/>
          </cell>
          <cell r="Y43" t="str">
            <v/>
          </cell>
          <cell r="Z43">
            <v>0.1</v>
          </cell>
        </row>
        <row r="44">
          <cell r="Q44">
            <v>20</v>
          </cell>
          <cell r="R44" t="str">
            <v/>
          </cell>
          <cell r="S44" t="str">
            <v/>
          </cell>
          <cell r="T44" t="str">
            <v/>
          </cell>
          <cell r="U44" t="str">
            <v/>
          </cell>
          <cell r="V44" t="str">
            <v/>
          </cell>
          <cell r="W44" t="str">
            <v/>
          </cell>
          <cell r="X44" t="str">
            <v/>
          </cell>
          <cell r="Y44" t="str">
            <v/>
          </cell>
          <cell r="Z44">
            <v>0.1</v>
          </cell>
        </row>
        <row r="45">
          <cell r="Q45">
            <v>21</v>
          </cell>
          <cell r="R45" t="str">
            <v/>
          </cell>
          <cell r="S45" t="str">
            <v/>
          </cell>
          <cell r="T45" t="str">
            <v/>
          </cell>
          <cell r="U45" t="str">
            <v/>
          </cell>
          <cell r="V45" t="str">
            <v/>
          </cell>
          <cell r="W45" t="str">
            <v/>
          </cell>
          <cell r="X45" t="str">
            <v/>
          </cell>
          <cell r="Y45" t="str">
            <v/>
          </cell>
          <cell r="Z45">
            <v>0.1</v>
          </cell>
        </row>
        <row r="46">
          <cell r="Q46">
            <v>22</v>
          </cell>
          <cell r="R46" t="str">
            <v/>
          </cell>
          <cell r="S46" t="str">
            <v/>
          </cell>
          <cell r="T46" t="str">
            <v/>
          </cell>
          <cell r="U46" t="str">
            <v/>
          </cell>
          <cell r="V46" t="str">
            <v/>
          </cell>
          <cell r="W46" t="str">
            <v/>
          </cell>
          <cell r="X46" t="str">
            <v/>
          </cell>
          <cell r="Y46" t="str">
            <v/>
          </cell>
          <cell r="Z46">
            <v>0.1</v>
          </cell>
        </row>
        <row r="47">
          <cell r="Q47">
            <v>23</v>
          </cell>
          <cell r="R47" t="str">
            <v/>
          </cell>
          <cell r="S47" t="str">
            <v/>
          </cell>
          <cell r="T47" t="str">
            <v/>
          </cell>
          <cell r="U47" t="str">
            <v/>
          </cell>
          <cell r="V47" t="str">
            <v/>
          </cell>
          <cell r="W47" t="str">
            <v/>
          </cell>
          <cell r="X47" t="str">
            <v/>
          </cell>
          <cell r="Y47" t="str">
            <v/>
          </cell>
          <cell r="Z47">
            <v>0.1</v>
          </cell>
        </row>
        <row r="48">
          <cell r="Q48">
            <v>24</v>
          </cell>
          <cell r="R48" t="str">
            <v/>
          </cell>
          <cell r="S48" t="str">
            <v/>
          </cell>
          <cell r="T48" t="str">
            <v/>
          </cell>
          <cell r="U48" t="str">
            <v/>
          </cell>
          <cell r="V48" t="str">
            <v/>
          </cell>
          <cell r="W48" t="str">
            <v/>
          </cell>
          <cell r="X48" t="str">
            <v/>
          </cell>
          <cell r="Y48" t="str">
            <v/>
          </cell>
          <cell r="Z48">
            <v>0.1</v>
          </cell>
        </row>
        <row r="49">
          <cell r="Q49">
            <v>25</v>
          </cell>
          <cell r="R49" t="str">
            <v/>
          </cell>
          <cell r="S49" t="str">
            <v/>
          </cell>
          <cell r="T49" t="str">
            <v/>
          </cell>
          <cell r="U49" t="str">
            <v/>
          </cell>
          <cell r="V49" t="str">
            <v/>
          </cell>
          <cell r="W49" t="str">
            <v/>
          </cell>
          <cell r="X49" t="str">
            <v/>
          </cell>
          <cell r="Y49" t="str">
            <v/>
          </cell>
          <cell r="Z49">
            <v>0.1</v>
          </cell>
        </row>
        <row r="50">
          <cell r="Q50">
            <v>26</v>
          </cell>
          <cell r="R50" t="str">
            <v/>
          </cell>
          <cell r="S50" t="str">
            <v/>
          </cell>
          <cell r="T50" t="str">
            <v/>
          </cell>
          <cell r="U50" t="str">
            <v/>
          </cell>
          <cell r="V50" t="str">
            <v/>
          </cell>
          <cell r="W50" t="str">
            <v/>
          </cell>
          <cell r="X50" t="str">
            <v/>
          </cell>
          <cell r="Y50" t="str">
            <v/>
          </cell>
          <cell r="Z50">
            <v>0.1</v>
          </cell>
        </row>
        <row r="51">
          <cell r="Q51">
            <v>27</v>
          </cell>
          <cell r="R51" t="str">
            <v/>
          </cell>
          <cell r="S51" t="str">
            <v/>
          </cell>
          <cell r="T51" t="str">
            <v/>
          </cell>
          <cell r="U51" t="str">
            <v/>
          </cell>
          <cell r="V51" t="str">
            <v/>
          </cell>
          <cell r="W51" t="str">
            <v/>
          </cell>
          <cell r="X51" t="str">
            <v/>
          </cell>
          <cell r="Y51" t="str">
            <v/>
          </cell>
          <cell r="Z51">
            <v>0.1</v>
          </cell>
        </row>
        <row r="52">
          <cell r="Q52">
            <v>28</v>
          </cell>
          <cell r="R52" t="str">
            <v/>
          </cell>
          <cell r="S52" t="str">
            <v/>
          </cell>
          <cell r="T52" t="str">
            <v/>
          </cell>
          <cell r="U52" t="str">
            <v/>
          </cell>
          <cell r="V52" t="str">
            <v/>
          </cell>
          <cell r="W52" t="str">
            <v/>
          </cell>
          <cell r="X52" t="str">
            <v/>
          </cell>
          <cell r="Y52" t="str">
            <v/>
          </cell>
          <cell r="Z52">
            <v>0.1</v>
          </cell>
        </row>
        <row r="53">
          <cell r="Q53">
            <v>29</v>
          </cell>
          <cell r="R53" t="str">
            <v/>
          </cell>
          <cell r="S53" t="str">
            <v/>
          </cell>
          <cell r="T53" t="str">
            <v/>
          </cell>
          <cell r="U53" t="str">
            <v/>
          </cell>
          <cell r="V53" t="str">
            <v/>
          </cell>
          <cell r="W53" t="str">
            <v/>
          </cell>
          <cell r="X53" t="str">
            <v/>
          </cell>
          <cell r="Y53" t="str">
            <v/>
          </cell>
          <cell r="Z53">
            <v>0.1</v>
          </cell>
        </row>
        <row r="54">
          <cell r="Q54">
            <v>30</v>
          </cell>
          <cell r="R54" t="str">
            <v/>
          </cell>
          <cell r="S54" t="str">
            <v/>
          </cell>
          <cell r="T54" t="str">
            <v/>
          </cell>
          <cell r="U54" t="str">
            <v/>
          </cell>
          <cell r="V54" t="str">
            <v/>
          </cell>
          <cell r="W54" t="str">
            <v/>
          </cell>
          <cell r="X54" t="str">
            <v/>
          </cell>
          <cell r="Y54" t="str">
            <v/>
          </cell>
          <cell r="Z54">
            <v>0.1</v>
          </cell>
        </row>
        <row r="55">
          <cell r="Q55">
            <v>31</v>
          </cell>
          <cell r="R55" t="str">
            <v/>
          </cell>
          <cell r="S55" t="str">
            <v/>
          </cell>
          <cell r="T55" t="str">
            <v/>
          </cell>
          <cell r="U55" t="str">
            <v/>
          </cell>
          <cell r="V55" t="str">
            <v/>
          </cell>
          <cell r="W55" t="str">
            <v/>
          </cell>
          <cell r="X55" t="str">
            <v/>
          </cell>
          <cell r="Y55" t="str">
            <v/>
          </cell>
          <cell r="Z55">
            <v>0.1</v>
          </cell>
        </row>
        <row r="56">
          <cell r="Q56">
            <v>32</v>
          </cell>
          <cell r="R56" t="str">
            <v/>
          </cell>
          <cell r="S56" t="str">
            <v/>
          </cell>
          <cell r="T56" t="str">
            <v/>
          </cell>
          <cell r="U56" t="str">
            <v/>
          </cell>
          <cell r="V56" t="str">
            <v/>
          </cell>
          <cell r="W56" t="str">
            <v/>
          </cell>
          <cell r="X56" t="str">
            <v/>
          </cell>
          <cell r="Y56" t="str">
            <v/>
          </cell>
          <cell r="Z56">
            <v>0.1</v>
          </cell>
        </row>
        <row r="57">
          <cell r="Q57">
            <v>33</v>
          </cell>
          <cell r="R57" t="str">
            <v/>
          </cell>
          <cell r="S57" t="str">
            <v/>
          </cell>
          <cell r="T57" t="str">
            <v/>
          </cell>
          <cell r="U57" t="str">
            <v/>
          </cell>
          <cell r="V57" t="str">
            <v/>
          </cell>
          <cell r="W57" t="str">
            <v/>
          </cell>
          <cell r="X57" t="str">
            <v/>
          </cell>
          <cell r="Y57" t="str">
            <v/>
          </cell>
          <cell r="Z57">
            <v>0.1</v>
          </cell>
        </row>
        <row r="58">
          <cell r="Q58">
            <v>34</v>
          </cell>
          <cell r="R58" t="str">
            <v/>
          </cell>
          <cell r="S58" t="str">
            <v/>
          </cell>
          <cell r="T58" t="str">
            <v/>
          </cell>
          <cell r="U58" t="str">
            <v/>
          </cell>
          <cell r="V58" t="str">
            <v/>
          </cell>
          <cell r="W58" t="str">
            <v/>
          </cell>
          <cell r="X58" t="str">
            <v/>
          </cell>
          <cell r="Y58" t="str">
            <v/>
          </cell>
          <cell r="Z58">
            <v>0.1</v>
          </cell>
        </row>
        <row r="59">
          <cell r="Q59">
            <v>35</v>
          </cell>
          <cell r="R59" t="str">
            <v/>
          </cell>
          <cell r="S59" t="str">
            <v/>
          </cell>
          <cell r="T59" t="str">
            <v/>
          </cell>
          <cell r="U59" t="str">
            <v/>
          </cell>
          <cell r="V59" t="str">
            <v/>
          </cell>
          <cell r="W59" t="str">
            <v/>
          </cell>
          <cell r="X59" t="str">
            <v/>
          </cell>
          <cell r="Y59" t="str">
            <v/>
          </cell>
          <cell r="Z59">
            <v>0.1</v>
          </cell>
        </row>
        <row r="60">
          <cell r="Q60">
            <v>36</v>
          </cell>
          <cell r="R60" t="str">
            <v/>
          </cell>
          <cell r="S60" t="str">
            <v/>
          </cell>
          <cell r="T60" t="str">
            <v/>
          </cell>
          <cell r="U60" t="str">
            <v/>
          </cell>
          <cell r="V60" t="str">
            <v/>
          </cell>
          <cell r="W60" t="str">
            <v/>
          </cell>
          <cell r="X60" t="str">
            <v/>
          </cell>
          <cell r="Y60" t="str">
            <v/>
          </cell>
          <cell r="Z60">
            <v>0.1</v>
          </cell>
        </row>
        <row r="61">
          <cell r="Q61">
            <v>37</v>
          </cell>
          <cell r="R61" t="str">
            <v/>
          </cell>
          <cell r="S61" t="str">
            <v/>
          </cell>
          <cell r="T61" t="str">
            <v/>
          </cell>
          <cell r="U61" t="str">
            <v/>
          </cell>
          <cell r="V61" t="str">
            <v/>
          </cell>
          <cell r="W61" t="str">
            <v/>
          </cell>
          <cell r="X61" t="str">
            <v/>
          </cell>
          <cell r="Y61" t="str">
            <v/>
          </cell>
          <cell r="Z61">
            <v>0.1</v>
          </cell>
        </row>
        <row r="62">
          <cell r="Q62">
            <v>38</v>
          </cell>
          <cell r="R62" t="str">
            <v/>
          </cell>
          <cell r="S62" t="str">
            <v/>
          </cell>
          <cell r="T62" t="str">
            <v/>
          </cell>
          <cell r="U62" t="str">
            <v/>
          </cell>
          <cell r="V62" t="str">
            <v/>
          </cell>
          <cell r="W62" t="str">
            <v/>
          </cell>
          <cell r="X62" t="str">
            <v/>
          </cell>
          <cell r="Y62" t="str">
            <v/>
          </cell>
          <cell r="Z62">
            <v>0.1</v>
          </cell>
        </row>
        <row r="63">
          <cell r="Q63">
            <v>39</v>
          </cell>
          <cell r="R63" t="str">
            <v/>
          </cell>
          <cell r="S63" t="str">
            <v/>
          </cell>
          <cell r="T63" t="str">
            <v/>
          </cell>
          <cell r="U63" t="str">
            <v/>
          </cell>
          <cell r="V63" t="str">
            <v/>
          </cell>
          <cell r="W63" t="str">
            <v/>
          </cell>
          <cell r="X63" t="str">
            <v/>
          </cell>
          <cell r="Y63" t="str">
            <v/>
          </cell>
          <cell r="Z63">
            <v>0.1</v>
          </cell>
        </row>
        <row r="64">
          <cell r="Q64">
            <v>40</v>
          </cell>
          <cell r="R64" t="str">
            <v/>
          </cell>
          <cell r="S64" t="str">
            <v/>
          </cell>
          <cell r="T64" t="str">
            <v/>
          </cell>
          <cell r="U64" t="str">
            <v/>
          </cell>
          <cell r="V64" t="str">
            <v/>
          </cell>
          <cell r="W64" t="str">
            <v/>
          </cell>
          <cell r="X64" t="str">
            <v/>
          </cell>
          <cell r="Y64" t="str">
            <v/>
          </cell>
          <cell r="Z64">
            <v>0.1</v>
          </cell>
        </row>
        <row r="65">
          <cell r="Q65">
            <v>41</v>
          </cell>
          <cell r="R65" t="str">
            <v/>
          </cell>
          <cell r="S65" t="str">
            <v/>
          </cell>
          <cell r="T65" t="str">
            <v/>
          </cell>
          <cell r="U65" t="str">
            <v/>
          </cell>
          <cell r="V65" t="str">
            <v/>
          </cell>
          <cell r="W65" t="str">
            <v/>
          </cell>
          <cell r="X65" t="str">
            <v/>
          </cell>
          <cell r="Y65" t="str">
            <v/>
          </cell>
          <cell r="Z65">
            <v>0.1</v>
          </cell>
        </row>
        <row r="66">
          <cell r="Q66">
            <v>42</v>
          </cell>
          <cell r="R66" t="str">
            <v/>
          </cell>
          <cell r="S66" t="str">
            <v/>
          </cell>
          <cell r="T66" t="str">
            <v/>
          </cell>
          <cell r="U66" t="str">
            <v/>
          </cell>
          <cell r="V66" t="str">
            <v/>
          </cell>
          <cell r="W66" t="str">
            <v/>
          </cell>
          <cell r="X66" t="str">
            <v/>
          </cell>
          <cell r="Y66" t="str">
            <v/>
          </cell>
          <cell r="Z66">
            <v>0.1</v>
          </cell>
        </row>
        <row r="67">
          <cell r="Q67">
            <v>43</v>
          </cell>
          <cell r="R67" t="str">
            <v/>
          </cell>
          <cell r="S67" t="str">
            <v/>
          </cell>
          <cell r="T67" t="str">
            <v/>
          </cell>
          <cell r="U67" t="str">
            <v/>
          </cell>
          <cell r="V67" t="str">
            <v/>
          </cell>
          <cell r="W67" t="str">
            <v/>
          </cell>
          <cell r="X67" t="str">
            <v/>
          </cell>
          <cell r="Y67" t="str">
            <v/>
          </cell>
          <cell r="Z67">
            <v>0.1</v>
          </cell>
        </row>
        <row r="68">
          <cell r="Q68">
            <v>44</v>
          </cell>
          <cell r="R68" t="str">
            <v/>
          </cell>
          <cell r="S68" t="str">
            <v/>
          </cell>
          <cell r="T68" t="str">
            <v/>
          </cell>
          <cell r="U68" t="str">
            <v/>
          </cell>
          <cell r="V68" t="str">
            <v/>
          </cell>
          <cell r="W68" t="str">
            <v/>
          </cell>
          <cell r="X68" t="str">
            <v/>
          </cell>
          <cell r="Y68" t="str">
            <v/>
          </cell>
          <cell r="Z68">
            <v>0.1</v>
          </cell>
        </row>
        <row r="69">
          <cell r="Q69">
            <v>45</v>
          </cell>
          <cell r="R69" t="str">
            <v/>
          </cell>
          <cell r="S69" t="str">
            <v/>
          </cell>
          <cell r="T69" t="str">
            <v/>
          </cell>
          <cell r="U69" t="str">
            <v/>
          </cell>
          <cell r="V69" t="str">
            <v/>
          </cell>
          <cell r="W69" t="str">
            <v/>
          </cell>
          <cell r="X69" t="str">
            <v/>
          </cell>
          <cell r="Y69" t="str">
            <v/>
          </cell>
          <cell r="Z69">
            <v>0.1</v>
          </cell>
        </row>
        <row r="70">
          <cell r="Q70">
            <v>46</v>
          </cell>
          <cell r="R70" t="str">
            <v/>
          </cell>
          <cell r="S70" t="str">
            <v/>
          </cell>
          <cell r="T70" t="str">
            <v/>
          </cell>
          <cell r="U70" t="str">
            <v/>
          </cell>
          <cell r="V70" t="str">
            <v/>
          </cell>
          <cell r="W70" t="str">
            <v/>
          </cell>
          <cell r="X70" t="str">
            <v/>
          </cell>
          <cell r="Y70" t="str">
            <v/>
          </cell>
          <cell r="Z70">
            <v>0.1</v>
          </cell>
        </row>
        <row r="71">
          <cell r="Q71">
            <v>47</v>
          </cell>
          <cell r="R71" t="str">
            <v/>
          </cell>
          <cell r="S71" t="str">
            <v/>
          </cell>
          <cell r="T71" t="str">
            <v/>
          </cell>
          <cell r="U71" t="str">
            <v/>
          </cell>
          <cell r="V71" t="str">
            <v/>
          </cell>
          <cell r="W71" t="str">
            <v/>
          </cell>
          <cell r="X71" t="str">
            <v/>
          </cell>
          <cell r="Y71" t="str">
            <v/>
          </cell>
          <cell r="Z71">
            <v>0.1</v>
          </cell>
        </row>
        <row r="72">
          <cell r="Q72">
            <v>48</v>
          </cell>
          <cell r="R72" t="str">
            <v/>
          </cell>
          <cell r="S72" t="str">
            <v/>
          </cell>
          <cell r="T72" t="str">
            <v/>
          </cell>
          <cell r="U72" t="str">
            <v/>
          </cell>
          <cell r="V72" t="str">
            <v/>
          </cell>
          <cell r="W72" t="str">
            <v/>
          </cell>
          <cell r="X72" t="str">
            <v/>
          </cell>
          <cell r="Y72" t="str">
            <v/>
          </cell>
          <cell r="Z72">
            <v>0.1</v>
          </cell>
        </row>
        <row r="73">
          <cell r="Q73">
            <v>49</v>
          </cell>
          <cell r="R73" t="str">
            <v/>
          </cell>
          <cell r="S73" t="str">
            <v/>
          </cell>
          <cell r="T73" t="str">
            <v/>
          </cell>
          <cell r="U73" t="str">
            <v/>
          </cell>
          <cell r="V73" t="str">
            <v/>
          </cell>
          <cell r="W73" t="str">
            <v/>
          </cell>
          <cell r="X73" t="str">
            <v/>
          </cell>
          <cell r="Y73" t="str">
            <v/>
          </cell>
          <cell r="Z73">
            <v>0.1</v>
          </cell>
        </row>
        <row r="74">
          <cell r="Q74">
            <v>50</v>
          </cell>
          <cell r="R74" t="str">
            <v/>
          </cell>
          <cell r="S74" t="str">
            <v/>
          </cell>
          <cell r="T74" t="str">
            <v/>
          </cell>
          <cell r="U74" t="str">
            <v/>
          </cell>
          <cell r="V74" t="str">
            <v/>
          </cell>
          <cell r="W74" t="str">
            <v/>
          </cell>
          <cell r="X74" t="str">
            <v/>
          </cell>
          <cell r="Z74">
            <v>0.1</v>
          </cell>
        </row>
        <row r="75">
          <cell r="Q75">
            <v>51</v>
          </cell>
          <cell r="R75" t="str">
            <v/>
          </cell>
          <cell r="S75" t="str">
            <v/>
          </cell>
          <cell r="T75" t="str">
            <v/>
          </cell>
          <cell r="U75" t="str">
            <v/>
          </cell>
          <cell r="V75" t="str">
            <v/>
          </cell>
          <cell r="W75" t="str">
            <v/>
          </cell>
          <cell r="X75" t="str">
            <v/>
          </cell>
          <cell r="Z75">
            <v>0.1</v>
          </cell>
        </row>
        <row r="76">
          <cell r="Q76">
            <v>52</v>
          </cell>
          <cell r="R76" t="str">
            <v/>
          </cell>
          <cell r="S76" t="str">
            <v/>
          </cell>
          <cell r="T76" t="str">
            <v/>
          </cell>
          <cell r="U76" t="str">
            <v/>
          </cell>
          <cell r="V76" t="str">
            <v/>
          </cell>
          <cell r="W76" t="str">
            <v/>
          </cell>
          <cell r="X76" t="str">
            <v/>
          </cell>
          <cell r="Z76">
            <v>0.1</v>
          </cell>
        </row>
      </sheetData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206BC5-E9F8-498C-8566-3CBE20D0EA72}">
  <dimension ref="B1:W63"/>
  <sheetViews>
    <sheetView tabSelected="1" zoomScale="85" zoomScaleNormal="85" workbookViewId="0">
      <selection activeCell="E33" sqref="E33"/>
    </sheetView>
  </sheetViews>
  <sheetFormatPr defaultColWidth="9.140625" defaultRowHeight="15" x14ac:dyDescent="0.25"/>
  <cols>
    <col min="1" max="1" width="22.5703125" bestFit="1" customWidth="1"/>
    <col min="2" max="2" width="18.28515625" bestFit="1" customWidth="1"/>
    <col min="3" max="3" width="16.85546875" bestFit="1" customWidth="1"/>
    <col min="4" max="4" width="17.28515625" bestFit="1" customWidth="1"/>
    <col min="5" max="5" width="16.85546875" bestFit="1" customWidth="1"/>
    <col min="6" max="6" width="17.85546875" bestFit="1" customWidth="1"/>
    <col min="7" max="7" width="19.28515625" bestFit="1" customWidth="1"/>
    <col min="8" max="8" width="15.85546875" bestFit="1" customWidth="1"/>
    <col min="9" max="9" width="22.5703125" bestFit="1" customWidth="1"/>
    <col min="10" max="10" width="22.5703125" style="19" bestFit="1" customWidth="1"/>
    <col min="11" max="11" width="22.5703125" bestFit="1" customWidth="1"/>
    <col min="12" max="12" width="20.7109375" bestFit="1" customWidth="1"/>
    <col min="13" max="13" width="17" bestFit="1" customWidth="1"/>
    <col min="14" max="14" width="18.5703125" bestFit="1" customWidth="1"/>
    <col min="15" max="15" width="18.42578125" bestFit="1" customWidth="1"/>
    <col min="16" max="16" width="19.42578125" bestFit="1" customWidth="1"/>
    <col min="17" max="17" width="16.5703125" bestFit="1" customWidth="1"/>
    <col min="18" max="18" width="14.85546875" bestFit="1" customWidth="1"/>
    <col min="19" max="19" width="15.85546875" bestFit="1" customWidth="1"/>
    <col min="20" max="20" width="13.140625" bestFit="1" customWidth="1"/>
    <col min="21" max="21" width="15.42578125" bestFit="1" customWidth="1"/>
    <col min="22" max="22" width="21" bestFit="1" customWidth="1"/>
    <col min="23" max="23" width="15.85546875" bestFit="1" customWidth="1"/>
    <col min="24" max="24" width="13.140625" bestFit="1" customWidth="1"/>
    <col min="25" max="25" width="13.85546875" bestFit="1" customWidth="1"/>
    <col min="26" max="26" width="14.85546875" bestFit="1" customWidth="1"/>
    <col min="27" max="27" width="15.85546875" bestFit="1" customWidth="1"/>
    <col min="28" max="28" width="13.140625" bestFit="1" customWidth="1"/>
    <col min="29" max="32" width="14.42578125" bestFit="1" customWidth="1"/>
    <col min="33" max="33" width="19.28515625" bestFit="1" customWidth="1"/>
    <col min="34" max="34" width="20.28515625" bestFit="1" customWidth="1"/>
    <col min="35" max="35" width="21.42578125" bestFit="1" customWidth="1"/>
    <col min="36" max="36" width="18.5703125" bestFit="1" customWidth="1"/>
    <col min="37" max="37" width="19.28515625" bestFit="1" customWidth="1"/>
    <col min="38" max="38" width="20.28515625" bestFit="1" customWidth="1"/>
    <col min="39" max="39" width="21.42578125" bestFit="1" customWidth="1"/>
    <col min="40" max="40" width="18.5703125" bestFit="1" customWidth="1"/>
    <col min="41" max="41" width="19.28515625" bestFit="1" customWidth="1"/>
    <col min="42" max="42" width="20.28515625" bestFit="1" customWidth="1"/>
    <col min="43" max="43" width="21.42578125" bestFit="1" customWidth="1"/>
    <col min="44" max="44" width="18.5703125" bestFit="1" customWidth="1"/>
    <col min="45" max="45" width="17.42578125" bestFit="1" customWidth="1"/>
    <col min="46" max="46" width="18.42578125" bestFit="1" customWidth="1"/>
    <col min="47" max="47" width="19.42578125" bestFit="1" customWidth="1"/>
    <col min="48" max="48" width="16.5703125" bestFit="1" customWidth="1"/>
    <col min="49" max="49" width="14.85546875" bestFit="1" customWidth="1"/>
    <col min="50" max="50" width="15.85546875" bestFit="1" customWidth="1"/>
    <col min="51" max="51" width="13.140625" bestFit="1" customWidth="1"/>
    <col min="52" max="53" width="13.85546875" bestFit="1" customWidth="1"/>
    <col min="54" max="54" width="14.85546875" bestFit="1" customWidth="1"/>
    <col min="55" max="55" width="15.85546875" bestFit="1" customWidth="1"/>
    <col min="56" max="56" width="13.140625" bestFit="1" customWidth="1"/>
    <col min="57" max="58" width="13.85546875" bestFit="1" customWidth="1"/>
    <col min="59" max="59" width="14.85546875" bestFit="1" customWidth="1"/>
    <col min="60" max="60" width="15.85546875" bestFit="1" customWidth="1"/>
    <col min="61" max="61" width="13.140625" bestFit="1" customWidth="1"/>
    <col min="62" max="63" width="13.85546875" bestFit="1" customWidth="1"/>
    <col min="64" max="64" width="14.85546875" bestFit="1" customWidth="1"/>
    <col min="65" max="65" width="15.85546875" bestFit="1" customWidth="1"/>
    <col min="66" max="66" width="13.140625" bestFit="1" customWidth="1"/>
    <col min="67" max="71" width="14.42578125" bestFit="1" customWidth="1"/>
    <col min="72" max="73" width="19.28515625" bestFit="1" customWidth="1"/>
    <col min="74" max="74" width="20.28515625" bestFit="1" customWidth="1"/>
    <col min="75" max="75" width="21.42578125" bestFit="1" customWidth="1"/>
    <col min="76" max="76" width="18.5703125" bestFit="1" customWidth="1"/>
    <col min="77" max="78" width="19.28515625" bestFit="1" customWidth="1"/>
    <col min="79" max="79" width="20.28515625" bestFit="1" customWidth="1"/>
    <col min="80" max="80" width="21.42578125" bestFit="1" customWidth="1"/>
    <col min="81" max="81" width="18.5703125" bestFit="1" customWidth="1"/>
    <col min="82" max="83" width="19.28515625" bestFit="1" customWidth="1"/>
    <col min="84" max="84" width="20.28515625" bestFit="1" customWidth="1"/>
    <col min="85" max="85" width="21.42578125" bestFit="1" customWidth="1"/>
    <col min="86" max="86" width="18.5703125" bestFit="1" customWidth="1"/>
    <col min="87" max="88" width="19.28515625" bestFit="1" customWidth="1"/>
    <col min="89" max="89" width="20.28515625" bestFit="1" customWidth="1"/>
    <col min="90" max="90" width="21.42578125" bestFit="1" customWidth="1"/>
    <col min="91" max="91" width="18.5703125" bestFit="1" customWidth="1"/>
    <col min="92" max="93" width="17.42578125" bestFit="1" customWidth="1"/>
    <col min="94" max="94" width="18.42578125" bestFit="1" customWidth="1"/>
    <col min="95" max="95" width="19.42578125" bestFit="1" customWidth="1"/>
    <col min="96" max="96" width="16.5703125" bestFit="1" customWidth="1"/>
    <col min="97" max="98" width="13.85546875" bestFit="1" customWidth="1"/>
    <col min="99" max="99" width="14.85546875" bestFit="1" customWidth="1"/>
    <col min="100" max="100" width="15.85546875" bestFit="1" customWidth="1"/>
    <col min="101" max="101" width="13.140625" bestFit="1" customWidth="1"/>
    <col min="102" max="106" width="14.42578125" bestFit="1" customWidth="1"/>
    <col min="107" max="108" width="19.28515625" bestFit="1" customWidth="1"/>
    <col min="109" max="109" width="20.28515625" bestFit="1" customWidth="1"/>
    <col min="110" max="110" width="21.42578125" bestFit="1" customWidth="1"/>
    <col min="111" max="111" width="18.5703125" bestFit="1" customWidth="1"/>
    <col min="112" max="113" width="19.28515625" bestFit="1" customWidth="1"/>
    <col min="114" max="114" width="20.28515625" bestFit="1" customWidth="1"/>
    <col min="115" max="115" width="21.42578125" bestFit="1" customWidth="1"/>
    <col min="116" max="116" width="18.5703125" bestFit="1" customWidth="1"/>
    <col min="117" max="118" width="19.28515625" bestFit="1" customWidth="1"/>
    <col min="119" max="119" width="20.28515625" bestFit="1" customWidth="1"/>
    <col min="120" max="120" width="21.42578125" bestFit="1" customWidth="1"/>
    <col min="121" max="121" width="18.5703125" bestFit="1" customWidth="1"/>
    <col min="122" max="123" width="19.28515625" bestFit="1" customWidth="1"/>
    <col min="124" max="124" width="20.28515625" bestFit="1" customWidth="1"/>
    <col min="125" max="125" width="21.42578125" bestFit="1" customWidth="1"/>
    <col min="126" max="126" width="18.5703125" bestFit="1" customWidth="1"/>
    <col min="127" max="128" width="19.28515625" bestFit="1" customWidth="1"/>
    <col min="129" max="129" width="20.28515625" bestFit="1" customWidth="1"/>
    <col min="130" max="130" width="21.42578125" bestFit="1" customWidth="1"/>
    <col min="131" max="131" width="18.5703125" bestFit="1" customWidth="1"/>
    <col min="132" max="133" width="17.42578125" bestFit="1" customWidth="1"/>
    <col min="134" max="134" width="18.42578125" bestFit="1" customWidth="1"/>
    <col min="135" max="135" width="19.42578125" bestFit="1" customWidth="1"/>
    <col min="136" max="136" width="16.5703125" bestFit="1" customWidth="1"/>
    <col min="137" max="138" width="19.28515625" bestFit="1" customWidth="1"/>
    <col min="139" max="139" width="20.28515625" bestFit="1" customWidth="1"/>
    <col min="140" max="140" width="21.42578125" bestFit="1" customWidth="1"/>
    <col min="141" max="141" width="18.5703125" bestFit="1" customWidth="1"/>
    <col min="142" max="143" width="19.28515625" bestFit="1" customWidth="1"/>
    <col min="144" max="144" width="20.28515625" bestFit="1" customWidth="1"/>
    <col min="145" max="145" width="21.42578125" bestFit="1" customWidth="1"/>
    <col min="146" max="146" width="18.5703125" bestFit="1" customWidth="1"/>
    <col min="147" max="148" width="19.28515625" bestFit="1" customWidth="1"/>
    <col min="149" max="149" width="20.28515625" bestFit="1" customWidth="1"/>
    <col min="150" max="150" width="21.42578125" bestFit="1" customWidth="1"/>
    <col min="151" max="151" width="18.5703125" bestFit="1" customWidth="1"/>
    <col min="152" max="153" width="19.28515625" bestFit="1" customWidth="1"/>
    <col min="154" max="154" width="20.28515625" bestFit="1" customWidth="1"/>
    <col min="155" max="155" width="21.42578125" bestFit="1" customWidth="1"/>
    <col min="156" max="156" width="18.5703125" bestFit="1" customWidth="1"/>
    <col min="157" max="158" width="17.42578125" bestFit="1" customWidth="1"/>
    <col min="159" max="159" width="18.42578125" bestFit="1" customWidth="1"/>
    <col min="160" max="160" width="19.42578125" bestFit="1" customWidth="1"/>
    <col min="161" max="162" width="16.5703125" bestFit="1" customWidth="1"/>
    <col min="163" max="163" width="20.28515625" bestFit="1" customWidth="1"/>
    <col min="164" max="164" width="21.42578125" bestFit="1" customWidth="1"/>
    <col min="165" max="165" width="18.5703125" bestFit="1" customWidth="1"/>
    <col min="166" max="168" width="19.28515625" bestFit="1" customWidth="1"/>
    <col min="169" max="169" width="20.28515625" bestFit="1" customWidth="1"/>
    <col min="170" max="170" width="21.42578125" bestFit="1" customWidth="1"/>
    <col min="171" max="171" width="18.5703125" bestFit="1" customWidth="1"/>
    <col min="172" max="174" width="19.28515625" bestFit="1" customWidth="1"/>
    <col min="175" max="175" width="20.28515625" bestFit="1" customWidth="1"/>
    <col min="176" max="176" width="21.42578125" bestFit="1" customWidth="1"/>
    <col min="177" max="177" width="18.5703125" bestFit="1" customWidth="1"/>
    <col min="178" max="180" width="19.28515625" bestFit="1" customWidth="1"/>
    <col min="181" max="181" width="20.28515625" bestFit="1" customWidth="1"/>
    <col min="182" max="182" width="21.42578125" bestFit="1" customWidth="1"/>
    <col min="183" max="183" width="18.5703125" bestFit="1" customWidth="1"/>
    <col min="184" max="186" width="19.28515625" bestFit="1" customWidth="1"/>
    <col min="187" max="187" width="20.28515625" bestFit="1" customWidth="1"/>
    <col min="188" max="188" width="21.42578125" bestFit="1" customWidth="1"/>
    <col min="189" max="189" width="18.5703125" bestFit="1" customWidth="1"/>
    <col min="190" max="192" width="17.42578125" bestFit="1" customWidth="1"/>
    <col min="193" max="193" width="18.42578125" bestFit="1" customWidth="1"/>
    <col min="194" max="194" width="19.42578125" bestFit="1" customWidth="1"/>
    <col min="195" max="195" width="16.5703125" bestFit="1" customWidth="1"/>
    <col min="196" max="197" width="19.28515625" bestFit="1" customWidth="1"/>
    <col min="198" max="198" width="20.28515625" bestFit="1" customWidth="1"/>
    <col min="199" max="199" width="21.42578125" bestFit="1" customWidth="1"/>
    <col min="200" max="200" width="18.5703125" bestFit="1" customWidth="1"/>
    <col min="201" max="201" width="18.28515625" bestFit="1" customWidth="1"/>
    <col min="202" max="204" width="19.28515625" bestFit="1" customWidth="1"/>
    <col min="205" max="205" width="20.28515625" bestFit="1" customWidth="1"/>
    <col min="206" max="206" width="21.42578125" bestFit="1" customWidth="1"/>
    <col min="207" max="207" width="18.5703125" bestFit="1" customWidth="1"/>
    <col min="208" max="208" width="18.28515625" bestFit="1" customWidth="1"/>
    <col min="209" max="211" width="19.28515625" bestFit="1" customWidth="1"/>
    <col min="212" max="212" width="20.28515625" bestFit="1" customWidth="1"/>
    <col min="213" max="213" width="21.42578125" bestFit="1" customWidth="1"/>
    <col min="214" max="214" width="18.5703125" bestFit="1" customWidth="1"/>
    <col min="215" max="215" width="18.28515625" bestFit="1" customWidth="1"/>
    <col min="216" max="218" width="19.28515625" bestFit="1" customWidth="1"/>
    <col min="219" max="219" width="20.28515625" bestFit="1" customWidth="1"/>
    <col min="220" max="220" width="21.42578125" bestFit="1" customWidth="1"/>
    <col min="221" max="221" width="18.5703125" bestFit="1" customWidth="1"/>
    <col min="222" max="222" width="16.28515625" bestFit="1" customWidth="1"/>
    <col min="223" max="225" width="17.42578125" bestFit="1" customWidth="1"/>
    <col min="226" max="226" width="18.42578125" bestFit="1" customWidth="1"/>
    <col min="227" max="227" width="19.42578125" bestFit="1" customWidth="1"/>
    <col min="228" max="228" width="16.5703125" bestFit="1" customWidth="1"/>
  </cols>
  <sheetData>
    <row r="1" spans="2:23" x14ac:dyDescent="0.25">
      <c r="B1" t="str">
        <f>'[1]L2 BACKLOG(PME)'!$B$20</f>
        <v>Week 9</v>
      </c>
      <c r="J1"/>
      <c r="N1" s="1"/>
      <c r="O1" s="2"/>
      <c r="P1" s="2"/>
      <c r="Q1" s="2"/>
      <c r="R1" s="2"/>
      <c r="S1" s="2"/>
      <c r="T1" s="2"/>
      <c r="U1" s="2"/>
      <c r="V1" s="3"/>
      <c r="W1" s="4"/>
    </row>
    <row r="2" spans="2:23" x14ac:dyDescent="0.25">
      <c r="I2" s="5" t="s">
        <v>1</v>
      </c>
      <c r="J2" s="5" t="s">
        <v>11</v>
      </c>
      <c r="N2" s="1"/>
      <c r="O2" s="2"/>
      <c r="P2" s="2"/>
      <c r="Q2" s="2"/>
      <c r="R2" s="2"/>
      <c r="S2" s="2"/>
      <c r="T2" s="2"/>
      <c r="U2" s="2"/>
      <c r="V2" s="3"/>
      <c r="W2" s="4"/>
    </row>
    <row r="3" spans="2:23" x14ac:dyDescent="0.25">
      <c r="I3" s="6">
        <v>1</v>
      </c>
      <c r="J3" s="20">
        <v>1.0753366406803686</v>
      </c>
      <c r="K3" s="6"/>
      <c r="N3" s="1"/>
      <c r="O3" s="2"/>
      <c r="P3" s="2"/>
      <c r="Q3" s="2"/>
      <c r="R3" s="2"/>
      <c r="S3" s="2"/>
      <c r="T3" s="2"/>
      <c r="U3" s="2"/>
      <c r="V3" s="3"/>
      <c r="W3" s="4"/>
    </row>
    <row r="4" spans="2:23" x14ac:dyDescent="0.25">
      <c r="I4" s="6">
        <v>2</v>
      </c>
      <c r="J4" s="20">
        <v>0.70408946711214615</v>
      </c>
      <c r="K4" s="6"/>
      <c r="L4" s="8"/>
      <c r="M4" s="8"/>
      <c r="N4" s="15"/>
      <c r="O4" s="16"/>
      <c r="P4" s="16"/>
      <c r="Q4" s="16"/>
      <c r="R4" s="16"/>
      <c r="S4" s="16"/>
      <c r="T4" s="10"/>
      <c r="U4" s="10"/>
      <c r="V4" s="11"/>
      <c r="W4" s="12"/>
    </row>
    <row r="5" spans="2:23" x14ac:dyDescent="0.25">
      <c r="I5" s="6">
        <v>3</v>
      </c>
      <c r="J5" s="20">
        <v>0.96012200060747188</v>
      </c>
      <c r="K5" s="6"/>
      <c r="L5" s="8"/>
      <c r="M5" s="8"/>
      <c r="N5" s="17" t="s">
        <v>2</v>
      </c>
      <c r="O5" s="17" t="s">
        <v>3</v>
      </c>
      <c r="P5" s="17" t="s">
        <v>4</v>
      </c>
      <c r="Q5" s="17" t="s">
        <v>5</v>
      </c>
      <c r="R5" s="17" t="s">
        <v>6</v>
      </c>
      <c r="S5" s="17" t="s">
        <v>7</v>
      </c>
      <c r="T5" s="14" t="s">
        <v>8</v>
      </c>
      <c r="U5" s="14" t="s">
        <v>9</v>
      </c>
      <c r="V5" s="14" t="s">
        <v>10</v>
      </c>
      <c r="W5" s="14" t="s">
        <v>0</v>
      </c>
    </row>
    <row r="6" spans="2:23" x14ac:dyDescent="0.25">
      <c r="I6" s="6">
        <v>4</v>
      </c>
      <c r="J6" s="20">
        <v>1.1009398940299013</v>
      </c>
      <c r="K6" s="6"/>
      <c r="L6" s="8"/>
      <c r="M6" s="9">
        <v>1</v>
      </c>
      <c r="N6" s="10" t="str">
        <f>IFERROR((GETPIVOTDATA("Sum of 0-30",#REF!,"Week # Ran",ROW(#REF!))),"")</f>
        <v/>
      </c>
      <c r="O6" s="10" t="str">
        <f>IFERROR(GETPIVOTDATA("Sum of 31-45",#REF!,"Week # Ran",ROW(#REF!)),"")</f>
        <v/>
      </c>
      <c r="P6" s="10" t="str">
        <f>IFERROR(GETPIVOTDATA("Sum of 46-60",#REF!,"Week # Ran",ROW(#REF!)),"")</f>
        <v/>
      </c>
      <c r="Q6" s="10" t="str">
        <f>IFERROR(GETPIVOTDATA("Sum of 61-90",#REF!,"Week # Ran",ROW(#REF!)),"")</f>
        <v/>
      </c>
      <c r="R6" s="10" t="str">
        <f>IFERROR(GETPIVOTDATA("Sum of 91-180",#REF!,"Week # Ran",ROW(#REF!)),"")</f>
        <v/>
      </c>
      <c r="S6" s="10" t="str">
        <f>IFERROR(GETPIVOTDATA("Sum of 181-360",#REF!,"Week # Ran",ROW(#REF!)),"")</f>
        <v/>
      </c>
      <c r="T6" s="10" t="str">
        <f>IFERROR(GETPIVOTDATA("Sum of &gt;360",#REF!,"Week # Ran",ROW(#REF!)),"")</f>
        <v/>
      </c>
      <c r="U6" s="11" t="str">
        <f>IFERROR(SUM(Q6:T6)/W6,"")</f>
        <v/>
      </c>
      <c r="V6" s="12">
        <v>0.1</v>
      </c>
      <c r="W6" s="13">
        <f>SUM(N6:T6)</f>
        <v>0</v>
      </c>
    </row>
    <row r="7" spans="2:23" x14ac:dyDescent="0.25">
      <c r="I7" s="6">
        <v>5</v>
      </c>
      <c r="J7" s="20">
        <v>1.267361040801863</v>
      </c>
      <c r="K7" s="6"/>
      <c r="L7" s="8"/>
      <c r="M7" s="9">
        <v>2</v>
      </c>
      <c r="N7" s="10" t="str">
        <f>IFERROR((GETPIVOTDATA("Sum of 0-30",#REF!,"Week # Ran",ROW(#REF!))),"")</f>
        <v/>
      </c>
      <c r="O7" s="10" t="str">
        <f>IFERROR(GETPIVOTDATA("Sum of 31-45",#REF!,"Week # Ran",ROW(#REF!)),"")</f>
        <v/>
      </c>
      <c r="P7" s="10" t="str">
        <f>IFERROR(GETPIVOTDATA("Sum of 46-60",#REF!,"Week # Ran",ROW(#REF!)),"")</f>
        <v/>
      </c>
      <c r="Q7" s="10" t="str">
        <f>IFERROR(GETPIVOTDATA("Sum of 61-90",#REF!,"Week # Ran",ROW(#REF!)),"")</f>
        <v/>
      </c>
      <c r="R7" s="10" t="str">
        <f>IFERROR(GETPIVOTDATA("Sum of 91-180",#REF!,"Week # Ran",ROW(#REF!)),"")</f>
        <v/>
      </c>
      <c r="S7" s="10" t="str">
        <f>IFERROR(GETPIVOTDATA("Sum of 181-360",#REF!,"Week # Ran",ROW(#REF!)),"")</f>
        <v/>
      </c>
      <c r="T7" s="10" t="str">
        <f>IFERROR(GETPIVOTDATA("Sum of &gt;360",#REF!,"Week # Ran",ROW(#REF!)),"")</f>
        <v/>
      </c>
      <c r="U7" s="11" t="str">
        <f t="shared" ref="U7:U57" si="0">IFERROR(SUM(Q7:T7)/W7,"")</f>
        <v/>
      </c>
      <c r="V7" s="12">
        <v>0.1</v>
      </c>
      <c r="W7" s="13">
        <f t="shared" ref="W7:W10" si="1">SUM(N7:T7)</f>
        <v>0</v>
      </c>
    </row>
    <row r="8" spans="2:23" x14ac:dyDescent="0.25">
      <c r="I8" s="6">
        <v>6</v>
      </c>
      <c r="J8" s="20">
        <v>1.3569724275252271</v>
      </c>
      <c r="K8" s="6"/>
      <c r="L8" s="8"/>
      <c r="M8" s="9">
        <v>3</v>
      </c>
      <c r="N8" s="10" t="str">
        <f>IFERROR((GETPIVOTDATA("Sum of 0-30",#REF!,"Week # Ran",ROW(#REF!))),"")</f>
        <v/>
      </c>
      <c r="O8" s="10" t="str">
        <f>IFERROR(GETPIVOTDATA("Sum of 31-45",#REF!,"Week # Ran",ROW(#REF!)),"")</f>
        <v/>
      </c>
      <c r="P8" s="10" t="str">
        <f>IFERROR(GETPIVOTDATA("Sum of 46-60",#REF!,"Week # Ran",ROW(#REF!)),"")</f>
        <v/>
      </c>
      <c r="Q8" s="10" t="str">
        <f>IFERROR(GETPIVOTDATA("Sum of 61-90",#REF!,"Week # Ran",ROW(#REF!)),"")</f>
        <v/>
      </c>
      <c r="R8" s="10" t="str">
        <f>IFERROR(GETPIVOTDATA("Sum of 91-180",#REF!,"Week # Ran",ROW(#REF!)),"")</f>
        <v/>
      </c>
      <c r="S8" s="10" t="str">
        <f>IFERROR(GETPIVOTDATA("Sum of 181-360",#REF!,"Week # Ran",ROW(#REF!)),"")</f>
        <v/>
      </c>
      <c r="T8" s="10" t="str">
        <f>IFERROR(GETPIVOTDATA("Sum of &gt;360",#REF!,"Week # Ran",ROW(#REF!)),"")</f>
        <v/>
      </c>
      <c r="U8" s="11" t="str">
        <f t="shared" si="0"/>
        <v/>
      </c>
      <c r="V8" s="12">
        <v>0.1</v>
      </c>
      <c r="W8" s="13">
        <f t="shared" si="1"/>
        <v>0</v>
      </c>
    </row>
    <row r="9" spans="2:23" x14ac:dyDescent="0.25">
      <c r="I9" s="6">
        <v>7</v>
      </c>
      <c r="J9" s="20">
        <v>1.3185675475009282</v>
      </c>
      <c r="K9" s="6"/>
      <c r="L9" s="8"/>
      <c r="M9" s="9">
        <v>4</v>
      </c>
      <c r="N9" s="10" t="str">
        <f>IFERROR((GETPIVOTDATA("Sum of 0-30",#REF!,"Week # Ran",ROW(#REF!))),"")</f>
        <v/>
      </c>
      <c r="O9" s="10" t="str">
        <f>IFERROR(GETPIVOTDATA("Sum of 31-45",#REF!,"Week # Ran",ROW(#REF!)),"")</f>
        <v/>
      </c>
      <c r="P9" s="10" t="str">
        <f>IFERROR(GETPIVOTDATA("Sum of 46-60",#REF!,"Week # Ran",ROW(#REF!)),"")</f>
        <v/>
      </c>
      <c r="Q9" s="10" t="str">
        <f>IFERROR(GETPIVOTDATA("Sum of 61-90",#REF!,"Week # Ran",ROW(#REF!)),"")</f>
        <v/>
      </c>
      <c r="R9" s="10" t="str">
        <f>IFERROR(GETPIVOTDATA("Sum of 91-180",#REF!,"Week # Ran",ROW(#REF!)),"")</f>
        <v/>
      </c>
      <c r="S9" s="10" t="str">
        <f>IFERROR(GETPIVOTDATA("Sum of 181-360",#REF!,"Week # Ran",ROW(#REF!)),"")</f>
        <v/>
      </c>
      <c r="T9" s="10" t="str">
        <f>IFERROR(GETPIVOTDATA("Sum of &gt;360",#REF!,"Week # Ran",ROW(#REF!)),"")</f>
        <v/>
      </c>
      <c r="U9" s="11" t="str">
        <f t="shared" si="0"/>
        <v/>
      </c>
      <c r="V9" s="12">
        <v>0.1</v>
      </c>
      <c r="W9" s="13">
        <f>SUM(N9:T9)</f>
        <v>0</v>
      </c>
    </row>
    <row r="10" spans="2:23" x14ac:dyDescent="0.25">
      <c r="I10" s="6">
        <v>8</v>
      </c>
      <c r="J10" s="20">
        <v>2.5859285883027914</v>
      </c>
      <c r="K10" s="6"/>
      <c r="L10" s="8"/>
      <c r="M10" s="9">
        <v>5</v>
      </c>
      <c r="N10" s="10" t="str">
        <f>IFERROR((GETPIVOTDATA("Sum of 0-30",#REF!,"Week # Ran",ROW(#REF!))),"")</f>
        <v/>
      </c>
      <c r="O10" s="10" t="str">
        <f>IFERROR(GETPIVOTDATA("Sum of 31-45",#REF!,"Week # Ran",ROW(#REF!)),"")</f>
        <v/>
      </c>
      <c r="P10" s="10" t="str">
        <f>IFERROR(GETPIVOTDATA("Sum of 46-60",#REF!,"Week # Ran",ROW(#REF!)),"")</f>
        <v/>
      </c>
      <c r="Q10" s="10" t="str">
        <f>IFERROR(GETPIVOTDATA("Sum of 61-90",#REF!,"Week # Ran",ROW(#REF!)),"")</f>
        <v/>
      </c>
      <c r="R10" s="10" t="str">
        <f>IFERROR(GETPIVOTDATA("Sum of 91-180",#REF!,"Week # Ran",ROW(#REF!)),"")</f>
        <v/>
      </c>
      <c r="S10" s="10" t="str">
        <f>IFERROR(GETPIVOTDATA("Sum of 181-360",#REF!,"Week # Ran",ROW(#REF!)),"")</f>
        <v/>
      </c>
      <c r="T10" s="10" t="str">
        <f>IFERROR(GETPIVOTDATA("Sum of &gt;360",#REF!,"Week # Ran",ROW(#REF!)),"")</f>
        <v/>
      </c>
      <c r="U10" s="11" t="str">
        <f t="shared" si="0"/>
        <v/>
      </c>
      <c r="V10" s="12">
        <v>0.1</v>
      </c>
      <c r="W10" s="13">
        <f t="shared" si="1"/>
        <v>0</v>
      </c>
    </row>
    <row r="11" spans="2:23" x14ac:dyDescent="0.25">
      <c r="I11" s="18">
        <v>9</v>
      </c>
      <c r="J11" s="21">
        <v>1.1905512807532652</v>
      </c>
      <c r="K11" s="18"/>
      <c r="L11" s="8"/>
      <c r="M11" s="9">
        <v>6</v>
      </c>
      <c r="N11" s="10" t="str">
        <f>IFERROR((GETPIVOTDATA("Sum of 0-30",#REF!,"Week # Ran",ROW(#REF!))),"")</f>
        <v/>
      </c>
      <c r="O11" s="10" t="str">
        <f>IFERROR(GETPIVOTDATA("Sum of 31-45",#REF!,"Week # Ran",ROW(#REF!)),"")</f>
        <v/>
      </c>
      <c r="P11" s="10" t="str">
        <f>IFERROR(GETPIVOTDATA("Sum of 46-60",#REF!,"Week # Ran",ROW(#REF!)),"")</f>
        <v/>
      </c>
      <c r="Q11" s="10" t="str">
        <f>IFERROR(GETPIVOTDATA("Sum of 61-90",#REF!,"Week # Ran",ROW(#REF!)),"")</f>
        <v/>
      </c>
      <c r="R11" s="10" t="str">
        <f>IFERROR(GETPIVOTDATA("Sum of 91-180",#REF!,"Week # Ran",ROW(#REF!)),"")</f>
        <v/>
      </c>
      <c r="S11" s="10" t="str">
        <f>IFERROR(GETPIVOTDATA("Sum of 181-360",#REF!,"Week # Ran",ROW(#REF!)),"")</f>
        <v/>
      </c>
      <c r="T11" s="10" t="str">
        <f>IFERROR(GETPIVOTDATA("Sum of &gt;360",#REF!,"Week # Ran",ROW(#REF!)),"")</f>
        <v/>
      </c>
      <c r="U11" s="11" t="str">
        <f t="shared" si="0"/>
        <v/>
      </c>
      <c r="V11" s="12">
        <v>0.1</v>
      </c>
      <c r="W11" s="13">
        <f t="shared" ref="W11:W22" si="2">SUM(N11:T11)</f>
        <v>0</v>
      </c>
    </row>
    <row r="12" spans="2:23" x14ac:dyDescent="0.25">
      <c r="I12" s="6">
        <v>10</v>
      </c>
      <c r="J12" s="20">
        <v>1.8743715056303631</v>
      </c>
      <c r="K12" s="6"/>
      <c r="L12" s="8"/>
      <c r="M12" s="9">
        <v>7</v>
      </c>
      <c r="N12" s="10" t="str">
        <f>IFERROR((GETPIVOTDATA("Sum of 0-30",#REF!,"Week # Ran",ROW(#REF!))),"")</f>
        <v/>
      </c>
      <c r="O12" s="10" t="str">
        <f>IFERROR(GETPIVOTDATA("Sum of 31-45",#REF!,"Week # Ran",ROW(#REF!)),"")</f>
        <v/>
      </c>
      <c r="P12" s="10" t="str">
        <f>IFERROR(GETPIVOTDATA("Sum of 46-60",#REF!,"Week # Ran",ROW(#REF!)),"")</f>
        <v/>
      </c>
      <c r="Q12" s="10" t="str">
        <f>IFERROR(GETPIVOTDATA("Sum of 61-90",#REF!,"Week # Ran",ROW(#REF!)),"")</f>
        <v/>
      </c>
      <c r="R12" s="10" t="str">
        <f>IFERROR(GETPIVOTDATA("Sum of 91-180",#REF!,"Week # Ran",ROW(#REF!)),"")</f>
        <v/>
      </c>
      <c r="S12" s="10" t="str">
        <f>IFERROR(GETPIVOTDATA("Sum of 181-360",#REF!,"Week # Ran",ROW(#REF!)),"")</f>
        <v/>
      </c>
      <c r="T12" s="10" t="str">
        <f>IFERROR(GETPIVOTDATA("Sum of &gt;360",#REF!,"Week # Ran",ROW(#REF!)),"")</f>
        <v/>
      </c>
      <c r="U12" s="11" t="str">
        <f t="shared" si="0"/>
        <v/>
      </c>
      <c r="V12" s="12">
        <v>0.1</v>
      </c>
      <c r="W12" s="13">
        <f t="shared" si="2"/>
        <v>0</v>
      </c>
    </row>
    <row r="13" spans="2:23" x14ac:dyDescent="0.25">
      <c r="I13" s="6">
        <v>11</v>
      </c>
      <c r="J13" s="20">
        <v>1.9923598314827919</v>
      </c>
      <c r="K13" s="6"/>
      <c r="L13" s="8"/>
      <c r="M13" s="9">
        <v>8</v>
      </c>
      <c r="N13" s="10" t="str">
        <f>IFERROR((GETPIVOTDATA("Sum of 0-30",#REF!,"Week # Ran",ROW(#REF!))),"")</f>
        <v/>
      </c>
      <c r="O13" s="10" t="str">
        <f>IFERROR(GETPIVOTDATA("Sum of 31-45",#REF!,"Week # Ran",ROW(#REF!)),"")</f>
        <v/>
      </c>
      <c r="P13" s="10" t="str">
        <f>IFERROR(GETPIVOTDATA("Sum of 46-60",#REF!,"Week # Ran",ROW(#REF!)),"")</f>
        <v/>
      </c>
      <c r="Q13" s="10" t="str">
        <f>IFERROR(GETPIVOTDATA("Sum of 61-90",#REF!,"Week # Ran",ROW(#REF!)),"")</f>
        <v/>
      </c>
      <c r="R13" s="10" t="str">
        <f>IFERROR(GETPIVOTDATA("Sum of 91-180",#REF!,"Week # Ran",ROW(#REF!)),"")</f>
        <v/>
      </c>
      <c r="S13" s="10" t="str">
        <f>IFERROR(GETPIVOTDATA("Sum of 181-360",#REF!,"Week # Ran",ROW(#REF!)),"")</f>
        <v/>
      </c>
      <c r="T13" s="10" t="str">
        <f>IFERROR(GETPIVOTDATA("Sum of &gt;360",#REF!,"Week # Ran",ROW(#REF!)),"")</f>
        <v/>
      </c>
      <c r="U13" s="11" t="str">
        <f t="shared" si="0"/>
        <v/>
      </c>
      <c r="V13" s="12">
        <v>0.1</v>
      </c>
      <c r="W13" s="13">
        <f t="shared" si="2"/>
        <v>0</v>
      </c>
    </row>
    <row r="14" spans="2:23" x14ac:dyDescent="0.25">
      <c r="I14" s="6">
        <v>12</v>
      </c>
      <c r="J14" s="20">
        <v>2.1103481573352201</v>
      </c>
      <c r="K14" s="6"/>
      <c r="L14" s="8"/>
      <c r="M14" s="9">
        <v>9</v>
      </c>
      <c r="N14" s="10" t="str">
        <f>IFERROR((GETPIVOTDATA("Sum of 0-30",#REF!,"Week # Ran",ROW(#REF!))),"")</f>
        <v/>
      </c>
      <c r="O14" s="10" t="str">
        <f>IFERROR(GETPIVOTDATA("Sum of 31-45",#REF!,"Week # Ran",ROW(#REF!)),"")</f>
        <v/>
      </c>
      <c r="P14" s="10" t="str">
        <f>IFERROR(GETPIVOTDATA("Sum of 46-60",#REF!,"Week # Ran",ROW(#REF!)),"")</f>
        <v/>
      </c>
      <c r="Q14" s="10" t="str">
        <f>IFERROR(GETPIVOTDATA("Sum of 61-90",#REF!,"Week # Ran",ROW(#REF!)),"")</f>
        <v/>
      </c>
      <c r="R14" s="10" t="str">
        <f>IFERROR(GETPIVOTDATA("Sum of 91-180",#REF!,"Week # Ran",ROW(#REF!)),"")</f>
        <v/>
      </c>
      <c r="S14" s="10" t="str">
        <f>IFERROR(GETPIVOTDATA("Sum of 181-360",#REF!,"Week # Ran",ROW(#REF!)),"")</f>
        <v/>
      </c>
      <c r="T14" s="10" t="str">
        <f>IFERROR(GETPIVOTDATA("Sum of &gt;360",#REF!,"Week # Ran",ROW(#REF!)),"")</f>
        <v/>
      </c>
      <c r="U14" s="11" t="str">
        <f t="shared" si="0"/>
        <v/>
      </c>
      <c r="V14" s="12">
        <v>0.1</v>
      </c>
      <c r="W14" s="13">
        <f t="shared" si="2"/>
        <v>0</v>
      </c>
    </row>
    <row r="15" spans="2:23" x14ac:dyDescent="0.25">
      <c r="I15" s="6">
        <v>13</v>
      </c>
      <c r="J15" s="20">
        <v>2.2283364831876491</v>
      </c>
      <c r="K15" s="6"/>
      <c r="L15" s="8"/>
      <c r="M15" s="9">
        <v>10</v>
      </c>
      <c r="N15" s="10" t="str">
        <f>IFERROR((GETPIVOTDATA("Sum of 0-30",#REF!,"Week # Ran",ROW(#REF!))),"")</f>
        <v/>
      </c>
      <c r="O15" s="10" t="str">
        <f>IFERROR(GETPIVOTDATA("Sum of 31-45",#REF!,"Week # Ran",ROW(#REF!)),"")</f>
        <v/>
      </c>
      <c r="P15" s="10" t="str">
        <f>IFERROR(GETPIVOTDATA("Sum of 46-60",#REF!,"Week # Ran",ROW(#REF!)),"")</f>
        <v/>
      </c>
      <c r="Q15" s="10" t="str">
        <f>IFERROR(GETPIVOTDATA("Sum of 61-90",#REF!,"Week # Ran",ROW(#REF!)),"")</f>
        <v/>
      </c>
      <c r="R15" s="10" t="str">
        <f>IFERROR(GETPIVOTDATA("Sum of 91-180",#REF!,"Week # Ran",ROW(#REF!)),"")</f>
        <v/>
      </c>
      <c r="S15" s="10" t="str">
        <f>IFERROR(GETPIVOTDATA("Sum of 181-360",#REF!,"Week # Ran",ROW(#REF!)),"")</f>
        <v/>
      </c>
      <c r="T15" s="10" t="str">
        <f>IFERROR(GETPIVOTDATA("Sum of &gt;360",#REF!,"Week # Ran",ROW(#REF!)),"")</f>
        <v/>
      </c>
      <c r="U15" s="11" t="str">
        <f t="shared" si="0"/>
        <v/>
      </c>
      <c r="V15" s="12">
        <v>0.1</v>
      </c>
      <c r="W15" s="13">
        <f t="shared" si="2"/>
        <v>0</v>
      </c>
    </row>
    <row r="16" spans="2:23" x14ac:dyDescent="0.25">
      <c r="I16" s="6">
        <v>14</v>
      </c>
      <c r="J16" s="20">
        <v>2.3463248090400834</v>
      </c>
      <c r="K16" s="6"/>
      <c r="L16" s="8"/>
      <c r="M16" s="9">
        <v>11</v>
      </c>
      <c r="N16" s="10" t="str">
        <f>IFERROR((GETPIVOTDATA("Sum of 0-30",#REF!,"Week # Ran",ROW(#REF!))),"")</f>
        <v/>
      </c>
      <c r="O16" s="10" t="str">
        <f>IFERROR(GETPIVOTDATA("Sum of 31-45",#REF!,"Week # Ran",ROW(#REF!)),"")</f>
        <v/>
      </c>
      <c r="P16" s="10" t="str">
        <f>IFERROR(GETPIVOTDATA("Sum of 46-60",#REF!,"Week # Ran",ROW(#REF!)),"")</f>
        <v/>
      </c>
      <c r="Q16" s="10" t="str">
        <f>IFERROR(GETPIVOTDATA("Sum of 61-90",#REF!,"Week # Ran",ROW(#REF!)),"")</f>
        <v/>
      </c>
      <c r="R16" s="10" t="str">
        <f>IFERROR(GETPIVOTDATA("Sum of 91-180",#REF!,"Week # Ran",ROW(#REF!)),"")</f>
        <v/>
      </c>
      <c r="S16" s="10" t="str">
        <f>IFERROR(GETPIVOTDATA("Sum of 181-360",#REF!,"Week # Ran",ROW(#REF!)),"")</f>
        <v/>
      </c>
      <c r="T16" s="10" t="str">
        <f>IFERROR(GETPIVOTDATA("Sum of &gt;360",#REF!,"Week # Ran",ROW(#REF!)),"")</f>
        <v/>
      </c>
      <c r="U16" s="11" t="str">
        <f t="shared" si="0"/>
        <v/>
      </c>
      <c r="V16" s="12">
        <v>0.1</v>
      </c>
      <c r="W16" s="13">
        <f t="shared" si="2"/>
        <v>0</v>
      </c>
    </row>
    <row r="17" spans="9:23" x14ac:dyDescent="0.25">
      <c r="I17" s="6">
        <v>15</v>
      </c>
      <c r="J17" s="20">
        <v>2.4643131348925116</v>
      </c>
      <c r="K17" s="6"/>
      <c r="L17" s="8"/>
      <c r="M17" s="9">
        <v>12</v>
      </c>
      <c r="N17" s="10" t="str">
        <f>IFERROR((GETPIVOTDATA("Sum of 0-30",#REF!,"Week # Ran",ROW(#REF!))),"")</f>
        <v/>
      </c>
      <c r="O17" s="10" t="str">
        <f>IFERROR(GETPIVOTDATA("Sum of 31-45",#REF!,"Week # Ran",ROW(#REF!)),"")</f>
        <v/>
      </c>
      <c r="P17" s="10" t="str">
        <f>IFERROR(GETPIVOTDATA("Sum of 46-60",#REF!,"Week # Ran",ROW(#REF!)),"")</f>
        <v/>
      </c>
      <c r="Q17" s="10" t="str">
        <f>IFERROR(GETPIVOTDATA("Sum of 61-90",#REF!,"Week # Ran",ROW(#REF!)),"")</f>
        <v/>
      </c>
      <c r="R17" s="10" t="str">
        <f>IFERROR(GETPIVOTDATA("Sum of 91-180",#REF!,"Week # Ran",ROW(#REF!)),"")</f>
        <v/>
      </c>
      <c r="S17" s="10" t="str">
        <f>IFERROR(GETPIVOTDATA("Sum of 181-360",#REF!,"Week # Ran",ROW(#REF!)),"")</f>
        <v/>
      </c>
      <c r="T17" s="10" t="str">
        <f>IFERROR(GETPIVOTDATA("Sum of &gt;360",#REF!,"Week # Ran",ROW(#REF!)),"")</f>
        <v/>
      </c>
      <c r="U17" s="11" t="str">
        <f t="shared" si="0"/>
        <v/>
      </c>
      <c r="V17" s="12">
        <v>0.1</v>
      </c>
      <c r="W17" s="13">
        <f t="shared" si="2"/>
        <v>0</v>
      </c>
    </row>
    <row r="18" spans="9:23" x14ac:dyDescent="0.25">
      <c r="I18" s="6">
        <v>16</v>
      </c>
      <c r="J18" s="20">
        <v>2.5823014607449402</v>
      </c>
      <c r="K18" s="6"/>
      <c r="L18" s="8"/>
      <c r="M18" s="9">
        <v>13</v>
      </c>
      <c r="N18" s="10" t="str">
        <f>IFERROR((GETPIVOTDATA("Sum of 0-30",#REF!,"Week # Ran",ROW(#REF!))),"")</f>
        <v/>
      </c>
      <c r="O18" s="10" t="str">
        <f>IFERROR(GETPIVOTDATA("Sum of 31-45",#REF!,"Week # Ran",ROW(#REF!)),"")</f>
        <v/>
      </c>
      <c r="P18" s="10" t="str">
        <f>IFERROR(GETPIVOTDATA("Sum of 46-60",#REF!,"Week # Ran",ROW(#REF!)),"")</f>
        <v/>
      </c>
      <c r="Q18" s="10" t="str">
        <f>IFERROR(GETPIVOTDATA("Sum of 61-90",#REF!,"Week # Ran",ROW(#REF!)),"")</f>
        <v/>
      </c>
      <c r="R18" s="10" t="str">
        <f>IFERROR(GETPIVOTDATA("Sum of 91-180",#REF!,"Week # Ran",ROW(#REF!)),"")</f>
        <v/>
      </c>
      <c r="S18" s="10" t="str">
        <f>IFERROR(GETPIVOTDATA("Sum of 181-360",#REF!,"Week # Ran",ROW(#REF!)),"")</f>
        <v/>
      </c>
      <c r="T18" s="10" t="str">
        <f>IFERROR(GETPIVOTDATA("Sum of &gt;360",#REF!,"Week # Ran",ROW(#REF!)),"")</f>
        <v/>
      </c>
      <c r="U18" s="11" t="str">
        <f t="shared" si="0"/>
        <v/>
      </c>
      <c r="V18" s="12">
        <v>0.1</v>
      </c>
      <c r="W18" s="13">
        <f t="shared" si="2"/>
        <v>0</v>
      </c>
    </row>
    <row r="19" spans="9:23" x14ac:dyDescent="0.25">
      <c r="I19" s="6">
        <v>17</v>
      </c>
      <c r="J19" s="20">
        <v>2.7002897865973692</v>
      </c>
      <c r="K19" s="6"/>
      <c r="L19" s="8"/>
      <c r="M19" s="9">
        <v>14</v>
      </c>
      <c r="N19" s="10" t="str">
        <f>IFERROR((GETPIVOTDATA("Sum of 0-30",#REF!,"Week # Ran",ROW(#REF!))),"")</f>
        <v/>
      </c>
      <c r="O19" s="10" t="str">
        <f>IFERROR(GETPIVOTDATA("Sum of 31-45",#REF!,"Week # Ran",ROW(#REF!)),"")</f>
        <v/>
      </c>
      <c r="P19" s="10" t="str">
        <f>IFERROR(GETPIVOTDATA("Sum of 46-60",#REF!,"Week # Ran",ROW(#REF!)),"")</f>
        <v/>
      </c>
      <c r="Q19" s="10" t="str">
        <f>IFERROR(GETPIVOTDATA("Sum of 61-90",#REF!,"Week # Ran",ROW(#REF!)),"")</f>
        <v/>
      </c>
      <c r="R19" s="10" t="str">
        <f>IFERROR(GETPIVOTDATA("Sum of 91-180",#REF!,"Week # Ran",ROW(#REF!)),"")</f>
        <v/>
      </c>
      <c r="S19" s="10" t="str">
        <f>IFERROR(GETPIVOTDATA("Sum of 181-360",#REF!,"Week # Ran",ROW(#REF!)),"")</f>
        <v/>
      </c>
      <c r="T19" s="10" t="str">
        <f>IFERROR(GETPIVOTDATA("Sum of &gt;360",#REF!,"Week # Ran",ROW(#REF!)),"")</f>
        <v/>
      </c>
      <c r="U19" s="11" t="str">
        <f t="shared" si="0"/>
        <v/>
      </c>
      <c r="V19" s="12">
        <v>0.1</v>
      </c>
      <c r="W19" s="13">
        <f t="shared" si="2"/>
        <v>0</v>
      </c>
    </row>
    <row r="20" spans="9:23" x14ac:dyDescent="0.25">
      <c r="I20" s="6">
        <v>18</v>
      </c>
      <c r="J20" s="20">
        <v>2.8182781124497978</v>
      </c>
      <c r="K20" s="6"/>
      <c r="L20" s="8"/>
      <c r="M20" s="9">
        <v>15</v>
      </c>
      <c r="N20" s="10" t="str">
        <f>IFERROR((GETPIVOTDATA("Sum of 0-30",#REF!,"Week # Ran",ROW(#REF!))),"")</f>
        <v/>
      </c>
      <c r="O20" s="10" t="str">
        <f>IFERROR(GETPIVOTDATA("Sum of 31-45",#REF!,"Week # Ran",ROW(#REF!)),"")</f>
        <v/>
      </c>
      <c r="P20" s="10" t="str">
        <f>IFERROR(GETPIVOTDATA("Sum of 46-60",#REF!,"Week # Ran",ROW(#REF!)),"")</f>
        <v/>
      </c>
      <c r="Q20" s="10" t="str">
        <f>IFERROR(GETPIVOTDATA("Sum of 61-90",#REF!,"Week # Ran",ROW(#REF!)),"")</f>
        <v/>
      </c>
      <c r="R20" s="10" t="str">
        <f>IFERROR(GETPIVOTDATA("Sum of 91-180",#REF!,"Week # Ran",ROW(#REF!)),"")</f>
        <v/>
      </c>
      <c r="S20" s="10" t="str">
        <f>IFERROR(GETPIVOTDATA("Sum of 181-360",#REF!,"Week # Ran",ROW(#REF!)),"")</f>
        <v/>
      </c>
      <c r="T20" s="10" t="str">
        <f>IFERROR(GETPIVOTDATA("Sum of &gt;360",#REF!,"Week # Ran",ROW(#REF!)),"")</f>
        <v/>
      </c>
      <c r="U20" s="11" t="str">
        <f t="shared" si="0"/>
        <v/>
      </c>
      <c r="V20" s="12">
        <v>0.1</v>
      </c>
      <c r="W20" s="13">
        <f t="shared" si="2"/>
        <v>0</v>
      </c>
    </row>
    <row r="21" spans="9:23" x14ac:dyDescent="0.25">
      <c r="I21" s="6">
        <v>19</v>
      </c>
      <c r="J21" s="20">
        <v>2.9362664383022263</v>
      </c>
      <c r="K21" s="6"/>
      <c r="L21" s="8"/>
      <c r="M21" s="9">
        <v>16</v>
      </c>
      <c r="N21" s="10" t="str">
        <f>IFERROR((GETPIVOTDATA("Sum of 0-30",#REF!,"Week # Ran",ROW(#REF!))),"")</f>
        <v/>
      </c>
      <c r="O21" s="10" t="str">
        <f>IFERROR(GETPIVOTDATA("Sum of 31-45",#REF!,"Week # Ran",ROW(#REF!)),"")</f>
        <v/>
      </c>
      <c r="P21" s="10" t="str">
        <f>IFERROR(GETPIVOTDATA("Sum of 46-60",#REF!,"Week # Ran",ROW(#REF!)),"")</f>
        <v/>
      </c>
      <c r="Q21" s="10" t="str">
        <f>IFERROR(GETPIVOTDATA("Sum of 61-90",#REF!,"Week # Ran",ROW(#REF!)),"")</f>
        <v/>
      </c>
      <c r="R21" s="10" t="str">
        <f>IFERROR(GETPIVOTDATA("Sum of 91-180",#REF!,"Week # Ran",ROW(#REF!)),"")</f>
        <v/>
      </c>
      <c r="S21" s="10" t="str">
        <f>IFERROR(GETPIVOTDATA("Sum of 181-360",#REF!,"Week # Ran",ROW(#REF!)),"")</f>
        <v/>
      </c>
      <c r="T21" s="10" t="str">
        <f>IFERROR(GETPIVOTDATA("Sum of &gt;360",#REF!,"Week # Ran",ROW(#REF!)),"")</f>
        <v/>
      </c>
      <c r="U21" s="11" t="str">
        <f t="shared" si="0"/>
        <v/>
      </c>
      <c r="V21" s="12">
        <v>0.1</v>
      </c>
      <c r="W21" s="13">
        <f t="shared" si="2"/>
        <v>0</v>
      </c>
    </row>
    <row r="22" spans="9:23" x14ac:dyDescent="0.25">
      <c r="I22" s="6">
        <v>20</v>
      </c>
      <c r="J22" s="20">
        <v>3.0542547641546549</v>
      </c>
      <c r="K22" s="6"/>
      <c r="L22" s="8"/>
      <c r="M22" s="9">
        <v>17</v>
      </c>
      <c r="N22" s="10" t="str">
        <f>IFERROR((GETPIVOTDATA("Sum of 0-30",#REF!,"Week # Ran",ROW(#REF!))),"")</f>
        <v/>
      </c>
      <c r="O22" s="10" t="str">
        <f>IFERROR(GETPIVOTDATA("Sum of 31-45",#REF!,"Week # Ran",ROW(#REF!)),"")</f>
        <v/>
      </c>
      <c r="P22" s="10" t="str">
        <f>IFERROR(GETPIVOTDATA("Sum of 46-60",#REF!,"Week # Ran",ROW(#REF!)),"")</f>
        <v/>
      </c>
      <c r="Q22" s="10" t="str">
        <f>IFERROR(GETPIVOTDATA("Sum of 61-90",#REF!,"Week # Ran",ROW(#REF!)),"")</f>
        <v/>
      </c>
      <c r="R22" s="10" t="str">
        <f>IFERROR(GETPIVOTDATA("Sum of 91-180",#REF!,"Week # Ran",ROW(#REF!)),"")</f>
        <v/>
      </c>
      <c r="S22" s="10" t="str">
        <f>IFERROR(GETPIVOTDATA("Sum of 181-360",#REF!,"Week # Ran",ROW(#REF!)),"")</f>
        <v/>
      </c>
      <c r="T22" s="10" t="str">
        <f>IFERROR(GETPIVOTDATA("Sum of &gt;360",#REF!,"Week # Ran",ROW(#REF!)),"")</f>
        <v/>
      </c>
      <c r="U22" s="11" t="str">
        <f t="shared" si="0"/>
        <v/>
      </c>
      <c r="V22" s="12">
        <v>0.1</v>
      </c>
      <c r="W22" s="13">
        <f t="shared" si="2"/>
        <v>0</v>
      </c>
    </row>
    <row r="23" spans="9:23" x14ac:dyDescent="0.25">
      <c r="I23" s="6">
        <v>21</v>
      </c>
      <c r="J23" s="20">
        <v>3.1722430900070835</v>
      </c>
      <c r="K23" s="6"/>
      <c r="L23" s="8"/>
      <c r="M23" s="9">
        <v>18</v>
      </c>
      <c r="N23" s="10" t="str">
        <f>IFERROR((GETPIVOTDATA("Sum of 0-30",#REF!,"Week # Ran",ROW(#REF!))),"")</f>
        <v/>
      </c>
      <c r="O23" s="10" t="str">
        <f>IFERROR(GETPIVOTDATA("Sum of 31-45",#REF!,"Week # Ran",ROW(#REF!)),"")</f>
        <v/>
      </c>
      <c r="P23" s="10" t="str">
        <f>IFERROR(GETPIVOTDATA("Sum of 46-60",#REF!,"Week # Ran",ROW(#REF!)),"")</f>
        <v/>
      </c>
      <c r="Q23" s="10" t="str">
        <f>IFERROR(GETPIVOTDATA("Sum of 61-90",#REF!,"Week # Ran",ROW(#REF!)),"")</f>
        <v/>
      </c>
      <c r="R23" s="10" t="str">
        <f>IFERROR(GETPIVOTDATA("Sum of 91-180",#REF!,"Week # Ran",ROW(#REF!)),"")</f>
        <v/>
      </c>
      <c r="S23" s="10" t="str">
        <f>IFERROR(GETPIVOTDATA("Sum of 181-360",#REF!,"Week # Ran",ROW(#REF!)),"")</f>
        <v/>
      </c>
      <c r="T23" s="10" t="str">
        <f>IFERROR(GETPIVOTDATA("Sum of &gt;360",#REF!,"Week # Ran",ROW(#REF!)),"")</f>
        <v/>
      </c>
      <c r="U23" s="11" t="str">
        <f t="shared" si="0"/>
        <v/>
      </c>
      <c r="V23" s="12">
        <v>0.1</v>
      </c>
      <c r="W23" s="13">
        <f>SUM(N23:T23)</f>
        <v>0</v>
      </c>
    </row>
    <row r="24" spans="9:23" x14ac:dyDescent="0.25">
      <c r="I24" s="6">
        <v>22</v>
      </c>
      <c r="J24" s="20">
        <v>3.2902314158595174</v>
      </c>
      <c r="K24" s="6"/>
      <c r="L24" s="8"/>
      <c r="M24" s="9">
        <v>19</v>
      </c>
      <c r="N24" s="10" t="str">
        <f>IFERROR((GETPIVOTDATA("Sum of 0-30",#REF!,"Week # Ran",ROW(#REF!))),"")</f>
        <v/>
      </c>
      <c r="O24" s="10" t="str">
        <f>IFERROR(GETPIVOTDATA("Sum of 31-45",#REF!,"Week # Ran",ROW(#REF!)),"")</f>
        <v/>
      </c>
      <c r="P24" s="10" t="str">
        <f>IFERROR(GETPIVOTDATA("Sum of 46-60",#REF!,"Week # Ran",ROW(#REF!)),"")</f>
        <v/>
      </c>
      <c r="Q24" s="10" t="str">
        <f>IFERROR(GETPIVOTDATA("Sum of 61-90",#REF!,"Week # Ran",ROW(#REF!)),"")</f>
        <v/>
      </c>
      <c r="R24" s="10" t="str">
        <f>IFERROR(GETPIVOTDATA("Sum of 91-180",#REF!,"Week # Ran",ROW(#REF!)),"")</f>
        <v/>
      </c>
      <c r="S24" s="10" t="str">
        <f>IFERROR(GETPIVOTDATA("Sum of 181-360",#REF!,"Week # Ran",ROW(#REF!)),"")</f>
        <v/>
      </c>
      <c r="T24" s="10" t="str">
        <f>IFERROR(GETPIVOTDATA("Sum of &gt;360",#REF!,"Week # Ran",ROW(#REF!)),"")</f>
        <v/>
      </c>
      <c r="U24" s="11" t="str">
        <f t="shared" si="0"/>
        <v/>
      </c>
      <c r="V24" s="12">
        <v>0.1</v>
      </c>
      <c r="W24" s="13">
        <f>SUM(N24:T24)</f>
        <v>0</v>
      </c>
    </row>
    <row r="25" spans="9:23" x14ac:dyDescent="0.25">
      <c r="I25" s="6">
        <v>23</v>
      </c>
      <c r="J25" s="20">
        <v>3.4082197417119464</v>
      </c>
      <c r="K25" s="6"/>
      <c r="L25" s="8"/>
      <c r="M25" s="9">
        <v>20</v>
      </c>
      <c r="N25" s="10" t="str">
        <f>IFERROR((GETPIVOTDATA("Sum of 0-30",#REF!,"Week # Ran",ROW(A1))),"")</f>
        <v/>
      </c>
      <c r="O25" s="10" t="str">
        <f>IFERROR(GETPIVOTDATA("Sum of 31-45",#REF!,"Week # Ran",ROW(A1)),"")</f>
        <v/>
      </c>
      <c r="P25" s="10" t="str">
        <f>IFERROR(GETPIVOTDATA("Sum of 46-60",#REF!,"Week # Ran",ROW(A1)),"")</f>
        <v/>
      </c>
      <c r="Q25" s="10" t="str">
        <f>IFERROR(GETPIVOTDATA("Sum of 61-90",#REF!,"Week # Ran",ROW(A1)),"")</f>
        <v/>
      </c>
      <c r="R25" s="10" t="str">
        <f>IFERROR(GETPIVOTDATA("Sum of 91-180",#REF!,"Week # Ran",ROW(A1)),"")</f>
        <v/>
      </c>
      <c r="S25" s="10" t="str">
        <f>IFERROR(GETPIVOTDATA("Sum of 181-360",#REF!,"Week # Ran",ROW(A1)),"")</f>
        <v/>
      </c>
      <c r="T25" s="10" t="str">
        <f>IFERROR(GETPIVOTDATA("Sum of &gt;360",#REF!,"Week # Ran",ROW(A1)),"")</f>
        <v/>
      </c>
      <c r="U25" s="11" t="str">
        <f t="shared" si="0"/>
        <v/>
      </c>
      <c r="V25" s="12">
        <v>0.1</v>
      </c>
      <c r="W25" s="13">
        <f t="shared" ref="W25:W30" si="3">SUM(N25:T25)</f>
        <v>0</v>
      </c>
    </row>
    <row r="26" spans="9:23" x14ac:dyDescent="0.25">
      <c r="I26" s="6">
        <v>24</v>
      </c>
      <c r="J26" s="20">
        <v>3.526208067564375</v>
      </c>
      <c r="K26" s="6"/>
      <c r="L26" s="8"/>
      <c r="M26" s="9">
        <v>21</v>
      </c>
      <c r="N26" s="10" t="str">
        <f>IFERROR((GETPIVOTDATA("Sum of 0-30",#REF!,"Week # Ran",ROW(A2))),"")</f>
        <v/>
      </c>
      <c r="O26" s="10" t="str">
        <f>IFERROR(GETPIVOTDATA("Sum of 31-45",#REF!,"Week # Ran",ROW(A2)),"")</f>
        <v/>
      </c>
      <c r="P26" s="10" t="str">
        <f>IFERROR(GETPIVOTDATA("Sum of 46-60",#REF!,"Week # Ran",ROW(A2)),"")</f>
        <v/>
      </c>
      <c r="Q26" s="10" t="str">
        <f>IFERROR(GETPIVOTDATA("Sum of 61-90",#REF!,"Week # Ran",ROW(A2)),"")</f>
        <v/>
      </c>
      <c r="R26" s="10" t="str">
        <f>IFERROR(GETPIVOTDATA("Sum of 91-180",#REF!,"Week # Ran",ROW(A2)),"")</f>
        <v/>
      </c>
      <c r="S26" s="10" t="str">
        <f>IFERROR(GETPIVOTDATA("Sum of 181-360",#REF!,"Week # Ran",ROW(A2)),"")</f>
        <v/>
      </c>
      <c r="T26" s="10" t="str">
        <f>IFERROR(GETPIVOTDATA("Sum of &gt;360",#REF!,"Week # Ran",ROW(A2)),"")</f>
        <v/>
      </c>
      <c r="U26" s="11" t="str">
        <f t="shared" si="0"/>
        <v/>
      </c>
      <c r="V26" s="12">
        <v>0.1</v>
      </c>
      <c r="W26" s="13">
        <f t="shared" si="3"/>
        <v>0</v>
      </c>
    </row>
    <row r="27" spans="9:23" x14ac:dyDescent="0.25">
      <c r="I27" s="6">
        <v>25</v>
      </c>
      <c r="J27" s="20">
        <v>3.6441963934168036</v>
      </c>
      <c r="K27" s="6"/>
      <c r="L27" s="8"/>
      <c r="M27" s="9">
        <v>22</v>
      </c>
      <c r="N27" s="10" t="str">
        <f>IFERROR((GETPIVOTDATA("Sum of 0-30",#REF!,"Week # Ran",ROW(A3))),"")</f>
        <v/>
      </c>
      <c r="O27" s="10" t="str">
        <f>IFERROR(GETPIVOTDATA("Sum of 31-45",#REF!,"Week # Ran",ROW(A3)),"")</f>
        <v/>
      </c>
      <c r="P27" s="10" t="str">
        <f>IFERROR(GETPIVOTDATA("Sum of 46-60",#REF!,"Week # Ran",ROW(A3)),"")</f>
        <v/>
      </c>
      <c r="Q27" s="10" t="str">
        <f>IFERROR(GETPIVOTDATA("Sum of 61-90",#REF!,"Week # Ran",ROW(A3)),"")</f>
        <v/>
      </c>
      <c r="R27" s="10" t="str">
        <f>IFERROR(GETPIVOTDATA("Sum of 91-180",#REF!,"Week # Ran",ROW(A3)),"")</f>
        <v/>
      </c>
      <c r="S27" s="10" t="str">
        <f>IFERROR(GETPIVOTDATA("Sum of 181-360",#REF!,"Week # Ran",ROW(A3)),"")</f>
        <v/>
      </c>
      <c r="T27" s="10" t="str">
        <f>IFERROR(GETPIVOTDATA("Sum of &gt;360",#REF!,"Week # Ran",ROW(A3)),"")</f>
        <v/>
      </c>
      <c r="U27" s="11" t="str">
        <f t="shared" si="0"/>
        <v/>
      </c>
      <c r="V27" s="12">
        <v>0.1</v>
      </c>
      <c r="W27" s="13">
        <f t="shared" si="3"/>
        <v>0</v>
      </c>
    </row>
    <row r="28" spans="9:23" x14ac:dyDescent="0.25">
      <c r="I28" s="6">
        <v>26</v>
      </c>
      <c r="J28" s="20">
        <v>3.7621847192692321</v>
      </c>
      <c r="K28" s="6"/>
      <c r="L28" s="8"/>
      <c r="M28" s="9">
        <v>23</v>
      </c>
      <c r="N28" s="10" t="str">
        <f>IFERROR((GETPIVOTDATA("Sum of 0-30",#REF!,"Week # Ran",ROW(A4))),"")</f>
        <v/>
      </c>
      <c r="O28" s="10" t="str">
        <f>IFERROR(GETPIVOTDATA("Sum of 31-45",#REF!,"Week # Ran",ROW(A4)),"")</f>
        <v/>
      </c>
      <c r="P28" s="10" t="str">
        <f>IFERROR(GETPIVOTDATA("Sum of 46-60",#REF!,"Week # Ran",ROW(A4)),"")</f>
        <v/>
      </c>
      <c r="Q28" s="10" t="str">
        <f>IFERROR(GETPIVOTDATA("Sum of 61-90",#REF!,"Week # Ran",ROW(A4)),"")</f>
        <v/>
      </c>
      <c r="R28" s="10" t="str">
        <f>IFERROR(GETPIVOTDATA("Sum of 91-180",#REF!,"Week # Ran",ROW(A4)),"")</f>
        <v/>
      </c>
      <c r="S28" s="10" t="str">
        <f>IFERROR(GETPIVOTDATA("Sum of 181-360",#REF!,"Week # Ran",ROW(A4)),"")</f>
        <v/>
      </c>
      <c r="T28" s="10" t="str">
        <f>IFERROR(GETPIVOTDATA("Sum of &gt;360",#REF!,"Week # Ran",ROW(A4)),"")</f>
        <v/>
      </c>
      <c r="U28" s="11" t="str">
        <f t="shared" si="0"/>
        <v/>
      </c>
      <c r="V28" s="12">
        <v>0.1</v>
      </c>
      <c r="W28" s="13">
        <f>SUM(N28:T28)</f>
        <v>0</v>
      </c>
    </row>
    <row r="29" spans="9:23" x14ac:dyDescent="0.25">
      <c r="I29" s="6">
        <v>27</v>
      </c>
      <c r="J29" s="20">
        <v>3.8801730451216612</v>
      </c>
      <c r="K29" s="6"/>
      <c r="L29" s="8"/>
      <c r="M29" s="9">
        <v>24</v>
      </c>
      <c r="N29" s="10" t="str">
        <f>IFERROR((GETPIVOTDATA("Sum of 0-30",#REF!,"Week # Ran",ROW(A5))),"")</f>
        <v/>
      </c>
      <c r="O29" s="10" t="str">
        <f>IFERROR(GETPIVOTDATA("Sum of 31-45",#REF!,"Week # Ran",ROW(A5)),"")</f>
        <v/>
      </c>
      <c r="P29" s="10" t="str">
        <f>IFERROR(GETPIVOTDATA("Sum of 46-60",#REF!,"Week # Ran",ROW(A5)),"")</f>
        <v/>
      </c>
      <c r="Q29" s="10" t="str">
        <f>IFERROR(GETPIVOTDATA("Sum of 61-90",#REF!,"Week # Ran",ROW(A5)),"")</f>
        <v/>
      </c>
      <c r="R29" s="10" t="str">
        <f>IFERROR(GETPIVOTDATA("Sum of 91-180",#REF!,"Week # Ran",ROW(A5)),"")</f>
        <v/>
      </c>
      <c r="S29" s="10" t="str">
        <f>IFERROR(GETPIVOTDATA("Sum of 181-360",#REF!,"Week # Ran",ROW(A5)),"")</f>
        <v/>
      </c>
      <c r="T29" s="10" t="str">
        <f>IFERROR(GETPIVOTDATA("Sum of &gt;360",#REF!,"Week # Ran",ROW(A5)),"")</f>
        <v/>
      </c>
      <c r="U29" s="11" t="str">
        <f t="shared" si="0"/>
        <v/>
      </c>
      <c r="V29" s="12">
        <v>0.1</v>
      </c>
      <c r="W29" s="13">
        <f t="shared" si="3"/>
        <v>0</v>
      </c>
    </row>
    <row r="30" spans="9:23" x14ac:dyDescent="0.25">
      <c r="I30" s="6">
        <v>28</v>
      </c>
      <c r="J30" s="20">
        <v>3.9981613709740889</v>
      </c>
      <c r="K30" s="6"/>
      <c r="L30" s="8"/>
      <c r="M30" s="9">
        <v>25</v>
      </c>
      <c r="N30" s="10" t="str">
        <f>IFERROR((GETPIVOTDATA("Sum of 0-30",#REF!,"Week # Ran",ROW(A6))),"")</f>
        <v/>
      </c>
      <c r="O30" s="10" t="str">
        <f>IFERROR(GETPIVOTDATA("Sum of 31-45",#REF!,"Week # Ran",ROW(A6)),"")</f>
        <v/>
      </c>
      <c r="P30" s="10" t="str">
        <f>IFERROR(GETPIVOTDATA("Sum of 46-60",#REF!,"Week # Ran",ROW(A6)),"")</f>
        <v/>
      </c>
      <c r="Q30" s="10" t="str">
        <f>IFERROR(GETPIVOTDATA("Sum of 61-90",#REF!,"Week # Ran",ROW(A6)),"")</f>
        <v/>
      </c>
      <c r="R30" s="10" t="str">
        <f>IFERROR(GETPIVOTDATA("Sum of 91-180",#REF!,"Week # Ran",ROW(A6)),"")</f>
        <v/>
      </c>
      <c r="S30" s="10" t="str">
        <f>IFERROR(GETPIVOTDATA("Sum of 181-360",#REF!,"Week # Ran",ROW(A6)),"")</f>
        <v/>
      </c>
      <c r="T30" s="10" t="str">
        <f>IFERROR(GETPIVOTDATA("Sum of &gt;360",#REF!,"Week # Ran",ROW(A6)),"")</f>
        <v/>
      </c>
      <c r="U30" s="11" t="str">
        <f t="shared" si="0"/>
        <v/>
      </c>
      <c r="V30" s="12">
        <v>0.1</v>
      </c>
      <c r="W30" s="13">
        <f t="shared" si="3"/>
        <v>0</v>
      </c>
    </row>
    <row r="31" spans="9:23" x14ac:dyDescent="0.25">
      <c r="I31" s="6">
        <v>29</v>
      </c>
      <c r="J31" s="20">
        <v>4.1161496968265174</v>
      </c>
      <c r="K31" s="6"/>
      <c r="L31" s="8"/>
      <c r="M31" s="9">
        <v>26</v>
      </c>
      <c r="N31" s="10" t="str">
        <f>IFERROR((GETPIVOTDATA("Sum of 0-30",#REF!,"Week # Ran",ROW(A7))),"")</f>
        <v/>
      </c>
      <c r="O31" s="10" t="str">
        <f>IFERROR(GETPIVOTDATA("Sum of 31-45",#REF!,"Week # Ran",ROW(A7)),"")</f>
        <v/>
      </c>
      <c r="P31" s="10" t="str">
        <f>IFERROR(GETPIVOTDATA("Sum of 46-60",#REF!,"Week # Ran",ROW(A7)),"")</f>
        <v/>
      </c>
      <c r="Q31" s="10" t="str">
        <f>IFERROR(GETPIVOTDATA("Sum of 61-90",#REF!,"Week # Ran",ROW(A7)),"")</f>
        <v/>
      </c>
      <c r="R31" s="10" t="str">
        <f>IFERROR(GETPIVOTDATA("Sum of 91-180",#REF!,"Week # Ran",ROW(A7)),"")</f>
        <v/>
      </c>
      <c r="S31" s="10" t="str">
        <f>IFERROR(GETPIVOTDATA("Sum of 181-360",#REF!,"Week # Ran",ROW(A7)),"")</f>
        <v/>
      </c>
      <c r="T31" s="10" t="str">
        <f>IFERROR(GETPIVOTDATA("Sum of &gt;360",#REF!,"Week # Ran",ROW(A7)),"")</f>
        <v/>
      </c>
      <c r="U31" s="11" t="str">
        <f t="shared" si="0"/>
        <v/>
      </c>
      <c r="V31" s="12">
        <v>0.1</v>
      </c>
      <c r="W31" s="13">
        <f>SUM(N31:T31)</f>
        <v>0</v>
      </c>
    </row>
    <row r="32" spans="9:23" x14ac:dyDescent="0.25">
      <c r="I32" s="6">
        <v>30</v>
      </c>
      <c r="J32" s="20">
        <v>4.2341380226789527</v>
      </c>
      <c r="K32" s="6"/>
      <c r="L32" s="8"/>
      <c r="M32" s="9">
        <v>27</v>
      </c>
      <c r="N32" s="10" t="str">
        <f>IFERROR((GETPIVOTDATA("Sum of 0-30",#REF!,"Week # Ran",ROW(A8))),"")</f>
        <v/>
      </c>
      <c r="O32" s="10" t="str">
        <f>IFERROR(GETPIVOTDATA("Sum of 31-45",#REF!,"Week # Ran",ROW(A8)),"")</f>
        <v/>
      </c>
      <c r="P32" s="10" t="str">
        <f>IFERROR(GETPIVOTDATA("Sum of 46-60",#REF!,"Week # Ran",ROW(A8)),"")</f>
        <v/>
      </c>
      <c r="Q32" s="10" t="str">
        <f>IFERROR(GETPIVOTDATA("Sum of 61-90",#REF!,"Week # Ran",ROW(A8)),"")</f>
        <v/>
      </c>
      <c r="R32" s="10" t="str">
        <f>IFERROR(GETPIVOTDATA("Sum of 91-180",#REF!,"Week # Ran",ROW(A8)),"")</f>
        <v/>
      </c>
      <c r="S32" s="10" t="str">
        <f>IFERROR(GETPIVOTDATA("Sum of 181-360",#REF!,"Week # Ran",ROW(A8)),"")</f>
        <v/>
      </c>
      <c r="T32" s="10" t="str">
        <f>IFERROR(GETPIVOTDATA("Sum of &gt;360",#REF!,"Week # Ran",ROW(A8)),"")</f>
        <v/>
      </c>
      <c r="U32" s="11" t="str">
        <f t="shared" si="0"/>
        <v/>
      </c>
      <c r="V32" s="12">
        <v>0.1</v>
      </c>
      <c r="W32" s="13">
        <f>SUM(N32:T32)</f>
        <v>0</v>
      </c>
    </row>
    <row r="33" spans="9:23" x14ac:dyDescent="0.25">
      <c r="I33" s="6">
        <v>31</v>
      </c>
      <c r="J33" s="20">
        <v>4.3521263485313808</v>
      </c>
      <c r="K33" s="6"/>
      <c r="L33" s="8"/>
      <c r="M33" s="9">
        <v>28</v>
      </c>
      <c r="N33" s="10" t="str">
        <f>IFERROR((GETPIVOTDATA("Sum of 0-30",#REF!,"Week # Ran",ROW(A9))),"")</f>
        <v/>
      </c>
      <c r="O33" s="10" t="str">
        <f>IFERROR(GETPIVOTDATA("Sum of 31-45",#REF!,"Week # Ran",ROW(A9)),"")</f>
        <v/>
      </c>
      <c r="P33" s="10" t="str">
        <f>IFERROR(GETPIVOTDATA("Sum of 46-60",#REF!,"Week # Ran",ROW(A9)),"")</f>
        <v/>
      </c>
      <c r="Q33" s="10" t="str">
        <f>IFERROR(GETPIVOTDATA("Sum of 61-90",#REF!,"Week # Ran",ROW(A9)),"")</f>
        <v/>
      </c>
      <c r="R33" s="10" t="str">
        <f>IFERROR(GETPIVOTDATA("Sum of 91-180",#REF!,"Week # Ran",ROW(A9)),"")</f>
        <v/>
      </c>
      <c r="S33" s="10" t="str">
        <f>IFERROR(GETPIVOTDATA("Sum of 181-360",#REF!,"Week # Ran",ROW(A9)),"")</f>
        <v/>
      </c>
      <c r="T33" s="10" t="str">
        <f>IFERROR(GETPIVOTDATA("Sum of &gt;360",#REF!,"Week # Ran",ROW(A9)),"")</f>
        <v/>
      </c>
      <c r="U33" s="11" t="str">
        <f t="shared" si="0"/>
        <v/>
      </c>
      <c r="V33" s="12">
        <v>0.1</v>
      </c>
      <c r="W33" s="13">
        <f t="shared" ref="W33:W35" si="4">SUM(N33:T33)</f>
        <v>0</v>
      </c>
    </row>
    <row r="34" spans="9:23" x14ac:dyDescent="0.25">
      <c r="I34" s="6">
        <v>32</v>
      </c>
      <c r="J34" s="20">
        <v>4.4701146743838098</v>
      </c>
      <c r="K34" s="6"/>
      <c r="L34" s="8"/>
      <c r="M34" s="9">
        <v>29</v>
      </c>
      <c r="N34" s="10" t="str">
        <f>IFERROR((GETPIVOTDATA("Sum of 0-30",#REF!,"Week # Ran",ROW(A10))),"")</f>
        <v/>
      </c>
      <c r="O34" s="10" t="str">
        <f>IFERROR(GETPIVOTDATA("Sum of 31-45",#REF!,"Week # Ran",ROW(A10)),"")</f>
        <v/>
      </c>
      <c r="P34" s="10" t="str">
        <f>IFERROR(GETPIVOTDATA("Sum of 46-60",#REF!,"Week # Ran",ROW(A10)),"")</f>
        <v/>
      </c>
      <c r="Q34" s="10" t="str">
        <f>IFERROR(GETPIVOTDATA("Sum of 61-90",#REF!,"Week # Ran",ROW(A10)),"")</f>
        <v/>
      </c>
      <c r="R34" s="10" t="str">
        <f>IFERROR(GETPIVOTDATA("Sum of 91-180",#REF!,"Week # Ran",ROW(A10)),"")</f>
        <v/>
      </c>
      <c r="S34" s="10" t="str">
        <f>IFERROR(GETPIVOTDATA("Sum of 181-360",#REF!,"Week # Ran",ROW(A10)),"")</f>
        <v/>
      </c>
      <c r="T34" s="10" t="str">
        <f>IFERROR(GETPIVOTDATA("Sum of &gt;360",#REF!,"Week # Ran",ROW(A10)),"")</f>
        <v/>
      </c>
      <c r="U34" s="11" t="str">
        <f t="shared" si="0"/>
        <v/>
      </c>
      <c r="V34" s="12">
        <v>0.1</v>
      </c>
      <c r="W34" s="13">
        <f t="shared" si="4"/>
        <v>0</v>
      </c>
    </row>
    <row r="35" spans="9:23" x14ac:dyDescent="0.25">
      <c r="I35" s="6">
        <v>33</v>
      </c>
      <c r="J35" s="20">
        <v>4.588103000236238</v>
      </c>
      <c r="K35" s="6"/>
      <c r="L35" s="8"/>
      <c r="M35" s="9">
        <v>30</v>
      </c>
      <c r="N35" s="10" t="str">
        <f>IFERROR((GETPIVOTDATA("Sum of 0-30",#REF!,"Week # Ran",ROW(A11))),"")</f>
        <v/>
      </c>
      <c r="O35" s="10" t="str">
        <f>IFERROR(GETPIVOTDATA("Sum of 31-45",#REF!,"Week # Ran",ROW(A11)),"")</f>
        <v/>
      </c>
      <c r="P35" s="10" t="str">
        <f>IFERROR(GETPIVOTDATA("Sum of 46-60",#REF!,"Week # Ran",ROW(A11)),"")</f>
        <v/>
      </c>
      <c r="Q35" s="10" t="str">
        <f>IFERROR(GETPIVOTDATA("Sum of 61-90",#REF!,"Week # Ran",ROW(A11)),"")</f>
        <v/>
      </c>
      <c r="R35" s="10" t="str">
        <f>IFERROR(GETPIVOTDATA("Sum of 91-180",#REF!,"Week # Ran",ROW(A11)),"")</f>
        <v/>
      </c>
      <c r="S35" s="10" t="str">
        <f>IFERROR(GETPIVOTDATA("Sum of 181-360",#REF!,"Week # Ran",ROW(A11)),"")</f>
        <v/>
      </c>
      <c r="T35" s="10" t="str">
        <f>IFERROR(GETPIVOTDATA("Sum of &gt;360",#REF!,"Week # Ran",ROW(A11)),"")</f>
        <v/>
      </c>
      <c r="U35" s="11" t="str">
        <f t="shared" si="0"/>
        <v/>
      </c>
      <c r="V35" s="12">
        <v>0.1</v>
      </c>
      <c r="W35" s="13">
        <f t="shared" si="4"/>
        <v>0</v>
      </c>
    </row>
    <row r="36" spans="9:23" x14ac:dyDescent="0.25">
      <c r="I36" s="6">
        <v>34</v>
      </c>
      <c r="J36" s="20">
        <v>4.706091326088667</v>
      </c>
      <c r="K36" s="6"/>
      <c r="L36" s="8"/>
      <c r="M36" s="9">
        <v>31</v>
      </c>
      <c r="N36" s="10" t="str">
        <f>IFERROR((GETPIVOTDATA("Sum of 0-30",#REF!,"Week # Ran",ROW(A12))),"")</f>
        <v/>
      </c>
      <c r="O36" s="10" t="str">
        <f>IFERROR(GETPIVOTDATA("Sum of 31-45",#REF!,"Week # Ran",ROW(A12)),"")</f>
        <v/>
      </c>
      <c r="P36" s="10" t="str">
        <f>IFERROR(GETPIVOTDATA("Sum of 46-60",#REF!,"Week # Ran",ROW(A12)),"")</f>
        <v/>
      </c>
      <c r="Q36" s="10" t="str">
        <f>IFERROR(GETPIVOTDATA("Sum of 61-90",#REF!,"Week # Ran",ROW(A12)),"")</f>
        <v/>
      </c>
      <c r="R36" s="10" t="str">
        <f>IFERROR(GETPIVOTDATA("Sum of 91-180",#REF!,"Week # Ran",ROW(A12)),"")</f>
        <v/>
      </c>
      <c r="S36" s="10" t="str">
        <f>IFERROR(GETPIVOTDATA("Sum of 181-360",#REF!,"Week # Ran",ROW(A12)),"")</f>
        <v/>
      </c>
      <c r="T36" s="10" t="str">
        <f>IFERROR(GETPIVOTDATA("Sum of &gt;360",#REF!,"Week # Ran",ROW(A12)),"")</f>
        <v/>
      </c>
      <c r="U36" s="11" t="str">
        <f t="shared" si="0"/>
        <v/>
      </c>
      <c r="V36" s="12">
        <v>0.1</v>
      </c>
      <c r="W36" s="13">
        <f>SUM(N36:T36)</f>
        <v>0</v>
      </c>
    </row>
    <row r="37" spans="9:23" x14ac:dyDescent="0.25">
      <c r="I37" s="6">
        <v>35</v>
      </c>
      <c r="J37" s="20">
        <v>4.824079651941096</v>
      </c>
      <c r="K37" s="6"/>
      <c r="L37" s="8"/>
      <c r="M37" s="9">
        <v>32</v>
      </c>
      <c r="N37" s="10" t="str">
        <f>IFERROR((GETPIVOTDATA("Sum of 0-30",#REF!,"Week # Ran",ROW(A13))),"")</f>
        <v/>
      </c>
      <c r="O37" s="10" t="str">
        <f>IFERROR(GETPIVOTDATA("Sum of 31-45",#REF!,"Week # Ran",ROW(A13)),"")</f>
        <v/>
      </c>
      <c r="P37" s="10" t="str">
        <f>IFERROR(GETPIVOTDATA("Sum of 46-60",#REF!,"Week # Ran",ROW(A13)),"")</f>
        <v/>
      </c>
      <c r="Q37" s="10" t="str">
        <f>IFERROR(GETPIVOTDATA("Sum of 61-90",#REF!,"Week # Ran",ROW(A13)),"")</f>
        <v/>
      </c>
      <c r="R37" s="10" t="str">
        <f>IFERROR(GETPIVOTDATA("Sum of 91-180",#REF!,"Week # Ran",ROW(A13)),"")</f>
        <v/>
      </c>
      <c r="S37" s="10" t="str">
        <f>IFERROR(GETPIVOTDATA("Sum of 181-360",#REF!,"Week # Ran",ROW(A13)),"")</f>
        <v/>
      </c>
      <c r="T37" s="10" t="str">
        <f>IFERROR(GETPIVOTDATA("Sum of &gt;360",#REF!,"Week # Ran",ROW(A13)),"")</f>
        <v/>
      </c>
      <c r="U37" s="11" t="str">
        <f t="shared" si="0"/>
        <v/>
      </c>
      <c r="V37" s="12">
        <v>0.1</v>
      </c>
      <c r="W37" s="13">
        <f t="shared" ref="W37:W54" si="5">SUM(N37:T37)</f>
        <v>0</v>
      </c>
    </row>
    <row r="38" spans="9:23" x14ac:dyDescent="0.25">
      <c r="I38" s="6">
        <v>36</v>
      </c>
      <c r="J38" s="20">
        <v>4.9420679777935232</v>
      </c>
      <c r="K38" s="6"/>
      <c r="L38" s="8"/>
      <c r="M38" s="9">
        <v>33</v>
      </c>
      <c r="N38" s="10" t="str">
        <f>IFERROR((GETPIVOTDATA("Sum of 0-30",#REF!,"Week # Ran",ROW(A14))),"")</f>
        <v/>
      </c>
      <c r="O38" s="10" t="str">
        <f>IFERROR(GETPIVOTDATA("Sum of 31-45",#REF!,"Week # Ran",ROW(A14)),"")</f>
        <v/>
      </c>
      <c r="P38" s="10" t="str">
        <f>IFERROR(GETPIVOTDATA("Sum of 46-60",#REF!,"Week # Ran",ROW(A14)),"")</f>
        <v/>
      </c>
      <c r="Q38" s="10" t="str">
        <f>IFERROR(GETPIVOTDATA("Sum of 61-90",#REF!,"Week # Ran",ROW(A14)),"")</f>
        <v/>
      </c>
      <c r="R38" s="10" t="str">
        <f>IFERROR(GETPIVOTDATA("Sum of 91-180",#REF!,"Week # Ran",ROW(A14)),"")</f>
        <v/>
      </c>
      <c r="S38" s="10" t="str">
        <f>IFERROR(GETPIVOTDATA("Sum of 181-360",#REF!,"Week # Ran",ROW(A14)),"")</f>
        <v/>
      </c>
      <c r="T38" s="10" t="str">
        <f>IFERROR(GETPIVOTDATA("Sum of &gt;360",#REF!,"Week # Ran",ROW(A14)),"")</f>
        <v/>
      </c>
      <c r="U38" s="11" t="str">
        <f t="shared" si="0"/>
        <v/>
      </c>
      <c r="V38" s="12">
        <v>0.1</v>
      </c>
      <c r="W38" s="13">
        <f t="shared" si="5"/>
        <v>0</v>
      </c>
    </row>
    <row r="39" spans="9:23" x14ac:dyDescent="0.25">
      <c r="I39" s="6">
        <v>37</v>
      </c>
      <c r="J39" s="20">
        <v>5.0600563036459523</v>
      </c>
      <c r="K39" s="6"/>
      <c r="L39" s="8"/>
      <c r="M39" s="9">
        <v>34</v>
      </c>
      <c r="N39" s="10" t="str">
        <f>IFERROR((GETPIVOTDATA("Sum of 0-30",#REF!,"Week # Ran",ROW(A15))),"")</f>
        <v/>
      </c>
      <c r="O39" s="10" t="str">
        <f>IFERROR(GETPIVOTDATA("Sum of 31-45",#REF!,"Week # Ran",ROW(A15)),"")</f>
        <v/>
      </c>
      <c r="P39" s="10" t="str">
        <f>IFERROR(GETPIVOTDATA("Sum of 46-60",#REF!,"Week # Ran",ROW(A15)),"")</f>
        <v/>
      </c>
      <c r="Q39" s="10" t="str">
        <f>IFERROR(GETPIVOTDATA("Sum of 61-90",#REF!,"Week # Ran",ROW(A15)),"")</f>
        <v/>
      </c>
      <c r="R39" s="10" t="str">
        <f>IFERROR(GETPIVOTDATA("Sum of 91-180",#REF!,"Week # Ran",ROW(A15)),"")</f>
        <v/>
      </c>
      <c r="S39" s="10" t="str">
        <f>IFERROR(GETPIVOTDATA("Sum of 181-360",#REF!,"Week # Ran",ROW(A15)),"")</f>
        <v/>
      </c>
      <c r="T39" s="10" t="str">
        <f>IFERROR(GETPIVOTDATA("Sum of &gt;360",#REF!,"Week # Ran",ROW(A15)),"")</f>
        <v/>
      </c>
      <c r="U39" s="11" t="str">
        <f t="shared" si="0"/>
        <v/>
      </c>
      <c r="V39" s="12">
        <v>0.1</v>
      </c>
      <c r="W39" s="13">
        <f t="shared" si="5"/>
        <v>0</v>
      </c>
    </row>
    <row r="40" spans="9:23" x14ac:dyDescent="0.25">
      <c r="I40" s="6">
        <v>38</v>
      </c>
      <c r="J40" s="20">
        <v>5.1780446294983866</v>
      </c>
      <c r="K40" s="6"/>
      <c r="L40" s="8"/>
      <c r="M40" s="9">
        <v>35</v>
      </c>
      <c r="N40" s="10" t="str">
        <f>IFERROR((GETPIVOTDATA("Sum of 0-30",#REF!,"Week # Ran",ROW(A16))),"")</f>
        <v/>
      </c>
      <c r="O40" s="10" t="str">
        <f>IFERROR(GETPIVOTDATA("Sum of 31-45",#REF!,"Week # Ran",ROW(A16)),"")</f>
        <v/>
      </c>
      <c r="P40" s="10" t="str">
        <f>IFERROR(GETPIVOTDATA("Sum of 46-60",#REF!,"Week # Ran",ROW(A16)),"")</f>
        <v/>
      </c>
      <c r="Q40" s="10" t="str">
        <f>IFERROR(GETPIVOTDATA("Sum of 61-90",#REF!,"Week # Ran",ROW(A16)),"")</f>
        <v/>
      </c>
      <c r="R40" s="10" t="str">
        <f>IFERROR(GETPIVOTDATA("Sum of 91-180",#REF!,"Week # Ran",ROW(A16)),"")</f>
        <v/>
      </c>
      <c r="S40" s="10" t="str">
        <f>IFERROR(GETPIVOTDATA("Sum of 181-360",#REF!,"Week # Ran",ROW(A16)),"")</f>
        <v/>
      </c>
      <c r="T40" s="10" t="str">
        <f>IFERROR(GETPIVOTDATA("Sum of &gt;360",#REF!,"Week # Ran",ROW(A16)),"")</f>
        <v/>
      </c>
      <c r="U40" s="11" t="str">
        <f t="shared" si="0"/>
        <v/>
      </c>
      <c r="V40" s="12">
        <v>0.1</v>
      </c>
      <c r="W40" s="13">
        <f t="shared" si="5"/>
        <v>0</v>
      </c>
    </row>
    <row r="41" spans="9:23" x14ac:dyDescent="0.25">
      <c r="I41" s="6">
        <v>39</v>
      </c>
      <c r="J41" s="20">
        <v>5.2960329553508156</v>
      </c>
      <c r="K41" s="6"/>
      <c r="L41" s="8"/>
      <c r="M41" s="9">
        <v>36</v>
      </c>
      <c r="N41" s="10" t="str">
        <f>IFERROR((GETPIVOTDATA("Sum of 0-30",#REF!,"Week # Ran",ROW(A17))),"")</f>
        <v/>
      </c>
      <c r="O41" s="10" t="str">
        <f>IFERROR(GETPIVOTDATA("Sum of 31-45",#REF!,"Week # Ran",ROW(A17)),"")</f>
        <v/>
      </c>
      <c r="P41" s="10" t="str">
        <f>IFERROR(GETPIVOTDATA("Sum of 46-60",#REF!,"Week # Ran",ROW(A17)),"")</f>
        <v/>
      </c>
      <c r="Q41" s="10" t="str">
        <f>IFERROR(GETPIVOTDATA("Sum of 61-90",#REF!,"Week # Ran",ROW(A17)),"")</f>
        <v/>
      </c>
      <c r="R41" s="10" t="str">
        <f>IFERROR(GETPIVOTDATA("Sum of 91-180",#REF!,"Week # Ran",ROW(A17)),"")</f>
        <v/>
      </c>
      <c r="S41" s="10" t="str">
        <f>IFERROR(GETPIVOTDATA("Sum of 181-360",#REF!,"Week # Ran",ROW(A17)),"")</f>
        <v/>
      </c>
      <c r="T41" s="10" t="str">
        <f>IFERROR(GETPIVOTDATA("Sum of &gt;360",#REF!,"Week # Ran",ROW(A17)),"")</f>
        <v/>
      </c>
      <c r="U41" s="11" t="str">
        <f t="shared" si="0"/>
        <v/>
      </c>
      <c r="V41" s="12">
        <v>0.1</v>
      </c>
      <c r="W41" s="13">
        <f t="shared" si="5"/>
        <v>0</v>
      </c>
    </row>
    <row r="42" spans="9:23" x14ac:dyDescent="0.25">
      <c r="I42" s="6">
        <v>40</v>
      </c>
      <c r="J42" s="20">
        <v>5.4140212812032447</v>
      </c>
      <c r="K42" s="6"/>
      <c r="L42" s="8"/>
      <c r="M42" s="9">
        <v>37</v>
      </c>
      <c r="N42" s="10" t="str">
        <f>IFERROR((GETPIVOTDATA("Sum of 0-30",#REF!,"Week # Ran",ROW(A18))),"")</f>
        <v/>
      </c>
      <c r="O42" s="10" t="str">
        <f>IFERROR(GETPIVOTDATA("Sum of 31-45",#REF!,"Week # Ran",ROW(A18)),"")</f>
        <v/>
      </c>
      <c r="P42" s="10" t="str">
        <f>IFERROR(GETPIVOTDATA("Sum of 46-60",#REF!,"Week # Ran",ROW(A18)),"")</f>
        <v/>
      </c>
      <c r="Q42" s="10" t="str">
        <f>IFERROR(GETPIVOTDATA("Sum of 61-90",#REF!,"Week # Ran",ROW(A18)),"")</f>
        <v/>
      </c>
      <c r="R42" s="10" t="str">
        <f>IFERROR(GETPIVOTDATA("Sum of 91-180",#REF!,"Week # Ran",ROW(A18)),"")</f>
        <v/>
      </c>
      <c r="S42" s="10" t="str">
        <f>IFERROR(GETPIVOTDATA("Sum of 181-360",#REF!,"Week # Ran",ROW(A18)),"")</f>
        <v/>
      </c>
      <c r="T42" s="10" t="str">
        <f>IFERROR(GETPIVOTDATA("Sum of &gt;360",#REF!,"Week # Ran",ROW(A18)),"")</f>
        <v/>
      </c>
      <c r="U42" s="11" t="str">
        <f t="shared" si="0"/>
        <v/>
      </c>
      <c r="V42" s="12">
        <v>0.1</v>
      </c>
      <c r="W42" s="13">
        <f t="shared" si="5"/>
        <v>0</v>
      </c>
    </row>
    <row r="43" spans="9:23" x14ac:dyDescent="0.25">
      <c r="I43" s="6">
        <v>41</v>
      </c>
      <c r="J43" s="20">
        <v>5.5320096070556728</v>
      </c>
      <c r="K43" s="6"/>
      <c r="L43" s="8"/>
      <c r="M43" s="9">
        <v>38</v>
      </c>
      <c r="N43" s="10" t="str">
        <f>IFERROR((GETPIVOTDATA("Sum of 0-30",#REF!,"Week # Ran",ROW(A19))),"")</f>
        <v/>
      </c>
      <c r="O43" s="10" t="str">
        <f>IFERROR(GETPIVOTDATA("Sum of 31-45",#REF!,"Week # Ran",ROW(A19)),"")</f>
        <v/>
      </c>
      <c r="P43" s="10" t="str">
        <f>IFERROR(GETPIVOTDATA("Sum of 46-60",#REF!,"Week # Ran",ROW(A19)),"")</f>
        <v/>
      </c>
      <c r="Q43" s="10" t="str">
        <f>IFERROR(GETPIVOTDATA("Sum of 61-90",#REF!,"Week # Ran",ROW(A19)),"")</f>
        <v/>
      </c>
      <c r="R43" s="10" t="str">
        <f>IFERROR(GETPIVOTDATA("Sum of 91-180",#REF!,"Week # Ran",ROW(A19)),"")</f>
        <v/>
      </c>
      <c r="S43" s="10" t="str">
        <f>IFERROR(GETPIVOTDATA("Sum of 181-360",#REF!,"Week # Ran",ROW(A19)),"")</f>
        <v/>
      </c>
      <c r="T43" s="10" t="str">
        <f>IFERROR(GETPIVOTDATA("Sum of &gt;360",#REF!,"Week # Ran",ROW(A19)),"")</f>
        <v/>
      </c>
      <c r="U43" s="11" t="str">
        <f t="shared" si="0"/>
        <v/>
      </c>
      <c r="V43" s="12">
        <v>0.1</v>
      </c>
      <c r="W43" s="13">
        <f t="shared" si="5"/>
        <v>0</v>
      </c>
    </row>
    <row r="44" spans="9:23" x14ac:dyDescent="0.25">
      <c r="I44" s="6">
        <v>42</v>
      </c>
      <c r="J44" s="20">
        <v>5.6499979329081009</v>
      </c>
      <c r="K44" s="6"/>
      <c r="L44" s="8"/>
      <c r="M44" s="9">
        <v>39</v>
      </c>
      <c r="N44" s="10" t="str">
        <f>IFERROR((GETPIVOTDATA("Sum of 0-30",#REF!,"Week # Ran",ROW(A20))),"")</f>
        <v/>
      </c>
      <c r="O44" s="10" t="str">
        <f>IFERROR(GETPIVOTDATA("Sum of 31-45",#REF!,"Week # Ran",ROW(A20)),"")</f>
        <v/>
      </c>
      <c r="P44" s="10" t="str">
        <f>IFERROR(GETPIVOTDATA("Sum of 46-60",#REF!,"Week # Ran",ROW(A20)),"")</f>
        <v/>
      </c>
      <c r="Q44" s="10" t="str">
        <f>IFERROR(GETPIVOTDATA("Sum of 61-90",#REF!,"Week # Ran",ROW(A20)),"")</f>
        <v/>
      </c>
      <c r="R44" s="10" t="str">
        <f>IFERROR(GETPIVOTDATA("Sum of 91-180",#REF!,"Week # Ran",ROW(A20)),"")</f>
        <v/>
      </c>
      <c r="S44" s="10" t="str">
        <f>IFERROR(GETPIVOTDATA("Sum of 181-360",#REF!,"Week # Ran",ROW(A20)),"")</f>
        <v/>
      </c>
      <c r="T44" s="10" t="str">
        <f>IFERROR(GETPIVOTDATA("Sum of &gt;360",#REF!,"Week # Ran",ROW(A20)),"")</f>
        <v/>
      </c>
      <c r="U44" s="11" t="str">
        <f t="shared" si="0"/>
        <v/>
      </c>
      <c r="V44" s="12">
        <v>0.1</v>
      </c>
      <c r="W44" s="13">
        <f t="shared" si="5"/>
        <v>0</v>
      </c>
    </row>
    <row r="45" spans="9:23" x14ac:dyDescent="0.25">
      <c r="I45" s="6">
        <v>43</v>
      </c>
      <c r="J45" s="20">
        <v>5.7679862587605299</v>
      </c>
      <c r="K45" s="6"/>
      <c r="L45" s="8"/>
      <c r="M45" s="9">
        <v>40</v>
      </c>
      <c r="N45" s="10" t="str">
        <f>IFERROR((GETPIVOTDATA("Sum of 0-30",#REF!,"Week # Ran",ROW(A21))),"")</f>
        <v/>
      </c>
      <c r="O45" s="10" t="str">
        <f>IFERROR(GETPIVOTDATA("Sum of 31-45",#REF!,"Week # Ran",ROW(A21)),"")</f>
        <v/>
      </c>
      <c r="P45" s="10" t="str">
        <f>IFERROR(GETPIVOTDATA("Sum of 46-60",#REF!,"Week # Ran",ROW(A21)),"")</f>
        <v/>
      </c>
      <c r="Q45" s="10" t="str">
        <f>IFERROR(GETPIVOTDATA("Sum of 61-90",#REF!,"Week # Ran",ROW(A21)),"")</f>
        <v/>
      </c>
      <c r="R45" s="10" t="str">
        <f>IFERROR(GETPIVOTDATA("Sum of 91-180",#REF!,"Week # Ran",ROW(A21)),"")</f>
        <v/>
      </c>
      <c r="S45" s="10" t="str">
        <f>IFERROR(GETPIVOTDATA("Sum of 181-360",#REF!,"Week # Ran",ROW(A21)),"")</f>
        <v/>
      </c>
      <c r="T45" s="10" t="str">
        <f>IFERROR(GETPIVOTDATA("Sum of &gt;360",#REF!,"Week # Ran",ROW(A21)),"")</f>
        <v/>
      </c>
      <c r="U45" s="11" t="str">
        <f t="shared" si="0"/>
        <v/>
      </c>
      <c r="V45" s="12">
        <v>0.1</v>
      </c>
      <c r="W45" s="13">
        <f t="shared" si="5"/>
        <v>0</v>
      </c>
    </row>
    <row r="46" spans="9:23" x14ac:dyDescent="0.25">
      <c r="I46" s="6">
        <v>44</v>
      </c>
      <c r="J46" s="20">
        <v>5.8859745846129581</v>
      </c>
      <c r="K46" s="6"/>
      <c r="L46" s="8"/>
      <c r="M46" s="9">
        <v>41</v>
      </c>
      <c r="N46" s="10" t="str">
        <f>IFERROR((GETPIVOTDATA("Sum of 0-30",#REF!,"Week # Ran",ROW(A22))),"")</f>
        <v/>
      </c>
      <c r="O46" s="10" t="str">
        <f>IFERROR(GETPIVOTDATA("Sum of 31-45",#REF!,"Week # Ran",ROW(A22)),"")</f>
        <v/>
      </c>
      <c r="P46" s="10" t="str">
        <f>IFERROR(GETPIVOTDATA("Sum of 46-60",#REF!,"Week # Ran",ROW(A22)),"")</f>
        <v/>
      </c>
      <c r="Q46" s="10" t="str">
        <f>IFERROR(GETPIVOTDATA("Sum of 61-90",#REF!,"Week # Ran",ROW(A22)),"")</f>
        <v/>
      </c>
      <c r="R46" s="10" t="str">
        <f>IFERROR(GETPIVOTDATA("Sum of 91-180",#REF!,"Week # Ran",ROW(A22)),"")</f>
        <v/>
      </c>
      <c r="S46" s="10" t="str">
        <f>IFERROR(GETPIVOTDATA("Sum of 181-360",#REF!,"Week # Ran",ROW(A22)),"")</f>
        <v/>
      </c>
      <c r="T46" s="10" t="str">
        <f>IFERROR(GETPIVOTDATA("Sum of &gt;360",#REF!,"Week # Ran",ROW(A22)),"")</f>
        <v/>
      </c>
      <c r="U46" s="11" t="str">
        <f t="shared" si="0"/>
        <v/>
      </c>
      <c r="V46" s="12">
        <v>0.1</v>
      </c>
      <c r="W46" s="13">
        <f t="shared" si="5"/>
        <v>0</v>
      </c>
    </row>
    <row r="47" spans="9:23" x14ac:dyDescent="0.25">
      <c r="I47" s="6">
        <v>45</v>
      </c>
      <c r="J47" s="20">
        <v>6.0039629104654173</v>
      </c>
      <c r="K47" s="6"/>
      <c r="L47" s="8"/>
      <c r="M47" s="9">
        <v>42</v>
      </c>
      <c r="N47" s="10" t="str">
        <f>IFERROR((GETPIVOTDATA("Sum of 0-30",#REF!,"Week # Ran",ROW(A23))),"")</f>
        <v/>
      </c>
      <c r="O47" s="10" t="str">
        <f>IFERROR(GETPIVOTDATA("Sum of 31-45",#REF!,"Week # Ran",ROW(A23)),"")</f>
        <v/>
      </c>
      <c r="P47" s="10" t="str">
        <f>IFERROR(GETPIVOTDATA("Sum of 46-60",#REF!,"Week # Ran",ROW(A23)),"")</f>
        <v/>
      </c>
      <c r="Q47" s="10" t="str">
        <f>IFERROR(GETPIVOTDATA("Sum of 61-90",#REF!,"Week # Ran",ROW(A23)),"")</f>
        <v/>
      </c>
      <c r="R47" s="10" t="str">
        <f>IFERROR(GETPIVOTDATA("Sum of 91-180",#REF!,"Week # Ran",ROW(A23)),"")</f>
        <v/>
      </c>
      <c r="S47" s="10" t="str">
        <f>IFERROR(GETPIVOTDATA("Sum of 181-360",#REF!,"Week # Ran",ROW(A23)),"")</f>
        <v/>
      </c>
      <c r="T47" s="10" t="str">
        <f>IFERROR(GETPIVOTDATA("Sum of &gt;360",#REF!,"Week # Ran",ROW(A23)),"")</f>
        <v/>
      </c>
      <c r="U47" s="11" t="str">
        <f t="shared" si="0"/>
        <v/>
      </c>
      <c r="V47" s="12">
        <v>0.1</v>
      </c>
      <c r="W47" s="13">
        <f t="shared" si="5"/>
        <v>0</v>
      </c>
    </row>
    <row r="48" spans="9:23" x14ac:dyDescent="0.25">
      <c r="I48" s="6">
        <v>46</v>
      </c>
      <c r="J48" s="20">
        <v>6.1219512363177975</v>
      </c>
      <c r="K48" s="6"/>
      <c r="L48" s="8"/>
      <c r="M48" s="9">
        <v>43</v>
      </c>
      <c r="N48" s="10" t="str">
        <f>IFERROR((GETPIVOTDATA("Sum of 0-30",#REF!,"Week # Ran",ROW(A24))),"")</f>
        <v/>
      </c>
      <c r="O48" s="10" t="str">
        <f>IFERROR(GETPIVOTDATA("Sum of 31-45",#REF!,"Week # Ran",ROW(A24)),"")</f>
        <v/>
      </c>
      <c r="P48" s="10" t="str">
        <f>IFERROR(GETPIVOTDATA("Sum of 46-60",#REF!,"Week # Ran",ROW(A24)),"")</f>
        <v/>
      </c>
      <c r="Q48" s="10" t="str">
        <f>IFERROR(GETPIVOTDATA("Sum of 61-90",#REF!,"Week # Ran",ROW(A24)),"")</f>
        <v/>
      </c>
      <c r="R48" s="10" t="str">
        <f>IFERROR(GETPIVOTDATA("Sum of 91-180",#REF!,"Week # Ran",ROW(A24)),"")</f>
        <v/>
      </c>
      <c r="S48" s="10" t="str">
        <f>IFERROR(GETPIVOTDATA("Sum of 181-360",#REF!,"Week # Ran",ROW(A24)),"")</f>
        <v/>
      </c>
      <c r="T48" s="10" t="str">
        <f>IFERROR(GETPIVOTDATA("Sum of &gt;360",#REF!,"Week # Ran",ROW(A24)),"")</f>
        <v/>
      </c>
      <c r="U48" s="11" t="str">
        <f t="shared" si="0"/>
        <v/>
      </c>
      <c r="V48" s="12">
        <v>0.1</v>
      </c>
      <c r="W48" s="13">
        <f t="shared" si="5"/>
        <v>0</v>
      </c>
    </row>
    <row r="49" spans="9:23" x14ac:dyDescent="0.25">
      <c r="I49" s="6">
        <v>47</v>
      </c>
      <c r="J49" s="20">
        <v>6.239939562170238</v>
      </c>
      <c r="K49" s="6"/>
      <c r="L49" s="8"/>
      <c r="M49" s="9">
        <v>44</v>
      </c>
      <c r="N49" s="10" t="str">
        <f>IFERROR((GETPIVOTDATA("Sum of 0-30",#REF!,"Week # Ran",ROW(A25))),"")</f>
        <v/>
      </c>
      <c r="O49" s="10" t="str">
        <f>IFERROR(GETPIVOTDATA("Sum of 31-45",#REF!,"Week # Ran",ROW(A25)),"")</f>
        <v/>
      </c>
      <c r="P49" s="10" t="str">
        <f>IFERROR(GETPIVOTDATA("Sum of 46-60",#REF!,"Week # Ran",ROW(A25)),"")</f>
        <v/>
      </c>
      <c r="Q49" s="10" t="str">
        <f>IFERROR(GETPIVOTDATA("Sum of 61-90",#REF!,"Week # Ran",ROW(A25)),"")</f>
        <v/>
      </c>
      <c r="R49" s="10" t="str">
        <f>IFERROR(GETPIVOTDATA("Sum of 91-180",#REF!,"Week # Ran",ROW(A25)),"")</f>
        <v/>
      </c>
      <c r="S49" s="10" t="str">
        <f>IFERROR(GETPIVOTDATA("Sum of 181-360",#REF!,"Week # Ran",ROW(A25)),"")</f>
        <v/>
      </c>
      <c r="T49" s="10" t="str">
        <f>IFERROR(GETPIVOTDATA("Sum of &gt;360",#REF!,"Week # Ran",ROW(A25)),"")</f>
        <v/>
      </c>
      <c r="U49" s="11" t="str">
        <f t="shared" si="0"/>
        <v/>
      </c>
      <c r="V49" s="12">
        <v>0.1</v>
      </c>
      <c r="W49" s="13">
        <f t="shared" si="5"/>
        <v>0</v>
      </c>
    </row>
    <row r="50" spans="9:23" x14ac:dyDescent="0.25">
      <c r="I50" s="6">
        <v>48</v>
      </c>
      <c r="J50" s="20">
        <v>6.3579278880226786</v>
      </c>
      <c r="K50" s="6"/>
      <c r="L50" s="8"/>
      <c r="M50" s="9">
        <v>45</v>
      </c>
      <c r="N50" s="10" t="str">
        <f>IFERROR((GETPIVOTDATA("Sum of 0-30",#REF!,"Week # Ran",ROW(A26))),"")</f>
        <v/>
      </c>
      <c r="O50" s="10" t="str">
        <f>IFERROR(GETPIVOTDATA("Sum of 31-45",#REF!,"Week # Ran",ROW(A26)),"")</f>
        <v/>
      </c>
      <c r="P50" s="10" t="str">
        <f>IFERROR(GETPIVOTDATA("Sum of 46-60",#REF!,"Week # Ran",ROW(A26)),"")</f>
        <v/>
      </c>
      <c r="Q50" s="10" t="str">
        <f>IFERROR(GETPIVOTDATA("Sum of 61-90",#REF!,"Week # Ran",ROW(A26)),"")</f>
        <v/>
      </c>
      <c r="R50" s="10" t="str">
        <f>IFERROR(GETPIVOTDATA("Sum of 91-180",#REF!,"Week # Ran",ROW(A26)),"")</f>
        <v/>
      </c>
      <c r="S50" s="10" t="str">
        <f>IFERROR(GETPIVOTDATA("Sum of 181-360",#REF!,"Week # Ran",ROW(A26)),"")</f>
        <v/>
      </c>
      <c r="T50" s="10" t="str">
        <f>IFERROR(GETPIVOTDATA("Sum of &gt;360",#REF!,"Week # Ran",ROW(A26)),"")</f>
        <v/>
      </c>
      <c r="U50" s="11" t="str">
        <f t="shared" si="0"/>
        <v/>
      </c>
      <c r="V50" s="12">
        <v>0.1</v>
      </c>
      <c r="W50" s="13">
        <f t="shared" si="5"/>
        <v>0</v>
      </c>
    </row>
    <row r="51" spans="9:23" x14ac:dyDescent="0.25">
      <c r="I51" s="6">
        <v>49</v>
      </c>
      <c r="J51" s="20">
        <v>6.4759162138751183</v>
      </c>
      <c r="K51" s="6"/>
      <c r="L51" s="8"/>
      <c r="M51" s="9">
        <v>46</v>
      </c>
      <c r="N51" s="10" t="str">
        <f>IFERROR((GETPIVOTDATA("Sum of 0-30",#REF!,"Week # Ran",ROW(A27))),"")</f>
        <v/>
      </c>
      <c r="O51" s="10" t="str">
        <f>IFERROR(GETPIVOTDATA("Sum of 31-45",#REF!,"Week # Ran",ROW(A27)),"")</f>
        <v/>
      </c>
      <c r="P51" s="10" t="str">
        <f>IFERROR(GETPIVOTDATA("Sum of 46-60",#REF!,"Week # Ran",ROW(A27)),"")</f>
        <v/>
      </c>
      <c r="Q51" s="10" t="str">
        <f>IFERROR(GETPIVOTDATA("Sum of 61-90",#REF!,"Week # Ran",ROW(A27)),"")</f>
        <v/>
      </c>
      <c r="R51" s="10" t="str">
        <f>IFERROR(GETPIVOTDATA("Sum of 91-180",#REF!,"Week # Ran",ROW(A27)),"")</f>
        <v/>
      </c>
      <c r="S51" s="10" t="str">
        <f>IFERROR(GETPIVOTDATA("Sum of 181-360",#REF!,"Week # Ran",ROW(A27)),"")</f>
        <v/>
      </c>
      <c r="T51" s="10" t="str">
        <f>IFERROR(GETPIVOTDATA("Sum of &gt;360",#REF!,"Week # Ran",ROW(A27)),"")</f>
        <v/>
      </c>
      <c r="U51" s="11" t="str">
        <f t="shared" si="0"/>
        <v/>
      </c>
      <c r="V51" s="12">
        <v>0.1</v>
      </c>
      <c r="W51" s="13">
        <f t="shared" si="5"/>
        <v>0</v>
      </c>
    </row>
    <row r="52" spans="9:23" x14ac:dyDescent="0.25">
      <c r="I52" s="6">
        <v>50</v>
      </c>
      <c r="J52" s="20">
        <v>6.5939045397275597</v>
      </c>
      <c r="K52" s="6"/>
      <c r="L52" s="8"/>
      <c r="M52" s="9">
        <v>47</v>
      </c>
      <c r="N52" s="10" t="str">
        <f>IFERROR((GETPIVOTDATA("Sum of 0-30",#REF!,"Week # Ran",ROW(A28))),"")</f>
        <v/>
      </c>
      <c r="O52" s="10" t="str">
        <f>IFERROR(GETPIVOTDATA("Sum of 31-45",#REF!,"Week # Ran",ROW(A28)),"")</f>
        <v/>
      </c>
      <c r="P52" s="10" t="str">
        <f>IFERROR(GETPIVOTDATA("Sum of 46-60",#REF!,"Week # Ran",ROW(A28)),"")</f>
        <v/>
      </c>
      <c r="Q52" s="10" t="str">
        <f>IFERROR(GETPIVOTDATA("Sum of 61-90",#REF!,"Week # Ran",ROW(A28)),"")</f>
        <v/>
      </c>
      <c r="R52" s="10" t="str">
        <f>IFERROR(GETPIVOTDATA("Sum of 91-180",#REF!,"Week # Ran",ROW(A28)),"")</f>
        <v/>
      </c>
      <c r="S52" s="10" t="str">
        <f>IFERROR(GETPIVOTDATA("Sum of 181-360",#REF!,"Week # Ran",ROW(A28)),"")</f>
        <v/>
      </c>
      <c r="T52" s="10" t="str">
        <f>IFERROR(GETPIVOTDATA("Sum of &gt;360",#REF!,"Week # Ran",ROW(A28)),"")</f>
        <v/>
      </c>
      <c r="U52" s="11" t="str">
        <f t="shared" si="0"/>
        <v/>
      </c>
      <c r="V52" s="12">
        <v>0.1</v>
      </c>
      <c r="W52" s="13">
        <f t="shared" si="5"/>
        <v>0</v>
      </c>
    </row>
    <row r="53" spans="9:23" x14ac:dyDescent="0.25">
      <c r="I53" s="6">
        <v>51</v>
      </c>
      <c r="J53" s="20">
        <v>6.7118928655799399</v>
      </c>
      <c r="K53" s="6"/>
      <c r="L53" s="8"/>
      <c r="M53" s="9">
        <v>48</v>
      </c>
      <c r="N53" s="10" t="str">
        <f>IFERROR((GETPIVOTDATA("Sum of 0-30",#REF!,"Week # Ran",ROW(A29))),"")</f>
        <v/>
      </c>
      <c r="O53" s="10" t="str">
        <f>IFERROR(GETPIVOTDATA("Sum of 31-45",#REF!,"Week # Ran",ROW(A29)),"")</f>
        <v/>
      </c>
      <c r="P53" s="10" t="str">
        <f>IFERROR(GETPIVOTDATA("Sum of 46-60",#REF!,"Week # Ran",ROW(A29)),"")</f>
        <v/>
      </c>
      <c r="Q53" s="10" t="str">
        <f>IFERROR(GETPIVOTDATA("Sum of 61-90",#REF!,"Week # Ran",ROW(A29)),"")</f>
        <v/>
      </c>
      <c r="R53" s="10" t="str">
        <f>IFERROR(GETPIVOTDATA("Sum of 91-180",#REF!,"Week # Ran",ROW(A29)),"")</f>
        <v/>
      </c>
      <c r="S53" s="10" t="str">
        <f>IFERROR(GETPIVOTDATA("Sum of 181-360",#REF!,"Week # Ran",ROW(A29)),"")</f>
        <v/>
      </c>
      <c r="T53" s="10" t="str">
        <f>IFERROR(GETPIVOTDATA("Sum of &gt;360",#REF!,"Week # Ran",ROW(A29)),"")</f>
        <v/>
      </c>
      <c r="U53" s="11" t="str">
        <f t="shared" si="0"/>
        <v/>
      </c>
      <c r="V53" s="12">
        <v>0.1</v>
      </c>
      <c r="W53" s="13">
        <f t="shared" si="5"/>
        <v>0</v>
      </c>
    </row>
    <row r="54" spans="9:23" ht="15.75" thickBot="1" x14ac:dyDescent="0.3">
      <c r="I54" s="7">
        <v>52</v>
      </c>
      <c r="J54" s="22">
        <v>6.8298811914323805</v>
      </c>
      <c r="K54" s="7"/>
      <c r="L54" s="8"/>
      <c r="M54" s="9">
        <v>49</v>
      </c>
      <c r="N54" s="10" t="str">
        <f>IFERROR((GETPIVOTDATA("Sum of 0-30",#REF!,"Week # Ran",ROW(A30))),"")</f>
        <v/>
      </c>
      <c r="O54" s="10" t="str">
        <f>IFERROR(GETPIVOTDATA("Sum of 31-45",#REF!,"Week # Ran",ROW(A30)),"")</f>
        <v/>
      </c>
      <c r="P54" s="10" t="str">
        <f>IFERROR(GETPIVOTDATA("Sum of 46-60",#REF!,"Week # Ran",ROW(A30)),"")</f>
        <v/>
      </c>
      <c r="Q54" s="10" t="str">
        <f>IFERROR(GETPIVOTDATA("Sum of 61-90",#REF!,"Week # Ran",ROW(A30)),"")</f>
        <v/>
      </c>
      <c r="R54" s="10" t="str">
        <f>IFERROR(GETPIVOTDATA("Sum of 91-180",#REF!,"Week # Ran",ROW(A30)),"")</f>
        <v/>
      </c>
      <c r="S54" s="10" t="str">
        <f>IFERROR(GETPIVOTDATA("Sum of 181-360",#REF!,"Week # Ran",ROW(A30)),"")</f>
        <v/>
      </c>
      <c r="T54" s="10" t="str">
        <f>IFERROR(GETPIVOTDATA("Sum of &gt;360",#REF!,"Week # Ran",ROW(A30)),"")</f>
        <v/>
      </c>
      <c r="U54" s="11" t="str">
        <f t="shared" si="0"/>
        <v/>
      </c>
      <c r="V54" s="12">
        <v>0.1</v>
      </c>
      <c r="W54" s="13">
        <f t="shared" si="5"/>
        <v>0</v>
      </c>
    </row>
    <row r="55" spans="9:23" x14ac:dyDescent="0.25">
      <c r="L55" s="8"/>
      <c r="M55" s="9">
        <v>50</v>
      </c>
      <c r="N55" s="10" t="str">
        <f>IFERROR((GETPIVOTDATA("Sum of 0-30",#REF!,"Week # Ran",ROW(A31))),"")</f>
        <v/>
      </c>
      <c r="O55" s="10" t="str">
        <f>IFERROR(GETPIVOTDATA("Sum of 31-45",#REF!,"Week # Ran",ROW(A31)),"")</f>
        <v/>
      </c>
      <c r="P55" s="10" t="str">
        <f>IFERROR(GETPIVOTDATA("Sum of 46-60",#REF!,"Week # Ran",ROW(A31)),"")</f>
        <v/>
      </c>
      <c r="Q55" s="10" t="str">
        <f>IFERROR(GETPIVOTDATA("Sum of 61-90",#REF!,"Week # Ran",ROW(A31)),"")</f>
        <v/>
      </c>
      <c r="R55" s="10" t="str">
        <f>IFERROR(GETPIVOTDATA("Sum of 91-180",#REF!,"Week # Ran",ROW(A31)),"")</f>
        <v/>
      </c>
      <c r="S55" s="10" t="str">
        <f>IFERROR(GETPIVOTDATA("Sum of 181-360",#REF!,"Week # Ran",ROW(A31)),"")</f>
        <v/>
      </c>
      <c r="T55" s="10" t="str">
        <f>IFERROR(GETPIVOTDATA("Sum of &gt;360",#REF!,"Week # Ran",ROW(A31)),"")</f>
        <v/>
      </c>
      <c r="U55" s="11" t="str">
        <f t="shared" si="0"/>
        <v/>
      </c>
      <c r="V55" s="12">
        <v>0.1</v>
      </c>
      <c r="W55" s="13">
        <f>SUM(N55:T55)</f>
        <v>0</v>
      </c>
    </row>
    <row r="56" spans="9:23" x14ac:dyDescent="0.25">
      <c r="L56" s="8"/>
      <c r="M56" s="9">
        <v>51</v>
      </c>
      <c r="N56" s="10" t="str">
        <f>IFERROR((GETPIVOTDATA("Sum of 0-30",#REF!,"Week # Ran",ROW(A32))),"")</f>
        <v/>
      </c>
      <c r="O56" s="10" t="str">
        <f>IFERROR(GETPIVOTDATA("Sum of 31-45",#REF!,"Week # Ran",ROW(A32)),"")</f>
        <v/>
      </c>
      <c r="P56" s="10" t="str">
        <f>IFERROR(GETPIVOTDATA("Sum of 46-60",#REF!,"Week # Ran",ROW(A32)),"")</f>
        <v/>
      </c>
      <c r="Q56" s="10" t="str">
        <f>IFERROR(GETPIVOTDATA("Sum of 61-90",#REF!,"Week # Ran",ROW(A32)),"")</f>
        <v/>
      </c>
      <c r="R56" s="10" t="str">
        <f>IFERROR(GETPIVOTDATA("Sum of 91-180",#REF!,"Week # Ran",ROW(A32)),"")</f>
        <v/>
      </c>
      <c r="S56" s="10" t="str">
        <f>IFERROR(GETPIVOTDATA("Sum of 181-360",#REF!,"Week # Ran",ROW(A32)),"")</f>
        <v/>
      </c>
      <c r="T56" s="10" t="str">
        <f>IFERROR(GETPIVOTDATA("Sum of &gt;360",#REF!,"Week # Ran",ROW(A32)),"")</f>
        <v/>
      </c>
      <c r="U56" s="11" t="str">
        <f t="shared" si="0"/>
        <v/>
      </c>
      <c r="V56" s="12">
        <v>0.1</v>
      </c>
      <c r="W56" s="13">
        <f>SUM(N56:T56)</f>
        <v>0</v>
      </c>
    </row>
    <row r="57" spans="9:23" x14ac:dyDescent="0.25">
      <c r="L57" s="8"/>
      <c r="M57" s="9">
        <v>52</v>
      </c>
      <c r="N57" s="10" t="str">
        <f>IFERROR((GETPIVOTDATA("Sum of 0-30",#REF!,"Week # Ran",ROW(A33))),"")</f>
        <v/>
      </c>
      <c r="O57" s="10" t="str">
        <f>IFERROR(GETPIVOTDATA("Sum of 31-45",#REF!,"Week # Ran",ROW(A33)),"")</f>
        <v/>
      </c>
      <c r="P57" s="10" t="str">
        <f>IFERROR(GETPIVOTDATA("Sum of 46-60",#REF!,"Week # Ran",ROW(A33)),"")</f>
        <v/>
      </c>
      <c r="Q57" s="10" t="str">
        <f>IFERROR(GETPIVOTDATA("Sum of 61-90",#REF!,"Week # Ran",ROW(A33)),"")</f>
        <v/>
      </c>
      <c r="R57" s="10" t="str">
        <f>IFERROR(GETPIVOTDATA("Sum of 91-180",#REF!,"Week # Ran",ROW(A33)),"")</f>
        <v/>
      </c>
      <c r="S57" s="10" t="str">
        <f>IFERROR(GETPIVOTDATA("Sum of 181-360",#REF!,"Week # Ran",ROW(A33)),"")</f>
        <v/>
      </c>
      <c r="T57" s="10" t="str">
        <f>IFERROR(GETPIVOTDATA("Sum of &gt;360",#REF!,"Week # Ran",ROW(A33)),"")</f>
        <v/>
      </c>
      <c r="U57" s="11" t="str">
        <f t="shared" si="0"/>
        <v/>
      </c>
      <c r="V57" s="12">
        <v>0.1</v>
      </c>
      <c r="W57" s="13"/>
    </row>
    <row r="58" spans="9:23" x14ac:dyDescent="0.25">
      <c r="L58" s="8"/>
    </row>
    <row r="59" spans="9:23" x14ac:dyDescent="0.25">
      <c r="L59" s="8"/>
    </row>
    <row r="60" spans="9:23" x14ac:dyDescent="0.25">
      <c r="L60" s="8"/>
    </row>
    <row r="61" spans="9:23" x14ac:dyDescent="0.25">
      <c r="L61" s="8"/>
    </row>
    <row r="62" spans="9:23" x14ac:dyDescent="0.25">
      <c r="L62" s="8"/>
    </row>
    <row r="63" spans="9:23" x14ac:dyDescent="0.25">
      <c r="L63" s="8"/>
    </row>
  </sheetData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PRO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zxATS Krifa,Ilyes (AHGS BIO Am) EXTERNAL</dc:creator>
  <cp:lastModifiedBy>zxATS Krifa,Ilyes (AHGS BIO Am) EXTERNAL</cp:lastModifiedBy>
  <dcterms:created xsi:type="dcterms:W3CDTF">2023-03-08T20:11:18Z</dcterms:created>
  <dcterms:modified xsi:type="dcterms:W3CDTF">2023-03-08T20:38:26Z</dcterms:modified>
</cp:coreProperties>
</file>