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talas\Downloads\"/>
    </mc:Choice>
  </mc:AlternateContent>
  <xr:revisionPtr revIDLastSave="0" documentId="8_{D0695815-C141-41FB-9A02-37D0412F3682}" xr6:coauthVersionLast="47" xr6:coauthVersionMax="47" xr10:uidLastSave="{00000000-0000-0000-0000-000000000000}"/>
  <bookViews>
    <workbookView xWindow="2400" yWindow="4275" windowWidth="47025" windowHeight="15345" xr2:uid="{4F4E3B80-A50F-49ED-AE6B-23C8D753D063}"/>
  </bookViews>
  <sheets>
    <sheet name="Feuil1" sheetId="1" r:id="rId1"/>
  </sheets>
  <calcPr calcId="191029" iterate="1" iterateDelta="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7" i="1" l="1"/>
  <c r="I7" i="1"/>
  <c r="N7" i="1" s="1"/>
  <c r="C7" i="1" a="1"/>
  <c r="C7" i="1" s="1"/>
  <c r="B7" i="1"/>
  <c r="M6" i="1"/>
  <c r="I6" i="1"/>
  <c r="N6" i="1" s="1"/>
  <c r="P6" i="1" s="1"/>
  <c r="C6" i="1" a="1"/>
  <c r="C6" i="1" s="1"/>
  <c r="B6" i="1"/>
  <c r="M5" i="1"/>
  <c r="I5" i="1"/>
  <c r="C5" i="1" a="1"/>
  <c r="C5" i="1" s="1"/>
  <c r="B5" i="1"/>
  <c r="M4" i="1"/>
  <c r="I4" i="1"/>
  <c r="N4" i="1" s="1"/>
  <c r="C4" i="1" a="1"/>
  <c r="C4" i="1" s="1"/>
  <c r="B4" i="1"/>
  <c r="M3" i="1"/>
  <c r="I3" i="1"/>
  <c r="N3" i="1" s="1"/>
  <c r="W3" i="1" s="1"/>
  <c r="C3" i="1" a="1"/>
  <c r="C3" i="1" s="1"/>
  <c r="B3" i="1"/>
  <c r="M2" i="1"/>
  <c r="I2" i="1"/>
  <c r="C2" i="1" a="1"/>
  <c r="C2" i="1" s="1"/>
  <c r="B2" i="1"/>
  <c r="Y6" i="1" l="1"/>
  <c r="S7" i="1"/>
  <c r="U7" i="1"/>
  <c r="V7" i="1"/>
  <c r="T7" i="1"/>
  <c r="W7" i="1"/>
  <c r="Y7" i="1"/>
  <c r="X7" i="1"/>
  <c r="N2" i="1"/>
  <c r="Y2" i="1" s="1"/>
  <c r="X6" i="1"/>
  <c r="N5" i="1"/>
  <c r="X5" i="1" s="1"/>
  <c r="R3" i="1"/>
  <c r="X2" i="1"/>
  <c r="W2" i="1"/>
  <c r="V2" i="1"/>
  <c r="Z2" i="1"/>
  <c r="Z3" i="1" s="1"/>
  <c r="Z4" i="1" s="1"/>
  <c r="Z5" i="1" s="1"/>
  <c r="Z6" i="1" s="1"/>
  <c r="Z7" i="1" s="1"/>
  <c r="Y4" i="1"/>
  <c r="X4" i="1"/>
  <c r="W4" i="1"/>
  <c r="V4" i="1"/>
  <c r="U4" i="1"/>
  <c r="T4" i="1"/>
  <c r="S4" i="1"/>
  <c r="R4" i="1"/>
  <c r="Q4" i="1"/>
  <c r="P4" i="1"/>
  <c r="U5" i="1"/>
  <c r="W5" i="1"/>
  <c r="T5" i="1"/>
  <c r="V5" i="1"/>
  <c r="Y3" i="1"/>
  <c r="X3" i="1"/>
  <c r="V3" i="1"/>
  <c r="U3" i="1"/>
  <c r="T3" i="1"/>
  <c r="S3" i="1"/>
  <c r="Q3" i="1"/>
  <c r="P3" i="1"/>
  <c r="Q6" i="1"/>
  <c r="R6" i="1"/>
  <c r="S6" i="1"/>
  <c r="T6" i="1"/>
  <c r="U6" i="1"/>
  <c r="V6" i="1"/>
  <c r="W6" i="1"/>
  <c r="P7" i="1"/>
  <c r="Q7" i="1"/>
  <c r="R7" i="1"/>
  <c r="Q5" i="1" l="1"/>
  <c r="S5" i="1"/>
  <c r="R5" i="1"/>
  <c r="P5" i="1"/>
  <c r="Y5" i="1"/>
  <c r="P2" i="1" l="1" a="1"/>
  <c r="P2" i="1"/>
  <c r="Q2" i="1" a="1"/>
  <c r="Q2" i="1"/>
  <c r="R2" i="1" a="1"/>
  <c r="R2" i="1"/>
  <c r="S2" i="1" a="1"/>
  <c r="S2" i="1"/>
  <c r="T2" i="1" a="1"/>
  <c r="T2" i="1"/>
  <c r="U2" i="1" a="1"/>
  <c r="U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<sst xmlns="http://schemas.openxmlformats.org/spreadsheetml/2006/main" count="49" uniqueCount="38">
  <si>
    <t/>
  </si>
  <si>
    <t>Denom.</t>
  </si>
  <si>
    <t>Actif/Rebus</t>
  </si>
  <si>
    <t>Désignation</t>
  </si>
  <si>
    <t>N° Série / Modèle</t>
  </si>
  <si>
    <t>Fournisseur + N° Facture</t>
  </si>
  <si>
    <t>Date acq. M T</t>
  </si>
  <si>
    <t>En compta</t>
  </si>
  <si>
    <t>Amort</t>
  </si>
  <si>
    <t>Année Fin Amort.</t>
  </si>
  <si>
    <t>Assiette de calcul initiale</t>
  </si>
  <si>
    <t>REM 05</t>
  </si>
  <si>
    <t>ACTIF</t>
  </si>
  <si>
    <t>[EW-830-BX] REMORQUE LIDER 3M50</t>
  </si>
  <si>
    <t>VN52L1630J1000067</t>
  </si>
  <si>
    <t>DESTRIAN 2018/302999</t>
  </si>
  <si>
    <t>L</t>
  </si>
  <si>
    <t>10,00</t>
  </si>
  <si>
    <t>REM 06</t>
  </si>
  <si>
    <t xml:space="preserve">[FA-961-PD] REMORQUE LIDER 3M50 </t>
  </si>
  <si>
    <t>VN52L1630J1000246</t>
  </si>
  <si>
    <t>DESTRIAN 2018/901867</t>
  </si>
  <si>
    <t>REM 07</t>
  </si>
  <si>
    <t>[FB-093-FX] REMORQUE LIDER 750KG  + REHAUSSE GRIL. (190,00€)</t>
  </si>
  <si>
    <t>VN51L2B23J1001231</t>
  </si>
  <si>
    <t>DESTRIAN 2018/1002638</t>
  </si>
  <si>
    <t>33,33</t>
  </si>
  <si>
    <t>SCOOTER 125 PEUGEOT + MISE EN ROUTE</t>
  </si>
  <si>
    <t xml:space="preserve">CYCLES SUIRE GPE MD MOTOCYCLES </t>
  </si>
  <si>
    <t>25,00</t>
  </si>
  <si>
    <t>BEN 05</t>
  </si>
  <si>
    <t>[EV-324-LW] CAMION IVECO DAILY</t>
  </si>
  <si>
    <t>ZCFC635B40D6045529</t>
  </si>
  <si>
    <t>20,00</t>
  </si>
  <si>
    <t>BEN 01</t>
  </si>
  <si>
    <t>[DJ-492-HG] CAMION IVECO DAILY</t>
  </si>
  <si>
    <t>ZCFC35A740D533467</t>
  </si>
  <si>
    <t xml:space="preserve">Vendu à GPDG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</si>
</sst>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0000"/>
    <numFmt numFmtId="166" formatCode="yyyy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</font>
    <font>
      <sz val="10"/>
      <name val="Calibri"/>
      <family val="2"/>
    </font>
    <font>
      <b/>
      <sz val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1">
    <xf numFmtId="0" fontId="0" fillId="0" borderId="0" xfId="0"/>
    <xf numFmtId="0" fontId="4" fillId="0" borderId="0" xfId="0" applyFont="1" applyAlignment="1">
      <alignment horizontal="center" vertical="center" wrapText="1"/>
    </xf>
    <xf numFmtId="1" fontId="4" fillId="0" borderId="0" xfId="0" applyNumberFormat="1" applyFont="1" applyAlignment="1">
      <alignment horizontal="center" vertical="center" wrapText="1"/>
    </xf>
    <xf numFmtId="44" fontId="4" fillId="0" borderId="0" xfId="2" applyFont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vertical="top" wrapText="1"/>
    </xf>
    <xf numFmtId="0" fontId="3" fillId="0" borderId="0" xfId="0" applyFont="1"/>
    <xf numFmtId="14" fontId="3" fillId="0" borderId="0" xfId="0" applyNumberFormat="1" applyFont="1"/>
    <xf numFmtId="1" fontId="3" fillId="0" borderId="0" xfId="1" applyNumberFormat="1" applyFont="1"/>
    <xf numFmtId="44" fontId="4" fillId="0" borderId="0" xfId="2" applyFont="1"/>
    <xf numFmtId="0" fontId="3" fillId="0" borderId="0" xfId="0" applyFont="1" applyAlignment="1">
      <alignment horizontal="center"/>
    </xf>
    <xf numFmtId="1" fontId="3" fillId="0" borderId="0" xfId="0" applyNumberFormat="1" applyFont="1"/>
    <xf numFmtId="2" fontId="3" fillId="0" borderId="0" xfId="0" applyNumberFormat="1" applyFont="1"/>
    <xf numFmtId="44" fontId="4" fillId="0" borderId="0" xfId="2" applyFont="1" applyFill="1"/>
    <xf numFmtId="0" fontId="2" fillId="0" borderId="0" xfId="0" applyFont="1"/>
    <xf numFmtId="14" fontId="2" fillId="0" borderId="0" xfId="0" applyNumberFormat="1" applyFont="1"/>
    <xf numFmtId="2" fontId="3" fillId="0" borderId="0" xfId="0" applyNumberFormat="1" applyFont="1" applyAlignment="1">
      <alignment horizontal="left"/>
    </xf>
    <xf numFmtId="1" fontId="0" fillId="0" borderId="0" xfId="0" applyNumberFormat="1"/>
    <xf numFmtId="166" fontId="3" fillId="0" borderId="0" xfId="0" applyNumberFormat="1" applyFont="1"/>
    <xf numFmtId="2" fontId="3" fillId="2" borderId="0" xfId="0" applyNumberFormat="1" applyFont="1" applyFill="1"/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19051</xdr:colOff>
      <xdr:row>9</xdr:row>
      <xdr:rowOff>1</xdr:rowOff>
    </xdr:from>
    <xdr:to>
      <xdr:col>34</xdr:col>
      <xdr:colOff>1</xdr:colOff>
      <xdr:row>33</xdr:row>
      <xdr:rowOff>15309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82C497F-36BB-4ED9-AE2C-72D7A63C55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0688301" y="1971676"/>
          <a:ext cx="5314950" cy="4587308"/>
        </a:xfrm>
        <a:prstGeom prst="rect">
          <a:avLst/>
        </a:prstGeom>
      </xdr:spPr>
    </xdr:pic>
    <xdr:clientData/>
  </xdr:twoCellAnchor>
  <xdr:twoCellAnchor>
    <xdr:from>
      <xdr:col>27</xdr:col>
      <xdr:colOff>0</xdr:colOff>
      <xdr:row>0</xdr:row>
      <xdr:rowOff>9525</xdr:rowOff>
    </xdr:from>
    <xdr:to>
      <xdr:col>34</xdr:col>
      <xdr:colOff>19050</xdr:colOff>
      <xdr:row>5</xdr:row>
      <xdr:rowOff>142875</xdr:rowOff>
    </xdr:to>
    <xdr:sp macro="" textlink="">
      <xdr:nvSpPr>
        <xdr:cNvPr id="3" name="Text Box 4">
          <a:extLst>
            <a:ext uri="{FF2B5EF4-FFF2-40B4-BE49-F238E27FC236}">
              <a16:creationId xmlns:a16="http://schemas.microsoft.com/office/drawing/2014/main" id="{BD1B8049-065B-4933-A7F6-C3056E605FE0}"/>
            </a:ext>
          </a:extLst>
        </xdr:cNvPr>
        <xdr:cNvSpPr txBox="1">
          <a:spLocks noChangeArrowheads="1"/>
        </xdr:cNvSpPr>
      </xdr:nvSpPr>
      <xdr:spPr bwMode="auto">
        <a:xfrm>
          <a:off x="20669250" y="200025"/>
          <a:ext cx="5353050" cy="12668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rPr>
            <a:t>Les bennes subissent une décote de 35% sur la valeur d'achat initiale, suivie de 5% par année.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ea typeface="Calibri"/>
              <a:cs typeface="Calibri"/>
            </a:rPr>
            <a:t>Les VL + remorques subissent une décote de 50% sur la valeur initiale, suivie de 7% par année.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3081AB-152E-4472-AD78-4463D0C8EBE1}">
  <dimension ref="A1:AH40"/>
  <sheetViews>
    <sheetView tabSelected="1" workbookViewId="0">
      <selection activeCell="E16" sqref="E16"/>
    </sheetView>
  </sheetViews>
  <sheetFormatPr baseColWidth="10" defaultRowHeight="15" x14ac:dyDescent="0.25"/>
  <cols>
    <col min="1" max="3" width="7.140625" customWidth="1"/>
    <col min="4" max="4" width="10.140625" customWidth="1"/>
    <col min="5" max="5" width="54.42578125" customWidth="1"/>
    <col min="6" max="6" width="19" hidden="1" customWidth="1"/>
    <col min="7" max="7" width="29.28515625" hidden="1" customWidth="1"/>
    <col min="9" max="9" width="11.42578125" style="18"/>
    <col min="11" max="11" width="1.7109375" bestFit="1" customWidth="1"/>
    <col min="12" max="12" width="5.85546875" bestFit="1" customWidth="1"/>
    <col min="13" max="13" width="5.85546875" customWidth="1"/>
    <col min="14" max="14" width="7.5703125" style="18" customWidth="1"/>
    <col min="15" max="18" width="14.7109375" customWidth="1"/>
    <col min="19" max="19" width="11.140625" bestFit="1" customWidth="1"/>
    <col min="20" max="21" width="9" bestFit="1" customWidth="1"/>
  </cols>
  <sheetData>
    <row r="1" spans="1:34" s="5" customFormat="1" ht="38.25" x14ac:dyDescent="0.25">
      <c r="A1" s="1" t="s">
        <v>1</v>
      </c>
      <c r="B1" s="1"/>
      <c r="C1" s="1"/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2"/>
      <c r="J1" s="3" t="s">
        <v>7</v>
      </c>
      <c r="K1" s="1" t="s">
        <v>0</v>
      </c>
      <c r="L1" s="1" t="s">
        <v>8</v>
      </c>
      <c r="M1" s="1"/>
      <c r="N1" s="2" t="s">
        <v>9</v>
      </c>
      <c r="O1" s="1" t="s">
        <v>10</v>
      </c>
      <c r="P1" s="4">
        <v>2033</v>
      </c>
      <c r="Q1" s="4">
        <v>2032</v>
      </c>
      <c r="R1" s="4">
        <v>2031</v>
      </c>
      <c r="S1" s="4">
        <v>2030</v>
      </c>
      <c r="T1" s="4">
        <v>2029</v>
      </c>
      <c r="U1" s="4">
        <v>2028</v>
      </c>
      <c r="V1" s="4">
        <v>2027</v>
      </c>
      <c r="W1" s="4">
        <v>2026</v>
      </c>
      <c r="X1" s="4">
        <v>2025</v>
      </c>
      <c r="Y1" s="4">
        <v>2024</v>
      </c>
      <c r="Z1" s="4">
        <v>2023</v>
      </c>
      <c r="AB1" s="6"/>
      <c r="AC1" s="6"/>
      <c r="AD1" s="6"/>
      <c r="AE1" s="6"/>
      <c r="AF1" s="6"/>
      <c r="AG1" s="6"/>
      <c r="AH1" s="6"/>
    </row>
    <row r="2" spans="1:34" s="7" customFormat="1" ht="12.75" x14ac:dyDescent="0.2">
      <c r="A2" s="7" t="s">
        <v>11</v>
      </c>
      <c r="B2" s="7" t="str">
        <f>MID(A2,1,3)</f>
        <v>REM</v>
      </c>
      <c r="C2" s="7" cm="1">
        <f t="array" ref="C2">_xlfn.IFS(LEFT(A2)="B",1,LEFT(A2)="R",2,LEFT(A2)="T",2,LEFT(A2)="V",2,LEFT(A2)="","")</f>
        <v>2</v>
      </c>
      <c r="D2" s="7" t="s">
        <v>12</v>
      </c>
      <c r="E2" s="7" t="s">
        <v>13</v>
      </c>
      <c r="F2" s="7" t="s">
        <v>14</v>
      </c>
      <c r="G2" s="7" t="s">
        <v>15</v>
      </c>
      <c r="H2" s="8">
        <v>43185</v>
      </c>
      <c r="I2" s="9">
        <f>YEAR(H2)</f>
        <v>2018</v>
      </c>
      <c r="J2" s="10">
        <v>2426</v>
      </c>
      <c r="K2" s="11" t="s">
        <v>16</v>
      </c>
      <c r="L2" s="7" t="s">
        <v>17</v>
      </c>
      <c r="M2" s="7">
        <f>100/L2</f>
        <v>10</v>
      </c>
      <c r="N2" s="12">
        <f>I2+M2</f>
        <v>2028</v>
      </c>
      <c r="O2" s="10">
        <v>2426</v>
      </c>
      <c r="P2" s="20" t="b" cm="1">
        <f t="array" aca="1" ref="P2" ca="1">_xlfn.IFS(P1&lt;=$N$2,$O$2/$M$2/12,P1=EDATE($N2,12),AND($C$2="1"),$O$2*65/100/12,P1=EDATE(J2,12),AND($C$2="2"),$O$2/2/12,P1&gt;$N$2,AND($C$2="1"),P2*95/100/12,P1&gt;$N$2,J45:K47,P2*93/100/12)</f>
        <v>0</v>
      </c>
      <c r="Q2" s="20" t="e" cm="1">
        <f t="array" aca="1" ref="Q2" ca="1">_xlfn.IFS(Q1&lt;=$N$2,$O$2/$M$2/12,Q1=EDATE($N2,12),AND($C$2="1"),$O$2*65/100/12,Q1=EDATE(K2,12),AND($C$2="2"),$O$2/2/12,Q1&gt;$N$2,AND($C$2="1"),Q2*95/100/12,Q1&gt;$N$2,K45:L47,Q2*93/100/12)</f>
        <v>#VALUE!</v>
      </c>
      <c r="R2" s="20" t="b" cm="1">
        <f t="array" aca="1" ref="R2" ca="1">_xlfn.IFS(R1&lt;=$N$2,$O$2/$M$2/12,R1=EDATE($N2,12),AND($C$2="1"),$O$2*65/100/12,R1=EDATE(L2,12),AND($C$2="2"),$O$2/2/12,R1&gt;$N$2,AND($C$2="1"),R2*95/100/12,R1&gt;$N$2,L45:M47,R2*93/100/12)</f>
        <v>0</v>
      </c>
      <c r="S2" s="20" t="b" cm="1">
        <f t="array" aca="1" ref="S2" ca="1">_xlfn.IFS(S1&lt;=$N$2,$O$2/$M$2/12,S1=EDATE($N2,12),AND($C$2="1"),$O$2*65/100/12,S1=EDATE(M2,12),AND($C$2="2"),$O$2/2/12,S1&gt;$N$2,AND($C$2="1"),S2*95/100/12,S1&gt;$N$2,M45:N47,S2*93/100/12)</f>
        <v>0</v>
      </c>
      <c r="T2" s="20" t="b" cm="1">
        <f t="array" aca="1" ref="T2" ca="1">_xlfn.IFS(T1&lt;=$N$2,$O$2/$M$2/12,T1=H2+L2+1,AND($C$2="1"),$O$2*65/100/12,T1=H2+L2+1,AND($C$2="2"),$O$2/2/12,T1&gt;$N$2,AND($C$2="1"),T2*95/100/12,T1&gt;$N$2,N45:O47,T2*93/100/12)</f>
        <v>0</v>
      </c>
      <c r="U2" s="13" cm="1">
        <f t="array" aca="1" ref="U2" ca="1">_xlfn.IFS(U1&lt;=$N$2,$O$2/$M$2/12,U1=(I2+M2+1),AND($C$2="1"),$O$2*65/100/12,U1=(I2+M2+1),AND($C$2="2"),$O$2/2/12,U1&gt;$N$2,AND($C$2="1"),U2*95/100/12,U1&gt;$N$2,O45:P47,U2*93/100/12)</f>
        <v>20.216666666666665</v>
      </c>
      <c r="V2" s="13">
        <f>IF($V$1&lt;=$N2,$O2/$M2/12,"")</f>
        <v>20.216666666666665</v>
      </c>
      <c r="W2" s="13">
        <f>IF($W$1&lt;=$N2,$O2/$M2/12,"")</f>
        <v>20.216666666666665</v>
      </c>
      <c r="X2" s="13">
        <f>IF($X$1&lt;=$N2,$O2/$M2/12,"")</f>
        <v>20.216666666666665</v>
      </c>
      <c r="Y2" s="13">
        <f>IF($Y$1&lt;=$N2,$O2/$M2/12,"")</f>
        <v>20.216666666666665</v>
      </c>
      <c r="Z2" s="13">
        <f>IF($Z1&lt;=$N2,$O2/$M2/12,"")</f>
        <v>20.216666666666665</v>
      </c>
      <c r="AB2" s="6"/>
      <c r="AC2" s="6"/>
      <c r="AD2" s="6"/>
      <c r="AE2" s="6"/>
      <c r="AF2" s="6"/>
      <c r="AG2" s="6"/>
      <c r="AH2" s="6"/>
    </row>
    <row r="3" spans="1:34" s="7" customFormat="1" ht="12.75" x14ac:dyDescent="0.2">
      <c r="A3" s="7" t="s">
        <v>18</v>
      </c>
      <c r="B3" s="7" t="str">
        <f t="shared" ref="B3:B7" si="0">MID(A3,1,3)</f>
        <v>REM</v>
      </c>
      <c r="C3" s="7" cm="1">
        <f t="array" ref="C3">_xlfn.IFS(LEFT(A3)="B",1,LEFT(A3)="R",2,LEFT(A3)="T",2,LEFT(A3)="V",2,LEFT(A3)="","")</f>
        <v>2</v>
      </c>
      <c r="D3" s="7" t="s">
        <v>12</v>
      </c>
      <c r="E3" s="7" t="s">
        <v>19</v>
      </c>
      <c r="F3" s="7" t="s">
        <v>20</v>
      </c>
      <c r="G3" s="7" t="s">
        <v>21</v>
      </c>
      <c r="H3" s="8">
        <v>43368</v>
      </c>
      <c r="I3" s="9">
        <f t="shared" ref="I3:I7" si="1">YEAR(H3)</f>
        <v>2018</v>
      </c>
      <c r="J3" s="10">
        <v>2400</v>
      </c>
      <c r="K3" s="11" t="s">
        <v>16</v>
      </c>
      <c r="L3" s="13">
        <v>20</v>
      </c>
      <c r="M3" s="7">
        <f t="shared" ref="M3:M7" si="2">100/L3</f>
        <v>5</v>
      </c>
      <c r="N3" s="12">
        <f t="shared" ref="N3:N7" si="3">I3+M3</f>
        <v>2023</v>
      </c>
      <c r="O3" s="10">
        <v>2400</v>
      </c>
      <c r="P3" s="13" t="str">
        <f>IF($P$1&lt;=$N3,$O3/$M3/12,"")</f>
        <v/>
      </c>
      <c r="Q3" s="13" t="str">
        <f>IF($Q$1&lt;=$N3,$O3/$M3/12,"")</f>
        <v/>
      </c>
      <c r="R3" s="13" t="str">
        <f>IF($R$1&lt;=$N3,$O3/$M3/12,"")</f>
        <v/>
      </c>
      <c r="S3" s="13" t="str">
        <f>IF($S$1&lt;=$N3,$O3/$M3/12,"")</f>
        <v/>
      </c>
      <c r="T3" s="13" t="str">
        <f>IF($T$1&lt;=$N3,$O3/$M3/12,"")</f>
        <v/>
      </c>
      <c r="U3" s="13" t="str">
        <f>IF($U$1&lt;=$N3,$O3/$M3/12,"")</f>
        <v/>
      </c>
      <c r="V3" s="13" t="str">
        <f>IF($V$1&lt;=$N3,$O3/$M3/12,"")</f>
        <v/>
      </c>
      <c r="W3" s="13" t="str">
        <f>IF($W$1&lt;=$N3,$O3/$M3/12,"")</f>
        <v/>
      </c>
      <c r="X3" s="13" t="str">
        <f>IF($X$1&lt;=$N3,$O3/$M3/12,"")</f>
        <v/>
      </c>
      <c r="Y3" s="13" t="str">
        <f>IF($Y$1&lt;=$N3,$O3/$M3/12,"")</f>
        <v/>
      </c>
      <c r="Z3" s="13">
        <f t="shared" ref="Z3:Z7" si="4">IF($Z2&lt;=$N3,$O3/$M3/12,"")</f>
        <v>40</v>
      </c>
      <c r="AB3" s="6"/>
      <c r="AC3" s="6"/>
      <c r="AD3" s="6"/>
      <c r="AE3" s="6"/>
      <c r="AF3" s="6"/>
      <c r="AG3" s="6"/>
      <c r="AH3" s="6"/>
    </row>
    <row r="4" spans="1:34" s="7" customFormat="1" ht="12.75" x14ac:dyDescent="0.2">
      <c r="A4" s="7" t="s">
        <v>22</v>
      </c>
      <c r="B4" s="7" t="str">
        <f t="shared" si="0"/>
        <v>REM</v>
      </c>
      <c r="C4" s="7" cm="1">
        <f t="array" ref="C4">_xlfn.IFS(LEFT(A4)="B",1,LEFT(A4)="R",2,LEFT(A4)="T",2,LEFT(A4)="V",2,LEFT(A4)="","")</f>
        <v>2</v>
      </c>
      <c r="D4" s="7" t="s">
        <v>12</v>
      </c>
      <c r="E4" s="7" t="s">
        <v>23</v>
      </c>
      <c r="F4" s="7" t="s">
        <v>24</v>
      </c>
      <c r="G4" s="7" t="s">
        <v>25</v>
      </c>
      <c r="H4" s="8">
        <v>43397</v>
      </c>
      <c r="I4" s="9">
        <f t="shared" si="1"/>
        <v>2018</v>
      </c>
      <c r="J4" s="10">
        <v>685</v>
      </c>
      <c r="K4" s="11" t="s">
        <v>16</v>
      </c>
      <c r="L4" s="7" t="s">
        <v>26</v>
      </c>
      <c r="M4" s="7">
        <f t="shared" si="2"/>
        <v>3.0003000300030003</v>
      </c>
      <c r="N4" s="12">
        <f t="shared" si="3"/>
        <v>2021.000300030003</v>
      </c>
      <c r="O4" s="10">
        <v>685</v>
      </c>
      <c r="P4" s="13" t="str">
        <f>IF($P$1&lt;=$N4,$O4/$M4/12,"")</f>
        <v/>
      </c>
      <c r="Q4" s="13" t="str">
        <f>IF($Q$1&lt;=$N4,$O4/$M4/12,"")</f>
        <v/>
      </c>
      <c r="R4" s="13" t="str">
        <f>IF($R$1&lt;=$N4,$O4/$M4/12,"")</f>
        <v/>
      </c>
      <c r="S4" s="13" t="str">
        <f>IF($S$1&lt;=$N4,$O4/$M4/12,"")</f>
        <v/>
      </c>
      <c r="T4" s="13" t="str">
        <f>IF($T$1&lt;=$N4,$O4/$M4/12,"")</f>
        <v/>
      </c>
      <c r="U4" s="13" t="str">
        <f>IF($U$1&lt;=$N4,$O4/$M4/12,"")</f>
        <v/>
      </c>
      <c r="V4" s="13" t="str">
        <f>IF($V$1&lt;=$N4,$O4/$M4/12,"")</f>
        <v/>
      </c>
      <c r="W4" s="13" t="str">
        <f>IF($W$1&lt;=$N4,$O4/$M4/12,"")</f>
        <v/>
      </c>
      <c r="X4" s="13" t="str">
        <f>IF($X$1&lt;=$N4,$O4/$M4/12,"")</f>
        <v/>
      </c>
      <c r="Y4" s="13" t="str">
        <f>IF($Y$1&lt;=$N4,$O4/$M4/12,"")</f>
        <v/>
      </c>
      <c r="Z4" s="13">
        <f t="shared" si="4"/>
        <v>19.025874999999999</v>
      </c>
      <c r="AB4" s="6"/>
      <c r="AC4" s="6"/>
      <c r="AD4" s="6"/>
      <c r="AE4" s="6"/>
      <c r="AF4" s="6"/>
      <c r="AG4" s="6"/>
      <c r="AH4" s="6"/>
    </row>
    <row r="5" spans="1:34" s="7" customFormat="1" ht="12.75" x14ac:dyDescent="0.2">
      <c r="B5" s="7" t="str">
        <f t="shared" si="0"/>
        <v/>
      </c>
      <c r="C5" s="7" t="str" cm="1">
        <f t="array" ref="C5">_xlfn.IFS(LEFT(A5)="B",1,LEFT(A5)="R",2,LEFT(A5)="T",2,LEFT(A5)="V",2,LEFT(A5)="","")</f>
        <v/>
      </c>
      <c r="D5" s="7" t="s">
        <v>12</v>
      </c>
      <c r="E5" s="7" t="s">
        <v>27</v>
      </c>
      <c r="G5" s="7" t="s">
        <v>28</v>
      </c>
      <c r="H5" s="8">
        <v>43470</v>
      </c>
      <c r="I5" s="9">
        <f t="shared" si="1"/>
        <v>2019</v>
      </c>
      <c r="J5" s="10">
        <v>3403.33</v>
      </c>
      <c r="K5" s="11" t="s">
        <v>16</v>
      </c>
      <c r="L5" s="7" t="s">
        <v>29</v>
      </c>
      <c r="M5" s="7">
        <f t="shared" si="2"/>
        <v>4</v>
      </c>
      <c r="N5" s="12">
        <f t="shared" si="3"/>
        <v>2023</v>
      </c>
      <c r="O5" s="10">
        <v>3403.33</v>
      </c>
      <c r="P5" s="13" t="str">
        <f>IF($P$1&lt;=$N5,$O5/$M5/12,"")</f>
        <v/>
      </c>
      <c r="Q5" s="13" t="str">
        <f>IF($Q$1&lt;=$N5,$O5/$M5/12,"")</f>
        <v/>
      </c>
      <c r="R5" s="13" t="str">
        <f>IF($R$1&lt;=$N5,$O5/$M5/12,"")</f>
        <v/>
      </c>
      <c r="S5" s="13" t="str">
        <f>IF($S$1&lt;=$N5,$O5/$M5/12,"")</f>
        <v/>
      </c>
      <c r="T5" s="13" t="str">
        <f>IF($T$1&lt;=$N5,$O5/$M5/12,"")</f>
        <v/>
      </c>
      <c r="U5" s="13" t="str">
        <f>IF($U$1&lt;=$N5,$O5/$M5/12,"")</f>
        <v/>
      </c>
      <c r="V5" s="13" t="str">
        <f>IF($V$1&lt;=$N5,$O5/$M5/12,"")</f>
        <v/>
      </c>
      <c r="W5" s="13" t="str">
        <f>IF($W$1&lt;=$N5,$O5/$M5/12,"")</f>
        <v/>
      </c>
      <c r="X5" s="13" t="str">
        <f>IF($X$1&lt;=$N5,$O5/$M5/12,"")</f>
        <v/>
      </c>
      <c r="Y5" s="13" t="str">
        <f>IF($Y$1&lt;=$N5,$O5/$M5/12,"")</f>
        <v/>
      </c>
      <c r="Z5" s="13">
        <f t="shared" si="4"/>
        <v>70.902708333333337</v>
      </c>
      <c r="AB5" s="6"/>
      <c r="AC5" s="6"/>
      <c r="AD5" s="6"/>
      <c r="AE5" s="6"/>
      <c r="AF5" s="6"/>
      <c r="AG5" s="6"/>
      <c r="AH5" s="6"/>
    </row>
    <row r="6" spans="1:34" s="7" customFormat="1" ht="12.75" x14ac:dyDescent="0.2">
      <c r="A6" s="7" t="s">
        <v>30</v>
      </c>
      <c r="B6" s="7" t="str">
        <f t="shared" si="0"/>
        <v>BEN</v>
      </c>
      <c r="C6" s="7" cm="1">
        <f t="array" ref="C6">_xlfn.IFS(LEFT(A6)="B",1,LEFT(A6)="R",2,LEFT(A6)="T",2,LEFT(A6)="V",2,LEFT(A6)="","")</f>
        <v>1</v>
      </c>
      <c r="D6" s="7" t="s">
        <v>12</v>
      </c>
      <c r="E6" s="7" t="s">
        <v>31</v>
      </c>
      <c r="F6" s="7" t="s">
        <v>32</v>
      </c>
      <c r="H6" s="8">
        <v>43725</v>
      </c>
      <c r="I6" s="9">
        <f t="shared" si="1"/>
        <v>2019</v>
      </c>
      <c r="J6" s="10">
        <v>23750</v>
      </c>
      <c r="K6" s="11" t="s">
        <v>16</v>
      </c>
      <c r="L6" s="7" t="s">
        <v>33</v>
      </c>
      <c r="M6" s="7">
        <f t="shared" si="2"/>
        <v>5</v>
      </c>
      <c r="N6" s="12">
        <f t="shared" si="3"/>
        <v>2024</v>
      </c>
      <c r="O6" s="10">
        <v>23750</v>
      </c>
      <c r="P6" s="13" t="str">
        <f>IF($P$1&lt;=$N6,$O6/$M6/12,"")</f>
        <v/>
      </c>
      <c r="Q6" s="13" t="str">
        <f>IF($Q$1&lt;=$N6,$O6/$M6/12,"")</f>
        <v/>
      </c>
      <c r="R6" s="13" t="str">
        <f>IF($R$1&lt;=$N6,$O6/$M6/12,"")</f>
        <v/>
      </c>
      <c r="S6" s="13" t="str">
        <f>IF($S$1&lt;=$N6,$O6/$M6/12,"")</f>
        <v/>
      </c>
      <c r="T6" s="13" t="str">
        <f>IF($T$1&lt;=$N6,$O6/$M6/12,"")</f>
        <v/>
      </c>
      <c r="U6" s="13" t="str">
        <f>IF($U$1&lt;=$N6,$O6/$M6/12,"")</f>
        <v/>
      </c>
      <c r="V6" s="13" t="str">
        <f>IF($V$1&lt;=$N6,$O6/$M6/12,"")</f>
        <v/>
      </c>
      <c r="W6" s="13" t="str">
        <f>IF($W$1&lt;=$N6,$O6/$M6/12,"")</f>
        <v/>
      </c>
      <c r="X6" s="13" t="str">
        <f>IF($X$1&lt;=$N6,$O6/$M6/12,"")</f>
        <v/>
      </c>
      <c r="Y6" s="13">
        <f>IF($Y$1&lt;=$N6,$O6/$M6/12,"")</f>
        <v>395.83333333333331</v>
      </c>
      <c r="Z6" s="13">
        <f t="shared" si="4"/>
        <v>395.83333333333331</v>
      </c>
      <c r="AB6" s="6"/>
      <c r="AC6" s="6"/>
      <c r="AD6" s="6"/>
      <c r="AE6" s="6"/>
      <c r="AF6" s="6"/>
      <c r="AG6" s="6"/>
      <c r="AH6" s="6"/>
    </row>
    <row r="7" spans="1:34" s="7" customFormat="1" ht="12.75" x14ac:dyDescent="0.2">
      <c r="A7" s="7" t="s">
        <v>34</v>
      </c>
      <c r="B7" s="7" t="str">
        <f t="shared" si="0"/>
        <v>BEN</v>
      </c>
      <c r="C7" s="7" cm="1">
        <f t="array" ref="C7">_xlfn.IFS(LEFT(A7)="B",1,LEFT(A7)="R",2,LEFT(A7)="T",2,LEFT(A7)="V",2,LEFT(A7)="","")</f>
        <v>1</v>
      </c>
      <c r="D7" s="7" t="s">
        <v>12</v>
      </c>
      <c r="E7" s="7" t="s">
        <v>35</v>
      </c>
      <c r="F7" s="7" t="s">
        <v>36</v>
      </c>
      <c r="G7" s="7" t="s">
        <v>37</v>
      </c>
      <c r="H7" s="8">
        <v>43769</v>
      </c>
      <c r="I7" s="9">
        <f t="shared" si="1"/>
        <v>2019</v>
      </c>
      <c r="J7" s="10">
        <v>17500</v>
      </c>
      <c r="K7" s="11" t="s">
        <v>16</v>
      </c>
      <c r="L7" s="7" t="s">
        <v>29</v>
      </c>
      <c r="M7" s="7">
        <f t="shared" si="2"/>
        <v>4</v>
      </c>
      <c r="N7" s="12">
        <f t="shared" si="3"/>
        <v>2023</v>
      </c>
      <c r="O7" s="10">
        <v>17500</v>
      </c>
      <c r="P7" s="13" t="str">
        <f>IF($P$1&lt;=$N7,$O7/$M7/12,"")</f>
        <v/>
      </c>
      <c r="Q7" s="13" t="str">
        <f>IF($Q$1&lt;=$N7,$O7/$M7/12,"")</f>
        <v/>
      </c>
      <c r="R7" s="13" t="str">
        <f>IF($R$1&lt;=$N7,$O7/$M7/12,"")</f>
        <v/>
      </c>
      <c r="S7" s="13" t="str">
        <f>IF($S$1&lt;=$N7,$O7/$M7/12,"")</f>
        <v/>
      </c>
      <c r="T7" s="13" t="str">
        <f>IF($T$1&lt;=$N7,$O7/$M7/12,"")</f>
        <v/>
      </c>
      <c r="U7" s="13" t="str">
        <f>IF($U$1&lt;=$N7,$O7/$M7/12,"")</f>
        <v/>
      </c>
      <c r="V7" s="13" t="str">
        <f>IF($V$1&lt;=$N7,$O7/$M7/12,"")</f>
        <v/>
      </c>
      <c r="W7" s="13" t="str">
        <f>IF($W$1&lt;=$N7,$O7/$M7/12,"")</f>
        <v/>
      </c>
      <c r="X7" s="13" t="str">
        <f>IF($X$1&lt;=$N7,$O7/$M7/12,"")</f>
        <v/>
      </c>
      <c r="Y7" s="13" t="str">
        <f>IF($Y$1&lt;=$N7,$O7/$M7/12,"")</f>
        <v/>
      </c>
      <c r="Z7" s="13">
        <f t="shared" si="4"/>
        <v>364.58333333333331</v>
      </c>
      <c r="AB7" s="6"/>
      <c r="AC7" s="6"/>
      <c r="AD7" s="6"/>
      <c r="AE7" s="6"/>
      <c r="AF7" s="6"/>
      <c r="AG7" s="6"/>
      <c r="AH7" s="6"/>
    </row>
    <row r="8" spans="1:34" s="7" customFormat="1" ht="12.75" x14ac:dyDescent="0.2">
      <c r="H8" s="8"/>
      <c r="I8" s="9"/>
      <c r="J8" s="10"/>
      <c r="K8" s="11"/>
      <c r="L8" s="13"/>
      <c r="N8" s="12"/>
      <c r="O8" s="10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</row>
    <row r="9" spans="1:34" s="7" customFormat="1" ht="12.75" x14ac:dyDescent="0.2">
      <c r="H9" s="8"/>
      <c r="I9" s="9"/>
      <c r="J9" s="10"/>
      <c r="K9" s="11"/>
      <c r="N9" s="12"/>
      <c r="O9" s="10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</row>
    <row r="10" spans="1:34" s="7" customFormat="1" ht="12.75" x14ac:dyDescent="0.2">
      <c r="H10" s="8"/>
      <c r="I10" s="9"/>
      <c r="J10" s="10"/>
      <c r="K10" s="11"/>
      <c r="N10" s="12"/>
      <c r="O10" s="10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</row>
    <row r="11" spans="1:34" s="7" customFormat="1" ht="12.75" x14ac:dyDescent="0.2">
      <c r="H11" s="8"/>
      <c r="I11" s="9"/>
      <c r="J11" s="10"/>
      <c r="K11" s="11"/>
      <c r="N11" s="12"/>
      <c r="O11" s="10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</row>
    <row r="12" spans="1:34" s="7" customFormat="1" ht="12.75" x14ac:dyDescent="0.2">
      <c r="H12" s="8"/>
      <c r="I12" s="9"/>
      <c r="J12" s="10"/>
      <c r="K12" s="11"/>
      <c r="N12" s="12"/>
      <c r="O12" s="10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</row>
    <row r="13" spans="1:34" s="7" customFormat="1" ht="12.75" x14ac:dyDescent="0.2">
      <c r="H13" s="8"/>
      <c r="I13" s="9"/>
      <c r="J13" s="10"/>
      <c r="K13" s="11"/>
      <c r="N13" s="12"/>
      <c r="O13" s="10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</row>
    <row r="14" spans="1:34" s="7" customFormat="1" ht="12.75" x14ac:dyDescent="0.2">
      <c r="H14" s="8"/>
      <c r="I14" s="9"/>
      <c r="J14" s="14"/>
      <c r="K14" s="11"/>
      <c r="N14" s="12"/>
      <c r="O14" s="14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</row>
    <row r="15" spans="1:34" s="7" customFormat="1" ht="12.75" x14ac:dyDescent="0.2">
      <c r="H15" s="8"/>
      <c r="I15" s="9"/>
      <c r="J15" s="10"/>
      <c r="K15" s="11"/>
      <c r="N15" s="12"/>
      <c r="O15" s="10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</row>
    <row r="16" spans="1:34" s="7" customFormat="1" ht="12.75" x14ac:dyDescent="0.2">
      <c r="H16" s="8"/>
      <c r="I16" s="9"/>
      <c r="J16" s="10"/>
      <c r="K16" s="11"/>
      <c r="N16" s="12"/>
      <c r="O16" s="10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</row>
    <row r="17" spans="1:26" x14ac:dyDescent="0.25">
      <c r="A17" s="15"/>
      <c r="B17" s="7"/>
      <c r="C17" s="7"/>
      <c r="D17" s="7"/>
      <c r="E17" s="15"/>
      <c r="F17" s="15"/>
      <c r="G17" s="15"/>
      <c r="H17" s="16"/>
      <c r="I17" s="9"/>
      <c r="J17" s="14"/>
      <c r="L17" s="17"/>
      <c r="M17" s="7"/>
      <c r="N17" s="12"/>
      <c r="O17" s="14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</row>
    <row r="18" spans="1:26" x14ac:dyDescent="0.25">
      <c r="A18" s="7"/>
      <c r="B18" s="7"/>
      <c r="C18" s="7"/>
      <c r="D18" s="7"/>
      <c r="E18" s="15"/>
      <c r="F18" s="15"/>
      <c r="G18" s="15"/>
      <c r="H18" s="16"/>
      <c r="I18" s="9"/>
      <c r="J18" s="14"/>
      <c r="L18" s="17"/>
      <c r="M18" s="7"/>
      <c r="N18" s="12"/>
      <c r="O18" s="14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</row>
    <row r="19" spans="1:26" x14ac:dyDescent="0.25">
      <c r="A19" s="7"/>
      <c r="B19" s="7"/>
      <c r="C19" s="7"/>
      <c r="D19" s="7"/>
      <c r="E19" s="15"/>
      <c r="F19" s="15"/>
      <c r="G19" s="15"/>
      <c r="H19" s="16"/>
      <c r="I19" s="9"/>
      <c r="J19" s="14"/>
      <c r="L19" s="17"/>
      <c r="M19" s="7"/>
      <c r="N19" s="12"/>
      <c r="O19" s="14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</row>
    <row r="20" spans="1:26" x14ac:dyDescent="0.25">
      <c r="A20" s="7"/>
      <c r="B20" s="7"/>
      <c r="C20" s="7"/>
      <c r="D20" s="7"/>
      <c r="E20" s="15"/>
      <c r="F20" s="15"/>
      <c r="G20" s="15"/>
      <c r="H20" s="16"/>
      <c r="I20" s="9"/>
      <c r="J20" s="14"/>
      <c r="L20" s="17"/>
      <c r="M20" s="7"/>
      <c r="N20" s="12"/>
      <c r="O20" s="14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</row>
    <row r="21" spans="1:26" x14ac:dyDescent="0.25">
      <c r="A21" s="7"/>
      <c r="B21" s="7"/>
      <c r="C21" s="7"/>
      <c r="D21" s="7"/>
      <c r="E21" s="15"/>
      <c r="F21" s="15"/>
      <c r="G21" s="15"/>
      <c r="H21" s="16"/>
      <c r="I21" s="9"/>
      <c r="J21" s="14"/>
      <c r="L21" s="17"/>
      <c r="M21" s="7"/>
      <c r="N21" s="12"/>
      <c r="O21" s="14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</row>
    <row r="22" spans="1:26" x14ac:dyDescent="0.25">
      <c r="A22" s="7"/>
      <c r="B22" s="7"/>
      <c r="C22" s="7"/>
      <c r="D22" s="7"/>
      <c r="E22" s="15"/>
      <c r="F22" s="15"/>
      <c r="G22" s="15"/>
      <c r="H22" s="16"/>
      <c r="I22" s="9"/>
      <c r="J22" s="14"/>
      <c r="L22" s="17"/>
      <c r="M22" s="7"/>
      <c r="N22" s="12"/>
      <c r="O22" s="14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</row>
    <row r="23" spans="1:26" x14ac:dyDescent="0.25">
      <c r="A23" s="7"/>
      <c r="B23" s="7"/>
      <c r="C23" s="7"/>
      <c r="D23" s="7"/>
      <c r="E23" s="15"/>
      <c r="F23" s="15"/>
      <c r="G23" s="15"/>
      <c r="H23" s="16"/>
      <c r="I23" s="9"/>
      <c r="J23" s="14"/>
      <c r="L23" s="17"/>
      <c r="M23" s="7"/>
      <c r="N23" s="12"/>
      <c r="O23" s="14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</row>
    <row r="24" spans="1:26" x14ac:dyDescent="0.25">
      <c r="A24" s="7"/>
      <c r="B24" s="7"/>
      <c r="C24" s="7"/>
      <c r="D24" s="7"/>
      <c r="E24" s="15"/>
      <c r="F24" s="15"/>
      <c r="G24" s="15"/>
      <c r="H24" s="16"/>
      <c r="I24" s="9"/>
      <c r="J24" s="14"/>
      <c r="L24" s="17"/>
      <c r="M24" s="7"/>
      <c r="N24" s="12"/>
      <c r="O24" s="14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</row>
    <row r="25" spans="1:26" x14ac:dyDescent="0.25">
      <c r="A25" s="7"/>
      <c r="B25" s="7"/>
      <c r="C25" s="7"/>
      <c r="D25" s="7"/>
      <c r="E25" s="15"/>
      <c r="F25" s="15"/>
      <c r="G25" s="15"/>
      <c r="H25" s="16"/>
      <c r="I25" s="9"/>
      <c r="J25" s="14"/>
      <c r="L25" s="17"/>
      <c r="M25" s="7"/>
      <c r="N25" s="12"/>
      <c r="O25" s="14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</row>
    <row r="26" spans="1:26" x14ac:dyDescent="0.25">
      <c r="A26" s="15"/>
      <c r="B26" s="7"/>
      <c r="C26" s="7"/>
      <c r="D26" s="7"/>
      <c r="E26" s="15"/>
      <c r="F26" s="15"/>
      <c r="G26" s="15"/>
      <c r="H26" s="16"/>
      <c r="I26" s="9"/>
      <c r="J26" s="14"/>
      <c r="L26" s="17"/>
      <c r="M26" s="7"/>
      <c r="N26" s="12"/>
      <c r="O26" s="14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</row>
    <row r="27" spans="1:26" x14ac:dyDescent="0.25">
      <c r="A27" s="7"/>
      <c r="B27" s="7"/>
      <c r="C27" s="7"/>
      <c r="D27" s="7"/>
      <c r="E27" s="15"/>
      <c r="F27" s="15"/>
      <c r="G27" s="15"/>
      <c r="H27" s="16"/>
      <c r="I27" s="9"/>
      <c r="J27" s="14"/>
      <c r="L27" s="17"/>
      <c r="M27" s="7"/>
      <c r="N27" s="12"/>
      <c r="O27" s="14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</row>
    <row r="28" spans="1:26" x14ac:dyDescent="0.25">
      <c r="A28" s="7"/>
      <c r="B28" s="7"/>
      <c r="C28" s="7"/>
      <c r="D28" s="7"/>
      <c r="E28" s="15"/>
      <c r="F28" s="15"/>
      <c r="G28" s="15"/>
      <c r="H28" s="16"/>
      <c r="I28" s="9"/>
      <c r="J28" s="14"/>
      <c r="L28" s="17"/>
      <c r="M28" s="7"/>
      <c r="N28" s="12"/>
      <c r="O28" s="14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</row>
    <row r="29" spans="1:26" x14ac:dyDescent="0.25">
      <c r="B29" s="7"/>
      <c r="C29" s="7"/>
      <c r="D29" s="7"/>
      <c r="J29" s="10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</row>
    <row r="30" spans="1:26" x14ac:dyDescent="0.25">
      <c r="B30" s="7"/>
      <c r="C30" s="7"/>
      <c r="J30" s="10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</row>
    <row r="31" spans="1:26" x14ac:dyDescent="0.25">
      <c r="B31" s="7"/>
      <c r="C31" s="7"/>
      <c r="J31" s="10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</row>
    <row r="32" spans="1:26" x14ac:dyDescent="0.25">
      <c r="B32" s="7"/>
      <c r="C32" s="7"/>
      <c r="J32" s="10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</row>
    <row r="33" spans="2:26" x14ac:dyDescent="0.25">
      <c r="B33" s="7"/>
      <c r="C33" s="7"/>
      <c r="J33" s="10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</row>
    <row r="34" spans="2:26" x14ac:dyDescent="0.25">
      <c r="B34" s="7"/>
      <c r="C34" s="7"/>
      <c r="J34" s="10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</row>
    <row r="35" spans="2:26" x14ac:dyDescent="0.25">
      <c r="B35" s="7"/>
      <c r="C35" s="7"/>
      <c r="J35" s="10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</row>
    <row r="36" spans="2:26" x14ac:dyDescent="0.25">
      <c r="B36" s="7"/>
      <c r="C36" s="7"/>
      <c r="J36" s="10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</row>
    <row r="37" spans="2:26" x14ac:dyDescent="0.25">
      <c r="B37" s="7"/>
      <c r="C37" s="7"/>
      <c r="J37" s="10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</row>
    <row r="38" spans="2:26" x14ac:dyDescent="0.25">
      <c r="B38" s="7"/>
      <c r="C38" s="7"/>
      <c r="J38" s="10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</row>
    <row r="40" spans="2:26" x14ac:dyDescent="0.25">
      <c r="R40" s="19"/>
      <c r="S40" s="18"/>
    </row>
  </sheetData>
  <dataValidations count="1">
    <dataValidation type="list" allowBlank="1" showInputMessage="1" showErrorMessage="1" sqref="D2:D29" xr:uid="{C61055D3-004E-4250-8E54-3D4DD25FF5E5}">
      <formula1>"ACTIF,REBUT"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William Talas</dc:creator>
  <cp:lastModifiedBy>William Talas</cp:lastModifiedBy>
  <dcterms:created xsi:type="dcterms:W3CDTF">2023-08-02T11:19:43Z</dcterms:created>
  <dcterms:modified xsi:type="dcterms:W3CDTF">2023-08-02T11:21:30Z</dcterms:modified>
</cp:coreProperties>
</file>