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D:\Cylfo\EP\__Divers__\"/>
    </mc:Choice>
  </mc:AlternateContent>
  <xr:revisionPtr revIDLastSave="0" documentId="13_ncr:1_{EFFE90F8-1AB4-4FD6-B4F1-444C3A82A326}" xr6:coauthVersionLast="47" xr6:coauthVersionMax="47" xr10:uidLastSave="{00000000-0000-0000-0000-000000000000}"/>
  <bookViews>
    <workbookView xWindow="-120" yWindow="-120" windowWidth="29040" windowHeight="15720" activeTab="1" xr2:uid="{483AFA91-E2A0-4F56-A401-BDC518C44A9D}"/>
  </bookViews>
  <sheets>
    <sheet name="Data" sheetId="2" r:id="rId1"/>
    <sheet name="INDIC_Criticité3" sheetId="8" r:id="rId2"/>
    <sheet name="INDIC_Criticité2" sheetId="11" r:id="rId3"/>
    <sheet name="INDIC_Criticité1" sheetId="10" r:id="rId4"/>
  </sheets>
  <externalReferences>
    <externalReference r:id="rId5"/>
  </externalReferences>
  <definedNames>
    <definedName name="CRITICITE">[1]TABLE!$E$2:$E$4</definedName>
    <definedName name="ORIGINE">[1]TABLE!$F$2:$F$9</definedName>
    <definedName name="PERSONNE">[1]TABLE!$D$2:$D$29</definedName>
    <definedName name="PROCESSUS">[1]TABLE!$B$2:$B$13</definedName>
    <definedName name="STATUT">[1]TABLE!$H$2:$H$5</definedName>
    <definedName name="SYSTEME">[1]TABLE!$A$2:$A$5</definedName>
    <definedName name="TYPE">[1]TABLE!$G$2:$G$3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" i="11" l="1"/>
  <c r="C1" i="11" s="1"/>
  <c r="B1" i="10"/>
  <c r="B2" i="10" s="1"/>
  <c r="B1" i="8"/>
  <c r="C1" i="8"/>
  <c r="AB2" i="2"/>
  <c r="AB3" i="2"/>
  <c r="AB4" i="2"/>
  <c r="AB5" i="2"/>
  <c r="AB6" i="2"/>
  <c r="AB7" i="2"/>
  <c r="AA2" i="2"/>
  <c r="AA3" i="2"/>
  <c r="AA4" i="2"/>
  <c r="AA5" i="2"/>
  <c r="AA6" i="2"/>
  <c r="AA7" i="2"/>
  <c r="D1" i="11" l="1"/>
  <c r="C2" i="11"/>
  <c r="B2" i="11"/>
  <c r="B3" i="10"/>
  <c r="B5" i="10"/>
  <c r="B7" i="10"/>
  <c r="B9" i="10"/>
  <c r="B8" i="10"/>
  <c r="B6" i="10"/>
  <c r="B4" i="10"/>
  <c r="C1" i="10"/>
  <c r="C2" i="8"/>
  <c r="D1" i="8"/>
  <c r="B2" i="8"/>
  <c r="Y7" i="2"/>
  <c r="Y6" i="2"/>
  <c r="Y5" i="2"/>
  <c r="Y4" i="2"/>
  <c r="Y3" i="2"/>
  <c r="Y2" i="2"/>
  <c r="B9" i="11" l="1"/>
  <c r="B8" i="11"/>
  <c r="B7" i="11"/>
  <c r="B6" i="11"/>
  <c r="B5" i="11"/>
  <c r="B4" i="11"/>
  <c r="B3" i="11"/>
  <c r="C9" i="11"/>
  <c r="C8" i="11"/>
  <c r="C7" i="11"/>
  <c r="C6" i="11"/>
  <c r="C5" i="11"/>
  <c r="C4" i="11"/>
  <c r="C3" i="11"/>
  <c r="E1" i="11"/>
  <c r="D2" i="11"/>
  <c r="D1" i="10"/>
  <c r="C2" i="10"/>
  <c r="C8" i="8"/>
  <c r="C5" i="8"/>
  <c r="C4" i="8"/>
  <c r="C7" i="8"/>
  <c r="C6" i="8"/>
  <c r="B4" i="8"/>
  <c r="B6" i="8"/>
  <c r="B7" i="8"/>
  <c r="B5" i="8"/>
  <c r="B3" i="8"/>
  <c r="C9" i="8"/>
  <c r="C3" i="8"/>
  <c r="B9" i="8"/>
  <c r="B8" i="8"/>
  <c r="E1" i="8"/>
  <c r="D2" i="8"/>
  <c r="D7" i="11" l="1"/>
  <c r="D4" i="11"/>
  <c r="D8" i="11"/>
  <c r="D6" i="11"/>
  <c r="D5" i="11"/>
  <c r="D3" i="11"/>
  <c r="D9" i="11"/>
  <c r="F1" i="11"/>
  <c r="E2" i="11"/>
  <c r="E1" i="10"/>
  <c r="D2" i="10"/>
  <c r="C9" i="10"/>
  <c r="C8" i="10"/>
  <c r="C7" i="10"/>
  <c r="C6" i="10"/>
  <c r="C5" i="10"/>
  <c r="C4" i="10"/>
  <c r="C3" i="10"/>
  <c r="D6" i="8"/>
  <c r="D5" i="8"/>
  <c r="D4" i="8"/>
  <c r="D7" i="8"/>
  <c r="D3" i="8"/>
  <c r="D8" i="8"/>
  <c r="D9" i="8"/>
  <c r="F1" i="8"/>
  <c r="E2" i="8"/>
  <c r="E7" i="11" l="1"/>
  <c r="E6" i="11"/>
  <c r="E4" i="11"/>
  <c r="E8" i="11"/>
  <c r="E5" i="11"/>
  <c r="E3" i="11"/>
  <c r="E9" i="11"/>
  <c r="G1" i="11"/>
  <c r="F2" i="11"/>
  <c r="D9" i="10"/>
  <c r="D8" i="10"/>
  <c r="D7" i="10"/>
  <c r="D6" i="10"/>
  <c r="D5" i="10"/>
  <c r="D4" i="10"/>
  <c r="D3" i="10"/>
  <c r="F1" i="10"/>
  <c r="E2" i="10"/>
  <c r="E7" i="8"/>
  <c r="E6" i="8"/>
  <c r="E5" i="8"/>
  <c r="E4" i="8"/>
  <c r="E3" i="8"/>
  <c r="E9" i="8"/>
  <c r="E8" i="8"/>
  <c r="G1" i="8"/>
  <c r="F2" i="8"/>
  <c r="F8" i="11" l="1"/>
  <c r="F6" i="11"/>
  <c r="F3" i="11"/>
  <c r="F9" i="11"/>
  <c r="F7" i="11"/>
  <c r="F5" i="11"/>
  <c r="F4" i="11"/>
  <c r="H1" i="11"/>
  <c r="G2" i="11"/>
  <c r="E4" i="10"/>
  <c r="E9" i="10"/>
  <c r="E8" i="10"/>
  <c r="E7" i="10"/>
  <c r="E6" i="10"/>
  <c r="E5" i="10"/>
  <c r="E3" i="10"/>
  <c r="G1" i="10"/>
  <c r="F2" i="10"/>
  <c r="F7" i="8"/>
  <c r="F6" i="8"/>
  <c r="F5" i="8"/>
  <c r="F4" i="8"/>
  <c r="F3" i="8"/>
  <c r="F8" i="8"/>
  <c r="F9" i="8"/>
  <c r="H1" i="8"/>
  <c r="G2" i="8"/>
  <c r="G9" i="11" l="1"/>
  <c r="G7" i="11"/>
  <c r="G5" i="11"/>
  <c r="G3" i="11"/>
  <c r="G8" i="11"/>
  <c r="G4" i="11"/>
  <c r="G6" i="11"/>
  <c r="I1" i="11"/>
  <c r="H2" i="11"/>
  <c r="F9" i="10"/>
  <c r="F8" i="10"/>
  <c r="F7" i="10"/>
  <c r="F6" i="10"/>
  <c r="F5" i="10"/>
  <c r="F4" i="10"/>
  <c r="F3" i="10"/>
  <c r="H1" i="10"/>
  <c r="G2" i="10"/>
  <c r="G7" i="8"/>
  <c r="G6" i="8"/>
  <c r="G5" i="8"/>
  <c r="G4" i="8"/>
  <c r="G8" i="8"/>
  <c r="G3" i="8"/>
  <c r="G9" i="8"/>
  <c r="I1" i="8"/>
  <c r="H2" i="8"/>
  <c r="H9" i="11" l="1"/>
  <c r="H8" i="11"/>
  <c r="H7" i="11"/>
  <c r="H6" i="11"/>
  <c r="H5" i="11"/>
  <c r="H4" i="11"/>
  <c r="H3" i="11"/>
  <c r="I2" i="11"/>
  <c r="J1" i="11"/>
  <c r="G3" i="10"/>
  <c r="G9" i="10"/>
  <c r="G8" i="10"/>
  <c r="G7" i="10"/>
  <c r="G6" i="10"/>
  <c r="G5" i="10"/>
  <c r="G4" i="10"/>
  <c r="I1" i="10"/>
  <c r="H2" i="10"/>
  <c r="H7" i="8"/>
  <c r="H6" i="8"/>
  <c r="H5" i="8"/>
  <c r="H4" i="8"/>
  <c r="H9" i="8"/>
  <c r="H8" i="8"/>
  <c r="H3" i="8"/>
  <c r="J1" i="8"/>
  <c r="I2" i="8"/>
  <c r="I9" i="11" l="1"/>
  <c r="I8" i="11"/>
  <c r="I7" i="11"/>
  <c r="I6" i="11"/>
  <c r="I5" i="11"/>
  <c r="I4" i="11"/>
  <c r="I3" i="11"/>
  <c r="J2" i="11"/>
  <c r="K1" i="11"/>
  <c r="H9" i="10"/>
  <c r="H8" i="10"/>
  <c r="H7" i="10"/>
  <c r="H6" i="10"/>
  <c r="H5" i="10"/>
  <c r="H4" i="10"/>
  <c r="H3" i="10"/>
  <c r="J1" i="10"/>
  <c r="I2" i="10"/>
  <c r="I7" i="8"/>
  <c r="I6" i="8"/>
  <c r="I5" i="8"/>
  <c r="I4" i="8"/>
  <c r="I8" i="8"/>
  <c r="I3" i="8"/>
  <c r="I9" i="8"/>
  <c r="K1" i="8"/>
  <c r="J2" i="8"/>
  <c r="K2" i="11" l="1"/>
  <c r="L1" i="11"/>
  <c r="J9" i="11"/>
  <c r="J8" i="11"/>
  <c r="J7" i="11"/>
  <c r="J6" i="11"/>
  <c r="J5" i="11"/>
  <c r="J4" i="11"/>
  <c r="J3" i="11"/>
  <c r="I9" i="10"/>
  <c r="I8" i="10"/>
  <c r="I7" i="10"/>
  <c r="I6" i="10"/>
  <c r="I5" i="10"/>
  <c r="I4" i="10"/>
  <c r="I3" i="10"/>
  <c r="K1" i="10"/>
  <c r="J2" i="10"/>
  <c r="J7" i="8"/>
  <c r="J6" i="8"/>
  <c r="J5" i="8"/>
  <c r="J4" i="8"/>
  <c r="J8" i="8"/>
  <c r="J3" i="8"/>
  <c r="J9" i="8"/>
  <c r="L1" i="8"/>
  <c r="K2" i="8"/>
  <c r="K6" i="11" l="1"/>
  <c r="K9" i="11"/>
  <c r="K8" i="11"/>
  <c r="K7" i="11"/>
  <c r="K5" i="11"/>
  <c r="K3" i="11"/>
  <c r="K4" i="11"/>
  <c r="M1" i="11"/>
  <c r="M2" i="11" s="1"/>
  <c r="L2" i="11"/>
  <c r="J9" i="10"/>
  <c r="J8" i="10"/>
  <c r="J7" i="10"/>
  <c r="J6" i="10"/>
  <c r="J5" i="10"/>
  <c r="J4" i="10"/>
  <c r="J3" i="10"/>
  <c r="L1" i="10"/>
  <c r="K2" i="10"/>
  <c r="K7" i="8"/>
  <c r="K6" i="8"/>
  <c r="K5" i="8"/>
  <c r="K4" i="8"/>
  <c r="K8" i="8"/>
  <c r="K9" i="8"/>
  <c r="K3" i="8"/>
  <c r="M1" i="8"/>
  <c r="M2" i="8" s="1"/>
  <c r="L2" i="8"/>
  <c r="L9" i="11" l="1"/>
  <c r="L8" i="11"/>
  <c r="L7" i="11"/>
  <c r="L6" i="11"/>
  <c r="L3" i="11"/>
  <c r="L4" i="11"/>
  <c r="L5" i="11"/>
  <c r="M9" i="11"/>
  <c r="M5" i="11"/>
  <c r="M7" i="11"/>
  <c r="M8" i="11"/>
  <c r="M6" i="11"/>
  <c r="M3" i="11"/>
  <c r="M4" i="11"/>
  <c r="K3" i="10"/>
  <c r="K9" i="10"/>
  <c r="K8" i="10"/>
  <c r="K7" i="10"/>
  <c r="K6" i="10"/>
  <c r="K5" i="10"/>
  <c r="K4" i="10"/>
  <c r="M1" i="10"/>
  <c r="M2" i="10" s="1"/>
  <c r="L2" i="10"/>
  <c r="M5" i="8"/>
  <c r="M6" i="8"/>
  <c r="M7" i="8"/>
  <c r="M4" i="8"/>
  <c r="L4" i="8"/>
  <c r="L7" i="8"/>
  <c r="L5" i="8"/>
  <c r="L6" i="8"/>
  <c r="L8" i="8"/>
  <c r="L9" i="8"/>
  <c r="L3" i="8"/>
  <c r="M8" i="8"/>
  <c r="M3" i="8"/>
  <c r="M9" i="8"/>
  <c r="M9" i="10" l="1"/>
  <c r="M8" i="10"/>
  <c r="M7" i="10"/>
  <c r="M6" i="10"/>
  <c r="M5" i="10"/>
  <c r="M4" i="10"/>
  <c r="M3" i="10"/>
  <c r="L9" i="10"/>
  <c r="L8" i="10"/>
  <c r="L7" i="10"/>
  <c r="L6" i="10"/>
  <c r="L5" i="10"/>
  <c r="L4" i="10"/>
  <c r="L3" i="10"/>
</calcChain>
</file>

<file path=xl/sharedStrings.xml><?xml version="1.0" encoding="utf-8"?>
<sst xmlns="http://schemas.openxmlformats.org/spreadsheetml/2006/main" count="59" uniqueCount="43">
  <si>
    <t>N° NC SNDC</t>
  </si>
  <si>
    <t>Système</t>
  </si>
  <si>
    <t>Origine</t>
  </si>
  <si>
    <t>Processus</t>
  </si>
  <si>
    <t>Date Saisie</t>
  </si>
  <si>
    <t>Niveau de Criticité</t>
  </si>
  <si>
    <t>Description de la NC</t>
  </si>
  <si>
    <t>Analyse- Cause</t>
  </si>
  <si>
    <t>Curatif
Préventif</t>
  </si>
  <si>
    <t>Responsable Traitement</t>
  </si>
  <si>
    <t>Action Curative
Action Préventive</t>
  </si>
  <si>
    <t>Délai Action</t>
  </si>
  <si>
    <t>Responsable Vérification</t>
  </si>
  <si>
    <t>Statut action curative</t>
  </si>
  <si>
    <t>Date Statut A.Cu</t>
  </si>
  <si>
    <r>
      <t xml:space="preserve"> Action Corrective
</t>
    </r>
    <r>
      <rPr>
        <sz val="12"/>
        <rFont val="Calibri"/>
        <family val="2"/>
      </rPr>
      <t xml:space="preserve">(Corriger </t>
    </r>
    <r>
      <rPr>
        <u/>
        <sz val="12"/>
        <rFont val="Calibri"/>
        <family val="2"/>
      </rPr>
      <t>la cause</t>
    </r>
    <r>
      <rPr>
        <sz val="12"/>
        <rFont val="Calibri"/>
        <family val="2"/>
      </rPr>
      <t xml:space="preserve"> de la non-conformité
pour éviter qu'elle ne se reproduise)</t>
    </r>
  </si>
  <si>
    <t>Statut action corrective</t>
  </si>
  <si>
    <t>Date Statut A.Co</t>
  </si>
  <si>
    <t>Statut Final</t>
  </si>
  <si>
    <t xml:space="preserve">Vérifié par </t>
  </si>
  <si>
    <t>Date de clôture</t>
  </si>
  <si>
    <t>Clôture fictive</t>
  </si>
  <si>
    <t>Durée de traitement</t>
  </si>
  <si>
    <t>Commentaires</t>
  </si>
  <si>
    <t>24-AI-33</t>
  </si>
  <si>
    <t xml:space="preserve"> </t>
  </si>
  <si>
    <t>24-AI-34</t>
  </si>
  <si>
    <t>24-AI-35</t>
  </si>
  <si>
    <t>24-AI-36</t>
  </si>
  <si>
    <t>24-AI-37</t>
  </si>
  <si>
    <t>24-AI-38</t>
  </si>
  <si>
    <t>Nbre de clôture ce mois</t>
  </si>
  <si>
    <t>Nbre d'Ouverture ce mois</t>
  </si>
  <si>
    <t>Nbre en traitement ce mois</t>
  </si>
  <si>
    <t>Entre 3 et 6 Mois</t>
  </si>
  <si>
    <t>Inférieures à 3 Mois</t>
  </si>
  <si>
    <t>Entre 6 et 12 Mois</t>
  </si>
  <si>
    <t>Supérieures à 12 Mois</t>
  </si>
  <si>
    <t>Date calcul</t>
  </si>
  <si>
    <t>Délai Action2</t>
  </si>
  <si>
    <t>Responsable Vérification3</t>
  </si>
  <si>
    <t>AAAA-MM Ouverture</t>
  </si>
  <si>
    <t>AAAA-MM Clôture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</si>
</sst>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\ h:mm;@"/>
  </numFmts>
  <fonts count="11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2"/>
      <name val="Calibri"/>
      <family val="2"/>
    </font>
    <font>
      <sz val="12"/>
      <name val="Calibri"/>
      <family val="2"/>
    </font>
    <font>
      <u/>
      <sz val="12"/>
      <name val="Calibri"/>
      <family val="2"/>
    </font>
    <font>
      <sz val="10"/>
      <name val="Calibri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b/>
      <sz val="11"/>
      <color theme="0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/>
        <bgColor theme="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3" fillId="0" borderId="0" xfId="1" applyFont="1" applyAlignment="1">
      <alignment vertical="center" wrapText="1"/>
    </xf>
    <xf numFmtId="0" fontId="5" fillId="0" borderId="1" xfId="1" applyFont="1" applyBorder="1" applyAlignment="1">
      <alignment horizontal="center" vertical="center" wrapText="1"/>
    </xf>
    <xf numFmtId="14" fontId="5" fillId="0" borderId="1" xfId="1" applyNumberFormat="1" applyFont="1" applyBorder="1" applyAlignment="1">
      <alignment horizontal="center" vertical="center" wrapText="1"/>
    </xf>
    <xf numFmtId="0" fontId="5" fillId="0" borderId="1" xfId="1" applyFont="1" applyBorder="1" applyAlignment="1">
      <alignment horizontal="left" vertical="center" wrapText="1"/>
    </xf>
    <xf numFmtId="0" fontId="5" fillId="0" borderId="1" xfId="1" applyFont="1" applyBorder="1" applyAlignment="1">
      <alignment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6" fillId="0" borderId="1" xfId="1" applyFont="1" applyBorder="1" applyAlignment="1">
      <alignment vertical="center"/>
    </xf>
    <xf numFmtId="0" fontId="1" fillId="0" borderId="1" xfId="1" applyBorder="1" applyAlignment="1">
      <alignment horizontal="center" vertical="center"/>
    </xf>
    <xf numFmtId="0" fontId="1" fillId="0" borderId="0" xfId="1"/>
    <xf numFmtId="14" fontId="7" fillId="8" borderId="1" xfId="1" applyNumberFormat="1" applyFont="1" applyFill="1" applyBorder="1" applyAlignment="1">
      <alignment horizontal="center" vertical="center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left" vertical="center" wrapText="1"/>
    </xf>
    <xf numFmtId="0" fontId="0" fillId="0" borderId="3" xfId="0" applyBorder="1"/>
    <xf numFmtId="0" fontId="2" fillId="2" borderId="4" xfId="1" applyFont="1" applyFill="1" applyBorder="1" applyAlignment="1">
      <alignment horizontal="center" vertical="center" wrapText="1"/>
    </xf>
    <xf numFmtId="0" fontId="2" fillId="2" borderId="5" xfId="1" applyFont="1" applyFill="1" applyBorder="1" applyAlignment="1">
      <alignment horizontal="center" vertical="center" wrapText="1"/>
    </xf>
    <xf numFmtId="14" fontId="2" fillId="2" borderId="5" xfId="1" applyNumberFormat="1" applyFont="1" applyFill="1" applyBorder="1" applyAlignment="1">
      <alignment horizontal="center" vertical="center" wrapText="1"/>
    </xf>
    <xf numFmtId="0" fontId="2" fillId="3" borderId="5" xfId="1" applyFont="1" applyFill="1" applyBorder="1" applyAlignment="1">
      <alignment horizontal="center" vertical="center" wrapText="1"/>
    </xf>
    <xf numFmtId="14" fontId="2" fillId="3" borderId="5" xfId="1" applyNumberFormat="1" applyFont="1" applyFill="1" applyBorder="1" applyAlignment="1">
      <alignment horizontal="center" vertical="center" wrapText="1"/>
    </xf>
    <xf numFmtId="0" fontId="2" fillId="4" borderId="5" xfId="1" applyFont="1" applyFill="1" applyBorder="1" applyAlignment="1">
      <alignment horizontal="center" vertical="center" wrapText="1"/>
    </xf>
    <xf numFmtId="14" fontId="2" fillId="4" borderId="5" xfId="1" applyNumberFormat="1" applyFont="1" applyFill="1" applyBorder="1" applyAlignment="1">
      <alignment horizontal="center" vertical="center" wrapText="1"/>
    </xf>
    <xf numFmtId="0" fontId="2" fillId="5" borderId="5" xfId="1" applyFont="1" applyFill="1" applyBorder="1" applyAlignment="1">
      <alignment horizontal="center" vertical="center" wrapText="1"/>
    </xf>
    <xf numFmtId="14" fontId="2" fillId="5" borderId="5" xfId="1" applyNumberFormat="1" applyFont="1" applyFill="1" applyBorder="1" applyAlignment="1">
      <alignment horizontal="center" vertical="center" wrapText="1"/>
    </xf>
    <xf numFmtId="14" fontId="2" fillId="6" borderId="5" xfId="1" applyNumberFormat="1" applyFont="1" applyFill="1" applyBorder="1" applyAlignment="1">
      <alignment horizontal="center" vertical="center" wrapText="1"/>
    </xf>
    <xf numFmtId="0" fontId="2" fillId="6" borderId="5" xfId="1" applyFont="1" applyFill="1" applyBorder="1" applyAlignment="1">
      <alignment horizontal="center" vertical="center" wrapText="1"/>
    </xf>
    <xf numFmtId="0" fontId="2" fillId="6" borderId="6" xfId="1" applyFont="1" applyFill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0" fillId="0" borderId="8" xfId="0" applyBorder="1"/>
    <xf numFmtId="14" fontId="5" fillId="0" borderId="8" xfId="1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0" fillId="0" borderId="9" xfId="0" applyBorder="1"/>
    <xf numFmtId="0" fontId="8" fillId="9" borderId="8" xfId="0" applyFont="1" applyFill="1" applyBorder="1"/>
    <xf numFmtId="0" fontId="0" fillId="0" borderId="0" xfId="0" applyAlignment="1">
      <alignment horizontal="center" vertical="center"/>
    </xf>
    <xf numFmtId="14" fontId="7" fillId="7" borderId="1" xfId="1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0" fillId="0" borderId="1" xfId="1" applyFont="1" applyBorder="1" applyAlignment="1">
      <alignment horizontal="center" vertical="center" wrapText="1"/>
    </xf>
    <xf numFmtId="164" fontId="10" fillId="0" borderId="1" xfId="1" applyNumberFormat="1" applyFont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164" fontId="9" fillId="0" borderId="1" xfId="0" applyNumberFormat="1" applyFont="1" applyBorder="1" applyAlignment="1">
      <alignment horizontal="center"/>
    </xf>
    <xf numFmtId="14" fontId="0" fillId="0" borderId="0" xfId="0" applyNumberFormat="1"/>
  </cellXfs>
  <cellStyles count="2">
    <cellStyle name="Normal" xfId="0" builtinId="0"/>
    <cellStyle name="Normal 2" xfId="1" xr:uid="{49D3D625-530B-4C4B-930B-75E1FB68A60F}"/>
  </cellStyles>
  <dxfs count="43">
    <dxf>
      <font>
        <b val="0"/>
        <i val="0"/>
        <color theme="0"/>
      </font>
      <fill>
        <patternFill>
          <bgColor rgb="FF00B050"/>
        </patternFill>
      </fill>
    </dxf>
    <dxf>
      <font>
        <b val="0"/>
        <i val="0"/>
        <color theme="0"/>
      </font>
      <fill>
        <patternFill>
          <bgColor rgb="FFF5750B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00B050"/>
        </patternFill>
      </fill>
    </dxf>
    <dxf>
      <font>
        <b val="0"/>
        <i val="0"/>
        <color theme="0"/>
      </font>
      <fill>
        <patternFill>
          <bgColor rgb="FFF5750B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00B050"/>
        </patternFill>
      </fill>
    </dxf>
    <dxf>
      <font>
        <b val="0"/>
        <i val="0"/>
        <color theme="0"/>
      </font>
      <fill>
        <patternFill>
          <bgColor rgb="FFF5750B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00B050"/>
        </patternFill>
      </fill>
    </dxf>
    <dxf>
      <font>
        <b val="0"/>
        <i val="0"/>
        <color theme="0"/>
      </font>
      <fill>
        <patternFill>
          <bgColor rgb="FFF5750B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strike val="0"/>
        <outline val="0"/>
        <shadow val="0"/>
        <u val="none"/>
        <vertAlign val="baseline"/>
        <sz val="10"/>
      </font>
      <numFmt numFmtId="164" formatCode="d/m/yy\ h:mm;@"/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</font>
      <numFmt numFmtId="0" formatCode="General"/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Y:\Service%20Qualite\01_QUALITE-SYSTEME\04_SUIVI-FNC\01_SYSTEME\NC_SMQ.xlsx" TargetMode="External"/><Relationship Id="rId1" Type="http://schemas.openxmlformats.org/officeDocument/2006/relationships/externalLinkPath" Target="file:///Y:\Service%20Qualite\01_QUALITE-SYSTEME\04_SUIVI-FNC\01_SYSTEME\NC_SMQ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NCSys_Total"/>
      <sheetName val="TABLE"/>
      <sheetName val="INDIC_Global"/>
      <sheetName val="INDIC_NCMAJ"/>
      <sheetName val="INDIC_NCMin"/>
      <sheetName val="INDIC_Obs"/>
      <sheetName val="INDIC_Processus"/>
      <sheetName val="REPORTING_RC_DRAFT"/>
    </sheetNames>
    <sheetDataSet>
      <sheetData sheetId="0"/>
      <sheetData sheetId="1">
        <row r="2">
          <cell r="A2" t="str">
            <v>Environnement</v>
          </cell>
          <cell r="B2" t="str">
            <v>P1 - SMQ</v>
          </cell>
          <cell r="D2" t="str">
            <v>ACKERMANN.A</v>
          </cell>
          <cell r="E2">
            <v>1</v>
          </cell>
          <cell r="F2" t="str">
            <v>AUDIT_EXTERNE</v>
          </cell>
          <cell r="G2" t="str">
            <v>CURATIF</v>
          </cell>
          <cell r="H2" t="str">
            <v>VALIDEE</v>
          </cell>
        </row>
        <row r="3">
          <cell r="A3" t="str">
            <v>Qualité</v>
          </cell>
          <cell r="B3" t="str">
            <v>P2 - Vendre</v>
          </cell>
          <cell r="D3" t="str">
            <v>AUSSEILL.V</v>
          </cell>
          <cell r="E3">
            <v>2</v>
          </cell>
          <cell r="F3" t="str">
            <v>AUDIT_FOURNISSEUR</v>
          </cell>
          <cell r="G3" t="str">
            <v>PREVENTIF</v>
          </cell>
          <cell r="H3" t="str">
            <v>REFUSEE</v>
          </cell>
        </row>
        <row r="4">
          <cell r="A4" t="str">
            <v>Sécurité</v>
          </cell>
          <cell r="B4" t="str">
            <v>P3 - Concevoir</v>
          </cell>
          <cell r="D4" t="str">
            <v>AZIN.T</v>
          </cell>
          <cell r="E4">
            <v>3</v>
          </cell>
          <cell r="F4" t="str">
            <v>AUDIT_INTERNE</v>
          </cell>
          <cell r="H4" t="str">
            <v>ABANDONNEE</v>
          </cell>
        </row>
        <row r="5">
          <cell r="A5" t="str">
            <v>RSE</v>
          </cell>
          <cell r="B5" t="str">
            <v>P4 - Fabriquer</v>
          </cell>
          <cell r="D5" t="str">
            <v>BAUCHET.T</v>
          </cell>
          <cell r="F5" t="str">
            <v>REMONTEE_EXTERNE</v>
          </cell>
          <cell r="H5" t="str">
            <v>NON-APPLICABLE</v>
          </cell>
        </row>
        <row r="6">
          <cell r="B6" t="str">
            <v>P5 - Acheter</v>
          </cell>
          <cell r="D6" t="str">
            <v>BERDOULAT.J</v>
          </cell>
          <cell r="F6" t="str">
            <v>REMONTEE_INTERNE</v>
          </cell>
        </row>
        <row r="7">
          <cell r="B7" t="str">
            <v>P6 - Supporter</v>
          </cell>
          <cell r="D7" t="str">
            <v>BERDOULAT.R</v>
          </cell>
          <cell r="F7" t="str">
            <v>REVUE_DIRECTION</v>
          </cell>
        </row>
        <row r="8">
          <cell r="B8" t="str">
            <v>P7 - RH</v>
          </cell>
          <cell r="D8" t="str">
            <v>BERGE.J</v>
          </cell>
          <cell r="F8" t="str">
            <v>REVUE_PROCESSUS</v>
          </cell>
        </row>
        <row r="9">
          <cell r="B9" t="str">
            <v>P8 - RM</v>
          </cell>
          <cell r="D9" t="str">
            <v>CASTERAS.A</v>
          </cell>
          <cell r="F9" t="str">
            <v>EN-9100</v>
          </cell>
        </row>
        <row r="10">
          <cell r="B10" t="str">
            <v>P9 - SI</v>
          </cell>
          <cell r="D10" t="str">
            <v>DALL'ACQUA.H</v>
          </cell>
        </row>
        <row r="11">
          <cell r="B11" t="str">
            <v>ENVIRONNEMENT</v>
          </cell>
          <cell r="D11" t="str">
            <v>DARAS.J</v>
          </cell>
        </row>
        <row r="12">
          <cell r="B12" t="str">
            <v>RSE</v>
          </cell>
          <cell r="D12" t="str">
            <v>DE_KOKER.JP</v>
          </cell>
        </row>
        <row r="13">
          <cell r="B13" t="str">
            <v>SECURITE</v>
          </cell>
          <cell r="D13" t="str">
            <v>GOMES.D</v>
          </cell>
        </row>
        <row r="14">
          <cell r="D14" t="str">
            <v>GUITTARD.JM</v>
          </cell>
        </row>
        <row r="15">
          <cell r="D15" t="str">
            <v>LARROQUE.N</v>
          </cell>
        </row>
        <row r="16">
          <cell r="D16" t="str">
            <v>LEBOEUF.I</v>
          </cell>
        </row>
        <row r="17">
          <cell r="D17" t="str">
            <v>LOPEZ.L</v>
          </cell>
        </row>
        <row r="18">
          <cell r="D18" t="str">
            <v>MARGUET.F</v>
          </cell>
        </row>
        <row r="19">
          <cell r="D19" t="str">
            <v>MARTINEZ.D</v>
          </cell>
        </row>
        <row r="20">
          <cell r="D20" t="str">
            <v>MASSAT.D</v>
          </cell>
        </row>
        <row r="21">
          <cell r="D21" t="str">
            <v>MEYER.J</v>
          </cell>
        </row>
        <row r="22">
          <cell r="D22" t="str">
            <v>MONTEIL.S</v>
          </cell>
        </row>
        <row r="23">
          <cell r="D23" t="str">
            <v>PEUPIER.C</v>
          </cell>
        </row>
        <row r="24">
          <cell r="D24" t="str">
            <v>RODRIGUEZ.F</v>
          </cell>
        </row>
        <row r="25">
          <cell r="D25" t="str">
            <v>SALVADOR.K</v>
          </cell>
        </row>
        <row r="26">
          <cell r="D26" t="str">
            <v>SANCHEZ.N</v>
          </cell>
        </row>
        <row r="27">
          <cell r="D27" t="str">
            <v>TARRIE.R</v>
          </cell>
        </row>
        <row r="28">
          <cell r="D28" t="str">
            <v>TOCANIER.C</v>
          </cell>
        </row>
        <row r="29">
          <cell r="D29" t="str">
            <v>VIALARD.F</v>
          </cell>
        </row>
      </sheetData>
      <sheetData sheetId="2"/>
      <sheetData sheetId="3">
        <row r="1">
          <cell r="B1">
            <v>45291</v>
          </cell>
        </row>
      </sheetData>
      <sheetData sheetId="4"/>
      <sheetData sheetId="5"/>
      <sheetData sheetId="6"/>
      <sheetData sheetId="7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9E7691E-7321-4886-ADD6-7F7AB3ED463B}" name="TDATA" displayName="TDATA" ref="A1:AB7" totalsRowShown="0" headerRowBorderDxfId="42" tableBorderDxfId="41" totalsRowBorderDxfId="40">
  <autoFilter ref="A1:AB7" xr:uid="{B9E7691E-7321-4886-ADD6-7F7AB3ED463B}"/>
  <tableColumns count="28">
    <tableColumn id="1" xr3:uid="{EAEF498A-0934-433A-A7D0-0984EC665F0E}" name="N° NC SNDC" dataDxfId="39" dataCellStyle="Normal 2"/>
    <tableColumn id="2" xr3:uid="{56A45F31-31CB-4167-9DAA-C33E0BD0AB52}" name="Système" dataDxfId="38"/>
    <tableColumn id="3" xr3:uid="{D0749F6A-BE98-4610-AAF7-091028F515B9}" name="Origine" dataDxfId="37"/>
    <tableColumn id="4" xr3:uid="{7483276D-46C3-4C81-8FBB-0848339759A7}" name="Processus" dataDxfId="36"/>
    <tableColumn id="5" xr3:uid="{5F980E71-2A6B-44A0-843D-CE25A9C39833}" name="Date Saisie" dataDxfId="35" dataCellStyle="Normal 2"/>
    <tableColumn id="6" xr3:uid="{1F3B63CA-1F1F-4DBA-9F86-956CE456A500}" name="Niveau de Criticité" dataDxfId="34"/>
    <tableColumn id="7" xr3:uid="{9F1923C3-9D2D-4352-AA15-593150BA5D10}" name="Description de la NC" dataDxfId="33"/>
    <tableColumn id="8" xr3:uid="{5C30706E-9947-46E3-932E-B88B139E3880}" name="Analyse- Cause" dataDxfId="32"/>
    <tableColumn id="9" xr3:uid="{A56068F4-3631-405D-BF02-9909340B2D22}" name="Curatif_x000a_Préventif" dataDxfId="31"/>
    <tableColumn id="10" xr3:uid="{3C542181-D091-48EE-BADD-45ECD69278E6}" name="Responsable Traitement" dataDxfId="30"/>
    <tableColumn id="11" xr3:uid="{1E98D50D-1360-4381-9349-360BF86EE8C4}" name="Action Curative_x000a_Action Préventive" dataDxfId="29"/>
    <tableColumn id="12" xr3:uid="{C875099B-B42B-4511-B35B-30E49C1DD431}" name="Délai Action" dataDxfId="28"/>
    <tableColumn id="13" xr3:uid="{D5DDE21D-E1CC-4FEB-9450-C9F5BD786672}" name="Responsable Vérification" dataDxfId="27"/>
    <tableColumn id="14" xr3:uid="{9584D23A-E8AA-48F4-897E-5094C203CD06}" name="Statut action curative" dataDxfId="26"/>
    <tableColumn id="15" xr3:uid="{92F1AE40-D7B7-40B7-B383-467E689BF927}" name="Date Statut A.Cu" dataDxfId="25"/>
    <tableColumn id="16" xr3:uid="{99ED77D7-0C7D-4981-9D51-A5D4764B8960}" name=" Action Corrective_x000a_(Corriger la cause de la non-conformité_x000a_pour éviter qu'elle ne se reproduise)" dataDxfId="24"/>
    <tableColumn id="17" xr3:uid="{979E2C11-168F-4FCE-A1C9-C5CD7C63A388}" name="Délai Action2" dataDxfId="23"/>
    <tableColumn id="18" xr3:uid="{D7ECEA11-4F1A-4830-BEED-697D126A247E}" name="Responsable Vérification3" dataDxfId="22"/>
    <tableColumn id="19" xr3:uid="{EB62EAAA-815D-47A2-AD5E-A4389B849FF3}" name="Statut action corrective" dataDxfId="21"/>
    <tableColumn id="20" xr3:uid="{4F7BBD89-9BCC-4343-A56E-A2E03B5CE02A}" name="Date Statut A.Co" dataDxfId="20"/>
    <tableColumn id="21" xr3:uid="{6E75F602-D67D-44C4-AFD2-A9FE471B819C}" name="Statut Final" dataDxfId="19"/>
    <tableColumn id="22" xr3:uid="{68394318-2E80-42FD-B283-2F60543E0E93}" name="Vérifié par " dataDxfId="18"/>
    <tableColumn id="23" xr3:uid="{FA021C0A-9010-45AC-B4F9-0FFA0B914E87}" name="Date de clôture" dataDxfId="17"/>
    <tableColumn id="24" xr3:uid="{515F731B-CD55-4DA3-B047-2F9A4D15C66F}" name="Clôture fictive" dataDxfId="16" dataCellStyle="Normal 2"/>
    <tableColumn id="25" xr3:uid="{F6A79F60-438E-4624-9641-4324BE7487F4}" name="Durée de traitement" dataDxfId="15" dataCellStyle="Normal 2">
      <calculatedColumnFormula>X2-E2</calculatedColumnFormula>
    </tableColumn>
    <tableColumn id="26" xr3:uid="{D8ECF99A-06A0-4CBC-92A3-FD5C33E6AEAD}" name="Commentaires" dataDxfId="14"/>
    <tableColumn id="27" xr3:uid="{1837A6D5-1F5F-4141-8487-06AC5626CA64}" name="AAAA-MM Ouverture" dataDxfId="13">
      <calculatedColumnFormula>TEXT(TDATA[[#This Row],[Date Saisie]],"AAAA-MM")</calculatedColumnFormula>
    </tableColumn>
    <tableColumn id="28" xr3:uid="{8FE0DDDF-39E8-40BF-860D-6C9EF45E4E22}" name="AAAA-MM Clôture" dataDxfId="12">
      <calculatedColumnFormula>TEXT(TDATA[[#This Row],[Clôture fictive]],"AAAA-MM")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EA0353-11DF-4F28-9BAE-B737753A0289}">
  <sheetPr codeName="Feuil2"/>
  <dimension ref="A1:AB7"/>
  <sheetViews>
    <sheetView workbookViewId="0">
      <selection activeCell="A2" sqref="A2"/>
    </sheetView>
  </sheetViews>
  <sheetFormatPr baseColWidth="10" defaultRowHeight="15" x14ac:dyDescent="0.25"/>
  <cols>
    <col min="1" max="1" width="14.5703125" customWidth="1"/>
    <col min="4" max="4" width="12.5703125" customWidth="1"/>
    <col min="5" max="5" width="13.7109375" customWidth="1"/>
    <col min="6" max="6" width="21.140625" customWidth="1"/>
    <col min="7" max="7" width="22.85546875" customWidth="1"/>
    <col min="8" max="8" width="17.5703125" customWidth="1"/>
    <col min="9" max="9" width="11.42578125" customWidth="1"/>
    <col min="10" max="10" width="26.7109375" customWidth="1"/>
    <col min="11" max="11" width="11.42578125" customWidth="1"/>
    <col min="12" max="12" width="15" customWidth="1"/>
    <col min="13" max="13" width="27.140625" customWidth="1"/>
    <col min="14" max="14" width="24.5703125" customWidth="1"/>
    <col min="15" max="15" width="19.42578125" customWidth="1"/>
    <col min="16" max="16" width="11.42578125" customWidth="1"/>
    <col min="17" max="17" width="16.140625" customWidth="1"/>
    <col min="18" max="18" width="28.28515625" customWidth="1"/>
    <col min="19" max="19" width="26.42578125" customWidth="1"/>
    <col min="20" max="20" width="19.42578125" customWidth="1"/>
    <col min="21" max="21" width="14.42578125" customWidth="1"/>
    <col min="22" max="22" width="13.85546875" customWidth="1"/>
    <col min="23" max="23" width="18.28515625" customWidth="1"/>
    <col min="24" max="24" width="16.85546875" customWidth="1"/>
    <col min="25" max="25" width="23.140625" customWidth="1"/>
    <col min="26" max="26" width="17.140625" customWidth="1"/>
    <col min="27" max="28" width="11.42578125" style="36"/>
  </cols>
  <sheetData>
    <row r="1" spans="1:28" s="1" customFormat="1" ht="173.25" x14ac:dyDescent="0.25">
      <c r="A1" s="15" t="s">
        <v>0</v>
      </c>
      <c r="B1" s="16" t="s">
        <v>1</v>
      </c>
      <c r="C1" s="16" t="s">
        <v>2</v>
      </c>
      <c r="D1" s="16" t="s">
        <v>3</v>
      </c>
      <c r="E1" s="17" t="s">
        <v>4</v>
      </c>
      <c r="F1" s="16" t="s">
        <v>5</v>
      </c>
      <c r="G1" s="16" t="s">
        <v>6</v>
      </c>
      <c r="H1" s="16" t="s">
        <v>7</v>
      </c>
      <c r="I1" s="16" t="s">
        <v>8</v>
      </c>
      <c r="J1" s="16" t="s">
        <v>9</v>
      </c>
      <c r="K1" s="18" t="s">
        <v>10</v>
      </c>
      <c r="L1" s="19" t="s">
        <v>11</v>
      </c>
      <c r="M1" s="18" t="s">
        <v>12</v>
      </c>
      <c r="N1" s="18" t="s">
        <v>13</v>
      </c>
      <c r="O1" s="19" t="s">
        <v>14</v>
      </c>
      <c r="P1" s="20" t="s">
        <v>15</v>
      </c>
      <c r="Q1" s="21" t="s">
        <v>39</v>
      </c>
      <c r="R1" s="20" t="s">
        <v>40</v>
      </c>
      <c r="S1" s="20" t="s">
        <v>16</v>
      </c>
      <c r="T1" s="21" t="s">
        <v>17</v>
      </c>
      <c r="U1" s="22" t="s">
        <v>18</v>
      </c>
      <c r="V1" s="22" t="s">
        <v>19</v>
      </c>
      <c r="W1" s="23" t="s">
        <v>20</v>
      </c>
      <c r="X1" s="24" t="s">
        <v>21</v>
      </c>
      <c r="Y1" s="25" t="s">
        <v>22</v>
      </c>
      <c r="Z1" s="26" t="s">
        <v>23</v>
      </c>
      <c r="AA1" s="37" t="s">
        <v>41</v>
      </c>
      <c r="AB1" s="38" t="s">
        <v>42</v>
      </c>
    </row>
    <row r="2" spans="1:28" s="1" customFormat="1" ht="15.75" x14ac:dyDescent="0.25">
      <c r="A2" s="12" t="s">
        <v>24</v>
      </c>
      <c r="B2" s="2"/>
      <c r="C2" s="2"/>
      <c r="D2" s="2"/>
      <c r="E2" s="3">
        <v>45094</v>
      </c>
      <c r="F2" s="2">
        <v>2</v>
      </c>
      <c r="G2" s="4"/>
      <c r="H2" s="4"/>
      <c r="I2" s="2"/>
      <c r="J2" s="2" t="s">
        <v>25</v>
      </c>
      <c r="K2" s="5"/>
      <c r="L2" s="3"/>
      <c r="M2" s="2"/>
      <c r="N2" s="2"/>
      <c r="O2" s="3"/>
      <c r="P2" s="4"/>
      <c r="Q2" s="2"/>
      <c r="R2" s="2"/>
      <c r="S2" s="2"/>
      <c r="T2" s="3"/>
      <c r="U2" s="2"/>
      <c r="V2" s="2"/>
      <c r="W2" s="3">
        <v>45579</v>
      </c>
      <c r="X2" s="3">
        <v>45579</v>
      </c>
      <c r="Y2" s="2">
        <f>X2-E2</f>
        <v>485</v>
      </c>
      <c r="Z2" s="13"/>
      <c r="AA2" s="2" t="str">
        <f>TEXT(TDATA[[#This Row],[Date Saisie]],"AAAA-MM")</f>
        <v>2023-06</v>
      </c>
      <c r="AB2" s="39" t="str">
        <f>TEXT(TDATA[[#This Row],[Clôture fictive]],"AAAA-MM")</f>
        <v>2024-10</v>
      </c>
    </row>
    <row r="3" spans="1:28" x14ac:dyDescent="0.25">
      <c r="A3" s="12" t="s">
        <v>26</v>
      </c>
      <c r="B3" s="6"/>
      <c r="C3" s="6"/>
      <c r="D3" s="6"/>
      <c r="E3" s="3">
        <v>45485</v>
      </c>
      <c r="F3" s="7">
        <v>3</v>
      </c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3">
        <v>45597</v>
      </c>
      <c r="Y3" s="2">
        <f t="shared" ref="Y3:Y7" si="0">X3-E3</f>
        <v>112</v>
      </c>
      <c r="Z3" s="14"/>
      <c r="AA3" s="40" t="str">
        <f>TEXT(TDATA[[#This Row],[Date Saisie]],"AAAA-MM")</f>
        <v>2024-07</v>
      </c>
      <c r="AB3" s="41" t="str">
        <f>TEXT(TDATA[[#This Row],[Clôture fictive]],"AAAA-MM")</f>
        <v>2024-11</v>
      </c>
    </row>
    <row r="4" spans="1:28" x14ac:dyDescent="0.25">
      <c r="A4" s="12" t="s">
        <v>27</v>
      </c>
      <c r="B4" s="6"/>
      <c r="C4" s="6"/>
      <c r="D4" s="6"/>
      <c r="E4" s="3">
        <v>45498</v>
      </c>
      <c r="F4" s="7">
        <v>1</v>
      </c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3">
        <v>45597</v>
      </c>
      <c r="Y4" s="2">
        <f t="shared" si="0"/>
        <v>99</v>
      </c>
      <c r="Z4" s="14"/>
      <c r="AA4" s="40" t="str">
        <f>TEXT(TDATA[[#This Row],[Date Saisie]],"AAAA-MM")</f>
        <v>2024-07</v>
      </c>
      <c r="AB4" s="41" t="str">
        <f>TEXT(TDATA[[#This Row],[Clôture fictive]],"AAAA-MM")</f>
        <v>2024-11</v>
      </c>
    </row>
    <row r="5" spans="1:28" x14ac:dyDescent="0.25">
      <c r="A5" s="12" t="s">
        <v>28</v>
      </c>
      <c r="B5" s="6"/>
      <c r="C5" s="6"/>
      <c r="D5" s="6"/>
      <c r="E5" s="3">
        <v>45509</v>
      </c>
      <c r="F5" s="7">
        <v>2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3">
        <v>45592</v>
      </c>
      <c r="X5" s="3">
        <v>45592</v>
      </c>
      <c r="Y5" s="2">
        <f t="shared" si="0"/>
        <v>83</v>
      </c>
      <c r="Z5" s="14"/>
      <c r="AA5" s="40" t="str">
        <f>TEXT(TDATA[[#This Row],[Date Saisie]],"AAAA-MM")</f>
        <v>2024-08</v>
      </c>
      <c r="AB5" s="41" t="str">
        <f>TEXT(TDATA[[#This Row],[Clôture fictive]],"AAAA-MM")</f>
        <v>2024-10</v>
      </c>
    </row>
    <row r="6" spans="1:28" x14ac:dyDescent="0.25">
      <c r="A6" s="12" t="s">
        <v>29</v>
      </c>
      <c r="B6" s="6"/>
      <c r="C6" s="6"/>
      <c r="D6" s="6"/>
      <c r="E6" s="3">
        <v>45565</v>
      </c>
      <c r="F6" s="7">
        <v>1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3">
        <v>45597</v>
      </c>
      <c r="Y6" s="2">
        <f t="shared" si="0"/>
        <v>32</v>
      </c>
      <c r="Z6" s="14"/>
      <c r="AA6" s="40" t="str">
        <f>TEXT(TDATA[[#This Row],[Date Saisie]],"AAAA-MM")</f>
        <v>2024-09</v>
      </c>
      <c r="AB6" s="41" t="str">
        <f>TEXT(TDATA[[#This Row],[Clôture fictive]],"AAAA-MM")</f>
        <v>2024-11</v>
      </c>
    </row>
    <row r="7" spans="1:28" x14ac:dyDescent="0.25">
      <c r="A7" s="27" t="s">
        <v>30</v>
      </c>
      <c r="B7" s="28"/>
      <c r="C7" s="28"/>
      <c r="D7" s="28"/>
      <c r="E7" s="29">
        <v>45570</v>
      </c>
      <c r="F7" s="30">
        <v>3</v>
      </c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9">
        <v>45597</v>
      </c>
      <c r="Y7" s="31">
        <f t="shared" si="0"/>
        <v>27</v>
      </c>
      <c r="Z7" s="32"/>
      <c r="AA7" s="40" t="str">
        <f>TEXT(TDATA[[#This Row],[Date Saisie]],"AAAA-MM")</f>
        <v>2024-10</v>
      </c>
      <c r="AB7" s="41" t="str">
        <f>TEXT(TDATA[[#This Row],[Clôture fictive]],"AAAA-MM")</f>
        <v>2024-11</v>
      </c>
    </row>
  </sheetData>
  <conditionalFormatting sqref="A2:Z2 A3:A7">
    <cfRule type="expression" dxfId="11" priority="13">
      <formula>$U2="REFUSEE"</formula>
    </cfRule>
    <cfRule type="expression" dxfId="10" priority="14">
      <formula>$U2="ABANDONNEE"</formula>
    </cfRule>
    <cfRule type="expression" dxfId="9" priority="15">
      <formula>$U2="VALIDEE"</formula>
    </cfRule>
  </conditionalFormatting>
  <conditionalFormatting sqref="E3:E7">
    <cfRule type="expression" dxfId="8" priority="1">
      <formula>$U3="REFUSEE"</formula>
    </cfRule>
    <cfRule type="expression" dxfId="7" priority="2">
      <formula>$U3="ABANDONNEE"</formula>
    </cfRule>
    <cfRule type="expression" dxfId="6" priority="3">
      <formula>$U3="VALIDEE"</formula>
    </cfRule>
  </conditionalFormatting>
  <conditionalFormatting sqref="W5">
    <cfRule type="expression" dxfId="5" priority="4">
      <formula>$U5="REFUSEE"</formula>
    </cfRule>
    <cfRule type="expression" dxfId="4" priority="5">
      <formula>$U5="ABANDONNEE"</formula>
    </cfRule>
    <cfRule type="expression" dxfId="3" priority="6">
      <formula>$U5="VALIDEE"</formula>
    </cfRule>
  </conditionalFormatting>
  <conditionalFormatting sqref="X3:Y7">
    <cfRule type="expression" dxfId="2" priority="7">
      <formula>$U3="REFUSEE"</formula>
    </cfRule>
    <cfRule type="expression" dxfId="1" priority="8">
      <formula>$U3="ABANDONNEE"</formula>
    </cfRule>
    <cfRule type="expression" dxfId="0" priority="9">
      <formula>$U3="VALIDEE"</formula>
    </cfRule>
  </conditionalFormatting>
  <dataValidations count="8">
    <dataValidation type="list" allowBlank="1" showInputMessage="1" showErrorMessage="1" sqref="D1:D2" xr:uid="{1C03F976-0589-4F59-94E1-064D39533D64}">
      <formula1>PROCESSUS</formula1>
    </dataValidation>
    <dataValidation type="list" allowBlank="1" showInputMessage="1" sqref="J1:J2" xr:uid="{B750A96B-9C6B-4782-A330-6AF948D97723}">
      <formula1>PERSONNE</formula1>
    </dataValidation>
    <dataValidation type="list" allowBlank="1" showInputMessage="1" showErrorMessage="1" sqref="V1:V2 R1:R2 M1:M2" xr:uid="{1535BAAE-D19E-4C7F-BA9D-28155FC1B759}">
      <formula1>PERSONNE</formula1>
    </dataValidation>
    <dataValidation type="list" allowBlank="1" showInputMessage="1" showErrorMessage="1" sqref="I1:I2" xr:uid="{D819C4A6-1EA2-4EE3-BFA2-06AAE627CFCA}">
      <formula1>TYPE</formula1>
    </dataValidation>
    <dataValidation type="list" allowBlank="1" showInputMessage="1" showErrorMessage="1" sqref="F1:F2" xr:uid="{2E9CAFD2-4AFA-4FF1-8764-B5349F1085A9}">
      <formula1>CRITICITE</formula1>
    </dataValidation>
    <dataValidation type="list" allowBlank="1" showInputMessage="1" showErrorMessage="1" sqref="C1:C2" xr:uid="{FA2CF5E7-3969-42D0-B583-48CF558D2F0F}">
      <formula1>ORIGINE</formula1>
    </dataValidation>
    <dataValidation type="list" allowBlank="1" showInputMessage="1" showErrorMessage="1" sqref="B1:B2" xr:uid="{267253AE-9D33-4EBB-B42D-57F76F0F9D78}">
      <formula1>SYSTEME</formula1>
    </dataValidation>
    <dataValidation type="list" allowBlank="1" showInputMessage="1" showErrorMessage="1" sqref="U1:U2 S1:S2 N1:N2" xr:uid="{790D42A6-03DE-4BB5-83D3-CA234F7F09EF}">
      <formula1>STATUT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48F634-1EC0-47E6-8AAF-E8F91EABBC05}">
  <dimension ref="A1:P27"/>
  <sheetViews>
    <sheetView tabSelected="1" workbookViewId="0">
      <selection activeCell="B4" sqref="B4"/>
    </sheetView>
  </sheetViews>
  <sheetFormatPr baseColWidth="10" defaultRowHeight="15" x14ac:dyDescent="0.25"/>
  <cols>
    <col min="1" max="1" width="27.140625" customWidth="1"/>
    <col min="15" max="15" width="13.140625" customWidth="1"/>
  </cols>
  <sheetData>
    <row r="1" spans="1:16" x14ac:dyDescent="0.25">
      <c r="B1" s="42">
        <f>P2-1</f>
        <v>45596</v>
      </c>
      <c r="C1" s="42">
        <f>EDATE(B1+1,-1)-1</f>
        <v>45565</v>
      </c>
      <c r="D1" s="42">
        <f t="shared" ref="D1:M1" si="0">EDATE(C1+1,-1)-1</f>
        <v>45535</v>
      </c>
      <c r="E1" s="42">
        <f t="shared" si="0"/>
        <v>45504</v>
      </c>
      <c r="F1" s="42">
        <f t="shared" si="0"/>
        <v>45473</v>
      </c>
      <c r="G1" s="42">
        <f t="shared" si="0"/>
        <v>45443</v>
      </c>
      <c r="H1" s="42">
        <f t="shared" si="0"/>
        <v>45412</v>
      </c>
      <c r="I1" s="42">
        <f t="shared" si="0"/>
        <v>45382</v>
      </c>
      <c r="J1" s="42">
        <f t="shared" si="0"/>
        <v>45351</v>
      </c>
      <c r="K1" s="42">
        <f t="shared" si="0"/>
        <v>45322</v>
      </c>
      <c r="L1" s="42">
        <f t="shared" si="0"/>
        <v>45291</v>
      </c>
      <c r="M1" s="42">
        <f t="shared" si="0"/>
        <v>45260</v>
      </c>
    </row>
    <row r="2" spans="1:16" x14ac:dyDescent="0.25">
      <c r="A2" s="34">
        <v>3</v>
      </c>
      <c r="B2" s="11" t="str">
        <f>TEXT(B1,"AAAA-MM")</f>
        <v>2024-10</v>
      </c>
      <c r="C2" s="11" t="str">
        <f t="shared" ref="C2:M2" si="1">TEXT(C1,"AAAA-MM")</f>
        <v>2024-09</v>
      </c>
      <c r="D2" s="11" t="str">
        <f t="shared" si="1"/>
        <v>2024-08</v>
      </c>
      <c r="E2" s="11" t="str">
        <f t="shared" si="1"/>
        <v>2024-07</v>
      </c>
      <c r="F2" s="11" t="str">
        <f t="shared" si="1"/>
        <v>2024-06</v>
      </c>
      <c r="G2" s="11" t="str">
        <f t="shared" si="1"/>
        <v>2024-05</v>
      </c>
      <c r="H2" s="11" t="str">
        <f t="shared" si="1"/>
        <v>2024-04</v>
      </c>
      <c r="I2" s="11" t="str">
        <f t="shared" si="1"/>
        <v>2024-03</v>
      </c>
      <c r="J2" s="11" t="str">
        <f t="shared" si="1"/>
        <v>2024-02</v>
      </c>
      <c r="K2" s="11" t="str">
        <f t="shared" si="1"/>
        <v>2024-01</v>
      </c>
      <c r="L2" s="11" t="str">
        <f t="shared" si="1"/>
        <v>2023-12</v>
      </c>
      <c r="M2" s="11" t="str">
        <f t="shared" si="1"/>
        <v>2023-11</v>
      </c>
      <c r="O2" s="33" t="s">
        <v>38</v>
      </c>
      <c r="P2" s="11">
        <v>45597</v>
      </c>
    </row>
    <row r="3" spans="1:16" x14ac:dyDescent="0.25">
      <c r="A3" s="8" t="s">
        <v>33</v>
      </c>
      <c r="B3" s="9">
        <f>COUNTIFS(TDATA[[Niveau de Criticité]:[Niveau de Criticité]],$A$2,TDATA[[AAAA-MM Ouverture]:[AAAA-MM Ouverture]],"&lt;="&amp;B$2,TDATA[[AAAA-MM Clôture]:[AAAA-MM Clôture]],"&gt;="&amp;B$2)</f>
        <v>2</v>
      </c>
      <c r="C3" s="9">
        <f>COUNTIFS(TDATA[[Niveau de Criticité]:[Niveau de Criticité]],$A$2,TDATA[[AAAA-MM Ouverture]:[AAAA-MM Ouverture]],"&lt;="&amp;C$2,TDATA[[AAAA-MM Clôture]:[AAAA-MM Clôture]],"&gt;="&amp;C$2)</f>
        <v>1</v>
      </c>
      <c r="D3" s="9">
        <f>COUNTIFS(TDATA[[Niveau de Criticité]:[Niveau de Criticité]],$A$2,TDATA[[AAAA-MM Ouverture]:[AAAA-MM Ouverture]],"&lt;="&amp;D$2,TDATA[[AAAA-MM Clôture]:[AAAA-MM Clôture]],"&gt;="&amp;D$2)</f>
        <v>1</v>
      </c>
      <c r="E3" s="9">
        <f>COUNTIFS(TDATA[[Niveau de Criticité]:[Niveau de Criticité]],$A$2,TDATA[[AAAA-MM Ouverture]:[AAAA-MM Ouverture]],"&lt;="&amp;E$2,TDATA[[AAAA-MM Clôture]:[AAAA-MM Clôture]],"&gt;="&amp;E$2)</f>
        <v>1</v>
      </c>
      <c r="F3" s="9">
        <f>COUNTIFS(TDATA[[Niveau de Criticité]:[Niveau de Criticité]],$A$2,TDATA[[AAAA-MM Ouverture]:[AAAA-MM Ouverture]],"&lt;="&amp;F$2,TDATA[[AAAA-MM Clôture]:[AAAA-MM Clôture]],"&gt;="&amp;F$2)</f>
        <v>0</v>
      </c>
      <c r="G3" s="9">
        <f>COUNTIFS(TDATA[[Niveau de Criticité]:[Niveau de Criticité]],$A$2,TDATA[[AAAA-MM Ouverture]:[AAAA-MM Ouverture]],"&lt;="&amp;G$2,TDATA[[AAAA-MM Clôture]:[AAAA-MM Clôture]],"&gt;="&amp;G$2)</f>
        <v>0</v>
      </c>
      <c r="H3" s="9">
        <f>COUNTIFS(TDATA[[Niveau de Criticité]:[Niveau de Criticité]],$A$2,TDATA[[AAAA-MM Ouverture]:[AAAA-MM Ouverture]],"&lt;="&amp;H$2,TDATA[[AAAA-MM Clôture]:[AAAA-MM Clôture]],"&gt;="&amp;H$2)</f>
        <v>0</v>
      </c>
      <c r="I3" s="9">
        <f>COUNTIFS(TDATA[[Niveau de Criticité]:[Niveau de Criticité]],$A$2,TDATA[[AAAA-MM Ouverture]:[AAAA-MM Ouverture]],"&lt;="&amp;I$2,TDATA[[AAAA-MM Clôture]:[AAAA-MM Clôture]],"&gt;="&amp;I$2)</f>
        <v>0</v>
      </c>
      <c r="J3" s="9">
        <f>COUNTIFS(TDATA[[Niveau de Criticité]:[Niveau de Criticité]],$A$2,TDATA[[AAAA-MM Ouverture]:[AAAA-MM Ouverture]],"&lt;="&amp;J$2,TDATA[[AAAA-MM Clôture]:[AAAA-MM Clôture]],"&gt;="&amp;J$2)</f>
        <v>0</v>
      </c>
      <c r="K3" s="9">
        <f>COUNTIFS(TDATA[[Niveau de Criticité]:[Niveau de Criticité]],$A$2,TDATA[[AAAA-MM Ouverture]:[AAAA-MM Ouverture]],"&lt;="&amp;K$2,TDATA[[AAAA-MM Clôture]:[AAAA-MM Clôture]],"&gt;="&amp;K$2)</f>
        <v>0</v>
      </c>
      <c r="L3" s="9">
        <f>COUNTIFS(TDATA[[Niveau de Criticité]:[Niveau de Criticité]],$A$2,TDATA[[AAAA-MM Ouverture]:[AAAA-MM Ouverture]],"&lt;="&amp;L$2,TDATA[[AAAA-MM Clôture]:[AAAA-MM Clôture]],"&gt;="&amp;L$2)</f>
        <v>0</v>
      </c>
      <c r="M3" s="9">
        <f>COUNTIFS(TDATA[[Niveau de Criticité]:[Niveau de Criticité]],$A$2,TDATA[[AAAA-MM Ouverture]:[AAAA-MM Ouverture]],"&lt;="&amp;M$2,TDATA[[AAAA-MM Clôture]:[AAAA-MM Clôture]],"&gt;="&amp;M$2)</f>
        <v>0</v>
      </c>
    </row>
    <row r="4" spans="1:16" x14ac:dyDescent="0.25">
      <c r="A4" s="8" t="s">
        <v>37</v>
      </c>
      <c r="B4" s="9">
        <f>COUNTIFS(TDATA[[Niveau de Criticité]:[Niveau de Criticité]],$A$2,TDATA[[AAAA-MM Ouverture]:[AAAA-MM Ouverture]],"&lt;="&amp;B$2,TDATA[[AAAA-MM Clôture]:[AAAA-MM Clôture]],"&gt;="&amp;B$2,TDATA[[Date Saisie]:[Date Saisie]],"&lt;="&amp;EDATE(B$1,-12))</f>
        <v>0</v>
      </c>
      <c r="C4" s="9">
        <f>COUNTIFS(TDATA[[Niveau de Criticité]:[Niveau de Criticité]],$A$2,TDATA[[AAAA-MM Ouverture]:[AAAA-MM Ouverture]],"&lt;="&amp;C$2,TDATA[[AAAA-MM Clôture]:[AAAA-MM Clôture]],"&gt;="&amp;C$2,TDATA[[Date Saisie]:[Date Saisie]],"&lt;="&amp;EDATE(C$1,-12))</f>
        <v>0</v>
      </c>
      <c r="D4" s="9">
        <f>COUNTIFS(TDATA[[Niveau de Criticité]:[Niveau de Criticité]],$A$2,TDATA[[AAAA-MM Ouverture]:[AAAA-MM Ouverture]],"&lt;="&amp;D$2,TDATA[[AAAA-MM Clôture]:[AAAA-MM Clôture]],"&gt;="&amp;D$2,TDATA[[Date Saisie]:[Date Saisie]],"&lt;="&amp;EDATE(D$1,-12))</f>
        <v>0</v>
      </c>
      <c r="E4" s="9">
        <f>COUNTIFS(TDATA[[Niveau de Criticité]:[Niveau de Criticité]],$A$2,TDATA[[AAAA-MM Ouverture]:[AAAA-MM Ouverture]],"&lt;="&amp;E$2,TDATA[[AAAA-MM Clôture]:[AAAA-MM Clôture]],"&gt;="&amp;E$2,TDATA[[Date Saisie]:[Date Saisie]],"&lt;="&amp;EDATE(E$1,-12))</f>
        <v>0</v>
      </c>
      <c r="F4" s="9">
        <f>COUNTIFS(TDATA[[Niveau de Criticité]:[Niveau de Criticité]],$A$2,TDATA[[AAAA-MM Ouverture]:[AAAA-MM Ouverture]],"&lt;="&amp;F$2,TDATA[[AAAA-MM Clôture]:[AAAA-MM Clôture]],"&gt;="&amp;F$2,TDATA[[Date Saisie]:[Date Saisie]],"&lt;="&amp;EDATE(F$1,-12))</f>
        <v>0</v>
      </c>
      <c r="G4" s="9">
        <f>COUNTIFS(TDATA[[Niveau de Criticité]:[Niveau de Criticité]],$A$2,TDATA[[AAAA-MM Ouverture]:[AAAA-MM Ouverture]],"&lt;="&amp;G$2,TDATA[[AAAA-MM Clôture]:[AAAA-MM Clôture]],"&gt;="&amp;G$2,TDATA[[Date Saisie]:[Date Saisie]],"&lt;="&amp;EDATE(G$1,-12))</f>
        <v>0</v>
      </c>
      <c r="H4" s="9">
        <f>COUNTIFS(TDATA[[Niveau de Criticité]:[Niveau de Criticité]],$A$2,TDATA[[AAAA-MM Ouverture]:[AAAA-MM Ouverture]],"&lt;="&amp;H$2,TDATA[[AAAA-MM Clôture]:[AAAA-MM Clôture]],"&gt;="&amp;H$2,TDATA[[Date Saisie]:[Date Saisie]],"&lt;="&amp;EDATE(H$1,-12))</f>
        <v>0</v>
      </c>
      <c r="I4" s="9">
        <f>COUNTIFS(TDATA[[Niveau de Criticité]:[Niveau de Criticité]],$A$2,TDATA[[AAAA-MM Ouverture]:[AAAA-MM Ouverture]],"&lt;="&amp;I$2,TDATA[[AAAA-MM Clôture]:[AAAA-MM Clôture]],"&gt;="&amp;I$2,TDATA[[Date Saisie]:[Date Saisie]],"&lt;="&amp;EDATE(I$1,-12))</f>
        <v>0</v>
      </c>
      <c r="J4" s="9">
        <f>COUNTIFS(TDATA[[Niveau de Criticité]:[Niveau de Criticité]],$A$2,TDATA[[AAAA-MM Ouverture]:[AAAA-MM Ouverture]],"&lt;="&amp;J$2,TDATA[[AAAA-MM Clôture]:[AAAA-MM Clôture]],"&gt;="&amp;J$2,TDATA[[Date Saisie]:[Date Saisie]],"&lt;="&amp;EDATE(J$1,-12))</f>
        <v>0</v>
      </c>
      <c r="K4" s="9">
        <f>COUNTIFS(TDATA[[Niveau de Criticité]:[Niveau de Criticité]],$A$2,TDATA[[AAAA-MM Ouverture]:[AAAA-MM Ouverture]],"&lt;="&amp;K$2,TDATA[[AAAA-MM Clôture]:[AAAA-MM Clôture]],"&gt;="&amp;K$2,TDATA[[Date Saisie]:[Date Saisie]],"&lt;="&amp;EDATE(K$1,-12))</f>
        <v>0</v>
      </c>
      <c r="L4" s="9">
        <f>COUNTIFS(TDATA[[Niveau de Criticité]:[Niveau de Criticité]],$A$2,TDATA[[AAAA-MM Ouverture]:[AAAA-MM Ouverture]],"&lt;="&amp;L$2,TDATA[[AAAA-MM Clôture]:[AAAA-MM Clôture]],"&gt;="&amp;L$2,TDATA[[Date Saisie]:[Date Saisie]],"&lt;="&amp;EDATE(L$1,-12))</f>
        <v>0</v>
      </c>
      <c r="M4" s="9">
        <f>COUNTIFS(TDATA[[Niveau de Criticité]:[Niveau de Criticité]],$A$2,TDATA[[AAAA-MM Ouverture]:[AAAA-MM Ouverture]],"&lt;="&amp;M$2,TDATA[[AAAA-MM Clôture]:[AAAA-MM Clôture]],"&gt;="&amp;M$2,TDATA[[Date Saisie]:[Date Saisie]],"&lt;="&amp;EDATE(M$1,-12))</f>
        <v>0</v>
      </c>
    </row>
    <row r="5" spans="1:16" x14ac:dyDescent="0.25">
      <c r="A5" s="8" t="s">
        <v>36</v>
      </c>
      <c r="B5" s="9">
        <f>COUNTIFS(TDATA[[Niveau de Criticité]:[Niveau de Criticité]],$A$2,TDATA[[AAAA-MM Ouverture]:[AAAA-MM Ouverture]],"&lt;="&amp;B$2,TDATA[[AAAA-MM Clôture]:[AAAA-MM Clôture]],"&gt;="&amp;B$2,TDATA[[Date Saisie]:[Date Saisie]],"&lt;="&amp;EDATE(B$1,-6),TDATA[[Date Saisie]:[Date Saisie]],"&gt;"&amp;EDATE(B$1,-12))</f>
        <v>0</v>
      </c>
      <c r="C5" s="9">
        <f>COUNTIFS(TDATA[[Niveau de Criticité]:[Niveau de Criticité]],$A$2,TDATA[[AAAA-MM Ouverture]:[AAAA-MM Ouverture]],"&lt;="&amp;C$2,TDATA[[AAAA-MM Clôture]:[AAAA-MM Clôture]],"&gt;="&amp;C$2,TDATA[[Date Saisie]:[Date Saisie]],"&lt;="&amp;EDATE(C$1,-6),TDATA[[Date Saisie]:[Date Saisie]],"&gt;"&amp;EDATE(C$1,-12))</f>
        <v>0</v>
      </c>
      <c r="D5" s="9">
        <f>COUNTIFS(TDATA[[Niveau de Criticité]:[Niveau de Criticité]],$A$2,TDATA[[AAAA-MM Ouverture]:[AAAA-MM Ouverture]],"&lt;="&amp;D$2,TDATA[[AAAA-MM Clôture]:[AAAA-MM Clôture]],"&gt;="&amp;D$2,TDATA[[Date Saisie]:[Date Saisie]],"&lt;="&amp;EDATE(D$1,-6),TDATA[[Date Saisie]:[Date Saisie]],"&gt;"&amp;EDATE(D$1,-12))</f>
        <v>0</v>
      </c>
      <c r="E5" s="9">
        <f>COUNTIFS(TDATA[[Niveau de Criticité]:[Niveau de Criticité]],$A$2,TDATA[[AAAA-MM Ouverture]:[AAAA-MM Ouverture]],"&lt;="&amp;E$2,TDATA[[AAAA-MM Clôture]:[AAAA-MM Clôture]],"&gt;="&amp;E$2,TDATA[[Date Saisie]:[Date Saisie]],"&lt;="&amp;EDATE(E$1,-6),TDATA[[Date Saisie]:[Date Saisie]],"&gt;"&amp;EDATE(E$1,-12))</f>
        <v>0</v>
      </c>
      <c r="F5" s="9">
        <f>COUNTIFS(TDATA[[Niveau de Criticité]:[Niveau de Criticité]],$A$2,TDATA[[AAAA-MM Ouverture]:[AAAA-MM Ouverture]],"&lt;="&amp;F$2,TDATA[[AAAA-MM Clôture]:[AAAA-MM Clôture]],"&gt;="&amp;F$2,TDATA[[Date Saisie]:[Date Saisie]],"&lt;="&amp;EDATE(F$1,-6),TDATA[[Date Saisie]:[Date Saisie]],"&gt;"&amp;EDATE(F$1,-12))</f>
        <v>0</v>
      </c>
      <c r="G5" s="9">
        <f>COUNTIFS(TDATA[[Niveau de Criticité]:[Niveau de Criticité]],$A$2,TDATA[[AAAA-MM Ouverture]:[AAAA-MM Ouverture]],"&lt;="&amp;G$2,TDATA[[AAAA-MM Clôture]:[AAAA-MM Clôture]],"&gt;="&amp;G$2,TDATA[[Date Saisie]:[Date Saisie]],"&lt;="&amp;EDATE(G$1,-6),TDATA[[Date Saisie]:[Date Saisie]],"&gt;"&amp;EDATE(G$1,-12))</f>
        <v>0</v>
      </c>
      <c r="H5" s="9">
        <f>COUNTIFS(TDATA[[Niveau de Criticité]:[Niveau de Criticité]],$A$2,TDATA[[AAAA-MM Ouverture]:[AAAA-MM Ouverture]],"&lt;="&amp;H$2,TDATA[[AAAA-MM Clôture]:[AAAA-MM Clôture]],"&gt;="&amp;H$2,TDATA[[Date Saisie]:[Date Saisie]],"&lt;="&amp;EDATE(H$1,-6),TDATA[[Date Saisie]:[Date Saisie]],"&gt;"&amp;EDATE(H$1,-12))</f>
        <v>0</v>
      </c>
      <c r="I5" s="9">
        <f>COUNTIFS(TDATA[[Niveau de Criticité]:[Niveau de Criticité]],$A$2,TDATA[[AAAA-MM Ouverture]:[AAAA-MM Ouverture]],"&lt;="&amp;I$2,TDATA[[AAAA-MM Clôture]:[AAAA-MM Clôture]],"&gt;="&amp;I$2,TDATA[[Date Saisie]:[Date Saisie]],"&lt;="&amp;EDATE(I$1,-6),TDATA[[Date Saisie]:[Date Saisie]],"&gt;"&amp;EDATE(I$1,-12))</f>
        <v>0</v>
      </c>
      <c r="J5" s="9">
        <f>COUNTIFS(TDATA[[Niveau de Criticité]:[Niveau de Criticité]],$A$2,TDATA[[AAAA-MM Ouverture]:[AAAA-MM Ouverture]],"&lt;="&amp;J$2,TDATA[[AAAA-MM Clôture]:[AAAA-MM Clôture]],"&gt;="&amp;J$2,TDATA[[Date Saisie]:[Date Saisie]],"&lt;="&amp;EDATE(J$1,-6),TDATA[[Date Saisie]:[Date Saisie]],"&gt;"&amp;EDATE(J$1,-12))</f>
        <v>0</v>
      </c>
      <c r="K5" s="9">
        <f>COUNTIFS(TDATA[[Niveau de Criticité]:[Niveau de Criticité]],$A$2,TDATA[[AAAA-MM Ouverture]:[AAAA-MM Ouverture]],"&lt;="&amp;K$2,TDATA[[AAAA-MM Clôture]:[AAAA-MM Clôture]],"&gt;="&amp;K$2,TDATA[[Date Saisie]:[Date Saisie]],"&lt;="&amp;EDATE(K$1,-6),TDATA[[Date Saisie]:[Date Saisie]],"&gt;"&amp;EDATE(K$1,-12))</f>
        <v>0</v>
      </c>
      <c r="L5" s="9">
        <f>COUNTIFS(TDATA[[Niveau de Criticité]:[Niveau de Criticité]],$A$2,TDATA[[AAAA-MM Ouverture]:[AAAA-MM Ouverture]],"&lt;="&amp;L$2,TDATA[[AAAA-MM Clôture]:[AAAA-MM Clôture]],"&gt;="&amp;L$2,TDATA[[Date Saisie]:[Date Saisie]],"&lt;="&amp;EDATE(L$1,-6),TDATA[[Date Saisie]:[Date Saisie]],"&gt;"&amp;EDATE(L$1,-12))</f>
        <v>0</v>
      </c>
      <c r="M5" s="9">
        <f>COUNTIFS(TDATA[[Niveau de Criticité]:[Niveau de Criticité]],$A$2,TDATA[[AAAA-MM Ouverture]:[AAAA-MM Ouverture]],"&lt;="&amp;M$2,TDATA[[AAAA-MM Clôture]:[AAAA-MM Clôture]],"&gt;="&amp;M$2,TDATA[[Date Saisie]:[Date Saisie]],"&lt;="&amp;EDATE(M$1,-6),TDATA[[Date Saisie]:[Date Saisie]],"&gt;"&amp;EDATE(M$1,-12))</f>
        <v>0</v>
      </c>
    </row>
    <row r="6" spans="1:16" x14ac:dyDescent="0.25">
      <c r="A6" s="8" t="s">
        <v>34</v>
      </c>
      <c r="B6" s="9">
        <f>COUNTIFS(TDATA[[Niveau de Criticité]:[Niveau de Criticité]],$A$2,TDATA[[AAAA-MM Ouverture]:[AAAA-MM Ouverture]],"&lt;="&amp;B$2,TDATA[[AAAA-MM Clôture]:[AAAA-MM Clôture]],"&gt;="&amp;B$2,TDATA[[Date Saisie]:[Date Saisie]],"&lt;="&amp;EDATE(B$1,-3),TDATA[[Date Saisie]:[Date Saisie]],"&gt;"&amp;EDATE(B$1,-6))</f>
        <v>1</v>
      </c>
      <c r="C6" s="9">
        <f>COUNTIFS(TDATA[[Niveau de Criticité]:[Niveau de Criticité]],$A$2,TDATA[[AAAA-MM Ouverture]:[AAAA-MM Ouverture]],"&lt;="&amp;C$2,TDATA[[AAAA-MM Clôture]:[AAAA-MM Clôture]],"&gt;="&amp;C$2,TDATA[[Date Saisie]:[Date Saisie]],"&lt;="&amp;EDATE(C$1,-3),TDATA[[Date Saisie]:[Date Saisie]],"&gt;"&amp;EDATE(C$1,-6))</f>
        <v>0</v>
      </c>
      <c r="D6" s="9">
        <f>COUNTIFS(TDATA[[Niveau de Criticité]:[Niveau de Criticité]],$A$2,TDATA[[AAAA-MM Ouverture]:[AAAA-MM Ouverture]],"&lt;="&amp;D$2,TDATA[[AAAA-MM Clôture]:[AAAA-MM Clôture]],"&gt;="&amp;D$2,TDATA[[Date Saisie]:[Date Saisie]],"&lt;="&amp;EDATE(D$1,-3),TDATA[[Date Saisie]:[Date Saisie]],"&gt;"&amp;EDATE(D$1,-6))</f>
        <v>0</v>
      </c>
      <c r="E6" s="9">
        <f>COUNTIFS(TDATA[[Niveau de Criticité]:[Niveau de Criticité]],$A$2,TDATA[[AAAA-MM Ouverture]:[AAAA-MM Ouverture]],"&lt;="&amp;E$2,TDATA[[AAAA-MM Clôture]:[AAAA-MM Clôture]],"&gt;="&amp;E$2,TDATA[[Date Saisie]:[Date Saisie]],"&lt;="&amp;EDATE(E$1,-3),TDATA[[Date Saisie]:[Date Saisie]],"&gt;"&amp;EDATE(E$1,-6))</f>
        <v>0</v>
      </c>
      <c r="F6" s="9">
        <f>COUNTIFS(TDATA[[Niveau de Criticité]:[Niveau de Criticité]],$A$2,TDATA[[AAAA-MM Ouverture]:[AAAA-MM Ouverture]],"&lt;="&amp;F$2,TDATA[[AAAA-MM Clôture]:[AAAA-MM Clôture]],"&gt;="&amp;F$2,TDATA[[Date Saisie]:[Date Saisie]],"&lt;="&amp;EDATE(F$1,-3),TDATA[[Date Saisie]:[Date Saisie]],"&gt;"&amp;EDATE(F$1,-6))</f>
        <v>0</v>
      </c>
      <c r="G6" s="9">
        <f>COUNTIFS(TDATA[[Niveau de Criticité]:[Niveau de Criticité]],$A$2,TDATA[[AAAA-MM Ouverture]:[AAAA-MM Ouverture]],"&lt;="&amp;G$2,TDATA[[AAAA-MM Clôture]:[AAAA-MM Clôture]],"&gt;="&amp;G$2,TDATA[[Date Saisie]:[Date Saisie]],"&lt;="&amp;EDATE(G$1,-3),TDATA[[Date Saisie]:[Date Saisie]],"&gt;"&amp;EDATE(G$1,-6))</f>
        <v>0</v>
      </c>
      <c r="H6" s="9">
        <f>COUNTIFS(TDATA[[Niveau de Criticité]:[Niveau de Criticité]],$A$2,TDATA[[AAAA-MM Ouverture]:[AAAA-MM Ouverture]],"&lt;="&amp;H$2,TDATA[[AAAA-MM Clôture]:[AAAA-MM Clôture]],"&gt;="&amp;H$2,TDATA[[Date Saisie]:[Date Saisie]],"&lt;="&amp;EDATE(H$1,-3),TDATA[[Date Saisie]:[Date Saisie]],"&gt;"&amp;EDATE(H$1,-6))</f>
        <v>0</v>
      </c>
      <c r="I6" s="9">
        <f>COUNTIFS(TDATA[[Niveau de Criticité]:[Niveau de Criticité]],$A$2,TDATA[[AAAA-MM Ouverture]:[AAAA-MM Ouverture]],"&lt;="&amp;I$2,TDATA[[AAAA-MM Clôture]:[AAAA-MM Clôture]],"&gt;="&amp;I$2,TDATA[[Date Saisie]:[Date Saisie]],"&lt;="&amp;EDATE(I$1,-3),TDATA[[Date Saisie]:[Date Saisie]],"&gt;"&amp;EDATE(I$1,-6))</f>
        <v>0</v>
      </c>
      <c r="J6" s="9">
        <f>COUNTIFS(TDATA[[Niveau de Criticité]:[Niveau de Criticité]],$A$2,TDATA[[AAAA-MM Ouverture]:[AAAA-MM Ouverture]],"&lt;="&amp;J$2,TDATA[[AAAA-MM Clôture]:[AAAA-MM Clôture]],"&gt;="&amp;J$2,TDATA[[Date Saisie]:[Date Saisie]],"&lt;="&amp;EDATE(J$1,-3),TDATA[[Date Saisie]:[Date Saisie]],"&gt;"&amp;EDATE(J$1,-6))</f>
        <v>0</v>
      </c>
      <c r="K6" s="9">
        <f>COUNTIFS(TDATA[[Niveau de Criticité]:[Niveau de Criticité]],$A$2,TDATA[[AAAA-MM Ouverture]:[AAAA-MM Ouverture]],"&lt;="&amp;K$2,TDATA[[AAAA-MM Clôture]:[AAAA-MM Clôture]],"&gt;="&amp;K$2,TDATA[[Date Saisie]:[Date Saisie]],"&lt;="&amp;EDATE(K$1,-3),TDATA[[Date Saisie]:[Date Saisie]],"&gt;"&amp;EDATE(K$1,-6))</f>
        <v>0</v>
      </c>
      <c r="L6" s="9">
        <f>COUNTIFS(TDATA[[Niveau de Criticité]:[Niveau de Criticité]],$A$2,TDATA[[AAAA-MM Ouverture]:[AAAA-MM Ouverture]],"&lt;="&amp;L$2,TDATA[[AAAA-MM Clôture]:[AAAA-MM Clôture]],"&gt;="&amp;L$2,TDATA[[Date Saisie]:[Date Saisie]],"&lt;="&amp;EDATE(L$1,-3),TDATA[[Date Saisie]:[Date Saisie]],"&gt;"&amp;EDATE(L$1,-6))</f>
        <v>0</v>
      </c>
      <c r="M6" s="9">
        <f>COUNTIFS(TDATA[[Niveau de Criticité]:[Niveau de Criticité]],$A$2,TDATA[[AAAA-MM Ouverture]:[AAAA-MM Ouverture]],"&lt;="&amp;M$2,TDATA[[AAAA-MM Clôture]:[AAAA-MM Clôture]],"&gt;="&amp;M$2,TDATA[[Date Saisie]:[Date Saisie]],"&lt;="&amp;EDATE(M$1,-3),TDATA[[Date Saisie]:[Date Saisie]],"&gt;"&amp;EDATE(M$1,-6))</f>
        <v>0</v>
      </c>
    </row>
    <row r="7" spans="1:16" x14ac:dyDescent="0.25">
      <c r="A7" s="8" t="s">
        <v>35</v>
      </c>
      <c r="B7" s="9">
        <f>COUNTIFS(TDATA[[Niveau de Criticité]:[Niveau de Criticité]],$A$2,TDATA[[AAAA-MM Ouverture]:[AAAA-MM Ouverture]],"&lt;="&amp;B$2,TDATA[[AAAA-MM Clôture]:[AAAA-MM Clôture]],"&gt;="&amp;B$2,TDATA[[Date Saisie]:[Date Saisie]],"&gt;"&amp;EDATE(B$1,-3))</f>
        <v>1</v>
      </c>
      <c r="C7" s="9">
        <f>COUNTIFS(TDATA[[Niveau de Criticité]:[Niveau de Criticité]],$A$2,TDATA[[AAAA-MM Ouverture]:[AAAA-MM Ouverture]],"&lt;="&amp;C$2,TDATA[[AAAA-MM Clôture]:[AAAA-MM Clôture]],"&gt;="&amp;C$2,TDATA[[Date Saisie]:[Date Saisie]],"&gt;"&amp;EDATE(C$1,-3))</f>
        <v>1</v>
      </c>
      <c r="D7" s="9">
        <f>COUNTIFS(TDATA[[Niveau de Criticité]:[Niveau de Criticité]],$A$2,TDATA[[AAAA-MM Ouverture]:[AAAA-MM Ouverture]],"&lt;="&amp;D$2,TDATA[[AAAA-MM Clôture]:[AAAA-MM Clôture]],"&gt;="&amp;D$2,TDATA[[Date Saisie]:[Date Saisie]],"&gt;"&amp;EDATE(D$1,-3))</f>
        <v>1</v>
      </c>
      <c r="E7" s="9">
        <f>COUNTIFS(TDATA[[Niveau de Criticité]:[Niveau de Criticité]],$A$2,TDATA[[AAAA-MM Ouverture]:[AAAA-MM Ouverture]],"&lt;="&amp;E$2,TDATA[[AAAA-MM Clôture]:[AAAA-MM Clôture]],"&gt;="&amp;E$2,TDATA[[Date Saisie]:[Date Saisie]],"&gt;"&amp;EDATE(E$1,-3))</f>
        <v>1</v>
      </c>
      <c r="F7" s="9">
        <f>COUNTIFS(TDATA[[Niveau de Criticité]:[Niveau de Criticité]],$A$2,TDATA[[AAAA-MM Ouverture]:[AAAA-MM Ouverture]],"&lt;="&amp;F$2,TDATA[[AAAA-MM Clôture]:[AAAA-MM Clôture]],"&gt;="&amp;F$2,TDATA[[Date Saisie]:[Date Saisie]],"&gt;"&amp;EDATE(F$1,-3))</f>
        <v>0</v>
      </c>
      <c r="G7" s="9">
        <f>COUNTIFS(TDATA[[Niveau de Criticité]:[Niveau de Criticité]],$A$2,TDATA[[AAAA-MM Ouverture]:[AAAA-MM Ouverture]],"&lt;="&amp;G$2,TDATA[[AAAA-MM Clôture]:[AAAA-MM Clôture]],"&gt;="&amp;G$2,TDATA[[Date Saisie]:[Date Saisie]],"&gt;"&amp;EDATE(G$1,-3))</f>
        <v>0</v>
      </c>
      <c r="H7" s="9">
        <f>COUNTIFS(TDATA[[Niveau de Criticité]:[Niveau de Criticité]],$A$2,TDATA[[AAAA-MM Ouverture]:[AAAA-MM Ouverture]],"&lt;="&amp;H$2,TDATA[[AAAA-MM Clôture]:[AAAA-MM Clôture]],"&gt;="&amp;H$2,TDATA[[Date Saisie]:[Date Saisie]],"&gt;"&amp;EDATE(H$1,-3))</f>
        <v>0</v>
      </c>
      <c r="I7" s="9">
        <f>COUNTIFS(TDATA[[Niveau de Criticité]:[Niveau de Criticité]],$A$2,TDATA[[AAAA-MM Ouverture]:[AAAA-MM Ouverture]],"&lt;="&amp;I$2,TDATA[[AAAA-MM Clôture]:[AAAA-MM Clôture]],"&gt;="&amp;I$2,TDATA[[Date Saisie]:[Date Saisie]],"&gt;"&amp;EDATE(I$1,-3))</f>
        <v>0</v>
      </c>
      <c r="J7" s="9">
        <f>COUNTIFS(TDATA[[Niveau de Criticité]:[Niveau de Criticité]],$A$2,TDATA[[AAAA-MM Ouverture]:[AAAA-MM Ouverture]],"&lt;="&amp;J$2,TDATA[[AAAA-MM Clôture]:[AAAA-MM Clôture]],"&gt;="&amp;J$2,TDATA[[Date Saisie]:[Date Saisie]],"&gt;"&amp;EDATE(J$1,-3))</f>
        <v>0</v>
      </c>
      <c r="K7" s="9">
        <f>COUNTIFS(TDATA[[Niveau de Criticité]:[Niveau de Criticité]],$A$2,TDATA[[AAAA-MM Ouverture]:[AAAA-MM Ouverture]],"&lt;="&amp;K$2,TDATA[[AAAA-MM Clôture]:[AAAA-MM Clôture]],"&gt;="&amp;K$2,TDATA[[Date Saisie]:[Date Saisie]],"&gt;"&amp;EDATE(K$1,-3))</f>
        <v>0</v>
      </c>
      <c r="L7" s="9">
        <f>COUNTIFS(TDATA[[Niveau de Criticité]:[Niveau de Criticité]],$A$2,TDATA[[AAAA-MM Ouverture]:[AAAA-MM Ouverture]],"&lt;="&amp;L$2,TDATA[[AAAA-MM Clôture]:[AAAA-MM Clôture]],"&gt;="&amp;L$2,TDATA[[Date Saisie]:[Date Saisie]],"&gt;"&amp;EDATE(L$1,-3))</f>
        <v>0</v>
      </c>
      <c r="M7" s="9">
        <f>COUNTIFS(TDATA[[Niveau de Criticité]:[Niveau de Criticité]],$A$2,TDATA[[AAAA-MM Ouverture]:[AAAA-MM Ouverture]],"&lt;="&amp;M$2,TDATA[[AAAA-MM Clôture]:[AAAA-MM Clôture]],"&gt;="&amp;M$2,TDATA[[Date Saisie]:[Date Saisie]],"&gt;"&amp;EDATE(M$1,-3))</f>
        <v>0</v>
      </c>
    </row>
    <row r="8" spans="1:16" x14ac:dyDescent="0.25">
      <c r="A8" s="8" t="s">
        <v>31</v>
      </c>
      <c r="B8" s="9">
        <f>COUNTIFS(TDATA[[Niveau de Criticité]:[Niveau de Criticité]],$A$2,TDATA[[AAAA-MM Clôture]:[AAAA-MM Clôture]],B$2)</f>
        <v>0</v>
      </c>
      <c r="C8" s="9">
        <f>COUNTIFS(TDATA[[Niveau de Criticité]:[Niveau de Criticité]],$A$2,TDATA[[AAAA-MM Clôture]:[AAAA-MM Clôture]],C$2)</f>
        <v>0</v>
      </c>
      <c r="D8" s="9">
        <f>COUNTIFS(TDATA[[Niveau de Criticité]:[Niveau de Criticité]],$A$2,TDATA[[AAAA-MM Clôture]:[AAAA-MM Clôture]],D$2)</f>
        <v>0</v>
      </c>
      <c r="E8" s="9">
        <f>COUNTIFS(TDATA[[Niveau de Criticité]:[Niveau de Criticité]],$A$2,TDATA[[AAAA-MM Clôture]:[AAAA-MM Clôture]],E$2)</f>
        <v>0</v>
      </c>
      <c r="F8" s="9">
        <f>COUNTIFS(TDATA[[Niveau de Criticité]:[Niveau de Criticité]],$A$2,TDATA[[AAAA-MM Clôture]:[AAAA-MM Clôture]],F$2)</f>
        <v>0</v>
      </c>
      <c r="G8" s="9">
        <f>COUNTIFS(TDATA[[Niveau de Criticité]:[Niveau de Criticité]],$A$2,TDATA[[AAAA-MM Clôture]:[AAAA-MM Clôture]],G$2)</f>
        <v>0</v>
      </c>
      <c r="H8" s="9">
        <f>COUNTIFS(TDATA[[Niveau de Criticité]:[Niveau de Criticité]],$A$2,TDATA[[AAAA-MM Clôture]:[AAAA-MM Clôture]],H$2)</f>
        <v>0</v>
      </c>
      <c r="I8" s="9">
        <f>COUNTIFS(TDATA[[Niveau de Criticité]:[Niveau de Criticité]],$A$2,TDATA[[AAAA-MM Clôture]:[AAAA-MM Clôture]],I$2)</f>
        <v>0</v>
      </c>
      <c r="J8" s="9">
        <f>COUNTIFS(TDATA[[Niveau de Criticité]:[Niveau de Criticité]],$A$2,TDATA[[AAAA-MM Clôture]:[AAAA-MM Clôture]],J$2)</f>
        <v>0</v>
      </c>
      <c r="K8" s="9">
        <f>COUNTIFS(TDATA[[Niveau de Criticité]:[Niveau de Criticité]],$A$2,TDATA[[AAAA-MM Clôture]:[AAAA-MM Clôture]],K$2)</f>
        <v>0</v>
      </c>
      <c r="L8" s="9">
        <f>COUNTIFS(TDATA[[Niveau de Criticité]:[Niveau de Criticité]],$A$2,TDATA[[AAAA-MM Clôture]:[AAAA-MM Clôture]],L$2)</f>
        <v>0</v>
      </c>
      <c r="M8" s="9">
        <f>COUNTIFS(TDATA[[Niveau de Criticité]:[Niveau de Criticité]],$A$2,TDATA[[AAAA-MM Clôture]:[AAAA-MM Clôture]],M$2)</f>
        <v>0</v>
      </c>
    </row>
    <row r="9" spans="1:16" x14ac:dyDescent="0.25">
      <c r="A9" s="8" t="s">
        <v>32</v>
      </c>
      <c r="B9" s="9">
        <f>COUNTIFS(TDATA[[Niveau de Criticité]:[Niveau de Criticité]],$A$2,TDATA[[AAAA-MM Ouverture]:[AAAA-MM Ouverture]],B$2)</f>
        <v>1</v>
      </c>
      <c r="C9" s="9">
        <f>COUNTIFS(TDATA[[Niveau de Criticité]:[Niveau de Criticité]],$A$2,TDATA[[AAAA-MM Ouverture]:[AAAA-MM Ouverture]],C$2)</f>
        <v>0</v>
      </c>
      <c r="D9" s="9">
        <f>COUNTIFS(TDATA[[Niveau de Criticité]:[Niveau de Criticité]],$A$2,TDATA[[AAAA-MM Ouverture]:[AAAA-MM Ouverture]],D$2)</f>
        <v>0</v>
      </c>
      <c r="E9" s="9">
        <f>COUNTIFS(TDATA[[Niveau de Criticité]:[Niveau de Criticité]],$A$2,TDATA[[AAAA-MM Ouverture]:[AAAA-MM Ouverture]],E$2)</f>
        <v>1</v>
      </c>
      <c r="F9" s="9">
        <f>COUNTIFS(TDATA[[Niveau de Criticité]:[Niveau de Criticité]],$A$2,TDATA[[AAAA-MM Ouverture]:[AAAA-MM Ouverture]],F$2)</f>
        <v>0</v>
      </c>
      <c r="G9" s="9">
        <f>COUNTIFS(TDATA[[Niveau de Criticité]:[Niveau de Criticité]],$A$2,TDATA[[AAAA-MM Ouverture]:[AAAA-MM Ouverture]],G$2)</f>
        <v>0</v>
      </c>
      <c r="H9" s="9">
        <f>COUNTIFS(TDATA[[Niveau de Criticité]:[Niveau de Criticité]],$A$2,TDATA[[AAAA-MM Ouverture]:[AAAA-MM Ouverture]],H$2)</f>
        <v>0</v>
      </c>
      <c r="I9" s="9">
        <f>COUNTIFS(TDATA[[Niveau de Criticité]:[Niveau de Criticité]],$A$2,TDATA[[AAAA-MM Ouverture]:[AAAA-MM Ouverture]],I$2)</f>
        <v>0</v>
      </c>
      <c r="J9" s="9">
        <f>COUNTIFS(TDATA[[Niveau de Criticité]:[Niveau de Criticité]],$A$2,TDATA[[AAAA-MM Ouverture]:[AAAA-MM Ouverture]],J$2)</f>
        <v>0</v>
      </c>
      <c r="K9" s="9">
        <f>COUNTIFS(TDATA[[Niveau de Criticité]:[Niveau de Criticité]],$A$2,TDATA[[AAAA-MM Ouverture]:[AAAA-MM Ouverture]],K$2)</f>
        <v>0</v>
      </c>
      <c r="L9" s="9">
        <f>COUNTIFS(TDATA[[Niveau de Criticité]:[Niveau de Criticité]],$A$2,TDATA[[AAAA-MM Ouverture]:[AAAA-MM Ouverture]],L$2)</f>
        <v>0</v>
      </c>
      <c r="M9" s="9">
        <f>COUNTIFS(TDATA[[Niveau de Criticité]:[Niveau de Criticité]],$A$2,TDATA[[AAAA-MM Ouverture]:[AAAA-MM Ouverture]],M$2)</f>
        <v>0</v>
      </c>
    </row>
    <row r="10" spans="1:16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</row>
    <row r="11" spans="1:16" x14ac:dyDescent="0.2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</row>
    <row r="12" spans="1:16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</row>
    <row r="13" spans="1:16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</row>
    <row r="14" spans="1:16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</row>
    <row r="15" spans="1:16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</row>
    <row r="16" spans="1:16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</row>
    <row r="17" spans="1:13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</row>
    <row r="18" spans="1:13" x14ac:dyDescent="0.2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</row>
    <row r="19" spans="1:13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</row>
    <row r="20" spans="1:13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</row>
    <row r="21" spans="1:13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</row>
    <row r="22" spans="1:13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</row>
    <row r="23" spans="1:13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</row>
    <row r="24" spans="1:13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</row>
    <row r="25" spans="1:13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</row>
    <row r="26" spans="1:13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</row>
    <row r="27" spans="1:13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293AD-40A3-4321-BF89-C44558B8867F}">
  <dimension ref="A1:P27"/>
  <sheetViews>
    <sheetView workbookViewId="0">
      <selection activeCell="A2" sqref="A2"/>
    </sheetView>
  </sheetViews>
  <sheetFormatPr baseColWidth="10" defaultRowHeight="15" x14ac:dyDescent="0.25"/>
  <cols>
    <col min="1" max="1" width="27.140625" customWidth="1"/>
    <col min="15" max="15" width="13.140625" customWidth="1"/>
  </cols>
  <sheetData>
    <row r="1" spans="1:16" x14ac:dyDescent="0.25">
      <c r="B1" s="42">
        <f>P2-1</f>
        <v>45596</v>
      </c>
      <c r="C1" s="42">
        <f>EDATE(B1+1,-1)-1</f>
        <v>45565</v>
      </c>
      <c r="D1" s="42">
        <f t="shared" ref="D1:M1" si="0">EDATE(C1+1,-1)-1</f>
        <v>45535</v>
      </c>
      <c r="E1" s="42">
        <f t="shared" si="0"/>
        <v>45504</v>
      </c>
      <c r="F1" s="42">
        <f t="shared" si="0"/>
        <v>45473</v>
      </c>
      <c r="G1" s="42">
        <f t="shared" si="0"/>
        <v>45443</v>
      </c>
      <c r="H1" s="42">
        <f t="shared" si="0"/>
        <v>45412</v>
      </c>
      <c r="I1" s="42">
        <f t="shared" si="0"/>
        <v>45382</v>
      </c>
      <c r="J1" s="42">
        <f t="shared" si="0"/>
        <v>45351</v>
      </c>
      <c r="K1" s="42">
        <f t="shared" si="0"/>
        <v>45322</v>
      </c>
      <c r="L1" s="42">
        <f t="shared" si="0"/>
        <v>45291</v>
      </c>
      <c r="M1" s="42">
        <f t="shared" si="0"/>
        <v>45260</v>
      </c>
    </row>
    <row r="2" spans="1:16" x14ac:dyDescent="0.25">
      <c r="A2" s="34">
        <v>2</v>
      </c>
      <c r="B2" s="35" t="str">
        <f>TEXT(B1,"AAAA-MM")</f>
        <v>2024-10</v>
      </c>
      <c r="C2" s="35" t="str">
        <f t="shared" ref="C2:M2" si="1">TEXT(C1,"AAAA-MM")</f>
        <v>2024-09</v>
      </c>
      <c r="D2" s="35" t="str">
        <f t="shared" si="1"/>
        <v>2024-08</v>
      </c>
      <c r="E2" s="35" t="str">
        <f t="shared" si="1"/>
        <v>2024-07</v>
      </c>
      <c r="F2" s="35" t="str">
        <f t="shared" si="1"/>
        <v>2024-06</v>
      </c>
      <c r="G2" s="35" t="str">
        <f t="shared" si="1"/>
        <v>2024-05</v>
      </c>
      <c r="H2" s="35" t="str">
        <f t="shared" si="1"/>
        <v>2024-04</v>
      </c>
      <c r="I2" s="35" t="str">
        <f t="shared" si="1"/>
        <v>2024-03</v>
      </c>
      <c r="J2" s="35" t="str">
        <f t="shared" si="1"/>
        <v>2024-02</v>
      </c>
      <c r="K2" s="35" t="str">
        <f t="shared" si="1"/>
        <v>2024-01</v>
      </c>
      <c r="L2" s="35" t="str">
        <f t="shared" si="1"/>
        <v>2023-12</v>
      </c>
      <c r="M2" s="35" t="str">
        <f t="shared" si="1"/>
        <v>2023-11</v>
      </c>
      <c r="O2" s="33" t="s">
        <v>38</v>
      </c>
      <c r="P2" s="11">
        <v>45597</v>
      </c>
    </row>
    <row r="3" spans="1:16" x14ac:dyDescent="0.25">
      <c r="A3" s="8" t="s">
        <v>33</v>
      </c>
      <c r="B3" s="9">
        <f>COUNTIFS(TDATA[[Niveau de Criticité]:[Niveau de Criticité]],$A$2,TDATA[[AAAA-MM Ouverture]:[AAAA-MM Ouverture]],"&lt;="&amp;B$2,TDATA[[AAAA-MM Clôture]:[AAAA-MM Clôture]],"&gt;="&amp;B$2)</f>
        <v>2</v>
      </c>
      <c r="C3" s="9">
        <f>COUNTIFS(TDATA[[Niveau de Criticité]:[Niveau de Criticité]],$A$2,TDATA[[AAAA-MM Ouverture]:[AAAA-MM Ouverture]],"&lt;="&amp;C$2,TDATA[[AAAA-MM Clôture]:[AAAA-MM Clôture]],"&gt;="&amp;C$2)</f>
        <v>2</v>
      </c>
      <c r="D3" s="9">
        <f>COUNTIFS(TDATA[[Niveau de Criticité]:[Niveau de Criticité]],$A$2,TDATA[[AAAA-MM Ouverture]:[AAAA-MM Ouverture]],"&lt;="&amp;D$2,TDATA[[AAAA-MM Clôture]:[AAAA-MM Clôture]],"&gt;="&amp;D$2)</f>
        <v>2</v>
      </c>
      <c r="E3" s="9">
        <f>COUNTIFS(TDATA[[Niveau de Criticité]:[Niveau de Criticité]],$A$2,TDATA[[AAAA-MM Ouverture]:[AAAA-MM Ouverture]],"&lt;="&amp;E$2,TDATA[[AAAA-MM Clôture]:[AAAA-MM Clôture]],"&gt;="&amp;E$2)</f>
        <v>1</v>
      </c>
      <c r="F3" s="9">
        <f>COUNTIFS(TDATA[[Niveau de Criticité]:[Niveau de Criticité]],$A$2,TDATA[[AAAA-MM Ouverture]:[AAAA-MM Ouverture]],"&lt;="&amp;F$2,TDATA[[AAAA-MM Clôture]:[AAAA-MM Clôture]],"&gt;="&amp;F$2)</f>
        <v>1</v>
      </c>
      <c r="G3" s="9">
        <f>COUNTIFS(TDATA[[Niveau de Criticité]:[Niveau de Criticité]],$A$2,TDATA[[AAAA-MM Ouverture]:[AAAA-MM Ouverture]],"&lt;="&amp;G$2,TDATA[[AAAA-MM Clôture]:[AAAA-MM Clôture]],"&gt;="&amp;G$2)</f>
        <v>1</v>
      </c>
      <c r="H3" s="9">
        <f>COUNTIFS(TDATA[[Niveau de Criticité]:[Niveau de Criticité]],$A$2,TDATA[[AAAA-MM Ouverture]:[AAAA-MM Ouverture]],"&lt;="&amp;H$2,TDATA[[AAAA-MM Clôture]:[AAAA-MM Clôture]],"&gt;="&amp;H$2)</f>
        <v>1</v>
      </c>
      <c r="I3" s="9">
        <f>COUNTIFS(TDATA[[Niveau de Criticité]:[Niveau de Criticité]],$A$2,TDATA[[AAAA-MM Ouverture]:[AAAA-MM Ouverture]],"&lt;="&amp;I$2,TDATA[[AAAA-MM Clôture]:[AAAA-MM Clôture]],"&gt;="&amp;I$2)</f>
        <v>1</v>
      </c>
      <c r="J3" s="9">
        <f>COUNTIFS(TDATA[[Niveau de Criticité]:[Niveau de Criticité]],$A$2,TDATA[[AAAA-MM Ouverture]:[AAAA-MM Ouverture]],"&lt;="&amp;J$2,TDATA[[AAAA-MM Clôture]:[AAAA-MM Clôture]],"&gt;="&amp;J$2)</f>
        <v>1</v>
      </c>
      <c r="K3" s="9">
        <f>COUNTIFS(TDATA[[Niveau de Criticité]:[Niveau de Criticité]],$A$2,TDATA[[AAAA-MM Ouverture]:[AAAA-MM Ouverture]],"&lt;="&amp;K$2,TDATA[[AAAA-MM Clôture]:[AAAA-MM Clôture]],"&gt;="&amp;K$2)</f>
        <v>1</v>
      </c>
      <c r="L3" s="9">
        <f>COUNTIFS(TDATA[[Niveau de Criticité]:[Niveau de Criticité]],$A$2,TDATA[[AAAA-MM Ouverture]:[AAAA-MM Ouverture]],"&lt;="&amp;L$2,TDATA[[AAAA-MM Clôture]:[AAAA-MM Clôture]],"&gt;="&amp;L$2)</f>
        <v>1</v>
      </c>
      <c r="M3" s="9">
        <f>COUNTIFS(TDATA[[Niveau de Criticité]:[Niveau de Criticité]],$A$2,TDATA[[AAAA-MM Ouverture]:[AAAA-MM Ouverture]],"&lt;="&amp;M$2,TDATA[[AAAA-MM Clôture]:[AAAA-MM Clôture]],"&gt;="&amp;M$2)</f>
        <v>1</v>
      </c>
    </row>
    <row r="4" spans="1:16" x14ac:dyDescent="0.25">
      <c r="A4" s="8" t="s">
        <v>37</v>
      </c>
      <c r="B4" s="9">
        <f>COUNTIFS(TDATA[[Niveau de Criticité]:[Niveau de Criticité]],$A$2,TDATA[[AAAA-MM Ouverture]:[AAAA-MM Ouverture]],"&lt;="&amp;B$2,TDATA[[AAAA-MM Clôture]:[AAAA-MM Clôture]],"&gt;="&amp;B$2,TDATA[[Date Saisie]:[Date Saisie]],"&lt;="&amp;EDATE(B$1,-12))</f>
        <v>1</v>
      </c>
      <c r="C4" s="9">
        <f>COUNTIFS(TDATA[[Niveau de Criticité]:[Niveau de Criticité]],$A$2,TDATA[[AAAA-MM Ouverture]:[AAAA-MM Ouverture]],"&lt;="&amp;C$2,TDATA[[AAAA-MM Clôture]:[AAAA-MM Clôture]],"&gt;="&amp;C$2,TDATA[[Date Saisie]:[Date Saisie]],"&lt;="&amp;EDATE(C$1,-12))</f>
        <v>1</v>
      </c>
      <c r="D4" s="9">
        <f>COUNTIFS(TDATA[[Niveau de Criticité]:[Niveau de Criticité]],$A$2,TDATA[[AAAA-MM Ouverture]:[AAAA-MM Ouverture]],"&lt;="&amp;D$2,TDATA[[AAAA-MM Clôture]:[AAAA-MM Clôture]],"&gt;="&amp;D$2,TDATA[[Date Saisie]:[Date Saisie]],"&lt;="&amp;EDATE(D$1,-12))</f>
        <v>1</v>
      </c>
      <c r="E4" s="9">
        <f>COUNTIFS(TDATA[[Niveau de Criticité]:[Niveau de Criticité]],$A$2,TDATA[[AAAA-MM Ouverture]:[AAAA-MM Ouverture]],"&lt;="&amp;E$2,TDATA[[AAAA-MM Clôture]:[AAAA-MM Clôture]],"&gt;="&amp;E$2,TDATA[[Date Saisie]:[Date Saisie]],"&lt;="&amp;EDATE(E$1,-12))</f>
        <v>1</v>
      </c>
      <c r="F4" s="9">
        <f>COUNTIFS(TDATA[[Niveau de Criticité]:[Niveau de Criticité]],$A$2,TDATA[[AAAA-MM Ouverture]:[AAAA-MM Ouverture]],"&lt;="&amp;F$2,TDATA[[AAAA-MM Clôture]:[AAAA-MM Clôture]],"&gt;="&amp;F$2,TDATA[[Date Saisie]:[Date Saisie]],"&lt;="&amp;EDATE(F$1,-12))</f>
        <v>1</v>
      </c>
      <c r="G4" s="9">
        <f>COUNTIFS(TDATA[[Niveau de Criticité]:[Niveau de Criticité]],$A$2,TDATA[[AAAA-MM Ouverture]:[AAAA-MM Ouverture]],"&lt;="&amp;G$2,TDATA[[AAAA-MM Clôture]:[AAAA-MM Clôture]],"&gt;="&amp;G$2,TDATA[[Date Saisie]:[Date Saisie]],"&lt;="&amp;EDATE(G$1,-12))</f>
        <v>0</v>
      </c>
      <c r="H4" s="9">
        <f>COUNTIFS(TDATA[[Niveau de Criticité]:[Niveau de Criticité]],$A$2,TDATA[[AAAA-MM Ouverture]:[AAAA-MM Ouverture]],"&lt;="&amp;H$2,TDATA[[AAAA-MM Clôture]:[AAAA-MM Clôture]],"&gt;="&amp;H$2,TDATA[[Date Saisie]:[Date Saisie]],"&lt;="&amp;EDATE(H$1,-12))</f>
        <v>0</v>
      </c>
      <c r="I4" s="9">
        <f>COUNTIFS(TDATA[[Niveau de Criticité]:[Niveau de Criticité]],$A$2,TDATA[[AAAA-MM Ouverture]:[AAAA-MM Ouverture]],"&lt;="&amp;I$2,TDATA[[AAAA-MM Clôture]:[AAAA-MM Clôture]],"&gt;="&amp;I$2,TDATA[[Date Saisie]:[Date Saisie]],"&lt;="&amp;EDATE(I$1,-12))</f>
        <v>0</v>
      </c>
      <c r="J4" s="9">
        <f>COUNTIFS(TDATA[[Niveau de Criticité]:[Niveau de Criticité]],$A$2,TDATA[[AAAA-MM Ouverture]:[AAAA-MM Ouverture]],"&lt;="&amp;J$2,TDATA[[AAAA-MM Clôture]:[AAAA-MM Clôture]],"&gt;="&amp;J$2,TDATA[[Date Saisie]:[Date Saisie]],"&lt;="&amp;EDATE(J$1,-12))</f>
        <v>0</v>
      </c>
      <c r="K4" s="9">
        <f>COUNTIFS(TDATA[[Niveau de Criticité]:[Niveau de Criticité]],$A$2,TDATA[[AAAA-MM Ouverture]:[AAAA-MM Ouverture]],"&lt;="&amp;K$2,TDATA[[AAAA-MM Clôture]:[AAAA-MM Clôture]],"&gt;="&amp;K$2,TDATA[[Date Saisie]:[Date Saisie]],"&lt;="&amp;EDATE(K$1,-12))</f>
        <v>0</v>
      </c>
      <c r="L4" s="9">
        <f>COUNTIFS(TDATA[[Niveau de Criticité]:[Niveau de Criticité]],$A$2,TDATA[[AAAA-MM Ouverture]:[AAAA-MM Ouverture]],"&lt;="&amp;L$2,TDATA[[AAAA-MM Clôture]:[AAAA-MM Clôture]],"&gt;="&amp;L$2,TDATA[[Date Saisie]:[Date Saisie]],"&lt;="&amp;EDATE(L$1,-12))</f>
        <v>0</v>
      </c>
      <c r="M4" s="9">
        <f>COUNTIFS(TDATA[[Niveau de Criticité]:[Niveau de Criticité]],$A$2,TDATA[[AAAA-MM Ouverture]:[AAAA-MM Ouverture]],"&lt;="&amp;M$2,TDATA[[AAAA-MM Clôture]:[AAAA-MM Clôture]],"&gt;="&amp;M$2,TDATA[[Date Saisie]:[Date Saisie]],"&lt;="&amp;EDATE(M$1,-12))</f>
        <v>0</v>
      </c>
    </row>
    <row r="5" spans="1:16" x14ac:dyDescent="0.25">
      <c r="A5" s="8" t="s">
        <v>36</v>
      </c>
      <c r="B5" s="9">
        <f>COUNTIFS(TDATA[[Niveau de Criticité]:[Niveau de Criticité]],$A$2,TDATA[[AAAA-MM Ouverture]:[AAAA-MM Ouverture]],"&lt;="&amp;B$2,TDATA[[AAAA-MM Clôture]:[AAAA-MM Clôture]],"&gt;="&amp;B$2,TDATA[[Date Saisie]:[Date Saisie]],"&lt;="&amp;EDATE(B$1,-6),TDATA[[Date Saisie]:[Date Saisie]],"&gt;"&amp;EDATE(B$1,-12))</f>
        <v>0</v>
      </c>
      <c r="C5" s="9">
        <f>COUNTIFS(TDATA[[Niveau de Criticité]:[Niveau de Criticité]],$A$2,TDATA[[AAAA-MM Ouverture]:[AAAA-MM Ouverture]],"&lt;="&amp;C$2,TDATA[[AAAA-MM Clôture]:[AAAA-MM Clôture]],"&gt;="&amp;C$2,TDATA[[Date Saisie]:[Date Saisie]],"&lt;="&amp;EDATE(C$1,-6),TDATA[[Date Saisie]:[Date Saisie]],"&gt;"&amp;EDATE(C$1,-12))</f>
        <v>0</v>
      </c>
      <c r="D5" s="9">
        <f>COUNTIFS(TDATA[[Niveau de Criticité]:[Niveau de Criticité]],$A$2,TDATA[[AAAA-MM Ouverture]:[AAAA-MM Ouverture]],"&lt;="&amp;D$2,TDATA[[AAAA-MM Clôture]:[AAAA-MM Clôture]],"&gt;="&amp;D$2,TDATA[[Date Saisie]:[Date Saisie]],"&lt;="&amp;EDATE(D$1,-6),TDATA[[Date Saisie]:[Date Saisie]],"&gt;"&amp;EDATE(D$1,-12))</f>
        <v>0</v>
      </c>
      <c r="E5" s="9">
        <f>COUNTIFS(TDATA[[Niveau de Criticité]:[Niveau de Criticité]],$A$2,TDATA[[AAAA-MM Ouverture]:[AAAA-MM Ouverture]],"&lt;="&amp;E$2,TDATA[[AAAA-MM Clôture]:[AAAA-MM Clôture]],"&gt;="&amp;E$2,TDATA[[Date Saisie]:[Date Saisie]],"&lt;="&amp;EDATE(E$1,-6),TDATA[[Date Saisie]:[Date Saisie]],"&gt;"&amp;EDATE(E$1,-12))</f>
        <v>0</v>
      </c>
      <c r="F5" s="9">
        <f>COUNTIFS(TDATA[[Niveau de Criticité]:[Niveau de Criticité]],$A$2,TDATA[[AAAA-MM Ouverture]:[AAAA-MM Ouverture]],"&lt;="&amp;F$2,TDATA[[AAAA-MM Clôture]:[AAAA-MM Clôture]],"&gt;="&amp;F$2,TDATA[[Date Saisie]:[Date Saisie]],"&lt;="&amp;EDATE(F$1,-6),TDATA[[Date Saisie]:[Date Saisie]],"&gt;"&amp;EDATE(F$1,-12))</f>
        <v>0</v>
      </c>
      <c r="G5" s="9">
        <f>COUNTIFS(TDATA[[Niveau de Criticité]:[Niveau de Criticité]],$A$2,TDATA[[AAAA-MM Ouverture]:[AAAA-MM Ouverture]],"&lt;="&amp;G$2,TDATA[[AAAA-MM Clôture]:[AAAA-MM Clôture]],"&gt;="&amp;G$2,TDATA[[Date Saisie]:[Date Saisie]],"&lt;="&amp;EDATE(G$1,-6),TDATA[[Date Saisie]:[Date Saisie]],"&gt;"&amp;EDATE(G$1,-12))</f>
        <v>1</v>
      </c>
      <c r="H5" s="9">
        <f>COUNTIFS(TDATA[[Niveau de Criticité]:[Niveau de Criticité]],$A$2,TDATA[[AAAA-MM Ouverture]:[AAAA-MM Ouverture]],"&lt;="&amp;H$2,TDATA[[AAAA-MM Clôture]:[AAAA-MM Clôture]],"&gt;="&amp;H$2,TDATA[[Date Saisie]:[Date Saisie]],"&lt;="&amp;EDATE(H$1,-6),TDATA[[Date Saisie]:[Date Saisie]],"&gt;"&amp;EDATE(H$1,-12))</f>
        <v>1</v>
      </c>
      <c r="I5" s="9">
        <f>COUNTIFS(TDATA[[Niveau de Criticité]:[Niveau de Criticité]],$A$2,TDATA[[AAAA-MM Ouverture]:[AAAA-MM Ouverture]],"&lt;="&amp;I$2,TDATA[[AAAA-MM Clôture]:[AAAA-MM Clôture]],"&gt;="&amp;I$2,TDATA[[Date Saisie]:[Date Saisie]],"&lt;="&amp;EDATE(I$1,-6),TDATA[[Date Saisie]:[Date Saisie]],"&gt;"&amp;EDATE(I$1,-12))</f>
        <v>1</v>
      </c>
      <c r="J5" s="9">
        <f>COUNTIFS(TDATA[[Niveau de Criticité]:[Niveau de Criticité]],$A$2,TDATA[[AAAA-MM Ouverture]:[AAAA-MM Ouverture]],"&lt;="&amp;J$2,TDATA[[AAAA-MM Clôture]:[AAAA-MM Clôture]],"&gt;="&amp;J$2,TDATA[[Date Saisie]:[Date Saisie]],"&lt;="&amp;EDATE(J$1,-6),TDATA[[Date Saisie]:[Date Saisie]],"&gt;"&amp;EDATE(J$1,-12))</f>
        <v>1</v>
      </c>
      <c r="K5" s="9">
        <f>COUNTIFS(TDATA[[Niveau de Criticité]:[Niveau de Criticité]],$A$2,TDATA[[AAAA-MM Ouverture]:[AAAA-MM Ouverture]],"&lt;="&amp;K$2,TDATA[[AAAA-MM Clôture]:[AAAA-MM Clôture]],"&gt;="&amp;K$2,TDATA[[Date Saisie]:[Date Saisie]],"&lt;="&amp;EDATE(K$1,-6),TDATA[[Date Saisie]:[Date Saisie]],"&gt;"&amp;EDATE(K$1,-12))</f>
        <v>1</v>
      </c>
      <c r="L5" s="9">
        <f>COUNTIFS(TDATA[[Niveau de Criticité]:[Niveau de Criticité]],$A$2,TDATA[[AAAA-MM Ouverture]:[AAAA-MM Ouverture]],"&lt;="&amp;L$2,TDATA[[AAAA-MM Clôture]:[AAAA-MM Clôture]],"&gt;="&amp;L$2,TDATA[[Date Saisie]:[Date Saisie]],"&lt;="&amp;EDATE(L$1,-6),TDATA[[Date Saisie]:[Date Saisie]],"&gt;"&amp;EDATE(L$1,-12))</f>
        <v>1</v>
      </c>
      <c r="M5" s="9">
        <f>COUNTIFS(TDATA[[Niveau de Criticité]:[Niveau de Criticité]],$A$2,TDATA[[AAAA-MM Ouverture]:[AAAA-MM Ouverture]],"&lt;="&amp;M$2,TDATA[[AAAA-MM Clôture]:[AAAA-MM Clôture]],"&gt;="&amp;M$2,TDATA[[Date Saisie]:[Date Saisie]],"&lt;="&amp;EDATE(M$1,-6),TDATA[[Date Saisie]:[Date Saisie]],"&gt;"&amp;EDATE(M$1,-12))</f>
        <v>0</v>
      </c>
    </row>
    <row r="6" spans="1:16" x14ac:dyDescent="0.25">
      <c r="A6" s="8" t="s">
        <v>34</v>
      </c>
      <c r="B6" s="9">
        <f>COUNTIFS(TDATA[[Niveau de Criticité]:[Niveau de Criticité]],$A$2,TDATA[[AAAA-MM Ouverture]:[AAAA-MM Ouverture]],"&lt;="&amp;B$2,TDATA[[AAAA-MM Clôture]:[AAAA-MM Clôture]],"&gt;="&amp;B$2,TDATA[[Date Saisie]:[Date Saisie]],"&lt;="&amp;EDATE(B$1,-3),TDATA[[Date Saisie]:[Date Saisie]],"&gt;"&amp;EDATE(B$1,-6))</f>
        <v>0</v>
      </c>
      <c r="C6" s="9">
        <f>COUNTIFS(TDATA[[Niveau de Criticité]:[Niveau de Criticité]],$A$2,TDATA[[AAAA-MM Ouverture]:[AAAA-MM Ouverture]],"&lt;="&amp;C$2,TDATA[[AAAA-MM Clôture]:[AAAA-MM Clôture]],"&gt;="&amp;C$2,TDATA[[Date Saisie]:[Date Saisie]],"&lt;="&amp;EDATE(C$1,-3),TDATA[[Date Saisie]:[Date Saisie]],"&gt;"&amp;EDATE(C$1,-6))</f>
        <v>0</v>
      </c>
      <c r="D6" s="9">
        <f>COUNTIFS(TDATA[[Niveau de Criticité]:[Niveau de Criticité]],$A$2,TDATA[[AAAA-MM Ouverture]:[AAAA-MM Ouverture]],"&lt;="&amp;D$2,TDATA[[AAAA-MM Clôture]:[AAAA-MM Clôture]],"&gt;="&amp;D$2,TDATA[[Date Saisie]:[Date Saisie]],"&lt;="&amp;EDATE(D$1,-3),TDATA[[Date Saisie]:[Date Saisie]],"&gt;"&amp;EDATE(D$1,-6))</f>
        <v>0</v>
      </c>
      <c r="E6" s="9">
        <f>COUNTIFS(TDATA[[Niveau de Criticité]:[Niveau de Criticité]],$A$2,TDATA[[AAAA-MM Ouverture]:[AAAA-MM Ouverture]],"&lt;="&amp;E$2,TDATA[[AAAA-MM Clôture]:[AAAA-MM Clôture]],"&gt;="&amp;E$2,TDATA[[Date Saisie]:[Date Saisie]],"&lt;="&amp;EDATE(E$1,-3),TDATA[[Date Saisie]:[Date Saisie]],"&gt;"&amp;EDATE(E$1,-6))</f>
        <v>0</v>
      </c>
      <c r="F6" s="9">
        <f>COUNTIFS(TDATA[[Niveau de Criticité]:[Niveau de Criticité]],$A$2,TDATA[[AAAA-MM Ouverture]:[AAAA-MM Ouverture]],"&lt;="&amp;F$2,TDATA[[AAAA-MM Clôture]:[AAAA-MM Clôture]],"&gt;="&amp;F$2,TDATA[[Date Saisie]:[Date Saisie]],"&lt;="&amp;EDATE(F$1,-3),TDATA[[Date Saisie]:[Date Saisie]],"&gt;"&amp;EDATE(F$1,-6))</f>
        <v>0</v>
      </c>
      <c r="G6" s="9">
        <f>COUNTIFS(TDATA[[Niveau de Criticité]:[Niveau de Criticité]],$A$2,TDATA[[AAAA-MM Ouverture]:[AAAA-MM Ouverture]],"&lt;="&amp;G$2,TDATA[[AAAA-MM Clôture]:[AAAA-MM Clôture]],"&gt;="&amp;G$2,TDATA[[Date Saisie]:[Date Saisie]],"&lt;="&amp;EDATE(G$1,-3),TDATA[[Date Saisie]:[Date Saisie]],"&gt;"&amp;EDATE(G$1,-6))</f>
        <v>0</v>
      </c>
      <c r="H6" s="9">
        <f>COUNTIFS(TDATA[[Niveau de Criticité]:[Niveau de Criticité]],$A$2,TDATA[[AAAA-MM Ouverture]:[AAAA-MM Ouverture]],"&lt;="&amp;H$2,TDATA[[AAAA-MM Clôture]:[AAAA-MM Clôture]],"&gt;="&amp;H$2,TDATA[[Date Saisie]:[Date Saisie]],"&lt;="&amp;EDATE(H$1,-3),TDATA[[Date Saisie]:[Date Saisie]],"&gt;"&amp;EDATE(H$1,-6))</f>
        <v>0</v>
      </c>
      <c r="I6" s="9">
        <f>COUNTIFS(TDATA[[Niveau de Criticité]:[Niveau de Criticité]],$A$2,TDATA[[AAAA-MM Ouverture]:[AAAA-MM Ouverture]],"&lt;="&amp;I$2,TDATA[[AAAA-MM Clôture]:[AAAA-MM Clôture]],"&gt;="&amp;I$2,TDATA[[Date Saisie]:[Date Saisie]],"&lt;="&amp;EDATE(I$1,-3),TDATA[[Date Saisie]:[Date Saisie]],"&gt;"&amp;EDATE(I$1,-6))</f>
        <v>0</v>
      </c>
      <c r="J6" s="9">
        <f>COUNTIFS(TDATA[[Niveau de Criticité]:[Niveau de Criticité]],$A$2,TDATA[[AAAA-MM Ouverture]:[AAAA-MM Ouverture]],"&lt;="&amp;J$2,TDATA[[AAAA-MM Clôture]:[AAAA-MM Clôture]],"&gt;="&amp;J$2,TDATA[[Date Saisie]:[Date Saisie]],"&lt;="&amp;EDATE(J$1,-3),TDATA[[Date Saisie]:[Date Saisie]],"&gt;"&amp;EDATE(J$1,-6))</f>
        <v>0</v>
      </c>
      <c r="K6" s="9">
        <f>COUNTIFS(TDATA[[Niveau de Criticité]:[Niveau de Criticité]],$A$2,TDATA[[AAAA-MM Ouverture]:[AAAA-MM Ouverture]],"&lt;="&amp;K$2,TDATA[[AAAA-MM Clôture]:[AAAA-MM Clôture]],"&gt;="&amp;K$2,TDATA[[Date Saisie]:[Date Saisie]],"&lt;="&amp;EDATE(K$1,-3),TDATA[[Date Saisie]:[Date Saisie]],"&gt;"&amp;EDATE(K$1,-6))</f>
        <v>0</v>
      </c>
      <c r="L6" s="9">
        <f>COUNTIFS(TDATA[[Niveau de Criticité]:[Niveau de Criticité]],$A$2,TDATA[[AAAA-MM Ouverture]:[AAAA-MM Ouverture]],"&lt;="&amp;L$2,TDATA[[AAAA-MM Clôture]:[AAAA-MM Clôture]],"&gt;="&amp;L$2,TDATA[[Date Saisie]:[Date Saisie]],"&lt;="&amp;EDATE(L$1,-3),TDATA[[Date Saisie]:[Date Saisie]],"&gt;"&amp;EDATE(L$1,-6))</f>
        <v>0</v>
      </c>
      <c r="M6" s="9">
        <f>COUNTIFS(TDATA[[Niveau de Criticité]:[Niveau de Criticité]],$A$2,TDATA[[AAAA-MM Ouverture]:[AAAA-MM Ouverture]],"&lt;="&amp;M$2,TDATA[[AAAA-MM Clôture]:[AAAA-MM Clôture]],"&gt;="&amp;M$2,TDATA[[Date Saisie]:[Date Saisie]],"&lt;="&amp;EDATE(M$1,-3),TDATA[[Date Saisie]:[Date Saisie]],"&gt;"&amp;EDATE(M$1,-6))</f>
        <v>1</v>
      </c>
    </row>
    <row r="7" spans="1:16" x14ac:dyDescent="0.25">
      <c r="A7" s="8" t="s">
        <v>35</v>
      </c>
      <c r="B7" s="9">
        <f>COUNTIFS(TDATA[[Niveau de Criticité]:[Niveau de Criticité]],$A$2,TDATA[[AAAA-MM Ouverture]:[AAAA-MM Ouverture]],"&lt;="&amp;B$2,TDATA[[AAAA-MM Clôture]:[AAAA-MM Clôture]],"&gt;="&amp;B$2,TDATA[[Date Saisie]:[Date Saisie]],"&gt;"&amp;EDATE(B$1,-3))</f>
        <v>1</v>
      </c>
      <c r="C7" s="9">
        <f>COUNTIFS(TDATA[[Niveau de Criticité]:[Niveau de Criticité]],$A$2,TDATA[[AAAA-MM Ouverture]:[AAAA-MM Ouverture]],"&lt;="&amp;C$2,TDATA[[AAAA-MM Clôture]:[AAAA-MM Clôture]],"&gt;="&amp;C$2,TDATA[[Date Saisie]:[Date Saisie]],"&gt;"&amp;EDATE(C$1,-3))</f>
        <v>1</v>
      </c>
      <c r="D7" s="9">
        <f>COUNTIFS(TDATA[[Niveau de Criticité]:[Niveau de Criticité]],$A$2,TDATA[[AAAA-MM Ouverture]:[AAAA-MM Ouverture]],"&lt;="&amp;D$2,TDATA[[AAAA-MM Clôture]:[AAAA-MM Clôture]],"&gt;="&amp;D$2,TDATA[[Date Saisie]:[Date Saisie]],"&gt;"&amp;EDATE(D$1,-3))</f>
        <v>1</v>
      </c>
      <c r="E7" s="9">
        <f>COUNTIFS(TDATA[[Niveau de Criticité]:[Niveau de Criticité]],$A$2,TDATA[[AAAA-MM Ouverture]:[AAAA-MM Ouverture]],"&lt;="&amp;E$2,TDATA[[AAAA-MM Clôture]:[AAAA-MM Clôture]],"&gt;="&amp;E$2,TDATA[[Date Saisie]:[Date Saisie]],"&gt;"&amp;EDATE(E$1,-3))</f>
        <v>0</v>
      </c>
      <c r="F7" s="9">
        <f>COUNTIFS(TDATA[[Niveau de Criticité]:[Niveau de Criticité]],$A$2,TDATA[[AAAA-MM Ouverture]:[AAAA-MM Ouverture]],"&lt;="&amp;F$2,TDATA[[AAAA-MM Clôture]:[AAAA-MM Clôture]],"&gt;="&amp;F$2,TDATA[[Date Saisie]:[Date Saisie]],"&gt;"&amp;EDATE(F$1,-3))</f>
        <v>0</v>
      </c>
      <c r="G7" s="9">
        <f>COUNTIFS(TDATA[[Niveau de Criticité]:[Niveau de Criticité]],$A$2,TDATA[[AAAA-MM Ouverture]:[AAAA-MM Ouverture]],"&lt;="&amp;G$2,TDATA[[AAAA-MM Clôture]:[AAAA-MM Clôture]],"&gt;="&amp;G$2,TDATA[[Date Saisie]:[Date Saisie]],"&gt;"&amp;EDATE(G$1,-3))</f>
        <v>0</v>
      </c>
      <c r="H7" s="9">
        <f>COUNTIFS(TDATA[[Niveau de Criticité]:[Niveau de Criticité]],$A$2,TDATA[[AAAA-MM Ouverture]:[AAAA-MM Ouverture]],"&lt;="&amp;H$2,TDATA[[AAAA-MM Clôture]:[AAAA-MM Clôture]],"&gt;="&amp;H$2,TDATA[[Date Saisie]:[Date Saisie]],"&gt;"&amp;EDATE(H$1,-3))</f>
        <v>0</v>
      </c>
      <c r="I7" s="9">
        <f>COUNTIFS(TDATA[[Niveau de Criticité]:[Niveau de Criticité]],$A$2,TDATA[[AAAA-MM Ouverture]:[AAAA-MM Ouverture]],"&lt;="&amp;I$2,TDATA[[AAAA-MM Clôture]:[AAAA-MM Clôture]],"&gt;="&amp;I$2,TDATA[[Date Saisie]:[Date Saisie]],"&gt;"&amp;EDATE(I$1,-3))</f>
        <v>0</v>
      </c>
      <c r="J7" s="9">
        <f>COUNTIFS(TDATA[[Niveau de Criticité]:[Niveau de Criticité]],$A$2,TDATA[[AAAA-MM Ouverture]:[AAAA-MM Ouverture]],"&lt;="&amp;J$2,TDATA[[AAAA-MM Clôture]:[AAAA-MM Clôture]],"&gt;="&amp;J$2,TDATA[[Date Saisie]:[Date Saisie]],"&gt;"&amp;EDATE(J$1,-3))</f>
        <v>0</v>
      </c>
      <c r="K7" s="9">
        <f>COUNTIFS(TDATA[[Niveau de Criticité]:[Niveau de Criticité]],$A$2,TDATA[[AAAA-MM Ouverture]:[AAAA-MM Ouverture]],"&lt;="&amp;K$2,TDATA[[AAAA-MM Clôture]:[AAAA-MM Clôture]],"&gt;="&amp;K$2,TDATA[[Date Saisie]:[Date Saisie]],"&gt;"&amp;EDATE(K$1,-3))</f>
        <v>0</v>
      </c>
      <c r="L7" s="9">
        <f>COUNTIFS(TDATA[[Niveau de Criticité]:[Niveau de Criticité]],$A$2,TDATA[[AAAA-MM Ouverture]:[AAAA-MM Ouverture]],"&lt;="&amp;L$2,TDATA[[AAAA-MM Clôture]:[AAAA-MM Clôture]],"&gt;="&amp;L$2,TDATA[[Date Saisie]:[Date Saisie]],"&gt;"&amp;EDATE(L$1,-3))</f>
        <v>0</v>
      </c>
      <c r="M7" s="9">
        <f>COUNTIFS(TDATA[[Niveau de Criticité]:[Niveau de Criticité]],$A$2,TDATA[[AAAA-MM Ouverture]:[AAAA-MM Ouverture]],"&lt;="&amp;M$2,TDATA[[AAAA-MM Clôture]:[AAAA-MM Clôture]],"&gt;="&amp;M$2,TDATA[[Date Saisie]:[Date Saisie]],"&gt;"&amp;EDATE(M$1,-3))</f>
        <v>0</v>
      </c>
    </row>
    <row r="8" spans="1:16" x14ac:dyDescent="0.25">
      <c r="A8" s="8" t="s">
        <v>31</v>
      </c>
      <c r="B8" s="9">
        <f>COUNTIFS(TDATA[[Niveau de Criticité]:[Niveau de Criticité]],$A$2,TDATA[[AAAA-MM Clôture]:[AAAA-MM Clôture]],B$2)</f>
        <v>2</v>
      </c>
      <c r="C8" s="9">
        <f>COUNTIFS(TDATA[[Niveau de Criticité]:[Niveau de Criticité]],$A$2,TDATA[[AAAA-MM Clôture]:[AAAA-MM Clôture]],C$2)</f>
        <v>0</v>
      </c>
      <c r="D8" s="9">
        <f>COUNTIFS(TDATA[[Niveau de Criticité]:[Niveau de Criticité]],$A$2,TDATA[[AAAA-MM Clôture]:[AAAA-MM Clôture]],D$2)</f>
        <v>0</v>
      </c>
      <c r="E8" s="9">
        <f>COUNTIFS(TDATA[[Niveau de Criticité]:[Niveau de Criticité]],$A$2,TDATA[[AAAA-MM Clôture]:[AAAA-MM Clôture]],E$2)</f>
        <v>0</v>
      </c>
      <c r="F8" s="9">
        <f>COUNTIFS(TDATA[[Niveau de Criticité]:[Niveau de Criticité]],$A$2,TDATA[[AAAA-MM Clôture]:[AAAA-MM Clôture]],F$2)</f>
        <v>0</v>
      </c>
      <c r="G8" s="9">
        <f>COUNTIFS(TDATA[[Niveau de Criticité]:[Niveau de Criticité]],$A$2,TDATA[[AAAA-MM Clôture]:[AAAA-MM Clôture]],G$2)</f>
        <v>0</v>
      </c>
      <c r="H8" s="9">
        <f>COUNTIFS(TDATA[[Niveau de Criticité]:[Niveau de Criticité]],$A$2,TDATA[[AAAA-MM Clôture]:[AAAA-MM Clôture]],H$2)</f>
        <v>0</v>
      </c>
      <c r="I8" s="9">
        <f>COUNTIFS(TDATA[[Niveau de Criticité]:[Niveau de Criticité]],$A$2,TDATA[[AAAA-MM Clôture]:[AAAA-MM Clôture]],I$2)</f>
        <v>0</v>
      </c>
      <c r="J8" s="9">
        <f>COUNTIFS(TDATA[[Niveau de Criticité]:[Niveau de Criticité]],$A$2,TDATA[[AAAA-MM Clôture]:[AAAA-MM Clôture]],J$2)</f>
        <v>0</v>
      </c>
      <c r="K8" s="9">
        <f>COUNTIFS(TDATA[[Niveau de Criticité]:[Niveau de Criticité]],$A$2,TDATA[[AAAA-MM Clôture]:[AAAA-MM Clôture]],K$2)</f>
        <v>0</v>
      </c>
      <c r="L8" s="9">
        <f>COUNTIFS(TDATA[[Niveau de Criticité]:[Niveau de Criticité]],$A$2,TDATA[[AAAA-MM Clôture]:[AAAA-MM Clôture]],L$2)</f>
        <v>0</v>
      </c>
      <c r="M8" s="9">
        <f>COUNTIFS(TDATA[[Niveau de Criticité]:[Niveau de Criticité]],$A$2,TDATA[[AAAA-MM Clôture]:[AAAA-MM Clôture]],M$2)</f>
        <v>0</v>
      </c>
    </row>
    <row r="9" spans="1:16" x14ac:dyDescent="0.25">
      <c r="A9" s="8" t="s">
        <v>32</v>
      </c>
      <c r="B9" s="9">
        <f>COUNTIFS(TDATA[[Niveau de Criticité]:[Niveau de Criticité]],$A$2,TDATA[[AAAA-MM Ouverture]:[AAAA-MM Ouverture]],B$2)</f>
        <v>0</v>
      </c>
      <c r="C9" s="9">
        <f>COUNTIFS(TDATA[[Niveau de Criticité]:[Niveau de Criticité]],$A$2,TDATA[[AAAA-MM Ouverture]:[AAAA-MM Ouverture]],C$2)</f>
        <v>0</v>
      </c>
      <c r="D9" s="9">
        <f>COUNTIFS(TDATA[[Niveau de Criticité]:[Niveau de Criticité]],$A$2,TDATA[[AAAA-MM Ouverture]:[AAAA-MM Ouverture]],D$2)</f>
        <v>1</v>
      </c>
      <c r="E9" s="9">
        <f>COUNTIFS(TDATA[[Niveau de Criticité]:[Niveau de Criticité]],$A$2,TDATA[[AAAA-MM Ouverture]:[AAAA-MM Ouverture]],E$2)</f>
        <v>0</v>
      </c>
      <c r="F9" s="9">
        <f>COUNTIFS(TDATA[[Niveau de Criticité]:[Niveau de Criticité]],$A$2,TDATA[[AAAA-MM Ouverture]:[AAAA-MM Ouverture]],F$2)</f>
        <v>0</v>
      </c>
      <c r="G9" s="9">
        <f>COUNTIFS(TDATA[[Niveau de Criticité]:[Niveau de Criticité]],$A$2,TDATA[[AAAA-MM Ouverture]:[AAAA-MM Ouverture]],G$2)</f>
        <v>0</v>
      </c>
      <c r="H9" s="9">
        <f>COUNTIFS(TDATA[[Niveau de Criticité]:[Niveau de Criticité]],$A$2,TDATA[[AAAA-MM Ouverture]:[AAAA-MM Ouverture]],H$2)</f>
        <v>0</v>
      </c>
      <c r="I9" s="9">
        <f>COUNTIFS(TDATA[[Niveau de Criticité]:[Niveau de Criticité]],$A$2,TDATA[[AAAA-MM Ouverture]:[AAAA-MM Ouverture]],I$2)</f>
        <v>0</v>
      </c>
      <c r="J9" s="9">
        <f>COUNTIFS(TDATA[[Niveau de Criticité]:[Niveau de Criticité]],$A$2,TDATA[[AAAA-MM Ouverture]:[AAAA-MM Ouverture]],J$2)</f>
        <v>0</v>
      </c>
      <c r="K9" s="9">
        <f>COUNTIFS(TDATA[[Niveau de Criticité]:[Niveau de Criticité]],$A$2,TDATA[[AAAA-MM Ouverture]:[AAAA-MM Ouverture]],K$2)</f>
        <v>0</v>
      </c>
      <c r="L9" s="9">
        <f>COUNTIFS(TDATA[[Niveau de Criticité]:[Niveau de Criticité]],$A$2,TDATA[[AAAA-MM Ouverture]:[AAAA-MM Ouverture]],L$2)</f>
        <v>0</v>
      </c>
      <c r="M9" s="9">
        <f>COUNTIFS(TDATA[[Niveau de Criticité]:[Niveau de Criticité]],$A$2,TDATA[[AAAA-MM Ouverture]:[AAAA-MM Ouverture]],M$2)</f>
        <v>0</v>
      </c>
    </row>
    <row r="10" spans="1:16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</row>
    <row r="11" spans="1:16" x14ac:dyDescent="0.2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</row>
    <row r="12" spans="1:16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</row>
    <row r="13" spans="1:16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</row>
    <row r="14" spans="1:16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</row>
    <row r="15" spans="1:16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</row>
    <row r="16" spans="1:16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</row>
    <row r="17" spans="1:13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</row>
    <row r="18" spans="1:13" x14ac:dyDescent="0.2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</row>
    <row r="19" spans="1:13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</row>
    <row r="20" spans="1:13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</row>
    <row r="21" spans="1:13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</row>
    <row r="22" spans="1:13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</row>
    <row r="23" spans="1:13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</row>
    <row r="24" spans="1:13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</row>
    <row r="25" spans="1:13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</row>
    <row r="26" spans="1:13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</row>
    <row r="27" spans="1:13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C5D9D6-8A11-449F-BCA2-936B38801901}">
  <dimension ref="A1:P27"/>
  <sheetViews>
    <sheetView workbookViewId="0">
      <selection activeCell="A2" sqref="A2"/>
    </sheetView>
  </sheetViews>
  <sheetFormatPr baseColWidth="10" defaultRowHeight="15" x14ac:dyDescent="0.25"/>
  <cols>
    <col min="1" max="1" width="27.140625" customWidth="1"/>
    <col min="15" max="15" width="13.140625" customWidth="1"/>
  </cols>
  <sheetData>
    <row r="1" spans="1:16" x14ac:dyDescent="0.25">
      <c r="B1" s="42">
        <f>P2-1</f>
        <v>45596</v>
      </c>
      <c r="C1" s="42">
        <f>EDATE(B1+1,-1)-1</f>
        <v>45565</v>
      </c>
      <c r="D1" s="42">
        <f t="shared" ref="D1:M1" si="0">EDATE(C1+1,-1)-1</f>
        <v>45535</v>
      </c>
      <c r="E1" s="42">
        <f t="shared" si="0"/>
        <v>45504</v>
      </c>
      <c r="F1" s="42">
        <f t="shared" si="0"/>
        <v>45473</v>
      </c>
      <c r="G1" s="42">
        <f t="shared" si="0"/>
        <v>45443</v>
      </c>
      <c r="H1" s="42">
        <f t="shared" si="0"/>
        <v>45412</v>
      </c>
      <c r="I1" s="42">
        <f t="shared" si="0"/>
        <v>45382</v>
      </c>
      <c r="J1" s="42">
        <f t="shared" si="0"/>
        <v>45351</v>
      </c>
      <c r="K1" s="42">
        <f t="shared" si="0"/>
        <v>45322</v>
      </c>
      <c r="L1" s="42">
        <f t="shared" si="0"/>
        <v>45291</v>
      </c>
      <c r="M1" s="42">
        <f t="shared" si="0"/>
        <v>45260</v>
      </c>
    </row>
    <row r="2" spans="1:16" x14ac:dyDescent="0.25">
      <c r="A2" s="34">
        <v>1</v>
      </c>
      <c r="B2" s="35" t="str">
        <f>TEXT(B1,"AAAA-MM")</f>
        <v>2024-10</v>
      </c>
      <c r="C2" s="35" t="str">
        <f t="shared" ref="C2:M2" si="1">TEXT(C1,"AAAA-MM")</f>
        <v>2024-09</v>
      </c>
      <c r="D2" s="35" t="str">
        <f t="shared" si="1"/>
        <v>2024-08</v>
      </c>
      <c r="E2" s="35" t="str">
        <f t="shared" si="1"/>
        <v>2024-07</v>
      </c>
      <c r="F2" s="35" t="str">
        <f t="shared" si="1"/>
        <v>2024-06</v>
      </c>
      <c r="G2" s="35" t="str">
        <f t="shared" si="1"/>
        <v>2024-05</v>
      </c>
      <c r="H2" s="35" t="str">
        <f t="shared" si="1"/>
        <v>2024-04</v>
      </c>
      <c r="I2" s="35" t="str">
        <f t="shared" si="1"/>
        <v>2024-03</v>
      </c>
      <c r="J2" s="35" t="str">
        <f t="shared" si="1"/>
        <v>2024-02</v>
      </c>
      <c r="K2" s="35" t="str">
        <f t="shared" si="1"/>
        <v>2024-01</v>
      </c>
      <c r="L2" s="35" t="str">
        <f t="shared" si="1"/>
        <v>2023-12</v>
      </c>
      <c r="M2" s="35" t="str">
        <f t="shared" si="1"/>
        <v>2023-11</v>
      </c>
      <c r="O2" s="33" t="s">
        <v>38</v>
      </c>
      <c r="P2" s="11">
        <v>45597</v>
      </c>
    </row>
    <row r="3" spans="1:16" x14ac:dyDescent="0.25">
      <c r="A3" s="8" t="s">
        <v>33</v>
      </c>
      <c r="B3" s="9">
        <f>COUNTIFS(TDATA[[Niveau de Criticité]:[Niveau de Criticité]],$A$2,TDATA[[AAAA-MM Ouverture]:[AAAA-MM Ouverture]],"&lt;="&amp;B$2,TDATA[[AAAA-MM Clôture]:[AAAA-MM Clôture]],"&gt;="&amp;B$2)</f>
        <v>2</v>
      </c>
      <c r="C3" s="9">
        <f>COUNTIFS(TDATA[[Niveau de Criticité]:[Niveau de Criticité]],$A$2,TDATA[[AAAA-MM Ouverture]:[AAAA-MM Ouverture]],"&lt;="&amp;C$2,TDATA[[AAAA-MM Clôture]:[AAAA-MM Clôture]],"&gt;="&amp;C$2)</f>
        <v>2</v>
      </c>
      <c r="D3" s="9">
        <f>COUNTIFS(TDATA[[Niveau de Criticité]:[Niveau de Criticité]],$A$2,TDATA[[AAAA-MM Ouverture]:[AAAA-MM Ouverture]],"&lt;="&amp;D$2,TDATA[[AAAA-MM Clôture]:[AAAA-MM Clôture]],"&gt;="&amp;D$2)</f>
        <v>1</v>
      </c>
      <c r="E3" s="9">
        <f>COUNTIFS(TDATA[[Niveau de Criticité]:[Niveau de Criticité]],$A$2,TDATA[[AAAA-MM Ouverture]:[AAAA-MM Ouverture]],"&lt;="&amp;E$2,TDATA[[AAAA-MM Clôture]:[AAAA-MM Clôture]],"&gt;="&amp;E$2)</f>
        <v>1</v>
      </c>
      <c r="F3" s="9">
        <f>COUNTIFS(TDATA[[Niveau de Criticité]:[Niveau de Criticité]],$A$2,TDATA[[AAAA-MM Ouverture]:[AAAA-MM Ouverture]],"&lt;="&amp;F$2,TDATA[[AAAA-MM Clôture]:[AAAA-MM Clôture]],"&gt;="&amp;F$2)</f>
        <v>0</v>
      </c>
      <c r="G3" s="9">
        <f>COUNTIFS(TDATA[[Niveau de Criticité]:[Niveau de Criticité]],$A$2,TDATA[[AAAA-MM Ouverture]:[AAAA-MM Ouverture]],"&lt;="&amp;G$2,TDATA[[AAAA-MM Clôture]:[AAAA-MM Clôture]],"&gt;="&amp;G$2)</f>
        <v>0</v>
      </c>
      <c r="H3" s="9">
        <f>COUNTIFS(TDATA[[Niveau de Criticité]:[Niveau de Criticité]],$A$2,TDATA[[AAAA-MM Ouverture]:[AAAA-MM Ouverture]],"&lt;="&amp;H$2,TDATA[[AAAA-MM Clôture]:[AAAA-MM Clôture]],"&gt;="&amp;H$2)</f>
        <v>0</v>
      </c>
      <c r="I3" s="9">
        <f>COUNTIFS(TDATA[[Niveau de Criticité]:[Niveau de Criticité]],$A$2,TDATA[[AAAA-MM Ouverture]:[AAAA-MM Ouverture]],"&lt;="&amp;I$2,TDATA[[AAAA-MM Clôture]:[AAAA-MM Clôture]],"&gt;="&amp;I$2)</f>
        <v>0</v>
      </c>
      <c r="J3" s="9">
        <f>COUNTIFS(TDATA[[Niveau de Criticité]:[Niveau de Criticité]],$A$2,TDATA[[AAAA-MM Ouverture]:[AAAA-MM Ouverture]],"&lt;="&amp;J$2,TDATA[[AAAA-MM Clôture]:[AAAA-MM Clôture]],"&gt;="&amp;J$2)</f>
        <v>0</v>
      </c>
      <c r="K3" s="9">
        <f>COUNTIFS(TDATA[[Niveau de Criticité]:[Niveau de Criticité]],$A$2,TDATA[[AAAA-MM Ouverture]:[AAAA-MM Ouverture]],"&lt;="&amp;K$2,TDATA[[AAAA-MM Clôture]:[AAAA-MM Clôture]],"&gt;="&amp;K$2)</f>
        <v>0</v>
      </c>
      <c r="L3" s="9">
        <f>COUNTIFS(TDATA[[Niveau de Criticité]:[Niveau de Criticité]],$A$2,TDATA[[AAAA-MM Ouverture]:[AAAA-MM Ouverture]],"&lt;="&amp;L$2,TDATA[[AAAA-MM Clôture]:[AAAA-MM Clôture]],"&gt;="&amp;L$2)</f>
        <v>0</v>
      </c>
      <c r="M3" s="9">
        <f>COUNTIFS(TDATA[[Niveau de Criticité]:[Niveau de Criticité]],$A$2,TDATA[[AAAA-MM Ouverture]:[AAAA-MM Ouverture]],"&lt;="&amp;M$2,TDATA[[AAAA-MM Clôture]:[AAAA-MM Clôture]],"&gt;="&amp;M$2)</f>
        <v>0</v>
      </c>
    </row>
    <row r="4" spans="1:16" x14ac:dyDescent="0.25">
      <c r="A4" s="8" t="s">
        <v>37</v>
      </c>
      <c r="B4" s="9">
        <f>COUNTIFS(TDATA[[Niveau de Criticité]:[Niveau de Criticité]],$A$2,TDATA[[AAAA-MM Ouverture]:[AAAA-MM Ouverture]],"&lt;="&amp;B$2,TDATA[[AAAA-MM Clôture]:[AAAA-MM Clôture]],"&gt;="&amp;B$2,TDATA[[Date Saisie]:[Date Saisie]],"&lt;="&amp;EDATE(B$1,-12))</f>
        <v>0</v>
      </c>
      <c r="C4" s="9">
        <f>COUNTIFS(TDATA[[Niveau de Criticité]:[Niveau de Criticité]],$A$2,TDATA[[AAAA-MM Ouverture]:[AAAA-MM Ouverture]],"&lt;="&amp;C$2,TDATA[[AAAA-MM Clôture]:[AAAA-MM Clôture]],"&gt;="&amp;C$2,TDATA[[Date Saisie]:[Date Saisie]],"&lt;="&amp;EDATE(C$1,-12))</f>
        <v>0</v>
      </c>
      <c r="D4" s="9">
        <f>COUNTIFS(TDATA[[Niveau de Criticité]:[Niveau de Criticité]],$A$2,TDATA[[AAAA-MM Ouverture]:[AAAA-MM Ouverture]],"&lt;="&amp;D$2,TDATA[[AAAA-MM Clôture]:[AAAA-MM Clôture]],"&gt;="&amp;D$2,TDATA[[Date Saisie]:[Date Saisie]],"&lt;="&amp;EDATE(D$1,-12))</f>
        <v>0</v>
      </c>
      <c r="E4" s="9">
        <f>COUNTIFS(TDATA[[Niveau de Criticité]:[Niveau de Criticité]],$A$2,TDATA[[AAAA-MM Ouverture]:[AAAA-MM Ouverture]],"&lt;="&amp;E$2,TDATA[[AAAA-MM Clôture]:[AAAA-MM Clôture]],"&gt;="&amp;E$2,TDATA[[Date Saisie]:[Date Saisie]],"&lt;="&amp;EDATE(E$1,-12))</f>
        <v>0</v>
      </c>
      <c r="F4" s="9">
        <f>COUNTIFS(TDATA[[Niveau de Criticité]:[Niveau de Criticité]],$A$2,TDATA[[AAAA-MM Ouverture]:[AAAA-MM Ouverture]],"&lt;="&amp;F$2,TDATA[[AAAA-MM Clôture]:[AAAA-MM Clôture]],"&gt;="&amp;F$2,TDATA[[Date Saisie]:[Date Saisie]],"&lt;="&amp;EDATE(F$1,-12))</f>
        <v>0</v>
      </c>
      <c r="G4" s="9">
        <f>COUNTIFS(TDATA[[Niveau de Criticité]:[Niveau de Criticité]],$A$2,TDATA[[AAAA-MM Ouverture]:[AAAA-MM Ouverture]],"&lt;="&amp;G$2,TDATA[[AAAA-MM Clôture]:[AAAA-MM Clôture]],"&gt;="&amp;G$2,TDATA[[Date Saisie]:[Date Saisie]],"&lt;="&amp;EDATE(G$1,-12))</f>
        <v>0</v>
      </c>
      <c r="H4" s="9">
        <f>COUNTIFS(TDATA[[Niveau de Criticité]:[Niveau de Criticité]],$A$2,TDATA[[AAAA-MM Ouverture]:[AAAA-MM Ouverture]],"&lt;="&amp;H$2,TDATA[[AAAA-MM Clôture]:[AAAA-MM Clôture]],"&gt;="&amp;H$2,TDATA[[Date Saisie]:[Date Saisie]],"&lt;="&amp;EDATE(H$1,-12))</f>
        <v>0</v>
      </c>
      <c r="I4" s="9">
        <f>COUNTIFS(TDATA[[Niveau de Criticité]:[Niveau de Criticité]],$A$2,TDATA[[AAAA-MM Ouverture]:[AAAA-MM Ouverture]],"&lt;="&amp;I$2,TDATA[[AAAA-MM Clôture]:[AAAA-MM Clôture]],"&gt;="&amp;I$2,TDATA[[Date Saisie]:[Date Saisie]],"&lt;="&amp;EDATE(I$1,-12))</f>
        <v>0</v>
      </c>
      <c r="J4" s="9">
        <f>COUNTIFS(TDATA[[Niveau de Criticité]:[Niveau de Criticité]],$A$2,TDATA[[AAAA-MM Ouverture]:[AAAA-MM Ouverture]],"&lt;="&amp;J$2,TDATA[[AAAA-MM Clôture]:[AAAA-MM Clôture]],"&gt;="&amp;J$2,TDATA[[Date Saisie]:[Date Saisie]],"&lt;="&amp;EDATE(J$1,-12))</f>
        <v>0</v>
      </c>
      <c r="K4" s="9">
        <f>COUNTIFS(TDATA[[Niveau de Criticité]:[Niveau de Criticité]],$A$2,TDATA[[AAAA-MM Ouverture]:[AAAA-MM Ouverture]],"&lt;="&amp;K$2,TDATA[[AAAA-MM Clôture]:[AAAA-MM Clôture]],"&gt;="&amp;K$2,TDATA[[Date Saisie]:[Date Saisie]],"&lt;="&amp;EDATE(K$1,-12))</f>
        <v>0</v>
      </c>
      <c r="L4" s="9">
        <f>COUNTIFS(TDATA[[Niveau de Criticité]:[Niveau de Criticité]],$A$2,TDATA[[AAAA-MM Ouverture]:[AAAA-MM Ouverture]],"&lt;="&amp;L$2,TDATA[[AAAA-MM Clôture]:[AAAA-MM Clôture]],"&gt;="&amp;L$2,TDATA[[Date Saisie]:[Date Saisie]],"&lt;="&amp;EDATE(L$1,-12))</f>
        <v>0</v>
      </c>
      <c r="M4" s="9">
        <f>COUNTIFS(TDATA[[Niveau de Criticité]:[Niveau de Criticité]],$A$2,TDATA[[AAAA-MM Ouverture]:[AAAA-MM Ouverture]],"&lt;="&amp;M$2,TDATA[[AAAA-MM Clôture]:[AAAA-MM Clôture]],"&gt;="&amp;M$2,TDATA[[Date Saisie]:[Date Saisie]],"&lt;="&amp;EDATE(M$1,-12))</f>
        <v>0</v>
      </c>
    </row>
    <row r="5" spans="1:16" x14ac:dyDescent="0.25">
      <c r="A5" s="8" t="s">
        <v>36</v>
      </c>
      <c r="B5" s="9">
        <f>COUNTIFS(TDATA[[Niveau de Criticité]:[Niveau de Criticité]],$A$2,TDATA[[AAAA-MM Ouverture]:[AAAA-MM Ouverture]],"&lt;="&amp;B$2,TDATA[[AAAA-MM Clôture]:[AAAA-MM Clôture]],"&gt;="&amp;B$2,TDATA[[Date Saisie]:[Date Saisie]],"&lt;="&amp;EDATE(B$1,-6),TDATA[[Date Saisie]:[Date Saisie]],"&gt;"&amp;EDATE(B$1,-12))</f>
        <v>0</v>
      </c>
      <c r="C5" s="9">
        <f>COUNTIFS(TDATA[[Niveau de Criticité]:[Niveau de Criticité]],$A$2,TDATA[[AAAA-MM Ouverture]:[AAAA-MM Ouverture]],"&lt;="&amp;C$2,TDATA[[AAAA-MM Clôture]:[AAAA-MM Clôture]],"&gt;="&amp;C$2,TDATA[[Date Saisie]:[Date Saisie]],"&lt;="&amp;EDATE(C$1,-6),TDATA[[Date Saisie]:[Date Saisie]],"&gt;"&amp;EDATE(C$1,-12))</f>
        <v>0</v>
      </c>
      <c r="D5" s="9">
        <f>COUNTIFS(TDATA[[Niveau de Criticité]:[Niveau de Criticité]],$A$2,TDATA[[AAAA-MM Ouverture]:[AAAA-MM Ouverture]],"&lt;="&amp;D$2,TDATA[[AAAA-MM Clôture]:[AAAA-MM Clôture]],"&gt;="&amp;D$2,TDATA[[Date Saisie]:[Date Saisie]],"&lt;="&amp;EDATE(D$1,-6),TDATA[[Date Saisie]:[Date Saisie]],"&gt;"&amp;EDATE(D$1,-12))</f>
        <v>0</v>
      </c>
      <c r="E5" s="9">
        <f>COUNTIFS(TDATA[[Niveau de Criticité]:[Niveau de Criticité]],$A$2,TDATA[[AAAA-MM Ouverture]:[AAAA-MM Ouverture]],"&lt;="&amp;E$2,TDATA[[AAAA-MM Clôture]:[AAAA-MM Clôture]],"&gt;="&amp;E$2,TDATA[[Date Saisie]:[Date Saisie]],"&lt;="&amp;EDATE(E$1,-6),TDATA[[Date Saisie]:[Date Saisie]],"&gt;"&amp;EDATE(E$1,-12))</f>
        <v>0</v>
      </c>
      <c r="F5" s="9">
        <f>COUNTIFS(TDATA[[Niveau de Criticité]:[Niveau de Criticité]],$A$2,TDATA[[AAAA-MM Ouverture]:[AAAA-MM Ouverture]],"&lt;="&amp;F$2,TDATA[[AAAA-MM Clôture]:[AAAA-MM Clôture]],"&gt;="&amp;F$2,TDATA[[Date Saisie]:[Date Saisie]],"&lt;="&amp;EDATE(F$1,-6),TDATA[[Date Saisie]:[Date Saisie]],"&gt;"&amp;EDATE(F$1,-12))</f>
        <v>0</v>
      </c>
      <c r="G5" s="9">
        <f>COUNTIFS(TDATA[[Niveau de Criticité]:[Niveau de Criticité]],$A$2,TDATA[[AAAA-MM Ouverture]:[AAAA-MM Ouverture]],"&lt;="&amp;G$2,TDATA[[AAAA-MM Clôture]:[AAAA-MM Clôture]],"&gt;="&amp;G$2,TDATA[[Date Saisie]:[Date Saisie]],"&lt;="&amp;EDATE(G$1,-6),TDATA[[Date Saisie]:[Date Saisie]],"&gt;"&amp;EDATE(G$1,-12))</f>
        <v>0</v>
      </c>
      <c r="H5" s="9">
        <f>COUNTIFS(TDATA[[Niveau de Criticité]:[Niveau de Criticité]],$A$2,TDATA[[AAAA-MM Ouverture]:[AAAA-MM Ouverture]],"&lt;="&amp;H$2,TDATA[[AAAA-MM Clôture]:[AAAA-MM Clôture]],"&gt;="&amp;H$2,TDATA[[Date Saisie]:[Date Saisie]],"&lt;="&amp;EDATE(H$1,-6),TDATA[[Date Saisie]:[Date Saisie]],"&gt;"&amp;EDATE(H$1,-12))</f>
        <v>0</v>
      </c>
      <c r="I5" s="9">
        <f>COUNTIFS(TDATA[[Niveau de Criticité]:[Niveau de Criticité]],$A$2,TDATA[[AAAA-MM Ouverture]:[AAAA-MM Ouverture]],"&lt;="&amp;I$2,TDATA[[AAAA-MM Clôture]:[AAAA-MM Clôture]],"&gt;="&amp;I$2,TDATA[[Date Saisie]:[Date Saisie]],"&lt;="&amp;EDATE(I$1,-6),TDATA[[Date Saisie]:[Date Saisie]],"&gt;"&amp;EDATE(I$1,-12))</f>
        <v>0</v>
      </c>
      <c r="J5" s="9">
        <f>COUNTIFS(TDATA[[Niveau de Criticité]:[Niveau de Criticité]],$A$2,TDATA[[AAAA-MM Ouverture]:[AAAA-MM Ouverture]],"&lt;="&amp;J$2,TDATA[[AAAA-MM Clôture]:[AAAA-MM Clôture]],"&gt;="&amp;J$2,TDATA[[Date Saisie]:[Date Saisie]],"&lt;="&amp;EDATE(J$1,-6),TDATA[[Date Saisie]:[Date Saisie]],"&gt;"&amp;EDATE(J$1,-12))</f>
        <v>0</v>
      </c>
      <c r="K5" s="9">
        <f>COUNTIFS(TDATA[[Niveau de Criticité]:[Niveau de Criticité]],$A$2,TDATA[[AAAA-MM Ouverture]:[AAAA-MM Ouverture]],"&lt;="&amp;K$2,TDATA[[AAAA-MM Clôture]:[AAAA-MM Clôture]],"&gt;="&amp;K$2,TDATA[[Date Saisie]:[Date Saisie]],"&lt;="&amp;EDATE(K$1,-6),TDATA[[Date Saisie]:[Date Saisie]],"&gt;"&amp;EDATE(K$1,-12))</f>
        <v>0</v>
      </c>
      <c r="L5" s="9">
        <f>COUNTIFS(TDATA[[Niveau de Criticité]:[Niveau de Criticité]],$A$2,TDATA[[AAAA-MM Ouverture]:[AAAA-MM Ouverture]],"&lt;="&amp;L$2,TDATA[[AAAA-MM Clôture]:[AAAA-MM Clôture]],"&gt;="&amp;L$2,TDATA[[Date Saisie]:[Date Saisie]],"&lt;="&amp;EDATE(L$1,-6),TDATA[[Date Saisie]:[Date Saisie]],"&gt;"&amp;EDATE(L$1,-12))</f>
        <v>0</v>
      </c>
      <c r="M5" s="9">
        <f>COUNTIFS(TDATA[[Niveau de Criticité]:[Niveau de Criticité]],$A$2,TDATA[[AAAA-MM Ouverture]:[AAAA-MM Ouverture]],"&lt;="&amp;M$2,TDATA[[AAAA-MM Clôture]:[AAAA-MM Clôture]],"&gt;="&amp;M$2,TDATA[[Date Saisie]:[Date Saisie]],"&lt;="&amp;EDATE(M$1,-6),TDATA[[Date Saisie]:[Date Saisie]],"&gt;"&amp;EDATE(M$1,-12))</f>
        <v>0</v>
      </c>
    </row>
    <row r="6" spans="1:16" x14ac:dyDescent="0.25">
      <c r="A6" s="8" t="s">
        <v>34</v>
      </c>
      <c r="B6" s="9">
        <f>COUNTIFS(TDATA[[Niveau de Criticité]:[Niveau de Criticité]],$A$2,TDATA[[AAAA-MM Ouverture]:[AAAA-MM Ouverture]],"&lt;="&amp;B$2,TDATA[[AAAA-MM Clôture]:[AAAA-MM Clôture]],"&gt;="&amp;B$2,TDATA[[Date Saisie]:[Date Saisie]],"&lt;="&amp;EDATE(B$1,-3),TDATA[[Date Saisie]:[Date Saisie]],"&gt;"&amp;EDATE(B$1,-6))</f>
        <v>1</v>
      </c>
      <c r="C6" s="9">
        <f>COUNTIFS(TDATA[[Niveau de Criticité]:[Niveau de Criticité]],$A$2,TDATA[[AAAA-MM Ouverture]:[AAAA-MM Ouverture]],"&lt;="&amp;C$2,TDATA[[AAAA-MM Clôture]:[AAAA-MM Clôture]],"&gt;="&amp;C$2,TDATA[[Date Saisie]:[Date Saisie]],"&lt;="&amp;EDATE(C$1,-3),TDATA[[Date Saisie]:[Date Saisie]],"&gt;"&amp;EDATE(C$1,-6))</f>
        <v>0</v>
      </c>
      <c r="D6" s="9">
        <f>COUNTIFS(TDATA[[Niveau de Criticité]:[Niveau de Criticité]],$A$2,TDATA[[AAAA-MM Ouverture]:[AAAA-MM Ouverture]],"&lt;="&amp;D$2,TDATA[[AAAA-MM Clôture]:[AAAA-MM Clôture]],"&gt;="&amp;D$2,TDATA[[Date Saisie]:[Date Saisie]],"&lt;="&amp;EDATE(D$1,-3),TDATA[[Date Saisie]:[Date Saisie]],"&gt;"&amp;EDATE(D$1,-6))</f>
        <v>0</v>
      </c>
      <c r="E6" s="9">
        <f>COUNTIFS(TDATA[[Niveau de Criticité]:[Niveau de Criticité]],$A$2,TDATA[[AAAA-MM Ouverture]:[AAAA-MM Ouverture]],"&lt;="&amp;E$2,TDATA[[AAAA-MM Clôture]:[AAAA-MM Clôture]],"&gt;="&amp;E$2,TDATA[[Date Saisie]:[Date Saisie]],"&lt;="&amp;EDATE(E$1,-3),TDATA[[Date Saisie]:[Date Saisie]],"&gt;"&amp;EDATE(E$1,-6))</f>
        <v>0</v>
      </c>
      <c r="F6" s="9">
        <f>COUNTIFS(TDATA[[Niveau de Criticité]:[Niveau de Criticité]],$A$2,TDATA[[AAAA-MM Ouverture]:[AAAA-MM Ouverture]],"&lt;="&amp;F$2,TDATA[[AAAA-MM Clôture]:[AAAA-MM Clôture]],"&gt;="&amp;F$2,TDATA[[Date Saisie]:[Date Saisie]],"&lt;="&amp;EDATE(F$1,-3),TDATA[[Date Saisie]:[Date Saisie]],"&gt;"&amp;EDATE(F$1,-6))</f>
        <v>0</v>
      </c>
      <c r="G6" s="9">
        <f>COUNTIFS(TDATA[[Niveau de Criticité]:[Niveau de Criticité]],$A$2,TDATA[[AAAA-MM Ouverture]:[AAAA-MM Ouverture]],"&lt;="&amp;G$2,TDATA[[AAAA-MM Clôture]:[AAAA-MM Clôture]],"&gt;="&amp;G$2,TDATA[[Date Saisie]:[Date Saisie]],"&lt;="&amp;EDATE(G$1,-3),TDATA[[Date Saisie]:[Date Saisie]],"&gt;"&amp;EDATE(G$1,-6))</f>
        <v>0</v>
      </c>
      <c r="H6" s="9">
        <f>COUNTIFS(TDATA[[Niveau de Criticité]:[Niveau de Criticité]],$A$2,TDATA[[AAAA-MM Ouverture]:[AAAA-MM Ouverture]],"&lt;="&amp;H$2,TDATA[[AAAA-MM Clôture]:[AAAA-MM Clôture]],"&gt;="&amp;H$2,TDATA[[Date Saisie]:[Date Saisie]],"&lt;="&amp;EDATE(H$1,-3),TDATA[[Date Saisie]:[Date Saisie]],"&gt;"&amp;EDATE(H$1,-6))</f>
        <v>0</v>
      </c>
      <c r="I6" s="9">
        <f>COUNTIFS(TDATA[[Niveau de Criticité]:[Niveau de Criticité]],$A$2,TDATA[[AAAA-MM Ouverture]:[AAAA-MM Ouverture]],"&lt;="&amp;I$2,TDATA[[AAAA-MM Clôture]:[AAAA-MM Clôture]],"&gt;="&amp;I$2,TDATA[[Date Saisie]:[Date Saisie]],"&lt;="&amp;EDATE(I$1,-3),TDATA[[Date Saisie]:[Date Saisie]],"&gt;"&amp;EDATE(I$1,-6))</f>
        <v>0</v>
      </c>
      <c r="J6" s="9">
        <f>COUNTIFS(TDATA[[Niveau de Criticité]:[Niveau de Criticité]],$A$2,TDATA[[AAAA-MM Ouverture]:[AAAA-MM Ouverture]],"&lt;="&amp;J$2,TDATA[[AAAA-MM Clôture]:[AAAA-MM Clôture]],"&gt;="&amp;J$2,TDATA[[Date Saisie]:[Date Saisie]],"&lt;="&amp;EDATE(J$1,-3),TDATA[[Date Saisie]:[Date Saisie]],"&gt;"&amp;EDATE(J$1,-6))</f>
        <v>0</v>
      </c>
      <c r="K6" s="9">
        <f>COUNTIFS(TDATA[[Niveau de Criticité]:[Niveau de Criticité]],$A$2,TDATA[[AAAA-MM Ouverture]:[AAAA-MM Ouverture]],"&lt;="&amp;K$2,TDATA[[AAAA-MM Clôture]:[AAAA-MM Clôture]],"&gt;="&amp;K$2,TDATA[[Date Saisie]:[Date Saisie]],"&lt;="&amp;EDATE(K$1,-3),TDATA[[Date Saisie]:[Date Saisie]],"&gt;"&amp;EDATE(K$1,-6))</f>
        <v>0</v>
      </c>
      <c r="L6" s="9">
        <f>COUNTIFS(TDATA[[Niveau de Criticité]:[Niveau de Criticité]],$A$2,TDATA[[AAAA-MM Ouverture]:[AAAA-MM Ouverture]],"&lt;="&amp;L$2,TDATA[[AAAA-MM Clôture]:[AAAA-MM Clôture]],"&gt;="&amp;L$2,TDATA[[Date Saisie]:[Date Saisie]],"&lt;="&amp;EDATE(L$1,-3),TDATA[[Date Saisie]:[Date Saisie]],"&gt;"&amp;EDATE(L$1,-6))</f>
        <v>0</v>
      </c>
      <c r="M6" s="9">
        <f>COUNTIFS(TDATA[[Niveau de Criticité]:[Niveau de Criticité]],$A$2,TDATA[[AAAA-MM Ouverture]:[AAAA-MM Ouverture]],"&lt;="&amp;M$2,TDATA[[AAAA-MM Clôture]:[AAAA-MM Clôture]],"&gt;="&amp;M$2,TDATA[[Date Saisie]:[Date Saisie]],"&lt;="&amp;EDATE(M$1,-3),TDATA[[Date Saisie]:[Date Saisie]],"&gt;"&amp;EDATE(M$1,-6))</f>
        <v>0</v>
      </c>
    </row>
    <row r="7" spans="1:16" x14ac:dyDescent="0.25">
      <c r="A7" s="8" t="s">
        <v>35</v>
      </c>
      <c r="B7" s="9">
        <f>COUNTIFS(TDATA[[Niveau de Criticité]:[Niveau de Criticité]],$A$2,TDATA[[AAAA-MM Ouverture]:[AAAA-MM Ouverture]],"&lt;="&amp;B$2,TDATA[[AAAA-MM Clôture]:[AAAA-MM Clôture]],"&gt;="&amp;B$2,TDATA[[Date Saisie]:[Date Saisie]],"&gt;"&amp;EDATE(B$1,-3))</f>
        <v>1</v>
      </c>
      <c r="C7" s="9">
        <f>COUNTIFS(TDATA[[Niveau de Criticité]:[Niveau de Criticité]],$A$2,TDATA[[AAAA-MM Ouverture]:[AAAA-MM Ouverture]],"&lt;="&amp;C$2,TDATA[[AAAA-MM Clôture]:[AAAA-MM Clôture]],"&gt;="&amp;C$2,TDATA[[Date Saisie]:[Date Saisie]],"&gt;"&amp;EDATE(C$1,-3))</f>
        <v>2</v>
      </c>
      <c r="D7" s="9">
        <f>COUNTIFS(TDATA[[Niveau de Criticité]:[Niveau de Criticité]],$A$2,TDATA[[AAAA-MM Ouverture]:[AAAA-MM Ouverture]],"&lt;="&amp;D$2,TDATA[[AAAA-MM Clôture]:[AAAA-MM Clôture]],"&gt;="&amp;D$2,TDATA[[Date Saisie]:[Date Saisie]],"&gt;"&amp;EDATE(D$1,-3))</f>
        <v>1</v>
      </c>
      <c r="E7" s="9">
        <f>COUNTIFS(TDATA[[Niveau de Criticité]:[Niveau de Criticité]],$A$2,TDATA[[AAAA-MM Ouverture]:[AAAA-MM Ouverture]],"&lt;="&amp;E$2,TDATA[[AAAA-MM Clôture]:[AAAA-MM Clôture]],"&gt;="&amp;E$2,TDATA[[Date Saisie]:[Date Saisie]],"&gt;"&amp;EDATE(E$1,-3))</f>
        <v>1</v>
      </c>
      <c r="F7" s="9">
        <f>COUNTIFS(TDATA[[Niveau de Criticité]:[Niveau de Criticité]],$A$2,TDATA[[AAAA-MM Ouverture]:[AAAA-MM Ouverture]],"&lt;="&amp;F$2,TDATA[[AAAA-MM Clôture]:[AAAA-MM Clôture]],"&gt;="&amp;F$2,TDATA[[Date Saisie]:[Date Saisie]],"&gt;"&amp;EDATE(F$1,-3))</f>
        <v>0</v>
      </c>
      <c r="G7" s="9">
        <f>COUNTIFS(TDATA[[Niveau de Criticité]:[Niveau de Criticité]],$A$2,TDATA[[AAAA-MM Ouverture]:[AAAA-MM Ouverture]],"&lt;="&amp;G$2,TDATA[[AAAA-MM Clôture]:[AAAA-MM Clôture]],"&gt;="&amp;G$2,TDATA[[Date Saisie]:[Date Saisie]],"&gt;"&amp;EDATE(G$1,-3))</f>
        <v>0</v>
      </c>
      <c r="H7" s="9">
        <f>COUNTIFS(TDATA[[Niveau de Criticité]:[Niveau de Criticité]],$A$2,TDATA[[AAAA-MM Ouverture]:[AAAA-MM Ouverture]],"&lt;="&amp;H$2,TDATA[[AAAA-MM Clôture]:[AAAA-MM Clôture]],"&gt;="&amp;H$2,TDATA[[Date Saisie]:[Date Saisie]],"&gt;"&amp;EDATE(H$1,-3))</f>
        <v>0</v>
      </c>
      <c r="I7" s="9">
        <f>COUNTIFS(TDATA[[Niveau de Criticité]:[Niveau de Criticité]],$A$2,TDATA[[AAAA-MM Ouverture]:[AAAA-MM Ouverture]],"&lt;="&amp;I$2,TDATA[[AAAA-MM Clôture]:[AAAA-MM Clôture]],"&gt;="&amp;I$2,TDATA[[Date Saisie]:[Date Saisie]],"&gt;"&amp;EDATE(I$1,-3))</f>
        <v>0</v>
      </c>
      <c r="J7" s="9">
        <f>COUNTIFS(TDATA[[Niveau de Criticité]:[Niveau de Criticité]],$A$2,TDATA[[AAAA-MM Ouverture]:[AAAA-MM Ouverture]],"&lt;="&amp;J$2,TDATA[[AAAA-MM Clôture]:[AAAA-MM Clôture]],"&gt;="&amp;J$2,TDATA[[Date Saisie]:[Date Saisie]],"&gt;"&amp;EDATE(J$1,-3))</f>
        <v>0</v>
      </c>
      <c r="K7" s="9">
        <f>COUNTIFS(TDATA[[Niveau de Criticité]:[Niveau de Criticité]],$A$2,TDATA[[AAAA-MM Ouverture]:[AAAA-MM Ouverture]],"&lt;="&amp;K$2,TDATA[[AAAA-MM Clôture]:[AAAA-MM Clôture]],"&gt;="&amp;K$2,TDATA[[Date Saisie]:[Date Saisie]],"&gt;"&amp;EDATE(K$1,-3))</f>
        <v>0</v>
      </c>
      <c r="L7" s="9">
        <f>COUNTIFS(TDATA[[Niveau de Criticité]:[Niveau de Criticité]],$A$2,TDATA[[AAAA-MM Ouverture]:[AAAA-MM Ouverture]],"&lt;="&amp;L$2,TDATA[[AAAA-MM Clôture]:[AAAA-MM Clôture]],"&gt;="&amp;L$2,TDATA[[Date Saisie]:[Date Saisie]],"&gt;"&amp;EDATE(L$1,-3))</f>
        <v>0</v>
      </c>
      <c r="M7" s="9">
        <f>COUNTIFS(TDATA[[Niveau de Criticité]:[Niveau de Criticité]],$A$2,TDATA[[AAAA-MM Ouverture]:[AAAA-MM Ouverture]],"&lt;="&amp;M$2,TDATA[[AAAA-MM Clôture]:[AAAA-MM Clôture]],"&gt;="&amp;M$2,TDATA[[Date Saisie]:[Date Saisie]],"&gt;"&amp;EDATE(M$1,-3))</f>
        <v>0</v>
      </c>
    </row>
    <row r="8" spans="1:16" x14ac:dyDescent="0.25">
      <c r="A8" s="8" t="s">
        <v>31</v>
      </c>
      <c r="B8" s="9">
        <f>COUNTIFS(TDATA[[Niveau de Criticité]:[Niveau de Criticité]],$A$2,TDATA[[AAAA-MM Clôture]:[AAAA-MM Clôture]],B$2)</f>
        <v>0</v>
      </c>
      <c r="C8" s="9">
        <f>COUNTIFS(TDATA[[Niveau de Criticité]:[Niveau de Criticité]],$A$2,TDATA[[AAAA-MM Clôture]:[AAAA-MM Clôture]],C$2)</f>
        <v>0</v>
      </c>
      <c r="D8" s="9">
        <f>COUNTIFS(TDATA[[Niveau de Criticité]:[Niveau de Criticité]],$A$2,TDATA[[AAAA-MM Clôture]:[AAAA-MM Clôture]],D$2)</f>
        <v>0</v>
      </c>
      <c r="E8" s="9">
        <f>COUNTIFS(TDATA[[Niveau de Criticité]:[Niveau de Criticité]],$A$2,TDATA[[AAAA-MM Clôture]:[AAAA-MM Clôture]],E$2)</f>
        <v>0</v>
      </c>
      <c r="F8" s="9">
        <f>COUNTIFS(TDATA[[Niveau de Criticité]:[Niveau de Criticité]],$A$2,TDATA[[AAAA-MM Clôture]:[AAAA-MM Clôture]],F$2)</f>
        <v>0</v>
      </c>
      <c r="G8" s="9">
        <f>COUNTIFS(TDATA[[Niveau de Criticité]:[Niveau de Criticité]],$A$2,TDATA[[AAAA-MM Clôture]:[AAAA-MM Clôture]],G$2)</f>
        <v>0</v>
      </c>
      <c r="H8" s="9">
        <f>COUNTIFS(TDATA[[Niveau de Criticité]:[Niveau de Criticité]],$A$2,TDATA[[AAAA-MM Clôture]:[AAAA-MM Clôture]],H$2)</f>
        <v>0</v>
      </c>
      <c r="I8" s="9">
        <f>COUNTIFS(TDATA[[Niveau de Criticité]:[Niveau de Criticité]],$A$2,TDATA[[AAAA-MM Clôture]:[AAAA-MM Clôture]],I$2)</f>
        <v>0</v>
      </c>
      <c r="J8" s="9">
        <f>COUNTIFS(TDATA[[Niveau de Criticité]:[Niveau de Criticité]],$A$2,TDATA[[AAAA-MM Clôture]:[AAAA-MM Clôture]],J$2)</f>
        <v>0</v>
      </c>
      <c r="K8" s="9">
        <f>COUNTIFS(TDATA[[Niveau de Criticité]:[Niveau de Criticité]],$A$2,TDATA[[AAAA-MM Clôture]:[AAAA-MM Clôture]],K$2)</f>
        <v>0</v>
      </c>
      <c r="L8" s="9">
        <f>COUNTIFS(TDATA[[Niveau de Criticité]:[Niveau de Criticité]],$A$2,TDATA[[AAAA-MM Clôture]:[AAAA-MM Clôture]],L$2)</f>
        <v>0</v>
      </c>
      <c r="M8" s="9">
        <f>COUNTIFS(TDATA[[Niveau de Criticité]:[Niveau de Criticité]],$A$2,TDATA[[AAAA-MM Clôture]:[AAAA-MM Clôture]],M$2)</f>
        <v>0</v>
      </c>
    </row>
    <row r="9" spans="1:16" x14ac:dyDescent="0.25">
      <c r="A9" s="8" t="s">
        <v>32</v>
      </c>
      <c r="B9" s="9">
        <f>COUNTIFS(TDATA[[Niveau de Criticité]:[Niveau de Criticité]],$A$2,TDATA[[AAAA-MM Ouverture]:[AAAA-MM Ouverture]],B$2)</f>
        <v>0</v>
      </c>
      <c r="C9" s="9">
        <f>COUNTIFS(TDATA[[Niveau de Criticité]:[Niveau de Criticité]],$A$2,TDATA[[AAAA-MM Ouverture]:[AAAA-MM Ouverture]],C$2)</f>
        <v>1</v>
      </c>
      <c r="D9" s="9">
        <f>COUNTIFS(TDATA[[Niveau de Criticité]:[Niveau de Criticité]],$A$2,TDATA[[AAAA-MM Ouverture]:[AAAA-MM Ouverture]],D$2)</f>
        <v>0</v>
      </c>
      <c r="E9" s="9">
        <f>COUNTIFS(TDATA[[Niveau de Criticité]:[Niveau de Criticité]],$A$2,TDATA[[AAAA-MM Ouverture]:[AAAA-MM Ouverture]],E$2)</f>
        <v>1</v>
      </c>
      <c r="F9" s="9">
        <f>COUNTIFS(TDATA[[Niveau de Criticité]:[Niveau de Criticité]],$A$2,TDATA[[AAAA-MM Ouverture]:[AAAA-MM Ouverture]],F$2)</f>
        <v>0</v>
      </c>
      <c r="G9" s="9">
        <f>COUNTIFS(TDATA[[Niveau de Criticité]:[Niveau de Criticité]],$A$2,TDATA[[AAAA-MM Ouverture]:[AAAA-MM Ouverture]],G$2)</f>
        <v>0</v>
      </c>
      <c r="H9" s="9">
        <f>COUNTIFS(TDATA[[Niveau de Criticité]:[Niveau de Criticité]],$A$2,TDATA[[AAAA-MM Ouverture]:[AAAA-MM Ouverture]],H$2)</f>
        <v>0</v>
      </c>
      <c r="I9" s="9">
        <f>COUNTIFS(TDATA[[Niveau de Criticité]:[Niveau de Criticité]],$A$2,TDATA[[AAAA-MM Ouverture]:[AAAA-MM Ouverture]],I$2)</f>
        <v>0</v>
      </c>
      <c r="J9" s="9">
        <f>COUNTIFS(TDATA[[Niveau de Criticité]:[Niveau de Criticité]],$A$2,TDATA[[AAAA-MM Ouverture]:[AAAA-MM Ouverture]],J$2)</f>
        <v>0</v>
      </c>
      <c r="K9" s="9">
        <f>COUNTIFS(TDATA[[Niveau de Criticité]:[Niveau de Criticité]],$A$2,TDATA[[AAAA-MM Ouverture]:[AAAA-MM Ouverture]],K$2)</f>
        <v>0</v>
      </c>
      <c r="L9" s="9">
        <f>COUNTIFS(TDATA[[Niveau de Criticité]:[Niveau de Criticité]],$A$2,TDATA[[AAAA-MM Ouverture]:[AAAA-MM Ouverture]],L$2)</f>
        <v>0</v>
      </c>
      <c r="M9" s="9">
        <f>COUNTIFS(TDATA[[Niveau de Criticité]:[Niveau de Criticité]],$A$2,TDATA[[AAAA-MM Ouverture]:[AAAA-MM Ouverture]],M$2)</f>
        <v>0</v>
      </c>
    </row>
    <row r="10" spans="1:16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</row>
    <row r="11" spans="1:16" x14ac:dyDescent="0.2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</row>
    <row r="12" spans="1:16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</row>
    <row r="13" spans="1:16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</row>
    <row r="14" spans="1:16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</row>
    <row r="15" spans="1:16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</row>
    <row r="16" spans="1:16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</row>
    <row r="17" spans="1:13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</row>
    <row r="18" spans="1:13" x14ac:dyDescent="0.2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</row>
    <row r="19" spans="1:13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</row>
    <row r="20" spans="1:13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</row>
    <row r="21" spans="1:13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</row>
    <row r="22" spans="1:13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</row>
    <row r="23" spans="1:13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</row>
    <row r="24" spans="1:13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</row>
    <row r="25" spans="1:13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</row>
    <row r="26" spans="1:13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</row>
    <row r="27" spans="1:13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6836DF2-A9AD-452D-9CAC-ABCA3E77421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Data</vt:lpstr>
      <vt:lpstr>INDIC_Criticité3</vt:lpstr>
      <vt:lpstr>INDIC_Criticité2</vt:lpstr>
      <vt:lpstr>INDIC_Criticité1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Bergé</dc:creator>
  <cp:lastModifiedBy>Y C</cp:lastModifiedBy>
  <dcterms:created xsi:type="dcterms:W3CDTF">2024-10-14T14:46:52Z</dcterms:created>
  <dcterms:modified xsi:type="dcterms:W3CDTF">2024-10-16T12:52:36Z</dcterms:modified>
</cp:coreProperties>
</file>