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1FE5A1B8-0A84-417B-A8F2-CCD55F514CEF}" xr6:coauthVersionLast="47" xr6:coauthVersionMax="47" xr10:uidLastSave="{00000000-0000-0000-0000-000000000000}"/>
  <bookViews>
    <workbookView xWindow="-120" yWindow="-120" windowWidth="29040" windowHeight="15720" xr2:uid="{99F00664-A509-4715-BBFD-89A6D816CDD7}"/>
  </bookViews>
  <sheets>
    <sheet name="Feuil1" sheetId="1" r:id="rId1"/>
    <sheet name="Jours fériés" sheetId="2" r:id="rId2"/>
  </sheets>
  <definedNames>
    <definedName name="LST_J_FERIES">'Jours fériés'!$B$3:$B$15</definedName>
    <definedName name="V_AN" localSheetId="1">'Jours fériés'!$B$1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H2" i="1"/>
  <c r="B10" i="2"/>
  <c r="B15" i="2"/>
  <c r="B14" i="2"/>
  <c r="B13" i="2"/>
  <c r="B12" i="2"/>
  <c r="B11" i="2"/>
  <c r="B7" i="2"/>
  <c r="B6" i="2"/>
  <c r="B4" i="2"/>
  <c r="B9" i="2" s="1"/>
  <c r="B3" i="2"/>
  <c r="B5" i="2" l="1"/>
  <c r="B8" i="2"/>
</calcChain>
</file>

<file path=xl/sharedStrings.xml><?xml version="1.0" encoding="utf-8"?>
<sst xmlns="http://schemas.openxmlformats.org/spreadsheetml/2006/main" count="25" uniqueCount="25">
  <si>
    <t>Nom</t>
  </si>
  <si>
    <t>Date début</t>
  </si>
  <si>
    <t>Date de fin</t>
  </si>
  <si>
    <t>Témoin de demi journée fin</t>
  </si>
  <si>
    <t>Témoin de demi journée début</t>
  </si>
  <si>
    <t>Durée</t>
  </si>
  <si>
    <t>Jour férié</t>
  </si>
  <si>
    <t>Férié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</si>
  <si>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</si>
  <si>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</si>
  <si>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</si>
  <si>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</si>
  <si>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</si>
  <si>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</si>
  <si>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</si>
  <si>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Fête Nationale</t>
  </si>
  <si>
    <t>Assomption</t>
  </si>
  <si>
    <t>Toussaint</t>
  </si>
  <si>
    <t>Comm. Armistice 1918</t>
  </si>
  <si>
    <t>Noël</t>
  </si>
  <si>
    <t>Année</t>
  </si>
  <si>
    <t>Lundi de Pentecôte</t>
  </si>
  <si>
    <t>Midi</t>
  </si>
  <si>
    <t>Formule sans référence au TS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</si>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</sst>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/mm/yyyy"/>
    <numFmt numFmtId="166" formatCode="0.0"/>
  </numFmts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164" fontId="1" fillId="0" borderId="0" xfId="0" applyNumberFormat="1" applyFont="1" applyAlignment="1" applyProtection="1">
      <alignment horizontal="center" vertical="center"/>
      <protection hidden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0" fillId="0" borderId="0" xfId="0" quotePrefix="1" applyNumberFormat="1"/>
    <xf numFmtId="166" fontId="0" fillId="0" borderId="0" xfId="0" applyNumberFormat="1"/>
  </cellXfs>
  <cellStyles count="1">
    <cellStyle name="Normal" xfId="0" builtinId="0"/>
  </cellStyles>
  <dxfs count="6">
    <dxf>
      <numFmt numFmtId="166" formatCode="0.0"/>
      <alignment horizontal="center" textRotation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E1A3E4-7308-46A5-BCFC-EE7CBC559721}" name="Tableau1" displayName="Tableau1" ref="A1:F2" totalsRowShown="0" headerRowDxfId="5">
  <autoFilter ref="A1:F2" xr:uid="{CBE1A3E4-7308-46A5-BCFC-EE7CBC559721}"/>
  <tableColumns count="6">
    <tableColumn id="1" xr3:uid="{87765222-F8CA-445D-BE4E-8B8962DA9521}" name="Nom"/>
    <tableColumn id="2" xr3:uid="{5F5CB1E5-2603-4B7A-A91B-46C1621F3EB7}" name="Date début" dataDxfId="4"/>
    <tableColumn id="3" xr3:uid="{C74448B6-6A47-4FE2-B2EF-7A85F68828E2}" name="Témoin de demi journée début" dataDxfId="3"/>
    <tableColumn id="4" xr3:uid="{470466C5-86C3-4ACE-9D42-35E4774C68D0}" name="Date de fin" dataDxfId="2"/>
    <tableColumn id="6" xr3:uid="{AC711671-0D9A-4365-A578-066DF6605489}" name="Témoin de demi journée fin" dataDxfId="1"/>
    <tableColumn id="5" xr3:uid="{A0DEA022-9B74-4384-BCAB-ADAD6AAEFF98}" name="Durée" dataDxfId="0">
      <calculatedColumnFormula>IF(AND(Tableau1[[#This Row],[Date début]]&lt;&gt;"",Tableau1[[#This Row],[Date de fin]]&lt;&gt;"",Tableau1[[#This Row],[Date de fin]]&gt;=Tableau1[[#This Row],[Date début]]),NETWORKDAYS.INTL(Tableau1[[#This Row],[Date début]],Tableau1[[#This Row],[Date de fin]],1,LST_J_FERIES)-IF(AND(Tableau1[[#This Row],[Témoin de demi journée début]]="Midi",NETWORKDAYS.INTL(Tableau1[[#This Row],[Date début]],Tableau1[[#This Row],[Date début]],1,LST_J_FERIES)=1),0.5,0)-IF(AND(Tableau1[[#This Row],[Témoin de demi journée fin]]="Midi",NETWORKDAYS.INTL(Tableau1[[#This Row],[Date de fin]],Tableau1[[#This Row],[Date de fin]],1,LST_J_FERIES)=1),0.5,0),0)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EE091-795A-45AD-8440-84E52D8F24AF}">
  <sheetPr codeName="Feuil1"/>
  <dimension ref="A1:H2"/>
  <sheetViews>
    <sheetView tabSelected="1" workbookViewId="0">
      <selection activeCell="H2" sqref="H2"/>
    </sheetView>
  </sheetViews>
  <sheetFormatPr baseColWidth="10" defaultRowHeight="15" x14ac:dyDescent="0.25"/>
  <cols>
    <col min="1" max="1" width="24.28515625" customWidth="1"/>
    <col min="2" max="2" width="13.140625" style="7" customWidth="1"/>
    <col min="3" max="3" width="11.5703125" style="6" customWidth="1"/>
    <col min="4" max="4" width="10.5703125" style="7" customWidth="1"/>
    <col min="5" max="5" width="11.5703125" style="6" customWidth="1"/>
    <col min="6" max="6" width="13.28515625" style="9" customWidth="1"/>
    <col min="8" max="8" width="11.42578125" style="11"/>
  </cols>
  <sheetData>
    <row r="1" spans="1:8" s="1" customFormat="1" ht="60" x14ac:dyDescent="0.25">
      <c r="A1" s="1" t="s">
        <v>0</v>
      </c>
      <c r="B1" s="5" t="s">
        <v>1</v>
      </c>
      <c r="C1" s="1" t="s">
        <v>4</v>
      </c>
      <c r="D1" s="5" t="s">
        <v>2</v>
      </c>
      <c r="E1" s="1" t="s">
        <v>3</v>
      </c>
      <c r="F1" s="8" t="s">
        <v>5</v>
      </c>
      <c r="H1" s="8" t="s">
        <v>23</v>
      </c>
    </row>
    <row r="2" spans="1:8" x14ac:dyDescent="0.25">
      <c r="B2" s="7">
        <v>45411</v>
      </c>
      <c r="C2" s="6" t="s">
        <v>22</v>
      </c>
      <c r="D2" s="7">
        <v>45418</v>
      </c>
      <c r="E2" s="6" t="s">
        <v>24</v>
      </c>
      <c r="F2" s="9">
        <f>IF(AND(Tableau1[[#This Row],[Date début]]&lt;&gt;"",Tableau1[[#This Row],[Date de fin]]&lt;&gt;"",Tableau1[[#This Row],[Date de fin]]&gt;=Tableau1[[#This Row],[Date début]]),NETWORKDAYS.INTL(Tableau1[[#This Row],[Date début]],Tableau1[[#This Row],[Date de fin]],1,LST_J_FERIES)-IF(AND(Tableau1[[#This Row],[Témoin de demi journée début]]="Midi",NETWORKDAYS.INTL(Tableau1[[#This Row],[Date début]],Tableau1[[#This Row],[Date début]],1,LST_J_FERIES)=1),0.5,0)-IF(AND(Tableau1[[#This Row],[Témoin de demi journée fin]]="Midi",NETWORKDAYS.INTL(Tableau1[[#This Row],[Date de fin]],Tableau1[[#This Row],[Date de fin]],1,LST_J_FERIES)=1),0.5,0),0)</f>
        <v>4.5</v>
      </c>
      <c r="H2" s="10">
        <f>IF(AND(B2&lt;&gt;"",E2&lt;&gt;"", E2&gt;=B2),NETWORKDAYS.INTL(B2,D2,1,LST_J_FERIES)-IF(AND(C2="Midi",NETWORKDAYS.INTL(B2,B2,1,LST_J_FERIES)=1),0.5,0)-IF(AND(E2="Midi",NETWORKDAYS.INTL(D2,D2,1,LST_J_FERIES)=1),0.5,0),0)</f>
        <v>4.5</v>
      </c>
    </row>
  </sheetData>
  <dataValidations count="2">
    <dataValidation type="list" allowBlank="1" showInputMessage="1" showErrorMessage="1" sqref="C2" xr:uid="{BA655726-9F33-403B-9098-84408043EEDB}">
      <formula1>"Matin,Midi"</formula1>
    </dataValidation>
    <dataValidation type="list" allowBlank="1" showInputMessage="1" showErrorMessage="1" sqref="E2" xr:uid="{A1C3A6AF-DB62-4408-B3A5-D7436FEB157D}">
      <formula1>"Midi,Soir"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D7CD9-E2AD-4632-B482-699CF0C90755}">
  <sheetPr codeName="Feuil2"/>
  <dimension ref="A1:B15"/>
  <sheetViews>
    <sheetView workbookViewId="0">
      <selection activeCell="B1" sqref="B1"/>
    </sheetView>
  </sheetViews>
  <sheetFormatPr baseColWidth="10" defaultRowHeight="15" x14ac:dyDescent="0.25"/>
  <cols>
    <col min="1" max="1" width="20.5703125" bestFit="1" customWidth="1"/>
    <col min="2" max="2" width="19.42578125" customWidth="1"/>
  </cols>
  <sheetData>
    <row r="1" spans="1:2" x14ac:dyDescent="0.25">
      <c r="A1" t="s">
        <v>20</v>
      </c>
      <c r="B1" s="6">
        <v>2024</v>
      </c>
    </row>
    <row r="2" spans="1:2" x14ac:dyDescent="0.25">
      <c r="A2" s="2" t="s">
        <v>6</v>
      </c>
      <c r="B2" s="2" t="s">
        <v>7</v>
      </c>
    </row>
    <row r="3" spans="1:2" x14ac:dyDescent="0.25">
      <c r="A3" s="3" t="s">
        <v>8</v>
      </c>
      <c r="B3" s="4">
        <f>DATE(V_AN,1,1)</f>
        <v>45292</v>
      </c>
    </row>
    <row r="4" spans="1:2" x14ac:dyDescent="0.25">
      <c r="A4" s="3" t="s">
        <v>9</v>
      </c>
      <c r="B4" s="4">
        <f>ROUND(DATE(V_AN,4,MOD(234-11*MOD(V_AN,19),30))/7,)*7-6</f>
        <v>45382</v>
      </c>
    </row>
    <row r="5" spans="1:2" x14ac:dyDescent="0.25">
      <c r="A5" s="3" t="s">
        <v>10</v>
      </c>
      <c r="B5" s="4">
        <f>B4+1</f>
        <v>45383</v>
      </c>
    </row>
    <row r="6" spans="1:2" x14ac:dyDescent="0.25">
      <c r="A6" s="3" t="s">
        <v>11</v>
      </c>
      <c r="B6" s="4">
        <f>DATE(V_AN,5,1)</f>
        <v>45413</v>
      </c>
    </row>
    <row r="7" spans="1:2" x14ac:dyDescent="0.25">
      <c r="A7" s="3" t="s">
        <v>12</v>
      </c>
      <c r="B7" s="4">
        <f>DATE(V_AN,5,8)</f>
        <v>45420</v>
      </c>
    </row>
    <row r="8" spans="1:2" x14ac:dyDescent="0.25">
      <c r="A8" s="3" t="s">
        <v>13</v>
      </c>
      <c r="B8" s="4">
        <f>B4+39</f>
        <v>45421</v>
      </c>
    </row>
    <row r="9" spans="1:2" x14ac:dyDescent="0.25">
      <c r="A9" s="3" t="s">
        <v>14</v>
      </c>
      <c r="B9" s="4">
        <f>B4+49</f>
        <v>45431</v>
      </c>
    </row>
    <row r="10" spans="1:2" x14ac:dyDescent="0.25">
      <c r="A10" s="3" t="s">
        <v>21</v>
      </c>
      <c r="B10" s="4">
        <f>B9+1</f>
        <v>45432</v>
      </c>
    </row>
    <row r="11" spans="1:2" x14ac:dyDescent="0.25">
      <c r="A11" s="3" t="s">
        <v>15</v>
      </c>
      <c r="B11" s="4">
        <f>DATE(V_AN,7,14)</f>
        <v>45487</v>
      </c>
    </row>
    <row r="12" spans="1:2" x14ac:dyDescent="0.25">
      <c r="A12" s="3" t="s">
        <v>16</v>
      </c>
      <c r="B12" s="4">
        <f>DATE(V_AN,8,15)</f>
        <v>45519</v>
      </c>
    </row>
    <row r="13" spans="1:2" x14ac:dyDescent="0.25">
      <c r="A13" s="3" t="s">
        <v>17</v>
      </c>
      <c r="B13" s="4">
        <f>DATE(V_AN,11,1)</f>
        <v>45597</v>
      </c>
    </row>
    <row r="14" spans="1:2" x14ac:dyDescent="0.25">
      <c r="A14" s="3" t="s">
        <v>18</v>
      </c>
      <c r="B14" s="4">
        <f>DATE(V_AN,11,11)</f>
        <v>45607</v>
      </c>
    </row>
    <row r="15" spans="1:2" x14ac:dyDescent="0.25">
      <c r="A15" s="3" t="s">
        <v>19</v>
      </c>
      <c r="B15" s="4">
        <f>DATE(V_AN,12,25)</f>
        <v>45651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Jours fériés</vt:lpstr>
      <vt:lpstr>LST_J_FERIES</vt:lpstr>
      <vt:lpstr>'Jours fériés'!V_AN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2024-07-06T13:08:44Z</dcterms:created>
  <dcterms:modified xsi:type="dcterms:W3CDTF">2024-07-06T13:36:02Z</dcterms:modified>
</cp:coreProperties>
</file>