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2.xml" ContentType="application/vnd.openxmlformats-officedocument.spreadsheetml.table+xml"/>
  <Override PartName="/xl/tables/table3.xml" ContentType="application/vnd.openxmlformats-officedocument.spreadsheetml.table+xml"/>
  <Override PartName="/xl/drawings/drawing2.xml" ContentType="application/vnd.openxmlformats-officedocument.drawing+xml"/>
  <Override PartName="/xl/ctrlProps/ctrlProp4.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codeName="{E757BCB4-07E6-AE0B-56E0-F0EEF7A6E26C}"/>
  <workbookPr codeName="ThisWorkbook" defaultThemeVersion="166925"/>
  <mc:AlternateContent xmlns:mc="http://schemas.openxmlformats.org/markup-compatibility/2006">
    <mc:Choice Requires="x15">
      <x15ac:absPath xmlns:x15ac="http://schemas.microsoft.com/office/spreadsheetml/2010/11/ac" url="D:\Cylfo\EP\Guillaume04350\"/>
    </mc:Choice>
  </mc:AlternateContent>
  <xr:revisionPtr revIDLastSave="0" documentId="13_ncr:1_{1795C928-094A-421C-8581-02D13DD4A46B}" xr6:coauthVersionLast="47" xr6:coauthVersionMax="47" xr10:uidLastSave="{00000000-0000-0000-0000-000000000000}"/>
  <bookViews>
    <workbookView xWindow="-120" yWindow="-120" windowWidth="29040" windowHeight="15720" xr2:uid="{F58DB238-B97E-496B-8BA1-20167191C674}"/>
  </bookViews>
  <sheets>
    <sheet name="Explications" sheetId="6" r:id="rId1"/>
    <sheet name="FICHE" sheetId="2" r:id="rId2"/>
    <sheet name="TITULAIRE" sheetId="4" r:id="rId3"/>
    <sheet name="STAGIAIRE" sheetId="5" r:id="rId4"/>
    <sheet name="BILAN" sheetId="7" r:id="rId5"/>
    <sheet name="Paramètres" sheetId="8" r:id="rId6"/>
  </sheets>
  <definedNames>
    <definedName name="LST_JOURS_SEM">Paramètres!$A$2:$A$8</definedName>
    <definedName name="LST_OUI_NON">Paramètres!$D$2:$D$3</definedName>
    <definedName name="LST_SEXE">Paramètres!$F$2:$F$3</definedName>
    <definedName name="T_JOURS_SEM">Paramètres!$A$2:$B$8</definedName>
    <definedName name="V_JOURSEM">Paramètres!$I$2</definedName>
    <definedName name="V_NUMJOURSEM">Paramètres!$I$3</definedName>
    <definedName name="V_RFRNT_NOM">Paramètres!$I$4</definedName>
    <definedName name="V_RFRNT_SEXE">Paramètres!$I$5</definedName>
    <definedName name="V_RFRNT_TAILLE">Paramètres!$I$6</definedName>
    <definedName name="V_TRT_BILAN">BILAN!$A$2</definedName>
    <definedName name="VP_COURSES">Paramètres!$L$2</definedName>
    <definedName name="VP_REMARQUES">Paramètres!$L$3</definedName>
    <definedName name="_xlnm.Print_Area" localSheetId="4">BILAN!$B$4:$B$21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 i="8" l="1"/>
  <c r="B6" i="7"/>
  <c r="J4" i="4"/>
  <c r="B18" i="7"/>
  <c r="L2" i="8"/>
  <c r="J3" i="5"/>
  <c r="J4" i="5"/>
  <c r="J5" i="5"/>
  <c r="J2" i="4"/>
  <c r="J3" i="4"/>
  <c r="F16" i="2"/>
  <c r="F17" i="2"/>
  <c r="F18" i="2"/>
  <c r="F19" i="2"/>
  <c r="F20" i="2"/>
  <c r="F21" i="2"/>
  <c r="F22" i="2"/>
  <c r="F23" i="2"/>
  <c r="F24" i="2"/>
  <c r="F15" i="2"/>
  <c r="F28" i="2"/>
  <c r="B14" i="7" s="1"/>
  <c r="F29" i="2"/>
  <c r="G29" i="2" s="1"/>
  <c r="F27" i="2"/>
  <c r="G27" i="2" s="1"/>
  <c r="I6" i="8"/>
  <c r="I5" i="8"/>
  <c r="I4" i="8"/>
  <c r="I2" i="8"/>
  <c r="G28" i="2" l="1"/>
  <c r="L3" i="8" s="1"/>
  <c r="B21" i="7" s="1"/>
  <c r="B13" i="7"/>
  <c r="B15" i="7"/>
  <c r="B8" i="7"/>
  <c r="B10" i="7"/>
  <c r="B4"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Cylfo</author>
  </authors>
  <commentList>
    <comment ref="I1" authorId="0" shapeId="0" xr:uid="{A30B041E-2834-4CA3-A2D7-884B57EC934C}">
      <text>
        <r>
          <rPr>
            <sz val="9"/>
            <color indexed="81"/>
            <rFont val="Tahoma"/>
            <family val="2"/>
          </rPr>
          <t xml:space="preserve">Les cellules de valeur sont nommées avec le nom figurant dans la colonne "Variable". Ce sont ces noms qui sont utilisés pour afficher les valeurs dans les phrases du bilan.
</t>
        </r>
      </text>
    </comment>
    <comment ref="L1" authorId="0" shapeId="0" xr:uid="{D6F183D8-CAC2-4D7A-8A8B-B4FF82B6A515}">
      <text>
        <r>
          <rPr>
            <b/>
            <sz val="9"/>
            <color indexed="81"/>
            <rFont val="Tahoma"/>
            <family val="2"/>
          </rPr>
          <t>Pavé multi-lignes du bilan. Le nom associé au pavé est dans la colonne "Type de pavé".</t>
        </r>
      </text>
    </comment>
  </commentList>
</comments>
</file>

<file path=xl/sharedStrings.xml><?xml version="1.0" encoding="utf-8"?>
<sst xmlns="http://schemas.openxmlformats.org/spreadsheetml/2006/main" count="124" uniqueCount="96">
  <si>
    <t>OUI</t>
  </si>
  <si>
    <t>NON</t>
  </si>
  <si>
    <t>JOUR</t>
  </si>
  <si>
    <t>LUNDI</t>
  </si>
  <si>
    <t>ABSENCE</t>
  </si>
  <si>
    <t>PIERRE</t>
  </si>
  <si>
    <t>SEXE</t>
  </si>
  <si>
    <t>TAILLE</t>
  </si>
  <si>
    <t>1M80</t>
  </si>
  <si>
    <t>NOMBRE DE TITULAIRE</t>
  </si>
  <si>
    <t>NOMBRE DE STAGIAIRE</t>
  </si>
  <si>
    <t>PRENOM</t>
  </si>
  <si>
    <t>PRENOM REFERENT</t>
  </si>
  <si>
    <t>AGE</t>
  </si>
  <si>
    <t>POID</t>
  </si>
  <si>
    <t>M1</t>
  </si>
  <si>
    <t>M2</t>
  </si>
  <si>
    <t>M3</t>
  </si>
  <si>
    <t>GARDE</t>
  </si>
  <si>
    <t>TITULAIRE</t>
  </si>
  <si>
    <t>STAGIAIRE</t>
  </si>
  <si>
    <t>-  +1 POTENTIEL EN ATTENTE DE RETOUR</t>
  </si>
  <si>
    <t>Onglet</t>
  </si>
  <si>
    <t>Action</t>
  </si>
  <si>
    <t>FICHE</t>
  </si>
  <si>
    <t>Création de la macro RAZ_Rubriques pour effacer les données saisissables dans l'onglet FICHE.</t>
  </si>
  <si>
    <t>https://www.excel-pratique.com/fr/astuces/tableau-structure</t>
  </si>
  <si>
    <t>BILAN</t>
  </si>
  <si>
    <t>MARDI</t>
  </si>
  <si>
    <t>MERCREDI</t>
  </si>
  <si>
    <t>JEUDI</t>
  </si>
  <si>
    <t>VENDREDI</t>
  </si>
  <si>
    <t>SAMEDI</t>
  </si>
  <si>
    <t>DIMANCHE</t>
  </si>
  <si>
    <t>Jour</t>
  </si>
  <si>
    <t>N°</t>
  </si>
  <si>
    <t>premier</t>
  </si>
  <si>
    <t>deuxième</t>
  </si>
  <si>
    <t>troisième</t>
  </si>
  <si>
    <t>quatrième</t>
  </si>
  <si>
    <t>cinquième</t>
  </si>
  <si>
    <t>sixième</t>
  </si>
  <si>
    <t>septième</t>
  </si>
  <si>
    <t>Paramètres</t>
  </si>
  <si>
    <t>Choix</t>
  </si>
  <si>
    <t>Valeur</t>
  </si>
  <si>
    <t>N° remarque</t>
  </si>
  <si>
    <t>V_JOURSEM</t>
  </si>
  <si>
    <t>V_NUMJOURSEM</t>
  </si>
  <si>
    <t>Variable</t>
  </si>
  <si>
    <t>Biscuits x15</t>
  </si>
  <si>
    <t>Lait x8</t>
  </si>
  <si>
    <t>Sirop x3</t>
  </si>
  <si>
    <t>Fruits x20</t>
  </si>
  <si>
    <t>COURSES</t>
  </si>
  <si>
    <t>Remarques</t>
  </si>
  <si>
    <t>N° de course</t>
  </si>
  <si>
    <t>V_RFRNT_TAILLE</t>
  </si>
  <si>
    <t>V_RFRNT_NOM</t>
  </si>
  <si>
    <t>V_RFRNT_SEXE</t>
  </si>
  <si>
    <t>1m80</t>
  </si>
  <si>
    <t>Jade</t>
  </si>
  <si>
    <t>1m72</t>
  </si>
  <si>
    <t>Enzo</t>
  </si>
  <si>
    <t>1m75</t>
  </si>
  <si>
    <t>Sexe</t>
  </si>
  <si>
    <t>Féminin</t>
  </si>
  <si>
    <t>Masculin</t>
  </si>
  <si>
    <t>Phrase bilan</t>
  </si>
  <si>
    <t>PATRICIA</t>
  </si>
  <si>
    <t>MARC</t>
  </si>
  <si>
    <t>1M70</t>
  </si>
  <si>
    <t>1M75</t>
  </si>
  <si>
    <t>Nombre</t>
  </si>
  <si>
    <t>VP_COURSES</t>
  </si>
  <si>
    <t>VP_REMARQUES</t>
  </si>
  <si>
    <t xml:space="preserve">Courses : </t>
  </si>
  <si>
    <t>Remarque(s) * :</t>
  </si>
  <si>
    <t>PARENT</t>
  </si>
  <si>
    <t>CONJOINT</t>
  </si>
  <si>
    <t>PERSONNEL</t>
  </si>
  <si>
    <t>Présents :</t>
  </si>
  <si>
    <t>Pavé</t>
  </si>
  <si>
    <t>Type de pavé</t>
  </si>
  <si>
    <t>Création de deux macros (le code est commenté) contenues dans le module Module1 pour ajouter des lignes dans les TS :
    - macro "AjoutLignesTitulaires" pour le TS T_TITULAIRES.
    - macro "AjoutLignesStagiaires" pour le TS T_STAGIAIRES.
Seul le n° du titulaire ou stagiaire est alimenté.</t>
  </si>
  <si>
    <t>Mise en tableau (non structuté car la liste des valeurs est fixe) des jours de semaine (avec leur n° d'ordre) et du choix OUI / NON.
Ajout de 2 tableaux pour préparer le texte à afficher dans le bilan, l'un pour définir des variables de type le n° du jour de la semaine, l'autre pour préparer par formule (JOINDRE.TEXTE) le text à afficher dans les pavés "Courses" et "Remarques".</t>
  </si>
  <si>
    <t>Transformation du tableau en tableau structuré(appelé ensuite TS) via le menu "Insertion" / "Tableau". Le TS est nommé T_TITULAIRES.
Ajout d'une colonne "Phrase bilan" qui prépare par une formule le texe à afficher dans le bilan, la formule est automatiquement propogée sur les lignes ajoutées. Pour modifier la formule, la modifier sur la 1ère ligne renseignée pour qu'elle se propage sur les autres lignes.
Ajout de la colonne "SEXE" pour permettre le bon pronom personnel ou les accords au féminin dans le texte du bilan.
Pour info, le menu "Outils de tableau" / "Création de tableau apparait lorsque une cellule quelconque d'un TS est sélectionnée. Les TS offrent de nombreux avantages, vous pouvez consulter sur le site :</t>
  </si>
  <si>
    <t>Transformation du tableau en tableau structuré (menu "Insertion" / "Tableau") nommé T_STAGIAIRES.
Ajout d'une colonne "Phrase bilan" qui prépare par une formule le texe à afficher dans le bilan.
Ajout de la colonne "SEXE" pour permettre le bon pronom personnel ou les accords au féminin dans le texte du bilan.</t>
  </si>
  <si>
    <t>Ajout de données en colonnes F et G pour préparer la composition du texte sous forme de pavé (voir aussi onglet "Paramètres"). Ces colonnes pourront être masquées.
Dans la version définitive, ce serait bien de déprotéger les cellules (jaunes) qui peuvent être saisies et de protéger la feuille (même sans mot de passe) afin d'éviter des modifications intempestives.</t>
  </si>
  <si>
    <t>A compléter : Pour la partie principale, la macro "CreatePDF" associé au bouton "Créer PDF", s'il s'agit :
- de créer un fichier : soit l'affichage d'une boîte de dialogue permettra de sélectionner le dossier et le nom du fichier à créer, soit il y a un dossier spécifique (qui sera indiqué dans l'onglet "Paramètres") et il y a une règle permettant de déterminer le nom du fichier.
- d'imprimer uniquement le bilan : soit l'impression se fait sur l'imprimante par défaut, soit il y a possibilité de choisir parmi les imprimantes PDF, soit il y a un nom spécifique (qui sera indiqué dans l'onglet "Paramètres") d'imprimante.
Pour l'instant, la macro ajuste automatiquement la hauteur des lignes de manière à ce que tout le texte soit visible.</t>
  </si>
  <si>
    <t>Mise en forme du texte sur la base de l'exemple donné.
Il serait préférable de ne pas utiliser de cellules fusionnées sinon l'ajustement automatique de la hauteur des lignes ne se fait plus de manière simple. Il reste possible mais uniquement par programmation et pas simplement en utilisant la méthode ".AutoFit".</t>
  </si>
  <si>
    <t>Judith</t>
  </si>
  <si>
    <t>1m78</t>
  </si>
  <si>
    <t>- Père de Didier présent jusqu’à midi
- Frère d'Aude sera présent ce jour</t>
  </si>
  <si>
    <t>Visibilité des macros</t>
  </si>
  <si>
    <t>Si dans le fichier définitif, vous souhaitez que les macros ne soient pas visibles (via par exemple ALT+F8) et limiter le risque d'erreur par une utilisation intempestive, il suffira d'ajouter l'option "Oprion Private Module" dans le module "Module1".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</si>
</sst>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name val="Calibri"/>
      <family val="2"/>
      <scheme val="minor"/>
    </font>
    <font>
      <sz val="11"/>
      <color rgb="FF000000"/>
      <name val="Calibri"/>
      <family val="2"/>
    </font>
    <font>
      <b/>
      <sz val="11"/>
      <color theme="1"/>
      <name val="Calibri"/>
      <family val="2"/>
      <scheme val="minor"/>
    </font>
    <font>
      <u/>
      <sz val="11"/>
      <color theme="10"/>
      <name val="Calibri"/>
      <family val="2"/>
      <scheme val="minor"/>
    </font>
    <font>
      <sz val="8"/>
      <name val="Calibri"/>
      <family val="2"/>
      <scheme val="minor"/>
    </font>
    <font>
      <b/>
      <sz val="11"/>
      <name val="Calibri"/>
      <family val="2"/>
      <scheme val="minor"/>
    </font>
    <font>
      <sz val="9"/>
      <color indexed="81"/>
      <name val="Tahoma"/>
      <family val="2"/>
    </font>
    <font>
      <b/>
      <sz val="9"/>
      <color indexed="81"/>
      <name val="Tahoma"/>
      <family val="2"/>
    </font>
  </fonts>
  <fills count="5">
    <fill>
      <patternFill patternType="none"/>
    </fill>
    <fill>
      <patternFill patternType="gray125"/>
    </fill>
    <fill>
      <patternFill patternType="solid">
        <fgColor rgb="FFFFFF00"/>
        <bgColor indexed="64"/>
      </patternFill>
    </fill>
    <fill>
      <patternFill patternType="solid">
        <fgColor theme="7" tint="0.39997558519241921"/>
        <bgColor indexed="64"/>
      </patternFill>
    </fill>
    <fill>
      <patternFill patternType="solid">
        <fgColor theme="5"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40">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xf>
    <xf numFmtId="0" fontId="0" fillId="0" borderId="0" xfId="0" applyAlignment="1">
      <alignment horizontal="center" vertical="center" wrapText="1"/>
    </xf>
    <xf numFmtId="0" fontId="0" fillId="0" borderId="0" xfId="0" applyAlignment="1">
      <alignment wrapText="1"/>
    </xf>
    <xf numFmtId="0" fontId="4" fillId="0" borderId="0" xfId="1" applyAlignment="1">
      <alignment wrapText="1"/>
    </xf>
    <xf numFmtId="0" fontId="0" fillId="0" borderId="0" xfId="0" applyAlignment="1">
      <alignment horizontal="left" vertical="top" indent="1"/>
    </xf>
    <xf numFmtId="0" fontId="0" fillId="0" borderId="0" xfId="0" applyAlignment="1">
      <alignment vertical="top"/>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0" borderId="1" xfId="0" applyBorder="1" applyAlignment="1">
      <alignment vertical="top"/>
    </xf>
    <xf numFmtId="0" fontId="0" fillId="0" borderId="5" xfId="0"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1" xfId="0" applyBorder="1" applyAlignment="1">
      <alignment horizontal="right" vertical="top" indent="1"/>
    </xf>
    <xf numFmtId="0" fontId="0" fillId="0" borderId="1" xfId="0" applyBorder="1" applyAlignment="1">
      <alignment horizontal="center" vertical="center"/>
    </xf>
    <xf numFmtId="0" fontId="0" fillId="0" borderId="0" xfId="0" applyAlignment="1">
      <alignment horizontal="center" vertical="top"/>
    </xf>
    <xf numFmtId="0" fontId="0" fillId="0" borderId="0" xfId="0" applyAlignment="1">
      <alignment horizontal="left" vertical="top" wrapText="1"/>
    </xf>
    <xf numFmtId="0" fontId="1" fillId="0" borderId="1" xfId="0" applyFont="1" applyBorder="1" applyAlignment="1">
      <alignment vertical="top"/>
    </xf>
    <xf numFmtId="0" fontId="0" fillId="0" borderId="8" xfId="0" applyBorder="1" applyAlignment="1">
      <alignment vertical="top"/>
    </xf>
    <xf numFmtId="0" fontId="0" fillId="0" borderId="9" xfId="0" applyBorder="1" applyAlignment="1">
      <alignment vertical="top"/>
    </xf>
    <xf numFmtId="0" fontId="0" fillId="0" borderId="0" xfId="0" applyAlignment="1">
      <alignment vertical="top" wrapText="1"/>
    </xf>
    <xf numFmtId="49" fontId="0" fillId="2" borderId="1" xfId="0" applyNumberFormat="1" applyFill="1" applyBorder="1"/>
    <xf numFmtId="49" fontId="0" fillId="2" borderId="4" xfId="0" quotePrefix="1" applyNumberFormat="1" applyFill="1" applyBorder="1" applyAlignment="1">
      <alignment wrapText="1"/>
    </xf>
    <xf numFmtId="49" fontId="0" fillId="2" borderId="4" xfId="0" applyNumberFormat="1" applyFill="1" applyBorder="1" applyAlignment="1">
      <alignment wrapText="1"/>
    </xf>
    <xf numFmtId="0" fontId="0" fillId="0" borderId="1" xfId="0" applyBorder="1" applyAlignment="1">
      <alignment vertical="top" wrapText="1"/>
    </xf>
    <xf numFmtId="0" fontId="0" fillId="0" borderId="2" xfId="0" applyBorder="1" applyAlignment="1">
      <alignment vertical="top"/>
    </xf>
    <xf numFmtId="0" fontId="0" fillId="0" borderId="3" xfId="0" applyBorder="1" applyAlignment="1">
      <alignment vertical="top" wrapText="1"/>
    </xf>
    <xf numFmtId="0" fontId="6" fillId="3"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wrapText="1"/>
    </xf>
    <xf numFmtId="0" fontId="0" fillId="0" borderId="0" xfId="0" applyFill="1"/>
    <xf numFmtId="0" fontId="0" fillId="0" borderId="0" xfId="0" applyFill="1" applyAlignment="1">
      <alignment vertical="top" wrapText="1"/>
    </xf>
    <xf numFmtId="0" fontId="0" fillId="0" borderId="0" xfId="0" quotePrefix="1" applyFill="1" applyAlignment="1">
      <alignment vertical="top" wrapText="1"/>
    </xf>
    <xf numFmtId="0" fontId="0" fillId="4" borderId="0" xfId="0" applyFill="1" applyAlignment="1">
      <alignment horizontal="left" vertical="top" indent="1"/>
    </xf>
    <xf numFmtId="0" fontId="0" fillId="4" borderId="0" xfId="0" applyFill="1" applyAlignment="1">
      <alignment wrapText="1"/>
    </xf>
  </cellXfs>
  <cellStyles count="2">
    <cellStyle name="Lien hypertexte" xfId="1" builtinId="8"/>
    <cellStyle name="Normal" xfId="0" builtinId="0"/>
  </cellStyles>
  <dxfs count="27">
    <dxf>
      <numFmt numFmtId="0" formatCode="General"/>
      <fill>
        <patternFill patternType="none">
          <fgColor indexed="64"/>
          <bgColor auto="1"/>
        </patternFill>
      </fill>
      <alignment horizontal="left" vertical="top" textRotation="0" wrapText="1"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numFmt numFmtId="0" formatCode="General"/>
      <fill>
        <patternFill patternType="none">
          <fgColor indexed="64"/>
          <bgColor indexed="65"/>
        </patternFill>
      </fill>
      <alignment horizontal="left" vertical="top" textRotation="0" wrapText="1"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top" textRotation="0" wrapText="0" indent="0" justifyLastLine="0" shrinkToFit="0" readingOrder="0"/>
    </dxf>
    <dxf>
      <fill>
        <patternFill patternType="none">
          <fgColor indexed="64"/>
          <bgColor indexed="65"/>
        </patternFill>
      </fill>
      <alignment horizontal="center" vertical="center" textRotation="0" wrapText="0" indent="0" justifyLastLine="0" shrinkToFit="0" readingOrder="0"/>
    </dxf>
    <dxf>
      <alignment textRotation="0" wrapText="1" indent="0" justifyLastLine="0" shrinkToFit="0" readingOrder="0"/>
    </dxf>
    <dxf>
      <alignment horizontal="left" vertical="top" textRotation="0" wrapText="0" relativeIndent="1"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209550</xdr:colOff>
          <xdr:row>10</xdr:row>
          <xdr:rowOff>0</xdr:rowOff>
        </xdr:from>
        <xdr:to>
          <xdr:col>2</xdr:col>
          <xdr:colOff>1123950</xdr:colOff>
          <xdr:row>11</xdr:row>
          <xdr:rowOff>47625</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Créer ligne(s)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11</xdr:row>
          <xdr:rowOff>180975</xdr:rowOff>
        </xdr:from>
        <xdr:to>
          <xdr:col>2</xdr:col>
          <xdr:colOff>1123950</xdr:colOff>
          <xdr:row>13</xdr:row>
          <xdr:rowOff>38100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Créer ligne(s)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0</xdr:row>
          <xdr:rowOff>57150</xdr:rowOff>
        </xdr:from>
        <xdr:to>
          <xdr:col>0</xdr:col>
          <xdr:colOff>1352550</xdr:colOff>
          <xdr:row>1</xdr:row>
          <xdr:rowOff>104775</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RESET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752475</xdr:colOff>
          <xdr:row>0</xdr:row>
          <xdr:rowOff>76200</xdr:rowOff>
        </xdr:from>
        <xdr:to>
          <xdr:col>1</xdr:col>
          <xdr:colOff>1590675</xdr:colOff>
          <xdr:row>1</xdr:row>
          <xdr:rowOff>123825</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ea typeface="Calibri"/>
                  <a:cs typeface="Calibri"/>
                </a:rPr>
                <a:t>CRÉER PDF</a:t>
              </a:r>
            </a:p>
            <a:p>
              <a:pPr algn="ctr" rtl="0">
                <a:defRPr sz="1000"/>
              </a:pPr>
              <a:r>
                <a:rPr lang="fr-FR" sz="1100" b="0" i="0" u="none" strike="noStrike" baseline="0">
                  <a:solidFill>
                    <a:srgbClr val="000000"/>
                  </a:solidFill>
                  <a:latin typeface="Calibri"/>
                  <a:ea typeface="Calibri"/>
                  <a:cs typeface="Calibri"/>
                </a:rPr>
                <a:t>CREE PDF</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8E146DD-D615-434B-9E0C-EAB7B4864655}" name="Tableau3" displayName="Tableau3" ref="A1:B11" totalsRowShown="0" headerRowDxfId="26">
  <autoFilter ref="A1:B11" xr:uid="{28E146DD-D615-434B-9E0C-EAB7B4864655}"/>
  <tableColumns count="2">
    <tableColumn id="1" xr3:uid="{C38B00CC-A2E3-4DCA-BE8A-AA236F90F3D5}" name="Onglet" dataDxfId="25"/>
    <tableColumn id="2" xr3:uid="{FC616DF3-6326-4574-A4E3-4FB6D9738912}" name="Action" dataDxfId="2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4F4EE48-87D7-4493-AC35-3033F30138DD}" name="T_TITULAIRES" displayName="T_TITULAIRES" ref="A1:J4" totalsRowShown="0" headerRowDxfId="23" dataDxfId="22">
  <autoFilter ref="A1:J4" xr:uid="{14F4EE48-87D7-4493-AC35-3033F30138DD}"/>
  <tableColumns count="10">
    <tableColumn id="1" xr3:uid="{745547A1-8895-4DAB-8BB8-646500B1AE78}" name="TITULAIRE" dataDxfId="21"/>
    <tableColumn id="2" xr3:uid="{2A331CB9-5438-4287-AA2C-86CF6AAE0982}" name="PRENOM" dataDxfId="20"/>
    <tableColumn id="10" xr3:uid="{7E64C49C-FEF4-46A4-BAEE-897BF21AB1A3}" name="SEXE" dataDxfId="19"/>
    <tableColumn id="3" xr3:uid="{1568AF12-63F1-4E31-904A-CE30C237442D}" name="AGE" dataDxfId="18"/>
    <tableColumn id="4" xr3:uid="{0A88D895-0CEA-46B9-BC8B-01CE5AC0E88B}" name="TAILLE" dataDxfId="17"/>
    <tableColumn id="5" xr3:uid="{9D7AE03B-C94B-400D-AA9B-F713D8D6D95F}" name="POID" dataDxfId="16"/>
    <tableColumn id="6" xr3:uid="{E3113C7B-E59E-4D4E-B19F-B280DEFFFADE}" name="M1" dataDxfId="15"/>
    <tableColumn id="7" xr3:uid="{370DA09E-2A23-45A6-91E2-664A3E6EA4F3}" name="M2" dataDxfId="14"/>
    <tableColumn id="8" xr3:uid="{514DC428-15C7-4E60-B19B-9B0294009329}" name="M3" dataDxfId="13"/>
    <tableColumn id="9" xr3:uid="{B66A8075-612C-4A60-A45F-A2BA1AEB608D}" name="Phrase bilan" dataDxfId="12">
      <calculatedColumnFormula>"- Titulaire "&amp;T_TITULAIRES[[#This Row],[TITULAIRE]]&amp;"
      "&amp;IF(T_TITULAIRES[[#This Row],[SEXE]]="féminin","Elle","Il")&amp;" s'appelle "&amp;T_TITULAIRES[[#This Row],[PRENOM]]&amp;", "&amp;IF(T_TITULAIRES[[#This Row],[SEXE]]="féminin","elle","il")&amp;" a "&amp;D2&amp;" ans et mesure "&amp;E2&amp;" pour un poids de "&amp;T_TITULAIRES[[#This Row],[POID]]&amp;" Kg,
      le taux M1 est de "&amp;T_TITULAIRES[[#This Row],[M1]]&amp;" V - M2 : "&amp;T_TITULAIRES[[#This Row],[M2]]&amp;" V - M3 : "&amp;T_TITULAIRES[[#This Row],[M3]]&amp;" V."</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CD61A91-ADE1-46FC-9B90-518E4C0F6318}" name="T_STAGIAIRES" displayName="T_STAGIAIRES" ref="A2:J5" totalsRowShown="0" headerRowDxfId="11" dataDxfId="10">
  <autoFilter ref="A2:J5" xr:uid="{6CD61A91-ADE1-46FC-9B90-518E4C0F6318}"/>
  <tableColumns count="10">
    <tableColumn id="1" xr3:uid="{E47D7799-1C69-4097-9E63-9357F0D41C5F}" name="STAGIAIRE" dataDxfId="9"/>
    <tableColumn id="2" xr3:uid="{945E1E25-0B54-4481-A519-E80521CEDCA0}" name="PRENOM" dataDxfId="8"/>
    <tableColumn id="9" xr3:uid="{2B230BCA-23D6-48F4-83E5-28897DFC4A3C}" name="SEXE" dataDxfId="7"/>
    <tableColumn id="3" xr3:uid="{4140B691-CE55-4928-8741-0F5F55E85146}" name="AGE" dataDxfId="6"/>
    <tableColumn id="4" xr3:uid="{DB2E7587-E99D-447D-9BE3-F9E134E4782F}" name="TAILLE" dataDxfId="5"/>
    <tableColumn id="5" xr3:uid="{BD820CDB-DF4A-4EDD-B547-49A9ED3F4940}" name="POID" dataDxfId="4"/>
    <tableColumn id="6" xr3:uid="{98C48A41-EB9A-4421-B18C-C55330F23D05}" name="M1" dataDxfId="3"/>
    <tableColumn id="7" xr3:uid="{1F5A8B48-0BC3-412B-89B8-D5240E0DAD1F}" name="M2" dataDxfId="2"/>
    <tableColumn id="8" xr3:uid="{7C31540F-6FF2-4E79-A6E2-8C76D9F99EB0}" name="M3" dataDxfId="1"/>
    <tableColumn id="10" xr3:uid="{D406E542-2A75-4B7B-B08B-B3AA44D9E213}" name="Phrase bilan" dataDxfId="0">
      <calculatedColumnFormula>"- Stagiaire "&amp;T_STAGIAIRES[[#This Row],[STAGIAIRE]]&amp;"
      "&amp;IF(T_STAGIAIRES[[#This Row],[SEXE]]="féminin","Elle","Il")&amp;" s'appelle "&amp;T_STAGIAIRES[[#This Row],[PRENOM]]&amp;", "&amp;IF(T_STAGIAIRES[[#This Row],[SEXE]]="féminin","elle","il")&amp;" a "&amp;D3&amp;" ans et mesure "&amp;E3&amp;" pour un poids de "&amp;T_STAGIAIRES[[#This Row],[POID]]&amp;" Kg,
      le taux M1 est de "&amp;T_STAGIAIRES[[#This Row],[M1]]&amp;" V - M2 : "&amp;T_STAGIAIRES[[#This Row],[M2]]&amp;" V - M3 : "&amp;T_STAGIAIRES[[#This Row],[M3]]&amp;" V."</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hyperlink" Target="https://www.excel-pratique.com/fr/astuces/tableau-structure"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trlProp" Target="../ctrlProps/ctrlProp4.xml"/></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98DE6-7DC1-4F3A-92AC-1229D23788D4}">
  <sheetPr codeName="Feuil5"/>
  <dimension ref="A1:B11"/>
  <sheetViews>
    <sheetView tabSelected="1" workbookViewId="0">
      <pane ySplit="1" topLeftCell="A2" activePane="bottomLeft" state="frozen"/>
      <selection pane="bottomLeft" activeCell="A2" sqref="A2"/>
    </sheetView>
  </sheetViews>
  <sheetFormatPr baseColWidth="10" defaultRowHeight="15" x14ac:dyDescent="0.25"/>
  <cols>
    <col min="1" max="1" width="21" style="7" customWidth="1"/>
    <col min="2" max="2" width="107.5703125" style="5" customWidth="1"/>
  </cols>
  <sheetData>
    <row r="1" spans="1:2" s="2" customFormat="1" ht="27.75" customHeight="1" x14ac:dyDescent="0.25">
      <c r="A1" s="2" t="s">
        <v>22</v>
      </c>
      <c r="B1" s="4" t="s">
        <v>23</v>
      </c>
    </row>
    <row r="2" spans="1:2" ht="120" x14ac:dyDescent="0.25">
      <c r="A2" s="7" t="s">
        <v>19</v>
      </c>
      <c r="B2" s="5" t="s">
        <v>86</v>
      </c>
    </row>
    <row r="3" spans="1:2" x14ac:dyDescent="0.25">
      <c r="B3" s="6" t="s">
        <v>26</v>
      </c>
    </row>
    <row r="4" spans="1:2" ht="60" x14ac:dyDescent="0.25">
      <c r="A4" s="7" t="s">
        <v>20</v>
      </c>
      <c r="B4" s="5" t="s">
        <v>87</v>
      </c>
    </row>
    <row r="5" spans="1:2" ht="60" x14ac:dyDescent="0.25">
      <c r="A5" s="7" t="s">
        <v>24</v>
      </c>
      <c r="B5" s="5" t="s">
        <v>88</v>
      </c>
    </row>
    <row r="6" spans="1:2" ht="75" x14ac:dyDescent="0.25">
      <c r="A6" s="7" t="s">
        <v>24</v>
      </c>
      <c r="B6" s="5" t="s">
        <v>84</v>
      </c>
    </row>
    <row r="7" spans="1:2" x14ac:dyDescent="0.25">
      <c r="A7" s="7" t="s">
        <v>24</v>
      </c>
      <c r="B7" s="5" t="s">
        <v>25</v>
      </c>
    </row>
    <row r="8" spans="1:2" ht="75" x14ac:dyDescent="0.25">
      <c r="A8" s="7" t="s">
        <v>43</v>
      </c>
      <c r="B8" s="5" t="s">
        <v>85</v>
      </c>
    </row>
    <row r="9" spans="1:2" ht="60" x14ac:dyDescent="0.25">
      <c r="A9" s="7" t="s">
        <v>27</v>
      </c>
      <c r="B9" s="5" t="s">
        <v>90</v>
      </c>
    </row>
    <row r="10" spans="1:2" ht="120" x14ac:dyDescent="0.25">
      <c r="A10" s="38" t="s">
        <v>27</v>
      </c>
      <c r="B10" s="39" t="s">
        <v>89</v>
      </c>
    </row>
    <row r="11" spans="1:2" ht="45" x14ac:dyDescent="0.25">
      <c r="A11" s="7" t="s">
        <v>94</v>
      </c>
      <c r="B11" s="5" t="s">
        <v>95</v>
      </c>
    </row>
  </sheetData>
  <hyperlinks>
    <hyperlink ref="B3" r:id="rId1" xr:uid="{F98BD0C7-DBE8-4374-B3DB-15FEF0DEA243}"/>
  </hyperlinks>
  <pageMargins left="0.7" right="0.7" top="0.75" bottom="0.75" header="0.3" footer="0.3"/>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13FA6-BCF3-4A12-812F-1CE7FF15F0B5}">
  <sheetPr codeName="Feuil1"/>
  <dimension ref="A1:G29"/>
  <sheetViews>
    <sheetView showGridLines="0" zoomScaleNormal="100" workbookViewId="0">
      <selection activeCell="C28" sqref="C28"/>
    </sheetView>
  </sheetViews>
  <sheetFormatPr baseColWidth="10" defaultRowHeight="15" x14ac:dyDescent="0.25"/>
  <cols>
    <col min="1" max="1" width="22.85546875" style="8" customWidth="1"/>
    <col min="2" max="2" width="19.7109375" customWidth="1"/>
    <col min="3" max="3" width="42.7109375" customWidth="1"/>
    <col min="4" max="4" width="12.28515625" bestFit="1" customWidth="1"/>
    <col min="6" max="6" width="12.28515625" bestFit="1" customWidth="1"/>
    <col min="7" max="7" width="63" customWidth="1"/>
  </cols>
  <sheetData>
    <row r="1" spans="1:6" x14ac:dyDescent="0.25">
      <c r="C1" s="3"/>
    </row>
    <row r="3" spans="1:6" x14ac:dyDescent="0.25">
      <c r="A3" s="11" t="s">
        <v>2</v>
      </c>
      <c r="B3" s="9" t="s">
        <v>29</v>
      </c>
    </row>
    <row r="4" spans="1:6" x14ac:dyDescent="0.25">
      <c r="A4" s="11" t="s">
        <v>4</v>
      </c>
      <c r="B4" s="9" t="s">
        <v>1</v>
      </c>
    </row>
    <row r="5" spans="1:6" x14ac:dyDescent="0.25">
      <c r="A5" s="11" t="s">
        <v>18</v>
      </c>
      <c r="B5" s="9" t="s">
        <v>0</v>
      </c>
    </row>
    <row r="6" spans="1:6" x14ac:dyDescent="0.25">
      <c r="B6" s="2"/>
    </row>
    <row r="7" spans="1:6" x14ac:dyDescent="0.25">
      <c r="A7" s="11" t="s">
        <v>12</v>
      </c>
      <c r="B7" s="9" t="s">
        <v>5</v>
      </c>
    </row>
    <row r="8" spans="1:6" x14ac:dyDescent="0.25">
      <c r="A8" s="11" t="s">
        <v>6</v>
      </c>
      <c r="B8" s="9" t="s">
        <v>67</v>
      </c>
    </row>
    <row r="9" spans="1:6" x14ac:dyDescent="0.25">
      <c r="A9" s="11" t="s">
        <v>7</v>
      </c>
      <c r="B9" s="9" t="s">
        <v>60</v>
      </c>
    </row>
    <row r="10" spans="1:6" x14ac:dyDescent="0.25">
      <c r="B10" s="2"/>
    </row>
    <row r="11" spans="1:6" x14ac:dyDescent="0.25">
      <c r="A11" s="11" t="s">
        <v>9</v>
      </c>
      <c r="B11" s="9">
        <v>2</v>
      </c>
    </row>
    <row r="12" spans="1:6" x14ac:dyDescent="0.25">
      <c r="B12" s="2"/>
    </row>
    <row r="13" spans="1:6" x14ac:dyDescent="0.25">
      <c r="A13" s="11" t="s">
        <v>10</v>
      </c>
      <c r="B13" s="9">
        <v>3</v>
      </c>
    </row>
    <row r="14" spans="1:6" x14ac:dyDescent="0.25">
      <c r="B14" s="2"/>
      <c r="F14" s="16" t="s">
        <v>56</v>
      </c>
    </row>
    <row r="15" spans="1:6" x14ac:dyDescent="0.25">
      <c r="A15" s="12" t="s">
        <v>54</v>
      </c>
      <c r="B15" s="23" t="s">
        <v>51</v>
      </c>
      <c r="F15" s="15">
        <f>IF(B15&lt;&gt;"",COUNTIF($B$15:B15,"&lt;&gt;"),"")</f>
        <v>1</v>
      </c>
    </row>
    <row r="16" spans="1:6" x14ac:dyDescent="0.25">
      <c r="A16" s="13"/>
      <c r="B16" s="23" t="s">
        <v>52</v>
      </c>
      <c r="F16" s="15">
        <f>IF(B16&lt;&gt;"",COUNTIF($B$15:B16,"&lt;&gt;"),"")</f>
        <v>2</v>
      </c>
    </row>
    <row r="17" spans="1:7" x14ac:dyDescent="0.25">
      <c r="A17" s="13"/>
      <c r="B17" s="23" t="s">
        <v>53</v>
      </c>
      <c r="F17" s="15">
        <f>IF(B17&lt;&gt;"",COUNTIF($B$15:B17,"&lt;&gt;"),"")</f>
        <v>3</v>
      </c>
    </row>
    <row r="18" spans="1:7" x14ac:dyDescent="0.25">
      <c r="A18" s="13"/>
      <c r="B18" s="23" t="s">
        <v>50</v>
      </c>
      <c r="F18" s="15">
        <f>IF(B18&lt;&gt;"",COUNTIF($B$15:B18,"&lt;&gt;"),"")</f>
        <v>4</v>
      </c>
    </row>
    <row r="19" spans="1:7" x14ac:dyDescent="0.25">
      <c r="A19" s="13"/>
      <c r="B19" s="23"/>
      <c r="F19" s="15" t="str">
        <f>IF(B19&lt;&gt;"",COUNTIF($B$15:B19,"&lt;&gt;"),"")</f>
        <v/>
      </c>
    </row>
    <row r="20" spans="1:7" x14ac:dyDescent="0.25">
      <c r="A20" s="13"/>
      <c r="B20" s="23"/>
      <c r="F20" s="15" t="str">
        <f>IF(B20&lt;&gt;"",COUNTIF($B$15:B20,"&lt;&gt;"),"")</f>
        <v/>
      </c>
    </row>
    <row r="21" spans="1:7" x14ac:dyDescent="0.25">
      <c r="A21" s="13"/>
      <c r="B21" s="23"/>
      <c r="F21" s="15" t="str">
        <f>IF(B21&lt;&gt;"",COUNTIF($B$15:B21,"&lt;&gt;"),"")</f>
        <v/>
      </c>
    </row>
    <row r="22" spans="1:7" x14ac:dyDescent="0.25">
      <c r="A22" s="13"/>
      <c r="B22" s="23"/>
      <c r="F22" s="15" t="str">
        <f>IF(B22&lt;&gt;"",COUNTIF($B$15:B22,"&lt;&gt;"),"")</f>
        <v/>
      </c>
    </row>
    <row r="23" spans="1:7" x14ac:dyDescent="0.25">
      <c r="A23" s="13"/>
      <c r="B23" s="23"/>
      <c r="F23" s="15" t="str">
        <f>IF(B23&lt;&gt;"",COUNTIF($B$15:B23,"&lt;&gt;"),"")</f>
        <v/>
      </c>
    </row>
    <row r="24" spans="1:7" x14ac:dyDescent="0.25">
      <c r="A24" s="14"/>
      <c r="B24" s="23"/>
      <c r="F24" s="15" t="str">
        <f>IF(B24&lt;&gt;"",COUNTIF($B$15:B24,"&lt;&gt;"),"")</f>
        <v/>
      </c>
    </row>
    <row r="26" spans="1:7" x14ac:dyDescent="0.25">
      <c r="B26" s="16" t="s">
        <v>73</v>
      </c>
      <c r="C26" s="16" t="s">
        <v>55</v>
      </c>
      <c r="F26" s="16" t="s">
        <v>46</v>
      </c>
      <c r="G26" s="16" t="s">
        <v>68</v>
      </c>
    </row>
    <row r="27" spans="1:7" ht="30" x14ac:dyDescent="0.25">
      <c r="A27" s="11" t="s">
        <v>78</v>
      </c>
      <c r="B27" s="10">
        <v>2</v>
      </c>
      <c r="C27" s="24" t="s">
        <v>93</v>
      </c>
      <c r="F27" s="15">
        <f>IF(C27&lt;&gt;"",COUNTIF($C$27:C27,"&lt;&gt;"),"")</f>
        <v>1</v>
      </c>
      <c r="G27" s="26" t="str">
        <f>IF(F27&lt;&gt;"","      ("&amp;F27&amp;") : "&amp;SUBSTITUTE(C27,CHAR(10),CHAR(10)&amp;"               "),"")</f>
        <v xml:space="preserve">      (1) : - Père de Didier présent jusqu’à midi
               - Frère d'Aude sera présent ce jour</v>
      </c>
    </row>
    <row r="28" spans="1:7" x14ac:dyDescent="0.25">
      <c r="A28" s="11" t="s">
        <v>79</v>
      </c>
      <c r="B28" s="10">
        <v>6</v>
      </c>
      <c r="C28" s="25"/>
      <c r="F28" s="15" t="str">
        <f>IF(C28&lt;&gt;"",COUNTIF($C$27:C28,"&lt;&gt;"),"")</f>
        <v/>
      </c>
      <c r="G28" s="26" t="str">
        <f t="shared" ref="G28:G29" si="0">IF(F28&lt;&gt;"","      ("&amp;F28&amp;") : "&amp;SUBSTITUTE(C28,CHAR(10),CHAR(10)&amp;"               "),"")</f>
        <v/>
      </c>
    </row>
    <row r="29" spans="1:7" x14ac:dyDescent="0.25">
      <c r="A29" s="11" t="s">
        <v>80</v>
      </c>
      <c r="B29" s="10">
        <v>12</v>
      </c>
      <c r="C29" s="24" t="s">
        <v>21</v>
      </c>
      <c r="F29" s="15">
        <f>IF(C29&lt;&gt;"",COUNTIF($C$27:C29,"&lt;&gt;"),"")</f>
        <v>2</v>
      </c>
      <c r="G29" s="26" t="str">
        <f t="shared" si="0"/>
        <v xml:space="preserve">      (2) : -  +1 POTENTIEL EN ATTENTE DE RETOUR</v>
      </c>
    </row>
  </sheetData>
  <dataValidations count="3">
    <dataValidation type="list" allowBlank="1" showInputMessage="1" showErrorMessage="1" sqref="B3" xr:uid="{2DA2830F-EFF9-41EF-B17E-7048E7316FAB}">
      <formula1>LST_JOURS_SEM</formula1>
    </dataValidation>
    <dataValidation type="list" allowBlank="1" showInputMessage="1" showErrorMessage="1" sqref="B4:B5" xr:uid="{D262C936-FFEF-4E78-8176-28AB0228D843}">
      <formula1>LST_OUI_NON</formula1>
    </dataValidation>
    <dataValidation type="list" allowBlank="1" showInputMessage="1" showErrorMessage="1" sqref="B8" xr:uid="{38E57F24-C092-434B-90EB-8B63A57236F6}">
      <formula1>LST_SEXE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8" r:id="rId4" name="Button 4">
              <controlPr defaultSize="0" print="0" autoFill="0" autoPict="0" macro="[0]!AjoutLignesTitulaires">
                <anchor moveWithCells="1">
                  <from>
                    <xdr:col>2</xdr:col>
                    <xdr:colOff>209550</xdr:colOff>
                    <xdr:row>10</xdr:row>
                    <xdr:rowOff>0</xdr:rowOff>
                  </from>
                  <to>
                    <xdr:col>2</xdr:col>
                    <xdr:colOff>1123950</xdr:colOff>
                    <xdr:row>11</xdr:row>
                    <xdr:rowOff>47625</xdr:rowOff>
                  </to>
                </anchor>
              </controlPr>
            </control>
          </mc:Choice>
        </mc:AlternateContent>
        <mc:AlternateContent xmlns:mc="http://schemas.openxmlformats.org/markup-compatibility/2006">
          <mc:Choice Requires="x14">
            <control shapeId="1029" r:id="rId5" name="Button 5">
              <controlPr defaultSize="0" print="0" autoFill="0" autoPict="0" macro="[0]!AjoutLignesStagiaires">
                <anchor moveWithCells="1">
                  <from>
                    <xdr:col>2</xdr:col>
                    <xdr:colOff>180975</xdr:colOff>
                    <xdr:row>11</xdr:row>
                    <xdr:rowOff>180975</xdr:rowOff>
                  </from>
                  <to>
                    <xdr:col>2</xdr:col>
                    <xdr:colOff>1123950</xdr:colOff>
                    <xdr:row>13</xdr:row>
                    <xdr:rowOff>38100</xdr:rowOff>
                  </to>
                </anchor>
              </controlPr>
            </control>
          </mc:Choice>
        </mc:AlternateContent>
        <mc:AlternateContent xmlns:mc="http://schemas.openxmlformats.org/markup-compatibility/2006">
          <mc:Choice Requires="x14">
            <control shapeId="1032" r:id="rId6" name="Button 8">
              <controlPr defaultSize="0" print="0" autoFill="0" autoPict="0" macro="[0]!RAZ_Rubriques">
                <anchor moveWithCells="1">
                  <from>
                    <xdr:col>0</xdr:col>
                    <xdr:colOff>180975</xdr:colOff>
                    <xdr:row>0</xdr:row>
                    <xdr:rowOff>57150</xdr:rowOff>
                  </from>
                  <to>
                    <xdr:col>0</xdr:col>
                    <xdr:colOff>1352550</xdr:colOff>
                    <xdr:row>1</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395D0-F9DD-4335-B6B3-512962DB49D4}">
  <sheetPr codeName="Feuil2"/>
  <dimension ref="A1:J15"/>
  <sheetViews>
    <sheetView zoomScaleNormal="100" workbookViewId="0">
      <selection activeCell="A2" sqref="A2"/>
    </sheetView>
  </sheetViews>
  <sheetFormatPr baseColWidth="10" defaultRowHeight="15" x14ac:dyDescent="0.25"/>
  <cols>
    <col min="1" max="1" width="14.28515625" style="8" customWidth="1"/>
    <col min="2" max="2" width="11.42578125" style="8"/>
    <col min="3" max="3" width="10.85546875" style="8" customWidth="1"/>
    <col min="4" max="4" width="9.85546875" style="8" customWidth="1"/>
    <col min="5" max="8" width="11.42578125" style="8"/>
    <col min="9" max="9" width="11.42578125" style="8" customWidth="1"/>
    <col min="10" max="10" width="91.5703125" style="18" customWidth="1"/>
    <col min="11" max="16384" width="11.42578125" style="8"/>
  </cols>
  <sheetData>
    <row r="1" spans="1:10" s="1" customFormat="1" x14ac:dyDescent="0.25">
      <c r="A1" s="2" t="s">
        <v>19</v>
      </c>
      <c r="B1" s="2" t="s">
        <v>11</v>
      </c>
      <c r="C1" s="2" t="s">
        <v>6</v>
      </c>
      <c r="D1" s="2" t="s">
        <v>13</v>
      </c>
      <c r="E1" s="2" t="s">
        <v>7</v>
      </c>
      <c r="F1" s="2" t="s">
        <v>14</v>
      </c>
      <c r="G1" s="2" t="s">
        <v>15</v>
      </c>
      <c r="H1" s="2" t="s">
        <v>16</v>
      </c>
      <c r="I1" s="2" t="s">
        <v>17</v>
      </c>
      <c r="J1" s="4" t="s">
        <v>68</v>
      </c>
    </row>
    <row r="2" spans="1:10" ht="45" x14ac:dyDescent="0.25">
      <c r="A2" s="17">
        <v>1</v>
      </c>
      <c r="B2" s="17" t="s">
        <v>61</v>
      </c>
      <c r="C2" s="17" t="s">
        <v>66</v>
      </c>
      <c r="D2" s="17">
        <v>37</v>
      </c>
      <c r="E2" s="17" t="s">
        <v>62</v>
      </c>
      <c r="F2" s="17">
        <v>62</v>
      </c>
      <c r="G2" s="17">
        <v>27</v>
      </c>
      <c r="H2" s="17">
        <v>26.5</v>
      </c>
      <c r="I2" s="17">
        <v>24.7</v>
      </c>
      <c r="J2" s="18" t="str">
        <f>"- Titulaire "&amp;T_TITULAIRES[[#This Row],[TITULAIRE]]&amp;"
      "&amp;IF(T_TITULAIRES[[#This Row],[SEXE]]="féminin","Elle","Il")&amp;" s'appelle "&amp;T_TITULAIRES[[#This Row],[PRENOM]]&amp;", "&amp;IF(T_TITULAIRES[[#This Row],[SEXE]]="féminin","elle","il")&amp;" a "&amp;D2&amp;" ans et mesure "&amp;E2&amp;" pour un poids de "&amp;T_TITULAIRES[[#This Row],[POID]]&amp;" Kg,
      le taux M1 est de "&amp;T_TITULAIRES[[#This Row],[M1]]&amp;" V - M2 : "&amp;T_TITULAIRES[[#This Row],[M2]]&amp;" V - M3 : "&amp;T_TITULAIRES[[#This Row],[M3]]&amp;" V."</f>
        <v>- Titulaire 1
      Elle s'appelle Jade, elle a 37 ans et mesure 1m72 pour un poids de 62 Kg,
      le taux M1 est de 27 V - M2 : 26,5 V - M3 : 24,7 V.</v>
      </c>
    </row>
    <row r="3" spans="1:10" ht="45" x14ac:dyDescent="0.25">
      <c r="A3" s="17">
        <v>2</v>
      </c>
      <c r="B3" s="17" t="s">
        <v>63</v>
      </c>
      <c r="C3" s="17" t="s">
        <v>67</v>
      </c>
      <c r="D3" s="17">
        <v>42</v>
      </c>
      <c r="E3" s="17" t="s">
        <v>64</v>
      </c>
      <c r="F3" s="17">
        <v>65</v>
      </c>
      <c r="G3" s="17">
        <v>26</v>
      </c>
      <c r="H3" s="17">
        <v>25.5</v>
      </c>
      <c r="I3" s="17">
        <v>23.7</v>
      </c>
      <c r="J3" s="18" t="str">
        <f>"- Titulaire "&amp;T_TITULAIRES[[#This Row],[TITULAIRE]]&amp;"
      "&amp;IF(T_TITULAIRES[[#This Row],[SEXE]]="féminin","Elle","Il")&amp;" s'appelle "&amp;T_TITULAIRES[[#This Row],[PRENOM]]&amp;", "&amp;IF(T_TITULAIRES[[#This Row],[SEXE]]="féminin","elle","il")&amp;" a "&amp;D3&amp;" ans et mesure "&amp;E3&amp;" pour un poids de "&amp;T_TITULAIRES[[#This Row],[POID]]&amp;" Kg,
      le taux M1 est de "&amp;T_TITULAIRES[[#This Row],[M1]]&amp;" V - M2 : "&amp;T_TITULAIRES[[#This Row],[M2]]&amp;" V - M3 : "&amp;T_TITULAIRES[[#This Row],[M3]]&amp;" V."</f>
        <v>- Titulaire 2
      Il s'appelle Enzo, il a 42 ans et mesure 1m75 pour un poids de 65 Kg,
      le taux M1 est de 26 V - M2 : 25,5 V - M3 : 23,7 V.</v>
      </c>
    </row>
    <row r="4" spans="1:10" ht="45" x14ac:dyDescent="0.25">
      <c r="A4" s="17">
        <v>3</v>
      </c>
      <c r="B4" s="17" t="s">
        <v>91</v>
      </c>
      <c r="C4" s="17" t="s">
        <v>66</v>
      </c>
      <c r="D4" s="17">
        <v>47</v>
      </c>
      <c r="E4" s="17" t="s">
        <v>92</v>
      </c>
      <c r="F4" s="17">
        <v>68</v>
      </c>
      <c r="G4" s="17">
        <v>25</v>
      </c>
      <c r="H4" s="17">
        <v>24.5</v>
      </c>
      <c r="I4" s="17">
        <v>22.7</v>
      </c>
      <c r="J4" s="18" t="str">
        <f>"- Titulaire "&amp;T_TITULAIRES[[#This Row],[TITULAIRE]]&amp;"
      "&amp;IF(T_TITULAIRES[[#This Row],[SEXE]]="féminin","Elle","Il")&amp;" s'appelle "&amp;T_TITULAIRES[[#This Row],[PRENOM]]&amp;", "&amp;IF(T_TITULAIRES[[#This Row],[SEXE]]="féminin","elle","il")&amp;" a "&amp;D4&amp;" ans et mesure "&amp;E4&amp;" pour un poids de "&amp;T_TITULAIRES[[#This Row],[POID]]&amp;" Kg,
      le taux M1 est de "&amp;T_TITULAIRES[[#This Row],[M1]]&amp;" V - M2 : "&amp;T_TITULAIRES[[#This Row],[M2]]&amp;" V - M3 : "&amp;T_TITULAIRES[[#This Row],[M3]]&amp;" V."</f>
        <v>- Titulaire 3
      Elle s'appelle Judith, elle a 47 ans et mesure 1m78 pour un poids de 68 Kg,
      le taux M1 est de 25 V - M2 : 24,5 V - M3 : 22,7 V.</v>
      </c>
    </row>
    <row r="5" spans="1:10" x14ac:dyDescent="0.25">
      <c r="A5" s="17"/>
      <c r="B5" s="17"/>
      <c r="C5" s="17"/>
      <c r="D5" s="17"/>
      <c r="E5" s="17"/>
      <c r="F5" s="17"/>
      <c r="G5" s="17"/>
      <c r="H5" s="17"/>
    </row>
    <row r="6" spans="1:10" x14ac:dyDescent="0.25">
      <c r="A6" s="17"/>
      <c r="B6" s="17"/>
      <c r="C6" s="17"/>
      <c r="D6" s="17"/>
      <c r="E6" s="17"/>
      <c r="F6" s="17"/>
      <c r="G6" s="17"/>
      <c r="H6" s="17"/>
    </row>
    <row r="7" spans="1:10" x14ac:dyDescent="0.25">
      <c r="A7" s="17"/>
      <c r="B7" s="17"/>
      <c r="C7" s="17"/>
      <c r="D7" s="17"/>
      <c r="E7" s="17"/>
      <c r="F7" s="17"/>
      <c r="G7" s="17"/>
      <c r="H7" s="17"/>
    </row>
    <row r="8" spans="1:10" x14ac:dyDescent="0.25">
      <c r="A8" s="17"/>
      <c r="B8" s="17"/>
      <c r="C8" s="17"/>
      <c r="D8" s="17"/>
      <c r="E8" s="17"/>
      <c r="F8" s="17"/>
      <c r="G8" s="17"/>
      <c r="H8" s="17"/>
    </row>
    <row r="9" spans="1:10" x14ac:dyDescent="0.25">
      <c r="A9" s="17"/>
      <c r="B9" s="17"/>
      <c r="C9" s="17"/>
      <c r="D9" s="17"/>
      <c r="E9" s="17"/>
      <c r="F9" s="17"/>
      <c r="G9" s="17"/>
      <c r="H9" s="17"/>
    </row>
    <row r="10" spans="1:10" x14ac:dyDescent="0.25">
      <c r="A10" s="17"/>
      <c r="B10" s="17"/>
      <c r="C10" s="17"/>
      <c r="D10" s="17"/>
      <c r="E10" s="17"/>
      <c r="F10" s="17"/>
      <c r="G10" s="17"/>
      <c r="H10" s="17"/>
    </row>
    <row r="11" spans="1:10" x14ac:dyDescent="0.25">
      <c r="A11" s="17"/>
      <c r="B11" s="17"/>
      <c r="C11" s="17"/>
      <c r="D11" s="17"/>
      <c r="E11" s="17"/>
      <c r="F11" s="17"/>
      <c r="G11" s="17"/>
      <c r="H11" s="17"/>
    </row>
    <row r="12" spans="1:10" x14ac:dyDescent="0.25">
      <c r="A12" s="17"/>
      <c r="B12" s="17"/>
      <c r="C12" s="17"/>
      <c r="D12" s="17"/>
      <c r="E12" s="17"/>
      <c r="F12" s="17"/>
      <c r="G12" s="17"/>
      <c r="H12" s="17"/>
    </row>
    <row r="13" spans="1:10" x14ac:dyDescent="0.25">
      <c r="A13" s="17"/>
      <c r="B13" s="17"/>
      <c r="C13" s="17"/>
      <c r="D13" s="17"/>
      <c r="E13" s="17"/>
      <c r="F13" s="17"/>
      <c r="G13" s="17"/>
      <c r="H13" s="17"/>
    </row>
    <row r="14" spans="1:10" x14ac:dyDescent="0.25">
      <c r="A14" s="17"/>
      <c r="B14" s="17"/>
      <c r="C14" s="17"/>
      <c r="D14" s="17"/>
      <c r="E14" s="17"/>
      <c r="F14" s="17"/>
      <c r="G14" s="17"/>
      <c r="H14" s="17"/>
    </row>
    <row r="15" spans="1:10" x14ac:dyDescent="0.25">
      <c r="A15" s="17"/>
      <c r="B15" s="17"/>
      <c r="C15" s="17"/>
      <c r="D15" s="17"/>
      <c r="E15" s="17"/>
      <c r="F15" s="17"/>
      <c r="G15" s="17"/>
      <c r="H15" s="17"/>
    </row>
  </sheetData>
  <dataValidations count="1">
    <dataValidation type="list" allowBlank="1" showInputMessage="1" showErrorMessage="1" sqref="C2:C4" xr:uid="{BF57D834-C00E-473C-A3DF-6CCDC5F954B2}">
      <formula1>LST_SEXE</formula1>
    </dataValidation>
  </dataValidations>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96AD6-79C1-4841-8BDB-E82129466978}">
  <sheetPr codeName="Feuil3"/>
  <dimension ref="A2:J30"/>
  <sheetViews>
    <sheetView zoomScaleNormal="100" workbookViewId="0">
      <selection activeCell="J4" sqref="J4"/>
    </sheetView>
  </sheetViews>
  <sheetFormatPr baseColWidth="10" defaultRowHeight="15" x14ac:dyDescent="0.25"/>
  <cols>
    <col min="1" max="1" width="12.42578125" style="8" customWidth="1"/>
    <col min="2" max="2" width="11.42578125" style="8"/>
    <col min="3" max="3" width="10" style="8" customWidth="1"/>
    <col min="4" max="4" width="9.7109375" style="8" customWidth="1"/>
    <col min="5" max="5" width="10.5703125" style="8" customWidth="1"/>
    <col min="6" max="9" width="11.42578125" style="8"/>
    <col min="10" max="10" width="102.85546875" style="18" customWidth="1"/>
    <col min="11" max="16384" width="11.42578125" style="8"/>
  </cols>
  <sheetData>
    <row r="2" spans="1:10" s="1" customFormat="1" x14ac:dyDescent="0.25">
      <c r="A2" s="2" t="s">
        <v>20</v>
      </c>
      <c r="B2" s="2" t="s">
        <v>11</v>
      </c>
      <c r="C2" s="2" t="s">
        <v>6</v>
      </c>
      <c r="D2" s="2" t="s">
        <v>13</v>
      </c>
      <c r="E2" s="2" t="s">
        <v>7</v>
      </c>
      <c r="F2" s="2" t="s">
        <v>14</v>
      </c>
      <c r="G2" s="2" t="s">
        <v>15</v>
      </c>
      <c r="H2" s="2" t="s">
        <v>16</v>
      </c>
      <c r="I2" s="2" t="s">
        <v>17</v>
      </c>
      <c r="J2" s="4" t="s">
        <v>68</v>
      </c>
    </row>
    <row r="3" spans="1:10" ht="45" x14ac:dyDescent="0.25">
      <c r="A3" s="17">
        <v>1</v>
      </c>
      <c r="B3" s="17" t="s">
        <v>5</v>
      </c>
      <c r="C3" s="17" t="s">
        <v>67</v>
      </c>
      <c r="D3" s="17">
        <v>21</v>
      </c>
      <c r="E3" s="17" t="s">
        <v>8</v>
      </c>
      <c r="F3" s="17">
        <v>75</v>
      </c>
      <c r="G3" s="17">
        <v>1</v>
      </c>
      <c r="H3" s="17">
        <v>2</v>
      </c>
      <c r="I3" s="17">
        <v>3</v>
      </c>
      <c r="J3" s="18" t="str">
        <f>"- Stagiaire "&amp;T_STAGIAIRES[[#This Row],[STAGIAIRE]]&amp;"
      "&amp;IF(T_STAGIAIRES[[#This Row],[SEXE]]="féminin","Elle","Il")&amp;" s'appelle "&amp;T_STAGIAIRES[[#This Row],[PRENOM]]&amp;", "&amp;IF(T_STAGIAIRES[[#This Row],[SEXE]]="féminin","elle","il")&amp;" a "&amp;D3&amp;" ans et mesure "&amp;E3&amp;" pour un poids de "&amp;T_STAGIAIRES[[#This Row],[POID]]&amp;" Kg,
      le taux M1 est de "&amp;T_STAGIAIRES[[#This Row],[M1]]&amp;" V - M2 : "&amp;T_STAGIAIRES[[#This Row],[M2]]&amp;" V - M3 : "&amp;T_STAGIAIRES[[#This Row],[M3]]&amp;" V."</f>
        <v>- Stagiaire 1
      Il s'appelle PIERRE, il a 21 ans et mesure 1M80 pour un poids de 75 Kg,
      le taux M1 est de 1 V - M2 : 2 V - M3 : 3 V.</v>
      </c>
    </row>
    <row r="4" spans="1:10" ht="45" x14ac:dyDescent="0.25">
      <c r="A4" s="17">
        <v>2</v>
      </c>
      <c r="B4" s="17" t="s">
        <v>69</v>
      </c>
      <c r="C4" s="17" t="s">
        <v>66</v>
      </c>
      <c r="D4" s="17">
        <v>22</v>
      </c>
      <c r="E4" s="17" t="s">
        <v>72</v>
      </c>
      <c r="F4" s="17">
        <v>65</v>
      </c>
      <c r="G4" s="17">
        <v>4</v>
      </c>
      <c r="H4" s="17">
        <v>5</v>
      </c>
      <c r="I4" s="17">
        <v>6</v>
      </c>
      <c r="J4" s="18" t="str">
        <f>"- Stagiaire "&amp;T_STAGIAIRES[[#This Row],[STAGIAIRE]]&amp;"
      "&amp;IF(T_STAGIAIRES[[#This Row],[SEXE]]="féminin","Elle","Il")&amp;" s'appelle "&amp;T_STAGIAIRES[[#This Row],[PRENOM]]&amp;", "&amp;IF(T_STAGIAIRES[[#This Row],[SEXE]]="féminin","elle","il")&amp;" a "&amp;D4&amp;" ans et mesure "&amp;E4&amp;" pour un poids de "&amp;T_STAGIAIRES[[#This Row],[POID]]&amp;" Kg,
      le taux M1 est de "&amp;T_STAGIAIRES[[#This Row],[M1]]&amp;" V - M2 : "&amp;T_STAGIAIRES[[#This Row],[M2]]&amp;" V - M3 : "&amp;T_STAGIAIRES[[#This Row],[M3]]&amp;" V."</f>
        <v>- Stagiaire 2
      Elle s'appelle PATRICIA, elle a 22 ans et mesure 1M75 pour un poids de 65 Kg,
      le taux M1 est de 4 V - M2 : 5 V - M3 : 6 V.</v>
      </c>
    </row>
    <row r="5" spans="1:10" ht="45" x14ac:dyDescent="0.25">
      <c r="A5" s="17">
        <v>3</v>
      </c>
      <c r="B5" s="17" t="s">
        <v>70</v>
      </c>
      <c r="C5" s="17" t="s">
        <v>67</v>
      </c>
      <c r="D5" s="17">
        <v>23</v>
      </c>
      <c r="E5" s="17" t="s">
        <v>71</v>
      </c>
      <c r="F5" s="17">
        <v>67</v>
      </c>
      <c r="G5" s="17">
        <v>7</v>
      </c>
      <c r="H5" s="17">
        <v>8</v>
      </c>
      <c r="I5" s="17">
        <v>9</v>
      </c>
      <c r="J5" s="18" t="str">
        <f>"- Stagiaire "&amp;T_STAGIAIRES[[#This Row],[STAGIAIRE]]&amp;"
      "&amp;IF(T_STAGIAIRES[[#This Row],[SEXE]]="féminin","Elle","Il")&amp;" s'appelle "&amp;T_STAGIAIRES[[#This Row],[PRENOM]]&amp;", "&amp;IF(T_STAGIAIRES[[#This Row],[SEXE]]="féminin","elle","il")&amp;" a "&amp;D5&amp;" ans et mesure "&amp;E5&amp;" pour un poids de "&amp;T_STAGIAIRES[[#This Row],[POID]]&amp;" Kg,
      le taux M1 est de "&amp;T_STAGIAIRES[[#This Row],[M1]]&amp;" V - M2 : "&amp;T_STAGIAIRES[[#This Row],[M2]]&amp;" V - M3 : "&amp;T_STAGIAIRES[[#This Row],[M3]]&amp;" V."</f>
        <v>- Stagiaire 3
      Il s'appelle MARC, il a 23 ans et mesure 1M70 pour un poids de 67 Kg,
      le taux M1 est de 7 V - M2 : 8 V - M3 : 9 V.</v>
      </c>
    </row>
    <row r="6" spans="1:10" x14ac:dyDescent="0.25">
      <c r="A6" s="17"/>
      <c r="B6" s="17"/>
      <c r="C6" s="17"/>
      <c r="D6" s="17"/>
      <c r="E6" s="17"/>
      <c r="F6" s="17"/>
      <c r="G6" s="17"/>
      <c r="H6" s="17"/>
    </row>
    <row r="7" spans="1:10" x14ac:dyDescent="0.25">
      <c r="A7" s="17"/>
      <c r="B7" s="17"/>
      <c r="C7" s="17"/>
      <c r="D7" s="17"/>
      <c r="E7" s="17"/>
      <c r="F7" s="17"/>
      <c r="G7" s="17"/>
      <c r="H7" s="17"/>
    </row>
    <row r="8" spans="1:10" x14ac:dyDescent="0.25">
      <c r="A8" s="17"/>
      <c r="B8" s="17"/>
      <c r="C8" s="17"/>
      <c r="D8" s="17"/>
      <c r="E8" s="17"/>
      <c r="F8" s="17"/>
      <c r="G8" s="17"/>
      <c r="H8" s="17"/>
    </row>
    <row r="9" spans="1:10" x14ac:dyDescent="0.25">
      <c r="A9" s="17"/>
      <c r="B9" s="17"/>
      <c r="C9" s="17"/>
      <c r="D9" s="17"/>
      <c r="E9" s="17"/>
      <c r="F9" s="17"/>
      <c r="G9" s="17"/>
      <c r="H9" s="17"/>
    </row>
    <row r="10" spans="1:10" x14ac:dyDescent="0.25">
      <c r="A10" s="17"/>
      <c r="B10" s="17"/>
      <c r="C10" s="17"/>
      <c r="D10" s="17"/>
      <c r="E10" s="17"/>
      <c r="F10" s="17"/>
      <c r="G10" s="17"/>
      <c r="H10" s="17"/>
    </row>
    <row r="11" spans="1:10" x14ac:dyDescent="0.25">
      <c r="A11" s="17"/>
      <c r="B11" s="17"/>
      <c r="C11" s="17"/>
      <c r="D11" s="17"/>
      <c r="E11" s="17"/>
      <c r="F11" s="17"/>
      <c r="G11" s="17"/>
      <c r="H11" s="17"/>
    </row>
    <row r="12" spans="1:10" x14ac:dyDescent="0.25">
      <c r="A12" s="17"/>
      <c r="B12" s="17"/>
      <c r="C12" s="17"/>
      <c r="D12" s="17"/>
      <c r="E12" s="17"/>
      <c r="F12" s="17"/>
      <c r="G12" s="17"/>
      <c r="H12" s="17"/>
    </row>
    <row r="13" spans="1:10" x14ac:dyDescent="0.25">
      <c r="A13" s="17"/>
      <c r="B13" s="17"/>
      <c r="C13" s="17"/>
      <c r="D13" s="17"/>
      <c r="E13" s="17"/>
      <c r="F13" s="17"/>
      <c r="G13" s="17"/>
      <c r="H13" s="17"/>
    </row>
    <row r="14" spans="1:10" x14ac:dyDescent="0.25">
      <c r="A14" s="17"/>
      <c r="B14" s="17"/>
      <c r="C14" s="17"/>
      <c r="D14" s="17"/>
      <c r="E14" s="17"/>
      <c r="F14" s="17"/>
      <c r="G14" s="17"/>
      <c r="H14" s="17"/>
    </row>
    <row r="15" spans="1:10" x14ac:dyDescent="0.25">
      <c r="A15" s="17"/>
      <c r="B15" s="17"/>
      <c r="C15" s="17"/>
      <c r="D15" s="17"/>
      <c r="E15" s="17"/>
      <c r="F15" s="17"/>
      <c r="G15" s="17"/>
      <c r="H15" s="17"/>
    </row>
    <row r="16" spans="1:10" x14ac:dyDescent="0.25">
      <c r="A16" s="17"/>
      <c r="B16" s="17"/>
      <c r="C16" s="17"/>
      <c r="D16" s="17"/>
      <c r="E16" s="17"/>
      <c r="F16" s="17"/>
      <c r="G16" s="17"/>
      <c r="H16" s="17"/>
    </row>
    <row r="17" spans="1:8" x14ac:dyDescent="0.25">
      <c r="A17" s="17"/>
      <c r="B17" s="17"/>
      <c r="C17" s="17"/>
      <c r="D17" s="17"/>
      <c r="E17" s="17"/>
      <c r="F17" s="17"/>
      <c r="G17" s="17"/>
      <c r="H17" s="17"/>
    </row>
    <row r="18" spans="1:8" x14ac:dyDescent="0.25">
      <c r="A18" s="17"/>
      <c r="B18" s="17"/>
      <c r="C18" s="17"/>
      <c r="D18" s="17"/>
      <c r="E18" s="17"/>
      <c r="F18" s="17"/>
      <c r="G18" s="17"/>
      <c r="H18" s="17"/>
    </row>
    <row r="19" spans="1:8" x14ac:dyDescent="0.25">
      <c r="A19" s="17"/>
      <c r="B19" s="17"/>
      <c r="C19" s="17"/>
      <c r="D19" s="17"/>
      <c r="E19" s="17"/>
      <c r="F19" s="17"/>
      <c r="G19" s="17"/>
      <c r="H19" s="17"/>
    </row>
    <row r="20" spans="1:8" x14ac:dyDescent="0.25">
      <c r="A20" s="17"/>
      <c r="B20" s="17"/>
      <c r="C20" s="17"/>
      <c r="D20" s="17"/>
      <c r="E20" s="17"/>
      <c r="F20" s="17"/>
      <c r="G20" s="17"/>
      <c r="H20" s="17"/>
    </row>
    <row r="21" spans="1:8" x14ac:dyDescent="0.25">
      <c r="A21" s="17"/>
      <c r="B21" s="17"/>
      <c r="C21" s="17"/>
      <c r="D21" s="17"/>
      <c r="E21" s="17"/>
      <c r="F21" s="17"/>
      <c r="G21" s="17"/>
      <c r="H21" s="17"/>
    </row>
    <row r="22" spans="1:8" x14ac:dyDescent="0.25">
      <c r="A22" s="17"/>
      <c r="B22" s="17"/>
      <c r="C22" s="17"/>
      <c r="D22" s="17"/>
      <c r="E22" s="17"/>
      <c r="F22" s="17"/>
      <c r="G22" s="17"/>
      <c r="H22" s="17"/>
    </row>
    <row r="23" spans="1:8" x14ac:dyDescent="0.25">
      <c r="A23" s="17"/>
      <c r="B23" s="17"/>
      <c r="C23" s="17"/>
      <c r="D23" s="17"/>
      <c r="E23" s="17"/>
      <c r="F23" s="17"/>
      <c r="G23" s="17"/>
      <c r="H23" s="17"/>
    </row>
    <row r="24" spans="1:8" x14ac:dyDescent="0.25">
      <c r="A24" s="17"/>
      <c r="B24" s="17"/>
      <c r="C24" s="17"/>
      <c r="D24" s="17"/>
      <c r="E24" s="17"/>
      <c r="F24" s="17"/>
      <c r="G24" s="17"/>
      <c r="H24" s="17"/>
    </row>
    <row r="25" spans="1:8" x14ac:dyDescent="0.25">
      <c r="A25" s="17"/>
      <c r="B25" s="17"/>
      <c r="C25" s="17"/>
      <c r="D25" s="17"/>
      <c r="E25" s="17"/>
      <c r="F25" s="17"/>
      <c r="G25" s="17"/>
      <c r="H25" s="17"/>
    </row>
    <row r="26" spans="1:8" x14ac:dyDescent="0.25">
      <c r="A26" s="17"/>
      <c r="B26" s="17"/>
      <c r="C26" s="17"/>
      <c r="D26" s="17"/>
      <c r="E26" s="17"/>
      <c r="F26" s="17"/>
      <c r="G26" s="17"/>
      <c r="H26" s="17"/>
    </row>
    <row r="27" spans="1:8" x14ac:dyDescent="0.25">
      <c r="A27" s="17"/>
      <c r="B27" s="17"/>
      <c r="C27" s="17"/>
      <c r="D27" s="17"/>
      <c r="E27" s="17"/>
      <c r="F27" s="17"/>
      <c r="G27" s="17"/>
      <c r="H27" s="17"/>
    </row>
    <row r="28" spans="1:8" x14ac:dyDescent="0.25">
      <c r="A28" s="17"/>
      <c r="B28" s="17"/>
      <c r="C28" s="17"/>
      <c r="D28" s="17"/>
      <c r="E28" s="17"/>
      <c r="F28" s="17"/>
      <c r="G28" s="17"/>
      <c r="H28" s="17"/>
    </row>
    <row r="29" spans="1:8" x14ac:dyDescent="0.25">
      <c r="A29" s="17"/>
      <c r="B29" s="17"/>
      <c r="C29" s="17"/>
      <c r="D29" s="17"/>
      <c r="E29" s="17"/>
      <c r="F29" s="17"/>
      <c r="G29" s="17"/>
      <c r="H29" s="17"/>
    </row>
    <row r="30" spans="1:8" x14ac:dyDescent="0.25">
      <c r="A30" s="17"/>
      <c r="B30" s="17"/>
      <c r="C30" s="17"/>
      <c r="D30" s="17"/>
      <c r="E30" s="17"/>
      <c r="F30" s="17"/>
      <c r="G30" s="17"/>
      <c r="H30" s="17"/>
    </row>
  </sheetData>
  <dataValidations count="1">
    <dataValidation type="list" allowBlank="1" showInputMessage="1" showErrorMessage="1" sqref="C3:C5" xr:uid="{733AAB1D-3B71-4D71-872A-C1E5FF513EE1}">
      <formula1>LST_SEXE</formula1>
    </dataValidation>
  </dataValidations>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E927-9AC0-4B38-8113-90B5D1A3A5E5}">
  <sheetPr codeName="Feuil6"/>
  <dimension ref="A2:C22"/>
  <sheetViews>
    <sheetView zoomScaleNormal="100" workbookViewId="0">
      <selection activeCell="B4" sqref="B4"/>
    </sheetView>
  </sheetViews>
  <sheetFormatPr baseColWidth="10" defaultRowHeight="15" x14ac:dyDescent="0.25"/>
  <cols>
    <col min="1" max="1" width="3.7109375" customWidth="1"/>
    <col min="2" max="2" width="121.7109375" style="22" customWidth="1"/>
    <col min="3" max="3" width="3.7109375" customWidth="1"/>
  </cols>
  <sheetData>
    <row r="2" spans="1:3" x14ac:dyDescent="0.25">
      <c r="A2" s="2"/>
    </row>
    <row r="3" spans="1:3" x14ac:dyDescent="0.25">
      <c r="A3" s="35"/>
      <c r="B3" s="36"/>
      <c r="C3" s="35"/>
    </row>
    <row r="4" spans="1:3" x14ac:dyDescent="0.25">
      <c r="A4" s="35"/>
      <c r="B4" s="36" t="str">
        <f>"Nous sommes "&amp;V_JOURSEM&amp;", c'est le "&amp;V_NUMJOURSEM&amp;" jour de la semaine"&amp;IF(FICHE!B4="OUI",", il y a des absences",", il n'y a pas d'absence")&amp;IF(FICHE!B5="OUI",", il y a GARDE","")&amp;"."</f>
        <v>Nous sommes mercredi, c'est le troisième jour de la semaine, il n'y a pas d'absence, il y a GARDE.</v>
      </c>
      <c r="C4" s="35"/>
    </row>
    <row r="5" spans="1:3" x14ac:dyDescent="0.25">
      <c r="A5" s="35"/>
      <c r="B5" s="36"/>
      <c r="C5" s="35"/>
    </row>
    <row r="6" spans="1:3" x14ac:dyDescent="0.25">
      <c r="A6" s="35"/>
      <c r="B6" s="36" t="str">
        <f>"Le référent s'appelle "&amp;V_RFRNT_NOM&amp;", il est de sexe "&amp;V_RFRNT_SEXE&amp;" et mesure "&amp;V_RFRNT_TAILLE&amp;"."</f>
        <v>Le référent s'appelle PIERRE, il est de sexe masculin et mesure 1m80.</v>
      </c>
      <c r="C6" s="35"/>
    </row>
    <row r="7" spans="1:3" x14ac:dyDescent="0.25">
      <c r="A7" s="35"/>
      <c r="B7" s="36"/>
      <c r="C7" s="35"/>
    </row>
    <row r="8" spans="1:3" ht="135" x14ac:dyDescent="0.25">
      <c r="A8" s="35"/>
      <c r="B8" s="36" t="str">
        <f>_xlfn.TEXTJOIN(CHAR(10),TRUE,T_TITULAIRES[Phrase bilan])</f>
        <v>- Titulaire 1
      Elle s'appelle Jade, elle a 37 ans et mesure 1m72 pour un poids de 62 Kg,
      le taux M1 est de 27 V - M2 : 26,5 V - M3 : 24,7 V.
- Titulaire 2
      Il s'appelle Enzo, il a 42 ans et mesure 1m75 pour un poids de 65 Kg,
      le taux M1 est de 26 V - M2 : 25,5 V - M3 : 23,7 V.
- Titulaire 3
      Elle s'appelle Judith, elle a 47 ans et mesure 1m78 pour un poids de 68 Kg,
      le taux M1 est de 25 V - M2 : 24,5 V - M3 : 22,7 V.</v>
      </c>
      <c r="C8" s="35"/>
    </row>
    <row r="9" spans="1:3" x14ac:dyDescent="0.25">
      <c r="A9" s="35"/>
      <c r="B9" s="36"/>
      <c r="C9" s="35"/>
    </row>
    <row r="10" spans="1:3" ht="135" x14ac:dyDescent="0.25">
      <c r="A10" s="35"/>
      <c r="B10" s="36" t="str">
        <f>_xlfn.TEXTJOIN(CHAR(10),TRUE,T_STAGIAIRES[Phrase bilan])</f>
        <v>- Stagiaire 1
      Il s'appelle PIERRE, il a 21 ans et mesure 1M80 pour un poids de 75 Kg,
      le taux M1 est de 1 V - M2 : 2 V - M3 : 3 V.
- Stagiaire 2
      Elle s'appelle PATRICIA, elle a 22 ans et mesure 1M75 pour un poids de 65 Kg,
      le taux M1 est de 4 V - M2 : 5 V - M3 : 6 V.
- Stagiaire 3
      Il s'appelle MARC, il a 23 ans et mesure 1M70 pour un poids de 67 Kg,
      le taux M1 est de 7 V - M2 : 8 V - M3 : 9 V.</v>
      </c>
      <c r="C10" s="35"/>
    </row>
    <row r="11" spans="1:3" x14ac:dyDescent="0.25">
      <c r="A11" s="35"/>
      <c r="B11" s="36"/>
      <c r="C11" s="35"/>
    </row>
    <row r="12" spans="1:3" x14ac:dyDescent="0.25">
      <c r="A12" s="35"/>
      <c r="B12" s="36" t="s">
        <v>81</v>
      </c>
      <c r="C12" s="35"/>
    </row>
    <row r="13" spans="1:3" x14ac:dyDescent="0.25">
      <c r="A13" s="35"/>
      <c r="B13" s="37" t="str">
        <f>"      - "&amp;FICHE!B27&amp;" "&amp;FICHE!A27&amp;IF(FICHE!B27&gt;1,"s","")&amp;IF(FICHE!F27&lt;&gt;""," (*"&amp;FICHE!F27&amp;")","")&amp;"."</f>
        <v xml:space="preserve">      - 2 PARENTs (*1).</v>
      </c>
      <c r="C13" s="35"/>
    </row>
    <row r="14" spans="1:3" x14ac:dyDescent="0.25">
      <c r="A14" s="35"/>
      <c r="B14" s="37" t="str">
        <f>"      - "&amp;FICHE!B28&amp;" "&amp;FICHE!A28&amp;IF(FICHE!B28&gt;1,"s","")&amp;IF(FICHE!F28&lt;&gt;""," (*"&amp;FICHE!F28&amp;")","")&amp;"."</f>
        <v xml:space="preserve">      - 6 CONJOINTs.</v>
      </c>
      <c r="C14" s="35"/>
    </row>
    <row r="15" spans="1:3" x14ac:dyDescent="0.25">
      <c r="A15" s="35"/>
      <c r="B15" s="37" t="str">
        <f>"      - "&amp;FICHE!B29&amp;" "&amp;FICHE!A29&amp;IF(FICHE!B29&gt;1,"s","")&amp;IF(FICHE!F29&lt;&gt;""," (*"&amp;FICHE!F29&amp;")","")&amp;"."</f>
        <v xml:space="preserve">      - 12 PERSONNELs (*2).</v>
      </c>
      <c r="C15" s="35"/>
    </row>
    <row r="16" spans="1:3" x14ac:dyDescent="0.25">
      <c r="A16" s="35"/>
      <c r="B16" s="37"/>
      <c r="C16" s="35"/>
    </row>
    <row r="17" spans="1:3" x14ac:dyDescent="0.25">
      <c r="A17" s="35"/>
      <c r="B17" s="37" t="s">
        <v>76</v>
      </c>
      <c r="C17" s="35"/>
    </row>
    <row r="18" spans="1:3" ht="60" x14ac:dyDescent="0.25">
      <c r="A18" s="35"/>
      <c r="B18" s="37" t="str">
        <f>VP_COURSES</f>
        <v xml:space="preserve">      - Lait x8
      - Sirop x3
      - Fruits x20
      - Biscuits x15</v>
      </c>
      <c r="C18" s="35"/>
    </row>
    <row r="19" spans="1:3" x14ac:dyDescent="0.25">
      <c r="A19" s="35"/>
      <c r="B19" s="37"/>
      <c r="C19" s="35"/>
    </row>
    <row r="20" spans="1:3" x14ac:dyDescent="0.25">
      <c r="A20" s="35"/>
      <c r="B20" s="36" t="s">
        <v>77</v>
      </c>
      <c r="C20" s="35"/>
    </row>
    <row r="21" spans="1:3" ht="45" x14ac:dyDescent="0.25">
      <c r="A21" s="35"/>
      <c r="B21" s="37" t="str">
        <f>VP_REMARQUES</f>
        <v xml:space="preserve">      (1) : - Père de Didier présent jusqu’à midi
               - Frère d'Aude sera présent ce jour
      (2) : -  +1 POTENTIEL EN ATTENTE DE RETOUR</v>
      </c>
      <c r="C21" s="35"/>
    </row>
    <row r="22" spans="1:3" x14ac:dyDescent="0.25">
      <c r="A22" s="35"/>
      <c r="B22" s="36"/>
      <c r="C22" s="35"/>
    </row>
  </sheetData>
  <dataValidations count="1">
    <dataValidation type="list" allowBlank="1" showInputMessage="1" showErrorMessage="1" sqref="A2" xr:uid="{6376606B-C78A-4BA3-ABDB-4080C2CA3314}">
      <formula1>LST_OUI_NON</formula1>
    </dataValidation>
  </dataValidations>
  <pageMargins left="0.25" right="0.25"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70" r:id="rId4" name="Button 2">
              <controlPr defaultSize="0" print="0" autoFill="0" autoPict="0" macro="[0]!CreatePDF">
                <anchor moveWithCells="1">
                  <from>
                    <xdr:col>1</xdr:col>
                    <xdr:colOff>752475</xdr:colOff>
                    <xdr:row>0</xdr:row>
                    <xdr:rowOff>76200</xdr:rowOff>
                  </from>
                  <to>
                    <xdr:col>1</xdr:col>
                    <xdr:colOff>1590675</xdr:colOff>
                    <xdr:row>1</xdr:row>
                    <xdr:rowOff>123825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F56C4-CFE5-441B-848A-2C39247B1F6B}">
  <sheetPr codeName="Feuil7"/>
  <dimension ref="A1:L8"/>
  <sheetViews>
    <sheetView workbookViewId="0">
      <selection activeCell="A2" sqref="A2"/>
    </sheetView>
  </sheetViews>
  <sheetFormatPr baseColWidth="10" defaultRowHeight="15" x14ac:dyDescent="0.25"/>
  <cols>
    <col min="1" max="2" width="11.42578125" style="8"/>
    <col min="3" max="3" width="3.7109375" style="8" customWidth="1"/>
    <col min="4" max="4" width="11.42578125" style="8"/>
    <col min="5" max="5" width="3.7109375" style="8" customWidth="1"/>
    <col min="6" max="6" width="12.5703125" style="8" customWidth="1"/>
    <col min="7" max="7" width="3.7109375" style="8" customWidth="1"/>
    <col min="8" max="8" width="22" style="8" customWidth="1"/>
    <col min="9" max="9" width="19.28515625" style="8" customWidth="1"/>
    <col min="10" max="10" width="3.7109375" style="8" customWidth="1"/>
    <col min="11" max="11" width="18" style="8" customWidth="1"/>
    <col min="12" max="12" width="80.28515625" style="22" customWidth="1"/>
    <col min="13" max="16384" width="11.42578125" style="8"/>
  </cols>
  <sheetData>
    <row r="1" spans="1:12" s="1" customFormat="1" x14ac:dyDescent="0.25">
      <c r="A1" s="29" t="s">
        <v>34</v>
      </c>
      <c r="B1" s="29" t="s">
        <v>35</v>
      </c>
      <c r="D1" s="30" t="s">
        <v>44</v>
      </c>
      <c r="F1" s="30" t="s">
        <v>65</v>
      </c>
      <c r="H1" s="31" t="s">
        <v>49</v>
      </c>
      <c r="I1" s="32" t="s">
        <v>45</v>
      </c>
      <c r="K1" s="33" t="s">
        <v>83</v>
      </c>
      <c r="L1" s="34" t="s">
        <v>82</v>
      </c>
    </row>
    <row r="2" spans="1:12" ht="60" x14ac:dyDescent="0.25">
      <c r="A2" s="19" t="s">
        <v>3</v>
      </c>
      <c r="B2" s="19" t="s">
        <v>36</v>
      </c>
      <c r="D2" s="11" t="s">
        <v>0</v>
      </c>
      <c r="F2" s="11" t="s">
        <v>66</v>
      </c>
      <c r="H2" s="20" t="s">
        <v>47</v>
      </c>
      <c r="I2" s="21" t="str">
        <f>LOWER(FICHE!B3)</f>
        <v>mercredi</v>
      </c>
      <c r="K2" s="27" t="s">
        <v>74</v>
      </c>
      <c r="L2" s="28" t="str">
        <f>IF(FICHE!B15&lt;&gt;"","      - ","")&amp;_xlfn.TEXTJOIN(CHAR(10)&amp;"      - ",TRUE,FICHE!B15:B24)</f>
        <v xml:space="preserve">      - Lait x8
      - Sirop x3
      - Fruits x20
      - Biscuits x15</v>
      </c>
    </row>
    <row r="3" spans="1:12" ht="45" x14ac:dyDescent="0.25">
      <c r="A3" s="19" t="s">
        <v>28</v>
      </c>
      <c r="B3" s="19" t="s">
        <v>37</v>
      </c>
      <c r="D3" s="11" t="s">
        <v>1</v>
      </c>
      <c r="F3" s="11" t="s">
        <v>67</v>
      </c>
      <c r="H3" s="20" t="s">
        <v>48</v>
      </c>
      <c r="I3" s="21" t="str">
        <f>IFERROR(VLOOKUP(FICHE!B3,T_JOURS_SEM,2,FALSE),"")</f>
        <v>troisième</v>
      </c>
      <c r="K3" s="27" t="s">
        <v>75</v>
      </c>
      <c r="L3" s="28" t="str">
        <f>_xlfn.TEXTJOIN(CHAR(10),TRUE,FICHE!G27:G29)</f>
        <v xml:space="preserve">      (1) : - Père de Didier présent jusqu’à midi
               - Frère d'Aude sera présent ce jour
      (2) : -  +1 POTENTIEL EN ATTENTE DE RETOUR</v>
      </c>
    </row>
    <row r="4" spans="1:12" x14ac:dyDescent="0.25">
      <c r="A4" s="19" t="s">
        <v>29</v>
      </c>
      <c r="B4" s="19" t="s">
        <v>38</v>
      </c>
      <c r="H4" s="20" t="s">
        <v>58</v>
      </c>
      <c r="I4" s="21" t="str">
        <f>FICHE!B7</f>
        <v>PIERRE</v>
      </c>
    </row>
    <row r="5" spans="1:12" x14ac:dyDescent="0.25">
      <c r="A5" s="19" t="s">
        <v>30</v>
      </c>
      <c r="B5" s="19" t="s">
        <v>39</v>
      </c>
      <c r="H5" s="20" t="s">
        <v>59</v>
      </c>
      <c r="I5" s="21" t="str">
        <f>LOWER(FICHE!B8)</f>
        <v>masculin</v>
      </c>
    </row>
    <row r="6" spans="1:12" x14ac:dyDescent="0.25">
      <c r="A6" s="19" t="s">
        <v>31</v>
      </c>
      <c r="B6" s="19" t="s">
        <v>40</v>
      </c>
      <c r="H6" s="20" t="s">
        <v>57</v>
      </c>
      <c r="I6" s="21" t="str">
        <f>FICHE!B9</f>
        <v>1m80</v>
      </c>
    </row>
    <row r="7" spans="1:12" x14ac:dyDescent="0.25">
      <c r="A7" s="19" t="s">
        <v>32</v>
      </c>
      <c r="B7" s="19" t="s">
        <v>41</v>
      </c>
    </row>
    <row r="8" spans="1:12" x14ac:dyDescent="0.25">
      <c r="A8" s="19" t="s">
        <v>33</v>
      </c>
      <c r="B8" s="19" t="s">
        <v>42</v>
      </c>
    </row>
  </sheetData>
  <phoneticPr fontId="5"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6</vt:i4>
      </vt:variant>
      <vt:variant>
        <vt:lpstr>Plages nommées</vt:lpstr>
      </vt:variant>
      <vt:variant>
        <vt:i4>13</vt:i4>
      </vt:variant>
    </vt:vector>
  </HeadingPairs>
  <TitlesOfParts>
    <vt:vector size="19" baseType="lpstr">
      <vt:lpstr>Explications</vt:lpstr>
      <vt:lpstr>FICHE</vt:lpstr>
      <vt:lpstr>TITULAIRE</vt:lpstr>
      <vt:lpstr>STAGIAIRE</vt:lpstr>
      <vt:lpstr>BILAN</vt:lpstr>
      <vt:lpstr>Paramètres</vt:lpstr>
      <vt:lpstr>LST_JOURS_SEM</vt:lpstr>
      <vt:lpstr>LST_OUI_NON</vt:lpstr>
      <vt:lpstr>LST_SEXE</vt:lpstr>
      <vt:lpstr>T_JOURS_SEM</vt:lpstr>
      <vt:lpstr>V_JOURSEM</vt:lpstr>
      <vt:lpstr>V_NUMJOURSEM</vt:lpstr>
      <vt:lpstr>V_RFRNT_NOM</vt:lpstr>
      <vt:lpstr>V_RFRNT_SEXE</vt:lpstr>
      <vt:lpstr>V_RFRNT_TAILLE</vt:lpstr>
      <vt:lpstr>V_TRT_BILAN</vt:lpstr>
      <vt:lpstr>VP_COURSES</vt:lpstr>
      <vt:lpstr>VP_REMARQUES</vt:lpstr>
      <vt:lpstr>BILAN!Zone_d_impression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Guillaume Porçu</dc:creator>
  <cp:lastModifiedBy>Y C</cp:lastModifiedBy>
  <dcterms:created xsi:type="dcterms:W3CDTF">2023-10-12T20:59:02Z</dcterms:created>
  <dcterms:modified xsi:type="dcterms:W3CDTF">2023-10-18T12:38:22Z</dcterms:modified>
</cp:coreProperties>
</file>