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CeDl\"/>
    </mc:Choice>
  </mc:AlternateContent>
  <xr:revisionPtr revIDLastSave="0" documentId="13_ncr:1_{88950D64-2DC9-4E6C-9A37-1617DE980975}" xr6:coauthVersionLast="47" xr6:coauthVersionMax="47" xr10:uidLastSave="{00000000-0000-0000-0000-000000000000}"/>
  <bookViews>
    <workbookView xWindow="-120" yWindow="-120" windowWidth="29040" windowHeight="15720" tabRatio="914" xr2:uid="{738F1D83-753D-43A9-B760-E6698DF2C383}"/>
  </bookViews>
  <sheets>
    <sheet name="ÉCHÉANCIER DU PROJET" sheetId="1" r:id="rId1"/>
    <sheet name="DATA_EH" sheetId="2" r:id="rId2"/>
  </sheets>
  <functionGroups builtInGroupCount="19"/>
  <definedNames>
    <definedName name="JoursFériés">TB_Joursféries[[Date An 1]:[Date An 5]]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6" i="1" l="1"/>
  <c r="H26" i="1" s="1"/>
  <c r="B26" i="1" s="1"/>
  <c r="G25" i="1"/>
  <c r="H25" i="1" s="1"/>
  <c r="G24" i="1"/>
  <c r="H24" i="1" s="1"/>
  <c r="G23" i="1"/>
  <c r="H23" i="1" s="1"/>
  <c r="G22" i="1"/>
  <c r="H22" i="1" s="1"/>
  <c r="G9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I22" i="1"/>
  <c r="I23" i="1"/>
  <c r="I25" i="1"/>
  <c r="I24" i="1"/>
  <c r="M13" i="1"/>
  <c r="B25" i="2"/>
  <c r="B46" i="2"/>
  <c r="B6" i="2"/>
  <c r="B21" i="2"/>
  <c r="I19" i="1"/>
  <c r="I26" i="1"/>
  <c r="I27" i="1"/>
  <c r="H27" i="1"/>
  <c r="G27" i="1"/>
  <c r="G13" i="1"/>
  <c r="G12" i="1"/>
  <c r="G11" i="1"/>
  <c r="G10" i="1" s="1"/>
  <c r="G15" i="1"/>
  <c r="H15" i="1" l="1"/>
  <c r="H11" i="1"/>
  <c r="H12" i="1"/>
  <c r="H13" i="1"/>
  <c r="P6" i="1"/>
  <c r="P24" i="1" s="1"/>
  <c r="M12" i="1"/>
  <c r="B22" i="1"/>
  <c r="B23" i="1"/>
  <c r="B25" i="1"/>
  <c r="B24" i="1"/>
  <c r="M15" i="1"/>
  <c r="H10" i="1"/>
  <c r="G16" i="1"/>
  <c r="P23" i="1" l="1"/>
  <c r="P25" i="1"/>
  <c r="P22" i="1"/>
  <c r="Q6" i="1"/>
  <c r="Q23" i="1" s="1"/>
  <c r="H16" i="1"/>
  <c r="M16" i="1"/>
  <c r="M18" i="1"/>
  <c r="M19" i="1"/>
  <c r="M21" i="1"/>
  <c r="M17" i="1"/>
  <c r="Q22" i="1"/>
  <c r="Q25" i="1"/>
  <c r="Q24" i="1"/>
  <c r="I14" i="1"/>
  <c r="I15" i="1"/>
  <c r="I16" i="1"/>
  <c r="I17" i="1"/>
  <c r="I18" i="1"/>
  <c r="I20" i="1"/>
  <c r="I21" i="1"/>
  <c r="H9" i="1"/>
  <c r="I11" i="1"/>
  <c r="I12" i="1"/>
  <c r="I13" i="1"/>
  <c r="G17" i="1"/>
  <c r="H17" i="1" l="1"/>
  <c r="I9" i="1"/>
  <c r="I10" i="1"/>
  <c r="F5" i="1"/>
  <c r="G18" i="1"/>
  <c r="H18" i="1" l="1"/>
  <c r="A5" i="1"/>
  <c r="G19" i="1"/>
  <c r="G14" i="1" s="1"/>
  <c r="H19" i="1" l="1"/>
  <c r="B27" i="1"/>
  <c r="B45" i="2"/>
  <c r="B44" i="2"/>
  <c r="B24" i="2"/>
  <c r="B23" i="2"/>
  <c r="B22" i="2"/>
  <c r="B5" i="2"/>
  <c r="B4" i="2" s="1"/>
  <c r="B3" i="2" s="1"/>
  <c r="C1" i="2"/>
  <c r="H14" i="1"/>
  <c r="G21" i="1"/>
  <c r="G20" i="1" s="1"/>
  <c r="H21" i="1" l="1"/>
  <c r="C46" i="2"/>
  <c r="C25" i="2"/>
  <c r="C6" i="2"/>
  <c r="C45" i="2"/>
  <c r="C21" i="2"/>
  <c r="C22" i="2" s="1"/>
  <c r="C5" i="2"/>
  <c r="C4" i="2" s="1"/>
  <c r="C3" i="2" s="1"/>
  <c r="D1" i="2"/>
  <c r="C23" i="2"/>
  <c r="B7" i="2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8" i="2" s="1"/>
  <c r="C24" i="2"/>
  <c r="C44" i="2"/>
  <c r="H20" i="1"/>
  <c r="D25" i="2" l="1"/>
  <c r="D46" i="2"/>
  <c r="D24" i="2"/>
  <c r="D6" i="2"/>
  <c r="E1" i="2"/>
  <c r="C7" i="2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8" i="2" s="1"/>
  <c r="D44" i="2"/>
  <c r="D45" i="2"/>
  <c r="D23" i="2"/>
  <c r="D21" i="2"/>
  <c r="D22" i="2" s="1"/>
  <c r="E46" i="2" l="1"/>
  <c r="E6" i="2"/>
  <c r="E5" i="2" s="1"/>
  <c r="E4" i="2" s="1"/>
  <c r="E3" i="2" s="1"/>
  <c r="E25" i="2"/>
  <c r="E21" i="2"/>
  <c r="E22" i="2" s="1"/>
  <c r="E44" i="2"/>
  <c r="E45" i="2"/>
  <c r="E23" i="2"/>
  <c r="E24" i="2"/>
  <c r="F1" i="2"/>
  <c r="D5" i="2"/>
  <c r="D4" i="2" s="1"/>
  <c r="D3" i="2" s="1"/>
  <c r="D7" i="2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8" i="2" s="1"/>
  <c r="B27" i="2"/>
  <c r="B26" i="2" s="1"/>
  <c r="B29" i="2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C29" i="2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27" i="2"/>
  <c r="C26" i="2" s="1"/>
  <c r="F24" i="2" l="1"/>
  <c r="F46" i="2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8" i="2" s="1"/>
  <c r="E7" i="2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8" i="2" s="1"/>
  <c r="F44" i="2"/>
  <c r="F23" i="2"/>
  <c r="F25" i="2"/>
  <c r="F21" i="2"/>
  <c r="F22" i="2" s="1"/>
  <c r="F45" i="2"/>
  <c r="B43" i="2"/>
  <c r="B41" i="2"/>
  <c r="B42" i="2" s="1"/>
  <c r="C41" i="2"/>
  <c r="C42" i="2" s="1"/>
  <c r="C43" i="2"/>
  <c r="F5" i="2" l="1"/>
  <c r="F4" i="2" s="1"/>
  <c r="F3" i="2" s="1"/>
  <c r="D27" i="2"/>
  <c r="D26" i="2" s="1"/>
  <c r="D29" i="2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E27" i="2"/>
  <c r="E26" i="2" s="1"/>
  <c r="E29" i="2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D41" i="2" l="1"/>
  <c r="D42" i="2" s="1"/>
  <c r="D43" i="2"/>
  <c r="E41" i="2"/>
  <c r="E42" i="2" s="1"/>
  <c r="E43" i="2"/>
  <c r="F29" i="2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27" i="2"/>
  <c r="F26" i="2" s="1"/>
  <c r="F41" i="2" l="1"/>
  <c r="F43" i="2"/>
  <c r="F42" i="2" l="1"/>
  <c r="B15" i="1" l="1"/>
  <c r="B16" i="1" l="1"/>
  <c r="B17" i="1" l="1"/>
  <c r="B14" i="1" l="1"/>
  <c r="B13" i="1"/>
  <c r="B20" i="1" l="1"/>
  <c r="B12" i="1"/>
  <c r="B10" i="1"/>
  <c r="P11" i="1"/>
  <c r="P5" i="1"/>
  <c r="P17" i="1"/>
  <c r="P12" i="1"/>
  <c r="P9" i="1"/>
  <c r="P20" i="1"/>
  <c r="P16" i="1"/>
  <c r="P27" i="1"/>
  <c r="P14" i="1"/>
  <c r="P26" i="1"/>
  <c r="P13" i="1"/>
  <c r="P15" i="1"/>
  <c r="P10" i="1"/>
  <c r="B11" i="1"/>
  <c r="Q16" i="1" l="1"/>
  <c r="Q15" i="1"/>
  <c r="Q26" i="1"/>
  <c r="Q17" i="1"/>
  <c r="Q27" i="1"/>
  <c r="Q9" i="1"/>
  <c r="Q14" i="1"/>
  <c r="Q13" i="1"/>
  <c r="Q12" i="1"/>
  <c r="Q10" i="1"/>
  <c r="Q11" i="1"/>
  <c r="R6" i="1"/>
  <c r="Q20" i="1"/>
  <c r="R23" i="1" l="1"/>
  <c r="R22" i="1"/>
  <c r="R25" i="1"/>
  <c r="R24" i="1"/>
  <c r="R26" i="1"/>
  <c r="R10" i="1"/>
  <c r="R15" i="1"/>
  <c r="R27" i="1"/>
  <c r="R13" i="1"/>
  <c r="S6" i="1"/>
  <c r="R12" i="1"/>
  <c r="R11" i="1"/>
  <c r="R9" i="1"/>
  <c r="R20" i="1"/>
  <c r="R14" i="1"/>
  <c r="R16" i="1"/>
  <c r="R17" i="1"/>
  <c r="S23" i="1" l="1"/>
  <c r="S22" i="1"/>
  <c r="S25" i="1"/>
  <c r="S24" i="1"/>
  <c r="S12" i="1"/>
  <c r="S27" i="1"/>
  <c r="S16" i="1"/>
  <c r="S10" i="1"/>
  <c r="S20" i="1"/>
  <c r="T6" i="1"/>
  <c r="S13" i="1"/>
  <c r="S17" i="1"/>
  <c r="S26" i="1"/>
  <c r="S9" i="1"/>
  <c r="S11" i="1"/>
  <c r="S14" i="1"/>
  <c r="S15" i="1"/>
  <c r="T23" i="1" l="1"/>
  <c r="T22" i="1"/>
  <c r="T25" i="1"/>
  <c r="T24" i="1"/>
  <c r="T16" i="1"/>
  <c r="T17" i="1"/>
  <c r="T9" i="1"/>
  <c r="T11" i="1"/>
  <c r="T26" i="1"/>
  <c r="T13" i="1"/>
  <c r="T10" i="1"/>
  <c r="T20" i="1"/>
  <c r="T15" i="1"/>
  <c r="T27" i="1"/>
  <c r="U6" i="1"/>
  <c r="T12" i="1"/>
  <c r="T14" i="1"/>
  <c r="U23" i="1" l="1"/>
  <c r="U22" i="1"/>
  <c r="U25" i="1"/>
  <c r="U24" i="1"/>
  <c r="U9" i="1"/>
  <c r="U10" i="1"/>
  <c r="U13" i="1"/>
  <c r="U15" i="1"/>
  <c r="U26" i="1"/>
  <c r="U12" i="1"/>
  <c r="U16" i="1"/>
  <c r="U20" i="1"/>
  <c r="U14" i="1"/>
  <c r="V6" i="1"/>
  <c r="U27" i="1"/>
  <c r="U17" i="1"/>
  <c r="U11" i="1"/>
  <c r="V23" i="1" l="1"/>
  <c r="V22" i="1"/>
  <c r="V25" i="1"/>
  <c r="V24" i="1"/>
  <c r="V11" i="1"/>
  <c r="V9" i="1"/>
  <c r="V17" i="1"/>
  <c r="V10" i="1"/>
  <c r="V12" i="1"/>
  <c r="V20" i="1"/>
  <c r="V13" i="1"/>
  <c r="W6" i="1"/>
  <c r="V14" i="1"/>
  <c r="V26" i="1"/>
  <c r="V15" i="1"/>
  <c r="V16" i="1"/>
  <c r="V27" i="1"/>
  <c r="W23" i="1" l="1"/>
  <c r="W22" i="1"/>
  <c r="W25" i="1"/>
  <c r="W24" i="1"/>
  <c r="W16" i="1"/>
  <c r="W9" i="1"/>
  <c r="W5" i="1"/>
  <c r="W11" i="1"/>
  <c r="W14" i="1"/>
  <c r="W26" i="1"/>
  <c r="W10" i="1"/>
  <c r="W12" i="1"/>
  <c r="X6" i="1"/>
  <c r="W20" i="1"/>
  <c r="W17" i="1"/>
  <c r="W13" i="1"/>
  <c r="W15" i="1"/>
  <c r="W27" i="1"/>
  <c r="X23" i="1" l="1"/>
  <c r="X22" i="1"/>
  <c r="X25" i="1"/>
  <c r="X24" i="1"/>
  <c r="X10" i="1"/>
  <c r="X27" i="1"/>
  <c r="X16" i="1"/>
  <c r="X9" i="1"/>
  <c r="X14" i="1"/>
  <c r="X12" i="1"/>
  <c r="Y6" i="1"/>
  <c r="X13" i="1"/>
  <c r="X17" i="1"/>
  <c r="X11" i="1"/>
  <c r="X26" i="1"/>
  <c r="X20" i="1"/>
  <c r="X15" i="1"/>
  <c r="Y23" i="1" l="1"/>
  <c r="Y22" i="1"/>
  <c r="Y25" i="1"/>
  <c r="Y24" i="1"/>
  <c r="Y10" i="1"/>
  <c r="Y15" i="1"/>
  <c r="Y9" i="1"/>
  <c r="Z6" i="1"/>
  <c r="Y26" i="1"/>
  <c r="Y27" i="1"/>
  <c r="Y16" i="1"/>
  <c r="Y14" i="1"/>
  <c r="Y11" i="1"/>
  <c r="Y13" i="1"/>
  <c r="Y17" i="1"/>
  <c r="Y12" i="1"/>
  <c r="Y20" i="1"/>
  <c r="Z23" i="1" l="1"/>
  <c r="Z22" i="1"/>
  <c r="Z25" i="1"/>
  <c r="Z24" i="1"/>
  <c r="Z12" i="1"/>
  <c r="Z10" i="1"/>
  <c r="Z9" i="1"/>
  <c r="Z13" i="1"/>
  <c r="Z27" i="1"/>
  <c r="Z15" i="1"/>
  <c r="Z20" i="1"/>
  <c r="Z14" i="1"/>
  <c r="Z26" i="1"/>
  <c r="AA6" i="1"/>
  <c r="Z16" i="1"/>
  <c r="Z11" i="1"/>
  <c r="Z17" i="1"/>
  <c r="AA23" i="1" l="1"/>
  <c r="AA22" i="1"/>
  <c r="AA25" i="1"/>
  <c r="AA24" i="1"/>
  <c r="AA12" i="1"/>
  <c r="AA15" i="1"/>
  <c r="AA26" i="1"/>
  <c r="AA11" i="1"/>
  <c r="AA10" i="1"/>
  <c r="AA16" i="1"/>
  <c r="AA27" i="1"/>
  <c r="AA20" i="1"/>
  <c r="AB6" i="1"/>
  <c r="AA17" i="1"/>
  <c r="AA9" i="1"/>
  <c r="AA13" i="1"/>
  <c r="AA14" i="1"/>
  <c r="AB23" i="1" l="1"/>
  <c r="AB22" i="1"/>
  <c r="AB25" i="1"/>
  <c r="AB24" i="1"/>
  <c r="AB16" i="1"/>
  <c r="AB17" i="1"/>
  <c r="AB12" i="1"/>
  <c r="AB11" i="1"/>
  <c r="AB26" i="1"/>
  <c r="AC6" i="1"/>
  <c r="AB20" i="1"/>
  <c r="AB13" i="1"/>
  <c r="AB10" i="1"/>
  <c r="AB15" i="1"/>
  <c r="AB27" i="1"/>
  <c r="AB9" i="1"/>
  <c r="AB14" i="1"/>
  <c r="AC23" i="1" l="1"/>
  <c r="AC22" i="1"/>
  <c r="AC25" i="1"/>
  <c r="AC24" i="1"/>
  <c r="AC14" i="1"/>
  <c r="AC16" i="1"/>
  <c r="AC13" i="1"/>
  <c r="AC15" i="1"/>
  <c r="AC11" i="1"/>
  <c r="AC17" i="1"/>
  <c r="AC27" i="1"/>
  <c r="AC26" i="1"/>
  <c r="AC9" i="1"/>
  <c r="AD6" i="1"/>
  <c r="AC20" i="1"/>
  <c r="AC12" i="1"/>
  <c r="AC10" i="1"/>
  <c r="AD23" i="1" l="1"/>
  <c r="AD22" i="1"/>
  <c r="AD25" i="1"/>
  <c r="AD24" i="1"/>
  <c r="AD27" i="1"/>
  <c r="AD12" i="1"/>
  <c r="AD9" i="1"/>
  <c r="AD13" i="1"/>
  <c r="AD20" i="1"/>
  <c r="AE6" i="1"/>
  <c r="AD10" i="1"/>
  <c r="AD16" i="1"/>
  <c r="AD11" i="1"/>
  <c r="AD5" i="1"/>
  <c r="AD14" i="1"/>
  <c r="AD26" i="1"/>
  <c r="AD15" i="1"/>
  <c r="AD17" i="1"/>
  <c r="AE23" i="1" l="1"/>
  <c r="AE22" i="1"/>
  <c r="AE25" i="1"/>
  <c r="AE24" i="1"/>
  <c r="AE14" i="1"/>
  <c r="AE26" i="1"/>
  <c r="AE13" i="1"/>
  <c r="AE11" i="1"/>
  <c r="AE12" i="1"/>
  <c r="AE27" i="1"/>
  <c r="AE16" i="1"/>
  <c r="AE10" i="1"/>
  <c r="AE9" i="1"/>
  <c r="AE17" i="1"/>
  <c r="AE20" i="1"/>
  <c r="AE15" i="1"/>
  <c r="AF6" i="1"/>
  <c r="AF23" i="1" l="1"/>
  <c r="AF22" i="1"/>
  <c r="AF25" i="1"/>
  <c r="AF24" i="1"/>
  <c r="AF27" i="1"/>
  <c r="AF26" i="1"/>
  <c r="AF16" i="1"/>
  <c r="AF20" i="1"/>
  <c r="AF13" i="1"/>
  <c r="AF9" i="1"/>
  <c r="AF14" i="1"/>
  <c r="AF11" i="1"/>
  <c r="AF17" i="1"/>
  <c r="AF10" i="1"/>
  <c r="AF15" i="1"/>
  <c r="AG6" i="1"/>
  <c r="AF12" i="1"/>
  <c r="AG23" i="1" l="1"/>
  <c r="AG22" i="1"/>
  <c r="AG25" i="1"/>
  <c r="AG24" i="1"/>
  <c r="AG27" i="1"/>
  <c r="AG20" i="1"/>
  <c r="AG16" i="1"/>
  <c r="AG9" i="1"/>
  <c r="AG26" i="1"/>
  <c r="AH6" i="1"/>
  <c r="AG12" i="1"/>
  <c r="AG14" i="1"/>
  <c r="AG17" i="1"/>
  <c r="AG10" i="1"/>
  <c r="AG13" i="1"/>
  <c r="AG15" i="1"/>
  <c r="AG11" i="1"/>
  <c r="AH23" i="1" l="1"/>
  <c r="AH22" i="1"/>
  <c r="AH25" i="1"/>
  <c r="AH24" i="1"/>
  <c r="AH17" i="1"/>
  <c r="AH10" i="1"/>
  <c r="AH11" i="1"/>
  <c r="AH12" i="1"/>
  <c r="AH15" i="1"/>
  <c r="AI6" i="1"/>
  <c r="AH13" i="1"/>
  <c r="AH16" i="1"/>
  <c r="AH27" i="1"/>
  <c r="AH20" i="1"/>
  <c r="AH9" i="1"/>
  <c r="AH14" i="1"/>
  <c r="AH26" i="1"/>
  <c r="AI23" i="1" l="1"/>
  <c r="AI22" i="1"/>
  <c r="AI25" i="1"/>
  <c r="AI24" i="1"/>
  <c r="AI16" i="1"/>
  <c r="AI9" i="1"/>
  <c r="AI20" i="1"/>
  <c r="AJ6" i="1"/>
  <c r="AI27" i="1"/>
  <c r="AI13" i="1"/>
  <c r="AI12" i="1"/>
  <c r="AI15" i="1"/>
  <c r="AI10" i="1"/>
  <c r="AI11" i="1"/>
  <c r="AI17" i="1"/>
  <c r="AI14" i="1"/>
  <c r="AI26" i="1"/>
  <c r="AJ23" i="1" l="1"/>
  <c r="AJ22" i="1"/>
  <c r="AJ25" i="1"/>
  <c r="AJ24" i="1"/>
  <c r="AJ20" i="1"/>
  <c r="AJ14" i="1"/>
  <c r="AK6" i="1"/>
  <c r="AJ26" i="1"/>
  <c r="AJ17" i="1"/>
  <c r="AJ15" i="1"/>
  <c r="AJ12" i="1"/>
  <c r="AJ16" i="1"/>
  <c r="AJ10" i="1"/>
  <c r="AJ11" i="1"/>
  <c r="AJ13" i="1"/>
  <c r="AJ27" i="1"/>
  <c r="AJ9" i="1"/>
  <c r="AK23" i="1" l="1"/>
  <c r="AK22" i="1"/>
  <c r="AK25" i="1"/>
  <c r="AK24" i="1"/>
  <c r="AK11" i="1"/>
  <c r="AK10" i="1"/>
  <c r="AK14" i="1"/>
  <c r="AK9" i="1"/>
  <c r="AK16" i="1"/>
  <c r="AK5" i="1"/>
  <c r="AK27" i="1"/>
  <c r="AK26" i="1"/>
  <c r="AK20" i="1"/>
  <c r="AK15" i="1"/>
  <c r="AK12" i="1"/>
  <c r="AK13" i="1"/>
  <c r="AK17" i="1"/>
  <c r="AL6" i="1"/>
  <c r="AL23" i="1" l="1"/>
  <c r="AL22" i="1"/>
  <c r="AL25" i="1"/>
  <c r="AL24" i="1"/>
  <c r="AL15" i="1"/>
  <c r="AL13" i="1"/>
  <c r="AL20" i="1"/>
  <c r="AL11" i="1"/>
  <c r="AL14" i="1"/>
  <c r="AL9" i="1"/>
  <c r="AL10" i="1"/>
  <c r="AL16" i="1"/>
  <c r="AL27" i="1"/>
  <c r="AL12" i="1"/>
  <c r="AL17" i="1"/>
  <c r="AL26" i="1"/>
  <c r="AM6" i="1"/>
  <c r="AM23" i="1" l="1"/>
  <c r="AM22" i="1"/>
  <c r="AM25" i="1"/>
  <c r="AM24" i="1"/>
  <c r="AM13" i="1"/>
  <c r="AM12" i="1"/>
  <c r="AM16" i="1"/>
  <c r="AM9" i="1"/>
  <c r="AM11" i="1"/>
  <c r="AN6" i="1"/>
  <c r="AM15" i="1"/>
  <c r="AM26" i="1"/>
  <c r="AM20" i="1"/>
  <c r="AM14" i="1"/>
  <c r="AM10" i="1"/>
  <c r="AM17" i="1"/>
  <c r="AM27" i="1"/>
  <c r="AN23" i="1" l="1"/>
  <c r="AN22" i="1"/>
  <c r="AN25" i="1"/>
  <c r="AN24" i="1"/>
  <c r="AO6" i="1"/>
  <c r="AN26" i="1"/>
  <c r="AN15" i="1"/>
  <c r="AN12" i="1"/>
  <c r="AN14" i="1"/>
  <c r="AN10" i="1"/>
  <c r="AN9" i="1"/>
  <c r="AN16" i="1"/>
  <c r="AN20" i="1"/>
  <c r="AN13" i="1"/>
  <c r="AN11" i="1"/>
  <c r="AN17" i="1"/>
  <c r="AN27" i="1"/>
  <c r="AO23" i="1" l="1"/>
  <c r="AO22" i="1"/>
  <c r="AO25" i="1"/>
  <c r="AO24" i="1"/>
  <c r="AO9" i="1"/>
  <c r="AO16" i="1"/>
  <c r="AO13" i="1"/>
  <c r="AO17" i="1"/>
  <c r="AO14" i="1"/>
  <c r="AO10" i="1"/>
  <c r="AO26" i="1"/>
  <c r="AO27" i="1"/>
  <c r="AO15" i="1"/>
  <c r="AO11" i="1"/>
  <c r="AO20" i="1"/>
  <c r="AP6" i="1"/>
  <c r="AO12" i="1"/>
  <c r="AP23" i="1" l="1"/>
  <c r="AP22" i="1"/>
  <c r="AP25" i="1"/>
  <c r="AP24" i="1"/>
  <c r="AQ6" i="1"/>
  <c r="AP15" i="1"/>
  <c r="AP14" i="1"/>
  <c r="AP9" i="1"/>
  <c r="AP17" i="1"/>
  <c r="AP16" i="1"/>
  <c r="AP26" i="1"/>
  <c r="AP10" i="1"/>
  <c r="AP12" i="1"/>
  <c r="AP13" i="1"/>
  <c r="AP27" i="1"/>
  <c r="AP11" i="1"/>
  <c r="AP20" i="1"/>
  <c r="AQ23" i="1" l="1"/>
  <c r="AQ22" i="1"/>
  <c r="AQ25" i="1"/>
  <c r="AQ24" i="1"/>
  <c r="AQ20" i="1"/>
  <c r="AR6" i="1"/>
  <c r="AQ14" i="1"/>
  <c r="AQ9" i="1"/>
  <c r="AQ12" i="1"/>
  <c r="AQ16" i="1"/>
  <c r="AQ10" i="1"/>
  <c r="AQ15" i="1"/>
  <c r="AQ26" i="1"/>
  <c r="AQ13" i="1"/>
  <c r="AQ17" i="1"/>
  <c r="AQ11" i="1"/>
  <c r="AQ27" i="1"/>
  <c r="AR23" i="1" l="1"/>
  <c r="AR22" i="1"/>
  <c r="AR25" i="1"/>
  <c r="AR24" i="1"/>
  <c r="AR9" i="1"/>
  <c r="AR26" i="1"/>
  <c r="AR14" i="1"/>
  <c r="AR13" i="1"/>
  <c r="AR12" i="1"/>
  <c r="AR17" i="1"/>
  <c r="AR10" i="1"/>
  <c r="AR5" i="1"/>
  <c r="AR16" i="1"/>
  <c r="AR15" i="1"/>
  <c r="AR11" i="1"/>
  <c r="AS6" i="1"/>
  <c r="AR27" i="1"/>
  <c r="AR20" i="1"/>
  <c r="AS23" i="1" l="1"/>
  <c r="AS22" i="1"/>
  <c r="AS25" i="1"/>
  <c r="AS24" i="1"/>
  <c r="AS14" i="1"/>
  <c r="AS15" i="1"/>
  <c r="AS10" i="1"/>
  <c r="AT6" i="1"/>
  <c r="AS17" i="1"/>
  <c r="AS20" i="1"/>
  <c r="AS26" i="1"/>
  <c r="AS27" i="1"/>
  <c r="AS11" i="1"/>
  <c r="AS12" i="1"/>
  <c r="AS13" i="1"/>
  <c r="AS9" i="1"/>
  <c r="AS16" i="1"/>
  <c r="AT23" i="1" l="1"/>
  <c r="AT22" i="1"/>
  <c r="AT25" i="1"/>
  <c r="AT24" i="1"/>
  <c r="AT11" i="1"/>
  <c r="AT13" i="1"/>
  <c r="AT10" i="1"/>
  <c r="AT17" i="1"/>
  <c r="AT15" i="1"/>
  <c r="AT20" i="1"/>
  <c r="AT12" i="1"/>
  <c r="AU6" i="1"/>
  <c r="AT16" i="1"/>
  <c r="AT9" i="1"/>
  <c r="AT26" i="1"/>
  <c r="AT14" i="1"/>
  <c r="AT27" i="1"/>
  <c r="AU23" i="1" l="1"/>
  <c r="AU22" i="1"/>
  <c r="AU25" i="1"/>
  <c r="AU24" i="1"/>
  <c r="AU11" i="1"/>
  <c r="AU10" i="1"/>
  <c r="AU12" i="1"/>
  <c r="AU26" i="1"/>
  <c r="AU20" i="1"/>
  <c r="AU9" i="1"/>
  <c r="AU14" i="1"/>
  <c r="AU15" i="1"/>
  <c r="AU13" i="1"/>
  <c r="AU27" i="1"/>
  <c r="AU16" i="1"/>
  <c r="AU17" i="1"/>
  <c r="AV6" i="1"/>
  <c r="AV23" i="1" l="1"/>
  <c r="AV22" i="1"/>
  <c r="AV25" i="1"/>
  <c r="AV24" i="1"/>
  <c r="AV26" i="1"/>
  <c r="AV17" i="1"/>
  <c r="AV12" i="1"/>
  <c r="AV20" i="1"/>
  <c r="AV16" i="1"/>
  <c r="AW6" i="1"/>
  <c r="AV10" i="1"/>
  <c r="AV11" i="1"/>
  <c r="AV27" i="1"/>
  <c r="AV15" i="1"/>
  <c r="AV14" i="1"/>
  <c r="AV13" i="1"/>
  <c r="AV9" i="1"/>
  <c r="AW23" i="1" l="1"/>
  <c r="AW22" i="1"/>
  <c r="AW25" i="1"/>
  <c r="AW24" i="1"/>
  <c r="AW11" i="1"/>
  <c r="AW9" i="1"/>
  <c r="AW10" i="1"/>
  <c r="AW14" i="1"/>
  <c r="AW15" i="1"/>
  <c r="AW20" i="1"/>
  <c r="AW26" i="1"/>
  <c r="AX6" i="1"/>
  <c r="AW16" i="1"/>
  <c r="AW17" i="1"/>
  <c r="AW27" i="1"/>
  <c r="AW13" i="1"/>
  <c r="AW12" i="1"/>
  <c r="AX23" i="1" l="1"/>
  <c r="AX22" i="1"/>
  <c r="AX25" i="1"/>
  <c r="AX24" i="1"/>
  <c r="AX26" i="1"/>
  <c r="AY6" i="1"/>
  <c r="AX9" i="1"/>
  <c r="AX15" i="1"/>
  <c r="AX17" i="1"/>
  <c r="AX20" i="1"/>
  <c r="AX13" i="1"/>
  <c r="AX12" i="1"/>
  <c r="AX27" i="1"/>
  <c r="AX16" i="1"/>
  <c r="AX11" i="1"/>
  <c r="AX14" i="1"/>
  <c r="AX10" i="1"/>
  <c r="AY23" i="1" l="1"/>
  <c r="AY22" i="1"/>
  <c r="AY25" i="1"/>
  <c r="AY24" i="1"/>
  <c r="AY20" i="1"/>
  <c r="AY5" i="1"/>
  <c r="AY9" i="1"/>
  <c r="AY15" i="1"/>
  <c r="AY14" i="1"/>
  <c r="AZ6" i="1"/>
  <c r="AY16" i="1"/>
  <c r="AY12" i="1"/>
  <c r="AY13" i="1"/>
  <c r="AY17" i="1"/>
  <c r="AY11" i="1"/>
  <c r="AY27" i="1"/>
  <c r="AY26" i="1"/>
  <c r="AY10" i="1"/>
  <c r="AZ23" i="1" l="1"/>
  <c r="AZ22" i="1"/>
  <c r="AZ25" i="1"/>
  <c r="AZ24" i="1"/>
  <c r="AZ10" i="1"/>
  <c r="AZ15" i="1"/>
  <c r="AZ17" i="1"/>
  <c r="AZ27" i="1"/>
  <c r="AZ12" i="1"/>
  <c r="AZ11" i="1"/>
  <c r="AZ16" i="1"/>
  <c r="AZ14" i="1"/>
  <c r="AZ26" i="1"/>
  <c r="BA6" i="1"/>
  <c r="AZ13" i="1"/>
  <c r="AZ9" i="1"/>
  <c r="AZ20" i="1"/>
  <c r="BA23" i="1" l="1"/>
  <c r="BA22" i="1"/>
  <c r="BA25" i="1"/>
  <c r="BA24" i="1"/>
  <c r="BA17" i="1"/>
  <c r="BA14" i="1"/>
  <c r="BA10" i="1"/>
  <c r="BA20" i="1"/>
  <c r="BA12" i="1"/>
  <c r="BA27" i="1"/>
  <c r="BA9" i="1"/>
  <c r="BA11" i="1"/>
  <c r="BA15" i="1"/>
  <c r="BA13" i="1"/>
  <c r="BB6" i="1"/>
  <c r="BA26" i="1"/>
  <c r="BA16" i="1"/>
  <c r="BB23" i="1" l="1"/>
  <c r="BB22" i="1"/>
  <c r="BB25" i="1"/>
  <c r="BB24" i="1"/>
  <c r="BB9" i="1"/>
  <c r="BB12" i="1"/>
  <c r="BB16" i="1"/>
  <c r="BB17" i="1"/>
  <c r="BB10" i="1"/>
  <c r="BB14" i="1"/>
  <c r="BC6" i="1"/>
  <c r="BB11" i="1"/>
  <c r="BB13" i="1"/>
  <c r="BB27" i="1"/>
  <c r="BB26" i="1"/>
  <c r="BB20" i="1"/>
  <c r="BB15" i="1"/>
  <c r="BC23" i="1" l="1"/>
  <c r="BC22" i="1"/>
  <c r="BC25" i="1"/>
  <c r="BC24" i="1"/>
  <c r="BC13" i="1"/>
  <c r="BC17" i="1"/>
  <c r="BC26" i="1"/>
  <c r="BD6" i="1"/>
  <c r="BC10" i="1"/>
  <c r="BC27" i="1"/>
  <c r="BC9" i="1"/>
  <c r="BC15" i="1"/>
  <c r="BC16" i="1"/>
  <c r="BC12" i="1"/>
  <c r="BC20" i="1"/>
  <c r="BC14" i="1"/>
  <c r="BC11" i="1"/>
  <c r="BD23" i="1" l="1"/>
  <c r="BD22" i="1"/>
  <c r="BD25" i="1"/>
  <c r="BD24" i="1"/>
  <c r="BD12" i="1"/>
  <c r="BD16" i="1"/>
  <c r="BD27" i="1"/>
  <c r="BD15" i="1"/>
  <c r="BD17" i="1"/>
  <c r="BD11" i="1"/>
  <c r="BD9" i="1"/>
  <c r="BE6" i="1"/>
  <c r="BD13" i="1"/>
  <c r="BD20" i="1"/>
  <c r="BD26" i="1"/>
  <c r="BD14" i="1"/>
  <c r="BD10" i="1"/>
  <c r="BE23" i="1" l="1"/>
  <c r="BE22" i="1"/>
  <c r="BE25" i="1"/>
  <c r="BE24" i="1"/>
  <c r="BE15" i="1"/>
  <c r="BE27" i="1"/>
  <c r="BE20" i="1"/>
  <c r="BE10" i="1"/>
  <c r="BE14" i="1"/>
  <c r="BE9" i="1"/>
  <c r="BE17" i="1"/>
  <c r="BE16" i="1"/>
  <c r="BE13" i="1"/>
  <c r="BE11" i="1"/>
  <c r="BE26" i="1"/>
  <c r="BE12" i="1"/>
  <c r="BD18" i="1" l="1"/>
  <c r="BA18" i="1"/>
  <c r="Y18" i="1"/>
  <c r="P18" i="1"/>
  <c r="AR18" i="1"/>
  <c r="AM18" i="1"/>
  <c r="AB18" i="1"/>
  <c r="AF18" i="1"/>
  <c r="AL18" i="1"/>
  <c r="AQ18" i="1"/>
  <c r="Q18" i="1"/>
  <c r="AK18" i="1"/>
  <c r="X18" i="1"/>
  <c r="W18" i="1"/>
  <c r="AY18" i="1"/>
  <c r="AZ18" i="1"/>
  <c r="AU18" i="1"/>
  <c r="AN18" i="1"/>
  <c r="AV18" i="1"/>
  <c r="Z18" i="1"/>
  <c r="AS18" i="1"/>
  <c r="BB18" i="1"/>
  <c r="BE18" i="1"/>
  <c r="AJ18" i="1"/>
  <c r="BC18" i="1"/>
  <c r="AH18" i="1"/>
  <c r="AE18" i="1"/>
  <c r="AX18" i="1"/>
  <c r="AI18" i="1"/>
  <c r="U18" i="1"/>
  <c r="V18" i="1"/>
  <c r="AG18" i="1"/>
  <c r="AA18" i="1"/>
  <c r="AO18" i="1"/>
  <c r="AC18" i="1"/>
  <c r="AP18" i="1"/>
  <c r="T18" i="1"/>
  <c r="AW18" i="1"/>
  <c r="AD18" i="1"/>
  <c r="AT18" i="1"/>
  <c r="R18" i="1"/>
  <c r="S18" i="1"/>
  <c r="B18" i="1" l="1"/>
  <c r="AM19" i="1"/>
  <c r="BB19" i="1"/>
  <c r="AA19" i="1"/>
  <c r="BE19" i="1"/>
  <c r="AI19" i="1"/>
  <c r="AJ19" i="1"/>
  <c r="Y19" i="1"/>
  <c r="AT19" i="1"/>
  <c r="AS19" i="1"/>
  <c r="Z19" i="1"/>
  <c r="T19" i="1"/>
  <c r="AK19" i="1"/>
  <c r="AX19" i="1"/>
  <c r="X19" i="1"/>
  <c r="W19" i="1"/>
  <c r="AP19" i="1"/>
  <c r="AO19" i="1"/>
  <c r="BA19" i="1"/>
  <c r="AL19" i="1"/>
  <c r="AG19" i="1"/>
  <c r="AZ19" i="1"/>
  <c r="BC19" i="1"/>
  <c r="AU19" i="1"/>
  <c r="R19" i="1"/>
  <c r="AD19" i="1"/>
  <c r="AC19" i="1"/>
  <c r="AW19" i="1"/>
  <c r="AF19" i="1"/>
  <c r="S19" i="1"/>
  <c r="Q19" i="1"/>
  <c r="BD19" i="1"/>
  <c r="AR19" i="1"/>
  <c r="AE19" i="1"/>
  <c r="V19" i="1"/>
  <c r="P19" i="1"/>
  <c r="AY19" i="1"/>
  <c r="AN19" i="1"/>
  <c r="AQ19" i="1"/>
  <c r="AH19" i="1"/>
  <c r="AV19" i="1"/>
  <c r="U19" i="1"/>
  <c r="AB19" i="1"/>
  <c r="B19" i="1" l="1"/>
  <c r="S21" i="1"/>
  <c r="AI21" i="1"/>
  <c r="AH21" i="1"/>
  <c r="X21" i="1"/>
  <c r="BB21" i="1"/>
  <c r="U21" i="1"/>
  <c r="AU21" i="1"/>
  <c r="Y21" i="1"/>
  <c r="Z21" i="1"/>
  <c r="AW21" i="1"/>
  <c r="P21" i="1"/>
  <c r="AO21" i="1"/>
  <c r="BD21" i="1"/>
  <c r="AX21" i="1"/>
  <c r="AY21" i="1"/>
  <c r="B21" i="1"/>
  <c r="AC21" i="1"/>
  <c r="AF21" i="1"/>
  <c r="BC21" i="1"/>
  <c r="AT21" i="1"/>
  <c r="AS21" i="1"/>
  <c r="V21" i="1"/>
  <c r="BA21" i="1"/>
  <c r="AQ21" i="1"/>
  <c r="AV21" i="1"/>
  <c r="W21" i="1"/>
  <c r="AZ21" i="1"/>
  <c r="Q21" i="1"/>
  <c r="AM21" i="1"/>
  <c r="AJ21" i="1"/>
  <c r="AK21" i="1"/>
  <c r="AA21" i="1"/>
  <c r="T21" i="1"/>
  <c r="AE21" i="1"/>
  <c r="AP21" i="1"/>
  <c r="BE21" i="1"/>
  <c r="AL21" i="1"/>
  <c r="AR21" i="1"/>
  <c r="AD21" i="1"/>
  <c r="AG21" i="1"/>
  <c r="AN21" i="1"/>
  <c r="R21" i="1"/>
  <c r="AB21" i="1"/>
  <c r="I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Cédrik Larose</author>
  </authors>
  <commentList>
    <comment ref="B6" authorId="0" shapeId="0" xr:uid="{319B1519-3F8A-4C4B-8CCE-6CB494589CA1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C6" authorId="0" shapeId="0" xr:uid="{2BA2FCA5-697C-4BFD-B982-DAEAE97F72EA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D6" authorId="0" shapeId="0" xr:uid="{72DE7B95-918F-4D75-9E07-8EBDC16392A5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E6" authorId="0" shapeId="0" xr:uid="{9AB4153E-C8BF-4B89-8AF0-1BE442480287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F6" authorId="0" shapeId="0" xr:uid="{1A0DBB9C-7C48-486C-9A8B-D7C9CB2A13DE}">
      <text>
        <r>
          <rPr>
            <b/>
            <sz val="9"/>
            <color indexed="81"/>
            <rFont val="Tahoma"/>
            <family val="2"/>
          </rPr>
          <t>Ajuster le jour du premier dimanche des vacances d'hiver.</t>
        </r>
      </text>
    </comment>
    <comment ref="B25" authorId="0" shapeId="0" xr:uid="{1ACC7B0C-9DC1-4D4D-B1D8-335C43616626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C25" authorId="0" shapeId="0" xr:uid="{DC6AA949-9DEB-4950-B539-5F9C4ABFB195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D25" authorId="0" shapeId="0" xr:uid="{D4D00D07-DC1C-4DD0-9764-F8C8172BB380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E25" authorId="0" shapeId="0" xr:uid="{FF401927-ED7F-4C49-A3C0-12B246FE07FF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F25" authorId="0" shapeId="0" xr:uid="{8FDE94DD-1794-4EB4-8E0D-2440EEEAF96D}">
      <text>
        <r>
          <rPr>
            <b/>
            <sz val="9"/>
            <color indexed="81"/>
            <rFont val="Tahoma"/>
            <family val="2"/>
          </rPr>
          <t>Ajuster la date de la fête du Canada.</t>
        </r>
      </text>
    </comment>
    <comment ref="B46" authorId="0" shapeId="0" xr:uid="{BD896F6F-B5F0-4721-9114-A4D96D247C02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  <comment ref="C46" authorId="0" shapeId="0" xr:uid="{BE689AC7-FC25-4C5B-9362-1FF84BA07484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  <comment ref="D46" authorId="0" shapeId="0" xr:uid="{05977CE7-2D20-4CD1-8ABD-16CD5346515B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  <comment ref="E46" authorId="0" shapeId="0" xr:uid="{EA82E497-6456-4ADB-B50F-4627D9C2A7DB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  <comment ref="F46" authorId="0" shapeId="0" xr:uid="{DEB137D3-4742-4F52-9B66-21E62A859891}">
      <text>
        <r>
          <rPr>
            <b/>
            <sz val="9"/>
            <color indexed="81"/>
            <rFont val="Tahoma"/>
            <family val="2"/>
          </rPr>
          <t>Ajuster le jour du Jour du Souvenir.</t>
        </r>
      </text>
    </comment>
  </commentList>
</comments>
</file>

<file path=xl/sharedStrings.xml><?xml version="1.0" encoding="utf-8"?>
<sst xmlns="http://schemas.openxmlformats.org/spreadsheetml/2006/main" count="163" uniqueCount="81">
  <si>
    <t>ID</t>
  </si>
  <si>
    <t>Jr</t>
  </si>
  <si>
    <t>Début
projeté</t>
  </si>
  <si>
    <t>Fin
projeté</t>
  </si>
  <si>
    <t>Début
réel</t>
  </si>
  <si>
    <t>Fin
réel</t>
  </si>
  <si>
    <t>Projet :</t>
  </si>
  <si>
    <t>Nom du projet</t>
  </si>
  <si>
    <t>Adresse</t>
  </si>
  <si>
    <t>Ville, PR CP</t>
  </si>
  <si>
    <t>Tâches</t>
  </si>
  <si>
    <t>0000-0000-0000</t>
  </si>
  <si>
    <t>Projet #</t>
  </si>
  <si>
    <t>Client #</t>
  </si>
  <si>
    <t>L</t>
  </si>
  <si>
    <t>M</t>
  </si>
  <si>
    <t>J</t>
  </si>
  <si>
    <t>D</t>
  </si>
  <si>
    <t>V</t>
  </si>
  <si>
    <t>S</t>
  </si>
  <si>
    <t>Jours fériés</t>
  </si>
  <si>
    <t>Description</t>
  </si>
  <si>
    <t>Date An 1</t>
  </si>
  <si>
    <t>Date An 2</t>
  </si>
  <si>
    <t>Date An 3</t>
  </si>
  <si>
    <t>Date An 4</t>
  </si>
  <si>
    <t>Date An 5</t>
  </si>
  <si>
    <t>Le vendredi saint</t>
  </si>
  <si>
    <t>Le lundi de Pâques</t>
  </si>
  <si>
    <t>Journée nationale des Patriotes</t>
  </si>
  <si>
    <t>Fête nationale du Québec</t>
  </si>
  <si>
    <t>Fête du Canada</t>
  </si>
  <si>
    <t>Fête du travail</t>
  </si>
  <si>
    <t>L'Action de grâces</t>
  </si>
  <si>
    <t>Le jour du Souvenir</t>
  </si>
  <si>
    <t>Vendredi</t>
  </si>
  <si>
    <t>Samedi</t>
  </si>
  <si>
    <t>Dimanche</t>
  </si>
  <si>
    <t>Lundi</t>
  </si>
  <si>
    <t>Mardi</t>
  </si>
  <si>
    <t>Mercredi</t>
  </si>
  <si>
    <t>Jeudi</t>
  </si>
  <si>
    <t>Début des vacance d'hiver (Jeudi)</t>
  </si>
  <si>
    <t>Fin des vacances d'hiver (Dimanche)</t>
  </si>
  <si>
    <t>Début des vacance d'été (Jeudi)</t>
  </si>
  <si>
    <t>Fin des vacances d'été (Dimanche)</t>
  </si>
  <si>
    <t>Lien</t>
  </si>
  <si>
    <t>Ant.</t>
  </si>
  <si>
    <t>Déc.</t>
  </si>
  <si>
    <t>Auto</t>
  </si>
  <si>
    <t>FD</t>
  </si>
  <si>
    <t>DD</t>
  </si>
  <si>
    <t>DF</t>
  </si>
  <si>
    <t>FF</t>
  </si>
  <si>
    <t>Date de début du projet</t>
  </si>
  <si>
    <t>Préparation du site</t>
  </si>
  <si>
    <t>Ressource</t>
  </si>
  <si>
    <t>Affecté à</t>
  </si>
  <si>
    <t>Clôture de chantier</t>
  </si>
  <si>
    <t>Installation de la roulotte de chantier</t>
  </si>
  <si>
    <t>Installation de l'affichage chantier</t>
  </si>
  <si>
    <t>Démolition et émondage</t>
  </si>
  <si>
    <t>Démolition du bâtiment existant</t>
  </si>
  <si>
    <t>Émondage des arbres</t>
  </si>
  <si>
    <t>Excavation et civil</t>
  </si>
  <si>
    <t>Excavation du bâtiment</t>
  </si>
  <si>
    <t>Préparation du pavage</t>
  </si>
  <si>
    <t>Bordures et trottoirs</t>
  </si>
  <si>
    <t>Coffrage et armature des bordures et trottoirs</t>
  </si>
  <si>
    <t>Coulé de béton des bordures et trottoirs</t>
  </si>
  <si>
    <t>Décoffrage des bordures et trottoirs</t>
  </si>
  <si>
    <t>Pavage et marquage</t>
  </si>
  <si>
    <t>Adjoint(e) de projets</t>
  </si>
  <si>
    <t>Chargé(e) de projets</t>
  </si>
  <si>
    <t>Contremaître</t>
  </si>
  <si>
    <t>Directeur(e)</t>
  </si>
  <si>
    <t>Surintendant(e)</t>
  </si>
  <si>
    <t>Type</t>
  </si>
  <si>
    <t>Typ.</t>
  </si>
  <si>
    <t>Être capable d'aller à la date du jour dans le diagramme de gantt</t>
  </si>
  <si>
    <t>Ajouter les dates de début et de fin de chacun des stages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</si>
</sst>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 * #,##0_)\ &quot;$&quot;_ ;_ * \(#,##0\)\ &quot;$&quot;_ ;_ * &quot;-&quot;_)\ &quot;$&quot;_ ;_ @_ "/>
    <numFmt numFmtId="165" formatCode="_ * #,##0_)_ ;_ * \(#,##0\)_ ;_ * &quot;-&quot;_)_ ;_ @_ "/>
    <numFmt numFmtId="166" formatCode="_ * #,##0.00_)\ &quot;$&quot;_ ;_ * \(#,##0.00\)\ &quot;$&quot;_ ;_ * &quot;-&quot;??_)\ &quot;$&quot;_ ;_ @_ "/>
    <numFmt numFmtId="167" formatCode="_ * #,##0.00_)_ ;_ * \(#,##0.00\)_ ;_ * &quot;-&quot;??_)_ ;_ @_ "/>
    <numFmt numFmtId="168" formatCode="00"/>
    <numFmt numFmtId="169" formatCode="dd\ mmm\ yyyy"/>
    <numFmt numFmtId="170" formatCode="dd"/>
  </numFmts>
  <fonts count="25" x14ac:knownFonts="1">
    <font>
      <sz val="9"/>
      <color theme="1"/>
      <name val="Arial"/>
      <family val="2"/>
    </font>
    <font>
      <sz val="9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12"/>
      <color theme="1"/>
      <name val="Arial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sz val="9"/>
      <color theme="6" tint="0.79998168889431442"/>
      <name val="Arial"/>
      <family val="2"/>
    </font>
    <font>
      <sz val="9"/>
      <name val="Wingdings"/>
      <charset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theme="6"/>
      </top>
      <bottom style="hair">
        <color theme="6"/>
      </bottom>
      <diagonal/>
    </border>
    <border>
      <left/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6"/>
      </left>
      <right/>
      <top style="hair">
        <color theme="6"/>
      </top>
      <bottom style="hair">
        <color theme="6"/>
      </bottom>
      <diagonal/>
    </border>
  </borders>
  <cellStyleXfs count="62">
    <xf numFmtId="0" fontId="0" fillId="0" borderId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6" fillId="34" borderId="12">
      <alignment horizontal="center" vertical="center"/>
    </xf>
    <xf numFmtId="168" fontId="1" fillId="0" borderId="0">
      <alignment horizontal="center" vertical="center"/>
    </xf>
    <xf numFmtId="168" fontId="1" fillId="0" borderId="0">
      <alignment horizontal="center" vertical="center"/>
      <protection locked="0"/>
    </xf>
    <xf numFmtId="0" fontId="1" fillId="0" borderId="0">
      <alignment vertical="center" shrinkToFit="1"/>
      <protection locked="0"/>
    </xf>
    <xf numFmtId="14" fontId="1" fillId="0" borderId="0">
      <alignment horizontal="right" vertical="center"/>
      <protection locked="0"/>
    </xf>
    <xf numFmtId="14" fontId="1" fillId="0" borderId="0">
      <alignment horizontal="right" vertical="center"/>
    </xf>
    <xf numFmtId="0" fontId="18" fillId="0" borderId="0">
      <alignment vertical="center"/>
    </xf>
    <xf numFmtId="0" fontId="18" fillId="0" borderId="0">
      <alignment vertical="center"/>
      <protection locked="0"/>
    </xf>
    <xf numFmtId="169" fontId="17" fillId="33" borderId="12">
      <alignment horizontal="center" vertical="center"/>
    </xf>
    <xf numFmtId="170" fontId="19" fillId="34" borderId="0">
      <alignment horizontal="center" vertical="center"/>
    </xf>
    <xf numFmtId="0" fontId="19" fillId="34" borderId="0">
      <alignment horizontal="center" vertical="center"/>
    </xf>
    <xf numFmtId="0" fontId="1" fillId="0" borderId="0">
      <alignment horizontal="center" vertical="center"/>
      <protection locked="0"/>
    </xf>
    <xf numFmtId="0" fontId="24" fillId="0" borderId="0">
      <alignment horizontal="center" vertical="center"/>
    </xf>
    <xf numFmtId="0" fontId="1" fillId="0" borderId="0">
      <alignment vertical="center"/>
      <protection locked="0"/>
    </xf>
    <xf numFmtId="166" fontId="1" fillId="0" borderId="0">
      <alignment vertical="center"/>
      <protection locked="0"/>
    </xf>
  </cellStyleXfs>
  <cellXfs count="51">
    <xf numFmtId="0" fontId="0" fillId="0" borderId="0" xfId="0"/>
    <xf numFmtId="0" fontId="18" fillId="0" borderId="0" xfId="53">
      <alignment vertical="center"/>
    </xf>
    <xf numFmtId="0" fontId="18" fillId="0" borderId="0" xfId="54">
      <alignment vertical="center"/>
      <protection locked="0"/>
    </xf>
    <xf numFmtId="0" fontId="18" fillId="0" borderId="0" xfId="54" applyAlignment="1">
      <alignment horizontal="right" vertical="center"/>
      <protection locked="0"/>
    </xf>
    <xf numFmtId="170" fontId="19" fillId="34" borderId="0" xfId="56">
      <alignment horizontal="center" vertical="center"/>
    </xf>
    <xf numFmtId="0" fontId="19" fillId="34" borderId="0" xfId="57">
      <alignment horizontal="center" vertical="center"/>
    </xf>
    <xf numFmtId="0" fontId="0" fillId="0" borderId="10" xfId="0" applyBorder="1"/>
    <xf numFmtId="0" fontId="1" fillId="0" borderId="10" xfId="50" applyBorder="1">
      <alignment vertical="center" shrinkToFit="1"/>
      <protection locked="0"/>
    </xf>
    <xf numFmtId="168" fontId="1" fillId="0" borderId="10" xfId="49" applyBorder="1">
      <alignment horizontal="center" vertical="center"/>
      <protection locked="0"/>
    </xf>
    <xf numFmtId="14" fontId="1" fillId="0" borderId="10" xfId="51" applyBorder="1">
      <alignment horizontal="right" vertical="center"/>
      <protection locked="0"/>
    </xf>
    <xf numFmtId="14" fontId="1" fillId="0" borderId="11" xfId="52" applyBorder="1">
      <alignment horizontal="right" vertical="center"/>
    </xf>
    <xf numFmtId="168" fontId="1" fillId="0" borderId="10" xfId="48" applyBorder="1">
      <alignment horizontal="center" vertical="center"/>
    </xf>
    <xf numFmtId="0" fontId="20" fillId="0" borderId="0" xfId="0" applyFont="1"/>
    <xf numFmtId="14" fontId="0" fillId="0" borderId="0" xfId="0" applyNumberFormat="1"/>
    <xf numFmtId="0" fontId="19" fillId="34" borderId="0" xfId="57" applyAlignment="1">
      <alignment horizontal="left" vertical="center"/>
    </xf>
    <xf numFmtId="0" fontId="19" fillId="34" borderId="14" xfId="57" applyBorder="1">
      <alignment horizontal="center" vertical="center"/>
    </xf>
    <xf numFmtId="0" fontId="19" fillId="34" borderId="15" xfId="57" applyBorder="1">
      <alignment horizontal="center" vertical="center"/>
    </xf>
    <xf numFmtId="0" fontId="19" fillId="34" borderId="16" xfId="57" applyBorder="1">
      <alignment horizontal="center" vertical="center"/>
    </xf>
    <xf numFmtId="0" fontId="19" fillId="34" borderId="17" xfId="57" applyBorder="1">
      <alignment horizontal="center" vertical="center"/>
    </xf>
    <xf numFmtId="0" fontId="19" fillId="34" borderId="18" xfId="57" applyBorder="1">
      <alignment horizontal="center" vertical="center"/>
    </xf>
    <xf numFmtId="0" fontId="0" fillId="0" borderId="0" xfId="0" applyAlignment="1">
      <alignment horizontal="left" indent="1"/>
    </xf>
    <xf numFmtId="0" fontId="24" fillId="0" borderId="0" xfId="59">
      <alignment horizontal="center" vertical="center"/>
    </xf>
    <xf numFmtId="0" fontId="19" fillId="34" borderId="0" xfId="57" quotePrefix="1">
      <alignment horizontal="center" vertical="center"/>
    </xf>
    <xf numFmtId="0" fontId="17" fillId="0" borderId="10" xfId="0" applyFont="1" applyBorder="1" applyAlignment="1">
      <alignment horizontal="center"/>
    </xf>
    <xf numFmtId="0" fontId="1" fillId="0" borderId="13" xfId="58" applyBorder="1">
      <alignment horizontal="center" vertical="center"/>
      <protection locked="0"/>
    </xf>
    <xf numFmtId="168" fontId="1" fillId="0" borderId="13" xfId="49" applyBorder="1">
      <alignment horizontal="center" vertical="center"/>
      <protection locked="0"/>
    </xf>
    <xf numFmtId="0" fontId="20" fillId="35" borderId="0" xfId="0" applyFont="1" applyFill="1" applyProtection="1">
      <protection locked="0"/>
    </xf>
    <xf numFmtId="14" fontId="0" fillId="35" borderId="0" xfId="0" applyNumberFormat="1" applyFill="1" applyProtection="1">
      <protection locked="0"/>
    </xf>
    <xf numFmtId="169" fontId="17" fillId="33" borderId="12" xfId="55">
      <alignment horizontal="center" vertical="center"/>
    </xf>
    <xf numFmtId="14" fontId="1" fillId="0" borderId="10" xfId="52" applyBorder="1">
      <alignment horizontal="right" vertical="center"/>
    </xf>
    <xf numFmtId="168" fontId="1" fillId="0" borderId="21" xfId="48" applyBorder="1">
      <alignment horizontal="center" vertical="center"/>
    </xf>
    <xf numFmtId="0" fontId="1" fillId="0" borderId="10" xfId="50" applyBorder="1" applyProtection="1">
      <alignment vertical="center" shrinkToFit="1"/>
    </xf>
    <xf numFmtId="0" fontId="1" fillId="0" borderId="13" xfId="60" applyBorder="1">
      <alignment vertical="center"/>
      <protection locked="0"/>
    </xf>
    <xf numFmtId="0" fontId="1" fillId="0" borderId="13" xfId="58" applyBorder="1" applyProtection="1">
      <alignment horizontal="center" vertical="center"/>
    </xf>
    <xf numFmtId="168" fontId="1" fillId="0" borderId="13" xfId="49" applyBorder="1" applyProtection="1">
      <alignment horizontal="center" vertical="center"/>
    </xf>
    <xf numFmtId="0" fontId="0" fillId="0" borderId="10" xfId="50" applyFont="1" applyBorder="1">
      <alignment vertical="center" shrinkToFit="1"/>
      <protection locked="0"/>
    </xf>
    <xf numFmtId="14" fontId="1" fillId="0" borderId="11" xfId="51" applyBorder="1">
      <alignment horizontal="right" vertical="center"/>
      <protection locked="0"/>
    </xf>
    <xf numFmtId="0" fontId="1" fillId="0" borderId="13" xfId="60" applyBorder="1" applyProtection="1">
      <alignment vertical="center"/>
    </xf>
    <xf numFmtId="0" fontId="0" fillId="0" borderId="0" xfId="0" applyAlignment="1">
      <alignment vertical="center"/>
    </xf>
    <xf numFmtId="0" fontId="23" fillId="34" borderId="18" xfId="57" applyFont="1" applyBorder="1" applyProtection="1">
      <alignment horizontal="center" vertical="center"/>
      <protection locked="0"/>
    </xf>
    <xf numFmtId="0" fontId="1" fillId="0" borderId="10" xfId="58" applyBorder="1">
      <alignment horizontal="center" vertical="center"/>
      <protection locked="0"/>
    </xf>
    <xf numFmtId="0" fontId="0" fillId="0" borderId="10" xfId="58" applyFont="1" applyBorder="1">
      <alignment horizontal="center" vertical="center"/>
      <protection locked="0"/>
    </xf>
    <xf numFmtId="0" fontId="0" fillId="36" borderId="0" xfId="0" applyFill="1"/>
    <xf numFmtId="14" fontId="1" fillId="0" borderId="0" xfId="52">
      <alignment horizontal="right" vertical="center"/>
    </xf>
    <xf numFmtId="169" fontId="17" fillId="33" borderId="12" xfId="55">
      <alignment horizontal="center" vertical="center"/>
    </xf>
    <xf numFmtId="169" fontId="17" fillId="33" borderId="20" xfId="55" applyBorder="1">
      <alignment horizontal="center" vertical="center"/>
    </xf>
    <xf numFmtId="0" fontId="16" fillId="34" borderId="12" xfId="47">
      <alignment horizontal="center" vertical="center"/>
    </xf>
    <xf numFmtId="169" fontId="17" fillId="33" borderId="19" xfId="55" applyBorder="1">
      <alignment horizontal="center" vertical="center"/>
    </xf>
    <xf numFmtId="0" fontId="16" fillId="34" borderId="12" xfId="47" applyAlignment="1">
      <alignment horizontal="center" vertical="center" wrapText="1"/>
    </xf>
    <xf numFmtId="0" fontId="16" fillId="34" borderId="20" xfId="47" applyBorder="1">
      <alignment horizontal="center" vertical="center"/>
    </xf>
    <xf numFmtId="0" fontId="16" fillId="34" borderId="19" xfId="47" applyBorder="1">
      <alignment horizontal="center" vertical="center"/>
    </xf>
  </cellXfs>
  <cellStyles count="62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ffecté à" xfId="60" xr:uid="{C863F6DC-52E8-4801-97E9-B648A506A33A}"/>
    <cellStyle name="Auto" xfId="58" xr:uid="{5E91DFB0-0A23-4F62-B250-A7266AFD5EAD}"/>
    <cellStyle name="Avertissement" xfId="19" builtinId="11" hidden="1"/>
    <cellStyle name="Budget" xfId="61" xr:uid="{31FDEA58-39A0-4AD8-87DE-A4D02A84F722}"/>
    <cellStyle name="Calcul" xfId="16" builtinId="22" hidden="1"/>
    <cellStyle name="Cellule liée" xfId="17" builtinId="24" hidden="1"/>
    <cellStyle name="Date aaaa-mm-jj" xfId="51" xr:uid="{AC5B70FB-0822-4E42-9C07-FBF5947FC236}"/>
    <cellStyle name="Date aaaa-mm-jj V" xfId="52" xr:uid="{0932D3D8-D566-42D4-9296-25487EC6EFD7}"/>
    <cellStyle name="Diagramme gantt" xfId="59" xr:uid="{755DF8A2-721C-421F-B65B-85A7EC083729}"/>
    <cellStyle name="Entrée" xfId="14" builtinId="20" hidden="1"/>
    <cellStyle name="Gant jj" xfId="56" xr:uid="{4C5A005C-7C6C-4C07-8E72-053376AD96D3}"/>
    <cellStyle name="Gant jour" xfId="57" xr:uid="{6FF0F252-F0AB-499A-A168-7277FFA94354}"/>
    <cellStyle name="Gant sem" xfId="55" xr:uid="{C29F94D0-7FB2-4ED1-9AC8-5BBC430616DE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mbre 00" xfId="49" xr:uid="{C3E20C3E-1622-4301-9BB4-7B27FD51427B}"/>
    <cellStyle name="Nombre 00 V" xfId="48" xr:uid="{D6E6B614-F2AB-4439-9F39-5EEBC7324C69}"/>
    <cellStyle name="Normal" xfId="0" builtinId="0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âches" xfId="50" xr:uid="{9D09293D-F686-4C7E-82B6-44F5FD66EE8C}"/>
    <cellStyle name="Texte explicatif" xfId="21" builtinId="53" hidden="1"/>
    <cellStyle name="Titre" xfId="6" builtinId="15" hidden="1"/>
    <cellStyle name="Titre" xfId="54" xr:uid="{BE5EC612-353B-4E00-BE28-B69DAE5CA844}"/>
    <cellStyle name="Titre TB" xfId="47" xr:uid="{4CAC25D8-8282-4AF1-8134-134725D86682}"/>
    <cellStyle name="Titre V" xfId="53" xr:uid="{E226693F-2B14-4DE1-8D02-A2575C3E4CEF}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22"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ill>
        <patternFill>
          <bgColor rgb="FFFFFFCC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71" formatCode="yyyy/mm/dd"/>
    </dxf>
    <dxf>
      <numFmt numFmtId="171" formatCode="yyyy/mm/dd"/>
    </dxf>
    <dxf>
      <numFmt numFmtId="171" formatCode="yyyy/mm/dd"/>
    </dxf>
    <dxf>
      <numFmt numFmtId="171" formatCode="yyyy/mm/dd"/>
    </dxf>
    <dxf>
      <numFmt numFmtId="171" formatCode="yyyy/mm/dd"/>
    </dxf>
    <dxf>
      <font>
        <color auto="1"/>
      </font>
      <numFmt numFmtId="172" formatCode="__@"/>
      <border>
        <vertical/>
        <horizontal/>
      </border>
    </dxf>
    <dxf>
      <fill>
        <patternFill>
          <bgColor theme="6" tint="0.59996337778862885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8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 patternType="gray0625">
          <fgColor theme="6" tint="0.39994506668294322"/>
        </patternFill>
      </fill>
      <border>
        <vertical/>
        <horizontal/>
      </border>
    </dxf>
    <dxf>
      <border>
        <right style="thin">
          <color theme="9"/>
        </right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1" defaultTableStyle="Tableau template" defaultPivotStyle="PivotStyleLight16">
    <tableStyle name="Tableau template" pivot="0" count="3" xr9:uid="{0F65692F-95FF-4CC3-AE2E-70A9F43B5054}">
      <tableStyleElement type="wholeTable" dxfId="21"/>
      <tableStyleElement type="headerRow" dxfId="20"/>
      <tableStyleElement type="totalRow" dxfId="19"/>
    </tableStyle>
  </tableStyles>
  <colors>
    <mruColors>
      <color rgb="FFFFFFCC"/>
      <color rgb="FFFF8B8B"/>
      <color rgb="FFFFB3B3"/>
      <color rgb="FFFF38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P$4" horiz="1" max="260" min="1" page="1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42508</xdr:colOff>
      <xdr:row>5</xdr:row>
      <xdr:rowOff>66344</xdr:rowOff>
    </xdr:from>
    <xdr:ext cx="180053" cy="180000"/>
    <xdr:pic>
      <xdr:nvPicPr>
        <xdr:cNvPr id="6" name="Graphique 5" descr="Avertissement avec un remplissage uni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90158" y="714044"/>
          <a:ext cx="180053" cy="180000"/>
        </a:xfrm>
        <a:prstGeom prst="rect">
          <a:avLst/>
        </a:prstGeom>
      </xdr:spPr>
    </xdr:pic>
    <xdr:clientData/>
  </xdr:oneCellAnchor>
  <xdr:twoCellAnchor editAs="absolute">
    <xdr:from>
      <xdr:col>10</xdr:col>
      <xdr:colOff>452850</xdr:colOff>
      <xdr:row>2</xdr:row>
      <xdr:rowOff>37260</xdr:rowOff>
    </xdr:from>
    <xdr:to>
      <xdr:col>11</xdr:col>
      <xdr:colOff>0</xdr:colOff>
      <xdr:row>3</xdr:row>
      <xdr:rowOff>122572</xdr:rowOff>
    </xdr:to>
    <xdr:pic>
      <xdr:nvPicPr>
        <xdr:cNvPr id="4" name="Graphique 7" descr="Engrenage contour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rcRect/>
        <a:stretch/>
      </xdr:blipFill>
      <xdr:spPr>
        <a:xfrm>
          <a:off x="6948900" y="361110"/>
          <a:ext cx="261525" cy="247237"/>
        </a:xfrm>
        <a:prstGeom prst="rect">
          <a:avLst/>
        </a:prstGeom>
      </xdr:spPr>
    </xdr:pic>
    <xdr:clientData fPrintsWithSheet="0"/>
  </xdr:twoCellAnchor>
  <xdr:twoCellAnchor editAs="absolute">
    <xdr:from>
      <xdr:col>10</xdr:col>
      <xdr:colOff>93232</xdr:colOff>
      <xdr:row>2</xdr:row>
      <xdr:rowOff>37260</xdr:rowOff>
    </xdr:from>
    <xdr:to>
      <xdr:col>10</xdr:col>
      <xdr:colOff>340469</xdr:colOff>
      <xdr:row>3</xdr:row>
      <xdr:rowOff>122572</xdr:rowOff>
    </xdr:to>
    <xdr:pic macro="[0]!Télécharger_Cédule">
      <xdr:nvPicPr>
        <xdr:cNvPr id="10" name="Graphique 9" descr="Charger contour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rcRect/>
        <a:stretch/>
      </xdr:blipFill>
      <xdr:spPr>
        <a:xfrm>
          <a:off x="6589282" y="361110"/>
          <a:ext cx="247237" cy="247237"/>
        </a:xfrm>
        <a:prstGeom prst="rect">
          <a:avLst/>
        </a:prstGeom>
      </xdr:spPr>
    </xdr:pic>
    <xdr:clientData fPrintsWithSheet="0"/>
  </xdr:twoCellAnchor>
  <xdr:twoCellAnchor editAs="absolute">
    <xdr:from>
      <xdr:col>9</xdr:col>
      <xdr:colOff>446883</xdr:colOff>
      <xdr:row>2</xdr:row>
      <xdr:rowOff>37260</xdr:rowOff>
    </xdr:from>
    <xdr:to>
      <xdr:col>9</xdr:col>
      <xdr:colOff>694120</xdr:colOff>
      <xdr:row>3</xdr:row>
      <xdr:rowOff>122572</xdr:rowOff>
    </xdr:to>
    <xdr:pic macro="[0]!Affichage">
      <xdr:nvPicPr>
        <xdr:cNvPr id="2" name="Graphique 1" descr="Filtrer contour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rcRect/>
        <a:stretch/>
      </xdr:blipFill>
      <xdr:spPr>
        <a:xfrm>
          <a:off x="6228558" y="361110"/>
          <a:ext cx="247237" cy="247237"/>
        </a:xfrm>
        <a:prstGeom prst="rect">
          <a:avLst/>
        </a:prstGeom>
      </xdr:spPr>
    </xdr:pic>
    <xdr:clientData fPrintsWithSheet="0"/>
  </xdr:twoCellAnchor>
  <xdr:twoCellAnchor editAs="absolute">
    <xdr:from>
      <xdr:col>9</xdr:col>
      <xdr:colOff>93878</xdr:colOff>
      <xdr:row>2</xdr:row>
      <xdr:rowOff>37260</xdr:rowOff>
    </xdr:from>
    <xdr:to>
      <xdr:col>9</xdr:col>
      <xdr:colOff>341115</xdr:colOff>
      <xdr:row>3</xdr:row>
      <xdr:rowOff>122572</xdr:rowOff>
    </xdr:to>
    <xdr:pic macro="[0]!Supprimer_Tâche">
      <xdr:nvPicPr>
        <xdr:cNvPr id="3" name="Graphique 2" descr="Gomme contour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rcRect/>
        <a:stretch/>
      </xdr:blipFill>
      <xdr:spPr>
        <a:xfrm>
          <a:off x="5875553" y="361110"/>
          <a:ext cx="247237" cy="247237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2</xdr:row>
          <xdr:rowOff>133350</xdr:rowOff>
        </xdr:from>
        <xdr:to>
          <xdr:col>57</xdr:col>
          <xdr:colOff>0</xdr:colOff>
          <xdr:row>3</xdr:row>
          <xdr:rowOff>142875</xdr:rowOff>
        </xdr:to>
        <xdr:sp macro="" textlink="">
          <xdr:nvSpPr>
            <xdr:cNvPr id="1038" name="Scroll Bar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 editAs="absolute">
    <xdr:from>
      <xdr:col>7</xdr:col>
      <xdr:colOff>708238</xdr:colOff>
      <xdr:row>2</xdr:row>
      <xdr:rowOff>37261</xdr:rowOff>
    </xdr:from>
    <xdr:to>
      <xdr:col>8</xdr:col>
      <xdr:colOff>241100</xdr:colOff>
      <xdr:row>3</xdr:row>
      <xdr:rowOff>122573</xdr:rowOff>
    </xdr:to>
    <xdr:pic macro="[0]!Ajouter_Tâche">
      <xdr:nvPicPr>
        <xdr:cNvPr id="5" name="Graphique 4" descr="Ajouter contour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rcRect/>
        <a:stretch/>
      </xdr:blipFill>
      <xdr:spPr>
        <a:xfrm>
          <a:off x="5518363" y="361111"/>
          <a:ext cx="247237" cy="247237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5D1800-FB46-441B-A4D4-7C03E9175DCC}" name="TB_Joursféries" displayName="TB_Joursféries" ref="A2:F46" totalsRowShown="0" headerRowCellStyle="Normal" dataCellStyle="Normal">
  <autoFilter ref="A2:F46" xr:uid="{475D1800-FB46-441B-A4D4-7C03E9175DCC}"/>
  <tableColumns count="6">
    <tableColumn id="1" xr3:uid="{FA3AFC04-5B40-42B3-B8A5-FAE3F868E8B8}" name="Description" dataCellStyle="Normal"/>
    <tableColumn id="2" xr3:uid="{8528CD23-8094-4B0B-80B3-1436B779BF5E}" name="Date An 1" dataDxfId="8" dataCellStyle="Normal"/>
    <tableColumn id="3" xr3:uid="{B97EED05-C8E2-4055-8877-FE871C329EB7}" name="Date An 2" dataDxfId="7" dataCellStyle="Normal"/>
    <tableColumn id="4" xr3:uid="{836CD68E-5875-42A5-8835-15B81191D57E}" name="Date An 3" dataDxfId="6" dataCellStyle="Normal"/>
    <tableColumn id="5" xr3:uid="{5D826CB9-A102-4BBC-B205-45E0D5A041A0}" name="Date An 4" dataDxfId="5" dataCellStyle="Normal"/>
    <tableColumn id="6" xr3:uid="{BD3853F1-9AB5-4345-89F0-258449F55BD9}" name="Date An 5" dataDxfId="4" dataCellStyle="Normal"/>
  </tableColumns>
  <tableStyleInfo name="Tableau template" showFirstColumn="1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295B33-449E-4F61-9BC8-33AFA2FDA7A5}" name="TB_Lien" displayName="TB_Lien" ref="H2:H6" totalsRowShown="0">
  <autoFilter ref="H2:H6" xr:uid="{8E295B33-449E-4F61-9BC8-33AFA2FDA7A5}"/>
  <tableColumns count="1">
    <tableColumn id="1" xr3:uid="{C47757DE-8A6D-4E98-B209-F6D1D7A79650}" name="Lien"/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A6BA4B-8074-4FFE-AE3A-77EE1FACAC2F}" name="TB_Ressource" displayName="TB_Ressource" ref="J2:J8" totalsRowShown="0" dataDxfId="3">
  <autoFilter ref="J2:J8" xr:uid="{BEA6BA4B-8074-4FFE-AE3A-77EE1FACAC2F}"/>
  <tableColumns count="1">
    <tableColumn id="1" xr3:uid="{D742B0DE-47CC-4785-A878-FA541A09F82E}" name="Ressource" dataDxfId="2"/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D7DE5-BDB2-46D3-891E-3AF3517A865C}" name="TB_Type" displayName="TB_Type" ref="L2:L3" totalsRowShown="0">
  <autoFilter ref="L2:L3" xr:uid="{16FD7DE5-BDB2-46D3-891E-3AF3517A865C}"/>
  <tableColumns count="1">
    <tableColumn id="1" xr3:uid="{6854D7FF-AE3A-4DC7-8775-5E6F7B946EC3}" name="Type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48D9E-2335-4CE7-9B32-CF6B9B93789B}">
  <sheetPr codeName="Feuil1">
    <tabColor theme="6"/>
  </sheetPr>
  <dimension ref="A1:BE32"/>
  <sheetViews>
    <sheetView showGridLines="0" tabSelected="1" zoomScaleNormal="100" workbookViewId="0">
      <selection activeCell="G10" sqref="G10"/>
    </sheetView>
  </sheetViews>
  <sheetFormatPr baseColWidth="10" defaultRowHeight="12" outlineLevelCol="1" x14ac:dyDescent="0.2"/>
  <cols>
    <col min="1" max="3" width="3.85546875" customWidth="1"/>
    <col min="4" max="4" width="1.28515625" customWidth="1"/>
    <col min="5" max="5" width="44.7109375" customWidth="1"/>
    <col min="6" max="6" width="3.85546875" customWidth="1"/>
    <col min="7" max="8" width="10.7109375" customWidth="1"/>
    <col min="9" max="9" width="3.85546875" customWidth="1"/>
    <col min="10" max="11" width="10.7109375" customWidth="1"/>
    <col min="12" max="14" width="4.7109375" customWidth="1"/>
    <col min="15" max="15" width="25.7109375" customWidth="1" outlineLevel="1"/>
    <col min="16" max="57" width="3.28515625" customWidth="1"/>
  </cols>
  <sheetData>
    <row r="1" spans="1:57" ht="12.75" x14ac:dyDescent="0.2">
      <c r="A1" s="1" t="s">
        <v>6</v>
      </c>
      <c r="E1" s="2" t="s">
        <v>7</v>
      </c>
      <c r="I1" s="1" t="s">
        <v>12</v>
      </c>
      <c r="K1" s="3" t="s">
        <v>11</v>
      </c>
      <c r="P1" s="19"/>
      <c r="Q1" s="22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15"/>
    </row>
    <row r="2" spans="1:57" ht="12.75" x14ac:dyDescent="0.2">
      <c r="E2" s="2" t="s">
        <v>8</v>
      </c>
      <c r="I2" s="1" t="s">
        <v>13</v>
      </c>
      <c r="K2" s="3" t="s">
        <v>11</v>
      </c>
      <c r="P2" s="19"/>
      <c r="Q2" s="14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15"/>
    </row>
    <row r="3" spans="1:57" ht="12.75" x14ac:dyDescent="0.2">
      <c r="E3" s="2" t="s">
        <v>9</v>
      </c>
      <c r="P3" s="19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15"/>
    </row>
    <row r="4" spans="1:57" x14ac:dyDescent="0.2">
      <c r="G4" s="13"/>
      <c r="P4" s="39">
        <v>1</v>
      </c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15"/>
    </row>
    <row r="5" spans="1:57" ht="15" customHeight="1" x14ac:dyDescent="0.2">
      <c r="A5" s="44" t="str">
        <f ca="1">"Mise à jour : " &amp;TEXT(TODAY(),"aaaa-mm-jj")</f>
        <v>Mise à jour : 2023-09-24</v>
      </c>
      <c r="B5" s="44"/>
      <c r="C5" s="44"/>
      <c r="D5" s="45"/>
      <c r="E5" s="44"/>
      <c r="F5" s="44" t="str">
        <f ca="1">"Début projeté : " &amp;TEXT($G$9,"aaaa-mm-jj")</f>
        <v>Début projeté : 2023-09-15</v>
      </c>
      <c r="G5" s="44"/>
      <c r="H5" s="44"/>
      <c r="I5" s="44" t="str">
        <f ca="1">"Fin projeté : " &amp;TEXT(MAX($H$9:$H$27,$K$9:$K$27),"aaaa-mm-jj")</f>
        <v>Fin projeté : 2023-10-06</v>
      </c>
      <c r="J5" s="44"/>
      <c r="K5" s="44"/>
      <c r="L5" s="44" t="s">
        <v>49</v>
      </c>
      <c r="M5" s="44"/>
      <c r="N5" s="44"/>
      <c r="O5" s="28" t="s">
        <v>56</v>
      </c>
      <c r="P5" s="44">
        <f ca="1">P6</f>
        <v>45179</v>
      </c>
      <c r="Q5" s="44"/>
      <c r="R5" s="44"/>
      <c r="S5" s="44"/>
      <c r="T5" s="44"/>
      <c r="U5" s="44"/>
      <c r="V5" s="44"/>
      <c r="W5" s="44">
        <f t="shared" ref="W5" ca="1" si="0">W6</f>
        <v>45186</v>
      </c>
      <c r="X5" s="44"/>
      <c r="Y5" s="44"/>
      <c r="Z5" s="44"/>
      <c r="AA5" s="44"/>
      <c r="AB5" s="44"/>
      <c r="AC5" s="44"/>
      <c r="AD5" s="44">
        <f t="shared" ref="AD5" ca="1" si="1">AD6</f>
        <v>45193</v>
      </c>
      <c r="AE5" s="44"/>
      <c r="AF5" s="44"/>
      <c r="AG5" s="44"/>
      <c r="AH5" s="44"/>
      <c r="AI5" s="44"/>
      <c r="AJ5" s="44"/>
      <c r="AK5" s="44">
        <f t="shared" ref="AK5" ca="1" si="2">AK6</f>
        <v>45200</v>
      </c>
      <c r="AL5" s="44"/>
      <c r="AM5" s="44"/>
      <c r="AN5" s="44"/>
      <c r="AO5" s="44"/>
      <c r="AP5" s="44"/>
      <c r="AQ5" s="44"/>
      <c r="AR5" s="44">
        <f t="shared" ref="AR5" ca="1" si="3">AR6</f>
        <v>45207</v>
      </c>
      <c r="AS5" s="44"/>
      <c r="AT5" s="44"/>
      <c r="AU5" s="44"/>
      <c r="AV5" s="44"/>
      <c r="AW5" s="44"/>
      <c r="AX5" s="44"/>
      <c r="AY5" s="44">
        <f t="shared" ref="AY5" ca="1" si="4">AY6</f>
        <v>45214</v>
      </c>
      <c r="AZ5" s="44"/>
      <c r="BA5" s="44"/>
      <c r="BB5" s="44"/>
      <c r="BC5" s="44"/>
      <c r="BD5" s="44"/>
      <c r="BE5" s="44"/>
    </row>
    <row r="6" spans="1:57" ht="12.75" customHeight="1" x14ac:dyDescent="0.2">
      <c r="A6" s="46" t="s">
        <v>0</v>
      </c>
      <c r="B6" s="46"/>
      <c r="C6" s="49" t="s">
        <v>78</v>
      </c>
      <c r="D6" s="47"/>
      <c r="E6" s="46" t="s">
        <v>10</v>
      </c>
      <c r="F6" s="46" t="s">
        <v>1</v>
      </c>
      <c r="G6" s="48" t="s">
        <v>2</v>
      </c>
      <c r="H6" s="48" t="s">
        <v>3</v>
      </c>
      <c r="I6" s="46" t="s">
        <v>1</v>
      </c>
      <c r="J6" s="48" t="s">
        <v>4</v>
      </c>
      <c r="K6" s="48" t="s">
        <v>5</v>
      </c>
      <c r="L6" s="46" t="s">
        <v>46</v>
      </c>
      <c r="M6" s="46" t="s">
        <v>47</v>
      </c>
      <c r="N6" s="46" t="s">
        <v>48</v>
      </c>
      <c r="O6" s="46" t="s">
        <v>57</v>
      </c>
      <c r="P6" s="4">
        <f ca="1">IF($G$9=0,TODAY(),$G$9-WEEKDAY($G$9,2)+($P$4-1)*7)</f>
        <v>45179</v>
      </c>
      <c r="Q6" s="4">
        <f ca="1">P$6+1</f>
        <v>45180</v>
      </c>
      <c r="R6" s="4">
        <f t="shared" ref="R6:BE6" ca="1" si="5">Q$6+1</f>
        <v>45181</v>
      </c>
      <c r="S6" s="4">
        <f t="shared" ca="1" si="5"/>
        <v>45182</v>
      </c>
      <c r="T6" s="4">
        <f t="shared" ca="1" si="5"/>
        <v>45183</v>
      </c>
      <c r="U6" s="4">
        <f t="shared" ca="1" si="5"/>
        <v>45184</v>
      </c>
      <c r="V6" s="4">
        <f t="shared" ca="1" si="5"/>
        <v>45185</v>
      </c>
      <c r="W6" s="4">
        <f t="shared" ca="1" si="5"/>
        <v>45186</v>
      </c>
      <c r="X6" s="4">
        <f t="shared" ca="1" si="5"/>
        <v>45187</v>
      </c>
      <c r="Y6" s="4">
        <f t="shared" ca="1" si="5"/>
        <v>45188</v>
      </c>
      <c r="Z6" s="4">
        <f t="shared" ca="1" si="5"/>
        <v>45189</v>
      </c>
      <c r="AA6" s="4">
        <f t="shared" ca="1" si="5"/>
        <v>45190</v>
      </c>
      <c r="AB6" s="4">
        <f t="shared" ca="1" si="5"/>
        <v>45191</v>
      </c>
      <c r="AC6" s="4">
        <f t="shared" ca="1" si="5"/>
        <v>45192</v>
      </c>
      <c r="AD6" s="4">
        <f t="shared" ca="1" si="5"/>
        <v>45193</v>
      </c>
      <c r="AE6" s="4">
        <f t="shared" ca="1" si="5"/>
        <v>45194</v>
      </c>
      <c r="AF6" s="4">
        <f t="shared" ca="1" si="5"/>
        <v>45195</v>
      </c>
      <c r="AG6" s="4">
        <f t="shared" ca="1" si="5"/>
        <v>45196</v>
      </c>
      <c r="AH6" s="4">
        <f t="shared" ca="1" si="5"/>
        <v>45197</v>
      </c>
      <c r="AI6" s="4">
        <f t="shared" ca="1" si="5"/>
        <v>45198</v>
      </c>
      <c r="AJ6" s="4">
        <f t="shared" ca="1" si="5"/>
        <v>45199</v>
      </c>
      <c r="AK6" s="4">
        <f t="shared" ca="1" si="5"/>
        <v>45200</v>
      </c>
      <c r="AL6" s="4">
        <f t="shared" ca="1" si="5"/>
        <v>45201</v>
      </c>
      <c r="AM6" s="4">
        <f t="shared" ca="1" si="5"/>
        <v>45202</v>
      </c>
      <c r="AN6" s="4">
        <f t="shared" ca="1" si="5"/>
        <v>45203</v>
      </c>
      <c r="AO6" s="4">
        <f t="shared" ca="1" si="5"/>
        <v>45204</v>
      </c>
      <c r="AP6" s="4">
        <f t="shared" ca="1" si="5"/>
        <v>45205</v>
      </c>
      <c r="AQ6" s="4">
        <f t="shared" ca="1" si="5"/>
        <v>45206</v>
      </c>
      <c r="AR6" s="4">
        <f t="shared" ca="1" si="5"/>
        <v>45207</v>
      </c>
      <c r="AS6" s="4">
        <f t="shared" ca="1" si="5"/>
        <v>45208</v>
      </c>
      <c r="AT6" s="4">
        <f t="shared" ca="1" si="5"/>
        <v>45209</v>
      </c>
      <c r="AU6" s="4">
        <f t="shared" ca="1" si="5"/>
        <v>45210</v>
      </c>
      <c r="AV6" s="4">
        <f t="shared" ca="1" si="5"/>
        <v>45211</v>
      </c>
      <c r="AW6" s="4">
        <f t="shared" ca="1" si="5"/>
        <v>45212</v>
      </c>
      <c r="AX6" s="4">
        <f t="shared" ca="1" si="5"/>
        <v>45213</v>
      </c>
      <c r="AY6" s="4">
        <f t="shared" ca="1" si="5"/>
        <v>45214</v>
      </c>
      <c r="AZ6" s="4">
        <f t="shared" ca="1" si="5"/>
        <v>45215</v>
      </c>
      <c r="BA6" s="4">
        <f t="shared" ca="1" si="5"/>
        <v>45216</v>
      </c>
      <c r="BB6" s="4">
        <f t="shared" ca="1" si="5"/>
        <v>45217</v>
      </c>
      <c r="BC6" s="4">
        <f t="shared" ca="1" si="5"/>
        <v>45218</v>
      </c>
      <c r="BD6" s="4">
        <f t="shared" ca="1" si="5"/>
        <v>45219</v>
      </c>
      <c r="BE6" s="4">
        <f t="shared" ca="1" si="5"/>
        <v>45220</v>
      </c>
    </row>
    <row r="7" spans="1:57" ht="12.75" customHeight="1" x14ac:dyDescent="0.2">
      <c r="A7" s="46"/>
      <c r="B7" s="46"/>
      <c r="C7" s="50"/>
      <c r="D7" s="44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16" t="s">
        <v>17</v>
      </c>
      <c r="Q7" s="17" t="s">
        <v>14</v>
      </c>
      <c r="R7" s="17" t="s">
        <v>15</v>
      </c>
      <c r="S7" s="17" t="s">
        <v>15</v>
      </c>
      <c r="T7" s="17" t="s">
        <v>16</v>
      </c>
      <c r="U7" s="17" t="s">
        <v>18</v>
      </c>
      <c r="V7" s="17" t="s">
        <v>19</v>
      </c>
      <c r="W7" s="17" t="s">
        <v>17</v>
      </c>
      <c r="X7" s="17" t="s">
        <v>14</v>
      </c>
      <c r="Y7" s="17" t="s">
        <v>15</v>
      </c>
      <c r="Z7" s="17" t="s">
        <v>15</v>
      </c>
      <c r="AA7" s="17" t="s">
        <v>16</v>
      </c>
      <c r="AB7" s="17" t="s">
        <v>18</v>
      </c>
      <c r="AC7" s="17" t="s">
        <v>19</v>
      </c>
      <c r="AD7" s="17" t="s">
        <v>17</v>
      </c>
      <c r="AE7" s="17" t="s">
        <v>14</v>
      </c>
      <c r="AF7" s="17" t="s">
        <v>15</v>
      </c>
      <c r="AG7" s="17" t="s">
        <v>15</v>
      </c>
      <c r="AH7" s="17" t="s">
        <v>16</v>
      </c>
      <c r="AI7" s="17" t="s">
        <v>18</v>
      </c>
      <c r="AJ7" s="17" t="s">
        <v>19</v>
      </c>
      <c r="AK7" s="17" t="s">
        <v>17</v>
      </c>
      <c r="AL7" s="17" t="s">
        <v>14</v>
      </c>
      <c r="AM7" s="17" t="s">
        <v>15</v>
      </c>
      <c r="AN7" s="17" t="s">
        <v>15</v>
      </c>
      <c r="AO7" s="17" t="s">
        <v>16</v>
      </c>
      <c r="AP7" s="17" t="s">
        <v>18</v>
      </c>
      <c r="AQ7" s="17" t="s">
        <v>19</v>
      </c>
      <c r="AR7" s="17" t="s">
        <v>17</v>
      </c>
      <c r="AS7" s="17" t="s">
        <v>14</v>
      </c>
      <c r="AT7" s="17" t="s">
        <v>15</v>
      </c>
      <c r="AU7" s="17" t="s">
        <v>15</v>
      </c>
      <c r="AV7" s="17" t="s">
        <v>16</v>
      </c>
      <c r="AW7" s="17" t="s">
        <v>18</v>
      </c>
      <c r="AX7" s="17" t="s">
        <v>19</v>
      </c>
      <c r="AY7" s="17" t="s">
        <v>17</v>
      </c>
      <c r="AZ7" s="17" t="s">
        <v>14</v>
      </c>
      <c r="BA7" s="17" t="s">
        <v>15</v>
      </c>
      <c r="BB7" s="17" t="s">
        <v>15</v>
      </c>
      <c r="BC7" s="17" t="s">
        <v>16</v>
      </c>
      <c r="BD7" s="17" t="s">
        <v>18</v>
      </c>
      <c r="BE7" s="18" t="s">
        <v>19</v>
      </c>
    </row>
    <row r="8" spans="1:57" ht="6.95" customHeight="1" x14ac:dyDescent="0.2"/>
    <row r="9" spans="1:57" x14ac:dyDescent="0.2">
      <c r="A9" s="30">
        <v>1</v>
      </c>
      <c r="B9" s="23"/>
      <c r="C9" s="41"/>
      <c r="D9" s="6"/>
      <c r="E9" s="31" t="s">
        <v>54</v>
      </c>
      <c r="F9" s="11">
        <v>0</v>
      </c>
      <c r="G9" s="9">
        <f ca="1">TODAY()-9</f>
        <v>45184</v>
      </c>
      <c r="H9" s="10">
        <f ca="1">G9</f>
        <v>45184</v>
      </c>
      <c r="I9" s="11" t="str">
        <f t="shared" ref="I9:I27" ca="1" si="6">IF($J9="","",IF($K9="",NETWORKDAYS($J9,TODAY(),JoursFériés),NETWORKDAYS($J9,$K9,JoursFériés)))</f>
        <v/>
      </c>
      <c r="J9" s="29"/>
      <c r="K9" s="10"/>
      <c r="L9" s="33"/>
      <c r="M9" s="34"/>
      <c r="N9" s="33"/>
      <c r="O9" s="37"/>
      <c r="P9" s="21" t="str">
        <f t="shared" ref="P9:Y17" ca="1" si="7">IF(AND($F9&lt;&gt;"",$F9=0,$G9=P$6),"u","")</f>
        <v/>
      </c>
      <c r="Q9" s="21" t="str">
        <f t="shared" ca="1" si="7"/>
        <v/>
      </c>
      <c r="R9" s="21" t="str">
        <f t="shared" ca="1" si="7"/>
        <v/>
      </c>
      <c r="S9" s="21" t="str">
        <f t="shared" ca="1" si="7"/>
        <v/>
      </c>
      <c r="T9" s="21" t="str">
        <f t="shared" ca="1" si="7"/>
        <v/>
      </c>
      <c r="U9" s="21" t="str">
        <f t="shared" ca="1" si="7"/>
        <v>u</v>
      </c>
      <c r="V9" s="21" t="str">
        <f t="shared" ca="1" si="7"/>
        <v/>
      </c>
      <c r="W9" s="21" t="str">
        <f t="shared" ca="1" si="7"/>
        <v/>
      </c>
      <c r="X9" s="21" t="str">
        <f t="shared" ca="1" si="7"/>
        <v/>
      </c>
      <c r="Y9" s="21" t="str">
        <f t="shared" ca="1" si="7"/>
        <v/>
      </c>
      <c r="Z9" s="21" t="str">
        <f t="shared" ref="Z9:AI17" ca="1" si="8">IF(AND($F9&lt;&gt;"",$F9=0,$G9=Z$6),"u","")</f>
        <v/>
      </c>
      <c r="AA9" s="21" t="str">
        <f t="shared" ca="1" si="8"/>
        <v/>
      </c>
      <c r="AB9" s="21" t="str">
        <f t="shared" ca="1" si="8"/>
        <v/>
      </c>
      <c r="AC9" s="21" t="str">
        <f t="shared" ca="1" si="8"/>
        <v/>
      </c>
      <c r="AD9" s="21" t="str">
        <f t="shared" ca="1" si="8"/>
        <v/>
      </c>
      <c r="AE9" s="21" t="str">
        <f t="shared" ca="1" si="8"/>
        <v/>
      </c>
      <c r="AF9" s="21" t="str">
        <f t="shared" ca="1" si="8"/>
        <v/>
      </c>
      <c r="AG9" s="21" t="str">
        <f t="shared" ca="1" si="8"/>
        <v/>
      </c>
      <c r="AH9" s="21" t="str">
        <f t="shared" ca="1" si="8"/>
        <v/>
      </c>
      <c r="AI9" s="21" t="str">
        <f t="shared" ca="1" si="8"/>
        <v/>
      </c>
      <c r="AJ9" s="21" t="str">
        <f t="shared" ref="AJ9:AS17" ca="1" si="9">IF(AND($F9&lt;&gt;"",$F9=0,$G9=AJ$6),"u","")</f>
        <v/>
      </c>
      <c r="AK9" s="21" t="str">
        <f t="shared" ca="1" si="9"/>
        <v/>
      </c>
      <c r="AL9" s="21" t="str">
        <f t="shared" ca="1" si="9"/>
        <v/>
      </c>
      <c r="AM9" s="21" t="str">
        <f t="shared" ca="1" si="9"/>
        <v/>
      </c>
      <c r="AN9" s="21" t="str">
        <f t="shared" ca="1" si="9"/>
        <v/>
      </c>
      <c r="AO9" s="21" t="str">
        <f t="shared" ca="1" si="9"/>
        <v/>
      </c>
      <c r="AP9" s="21" t="str">
        <f t="shared" ca="1" si="9"/>
        <v/>
      </c>
      <c r="AQ9" s="21" t="str">
        <f t="shared" ca="1" si="9"/>
        <v/>
      </c>
      <c r="AR9" s="21" t="str">
        <f t="shared" ca="1" si="9"/>
        <v/>
      </c>
      <c r="AS9" s="21" t="str">
        <f t="shared" ca="1" si="9"/>
        <v/>
      </c>
      <c r="AT9" s="21" t="str">
        <f t="shared" ref="AT9:BE17" ca="1" si="10">IF(AND($F9&lt;&gt;"",$F9=0,$G9=AT$6),"u","")</f>
        <v/>
      </c>
      <c r="AU9" s="21" t="str">
        <f t="shared" ca="1" si="10"/>
        <v/>
      </c>
      <c r="AV9" s="21" t="str">
        <f t="shared" ca="1" si="10"/>
        <v/>
      </c>
      <c r="AW9" s="21" t="str">
        <f t="shared" ca="1" si="10"/>
        <v/>
      </c>
      <c r="AX9" s="21" t="str">
        <f t="shared" ca="1" si="10"/>
        <v/>
      </c>
      <c r="AY9" s="21" t="str">
        <f t="shared" ca="1" si="10"/>
        <v/>
      </c>
      <c r="AZ9" s="21" t="str">
        <f t="shared" ca="1" si="10"/>
        <v/>
      </c>
      <c r="BA9" s="21" t="str">
        <f t="shared" ca="1" si="10"/>
        <v/>
      </c>
      <c r="BB9" s="21" t="str">
        <f t="shared" ca="1" si="10"/>
        <v/>
      </c>
      <c r="BC9" s="21" t="str">
        <f t="shared" ca="1" si="10"/>
        <v/>
      </c>
      <c r="BD9" s="21" t="str">
        <f t="shared" ca="1" si="10"/>
        <v/>
      </c>
      <c r="BE9" s="21" t="str">
        <f t="shared" ca="1" si="10"/>
        <v/>
      </c>
    </row>
    <row r="10" spans="1:57" x14ac:dyDescent="0.2">
      <c r="A10" s="30">
        <f t="shared" ref="A10:A27" si="11">A9+1</f>
        <v>2</v>
      </c>
      <c r="B10" s="23">
        <f t="shared" ref="B10:B24" ca="1" si="12">IF(AND($H10&lt;&gt;"",$K10=""),IF(AND($J10="",$H10&lt;TODAY()),2,IF(OR($H10&lt;$J10,$H10&lt;TODAY()),1,"")),IF($H10&lt;$K10,0,""))</f>
        <v>2</v>
      </c>
      <c r="C10" s="40" t="s">
        <v>19</v>
      </c>
      <c r="D10" s="6"/>
      <c r="E10" s="7" t="s">
        <v>55</v>
      </c>
      <c r="F10" s="8"/>
      <c r="G10" s="29">
        <f ca="1">IF($C10="S",DateEtape(TRUE,ROW()),IF($L10="DD",WORKDAY.INTL(INDIRECT(ADDRESS($M10+8,7)),$N10,1,JoursFériés),IF($L10="DF",WORKDAY.INTL(INDIRECT(ADDRESS($M10+8,7)),IF($F10=0,$N10-1,$N10-$F10),1,JoursFériés),IF($L10="FD",WORKDAY.INTL(INDIRECT(ADDRESS($M10+8,8)),$N10+1,1,JoursFériés),IF($L10="FF",WORKDAY.INTL(INDIRECT(ADDRESS($M10+8,8)),IF($F10=0,$N10,$N10-$F10+1),1,JoursFériés),"")))))</f>
        <v>45180</v>
      </c>
      <c r="H10" s="10">
        <f ca="1">IF($C10="S",DateEtape(FALSE,ROW()),IF($G10="","",IF($F10=0,WORKDAY.INTL($G10,$F10,1,JoursFériés),WORKDAY.INTL($G10,$F10-1,1,JoursFériés))))</f>
        <v>45183</v>
      </c>
      <c r="I10" s="11" t="str">
        <f t="shared" ca="1" si="6"/>
        <v/>
      </c>
      <c r="J10" s="9"/>
      <c r="K10" s="36"/>
      <c r="L10" s="24"/>
      <c r="M10" s="25"/>
      <c r="N10" s="24"/>
      <c r="O10" s="32"/>
      <c r="P10" s="21" t="str">
        <f t="shared" ca="1" si="7"/>
        <v/>
      </c>
      <c r="Q10" s="21" t="str">
        <f t="shared" ca="1" si="7"/>
        <v/>
      </c>
      <c r="R10" s="21" t="str">
        <f t="shared" ca="1" si="7"/>
        <v/>
      </c>
      <c r="S10" s="21" t="str">
        <f t="shared" ca="1" si="7"/>
        <v/>
      </c>
      <c r="T10" s="21" t="str">
        <f t="shared" ca="1" si="7"/>
        <v/>
      </c>
      <c r="U10" s="21" t="str">
        <f t="shared" ca="1" si="7"/>
        <v/>
      </c>
      <c r="V10" s="21" t="str">
        <f t="shared" ca="1" si="7"/>
        <v/>
      </c>
      <c r="W10" s="21" t="str">
        <f t="shared" ca="1" si="7"/>
        <v/>
      </c>
      <c r="X10" s="21" t="str">
        <f t="shared" ca="1" si="7"/>
        <v/>
      </c>
      <c r="Y10" s="21" t="str">
        <f t="shared" ca="1" si="7"/>
        <v/>
      </c>
      <c r="Z10" s="21" t="str">
        <f t="shared" ca="1" si="8"/>
        <v/>
      </c>
      <c r="AA10" s="21" t="str">
        <f t="shared" ca="1" si="8"/>
        <v/>
      </c>
      <c r="AB10" s="21" t="str">
        <f t="shared" ca="1" si="8"/>
        <v/>
      </c>
      <c r="AC10" s="21" t="str">
        <f t="shared" ca="1" si="8"/>
        <v/>
      </c>
      <c r="AD10" s="21" t="str">
        <f t="shared" ca="1" si="8"/>
        <v/>
      </c>
      <c r="AE10" s="21" t="str">
        <f t="shared" ca="1" si="8"/>
        <v/>
      </c>
      <c r="AF10" s="21" t="str">
        <f t="shared" ca="1" si="8"/>
        <v/>
      </c>
      <c r="AG10" s="21" t="str">
        <f t="shared" ca="1" si="8"/>
        <v/>
      </c>
      <c r="AH10" s="21" t="str">
        <f t="shared" ca="1" si="8"/>
        <v/>
      </c>
      <c r="AI10" s="21" t="str">
        <f t="shared" ca="1" si="8"/>
        <v/>
      </c>
      <c r="AJ10" s="21" t="str">
        <f t="shared" ca="1" si="9"/>
        <v/>
      </c>
      <c r="AK10" s="21" t="str">
        <f t="shared" ca="1" si="9"/>
        <v/>
      </c>
      <c r="AL10" s="21" t="str">
        <f t="shared" ca="1" si="9"/>
        <v/>
      </c>
      <c r="AM10" s="21" t="str">
        <f t="shared" ca="1" si="9"/>
        <v/>
      </c>
      <c r="AN10" s="21" t="str">
        <f t="shared" ca="1" si="9"/>
        <v/>
      </c>
      <c r="AO10" s="21" t="str">
        <f t="shared" ca="1" si="9"/>
        <v/>
      </c>
      <c r="AP10" s="21" t="str">
        <f t="shared" ca="1" si="9"/>
        <v/>
      </c>
      <c r="AQ10" s="21" t="str">
        <f t="shared" ca="1" si="9"/>
        <v/>
      </c>
      <c r="AR10" s="21" t="str">
        <f t="shared" ca="1" si="9"/>
        <v/>
      </c>
      <c r="AS10" s="21" t="str">
        <f t="shared" ca="1" si="9"/>
        <v/>
      </c>
      <c r="AT10" s="21" t="str">
        <f t="shared" ca="1" si="10"/>
        <v/>
      </c>
      <c r="AU10" s="21" t="str">
        <f t="shared" ca="1" si="10"/>
        <v/>
      </c>
      <c r="AV10" s="21" t="str">
        <f t="shared" ca="1" si="10"/>
        <v/>
      </c>
      <c r="AW10" s="21" t="str">
        <f t="shared" ca="1" si="10"/>
        <v/>
      </c>
      <c r="AX10" s="21" t="str">
        <f t="shared" ca="1" si="10"/>
        <v/>
      </c>
      <c r="AY10" s="21" t="str">
        <f t="shared" ca="1" si="10"/>
        <v/>
      </c>
      <c r="AZ10" s="21" t="str">
        <f t="shared" ca="1" si="10"/>
        <v/>
      </c>
      <c r="BA10" s="21" t="str">
        <f t="shared" ca="1" si="10"/>
        <v/>
      </c>
      <c r="BB10" s="21" t="str">
        <f t="shared" ca="1" si="10"/>
        <v/>
      </c>
      <c r="BC10" s="21" t="str">
        <f t="shared" ca="1" si="10"/>
        <v/>
      </c>
      <c r="BD10" s="21" t="str">
        <f t="shared" ca="1" si="10"/>
        <v/>
      </c>
      <c r="BE10" s="21" t="str">
        <f t="shared" ca="1" si="10"/>
        <v/>
      </c>
    </row>
    <row r="11" spans="1:57" x14ac:dyDescent="0.2">
      <c r="A11" s="30">
        <f t="shared" si="11"/>
        <v>3</v>
      </c>
      <c r="B11" s="23">
        <f t="shared" ca="1" si="12"/>
        <v>2</v>
      </c>
      <c r="C11" s="41"/>
      <c r="D11" s="6"/>
      <c r="E11" s="35" t="s">
        <v>58</v>
      </c>
      <c r="F11" s="8">
        <v>1</v>
      </c>
      <c r="G11" s="29">
        <f ca="1">IF($C11="S",DateEtape(TRUE,ROW()),IF($L11="DD",WORKDAY.INTL(INDIRECT(ADDRESS($M11+8,7)),$N11,1,JoursFériés),IF($L11="DF",WORKDAY.INTL(INDIRECT(ADDRESS($M11+8,7)),IF($F11=0,$N11-1,$N11-$F11),1,JoursFériés),IF($L11="FD",WORKDAY.INTL(INDIRECT(ADDRESS($M11+8,8)),$N11+1,1,JoursFériés),IF($L11="FF",WORKDAY.INTL(INDIRECT(ADDRESS($M11+8,8)),IF($F11=0,$N11,$N11-$F11+1),1,JoursFériés),"")))))</f>
        <v>45180</v>
      </c>
      <c r="H11" s="10">
        <f ca="1">IF($C11="S",DateEtape(FALSE,ROW()),IF($G11="","",IF($F11=0,WORKDAY.INTL($G11,$F11,1,JoursFériés),WORKDAY.INTL($G11,$F11-1,1,JoursFériés))))</f>
        <v>45180</v>
      </c>
      <c r="I11" s="11" t="str">
        <f t="shared" ca="1" si="6"/>
        <v/>
      </c>
      <c r="J11" s="9"/>
      <c r="K11" s="36"/>
      <c r="L11" s="24" t="s">
        <v>51</v>
      </c>
      <c r="M11" s="25">
        <v>4</v>
      </c>
      <c r="N11" s="24"/>
      <c r="O11" s="32"/>
      <c r="P11" s="21" t="str">
        <f t="shared" ca="1" si="7"/>
        <v/>
      </c>
      <c r="Q11" s="21" t="str">
        <f t="shared" ca="1" si="7"/>
        <v/>
      </c>
      <c r="R11" s="21" t="str">
        <f t="shared" ca="1" si="7"/>
        <v/>
      </c>
      <c r="S11" s="21" t="str">
        <f t="shared" ca="1" si="7"/>
        <v/>
      </c>
      <c r="T11" s="21" t="str">
        <f t="shared" ca="1" si="7"/>
        <v/>
      </c>
      <c r="U11" s="21" t="str">
        <f t="shared" ca="1" si="7"/>
        <v/>
      </c>
      <c r="V11" s="21" t="str">
        <f t="shared" ca="1" si="7"/>
        <v/>
      </c>
      <c r="W11" s="21" t="str">
        <f t="shared" ca="1" si="7"/>
        <v/>
      </c>
      <c r="X11" s="21" t="str">
        <f t="shared" ca="1" si="7"/>
        <v/>
      </c>
      <c r="Y11" s="21" t="str">
        <f t="shared" ca="1" si="7"/>
        <v/>
      </c>
      <c r="Z11" s="21" t="str">
        <f t="shared" ca="1" si="8"/>
        <v/>
      </c>
      <c r="AA11" s="21" t="str">
        <f t="shared" ca="1" si="8"/>
        <v/>
      </c>
      <c r="AB11" s="21" t="str">
        <f t="shared" ca="1" si="8"/>
        <v/>
      </c>
      <c r="AC11" s="21" t="str">
        <f t="shared" ca="1" si="8"/>
        <v/>
      </c>
      <c r="AD11" s="21" t="str">
        <f t="shared" ca="1" si="8"/>
        <v/>
      </c>
      <c r="AE11" s="21" t="str">
        <f t="shared" ca="1" si="8"/>
        <v/>
      </c>
      <c r="AF11" s="21" t="str">
        <f t="shared" ca="1" si="8"/>
        <v/>
      </c>
      <c r="AG11" s="21" t="str">
        <f t="shared" ca="1" si="8"/>
        <v/>
      </c>
      <c r="AH11" s="21" t="str">
        <f t="shared" ca="1" si="8"/>
        <v/>
      </c>
      <c r="AI11" s="21" t="str">
        <f t="shared" ca="1" si="8"/>
        <v/>
      </c>
      <c r="AJ11" s="21" t="str">
        <f t="shared" ca="1" si="9"/>
        <v/>
      </c>
      <c r="AK11" s="21" t="str">
        <f t="shared" ca="1" si="9"/>
        <v/>
      </c>
      <c r="AL11" s="21" t="str">
        <f t="shared" ca="1" si="9"/>
        <v/>
      </c>
      <c r="AM11" s="21" t="str">
        <f t="shared" ca="1" si="9"/>
        <v/>
      </c>
      <c r="AN11" s="21" t="str">
        <f t="shared" ca="1" si="9"/>
        <v/>
      </c>
      <c r="AO11" s="21" t="str">
        <f t="shared" ca="1" si="9"/>
        <v/>
      </c>
      <c r="AP11" s="21" t="str">
        <f t="shared" ca="1" si="9"/>
        <v/>
      </c>
      <c r="AQ11" s="21" t="str">
        <f t="shared" ca="1" si="9"/>
        <v/>
      </c>
      <c r="AR11" s="21" t="str">
        <f t="shared" ca="1" si="9"/>
        <v/>
      </c>
      <c r="AS11" s="21" t="str">
        <f t="shared" ca="1" si="9"/>
        <v/>
      </c>
      <c r="AT11" s="21" t="str">
        <f t="shared" ca="1" si="10"/>
        <v/>
      </c>
      <c r="AU11" s="21" t="str">
        <f t="shared" ca="1" si="10"/>
        <v/>
      </c>
      <c r="AV11" s="21" t="str">
        <f t="shared" ca="1" si="10"/>
        <v/>
      </c>
      <c r="AW11" s="21" t="str">
        <f t="shared" ca="1" si="10"/>
        <v/>
      </c>
      <c r="AX11" s="21" t="str">
        <f t="shared" ca="1" si="10"/>
        <v/>
      </c>
      <c r="AY11" s="21" t="str">
        <f t="shared" ca="1" si="10"/>
        <v/>
      </c>
      <c r="AZ11" s="21" t="str">
        <f t="shared" ca="1" si="10"/>
        <v/>
      </c>
      <c r="BA11" s="21" t="str">
        <f t="shared" ca="1" si="10"/>
        <v/>
      </c>
      <c r="BB11" s="21" t="str">
        <f t="shared" ca="1" si="10"/>
        <v/>
      </c>
      <c r="BC11" s="21" t="str">
        <f t="shared" ca="1" si="10"/>
        <v/>
      </c>
      <c r="BD11" s="21" t="str">
        <f t="shared" ca="1" si="10"/>
        <v/>
      </c>
      <c r="BE11" s="21" t="str">
        <f t="shared" ca="1" si="10"/>
        <v/>
      </c>
    </row>
    <row r="12" spans="1:57" x14ac:dyDescent="0.2">
      <c r="A12" s="30">
        <f t="shared" si="11"/>
        <v>4</v>
      </c>
      <c r="B12" s="23">
        <f t="shared" ca="1" si="12"/>
        <v>2</v>
      </c>
      <c r="C12" s="40"/>
      <c r="D12" s="6"/>
      <c r="E12" s="35" t="s">
        <v>59</v>
      </c>
      <c r="F12" s="8">
        <v>1</v>
      </c>
      <c r="G12" s="29">
        <f ca="1">IF($C12="S",DateEtape(TRUE,ROW()),IF($L12="DD",WORKDAY.INTL(INDIRECT(ADDRESS($M12+8,7)),$N12,1,JoursFériés),IF($L12="DF",WORKDAY.INTL(INDIRECT(ADDRESS($M12+8,7)),IF($F12=0,$N12-1,$N12-$F12),1,JoursFériés),IF($L12="FD",WORKDAY.INTL(INDIRECT(ADDRESS($M12+8,8)),$N12+1,1,JoursFériés),IF($L12="FF",WORKDAY.INTL(INDIRECT(ADDRESS($M12+8,8)),IF($F12=0,$N12,$N12-$F12+1),1,JoursFériés),"")))))</f>
        <v>45180</v>
      </c>
      <c r="H12" s="10">
        <f ca="1">IF($C12="S",DateEtape(FALSE,ROW()),IF($G12="","",IF($F12=0,WORKDAY.INTL($G12,$F12,1,JoursFériés),WORKDAY.INTL($G12,$F12-1,1,JoursFériés))))</f>
        <v>45180</v>
      </c>
      <c r="I12" s="11" t="str">
        <f t="shared" ca="1" si="6"/>
        <v/>
      </c>
      <c r="J12" s="9"/>
      <c r="K12" s="36"/>
      <c r="L12" s="24" t="s">
        <v>52</v>
      </c>
      <c r="M12" s="25">
        <f>A13</f>
        <v>5</v>
      </c>
      <c r="N12" s="24"/>
      <c r="O12" s="32"/>
      <c r="P12" s="21" t="str">
        <f t="shared" ca="1" si="7"/>
        <v/>
      </c>
      <c r="Q12" s="21" t="str">
        <f t="shared" ca="1" si="7"/>
        <v/>
      </c>
      <c r="R12" s="21" t="str">
        <f t="shared" ca="1" si="7"/>
        <v/>
      </c>
      <c r="S12" s="21" t="str">
        <f t="shared" ca="1" si="7"/>
        <v/>
      </c>
      <c r="T12" s="21" t="str">
        <f t="shared" ca="1" si="7"/>
        <v/>
      </c>
      <c r="U12" s="21" t="str">
        <f t="shared" ca="1" si="7"/>
        <v/>
      </c>
      <c r="V12" s="21" t="str">
        <f t="shared" ca="1" si="7"/>
        <v/>
      </c>
      <c r="W12" s="21" t="str">
        <f t="shared" ca="1" si="7"/>
        <v/>
      </c>
      <c r="X12" s="21" t="str">
        <f t="shared" ca="1" si="7"/>
        <v/>
      </c>
      <c r="Y12" s="21" t="str">
        <f t="shared" ca="1" si="7"/>
        <v/>
      </c>
      <c r="Z12" s="21" t="str">
        <f t="shared" ca="1" si="8"/>
        <v/>
      </c>
      <c r="AA12" s="21" t="str">
        <f t="shared" ca="1" si="8"/>
        <v/>
      </c>
      <c r="AB12" s="21" t="str">
        <f t="shared" ca="1" si="8"/>
        <v/>
      </c>
      <c r="AC12" s="21" t="str">
        <f t="shared" ca="1" si="8"/>
        <v/>
      </c>
      <c r="AD12" s="21" t="str">
        <f t="shared" ca="1" si="8"/>
        <v/>
      </c>
      <c r="AE12" s="21" t="str">
        <f t="shared" ca="1" si="8"/>
        <v/>
      </c>
      <c r="AF12" s="21" t="str">
        <f t="shared" ca="1" si="8"/>
        <v/>
      </c>
      <c r="AG12" s="21" t="str">
        <f t="shared" ca="1" si="8"/>
        <v/>
      </c>
      <c r="AH12" s="21" t="str">
        <f t="shared" ca="1" si="8"/>
        <v/>
      </c>
      <c r="AI12" s="21" t="str">
        <f t="shared" ca="1" si="8"/>
        <v/>
      </c>
      <c r="AJ12" s="21" t="str">
        <f t="shared" ca="1" si="9"/>
        <v/>
      </c>
      <c r="AK12" s="21" t="str">
        <f t="shared" ca="1" si="9"/>
        <v/>
      </c>
      <c r="AL12" s="21" t="str">
        <f t="shared" ca="1" si="9"/>
        <v/>
      </c>
      <c r="AM12" s="21" t="str">
        <f t="shared" ca="1" si="9"/>
        <v/>
      </c>
      <c r="AN12" s="21" t="str">
        <f t="shared" ca="1" si="9"/>
        <v/>
      </c>
      <c r="AO12" s="21" t="str">
        <f t="shared" ca="1" si="9"/>
        <v/>
      </c>
      <c r="AP12" s="21" t="str">
        <f t="shared" ca="1" si="9"/>
        <v/>
      </c>
      <c r="AQ12" s="21" t="str">
        <f t="shared" ca="1" si="9"/>
        <v/>
      </c>
      <c r="AR12" s="21" t="str">
        <f t="shared" ca="1" si="9"/>
        <v/>
      </c>
      <c r="AS12" s="21" t="str">
        <f t="shared" ca="1" si="9"/>
        <v/>
      </c>
      <c r="AT12" s="21" t="str">
        <f t="shared" ca="1" si="10"/>
        <v/>
      </c>
      <c r="AU12" s="21" t="str">
        <f t="shared" ca="1" si="10"/>
        <v/>
      </c>
      <c r="AV12" s="21" t="str">
        <f t="shared" ca="1" si="10"/>
        <v/>
      </c>
      <c r="AW12" s="21" t="str">
        <f t="shared" ca="1" si="10"/>
        <v/>
      </c>
      <c r="AX12" s="21" t="str">
        <f t="shared" ca="1" si="10"/>
        <v/>
      </c>
      <c r="AY12" s="21" t="str">
        <f t="shared" ca="1" si="10"/>
        <v/>
      </c>
      <c r="AZ12" s="21" t="str">
        <f t="shared" ca="1" si="10"/>
        <v/>
      </c>
      <c r="BA12" s="21" t="str">
        <f t="shared" ca="1" si="10"/>
        <v/>
      </c>
      <c r="BB12" s="21" t="str">
        <f t="shared" ca="1" si="10"/>
        <v/>
      </c>
      <c r="BC12" s="21" t="str">
        <f t="shared" ca="1" si="10"/>
        <v/>
      </c>
      <c r="BD12" s="21" t="str">
        <f t="shared" ca="1" si="10"/>
        <v/>
      </c>
      <c r="BE12" s="21" t="str">
        <f t="shared" ca="1" si="10"/>
        <v/>
      </c>
    </row>
    <row r="13" spans="1:57" x14ac:dyDescent="0.2">
      <c r="A13" s="30">
        <f t="shared" si="11"/>
        <v>5</v>
      </c>
      <c r="B13" s="23">
        <f t="shared" ca="1" si="12"/>
        <v>2</v>
      </c>
      <c r="C13" s="40"/>
      <c r="D13" s="6"/>
      <c r="E13" s="7" t="s">
        <v>60</v>
      </c>
      <c r="F13" s="8">
        <v>3</v>
      </c>
      <c r="G13" s="29">
        <f ca="1">IF($C13="S",DateEtape(TRUE,ROW()),IF($L13="DD",WORKDAY.INTL(INDIRECT(ADDRESS($M13+8,7)),$N13,1,JoursFériés),IF($L13="DF",WORKDAY.INTL(INDIRECT(ADDRESS($M13+8,7)),IF($F13=0,$N13-1,$N13-$F13),1,JoursFériés),IF($L13="FD",WORKDAY.INTL(INDIRECT(ADDRESS($M13+8,8)),$N13+1,1,JoursFériés),IF($L13="FF",WORKDAY.INTL(INDIRECT(ADDRESS($M13+8,8)),IF($F13=0,$N13,$N13-$F13+1),1,JoursFériés),"")))))</f>
        <v>45181</v>
      </c>
      <c r="H13" s="10">
        <f ca="1">IF($C13="S",DateEtape(FALSE,ROW()),IF($G13="","",IF($F13=0,WORKDAY.INTL($G13,$F13,1,JoursFériés),WORKDAY.INTL($G13,$F13-1,1,JoursFériés))))</f>
        <v>45183</v>
      </c>
      <c r="I13" s="11" t="str">
        <f t="shared" ca="1" si="6"/>
        <v/>
      </c>
      <c r="J13" s="9"/>
      <c r="K13" s="36"/>
      <c r="L13" s="24" t="s">
        <v>52</v>
      </c>
      <c r="M13" s="25">
        <f>A9</f>
        <v>1</v>
      </c>
      <c r="N13" s="24"/>
      <c r="O13" s="32"/>
      <c r="P13" s="21" t="str">
        <f t="shared" ca="1" si="7"/>
        <v/>
      </c>
      <c r="Q13" s="21" t="str">
        <f t="shared" ca="1" si="7"/>
        <v/>
      </c>
      <c r="R13" s="21" t="str">
        <f t="shared" ca="1" si="7"/>
        <v/>
      </c>
      <c r="S13" s="21" t="str">
        <f t="shared" ca="1" si="7"/>
        <v/>
      </c>
      <c r="T13" s="21" t="str">
        <f t="shared" ca="1" si="7"/>
        <v/>
      </c>
      <c r="U13" s="21" t="str">
        <f t="shared" ca="1" si="7"/>
        <v/>
      </c>
      <c r="V13" s="21" t="str">
        <f t="shared" ca="1" si="7"/>
        <v/>
      </c>
      <c r="W13" s="21" t="str">
        <f t="shared" ca="1" si="7"/>
        <v/>
      </c>
      <c r="X13" s="21" t="str">
        <f t="shared" ca="1" si="7"/>
        <v/>
      </c>
      <c r="Y13" s="21" t="str">
        <f t="shared" ca="1" si="7"/>
        <v/>
      </c>
      <c r="Z13" s="21" t="str">
        <f t="shared" ca="1" si="8"/>
        <v/>
      </c>
      <c r="AA13" s="21" t="str">
        <f t="shared" ca="1" si="8"/>
        <v/>
      </c>
      <c r="AB13" s="21" t="str">
        <f t="shared" ca="1" si="8"/>
        <v/>
      </c>
      <c r="AC13" s="21" t="str">
        <f t="shared" ca="1" si="8"/>
        <v/>
      </c>
      <c r="AD13" s="21" t="str">
        <f t="shared" ca="1" si="8"/>
        <v/>
      </c>
      <c r="AE13" s="21" t="str">
        <f t="shared" ca="1" si="8"/>
        <v/>
      </c>
      <c r="AF13" s="21" t="str">
        <f t="shared" ca="1" si="8"/>
        <v/>
      </c>
      <c r="AG13" s="21" t="str">
        <f t="shared" ca="1" si="8"/>
        <v/>
      </c>
      <c r="AH13" s="21" t="str">
        <f t="shared" ca="1" si="8"/>
        <v/>
      </c>
      <c r="AI13" s="21" t="str">
        <f t="shared" ca="1" si="8"/>
        <v/>
      </c>
      <c r="AJ13" s="21" t="str">
        <f t="shared" ca="1" si="9"/>
        <v/>
      </c>
      <c r="AK13" s="21" t="str">
        <f t="shared" ca="1" si="9"/>
        <v/>
      </c>
      <c r="AL13" s="21" t="str">
        <f t="shared" ca="1" si="9"/>
        <v/>
      </c>
      <c r="AM13" s="21" t="str">
        <f t="shared" ca="1" si="9"/>
        <v/>
      </c>
      <c r="AN13" s="21" t="str">
        <f t="shared" ca="1" si="9"/>
        <v/>
      </c>
      <c r="AO13" s="21" t="str">
        <f t="shared" ca="1" si="9"/>
        <v/>
      </c>
      <c r="AP13" s="21" t="str">
        <f t="shared" ca="1" si="9"/>
        <v/>
      </c>
      <c r="AQ13" s="21" t="str">
        <f t="shared" ca="1" si="9"/>
        <v/>
      </c>
      <c r="AR13" s="21" t="str">
        <f t="shared" ca="1" si="9"/>
        <v/>
      </c>
      <c r="AS13" s="21" t="str">
        <f t="shared" ca="1" si="9"/>
        <v/>
      </c>
      <c r="AT13" s="21" t="str">
        <f t="shared" ca="1" si="10"/>
        <v/>
      </c>
      <c r="AU13" s="21" t="str">
        <f t="shared" ca="1" si="10"/>
        <v/>
      </c>
      <c r="AV13" s="21" t="str">
        <f t="shared" ca="1" si="10"/>
        <v/>
      </c>
      <c r="AW13" s="21" t="str">
        <f t="shared" ca="1" si="10"/>
        <v/>
      </c>
      <c r="AX13" s="21" t="str">
        <f t="shared" ca="1" si="10"/>
        <v/>
      </c>
      <c r="AY13" s="21" t="str">
        <f t="shared" ca="1" si="10"/>
        <v/>
      </c>
      <c r="AZ13" s="21" t="str">
        <f t="shared" ca="1" si="10"/>
        <v/>
      </c>
      <c r="BA13" s="21" t="str">
        <f t="shared" ca="1" si="10"/>
        <v/>
      </c>
      <c r="BB13" s="21" t="str">
        <f t="shared" ca="1" si="10"/>
        <v/>
      </c>
      <c r="BC13" s="21" t="str">
        <f t="shared" ca="1" si="10"/>
        <v/>
      </c>
      <c r="BD13" s="21" t="str">
        <f t="shared" ca="1" si="10"/>
        <v/>
      </c>
      <c r="BE13" s="21" t="str">
        <f t="shared" ca="1" si="10"/>
        <v/>
      </c>
    </row>
    <row r="14" spans="1:57" x14ac:dyDescent="0.2">
      <c r="A14" s="30">
        <f t="shared" si="11"/>
        <v>6</v>
      </c>
      <c r="B14" s="23" t="str">
        <f t="shared" ca="1" si="12"/>
        <v/>
      </c>
      <c r="C14" s="40" t="s">
        <v>19</v>
      </c>
      <c r="D14" s="6"/>
      <c r="E14" s="7" t="s">
        <v>61</v>
      </c>
      <c r="F14" s="8"/>
      <c r="G14" s="29">
        <f ca="1">IF($C14="S",DateEtape(TRUE,ROW()),IF($L14="DD",WORKDAY.INTL(INDIRECT(ADDRESS($M14+8,7)),$N14,1,JoursFériés),IF($L14="DF",WORKDAY.INTL(INDIRECT(ADDRESS($M14+8,7)),IF($F14=0,$N14-1,$N14-$F14),1,JoursFériés),IF($L14="FD",WORKDAY.INTL(INDIRECT(ADDRESS($M14+8,8)),$N14+1,1,JoursFériés),IF($L14="FF",WORKDAY.INTL(INDIRECT(ADDRESS($M14+8,8)),IF($F14=0,$N14,$N14-$F14+1),1,JoursFériés),"")))))</f>
        <v>45181</v>
      </c>
      <c r="H14" s="10">
        <f ca="1">IF($C14="S",DateEtape(FALSE,ROW()),IF($G14="","",IF($F14=0,WORKDAY.INTL($G14,$F14,1,JoursFériés),WORKDAY.INTL($G14,$F14-1,1,JoursFériés))))</f>
        <v>45202</v>
      </c>
      <c r="I14" s="11" t="str">
        <f t="shared" ca="1" si="6"/>
        <v/>
      </c>
      <c r="J14" s="9"/>
      <c r="K14" s="36"/>
      <c r="L14" s="24"/>
      <c r="M14" s="25"/>
      <c r="N14" s="24"/>
      <c r="O14" s="32"/>
      <c r="P14" s="21" t="str">
        <f t="shared" ca="1" si="7"/>
        <v/>
      </c>
      <c r="Q14" s="21" t="str">
        <f t="shared" ca="1" si="7"/>
        <v/>
      </c>
      <c r="R14" s="21" t="str">
        <f t="shared" ca="1" si="7"/>
        <v/>
      </c>
      <c r="S14" s="21" t="str">
        <f t="shared" ca="1" si="7"/>
        <v/>
      </c>
      <c r="T14" s="21" t="str">
        <f t="shared" ca="1" si="7"/>
        <v/>
      </c>
      <c r="U14" s="21" t="str">
        <f t="shared" ca="1" si="7"/>
        <v/>
      </c>
      <c r="V14" s="21" t="str">
        <f t="shared" ca="1" si="7"/>
        <v/>
      </c>
      <c r="W14" s="21" t="str">
        <f t="shared" ca="1" si="7"/>
        <v/>
      </c>
      <c r="X14" s="21" t="str">
        <f t="shared" ca="1" si="7"/>
        <v/>
      </c>
      <c r="Y14" s="21" t="str">
        <f t="shared" ca="1" si="7"/>
        <v/>
      </c>
      <c r="Z14" s="21" t="str">
        <f t="shared" ca="1" si="8"/>
        <v/>
      </c>
      <c r="AA14" s="21" t="str">
        <f t="shared" ca="1" si="8"/>
        <v/>
      </c>
      <c r="AB14" s="21" t="str">
        <f t="shared" ca="1" si="8"/>
        <v/>
      </c>
      <c r="AC14" s="21" t="str">
        <f t="shared" ca="1" si="8"/>
        <v/>
      </c>
      <c r="AD14" s="21" t="str">
        <f t="shared" ca="1" si="8"/>
        <v/>
      </c>
      <c r="AE14" s="21" t="str">
        <f t="shared" ca="1" si="8"/>
        <v/>
      </c>
      <c r="AF14" s="21" t="str">
        <f t="shared" ca="1" si="8"/>
        <v/>
      </c>
      <c r="AG14" s="21" t="str">
        <f t="shared" ca="1" si="8"/>
        <v/>
      </c>
      <c r="AH14" s="21" t="str">
        <f t="shared" ca="1" si="8"/>
        <v/>
      </c>
      <c r="AI14" s="21" t="str">
        <f t="shared" ca="1" si="8"/>
        <v/>
      </c>
      <c r="AJ14" s="21" t="str">
        <f t="shared" ca="1" si="9"/>
        <v/>
      </c>
      <c r="AK14" s="21" t="str">
        <f t="shared" ca="1" si="9"/>
        <v/>
      </c>
      <c r="AL14" s="21" t="str">
        <f t="shared" ca="1" si="9"/>
        <v/>
      </c>
      <c r="AM14" s="21" t="str">
        <f t="shared" ca="1" si="9"/>
        <v/>
      </c>
      <c r="AN14" s="21" t="str">
        <f t="shared" ca="1" si="9"/>
        <v/>
      </c>
      <c r="AO14" s="21" t="str">
        <f t="shared" ca="1" si="9"/>
        <v/>
      </c>
      <c r="AP14" s="21" t="str">
        <f t="shared" ca="1" si="9"/>
        <v/>
      </c>
      <c r="AQ14" s="21" t="str">
        <f t="shared" ca="1" si="9"/>
        <v/>
      </c>
      <c r="AR14" s="21" t="str">
        <f t="shared" ca="1" si="9"/>
        <v/>
      </c>
      <c r="AS14" s="21" t="str">
        <f t="shared" ca="1" si="9"/>
        <v/>
      </c>
      <c r="AT14" s="21" t="str">
        <f t="shared" ca="1" si="10"/>
        <v/>
      </c>
      <c r="AU14" s="21" t="str">
        <f t="shared" ca="1" si="10"/>
        <v/>
      </c>
      <c r="AV14" s="21" t="str">
        <f t="shared" ca="1" si="10"/>
        <v/>
      </c>
      <c r="AW14" s="21" t="str">
        <f t="shared" ca="1" si="10"/>
        <v/>
      </c>
      <c r="AX14" s="21" t="str">
        <f t="shared" ca="1" si="10"/>
        <v/>
      </c>
      <c r="AY14" s="21" t="str">
        <f t="shared" ca="1" si="10"/>
        <v/>
      </c>
      <c r="AZ14" s="21" t="str">
        <f t="shared" ca="1" si="10"/>
        <v/>
      </c>
      <c r="BA14" s="21" t="str">
        <f t="shared" ca="1" si="10"/>
        <v/>
      </c>
      <c r="BB14" s="21" t="str">
        <f t="shared" ca="1" si="10"/>
        <v/>
      </c>
      <c r="BC14" s="21" t="str">
        <f t="shared" ca="1" si="10"/>
        <v/>
      </c>
      <c r="BD14" s="21" t="str">
        <f t="shared" ca="1" si="10"/>
        <v/>
      </c>
      <c r="BE14" s="21" t="str">
        <f t="shared" ca="1" si="10"/>
        <v/>
      </c>
    </row>
    <row r="15" spans="1:57" x14ac:dyDescent="0.2">
      <c r="A15" s="30">
        <f t="shared" si="11"/>
        <v>7</v>
      </c>
      <c r="B15" s="23">
        <f t="shared" ca="1" si="12"/>
        <v>2</v>
      </c>
      <c r="C15" s="40"/>
      <c r="D15" s="6"/>
      <c r="E15" s="7" t="s">
        <v>62</v>
      </c>
      <c r="F15" s="8">
        <v>5</v>
      </c>
      <c r="G15" s="29">
        <f ca="1">IF($C15="S",DateEtape(TRUE,ROW()),IF($L15="DD",WORKDAY.INTL(INDIRECT(ADDRESS($M15+8,7)),$N15,1,JoursFériés),IF($L15="DF",WORKDAY.INTL(INDIRECT(ADDRESS($M15+8,7)),IF($F15=0,$N15-1,$N15-$F15),1,JoursFériés),IF($L15="FD",WORKDAY.INTL(INDIRECT(ADDRESS($M15+8,8)),$N15+1,1,JoursFériés),IF($L15="FF",WORKDAY.INTL(INDIRECT(ADDRESS($M15+8,8)),IF($F15=0,$N15,$N15-$F15+1),1,JoursFériés),"")))))</f>
        <v>45181</v>
      </c>
      <c r="H15" s="10">
        <f ca="1">IF($C15="S",DateEtape(FALSE,ROW()),IF($G15="","",IF($F15=0,WORKDAY.INTL($G15,$F15,1,JoursFériés),WORKDAY.INTL($G15,$F15-1,1,JoursFériés))))</f>
        <v>45187</v>
      </c>
      <c r="I15" s="11" t="str">
        <f t="shared" ca="1" si="6"/>
        <v/>
      </c>
      <c r="J15" s="9"/>
      <c r="K15" s="36"/>
      <c r="L15" s="24" t="s">
        <v>51</v>
      </c>
      <c r="M15" s="25">
        <f>A13</f>
        <v>5</v>
      </c>
      <c r="N15" s="24"/>
      <c r="O15" s="32"/>
      <c r="P15" s="21" t="str">
        <f t="shared" ca="1" si="7"/>
        <v/>
      </c>
      <c r="Q15" s="21" t="str">
        <f t="shared" ca="1" si="7"/>
        <v/>
      </c>
      <c r="R15" s="21" t="str">
        <f t="shared" ca="1" si="7"/>
        <v/>
      </c>
      <c r="S15" s="21" t="str">
        <f t="shared" ca="1" si="7"/>
        <v/>
      </c>
      <c r="T15" s="21" t="str">
        <f t="shared" ca="1" si="7"/>
        <v/>
      </c>
      <c r="U15" s="21" t="str">
        <f t="shared" ca="1" si="7"/>
        <v/>
      </c>
      <c r="V15" s="21" t="str">
        <f t="shared" ca="1" si="7"/>
        <v/>
      </c>
      <c r="W15" s="21" t="str">
        <f t="shared" ca="1" si="7"/>
        <v/>
      </c>
      <c r="X15" s="21" t="str">
        <f t="shared" ca="1" si="7"/>
        <v/>
      </c>
      <c r="Y15" s="21" t="str">
        <f t="shared" ca="1" si="7"/>
        <v/>
      </c>
      <c r="Z15" s="21" t="str">
        <f t="shared" ca="1" si="8"/>
        <v/>
      </c>
      <c r="AA15" s="21" t="str">
        <f t="shared" ca="1" si="8"/>
        <v/>
      </c>
      <c r="AB15" s="21" t="str">
        <f t="shared" ca="1" si="8"/>
        <v/>
      </c>
      <c r="AC15" s="21" t="str">
        <f t="shared" ca="1" si="8"/>
        <v/>
      </c>
      <c r="AD15" s="21" t="str">
        <f t="shared" ca="1" si="8"/>
        <v/>
      </c>
      <c r="AE15" s="21" t="str">
        <f t="shared" ca="1" si="8"/>
        <v/>
      </c>
      <c r="AF15" s="21" t="str">
        <f t="shared" ca="1" si="8"/>
        <v/>
      </c>
      <c r="AG15" s="21" t="str">
        <f t="shared" ca="1" si="8"/>
        <v/>
      </c>
      <c r="AH15" s="21" t="str">
        <f t="shared" ca="1" si="8"/>
        <v/>
      </c>
      <c r="AI15" s="21" t="str">
        <f t="shared" ca="1" si="8"/>
        <v/>
      </c>
      <c r="AJ15" s="21" t="str">
        <f t="shared" ca="1" si="9"/>
        <v/>
      </c>
      <c r="AK15" s="21" t="str">
        <f t="shared" ca="1" si="9"/>
        <v/>
      </c>
      <c r="AL15" s="21" t="str">
        <f t="shared" ca="1" si="9"/>
        <v/>
      </c>
      <c r="AM15" s="21" t="str">
        <f t="shared" ca="1" si="9"/>
        <v/>
      </c>
      <c r="AN15" s="21" t="str">
        <f t="shared" ca="1" si="9"/>
        <v/>
      </c>
      <c r="AO15" s="21" t="str">
        <f t="shared" ca="1" si="9"/>
        <v/>
      </c>
      <c r="AP15" s="21" t="str">
        <f t="shared" ca="1" si="9"/>
        <v/>
      </c>
      <c r="AQ15" s="21" t="str">
        <f t="shared" ca="1" si="9"/>
        <v/>
      </c>
      <c r="AR15" s="21" t="str">
        <f t="shared" ca="1" si="9"/>
        <v/>
      </c>
      <c r="AS15" s="21" t="str">
        <f t="shared" ca="1" si="9"/>
        <v/>
      </c>
      <c r="AT15" s="21" t="str">
        <f t="shared" ca="1" si="10"/>
        <v/>
      </c>
      <c r="AU15" s="21" t="str">
        <f t="shared" ca="1" si="10"/>
        <v/>
      </c>
      <c r="AV15" s="21" t="str">
        <f t="shared" ca="1" si="10"/>
        <v/>
      </c>
      <c r="AW15" s="21" t="str">
        <f t="shared" ca="1" si="10"/>
        <v/>
      </c>
      <c r="AX15" s="21" t="str">
        <f t="shared" ca="1" si="10"/>
        <v/>
      </c>
      <c r="AY15" s="21" t="str">
        <f t="shared" ca="1" si="10"/>
        <v/>
      </c>
      <c r="AZ15" s="21" t="str">
        <f t="shared" ca="1" si="10"/>
        <v/>
      </c>
      <c r="BA15" s="21" t="str">
        <f t="shared" ca="1" si="10"/>
        <v/>
      </c>
      <c r="BB15" s="21" t="str">
        <f t="shared" ca="1" si="10"/>
        <v/>
      </c>
      <c r="BC15" s="21" t="str">
        <f t="shared" ca="1" si="10"/>
        <v/>
      </c>
      <c r="BD15" s="21" t="str">
        <f t="shared" ca="1" si="10"/>
        <v/>
      </c>
      <c r="BE15" s="21" t="str">
        <f t="shared" ca="1" si="10"/>
        <v/>
      </c>
    </row>
    <row r="16" spans="1:57" x14ac:dyDescent="0.2">
      <c r="A16" s="30">
        <f t="shared" si="11"/>
        <v>8</v>
      </c>
      <c r="B16" s="23">
        <f t="shared" ca="1" si="12"/>
        <v>2</v>
      </c>
      <c r="C16" s="40"/>
      <c r="D16" s="6"/>
      <c r="E16" s="7" t="s">
        <v>63</v>
      </c>
      <c r="F16" s="8">
        <v>2</v>
      </c>
      <c r="G16" s="29">
        <f ca="1">IF($C16="S",DateEtape(TRUE,ROW()),IF($L16="DD",WORKDAY.INTL(INDIRECT(ADDRESS($M16+8,7)),$N16,1,JoursFériés),IF($L16="DF",WORKDAY.INTL(INDIRECT(ADDRESS($M16+8,7)),IF($F16=0,$N16-1,$N16-$F16),1,JoursFériés),IF($L16="FD",WORKDAY.INTL(INDIRECT(ADDRESS($M16+8,8)),$N16+1,1,JoursFériés),IF($L16="FF",WORKDAY.INTL(INDIRECT(ADDRESS($M16+8,8)),IF($F16=0,$N16,$N16-$F16+1),1,JoursFériés),"")))))</f>
        <v>45189</v>
      </c>
      <c r="H16" s="10">
        <f ca="1">IF($C16="S",DateEtape(FALSE,ROW()),IF($G16="","",IF($F16=0,WORKDAY.INTL($G16,$F16,1,JoursFériés),WORKDAY.INTL($G16,$F16-1,1,JoursFériés))))</f>
        <v>45190</v>
      </c>
      <c r="I16" s="11" t="str">
        <f t="shared" ca="1" si="6"/>
        <v/>
      </c>
      <c r="J16" s="9"/>
      <c r="K16" s="36"/>
      <c r="L16" s="24" t="s">
        <v>50</v>
      </c>
      <c r="M16" s="25">
        <f>A15</f>
        <v>7</v>
      </c>
      <c r="N16" s="24">
        <v>1</v>
      </c>
      <c r="O16" s="32"/>
      <c r="P16" s="21" t="str">
        <f t="shared" ca="1" si="7"/>
        <v/>
      </c>
      <c r="Q16" s="21" t="str">
        <f t="shared" ca="1" si="7"/>
        <v/>
      </c>
      <c r="R16" s="21" t="str">
        <f t="shared" ca="1" si="7"/>
        <v/>
      </c>
      <c r="S16" s="21" t="str">
        <f t="shared" ca="1" si="7"/>
        <v/>
      </c>
      <c r="T16" s="21" t="str">
        <f t="shared" ca="1" si="7"/>
        <v/>
      </c>
      <c r="U16" s="21" t="str">
        <f t="shared" ca="1" si="7"/>
        <v/>
      </c>
      <c r="V16" s="21" t="str">
        <f t="shared" ca="1" si="7"/>
        <v/>
      </c>
      <c r="W16" s="21" t="str">
        <f t="shared" ca="1" si="7"/>
        <v/>
      </c>
      <c r="X16" s="21" t="str">
        <f t="shared" ca="1" si="7"/>
        <v/>
      </c>
      <c r="Y16" s="21" t="str">
        <f t="shared" ca="1" si="7"/>
        <v/>
      </c>
      <c r="Z16" s="21" t="str">
        <f t="shared" ca="1" si="8"/>
        <v/>
      </c>
      <c r="AA16" s="21" t="str">
        <f t="shared" ca="1" si="8"/>
        <v/>
      </c>
      <c r="AB16" s="21" t="str">
        <f t="shared" ca="1" si="8"/>
        <v/>
      </c>
      <c r="AC16" s="21" t="str">
        <f t="shared" ca="1" si="8"/>
        <v/>
      </c>
      <c r="AD16" s="21" t="str">
        <f t="shared" ca="1" si="8"/>
        <v/>
      </c>
      <c r="AE16" s="21" t="str">
        <f t="shared" ca="1" si="8"/>
        <v/>
      </c>
      <c r="AF16" s="21" t="str">
        <f t="shared" ca="1" si="8"/>
        <v/>
      </c>
      <c r="AG16" s="21" t="str">
        <f t="shared" ca="1" si="8"/>
        <v/>
      </c>
      <c r="AH16" s="21" t="str">
        <f t="shared" ca="1" si="8"/>
        <v/>
      </c>
      <c r="AI16" s="21" t="str">
        <f t="shared" ca="1" si="8"/>
        <v/>
      </c>
      <c r="AJ16" s="21" t="str">
        <f t="shared" ca="1" si="9"/>
        <v/>
      </c>
      <c r="AK16" s="21" t="str">
        <f t="shared" ca="1" si="9"/>
        <v/>
      </c>
      <c r="AL16" s="21" t="str">
        <f t="shared" ca="1" si="9"/>
        <v/>
      </c>
      <c r="AM16" s="21" t="str">
        <f t="shared" ca="1" si="9"/>
        <v/>
      </c>
      <c r="AN16" s="21" t="str">
        <f t="shared" ca="1" si="9"/>
        <v/>
      </c>
      <c r="AO16" s="21" t="str">
        <f t="shared" ca="1" si="9"/>
        <v/>
      </c>
      <c r="AP16" s="21" t="str">
        <f t="shared" ca="1" si="9"/>
        <v/>
      </c>
      <c r="AQ16" s="21" t="str">
        <f t="shared" ca="1" si="9"/>
        <v/>
      </c>
      <c r="AR16" s="21" t="str">
        <f t="shared" ca="1" si="9"/>
        <v/>
      </c>
      <c r="AS16" s="21" t="str">
        <f t="shared" ca="1" si="9"/>
        <v/>
      </c>
      <c r="AT16" s="21" t="str">
        <f t="shared" ca="1" si="10"/>
        <v/>
      </c>
      <c r="AU16" s="21" t="str">
        <f t="shared" ca="1" si="10"/>
        <v/>
      </c>
      <c r="AV16" s="21" t="str">
        <f t="shared" ca="1" si="10"/>
        <v/>
      </c>
      <c r="AW16" s="21" t="str">
        <f t="shared" ca="1" si="10"/>
        <v/>
      </c>
      <c r="AX16" s="21" t="str">
        <f t="shared" ca="1" si="10"/>
        <v/>
      </c>
      <c r="AY16" s="21" t="str">
        <f t="shared" ca="1" si="10"/>
        <v/>
      </c>
      <c r="AZ16" s="21" t="str">
        <f t="shared" ca="1" si="10"/>
        <v/>
      </c>
      <c r="BA16" s="21" t="str">
        <f t="shared" ca="1" si="10"/>
        <v/>
      </c>
      <c r="BB16" s="21" t="str">
        <f t="shared" ca="1" si="10"/>
        <v/>
      </c>
      <c r="BC16" s="21" t="str">
        <f t="shared" ca="1" si="10"/>
        <v/>
      </c>
      <c r="BD16" s="21" t="str">
        <f t="shared" ca="1" si="10"/>
        <v/>
      </c>
      <c r="BE16" s="21" t="str">
        <f t="shared" ca="1" si="10"/>
        <v/>
      </c>
    </row>
    <row r="17" spans="1:57" x14ac:dyDescent="0.2">
      <c r="A17" s="30">
        <f t="shared" si="11"/>
        <v>9</v>
      </c>
      <c r="B17" s="23" t="str">
        <f t="shared" ca="1" si="12"/>
        <v/>
      </c>
      <c r="C17" s="40"/>
      <c r="D17" s="6"/>
      <c r="E17" s="7" t="s">
        <v>64</v>
      </c>
      <c r="F17" s="8">
        <v>5</v>
      </c>
      <c r="G17" s="29">
        <f ca="1">IF($C17="S",DateEtape(TRUE,ROW()),IF($L17="DD",WORKDAY.INTL(INDIRECT(ADDRESS($M17+8,7)),$N17,1,JoursFériés),IF($L17="DF",WORKDAY.INTL(INDIRECT(ADDRESS($M17+8,7)),IF($F17=0,$N17-1,$N17-$F17),1,JoursFériés),IF($L17="FD",WORKDAY.INTL(INDIRECT(ADDRESS($M17+8,8)),$N17+1,1,JoursFériés),IF($L17="FF",WORKDAY.INTL(INDIRECT(ADDRESS($M17+8,8)),IF($F17=0,$N17,$N17-$F17+1),1,JoursFériés),"")))))</f>
        <v>45191</v>
      </c>
      <c r="H17" s="10">
        <f ca="1">IF($C17="S",DateEtape(FALSE,ROW()),IF($G17="","",IF($F17=0,WORKDAY.INTL($G17,$F17,1,JoursFériés),WORKDAY.INTL($G17,$F17-1,1,JoursFériés))))</f>
        <v>45197</v>
      </c>
      <c r="I17" s="11" t="str">
        <f t="shared" ca="1" si="6"/>
        <v/>
      </c>
      <c r="J17" s="9"/>
      <c r="K17" s="36"/>
      <c r="L17" s="24" t="s">
        <v>50</v>
      </c>
      <c r="M17" s="25">
        <f>A16</f>
        <v>8</v>
      </c>
      <c r="N17" s="24"/>
      <c r="O17" s="32"/>
      <c r="P17" s="21" t="str">
        <f t="shared" ca="1" si="7"/>
        <v/>
      </c>
      <c r="Q17" s="21" t="str">
        <f t="shared" ca="1" si="7"/>
        <v/>
      </c>
      <c r="R17" s="21" t="str">
        <f t="shared" ca="1" si="7"/>
        <v/>
      </c>
      <c r="S17" s="21" t="str">
        <f t="shared" ca="1" si="7"/>
        <v/>
      </c>
      <c r="T17" s="21" t="str">
        <f t="shared" ca="1" si="7"/>
        <v/>
      </c>
      <c r="U17" s="21" t="str">
        <f t="shared" ca="1" si="7"/>
        <v/>
      </c>
      <c r="V17" s="21" t="str">
        <f t="shared" ca="1" si="7"/>
        <v/>
      </c>
      <c r="W17" s="21" t="str">
        <f t="shared" ca="1" si="7"/>
        <v/>
      </c>
      <c r="X17" s="21" t="str">
        <f t="shared" ca="1" si="7"/>
        <v/>
      </c>
      <c r="Y17" s="21" t="str">
        <f t="shared" ca="1" si="7"/>
        <v/>
      </c>
      <c r="Z17" s="21" t="str">
        <f t="shared" ca="1" si="8"/>
        <v/>
      </c>
      <c r="AA17" s="21" t="str">
        <f t="shared" ca="1" si="8"/>
        <v/>
      </c>
      <c r="AB17" s="21" t="str">
        <f t="shared" ca="1" si="8"/>
        <v/>
      </c>
      <c r="AC17" s="21" t="str">
        <f t="shared" ca="1" si="8"/>
        <v/>
      </c>
      <c r="AD17" s="21" t="str">
        <f t="shared" ca="1" si="8"/>
        <v/>
      </c>
      <c r="AE17" s="21" t="str">
        <f t="shared" ca="1" si="8"/>
        <v/>
      </c>
      <c r="AF17" s="21" t="str">
        <f t="shared" ca="1" si="8"/>
        <v/>
      </c>
      <c r="AG17" s="21" t="str">
        <f t="shared" ca="1" si="8"/>
        <v/>
      </c>
      <c r="AH17" s="21" t="str">
        <f t="shared" ca="1" si="8"/>
        <v/>
      </c>
      <c r="AI17" s="21" t="str">
        <f t="shared" ca="1" si="8"/>
        <v/>
      </c>
      <c r="AJ17" s="21" t="str">
        <f t="shared" ca="1" si="9"/>
        <v/>
      </c>
      <c r="AK17" s="21" t="str">
        <f t="shared" ca="1" si="9"/>
        <v/>
      </c>
      <c r="AL17" s="21" t="str">
        <f t="shared" ca="1" si="9"/>
        <v/>
      </c>
      <c r="AM17" s="21" t="str">
        <f t="shared" ca="1" si="9"/>
        <v/>
      </c>
      <c r="AN17" s="21" t="str">
        <f t="shared" ca="1" si="9"/>
        <v/>
      </c>
      <c r="AO17" s="21" t="str">
        <f t="shared" ca="1" si="9"/>
        <v/>
      </c>
      <c r="AP17" s="21" t="str">
        <f t="shared" ca="1" si="9"/>
        <v/>
      </c>
      <c r="AQ17" s="21" t="str">
        <f t="shared" ca="1" si="9"/>
        <v/>
      </c>
      <c r="AR17" s="21" t="str">
        <f t="shared" ca="1" si="9"/>
        <v/>
      </c>
      <c r="AS17" s="21" t="str">
        <f t="shared" ca="1" si="9"/>
        <v/>
      </c>
      <c r="AT17" s="21" t="str">
        <f t="shared" ca="1" si="10"/>
        <v/>
      </c>
      <c r="AU17" s="21" t="str">
        <f t="shared" ca="1" si="10"/>
        <v/>
      </c>
      <c r="AV17" s="21" t="str">
        <f t="shared" ca="1" si="10"/>
        <v/>
      </c>
      <c r="AW17" s="21" t="str">
        <f t="shared" ca="1" si="10"/>
        <v/>
      </c>
      <c r="AX17" s="21" t="str">
        <f t="shared" ca="1" si="10"/>
        <v/>
      </c>
      <c r="AY17" s="21" t="str">
        <f t="shared" ca="1" si="10"/>
        <v/>
      </c>
      <c r="AZ17" s="21" t="str">
        <f t="shared" ca="1" si="10"/>
        <v/>
      </c>
      <c r="BA17" s="21" t="str">
        <f t="shared" ca="1" si="10"/>
        <v/>
      </c>
      <c r="BB17" s="21" t="str">
        <f t="shared" ca="1" si="10"/>
        <v/>
      </c>
      <c r="BC17" s="21" t="str">
        <f t="shared" ca="1" si="10"/>
        <v/>
      </c>
      <c r="BD17" s="21" t="str">
        <f t="shared" ca="1" si="10"/>
        <v/>
      </c>
      <c r="BE17" s="21" t="str">
        <f t="shared" ca="1" si="10"/>
        <v/>
      </c>
    </row>
    <row r="18" spans="1:57" x14ac:dyDescent="0.2">
      <c r="A18" s="30">
        <f t="shared" si="11"/>
        <v>10</v>
      </c>
      <c r="B18" s="23" t="str">
        <f t="shared" ca="1" si="12"/>
        <v/>
      </c>
      <c r="C18" s="40"/>
      <c r="D18" s="6"/>
      <c r="E18" s="35" t="s">
        <v>65</v>
      </c>
      <c r="F18" s="8">
        <v>1</v>
      </c>
      <c r="G18" s="29">
        <f ca="1">IF($C18="S",DateEtape(TRUE,ROW()),IF($L18="DD",WORKDAY.INTL(INDIRECT(ADDRESS($M18+8,7)),$N18,1,JoursFériés),IF($L18="DF",WORKDAY.INTL(INDIRECT(ADDRESS($M18+8,7)),IF($F18=0,$N18-1,$N18-$F18),1,JoursFériés),IF($L18="FD",WORKDAY.INTL(INDIRECT(ADDRESS($M18+8,8)),$N18+1,1,JoursFériés),IF($L18="FF",WORKDAY.INTL(INDIRECT(ADDRESS($M18+8,8)),IF($F18=0,$N18,$N18-$F18+1),1,JoursFériés),"")))))</f>
        <v>45198</v>
      </c>
      <c r="H18" s="10">
        <f ca="1">IF($C18="S",DateEtape(FALSE,ROW()),IF($G18="","",IF($F18=0,WORKDAY.INTL($G18,$F18,1,JoursFériés),WORKDAY.INTL($G18,$F18-1,1,JoursFériés))))</f>
        <v>45198</v>
      </c>
      <c r="I18" s="11" t="str">
        <f t="shared" ca="1" si="6"/>
        <v/>
      </c>
      <c r="J18" s="9"/>
      <c r="K18" s="36"/>
      <c r="L18" s="24" t="s">
        <v>50</v>
      </c>
      <c r="M18" s="25">
        <f>A17</f>
        <v>9</v>
      </c>
      <c r="N18" s="24"/>
      <c r="O18" s="32"/>
      <c r="P18" s="21" t="str">
        <f t="shared" ref="P18:Y26" ca="1" si="13">IF(AND($F18&lt;&gt;"",$F18=0,$G18=P$6),"u","")</f>
        <v/>
      </c>
      <c r="Q18" s="21" t="str">
        <f t="shared" ca="1" si="13"/>
        <v/>
      </c>
      <c r="R18" s="21" t="str">
        <f t="shared" ca="1" si="13"/>
        <v/>
      </c>
      <c r="S18" s="21" t="str">
        <f t="shared" ca="1" si="13"/>
        <v/>
      </c>
      <c r="T18" s="21" t="str">
        <f t="shared" ca="1" si="13"/>
        <v/>
      </c>
      <c r="U18" s="21" t="str">
        <f t="shared" ca="1" si="13"/>
        <v/>
      </c>
      <c r="V18" s="21" t="str">
        <f t="shared" ca="1" si="13"/>
        <v/>
      </c>
      <c r="W18" s="21" t="str">
        <f t="shared" ca="1" si="13"/>
        <v/>
      </c>
      <c r="X18" s="21" t="str">
        <f t="shared" ca="1" si="13"/>
        <v/>
      </c>
      <c r="Y18" s="21" t="str">
        <f t="shared" ca="1" si="13"/>
        <v/>
      </c>
      <c r="Z18" s="21" t="str">
        <f t="shared" ref="Z18:AI26" ca="1" si="14">IF(AND($F18&lt;&gt;"",$F18=0,$G18=Z$6),"u","")</f>
        <v/>
      </c>
      <c r="AA18" s="21" t="str">
        <f t="shared" ca="1" si="14"/>
        <v/>
      </c>
      <c r="AB18" s="21" t="str">
        <f t="shared" ca="1" si="14"/>
        <v/>
      </c>
      <c r="AC18" s="21" t="str">
        <f t="shared" ca="1" si="14"/>
        <v/>
      </c>
      <c r="AD18" s="21" t="str">
        <f t="shared" ca="1" si="14"/>
        <v/>
      </c>
      <c r="AE18" s="21" t="str">
        <f t="shared" ca="1" si="14"/>
        <v/>
      </c>
      <c r="AF18" s="21" t="str">
        <f t="shared" ca="1" si="14"/>
        <v/>
      </c>
      <c r="AG18" s="21" t="str">
        <f t="shared" ca="1" si="14"/>
        <v/>
      </c>
      <c r="AH18" s="21" t="str">
        <f t="shared" ca="1" si="14"/>
        <v/>
      </c>
      <c r="AI18" s="21" t="str">
        <f t="shared" ca="1" si="14"/>
        <v/>
      </c>
      <c r="AJ18" s="21" t="str">
        <f t="shared" ref="AJ18:AS26" ca="1" si="15">IF(AND($F18&lt;&gt;"",$F18=0,$G18=AJ$6),"u","")</f>
        <v/>
      </c>
      <c r="AK18" s="21" t="str">
        <f t="shared" ca="1" si="15"/>
        <v/>
      </c>
      <c r="AL18" s="21" t="str">
        <f t="shared" ca="1" si="15"/>
        <v/>
      </c>
      <c r="AM18" s="21" t="str">
        <f t="shared" ca="1" si="15"/>
        <v/>
      </c>
      <c r="AN18" s="21" t="str">
        <f t="shared" ca="1" si="15"/>
        <v/>
      </c>
      <c r="AO18" s="21" t="str">
        <f t="shared" ca="1" si="15"/>
        <v/>
      </c>
      <c r="AP18" s="21" t="str">
        <f t="shared" ca="1" si="15"/>
        <v/>
      </c>
      <c r="AQ18" s="21" t="str">
        <f t="shared" ca="1" si="15"/>
        <v/>
      </c>
      <c r="AR18" s="21" t="str">
        <f t="shared" ca="1" si="15"/>
        <v/>
      </c>
      <c r="AS18" s="21" t="str">
        <f t="shared" ca="1" si="15"/>
        <v/>
      </c>
      <c r="AT18" s="21" t="str">
        <f t="shared" ref="AT18:BE26" ca="1" si="16">IF(AND($F18&lt;&gt;"",$F18=0,$G18=AT$6),"u","")</f>
        <v/>
      </c>
      <c r="AU18" s="21" t="str">
        <f t="shared" ca="1" si="16"/>
        <v/>
      </c>
      <c r="AV18" s="21" t="str">
        <f t="shared" ca="1" si="16"/>
        <v/>
      </c>
      <c r="AW18" s="21" t="str">
        <f t="shared" ca="1" si="16"/>
        <v/>
      </c>
      <c r="AX18" s="21" t="str">
        <f t="shared" ca="1" si="16"/>
        <v/>
      </c>
      <c r="AY18" s="21" t="str">
        <f t="shared" ca="1" si="16"/>
        <v/>
      </c>
      <c r="AZ18" s="21" t="str">
        <f t="shared" ca="1" si="16"/>
        <v/>
      </c>
      <c r="BA18" s="21" t="str">
        <f t="shared" ca="1" si="16"/>
        <v/>
      </c>
      <c r="BB18" s="21" t="str">
        <f t="shared" ca="1" si="16"/>
        <v/>
      </c>
      <c r="BC18" s="21" t="str">
        <f t="shared" ca="1" si="16"/>
        <v/>
      </c>
      <c r="BD18" s="21" t="str">
        <f t="shared" ca="1" si="16"/>
        <v/>
      </c>
      <c r="BE18" s="21" t="str">
        <f t="shared" ca="1" si="16"/>
        <v/>
      </c>
    </row>
    <row r="19" spans="1:57" x14ac:dyDescent="0.2">
      <c r="A19" s="30">
        <f t="shared" si="11"/>
        <v>11</v>
      </c>
      <c r="B19" s="23" t="str">
        <f t="shared" ca="1" si="12"/>
        <v/>
      </c>
      <c r="C19" s="40"/>
      <c r="D19" s="6"/>
      <c r="E19" s="7" t="s">
        <v>66</v>
      </c>
      <c r="F19" s="8">
        <v>2</v>
      </c>
      <c r="G19" s="29">
        <f ca="1">IF($C19="S",DateEtape(TRUE,ROW()),IF($L19="DD",WORKDAY.INTL(INDIRECT(ADDRESS($M19+8,7)),$N19,1,JoursFériés),IF($L19="DF",WORKDAY.INTL(INDIRECT(ADDRESS($M19+8,7)),IF($F19=0,$N19-1,$N19-$F19),1,JoursFériés),IF($L19="FD",WORKDAY.INTL(INDIRECT(ADDRESS($M19+8,8)),$N19+1,1,JoursFériés),IF($L19="FF",WORKDAY.INTL(INDIRECT(ADDRESS($M19+8,8)),IF($F19=0,$N19,$N19-$F19+1),1,JoursFériés),"")))))</f>
        <v>45201</v>
      </c>
      <c r="H19" s="10">
        <f ca="1">IF($C19="S",DateEtape(FALSE,ROW()),IF($G19="","",IF($F19=0,WORKDAY.INTL($G19,$F19,1,JoursFériés),WORKDAY.INTL($G19,$F19-1,1,JoursFériés))))</f>
        <v>45202</v>
      </c>
      <c r="I19" s="11" t="str">
        <f t="shared" ca="1" si="6"/>
        <v/>
      </c>
      <c r="J19" s="9"/>
      <c r="K19" s="36"/>
      <c r="L19" s="24" t="s">
        <v>50</v>
      </c>
      <c r="M19" s="25">
        <f>A18</f>
        <v>10</v>
      </c>
      <c r="N19" s="24"/>
      <c r="O19" s="32"/>
      <c r="P19" s="21" t="str">
        <f t="shared" ca="1" si="13"/>
        <v/>
      </c>
      <c r="Q19" s="21" t="str">
        <f t="shared" ca="1" si="13"/>
        <v/>
      </c>
      <c r="R19" s="21" t="str">
        <f t="shared" ca="1" si="13"/>
        <v/>
      </c>
      <c r="S19" s="21" t="str">
        <f t="shared" ca="1" si="13"/>
        <v/>
      </c>
      <c r="T19" s="21" t="str">
        <f t="shared" ca="1" si="13"/>
        <v/>
      </c>
      <c r="U19" s="21" t="str">
        <f t="shared" ca="1" si="13"/>
        <v/>
      </c>
      <c r="V19" s="21" t="str">
        <f t="shared" ca="1" si="13"/>
        <v/>
      </c>
      <c r="W19" s="21" t="str">
        <f t="shared" ca="1" si="13"/>
        <v/>
      </c>
      <c r="X19" s="21" t="str">
        <f t="shared" ca="1" si="13"/>
        <v/>
      </c>
      <c r="Y19" s="21" t="str">
        <f t="shared" ca="1" si="13"/>
        <v/>
      </c>
      <c r="Z19" s="21" t="str">
        <f t="shared" ca="1" si="14"/>
        <v/>
      </c>
      <c r="AA19" s="21" t="str">
        <f t="shared" ca="1" si="14"/>
        <v/>
      </c>
      <c r="AB19" s="21" t="str">
        <f t="shared" ca="1" si="14"/>
        <v/>
      </c>
      <c r="AC19" s="21" t="str">
        <f t="shared" ca="1" si="14"/>
        <v/>
      </c>
      <c r="AD19" s="21" t="str">
        <f t="shared" ca="1" si="14"/>
        <v/>
      </c>
      <c r="AE19" s="21" t="str">
        <f t="shared" ca="1" si="14"/>
        <v/>
      </c>
      <c r="AF19" s="21" t="str">
        <f t="shared" ca="1" si="14"/>
        <v/>
      </c>
      <c r="AG19" s="21" t="str">
        <f t="shared" ca="1" si="14"/>
        <v/>
      </c>
      <c r="AH19" s="21" t="str">
        <f t="shared" ca="1" si="14"/>
        <v/>
      </c>
      <c r="AI19" s="21" t="str">
        <f t="shared" ca="1" si="14"/>
        <v/>
      </c>
      <c r="AJ19" s="21" t="str">
        <f t="shared" ca="1" si="15"/>
        <v/>
      </c>
      <c r="AK19" s="21" t="str">
        <f t="shared" ca="1" si="15"/>
        <v/>
      </c>
      <c r="AL19" s="21" t="str">
        <f t="shared" ca="1" si="15"/>
        <v/>
      </c>
      <c r="AM19" s="21" t="str">
        <f t="shared" ca="1" si="15"/>
        <v/>
      </c>
      <c r="AN19" s="21" t="str">
        <f t="shared" ca="1" si="15"/>
        <v/>
      </c>
      <c r="AO19" s="21" t="str">
        <f t="shared" ca="1" si="15"/>
        <v/>
      </c>
      <c r="AP19" s="21" t="str">
        <f t="shared" ca="1" si="15"/>
        <v/>
      </c>
      <c r="AQ19" s="21" t="str">
        <f t="shared" ca="1" si="15"/>
        <v/>
      </c>
      <c r="AR19" s="21" t="str">
        <f t="shared" ca="1" si="15"/>
        <v/>
      </c>
      <c r="AS19" s="21" t="str">
        <f t="shared" ca="1" si="15"/>
        <v/>
      </c>
      <c r="AT19" s="21" t="str">
        <f t="shared" ca="1" si="16"/>
        <v/>
      </c>
      <c r="AU19" s="21" t="str">
        <f t="shared" ca="1" si="16"/>
        <v/>
      </c>
      <c r="AV19" s="21" t="str">
        <f t="shared" ca="1" si="16"/>
        <v/>
      </c>
      <c r="AW19" s="21" t="str">
        <f t="shared" ca="1" si="16"/>
        <v/>
      </c>
      <c r="AX19" s="21" t="str">
        <f t="shared" ca="1" si="16"/>
        <v/>
      </c>
      <c r="AY19" s="21" t="str">
        <f t="shared" ca="1" si="16"/>
        <v/>
      </c>
      <c r="AZ19" s="21" t="str">
        <f t="shared" ca="1" si="16"/>
        <v/>
      </c>
      <c r="BA19" s="21" t="str">
        <f t="shared" ca="1" si="16"/>
        <v/>
      </c>
      <c r="BB19" s="21" t="str">
        <f t="shared" ca="1" si="16"/>
        <v/>
      </c>
      <c r="BC19" s="21" t="str">
        <f t="shared" ca="1" si="16"/>
        <v/>
      </c>
      <c r="BD19" s="21" t="str">
        <f t="shared" ca="1" si="16"/>
        <v/>
      </c>
      <c r="BE19" s="21" t="str">
        <f t="shared" ca="1" si="16"/>
        <v/>
      </c>
    </row>
    <row r="20" spans="1:57" x14ac:dyDescent="0.2">
      <c r="A20" s="30">
        <f t="shared" si="11"/>
        <v>12</v>
      </c>
      <c r="B20" s="23" t="str">
        <f t="shared" ca="1" si="12"/>
        <v/>
      </c>
      <c r="C20" s="40" t="s">
        <v>19</v>
      </c>
      <c r="D20" s="6"/>
      <c r="E20" s="7" t="s">
        <v>67</v>
      </c>
      <c r="F20" s="8"/>
      <c r="G20" s="29">
        <f ca="1">IF($C20="S",DateEtape(TRUE,ROW()),IF($L20="DD",WORKDAY.INTL(INDIRECT(ADDRESS($M20+8,7)),$N20,1,JoursFériés),IF($L20="DF",WORKDAY.INTL(INDIRECT(ADDRESS($M20+8,7)),IF($F20=0,$N20-1,$N20-$F20),1,JoursFériés),IF($L20="FD",WORKDAY.INTL(INDIRECT(ADDRESS($M20+8,8)),$N20+1,1,JoursFériés),IF($L20="FF",WORKDAY.INTL(INDIRECT(ADDRESS($M20+8,8)),IF($F20=0,$N20,$N20-$F20+1),1,JoursFériés),"")))))</f>
        <v>45204</v>
      </c>
      <c r="H20" s="10">
        <f ca="1">IF($C20="S",DateEtape(FALSE,ROW()),IF($G20="","",IF($F20=0,WORKDAY.INTL($G20,$F20,1,JoursFériés),WORKDAY.INTL($G20,$F20-1,1,JoursFériés))))</f>
        <v>45205</v>
      </c>
      <c r="I20" s="11" t="str">
        <f t="shared" ca="1" si="6"/>
        <v/>
      </c>
      <c r="J20" s="9"/>
      <c r="K20" s="36"/>
      <c r="L20" s="24"/>
      <c r="M20" s="25"/>
      <c r="N20" s="24"/>
      <c r="O20" s="32"/>
      <c r="P20" s="21" t="str">
        <f t="shared" ca="1" si="13"/>
        <v/>
      </c>
      <c r="Q20" s="21" t="str">
        <f t="shared" ca="1" si="13"/>
        <v/>
      </c>
      <c r="R20" s="21" t="str">
        <f t="shared" ca="1" si="13"/>
        <v/>
      </c>
      <c r="S20" s="21" t="str">
        <f t="shared" ca="1" si="13"/>
        <v/>
      </c>
      <c r="T20" s="21" t="str">
        <f t="shared" ca="1" si="13"/>
        <v/>
      </c>
      <c r="U20" s="21" t="str">
        <f t="shared" ca="1" si="13"/>
        <v/>
      </c>
      <c r="V20" s="21" t="str">
        <f t="shared" ca="1" si="13"/>
        <v/>
      </c>
      <c r="W20" s="21" t="str">
        <f t="shared" ca="1" si="13"/>
        <v/>
      </c>
      <c r="X20" s="21" t="str">
        <f t="shared" ca="1" si="13"/>
        <v/>
      </c>
      <c r="Y20" s="21" t="str">
        <f t="shared" ca="1" si="13"/>
        <v/>
      </c>
      <c r="Z20" s="21" t="str">
        <f t="shared" ca="1" si="14"/>
        <v/>
      </c>
      <c r="AA20" s="21" t="str">
        <f t="shared" ca="1" si="14"/>
        <v/>
      </c>
      <c r="AB20" s="21" t="str">
        <f t="shared" ca="1" si="14"/>
        <v/>
      </c>
      <c r="AC20" s="21" t="str">
        <f t="shared" ca="1" si="14"/>
        <v/>
      </c>
      <c r="AD20" s="21" t="str">
        <f t="shared" ca="1" si="14"/>
        <v/>
      </c>
      <c r="AE20" s="21" t="str">
        <f t="shared" ca="1" si="14"/>
        <v/>
      </c>
      <c r="AF20" s="21" t="str">
        <f t="shared" ca="1" si="14"/>
        <v/>
      </c>
      <c r="AG20" s="21" t="str">
        <f t="shared" ca="1" si="14"/>
        <v/>
      </c>
      <c r="AH20" s="21" t="str">
        <f t="shared" ca="1" si="14"/>
        <v/>
      </c>
      <c r="AI20" s="21" t="str">
        <f t="shared" ca="1" si="14"/>
        <v/>
      </c>
      <c r="AJ20" s="21" t="str">
        <f t="shared" ca="1" si="15"/>
        <v/>
      </c>
      <c r="AK20" s="21" t="str">
        <f t="shared" ca="1" si="15"/>
        <v/>
      </c>
      <c r="AL20" s="21" t="str">
        <f t="shared" ca="1" si="15"/>
        <v/>
      </c>
      <c r="AM20" s="21" t="str">
        <f t="shared" ca="1" si="15"/>
        <v/>
      </c>
      <c r="AN20" s="21" t="str">
        <f t="shared" ca="1" si="15"/>
        <v/>
      </c>
      <c r="AO20" s="21" t="str">
        <f t="shared" ca="1" si="15"/>
        <v/>
      </c>
      <c r="AP20" s="21" t="str">
        <f t="shared" ca="1" si="15"/>
        <v/>
      </c>
      <c r="AQ20" s="21" t="str">
        <f t="shared" ca="1" si="15"/>
        <v/>
      </c>
      <c r="AR20" s="21" t="str">
        <f t="shared" ca="1" si="15"/>
        <v/>
      </c>
      <c r="AS20" s="21" t="str">
        <f t="shared" ca="1" si="15"/>
        <v/>
      </c>
      <c r="AT20" s="21" t="str">
        <f t="shared" ca="1" si="16"/>
        <v/>
      </c>
      <c r="AU20" s="21" t="str">
        <f t="shared" ca="1" si="16"/>
        <v/>
      </c>
      <c r="AV20" s="21" t="str">
        <f t="shared" ca="1" si="16"/>
        <v/>
      </c>
      <c r="AW20" s="21" t="str">
        <f t="shared" ca="1" si="16"/>
        <v/>
      </c>
      <c r="AX20" s="21" t="str">
        <f t="shared" ca="1" si="16"/>
        <v/>
      </c>
      <c r="AY20" s="21" t="str">
        <f t="shared" ca="1" si="16"/>
        <v/>
      </c>
      <c r="AZ20" s="21" t="str">
        <f t="shared" ca="1" si="16"/>
        <v/>
      </c>
      <c r="BA20" s="21" t="str">
        <f t="shared" ca="1" si="16"/>
        <v/>
      </c>
      <c r="BB20" s="21" t="str">
        <f t="shared" ca="1" si="16"/>
        <v/>
      </c>
      <c r="BC20" s="21" t="str">
        <f t="shared" ca="1" si="16"/>
        <v/>
      </c>
      <c r="BD20" s="21" t="str">
        <f t="shared" ca="1" si="16"/>
        <v/>
      </c>
      <c r="BE20" s="21" t="str">
        <f t="shared" ca="1" si="16"/>
        <v/>
      </c>
    </row>
    <row r="21" spans="1:57" x14ac:dyDescent="0.2">
      <c r="A21" s="30">
        <f t="shared" si="11"/>
        <v>13</v>
      </c>
      <c r="B21" s="23" t="str">
        <f t="shared" ca="1" si="12"/>
        <v/>
      </c>
      <c r="C21" s="40"/>
      <c r="D21" s="6"/>
      <c r="E21" s="7" t="s">
        <v>68</v>
      </c>
      <c r="F21" s="8">
        <v>2</v>
      </c>
      <c r="G21" s="29">
        <f ca="1">IF($C21="S",DateEtape(TRUE,ROW()),IF($L21="DD",WORKDAY.INTL(INDIRECT(ADDRESS($M21+8,7)),$N21,1,JoursFériés),IF($L21="DF",WORKDAY.INTL(INDIRECT(ADDRESS($M21+8,7)),IF($F21=0,$N21-1,$N21-$F21),1,JoursFériés),IF($L21="FD",WORKDAY.INTL(INDIRECT(ADDRESS($M21+8,8)),$N21+1,1,JoursFériés),IF($L21="FF",WORKDAY.INTL(INDIRECT(ADDRESS($M21+8,8)),IF($F21=0,$N21,$N21-$F21+1),1,JoursFériés),"")))))</f>
        <v>45204</v>
      </c>
      <c r="H21" s="10">
        <f ca="1">IF($C21="S",DateEtape(FALSE,ROW()),IF($G21="","",IF($F21=0,WORKDAY.INTL($G21,$F21,1,JoursFériés),WORKDAY.INTL($G21,$F21-1,1,JoursFériés))))</f>
        <v>45205</v>
      </c>
      <c r="I21" s="11" t="str">
        <f t="shared" ca="1" si="6"/>
        <v/>
      </c>
      <c r="J21" s="9"/>
      <c r="K21" s="36"/>
      <c r="L21" s="24" t="s">
        <v>50</v>
      </c>
      <c r="M21" s="25">
        <f>A19</f>
        <v>11</v>
      </c>
      <c r="N21" s="24">
        <v>1</v>
      </c>
      <c r="O21" s="32"/>
      <c r="P21" s="21" t="str">
        <f t="shared" ca="1" si="13"/>
        <v/>
      </c>
      <c r="Q21" s="21" t="str">
        <f t="shared" ca="1" si="13"/>
        <v/>
      </c>
      <c r="R21" s="21" t="str">
        <f t="shared" ca="1" si="13"/>
        <v/>
      </c>
      <c r="S21" s="21" t="str">
        <f t="shared" ca="1" si="13"/>
        <v/>
      </c>
      <c r="T21" s="21" t="str">
        <f t="shared" ca="1" si="13"/>
        <v/>
      </c>
      <c r="U21" s="21" t="str">
        <f t="shared" ca="1" si="13"/>
        <v/>
      </c>
      <c r="V21" s="21" t="str">
        <f t="shared" ca="1" si="13"/>
        <v/>
      </c>
      <c r="W21" s="21" t="str">
        <f t="shared" ca="1" si="13"/>
        <v/>
      </c>
      <c r="X21" s="21" t="str">
        <f t="shared" ca="1" si="13"/>
        <v/>
      </c>
      <c r="Y21" s="21" t="str">
        <f t="shared" ca="1" si="13"/>
        <v/>
      </c>
      <c r="Z21" s="21" t="str">
        <f t="shared" ca="1" si="14"/>
        <v/>
      </c>
      <c r="AA21" s="21" t="str">
        <f t="shared" ca="1" si="14"/>
        <v/>
      </c>
      <c r="AB21" s="21" t="str">
        <f t="shared" ca="1" si="14"/>
        <v/>
      </c>
      <c r="AC21" s="21" t="str">
        <f t="shared" ca="1" si="14"/>
        <v/>
      </c>
      <c r="AD21" s="21" t="str">
        <f t="shared" ca="1" si="14"/>
        <v/>
      </c>
      <c r="AE21" s="21" t="str">
        <f t="shared" ca="1" si="14"/>
        <v/>
      </c>
      <c r="AF21" s="21" t="str">
        <f t="shared" ca="1" si="14"/>
        <v/>
      </c>
      <c r="AG21" s="21" t="str">
        <f t="shared" ca="1" si="14"/>
        <v/>
      </c>
      <c r="AH21" s="21" t="str">
        <f t="shared" ca="1" si="14"/>
        <v/>
      </c>
      <c r="AI21" s="21" t="str">
        <f t="shared" ca="1" si="14"/>
        <v/>
      </c>
      <c r="AJ21" s="21" t="str">
        <f t="shared" ca="1" si="15"/>
        <v/>
      </c>
      <c r="AK21" s="21" t="str">
        <f t="shared" ca="1" si="15"/>
        <v/>
      </c>
      <c r="AL21" s="21" t="str">
        <f t="shared" ca="1" si="15"/>
        <v/>
      </c>
      <c r="AM21" s="21" t="str">
        <f t="shared" ca="1" si="15"/>
        <v/>
      </c>
      <c r="AN21" s="21" t="str">
        <f t="shared" ca="1" si="15"/>
        <v/>
      </c>
      <c r="AO21" s="21" t="str">
        <f t="shared" ca="1" si="15"/>
        <v/>
      </c>
      <c r="AP21" s="21" t="str">
        <f t="shared" ca="1" si="15"/>
        <v/>
      </c>
      <c r="AQ21" s="21" t="str">
        <f t="shared" ca="1" si="15"/>
        <v/>
      </c>
      <c r="AR21" s="21" t="str">
        <f t="shared" ca="1" si="15"/>
        <v/>
      </c>
      <c r="AS21" s="21" t="str">
        <f t="shared" ca="1" si="15"/>
        <v/>
      </c>
      <c r="AT21" s="21" t="str">
        <f t="shared" ca="1" si="16"/>
        <v/>
      </c>
      <c r="AU21" s="21" t="str">
        <f t="shared" ca="1" si="16"/>
        <v/>
      </c>
      <c r="AV21" s="21" t="str">
        <f t="shared" ca="1" si="16"/>
        <v/>
      </c>
      <c r="AW21" s="21" t="str">
        <f t="shared" ca="1" si="16"/>
        <v/>
      </c>
      <c r="AX21" s="21" t="str">
        <f t="shared" ca="1" si="16"/>
        <v/>
      </c>
      <c r="AY21" s="21" t="str">
        <f t="shared" ca="1" si="16"/>
        <v/>
      </c>
      <c r="AZ21" s="21" t="str">
        <f t="shared" ca="1" si="16"/>
        <v/>
      </c>
      <c r="BA21" s="21" t="str">
        <f t="shared" ca="1" si="16"/>
        <v/>
      </c>
      <c r="BB21" s="21" t="str">
        <f t="shared" ca="1" si="16"/>
        <v/>
      </c>
      <c r="BC21" s="21" t="str">
        <f t="shared" ca="1" si="16"/>
        <v/>
      </c>
      <c r="BD21" s="21" t="str">
        <f t="shared" ca="1" si="16"/>
        <v/>
      </c>
      <c r="BE21" s="21" t="str">
        <f t="shared" ca="1" si="16"/>
        <v/>
      </c>
    </row>
    <row r="22" spans="1:57" x14ac:dyDescent="0.2">
      <c r="A22" s="30">
        <f t="shared" si="11"/>
        <v>14</v>
      </c>
      <c r="B22" s="23" t="str">
        <f t="shared" ca="1" si="12"/>
        <v/>
      </c>
      <c r="C22" s="40"/>
      <c r="D22" s="6"/>
      <c r="E22" s="7" t="s">
        <v>69</v>
      </c>
      <c r="F22" s="8">
        <v>1</v>
      </c>
      <c r="G22" s="29" t="str">
        <f ca="1">IF($C22="S",DateEtape(TRUE,ROW()),IF($L22="DD",WORKDAY.INTL(INDIRECT(ADDRESS($M22+8,7)),$N22,1,JoursFériés),IF($L22="DF",WORKDAY.INTL(INDIRECT(ADDRESS($M22+8,7)),IF($F22=0,$N22-1,$N22-$F22),1,JoursFériés),IF($L22="FD",WORKDAY.INTL(INDIRECT(ADDRESS($M22+8,8)),$N22+1,1,JoursFériés),IF($L22="FF",WORKDAY.INTL(INDIRECT(ADDRESS($M22+8,8)),IF($F22=0,$N22,$N22-$F22+1),1,JoursFériés),"")))))</f>
        <v/>
      </c>
      <c r="H22" s="10" t="str">
        <f ca="1">IF($C22="S",DateEtape(FALSE,ROW()),IF($G22="","",IF($F22=0,WORKDAY.INTL($G22,$F22,1,JoursFériés),WORKDAY.INTL($G22,$F22-1,1,JoursFériés))))</f>
        <v/>
      </c>
      <c r="I22" s="11" t="str">
        <f t="shared" ca="1" si="6"/>
        <v/>
      </c>
      <c r="J22" s="9"/>
      <c r="K22" s="36"/>
      <c r="L22" s="24"/>
      <c r="M22" s="25"/>
      <c r="N22" s="24"/>
      <c r="O22" s="32"/>
      <c r="P22" s="21" t="str">
        <f t="shared" ca="1" si="13"/>
        <v/>
      </c>
      <c r="Q22" s="21" t="str">
        <f t="shared" ca="1" si="13"/>
        <v/>
      </c>
      <c r="R22" s="21" t="str">
        <f t="shared" ca="1" si="13"/>
        <v/>
      </c>
      <c r="S22" s="21" t="str">
        <f t="shared" ca="1" si="13"/>
        <v/>
      </c>
      <c r="T22" s="21" t="str">
        <f t="shared" ca="1" si="13"/>
        <v/>
      </c>
      <c r="U22" s="21" t="str">
        <f t="shared" ca="1" si="13"/>
        <v/>
      </c>
      <c r="V22" s="21" t="str">
        <f t="shared" ca="1" si="13"/>
        <v/>
      </c>
      <c r="W22" s="21" t="str">
        <f t="shared" ca="1" si="13"/>
        <v/>
      </c>
      <c r="X22" s="21" t="str">
        <f t="shared" ca="1" si="13"/>
        <v/>
      </c>
      <c r="Y22" s="21" t="str">
        <f t="shared" ca="1" si="13"/>
        <v/>
      </c>
      <c r="Z22" s="21" t="str">
        <f t="shared" ca="1" si="14"/>
        <v/>
      </c>
      <c r="AA22" s="21" t="str">
        <f t="shared" ca="1" si="14"/>
        <v/>
      </c>
      <c r="AB22" s="21" t="str">
        <f t="shared" ca="1" si="14"/>
        <v/>
      </c>
      <c r="AC22" s="21" t="str">
        <f t="shared" ca="1" si="14"/>
        <v/>
      </c>
      <c r="AD22" s="21" t="str">
        <f t="shared" ca="1" si="14"/>
        <v/>
      </c>
      <c r="AE22" s="21" t="str">
        <f t="shared" ca="1" si="14"/>
        <v/>
      </c>
      <c r="AF22" s="21" t="str">
        <f t="shared" ca="1" si="14"/>
        <v/>
      </c>
      <c r="AG22" s="21" t="str">
        <f t="shared" ca="1" si="14"/>
        <v/>
      </c>
      <c r="AH22" s="21" t="str">
        <f t="shared" ca="1" si="14"/>
        <v/>
      </c>
      <c r="AI22" s="21" t="str">
        <f t="shared" ca="1" si="14"/>
        <v/>
      </c>
      <c r="AJ22" s="21" t="str">
        <f t="shared" ca="1" si="15"/>
        <v/>
      </c>
      <c r="AK22" s="21" t="str">
        <f t="shared" ca="1" si="15"/>
        <v/>
      </c>
      <c r="AL22" s="21" t="str">
        <f t="shared" ca="1" si="15"/>
        <v/>
      </c>
      <c r="AM22" s="21" t="str">
        <f t="shared" ca="1" si="15"/>
        <v/>
      </c>
      <c r="AN22" s="21" t="str">
        <f t="shared" ca="1" si="15"/>
        <v/>
      </c>
      <c r="AO22" s="21" t="str">
        <f t="shared" ca="1" si="15"/>
        <v/>
      </c>
      <c r="AP22" s="21" t="str">
        <f t="shared" ca="1" si="15"/>
        <v/>
      </c>
      <c r="AQ22" s="21" t="str">
        <f t="shared" ca="1" si="15"/>
        <v/>
      </c>
      <c r="AR22" s="21" t="str">
        <f t="shared" ca="1" si="15"/>
        <v/>
      </c>
      <c r="AS22" s="21" t="str">
        <f t="shared" ca="1" si="15"/>
        <v/>
      </c>
      <c r="AT22" s="21" t="str">
        <f t="shared" ca="1" si="16"/>
        <v/>
      </c>
      <c r="AU22" s="21" t="str">
        <f t="shared" ca="1" si="16"/>
        <v/>
      </c>
      <c r="AV22" s="21" t="str">
        <f t="shared" ca="1" si="16"/>
        <v/>
      </c>
      <c r="AW22" s="21" t="str">
        <f t="shared" ca="1" si="16"/>
        <v/>
      </c>
      <c r="AX22" s="21" t="str">
        <f t="shared" ca="1" si="16"/>
        <v/>
      </c>
      <c r="AY22" s="21" t="str">
        <f t="shared" ca="1" si="16"/>
        <v/>
      </c>
      <c r="AZ22" s="21" t="str">
        <f t="shared" ca="1" si="16"/>
        <v/>
      </c>
      <c r="BA22" s="21" t="str">
        <f t="shared" ca="1" si="16"/>
        <v/>
      </c>
      <c r="BB22" s="21" t="str">
        <f t="shared" ca="1" si="16"/>
        <v/>
      </c>
      <c r="BC22" s="21" t="str">
        <f t="shared" ca="1" si="16"/>
        <v/>
      </c>
      <c r="BD22" s="21" t="str">
        <f t="shared" ca="1" si="16"/>
        <v/>
      </c>
      <c r="BE22" s="21" t="str">
        <f t="shared" ca="1" si="16"/>
        <v/>
      </c>
    </row>
    <row r="23" spans="1:57" x14ac:dyDescent="0.2">
      <c r="A23" s="30">
        <f t="shared" si="11"/>
        <v>15</v>
      </c>
      <c r="B23" s="23" t="str">
        <f t="shared" ca="1" si="12"/>
        <v/>
      </c>
      <c r="C23" s="40"/>
      <c r="D23" s="6"/>
      <c r="E23" s="7" t="s">
        <v>69</v>
      </c>
      <c r="F23" s="8">
        <v>1</v>
      </c>
      <c r="G23" s="29" t="str">
        <f ca="1">IF($C23="S",DateEtape(TRUE,ROW()),IF($L23="DD",WORKDAY.INTL(INDIRECT(ADDRESS($M23+8,7)),$N23,1,JoursFériés),IF($L23="DF",WORKDAY.INTL(INDIRECT(ADDRESS($M23+8,7)),IF($F23=0,$N23-1,$N23-$F23),1,JoursFériés),IF($L23="FD",WORKDAY.INTL(INDIRECT(ADDRESS($M23+8,8)),$N23+1,1,JoursFériés),IF($L23="FF",WORKDAY.INTL(INDIRECT(ADDRESS($M23+8,8)),IF($F23=0,$N23,$N23-$F23+1),1,JoursFériés),"")))))</f>
        <v/>
      </c>
      <c r="H23" s="10" t="str">
        <f ca="1">IF($C23="S",DateEtape(FALSE,ROW()),IF($G23="","",IF($F23=0,WORKDAY.INTL($G23,$F23,1,JoursFériés),WORKDAY.INTL($G23,$F23-1,1,JoursFériés))))</f>
        <v/>
      </c>
      <c r="I23" s="11" t="str">
        <f t="shared" ca="1" si="6"/>
        <v/>
      </c>
      <c r="J23" s="9"/>
      <c r="K23" s="36"/>
      <c r="L23" s="24"/>
      <c r="M23" s="25"/>
      <c r="N23" s="24"/>
      <c r="O23" s="32"/>
      <c r="P23" s="21" t="str">
        <f t="shared" ca="1" si="13"/>
        <v/>
      </c>
      <c r="Q23" s="21" t="str">
        <f t="shared" ca="1" si="13"/>
        <v/>
      </c>
      <c r="R23" s="21" t="str">
        <f t="shared" ca="1" si="13"/>
        <v/>
      </c>
      <c r="S23" s="21" t="str">
        <f t="shared" ca="1" si="13"/>
        <v/>
      </c>
      <c r="T23" s="21" t="str">
        <f t="shared" ca="1" si="13"/>
        <v/>
      </c>
      <c r="U23" s="21" t="str">
        <f t="shared" ca="1" si="13"/>
        <v/>
      </c>
      <c r="V23" s="21" t="str">
        <f t="shared" ca="1" si="13"/>
        <v/>
      </c>
      <c r="W23" s="21" t="str">
        <f t="shared" ca="1" si="13"/>
        <v/>
      </c>
      <c r="X23" s="21" t="str">
        <f t="shared" ca="1" si="13"/>
        <v/>
      </c>
      <c r="Y23" s="21" t="str">
        <f t="shared" ca="1" si="13"/>
        <v/>
      </c>
      <c r="Z23" s="21" t="str">
        <f t="shared" ca="1" si="14"/>
        <v/>
      </c>
      <c r="AA23" s="21" t="str">
        <f t="shared" ca="1" si="14"/>
        <v/>
      </c>
      <c r="AB23" s="21" t="str">
        <f t="shared" ca="1" si="14"/>
        <v/>
      </c>
      <c r="AC23" s="21" t="str">
        <f t="shared" ca="1" si="14"/>
        <v/>
      </c>
      <c r="AD23" s="21" t="str">
        <f t="shared" ca="1" si="14"/>
        <v/>
      </c>
      <c r="AE23" s="21" t="str">
        <f t="shared" ca="1" si="14"/>
        <v/>
      </c>
      <c r="AF23" s="21" t="str">
        <f t="shared" ca="1" si="14"/>
        <v/>
      </c>
      <c r="AG23" s="21" t="str">
        <f t="shared" ca="1" si="14"/>
        <v/>
      </c>
      <c r="AH23" s="21" t="str">
        <f t="shared" ca="1" si="14"/>
        <v/>
      </c>
      <c r="AI23" s="21" t="str">
        <f t="shared" ca="1" si="14"/>
        <v/>
      </c>
      <c r="AJ23" s="21" t="str">
        <f t="shared" ca="1" si="15"/>
        <v/>
      </c>
      <c r="AK23" s="21" t="str">
        <f t="shared" ca="1" si="15"/>
        <v/>
      </c>
      <c r="AL23" s="21" t="str">
        <f t="shared" ca="1" si="15"/>
        <v/>
      </c>
      <c r="AM23" s="21" t="str">
        <f t="shared" ca="1" si="15"/>
        <v/>
      </c>
      <c r="AN23" s="21" t="str">
        <f t="shared" ca="1" si="15"/>
        <v/>
      </c>
      <c r="AO23" s="21" t="str">
        <f t="shared" ca="1" si="15"/>
        <v/>
      </c>
      <c r="AP23" s="21" t="str">
        <f t="shared" ca="1" si="15"/>
        <v/>
      </c>
      <c r="AQ23" s="21" t="str">
        <f t="shared" ca="1" si="15"/>
        <v/>
      </c>
      <c r="AR23" s="21" t="str">
        <f t="shared" ca="1" si="15"/>
        <v/>
      </c>
      <c r="AS23" s="21" t="str">
        <f t="shared" ca="1" si="15"/>
        <v/>
      </c>
      <c r="AT23" s="21" t="str">
        <f t="shared" ca="1" si="16"/>
        <v/>
      </c>
      <c r="AU23" s="21" t="str">
        <f t="shared" ca="1" si="16"/>
        <v/>
      </c>
      <c r="AV23" s="21" t="str">
        <f t="shared" ca="1" si="16"/>
        <v/>
      </c>
      <c r="AW23" s="21" t="str">
        <f t="shared" ca="1" si="16"/>
        <v/>
      </c>
      <c r="AX23" s="21" t="str">
        <f t="shared" ca="1" si="16"/>
        <v/>
      </c>
      <c r="AY23" s="21" t="str">
        <f t="shared" ca="1" si="16"/>
        <v/>
      </c>
      <c r="AZ23" s="21" t="str">
        <f t="shared" ca="1" si="16"/>
        <v/>
      </c>
      <c r="BA23" s="21" t="str">
        <f t="shared" ca="1" si="16"/>
        <v/>
      </c>
      <c r="BB23" s="21" t="str">
        <f t="shared" ca="1" si="16"/>
        <v/>
      </c>
      <c r="BC23" s="21" t="str">
        <f t="shared" ca="1" si="16"/>
        <v/>
      </c>
      <c r="BD23" s="21" t="str">
        <f t="shared" ca="1" si="16"/>
        <v/>
      </c>
      <c r="BE23" s="21" t="str">
        <f t="shared" ca="1" si="16"/>
        <v/>
      </c>
    </row>
    <row r="24" spans="1:57" x14ac:dyDescent="0.2">
      <c r="A24" s="30">
        <f t="shared" si="11"/>
        <v>16</v>
      </c>
      <c r="B24" s="23" t="str">
        <f t="shared" ca="1" si="12"/>
        <v/>
      </c>
      <c r="C24" s="40"/>
      <c r="D24" s="6"/>
      <c r="E24" s="7" t="s">
        <v>69</v>
      </c>
      <c r="F24" s="8">
        <v>1</v>
      </c>
      <c r="G24" s="29" t="str">
        <f ca="1">IF($C24="S",DateEtape(TRUE,ROW()),IF($L24="DD",WORKDAY.INTL(INDIRECT(ADDRESS($M24+8,7)),$N24,1,JoursFériés),IF($L24="DF",WORKDAY.INTL(INDIRECT(ADDRESS($M24+8,7)),IF($F24=0,$N24-1,$N24-$F24),1,JoursFériés),IF($L24="FD",WORKDAY.INTL(INDIRECT(ADDRESS($M24+8,8)),$N24+1,1,JoursFériés),IF($L24="FF",WORKDAY.INTL(INDIRECT(ADDRESS($M24+8,8)),IF($F24=0,$N24,$N24-$F24+1),1,JoursFériés),"")))))</f>
        <v/>
      </c>
      <c r="H24" s="10" t="str">
        <f ca="1">IF($C24="S",DateEtape(FALSE,ROW()),IF($G24="","",IF($F24=0,WORKDAY.INTL($G24,$F24,1,JoursFériés),WORKDAY.INTL($G24,$F24-1,1,JoursFériés))))</f>
        <v/>
      </c>
      <c r="I24" s="11" t="str">
        <f t="shared" ca="1" si="6"/>
        <v/>
      </c>
      <c r="J24" s="9"/>
      <c r="K24" s="36"/>
      <c r="L24" s="24"/>
      <c r="M24" s="25"/>
      <c r="N24" s="24"/>
      <c r="O24" s="32"/>
      <c r="P24" s="21" t="str">
        <f t="shared" ca="1" si="13"/>
        <v/>
      </c>
      <c r="Q24" s="21" t="str">
        <f t="shared" ca="1" si="13"/>
        <v/>
      </c>
      <c r="R24" s="21" t="str">
        <f t="shared" ca="1" si="13"/>
        <v/>
      </c>
      <c r="S24" s="21" t="str">
        <f t="shared" ca="1" si="13"/>
        <v/>
      </c>
      <c r="T24" s="21" t="str">
        <f t="shared" ca="1" si="13"/>
        <v/>
      </c>
      <c r="U24" s="21" t="str">
        <f t="shared" ca="1" si="13"/>
        <v/>
      </c>
      <c r="V24" s="21" t="str">
        <f t="shared" ca="1" si="13"/>
        <v/>
      </c>
      <c r="W24" s="21" t="str">
        <f t="shared" ca="1" si="13"/>
        <v/>
      </c>
      <c r="X24" s="21" t="str">
        <f t="shared" ca="1" si="13"/>
        <v/>
      </c>
      <c r="Y24" s="21" t="str">
        <f t="shared" ca="1" si="13"/>
        <v/>
      </c>
      <c r="Z24" s="21" t="str">
        <f t="shared" ca="1" si="14"/>
        <v/>
      </c>
      <c r="AA24" s="21" t="str">
        <f t="shared" ca="1" si="14"/>
        <v/>
      </c>
      <c r="AB24" s="21" t="str">
        <f t="shared" ca="1" si="14"/>
        <v/>
      </c>
      <c r="AC24" s="21" t="str">
        <f t="shared" ca="1" si="14"/>
        <v/>
      </c>
      <c r="AD24" s="21" t="str">
        <f t="shared" ca="1" si="14"/>
        <v/>
      </c>
      <c r="AE24" s="21" t="str">
        <f t="shared" ca="1" si="14"/>
        <v/>
      </c>
      <c r="AF24" s="21" t="str">
        <f t="shared" ca="1" si="14"/>
        <v/>
      </c>
      <c r="AG24" s="21" t="str">
        <f t="shared" ca="1" si="14"/>
        <v/>
      </c>
      <c r="AH24" s="21" t="str">
        <f t="shared" ca="1" si="14"/>
        <v/>
      </c>
      <c r="AI24" s="21" t="str">
        <f t="shared" ca="1" si="14"/>
        <v/>
      </c>
      <c r="AJ24" s="21" t="str">
        <f t="shared" ca="1" si="15"/>
        <v/>
      </c>
      <c r="AK24" s="21" t="str">
        <f t="shared" ca="1" si="15"/>
        <v/>
      </c>
      <c r="AL24" s="21" t="str">
        <f t="shared" ca="1" si="15"/>
        <v/>
      </c>
      <c r="AM24" s="21" t="str">
        <f t="shared" ca="1" si="15"/>
        <v/>
      </c>
      <c r="AN24" s="21" t="str">
        <f t="shared" ca="1" si="15"/>
        <v/>
      </c>
      <c r="AO24" s="21" t="str">
        <f t="shared" ca="1" si="15"/>
        <v/>
      </c>
      <c r="AP24" s="21" t="str">
        <f t="shared" ca="1" si="15"/>
        <v/>
      </c>
      <c r="AQ24" s="21" t="str">
        <f t="shared" ca="1" si="15"/>
        <v/>
      </c>
      <c r="AR24" s="21" t="str">
        <f t="shared" ca="1" si="15"/>
        <v/>
      </c>
      <c r="AS24" s="21" t="str">
        <f t="shared" ca="1" si="15"/>
        <v/>
      </c>
      <c r="AT24" s="21" t="str">
        <f t="shared" ca="1" si="16"/>
        <v/>
      </c>
      <c r="AU24" s="21" t="str">
        <f t="shared" ca="1" si="16"/>
        <v/>
      </c>
      <c r="AV24" s="21" t="str">
        <f t="shared" ca="1" si="16"/>
        <v/>
      </c>
      <c r="AW24" s="21" t="str">
        <f t="shared" ca="1" si="16"/>
        <v/>
      </c>
      <c r="AX24" s="21" t="str">
        <f t="shared" ca="1" si="16"/>
        <v/>
      </c>
      <c r="AY24" s="21" t="str">
        <f t="shared" ca="1" si="16"/>
        <v/>
      </c>
      <c r="AZ24" s="21" t="str">
        <f t="shared" ca="1" si="16"/>
        <v/>
      </c>
      <c r="BA24" s="21" t="str">
        <f t="shared" ca="1" si="16"/>
        <v/>
      </c>
      <c r="BB24" s="21" t="str">
        <f t="shared" ca="1" si="16"/>
        <v/>
      </c>
      <c r="BC24" s="21" t="str">
        <f t="shared" ca="1" si="16"/>
        <v/>
      </c>
      <c r="BD24" s="21" t="str">
        <f t="shared" ca="1" si="16"/>
        <v/>
      </c>
      <c r="BE24" s="21" t="str">
        <f t="shared" ca="1" si="16"/>
        <v/>
      </c>
    </row>
    <row r="25" spans="1:57" x14ac:dyDescent="0.2">
      <c r="A25" s="30">
        <f t="shared" si="11"/>
        <v>17</v>
      </c>
      <c r="B25" s="23" t="str">
        <f t="shared" ref="B25:B27" ca="1" si="17">IF(AND($H25&lt;&gt;"",$K25=""),IF(AND($J25="",$H25&lt;TODAY()),2,IF(OR($H25&lt;$J25,$H25&lt;TODAY()),1,"")),IF($H25&lt;$K25,0,""))</f>
        <v/>
      </c>
      <c r="C25" s="40"/>
      <c r="D25" s="6"/>
      <c r="E25" s="7" t="s">
        <v>70</v>
      </c>
      <c r="F25" s="8">
        <v>1</v>
      </c>
      <c r="G25" s="29" t="str">
        <f ca="1">IF($C25="S",DateEtape(TRUE,ROW()),IF($L25="DD",WORKDAY.INTL(INDIRECT(ADDRESS($M25+8,7)),$N25,1,JoursFériés),IF($L25="DF",WORKDAY.INTL(INDIRECT(ADDRESS($M25+8,7)),IF($F25=0,$N25-1,$N25-$F25),1,JoursFériés),IF($L25="FD",WORKDAY.INTL(INDIRECT(ADDRESS($M25+8,8)),$N25+1,1,JoursFériés),IF($L25="FF",WORKDAY.INTL(INDIRECT(ADDRESS($M25+8,8)),IF($F25=0,$N25,$N25-$F25+1),1,JoursFériés),"")))))</f>
        <v/>
      </c>
      <c r="H25" s="10" t="str">
        <f ca="1">IF($C25="S",DateEtape(FALSE,ROW()),IF($G25="","",IF($F25=0,WORKDAY.INTL($G25,$F25,1,JoursFériés),WORKDAY.INTL($G25,$F25-1,1,JoursFériés))))</f>
        <v/>
      </c>
      <c r="I25" s="11" t="str">
        <f t="shared" ca="1" si="6"/>
        <v/>
      </c>
      <c r="J25" s="9"/>
      <c r="K25" s="36"/>
      <c r="L25" s="24"/>
      <c r="M25" s="25"/>
      <c r="N25" s="24"/>
      <c r="O25" s="32"/>
      <c r="P25" s="21" t="str">
        <f t="shared" ca="1" si="13"/>
        <v/>
      </c>
      <c r="Q25" s="21" t="str">
        <f t="shared" ca="1" si="13"/>
        <v/>
      </c>
      <c r="R25" s="21" t="str">
        <f t="shared" ca="1" si="13"/>
        <v/>
      </c>
      <c r="S25" s="21" t="str">
        <f t="shared" ca="1" si="13"/>
        <v/>
      </c>
      <c r="T25" s="21" t="str">
        <f t="shared" ca="1" si="13"/>
        <v/>
      </c>
      <c r="U25" s="21" t="str">
        <f t="shared" ca="1" si="13"/>
        <v/>
      </c>
      <c r="V25" s="21" t="str">
        <f t="shared" ca="1" si="13"/>
        <v/>
      </c>
      <c r="W25" s="21" t="str">
        <f t="shared" ca="1" si="13"/>
        <v/>
      </c>
      <c r="X25" s="21" t="str">
        <f t="shared" ca="1" si="13"/>
        <v/>
      </c>
      <c r="Y25" s="21" t="str">
        <f t="shared" ca="1" si="13"/>
        <v/>
      </c>
      <c r="Z25" s="21" t="str">
        <f t="shared" ca="1" si="14"/>
        <v/>
      </c>
      <c r="AA25" s="21" t="str">
        <f t="shared" ca="1" si="14"/>
        <v/>
      </c>
      <c r="AB25" s="21" t="str">
        <f t="shared" ca="1" si="14"/>
        <v/>
      </c>
      <c r="AC25" s="21" t="str">
        <f t="shared" ca="1" si="14"/>
        <v/>
      </c>
      <c r="AD25" s="21" t="str">
        <f t="shared" ca="1" si="14"/>
        <v/>
      </c>
      <c r="AE25" s="21" t="str">
        <f t="shared" ca="1" si="14"/>
        <v/>
      </c>
      <c r="AF25" s="21" t="str">
        <f t="shared" ca="1" si="14"/>
        <v/>
      </c>
      <c r="AG25" s="21" t="str">
        <f t="shared" ca="1" si="14"/>
        <v/>
      </c>
      <c r="AH25" s="21" t="str">
        <f t="shared" ca="1" si="14"/>
        <v/>
      </c>
      <c r="AI25" s="21" t="str">
        <f t="shared" ca="1" si="14"/>
        <v/>
      </c>
      <c r="AJ25" s="21" t="str">
        <f t="shared" ca="1" si="15"/>
        <v/>
      </c>
      <c r="AK25" s="21" t="str">
        <f t="shared" ca="1" si="15"/>
        <v/>
      </c>
      <c r="AL25" s="21" t="str">
        <f t="shared" ca="1" si="15"/>
        <v/>
      </c>
      <c r="AM25" s="21" t="str">
        <f t="shared" ca="1" si="15"/>
        <v/>
      </c>
      <c r="AN25" s="21" t="str">
        <f t="shared" ca="1" si="15"/>
        <v/>
      </c>
      <c r="AO25" s="21" t="str">
        <f t="shared" ca="1" si="15"/>
        <v/>
      </c>
      <c r="AP25" s="21" t="str">
        <f t="shared" ca="1" si="15"/>
        <v/>
      </c>
      <c r="AQ25" s="21" t="str">
        <f t="shared" ca="1" si="15"/>
        <v/>
      </c>
      <c r="AR25" s="21" t="str">
        <f t="shared" ca="1" si="15"/>
        <v/>
      </c>
      <c r="AS25" s="21" t="str">
        <f t="shared" ca="1" si="15"/>
        <v/>
      </c>
      <c r="AT25" s="21" t="str">
        <f t="shared" ca="1" si="16"/>
        <v/>
      </c>
      <c r="AU25" s="21" t="str">
        <f t="shared" ca="1" si="16"/>
        <v/>
      </c>
      <c r="AV25" s="21" t="str">
        <f t="shared" ca="1" si="16"/>
        <v/>
      </c>
      <c r="AW25" s="21" t="str">
        <f t="shared" ca="1" si="16"/>
        <v/>
      </c>
      <c r="AX25" s="21" t="str">
        <f t="shared" ca="1" si="16"/>
        <v/>
      </c>
      <c r="AY25" s="21" t="str">
        <f t="shared" ca="1" si="16"/>
        <v/>
      </c>
      <c r="AZ25" s="21" t="str">
        <f t="shared" ca="1" si="16"/>
        <v/>
      </c>
      <c r="BA25" s="21" t="str">
        <f t="shared" ca="1" si="16"/>
        <v/>
      </c>
      <c r="BB25" s="21" t="str">
        <f t="shared" ca="1" si="16"/>
        <v/>
      </c>
      <c r="BC25" s="21" t="str">
        <f t="shared" ca="1" si="16"/>
        <v/>
      </c>
      <c r="BD25" s="21" t="str">
        <f t="shared" ca="1" si="16"/>
        <v/>
      </c>
      <c r="BE25" s="21" t="str">
        <f t="shared" ca="1" si="16"/>
        <v/>
      </c>
    </row>
    <row r="26" spans="1:57" x14ac:dyDescent="0.2">
      <c r="A26" s="30">
        <f t="shared" si="11"/>
        <v>18</v>
      </c>
      <c r="B26" s="23" t="str">
        <f t="shared" ca="1" si="17"/>
        <v/>
      </c>
      <c r="C26" s="40"/>
      <c r="D26" s="6"/>
      <c r="E26" s="7" t="s">
        <v>70</v>
      </c>
      <c r="F26" s="8">
        <v>1</v>
      </c>
      <c r="G26" s="29" t="str">
        <f ca="1">IF($C26="S",DateEtape(TRUE,ROW()),IF($L26="DD",WORKDAY.INTL(INDIRECT(ADDRESS($M26+8,7)),$N26,1,JoursFériés),IF($L26="DF",WORKDAY.INTL(INDIRECT(ADDRESS($M26+8,7)),IF($F26=0,$N26-1,$N26-$F26),1,JoursFériés),IF($L26="FD",WORKDAY.INTL(INDIRECT(ADDRESS($M26+8,8)),$N26+1,1,JoursFériés),IF($L26="FF",WORKDAY.INTL(INDIRECT(ADDRESS($M26+8,8)),IF($F26=0,$N26,$N26-$F26+1),1,JoursFériés),"")))))</f>
        <v/>
      </c>
      <c r="H26" s="10" t="str">
        <f ca="1">IF($C26="S",DateEtape(FALSE,ROW()),IF($G26="","",IF($F26=0,WORKDAY.INTL($G26,$F26,1,JoursFériés),WORKDAY.INTL($G26,$F26-1,1,JoursFériés))))</f>
        <v/>
      </c>
      <c r="I26" s="11" t="str">
        <f t="shared" ca="1" si="6"/>
        <v/>
      </c>
      <c r="J26" s="9"/>
      <c r="K26" s="36"/>
      <c r="L26" s="24"/>
      <c r="M26" s="25"/>
      <c r="N26" s="24"/>
      <c r="O26" s="32"/>
      <c r="P26" s="21" t="str">
        <f t="shared" ca="1" si="13"/>
        <v/>
      </c>
      <c r="Q26" s="21" t="str">
        <f t="shared" ca="1" si="13"/>
        <v/>
      </c>
      <c r="R26" s="21" t="str">
        <f t="shared" ca="1" si="13"/>
        <v/>
      </c>
      <c r="S26" s="21" t="str">
        <f t="shared" ca="1" si="13"/>
        <v/>
      </c>
      <c r="T26" s="21" t="str">
        <f t="shared" ca="1" si="13"/>
        <v/>
      </c>
      <c r="U26" s="21" t="str">
        <f t="shared" ca="1" si="13"/>
        <v/>
      </c>
      <c r="V26" s="21" t="str">
        <f t="shared" ca="1" si="13"/>
        <v/>
      </c>
      <c r="W26" s="21" t="str">
        <f t="shared" ca="1" si="13"/>
        <v/>
      </c>
      <c r="X26" s="21" t="str">
        <f t="shared" ca="1" si="13"/>
        <v/>
      </c>
      <c r="Y26" s="21" t="str">
        <f t="shared" ca="1" si="13"/>
        <v/>
      </c>
      <c r="Z26" s="21" t="str">
        <f t="shared" ca="1" si="14"/>
        <v/>
      </c>
      <c r="AA26" s="21" t="str">
        <f t="shared" ca="1" si="14"/>
        <v/>
      </c>
      <c r="AB26" s="21" t="str">
        <f t="shared" ca="1" si="14"/>
        <v/>
      </c>
      <c r="AC26" s="21" t="str">
        <f t="shared" ca="1" si="14"/>
        <v/>
      </c>
      <c r="AD26" s="21" t="str">
        <f t="shared" ca="1" si="14"/>
        <v/>
      </c>
      <c r="AE26" s="21" t="str">
        <f t="shared" ca="1" si="14"/>
        <v/>
      </c>
      <c r="AF26" s="21" t="str">
        <f t="shared" ca="1" si="14"/>
        <v/>
      </c>
      <c r="AG26" s="21" t="str">
        <f t="shared" ca="1" si="14"/>
        <v/>
      </c>
      <c r="AH26" s="21" t="str">
        <f t="shared" ca="1" si="14"/>
        <v/>
      </c>
      <c r="AI26" s="21" t="str">
        <f t="shared" ca="1" si="14"/>
        <v/>
      </c>
      <c r="AJ26" s="21" t="str">
        <f t="shared" ca="1" si="15"/>
        <v/>
      </c>
      <c r="AK26" s="21" t="str">
        <f t="shared" ca="1" si="15"/>
        <v/>
      </c>
      <c r="AL26" s="21" t="str">
        <f t="shared" ca="1" si="15"/>
        <v/>
      </c>
      <c r="AM26" s="21" t="str">
        <f t="shared" ca="1" si="15"/>
        <v/>
      </c>
      <c r="AN26" s="21" t="str">
        <f t="shared" ca="1" si="15"/>
        <v/>
      </c>
      <c r="AO26" s="21" t="str">
        <f t="shared" ca="1" si="15"/>
        <v/>
      </c>
      <c r="AP26" s="21" t="str">
        <f t="shared" ca="1" si="15"/>
        <v/>
      </c>
      <c r="AQ26" s="21" t="str">
        <f t="shared" ca="1" si="15"/>
        <v/>
      </c>
      <c r="AR26" s="21" t="str">
        <f t="shared" ca="1" si="15"/>
        <v/>
      </c>
      <c r="AS26" s="21" t="str">
        <f t="shared" ca="1" si="15"/>
        <v/>
      </c>
      <c r="AT26" s="21" t="str">
        <f t="shared" ca="1" si="16"/>
        <v/>
      </c>
      <c r="AU26" s="21" t="str">
        <f t="shared" ca="1" si="16"/>
        <v/>
      </c>
      <c r="AV26" s="21" t="str">
        <f t="shared" ca="1" si="16"/>
        <v/>
      </c>
      <c r="AW26" s="21" t="str">
        <f t="shared" ca="1" si="16"/>
        <v/>
      </c>
      <c r="AX26" s="21" t="str">
        <f t="shared" ca="1" si="16"/>
        <v/>
      </c>
      <c r="AY26" s="21" t="str">
        <f t="shared" ca="1" si="16"/>
        <v/>
      </c>
      <c r="AZ26" s="21" t="str">
        <f t="shared" ca="1" si="16"/>
        <v/>
      </c>
      <c r="BA26" s="21" t="str">
        <f t="shared" ca="1" si="16"/>
        <v/>
      </c>
      <c r="BB26" s="21" t="str">
        <f t="shared" ca="1" si="16"/>
        <v/>
      </c>
      <c r="BC26" s="21" t="str">
        <f t="shared" ca="1" si="16"/>
        <v/>
      </c>
      <c r="BD26" s="21" t="str">
        <f t="shared" ca="1" si="16"/>
        <v/>
      </c>
      <c r="BE26" s="21" t="str">
        <f t="shared" ca="1" si="16"/>
        <v/>
      </c>
    </row>
    <row r="27" spans="1:57" x14ac:dyDescent="0.2">
      <c r="A27" s="30">
        <f t="shared" si="11"/>
        <v>19</v>
      </c>
      <c r="B27" s="23" t="str">
        <f t="shared" ca="1" si="17"/>
        <v/>
      </c>
      <c r="C27" s="40" t="s">
        <v>19</v>
      </c>
      <c r="D27" s="6"/>
      <c r="E27" s="7" t="s">
        <v>71</v>
      </c>
      <c r="F27" s="8"/>
      <c r="G27" s="29" t="str">
        <f ca="1">IF($C27="S",DateEtape(TRUE,ROW()),IF($L27="DD",WORKDAY.INTL(INDIRECT(ADDRESS($M27+8,7)),$N27,1,JoursFériés),IF($L27="DF",WORKDAY.INTL(INDIRECT(ADDRESS($M27+8,7)),IF($F27=0,$N27-1,$N27-$F27),1,JoursFériés),IF($L27="FD",WORKDAY.INTL(INDIRECT(ADDRESS($M27+8,8)),$N27+1,1,JoursFériés),IF($L27="FF",WORKDAY.INTL(INDIRECT(ADDRESS($M27+8,8)),IF($F27=0,$N27,$N27-$F27+1),1,JoursFériés),"")))))</f>
        <v/>
      </c>
      <c r="H27" s="10" t="str">
        <f>IF($C27="S",DateEtape(FALSE,ROW()),IF($G27="","",IF($F27=0,WORKDAY.INTL($G27,$F27,1,JoursFériés),WORKDAY.INTL($G27,$F27-1,1,JoursFériés))))</f>
        <v/>
      </c>
      <c r="I27" s="11" t="str">
        <f t="shared" ca="1" si="6"/>
        <v/>
      </c>
      <c r="J27" s="9"/>
      <c r="K27" s="36"/>
      <c r="L27" s="24"/>
      <c r="M27" s="25"/>
      <c r="N27" s="24"/>
      <c r="O27" s="32"/>
      <c r="P27" s="21" t="str">
        <f t="shared" ref="P27:AE27" ca="1" si="18">IF(AND($F27&lt;&gt;"",$F27=0,$G27=P$6),"u","")</f>
        <v/>
      </c>
      <c r="Q27" s="21" t="str">
        <f t="shared" ca="1" si="18"/>
        <v/>
      </c>
      <c r="R27" s="21" t="str">
        <f t="shared" ca="1" si="18"/>
        <v/>
      </c>
      <c r="S27" s="21" t="str">
        <f t="shared" ca="1" si="18"/>
        <v/>
      </c>
      <c r="T27" s="21" t="str">
        <f t="shared" ca="1" si="18"/>
        <v/>
      </c>
      <c r="U27" s="21" t="str">
        <f t="shared" ca="1" si="18"/>
        <v/>
      </c>
      <c r="V27" s="21" t="str">
        <f t="shared" ca="1" si="18"/>
        <v/>
      </c>
      <c r="W27" s="21" t="str">
        <f t="shared" ca="1" si="18"/>
        <v/>
      </c>
      <c r="X27" s="21" t="str">
        <f t="shared" ca="1" si="18"/>
        <v/>
      </c>
      <c r="Y27" s="21" t="str">
        <f t="shared" ca="1" si="18"/>
        <v/>
      </c>
      <c r="Z27" s="21" t="str">
        <f t="shared" ca="1" si="18"/>
        <v/>
      </c>
      <c r="AA27" s="21" t="str">
        <f t="shared" ca="1" si="18"/>
        <v/>
      </c>
      <c r="AB27" s="21" t="str">
        <f t="shared" ca="1" si="18"/>
        <v/>
      </c>
      <c r="AC27" s="21" t="str">
        <f t="shared" ca="1" si="18"/>
        <v/>
      </c>
      <c r="AD27" s="21" t="str">
        <f t="shared" ca="1" si="18"/>
        <v/>
      </c>
      <c r="AE27" s="21" t="str">
        <f t="shared" ca="1" si="18"/>
        <v/>
      </c>
      <c r="AF27" s="21" t="str">
        <f t="shared" ref="AF27:AU27" ca="1" si="19">IF(AND($F27&lt;&gt;"",$F27=0,$G27=AF$6),"u","")</f>
        <v/>
      </c>
      <c r="AG27" s="21" t="str">
        <f t="shared" ca="1" si="19"/>
        <v/>
      </c>
      <c r="AH27" s="21" t="str">
        <f t="shared" ca="1" si="19"/>
        <v/>
      </c>
      <c r="AI27" s="21" t="str">
        <f t="shared" ca="1" si="19"/>
        <v/>
      </c>
      <c r="AJ27" s="21" t="str">
        <f t="shared" ca="1" si="19"/>
        <v/>
      </c>
      <c r="AK27" s="21" t="str">
        <f t="shared" ca="1" si="19"/>
        <v/>
      </c>
      <c r="AL27" s="21" t="str">
        <f t="shared" ca="1" si="19"/>
        <v/>
      </c>
      <c r="AM27" s="21" t="str">
        <f t="shared" ca="1" si="19"/>
        <v/>
      </c>
      <c r="AN27" s="21" t="str">
        <f t="shared" ca="1" si="19"/>
        <v/>
      </c>
      <c r="AO27" s="21" t="str">
        <f t="shared" ca="1" si="19"/>
        <v/>
      </c>
      <c r="AP27" s="21" t="str">
        <f t="shared" ca="1" si="19"/>
        <v/>
      </c>
      <c r="AQ27" s="21" t="str">
        <f t="shared" ca="1" si="19"/>
        <v/>
      </c>
      <c r="AR27" s="21" t="str">
        <f t="shared" ca="1" si="19"/>
        <v/>
      </c>
      <c r="AS27" s="21" t="str">
        <f t="shared" ca="1" si="19"/>
        <v/>
      </c>
      <c r="AT27" s="21" t="str">
        <f t="shared" ca="1" si="19"/>
        <v/>
      </c>
      <c r="AU27" s="21" t="str">
        <f t="shared" ca="1" si="19"/>
        <v/>
      </c>
      <c r="AV27" s="21" t="str">
        <f t="shared" ref="AV27:BE27" ca="1" si="20">IF(AND($F27&lt;&gt;"",$F27=0,$G27=AV$6),"u","")</f>
        <v/>
      </c>
      <c r="AW27" s="21" t="str">
        <f t="shared" ca="1" si="20"/>
        <v/>
      </c>
      <c r="AX27" s="21" t="str">
        <f t="shared" ca="1" si="20"/>
        <v/>
      </c>
      <c r="AY27" s="21" t="str">
        <f t="shared" ca="1" si="20"/>
        <v/>
      </c>
      <c r="AZ27" s="21" t="str">
        <f t="shared" ca="1" si="20"/>
        <v/>
      </c>
      <c r="BA27" s="21" t="str">
        <f t="shared" ca="1" si="20"/>
        <v/>
      </c>
      <c r="BB27" s="21" t="str">
        <f t="shared" ca="1" si="20"/>
        <v/>
      </c>
      <c r="BC27" s="21" t="str">
        <f t="shared" ca="1" si="20"/>
        <v/>
      </c>
      <c r="BD27" s="21" t="str">
        <f t="shared" ca="1" si="20"/>
        <v/>
      </c>
      <c r="BE27" s="21" t="str">
        <f t="shared" ca="1" si="20"/>
        <v/>
      </c>
    </row>
    <row r="29" spans="1:57" x14ac:dyDescent="0.2">
      <c r="G29" s="43"/>
    </row>
    <row r="32" spans="1:57" x14ac:dyDescent="0.2">
      <c r="G32" s="43"/>
    </row>
  </sheetData>
  <sheetProtection formatColumns="0" autoFilter="0"/>
  <mergeCells count="25">
    <mergeCell ref="L5:N5"/>
    <mergeCell ref="N6:N7"/>
    <mergeCell ref="L6:L7"/>
    <mergeCell ref="M6:M7"/>
    <mergeCell ref="AR5:AX5"/>
    <mergeCell ref="O6:O7"/>
    <mergeCell ref="AY5:BE5"/>
    <mergeCell ref="P5:V5"/>
    <mergeCell ref="W5:AC5"/>
    <mergeCell ref="AD5:AJ5"/>
    <mergeCell ref="AK5:AQ5"/>
    <mergeCell ref="A5:E5"/>
    <mergeCell ref="I5:K5"/>
    <mergeCell ref="F5:H5"/>
    <mergeCell ref="A6:A7"/>
    <mergeCell ref="B6:B7"/>
    <mergeCell ref="E6:E7"/>
    <mergeCell ref="F6:F7"/>
    <mergeCell ref="D6:D7"/>
    <mergeCell ref="G6:G7"/>
    <mergeCell ref="H6:H7"/>
    <mergeCell ref="I6:I7"/>
    <mergeCell ref="J6:J7"/>
    <mergeCell ref="K6:K7"/>
    <mergeCell ref="C6:C7"/>
  </mergeCells>
  <phoneticPr fontId="22" type="noConversion"/>
  <conditionalFormatting sqref="D10:D27">
    <cfRule type="expression" dxfId="18" priority="504">
      <formula>$C10="S"</formula>
    </cfRule>
  </conditionalFormatting>
  <conditionalFormatting sqref="P6:BE7">
    <cfRule type="expression" dxfId="17" priority="13" stopIfTrue="1">
      <formula>P$6=TODAY()</formula>
    </cfRule>
  </conditionalFormatting>
  <conditionalFormatting sqref="P5:BE5">
    <cfRule type="expression" dxfId="16" priority="12" stopIfTrue="1">
      <formula>OR(TODAY()=P$5,TODAY()=P$5+1,TODAY()=P$5+2,TODAY()=P$5+3,TODAY()=P$5+4,TODAY()=P$5+5,TODAY()=P$5+6)</formula>
    </cfRule>
  </conditionalFormatting>
  <conditionalFormatting sqref="G9">
    <cfRule type="expression" dxfId="15" priority="506" stopIfTrue="1">
      <formula>G9=""</formula>
    </cfRule>
  </conditionalFormatting>
  <conditionalFormatting sqref="P9:BE27">
    <cfRule type="expression" dxfId="14" priority="11">
      <formula>AND($A9&lt;&gt;"",P$6=TODAY())</formula>
    </cfRule>
    <cfRule type="expression" dxfId="13" priority="14" stopIfTrue="1">
      <formula>AND($A9&lt;&gt;"",OR(P$7="S",P$7="D",P$6=JoursFériés))</formula>
    </cfRule>
    <cfRule type="expression" dxfId="12" priority="15" stopIfTrue="1">
      <formula>IF($F9=0,"",IF($F9=0,"",AND($E9&lt;&gt;"",IF($J9&lt;&gt;"",AND(P$6&lt;$J9,P$6&gt;$H9),AND(P$6&lt;=TODAY(),P$6&gt;$H9)))))</formula>
    </cfRule>
    <cfRule type="expression" dxfId="11" priority="29" stopIfTrue="1">
      <formula>IF($F9=0,"",IF($J9&lt;&gt;"",IF($K9="",AND(P$6&gt;=$J9,P$6&lt;=TODAY()),AND(P$6&gt;=$J9,P$6&lt;=$K9)),""))</formula>
    </cfRule>
    <cfRule type="expression" dxfId="10" priority="36" stopIfTrue="1">
      <formula>IF($F9=0,"",AND(P$6&gt;=$G9,P$6&lt;=$H9,$F9&gt;=0,$G9&lt;&gt;""))</formula>
    </cfRule>
  </conditionalFormatting>
  <conditionalFormatting sqref="E10:E27">
    <cfRule type="expression" dxfId="9" priority="503">
      <formula>OR($C10="T",$C10="M",$C10="")</formula>
    </cfRule>
  </conditionalFormatting>
  <conditionalFormatting sqref="A10:O27">
    <cfRule type="expression" dxfId="1" priority="507">
      <formula>IF(OR($E10&lt;&gt;"",$F10&lt;&gt;"",$G10&lt;&gt;""),OR($E10="",$F10="",$G10=""),)</formula>
    </cfRule>
    <cfRule type="expression" dxfId="0" priority="505">
      <formula>$C10="S"</formula>
    </cfRule>
  </conditionalFormatting>
  <dataValidations disablePrompts="1" count="3">
    <dataValidation type="list" allowBlank="1" showInputMessage="1" showErrorMessage="1" sqref="L10:L27" xr:uid="{931F0549-C115-4405-A6A4-E1393872F143}">
      <formula1>INDIRECT("TB_Lien[Lien]")</formula1>
    </dataValidation>
    <dataValidation type="list" allowBlank="1" showInputMessage="1" showErrorMessage="1" sqref="O10:O27" xr:uid="{6531C5C4-31B7-4DB1-8821-8FFC3037E22A}">
      <formula1>INDIRECT("TB_Affecté[Affecté]")</formula1>
    </dataValidation>
    <dataValidation type="list" allowBlank="1" showErrorMessage="1" sqref="C10:C27" xr:uid="{7C3C670A-2F3B-4067-B68E-32889311C3E0}">
      <formula1>INDIRECT("TB_Type[Type]")</formula1>
    </dataValidation>
  </dataValidations>
  <pageMargins left="0.59055118110236227" right="0.59055118110236227" top="1.1811023622047245" bottom="0.78740157480314965" header="0.31496062992125984" footer="0.31496062992125984"/>
  <pageSetup fitToHeight="0" orientation="portrait" r:id="rId1"/>
  <headerFooter>
    <oddHeader>&amp;L&amp;G&amp;R&amp;14&amp;A</oddHeader>
    <oddFooter>&amp;RPage | &amp;"Arial,Gras"&amp;10&amp;P&amp;"Arial,Normal"&amp;9 de 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Scroll Bar 14">
              <controlPr locked="0" defaultSize="0" autoPict="0">
                <anchor moveWithCells="1">
                  <from>
                    <xdr:col>15</xdr:col>
                    <xdr:colOff>9525</xdr:colOff>
                    <xdr:row>2</xdr:row>
                    <xdr:rowOff>133350</xdr:rowOff>
                  </from>
                  <to>
                    <xdr:col>57</xdr:col>
                    <xdr:colOff>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70" id="{DC41ACC3-0214-4341-9BA7-23C38F46E847}">
            <x14:iconSet iconSet="3Sign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Triangles" iconId="1"/>
              <x14:cfIcon iconSet="3Signs" iconId="1"/>
              <x14:cfIcon iconSet="3Signs" iconId="0"/>
            </x14:iconSet>
          </x14:cfRule>
          <xm:sqref>B10:C27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7E048-AA5F-43DC-9138-8422408A0EC7}">
  <sheetPr codeName="Feuil2"/>
  <dimension ref="A1:R46"/>
  <sheetViews>
    <sheetView showGridLines="0" workbookViewId="0">
      <selection activeCell="N10" sqref="N10"/>
    </sheetView>
  </sheetViews>
  <sheetFormatPr baseColWidth="10" defaultColWidth="11.42578125" defaultRowHeight="12" x14ac:dyDescent="0.2"/>
  <cols>
    <col min="1" max="1" width="30.28515625" bestFit="1" customWidth="1"/>
    <col min="2" max="6" width="12.7109375" customWidth="1"/>
  </cols>
  <sheetData>
    <row r="1" spans="1:18" ht="15" x14ac:dyDescent="0.2">
      <c r="A1" s="12" t="s">
        <v>20</v>
      </c>
      <c r="B1" s="26">
        <v>2024</v>
      </c>
      <c r="C1" s="12">
        <f>B1+1</f>
        <v>2025</v>
      </c>
      <c r="D1" s="12">
        <f t="shared" ref="D1:F1" si="0">C1+1</f>
        <v>2026</v>
      </c>
      <c r="E1" s="12">
        <f t="shared" si="0"/>
        <v>2027</v>
      </c>
      <c r="F1" s="12">
        <f t="shared" si="0"/>
        <v>2028</v>
      </c>
    </row>
    <row r="2" spans="1:18" x14ac:dyDescent="0.2">
      <c r="A2" t="s">
        <v>21</v>
      </c>
      <c r="B2" t="s">
        <v>22</v>
      </c>
      <c r="C2" t="s">
        <v>23</v>
      </c>
      <c r="D2" t="s">
        <v>24</v>
      </c>
      <c r="E2" t="s">
        <v>25</v>
      </c>
      <c r="F2" t="s">
        <v>26</v>
      </c>
      <c r="H2" t="s">
        <v>46</v>
      </c>
      <c r="J2" t="s">
        <v>56</v>
      </c>
      <c r="L2" t="s">
        <v>77</v>
      </c>
    </row>
    <row r="3" spans="1:18" x14ac:dyDescent="0.2">
      <c r="A3" t="s">
        <v>42</v>
      </c>
      <c r="B3" s="13">
        <f>B4-1</f>
        <v>45281</v>
      </c>
      <c r="C3" s="13">
        <f>C4-1</f>
        <v>45645</v>
      </c>
      <c r="D3" s="13">
        <f>D4-1</f>
        <v>46009</v>
      </c>
      <c r="E3" s="13">
        <f>E4-1</f>
        <v>46373</v>
      </c>
      <c r="F3" s="13">
        <f>F4-1</f>
        <v>46737</v>
      </c>
      <c r="H3" t="s">
        <v>51</v>
      </c>
      <c r="J3" s="38"/>
      <c r="L3" t="s">
        <v>19</v>
      </c>
    </row>
    <row r="4" spans="1:18" x14ac:dyDescent="0.2">
      <c r="A4" s="20" t="s">
        <v>35</v>
      </c>
      <c r="B4" s="13">
        <f>B5-1</f>
        <v>45282</v>
      </c>
      <c r="C4" s="13">
        <f t="shared" ref="C4:F5" si="1">C5-1</f>
        <v>45646</v>
      </c>
      <c r="D4" s="13">
        <f t="shared" si="1"/>
        <v>46010</v>
      </c>
      <c r="E4" s="13">
        <f t="shared" si="1"/>
        <v>46374</v>
      </c>
      <c r="F4" s="13">
        <f t="shared" si="1"/>
        <v>46738</v>
      </c>
      <c r="H4" t="s">
        <v>52</v>
      </c>
      <c r="J4" s="38" t="s">
        <v>72</v>
      </c>
    </row>
    <row r="5" spans="1:18" x14ac:dyDescent="0.2">
      <c r="A5" s="20" t="s">
        <v>36</v>
      </c>
      <c r="B5" s="13">
        <f>B6-1</f>
        <v>45283</v>
      </c>
      <c r="C5" s="13">
        <f t="shared" si="1"/>
        <v>45647</v>
      </c>
      <c r="D5" s="13">
        <f t="shared" si="1"/>
        <v>46011</v>
      </c>
      <c r="E5" s="13">
        <f t="shared" si="1"/>
        <v>46375</v>
      </c>
      <c r="F5" s="13">
        <f t="shared" si="1"/>
        <v>46739</v>
      </c>
      <c r="H5" t="s">
        <v>50</v>
      </c>
      <c r="J5" s="38" t="s">
        <v>73</v>
      </c>
    </row>
    <row r="6" spans="1:18" x14ac:dyDescent="0.2">
      <c r="A6" s="20" t="s">
        <v>37</v>
      </c>
      <c r="B6" s="27">
        <f>DATE(B$1-1,12,24)</f>
        <v>45284</v>
      </c>
      <c r="C6" s="27">
        <f>DATE(C$1-1,12,22)</f>
        <v>45648</v>
      </c>
      <c r="D6" s="27">
        <f>DATE(D$1-1,12,21)</f>
        <v>46012</v>
      </c>
      <c r="E6" s="27">
        <f>DATE(E$1-1,12,20)</f>
        <v>46376</v>
      </c>
      <c r="F6" s="27">
        <f>DATE(F$1-1,12,19)</f>
        <v>46740</v>
      </c>
      <c r="H6" t="s">
        <v>53</v>
      </c>
      <c r="J6" s="38" t="s">
        <v>74</v>
      </c>
    </row>
    <row r="7" spans="1:18" x14ac:dyDescent="0.2">
      <c r="A7" s="20" t="s">
        <v>38</v>
      </c>
      <c r="B7" s="13">
        <f>B6+1</f>
        <v>45285</v>
      </c>
      <c r="C7" s="13">
        <f>C6+1</f>
        <v>45649</v>
      </c>
      <c r="D7" s="13">
        <f>D6+1</f>
        <v>46013</v>
      </c>
      <c r="E7" s="13">
        <f>E6+1</f>
        <v>46377</v>
      </c>
      <c r="F7" s="13">
        <f>F6+1</f>
        <v>46741</v>
      </c>
      <c r="J7" s="38" t="s">
        <v>75</v>
      </c>
      <c r="N7" s="42" t="s">
        <v>79</v>
      </c>
      <c r="O7" s="42"/>
      <c r="P7" s="42"/>
      <c r="Q7" s="42"/>
      <c r="R7" s="42"/>
    </row>
    <row r="8" spans="1:18" x14ac:dyDescent="0.2">
      <c r="A8" s="20" t="s">
        <v>39</v>
      </c>
      <c r="B8" s="13">
        <f t="shared" ref="B8:F19" si="2">B7+1</f>
        <v>45286</v>
      </c>
      <c r="C8" s="13">
        <f t="shared" si="2"/>
        <v>45650</v>
      </c>
      <c r="D8" s="13">
        <f t="shared" si="2"/>
        <v>46014</v>
      </c>
      <c r="E8" s="13">
        <f t="shared" si="2"/>
        <v>46378</v>
      </c>
      <c r="F8" s="13">
        <f t="shared" si="2"/>
        <v>46742</v>
      </c>
      <c r="J8" s="38" t="s">
        <v>76</v>
      </c>
    </row>
    <row r="9" spans="1:18" x14ac:dyDescent="0.2">
      <c r="A9" s="20" t="s">
        <v>40</v>
      </c>
      <c r="B9" s="13">
        <f t="shared" si="2"/>
        <v>45287</v>
      </c>
      <c r="C9" s="13">
        <f t="shared" si="2"/>
        <v>45651</v>
      </c>
      <c r="D9" s="13">
        <f t="shared" si="2"/>
        <v>46015</v>
      </c>
      <c r="E9" s="13">
        <f t="shared" si="2"/>
        <v>46379</v>
      </c>
      <c r="F9" s="13">
        <f t="shared" si="2"/>
        <v>46743</v>
      </c>
      <c r="N9" s="42" t="s">
        <v>80</v>
      </c>
      <c r="O9" s="42"/>
      <c r="P9" s="42"/>
      <c r="Q9" s="42"/>
      <c r="R9" s="42"/>
    </row>
    <row r="10" spans="1:18" x14ac:dyDescent="0.2">
      <c r="A10" s="20" t="s">
        <v>41</v>
      </c>
      <c r="B10" s="13">
        <f t="shared" si="2"/>
        <v>45288</v>
      </c>
      <c r="C10" s="13">
        <f t="shared" si="2"/>
        <v>45652</v>
      </c>
      <c r="D10" s="13">
        <f t="shared" si="2"/>
        <v>46016</v>
      </c>
      <c r="E10" s="13">
        <f t="shared" si="2"/>
        <v>46380</v>
      </c>
      <c r="F10" s="13">
        <f t="shared" si="2"/>
        <v>46744</v>
      </c>
    </row>
    <row r="11" spans="1:18" x14ac:dyDescent="0.2">
      <c r="A11" s="20" t="s">
        <v>35</v>
      </c>
      <c r="B11" s="13">
        <f t="shared" si="2"/>
        <v>45289</v>
      </c>
      <c r="C11" s="13">
        <f t="shared" si="2"/>
        <v>45653</v>
      </c>
      <c r="D11" s="13">
        <f t="shared" si="2"/>
        <v>46017</v>
      </c>
      <c r="E11" s="13">
        <f t="shared" si="2"/>
        <v>46381</v>
      </c>
      <c r="F11" s="13">
        <f t="shared" si="2"/>
        <v>46745</v>
      </c>
    </row>
    <row r="12" spans="1:18" x14ac:dyDescent="0.2">
      <c r="A12" s="20" t="s">
        <v>36</v>
      </c>
      <c r="B12" s="13">
        <f t="shared" si="2"/>
        <v>45290</v>
      </c>
      <c r="C12" s="13">
        <f t="shared" si="2"/>
        <v>45654</v>
      </c>
      <c r="D12" s="13">
        <f t="shared" si="2"/>
        <v>46018</v>
      </c>
      <c r="E12" s="13">
        <f t="shared" si="2"/>
        <v>46382</v>
      </c>
      <c r="F12" s="13">
        <f t="shared" si="2"/>
        <v>46746</v>
      </c>
    </row>
    <row r="13" spans="1:18" x14ac:dyDescent="0.2">
      <c r="A13" s="20" t="s">
        <v>37</v>
      </c>
      <c r="B13" s="13">
        <f t="shared" si="2"/>
        <v>45291</v>
      </c>
      <c r="C13" s="13">
        <f t="shared" si="2"/>
        <v>45655</v>
      </c>
      <c r="D13" s="13">
        <f t="shared" si="2"/>
        <v>46019</v>
      </c>
      <c r="E13" s="13">
        <f t="shared" si="2"/>
        <v>46383</v>
      </c>
      <c r="F13" s="13">
        <f t="shared" si="2"/>
        <v>46747</v>
      </c>
    </row>
    <row r="14" spans="1:18" x14ac:dyDescent="0.2">
      <c r="A14" s="20" t="s">
        <v>38</v>
      </c>
      <c r="B14" s="13">
        <f t="shared" si="2"/>
        <v>45292</v>
      </c>
      <c r="C14" s="13">
        <f t="shared" si="2"/>
        <v>45656</v>
      </c>
      <c r="D14" s="13">
        <f t="shared" si="2"/>
        <v>46020</v>
      </c>
      <c r="E14" s="13">
        <f t="shared" si="2"/>
        <v>46384</v>
      </c>
      <c r="F14" s="13">
        <f t="shared" si="2"/>
        <v>46748</v>
      </c>
    </row>
    <row r="15" spans="1:18" x14ac:dyDescent="0.2">
      <c r="A15" s="20" t="s">
        <v>39</v>
      </c>
      <c r="B15" s="13">
        <f t="shared" si="2"/>
        <v>45293</v>
      </c>
      <c r="C15" s="13">
        <f t="shared" si="2"/>
        <v>45657</v>
      </c>
      <c r="D15" s="13">
        <f t="shared" si="2"/>
        <v>46021</v>
      </c>
      <c r="E15" s="13">
        <f t="shared" si="2"/>
        <v>46385</v>
      </c>
      <c r="F15" s="13">
        <f t="shared" si="2"/>
        <v>46749</v>
      </c>
    </row>
    <row r="16" spans="1:18" x14ac:dyDescent="0.2">
      <c r="A16" s="20" t="s">
        <v>40</v>
      </c>
      <c r="B16" s="13">
        <f t="shared" si="2"/>
        <v>45294</v>
      </c>
      <c r="C16" s="13">
        <f t="shared" si="2"/>
        <v>45658</v>
      </c>
      <c r="D16" s="13">
        <f t="shared" si="2"/>
        <v>46022</v>
      </c>
      <c r="E16" s="13">
        <f t="shared" si="2"/>
        <v>46386</v>
      </c>
      <c r="F16" s="13">
        <f t="shared" si="2"/>
        <v>46750</v>
      </c>
    </row>
    <row r="17" spans="1:9" x14ac:dyDescent="0.2">
      <c r="A17" s="20" t="s">
        <v>41</v>
      </c>
      <c r="B17" s="13">
        <f t="shared" si="2"/>
        <v>45295</v>
      </c>
      <c r="C17" s="13">
        <f t="shared" si="2"/>
        <v>45659</v>
      </c>
      <c r="D17" s="13">
        <f t="shared" si="2"/>
        <v>46023</v>
      </c>
      <c r="E17" s="13">
        <f t="shared" si="2"/>
        <v>46387</v>
      </c>
      <c r="F17" s="13">
        <f t="shared" si="2"/>
        <v>46751</v>
      </c>
    </row>
    <row r="18" spans="1:9" x14ac:dyDescent="0.2">
      <c r="A18" s="20" t="s">
        <v>35</v>
      </c>
      <c r="B18" s="13">
        <f t="shared" si="2"/>
        <v>45296</v>
      </c>
      <c r="C18" s="13">
        <f t="shared" si="2"/>
        <v>45660</v>
      </c>
      <c r="D18" s="13">
        <f t="shared" si="2"/>
        <v>46024</v>
      </c>
      <c r="E18" s="13">
        <f t="shared" si="2"/>
        <v>46388</v>
      </c>
      <c r="F18" s="13">
        <f t="shared" si="2"/>
        <v>46752</v>
      </c>
      <c r="H18" s="13"/>
      <c r="I18" s="13"/>
    </row>
    <row r="19" spans="1:9" x14ac:dyDescent="0.2">
      <c r="A19" s="20" t="s">
        <v>36</v>
      </c>
      <c r="B19" s="13">
        <f t="shared" si="2"/>
        <v>45297</v>
      </c>
      <c r="C19" s="13">
        <f t="shared" si="2"/>
        <v>45661</v>
      </c>
      <c r="D19" s="13">
        <f t="shared" si="2"/>
        <v>46025</v>
      </c>
      <c r="E19" s="13">
        <f t="shared" si="2"/>
        <v>46389</v>
      </c>
      <c r="F19" s="13">
        <f t="shared" si="2"/>
        <v>46753</v>
      </c>
      <c r="I19" s="13"/>
    </row>
    <row r="20" spans="1:9" x14ac:dyDescent="0.2">
      <c r="A20" t="s">
        <v>43</v>
      </c>
      <c r="B20" s="13">
        <f>B19+1</f>
        <v>45298</v>
      </c>
      <c r="C20" s="13">
        <f t="shared" ref="C20:F20" si="3">C19+1</f>
        <v>45662</v>
      </c>
      <c r="D20" s="13">
        <f t="shared" si="3"/>
        <v>46026</v>
      </c>
      <c r="E20" s="13">
        <f t="shared" si="3"/>
        <v>46390</v>
      </c>
      <c r="F20" s="13">
        <f t="shared" si="3"/>
        <v>46754</v>
      </c>
    </row>
    <row r="21" spans="1:9" x14ac:dyDescent="0.2">
      <c r="A21" t="s">
        <v>27</v>
      </c>
      <c r="B21" s="13">
        <f>ROUND(DATE(B$1,4,MOD(234-11*MOD(B$1,19),30))/7,0)*7-8</f>
        <v>45380</v>
      </c>
      <c r="C21" s="13">
        <f>ROUND(DATE(C1,4,MOD(234-11*MOD(C1,19),30))/7,0)*7-8</f>
        <v>45765</v>
      </c>
      <c r="D21" s="13">
        <f>ROUND(DATE(D1,4,MOD(234-11*MOD(D1,19),30))/7,0)*7-8</f>
        <v>46115</v>
      </c>
      <c r="E21" s="13">
        <f>ROUND(DATE(E1,4,MOD(234-11*MOD(E1,19),30))/7,0)*7-8</f>
        <v>46472</v>
      </c>
      <c r="F21" s="13">
        <f>ROUND(DATE(F1,4,MOD(234-11*MOD(F1,19),30))/7,0)*7-8</f>
        <v>46857</v>
      </c>
    </row>
    <row r="22" spans="1:9" x14ac:dyDescent="0.2">
      <c r="A22" t="s">
        <v>28</v>
      </c>
      <c r="B22" s="13">
        <f>B21+3</f>
        <v>45383</v>
      </c>
      <c r="C22" s="13">
        <f>C21+3</f>
        <v>45768</v>
      </c>
      <c r="D22" s="13">
        <f>D21+3</f>
        <v>46118</v>
      </c>
      <c r="E22" s="13">
        <f>E21+3</f>
        <v>46475</v>
      </c>
      <c r="F22" s="13">
        <f>F21+3</f>
        <v>46860</v>
      </c>
    </row>
    <row r="23" spans="1:9" x14ac:dyDescent="0.2">
      <c r="A23" t="s">
        <v>29</v>
      </c>
      <c r="B23" s="13">
        <f>DATE(B$1,5,24)-MOD(DATE(B$1,5,24)-2,7)</f>
        <v>45432</v>
      </c>
      <c r="C23" s="13">
        <f t="shared" ref="C23:F23" si="4">DATE(C$1,5,24)-MOD(DATE(C$1,5,24)-2,7)</f>
        <v>45796</v>
      </c>
      <c r="D23" s="13">
        <f t="shared" si="4"/>
        <v>46160</v>
      </c>
      <c r="E23" s="13">
        <f t="shared" si="4"/>
        <v>46531</v>
      </c>
      <c r="F23" s="13">
        <f t="shared" si="4"/>
        <v>46895</v>
      </c>
    </row>
    <row r="24" spans="1:9" x14ac:dyDescent="0.2">
      <c r="A24" t="s">
        <v>30</v>
      </c>
      <c r="B24" s="13">
        <f>IF(WEEKDAY(DATE(B$1,6,24))=7,DATE(B$1,6,24)+2,IF(WEEKDAY(DATE(B$1,6,24))=1,DATE(B$1,6,24)+1,DATE(B$1,6,24)))</f>
        <v>45467</v>
      </c>
      <c r="C24" s="13">
        <f t="shared" ref="C24:F24" si="5">IF(WEEKDAY(DATE(C$1,6,24))=7,DATE(C$1,6,24)+2,IF(WEEKDAY(DATE(C$1,6,24))=1,DATE(C$1,6,24)+1,DATE(C$1,6,24)))</f>
        <v>45832</v>
      </c>
      <c r="D24" s="13">
        <f t="shared" si="5"/>
        <v>46197</v>
      </c>
      <c r="E24" s="13">
        <f t="shared" si="5"/>
        <v>46562</v>
      </c>
      <c r="F24" s="13">
        <f t="shared" si="5"/>
        <v>46930</v>
      </c>
    </row>
    <row r="25" spans="1:9" x14ac:dyDescent="0.2">
      <c r="A25" t="s">
        <v>31</v>
      </c>
      <c r="B25" s="27">
        <f>DATE(B$1,7,1)</f>
        <v>45474</v>
      </c>
      <c r="C25" s="27">
        <f>DATE(C$1,7,4)</f>
        <v>45842</v>
      </c>
      <c r="D25" s="27">
        <f>DATE(D$1,7,3)</f>
        <v>46206</v>
      </c>
      <c r="E25" s="27">
        <f>DATE(E$1,7,2)</f>
        <v>46570</v>
      </c>
      <c r="F25" s="27">
        <f>DATE(F$1,7,3)</f>
        <v>46937</v>
      </c>
    </row>
    <row r="26" spans="1:9" x14ac:dyDescent="0.2">
      <c r="A26" t="s">
        <v>44</v>
      </c>
      <c r="B26" s="13">
        <f>B27-1</f>
        <v>45491</v>
      </c>
      <c r="C26" s="13">
        <f t="shared" ref="C26:F27" si="6">C27-1</f>
        <v>45855</v>
      </c>
      <c r="D26" s="13">
        <f t="shared" si="6"/>
        <v>46219</v>
      </c>
      <c r="E26" s="13">
        <f t="shared" si="6"/>
        <v>46583</v>
      </c>
      <c r="F26" s="13">
        <f t="shared" si="6"/>
        <v>46947</v>
      </c>
    </row>
    <row r="27" spans="1:9" x14ac:dyDescent="0.2">
      <c r="A27" s="20" t="s">
        <v>35</v>
      </c>
      <c r="B27" s="13">
        <f>B28-1</f>
        <v>45492</v>
      </c>
      <c r="C27" s="13">
        <f t="shared" si="6"/>
        <v>45856</v>
      </c>
      <c r="D27" s="13">
        <f t="shared" si="6"/>
        <v>46220</v>
      </c>
      <c r="E27" s="13">
        <f t="shared" si="6"/>
        <v>46584</v>
      </c>
      <c r="F27" s="13">
        <f t="shared" si="6"/>
        <v>46948</v>
      </c>
    </row>
    <row r="28" spans="1:9" x14ac:dyDescent="0.2">
      <c r="A28" s="20" t="s">
        <v>36</v>
      </c>
      <c r="B28" s="13">
        <f>B20+195</f>
        <v>45493</v>
      </c>
      <c r="C28" s="13">
        <f t="shared" ref="C28:F28" si="7">C20+195</f>
        <v>45857</v>
      </c>
      <c r="D28" s="13">
        <f t="shared" si="7"/>
        <v>46221</v>
      </c>
      <c r="E28" s="13">
        <f t="shared" si="7"/>
        <v>46585</v>
      </c>
      <c r="F28" s="13">
        <f t="shared" si="7"/>
        <v>46949</v>
      </c>
    </row>
    <row r="29" spans="1:9" x14ac:dyDescent="0.2">
      <c r="A29" s="20" t="s">
        <v>37</v>
      </c>
      <c r="B29" s="13">
        <f>B28+1</f>
        <v>45494</v>
      </c>
      <c r="C29" s="13">
        <f>C28+1</f>
        <v>45858</v>
      </c>
      <c r="D29" s="13">
        <f>D28+1</f>
        <v>46222</v>
      </c>
      <c r="E29" s="13">
        <f>E28+1</f>
        <v>46586</v>
      </c>
      <c r="F29" s="13">
        <f>F28+1</f>
        <v>46950</v>
      </c>
    </row>
    <row r="30" spans="1:9" x14ac:dyDescent="0.2">
      <c r="A30" s="20" t="s">
        <v>38</v>
      </c>
      <c r="B30" s="13">
        <f t="shared" ref="B30:F42" si="8">B29+1</f>
        <v>45495</v>
      </c>
      <c r="C30" s="13">
        <f t="shared" si="8"/>
        <v>45859</v>
      </c>
      <c r="D30" s="13">
        <f t="shared" si="8"/>
        <v>46223</v>
      </c>
      <c r="E30" s="13">
        <f t="shared" si="8"/>
        <v>46587</v>
      </c>
      <c r="F30" s="13">
        <f t="shared" si="8"/>
        <v>46951</v>
      </c>
    </row>
    <row r="31" spans="1:9" x14ac:dyDescent="0.2">
      <c r="A31" s="20" t="s">
        <v>39</v>
      </c>
      <c r="B31" s="13">
        <f t="shared" si="8"/>
        <v>45496</v>
      </c>
      <c r="C31" s="13">
        <f t="shared" si="8"/>
        <v>45860</v>
      </c>
      <c r="D31" s="13">
        <f t="shared" si="8"/>
        <v>46224</v>
      </c>
      <c r="E31" s="13">
        <f t="shared" si="8"/>
        <v>46588</v>
      </c>
      <c r="F31" s="13">
        <f t="shared" si="8"/>
        <v>46952</v>
      </c>
    </row>
    <row r="32" spans="1:9" x14ac:dyDescent="0.2">
      <c r="A32" s="20" t="s">
        <v>40</v>
      </c>
      <c r="B32" s="13">
        <f t="shared" si="8"/>
        <v>45497</v>
      </c>
      <c r="C32" s="13">
        <f t="shared" si="8"/>
        <v>45861</v>
      </c>
      <c r="D32" s="13">
        <f t="shared" si="8"/>
        <v>46225</v>
      </c>
      <c r="E32" s="13">
        <f t="shared" si="8"/>
        <v>46589</v>
      </c>
      <c r="F32" s="13">
        <f t="shared" si="8"/>
        <v>46953</v>
      </c>
    </row>
    <row r="33" spans="1:6" x14ac:dyDescent="0.2">
      <c r="A33" s="20" t="s">
        <v>41</v>
      </c>
      <c r="B33" s="13">
        <f t="shared" si="8"/>
        <v>45498</v>
      </c>
      <c r="C33" s="13">
        <f t="shared" si="8"/>
        <v>45862</v>
      </c>
      <c r="D33" s="13">
        <f t="shared" si="8"/>
        <v>46226</v>
      </c>
      <c r="E33" s="13">
        <f t="shared" si="8"/>
        <v>46590</v>
      </c>
      <c r="F33" s="13">
        <f t="shared" si="8"/>
        <v>46954</v>
      </c>
    </row>
    <row r="34" spans="1:6" x14ac:dyDescent="0.2">
      <c r="A34" s="20" t="s">
        <v>35</v>
      </c>
      <c r="B34" s="13">
        <f t="shared" si="8"/>
        <v>45499</v>
      </c>
      <c r="C34" s="13">
        <f t="shared" si="8"/>
        <v>45863</v>
      </c>
      <c r="D34" s="13">
        <f t="shared" si="8"/>
        <v>46227</v>
      </c>
      <c r="E34" s="13">
        <f t="shared" si="8"/>
        <v>46591</v>
      </c>
      <c r="F34" s="13">
        <f t="shared" si="8"/>
        <v>46955</v>
      </c>
    </row>
    <row r="35" spans="1:6" x14ac:dyDescent="0.2">
      <c r="A35" s="20" t="s">
        <v>36</v>
      </c>
      <c r="B35" s="13">
        <f t="shared" si="8"/>
        <v>45500</v>
      </c>
      <c r="C35" s="13">
        <f t="shared" si="8"/>
        <v>45864</v>
      </c>
      <c r="D35" s="13">
        <f t="shared" si="8"/>
        <v>46228</v>
      </c>
      <c r="E35" s="13">
        <f t="shared" si="8"/>
        <v>46592</v>
      </c>
      <c r="F35" s="13">
        <f t="shared" si="8"/>
        <v>46956</v>
      </c>
    </row>
    <row r="36" spans="1:6" x14ac:dyDescent="0.2">
      <c r="A36" s="20" t="s">
        <v>37</v>
      </c>
      <c r="B36" s="13">
        <f t="shared" si="8"/>
        <v>45501</v>
      </c>
      <c r="C36" s="13">
        <f t="shared" si="8"/>
        <v>45865</v>
      </c>
      <c r="D36" s="13">
        <f t="shared" si="8"/>
        <v>46229</v>
      </c>
      <c r="E36" s="13">
        <f t="shared" si="8"/>
        <v>46593</v>
      </c>
      <c r="F36" s="13">
        <f t="shared" si="8"/>
        <v>46957</v>
      </c>
    </row>
    <row r="37" spans="1:6" x14ac:dyDescent="0.2">
      <c r="A37" s="20" t="s">
        <v>38</v>
      </c>
      <c r="B37" s="13">
        <f t="shared" si="8"/>
        <v>45502</v>
      </c>
      <c r="C37" s="13">
        <f t="shared" si="8"/>
        <v>45866</v>
      </c>
      <c r="D37" s="13">
        <f t="shared" si="8"/>
        <v>46230</v>
      </c>
      <c r="E37" s="13">
        <f t="shared" si="8"/>
        <v>46594</v>
      </c>
      <c r="F37" s="13">
        <f t="shared" si="8"/>
        <v>46958</v>
      </c>
    </row>
    <row r="38" spans="1:6" x14ac:dyDescent="0.2">
      <c r="A38" s="20" t="s">
        <v>39</v>
      </c>
      <c r="B38" s="13">
        <f t="shared" si="8"/>
        <v>45503</v>
      </c>
      <c r="C38" s="13">
        <f t="shared" si="8"/>
        <v>45867</v>
      </c>
      <c r="D38" s="13">
        <f t="shared" si="8"/>
        <v>46231</v>
      </c>
      <c r="E38" s="13">
        <f t="shared" si="8"/>
        <v>46595</v>
      </c>
      <c r="F38" s="13">
        <f t="shared" si="8"/>
        <v>46959</v>
      </c>
    </row>
    <row r="39" spans="1:6" x14ac:dyDescent="0.2">
      <c r="A39" s="20" t="s">
        <v>40</v>
      </c>
      <c r="B39" s="13">
        <f t="shared" si="8"/>
        <v>45504</v>
      </c>
      <c r="C39" s="13">
        <f t="shared" si="8"/>
        <v>45868</v>
      </c>
      <c r="D39" s="13">
        <f t="shared" si="8"/>
        <v>46232</v>
      </c>
      <c r="E39" s="13">
        <f t="shared" si="8"/>
        <v>46596</v>
      </c>
      <c r="F39" s="13">
        <f t="shared" si="8"/>
        <v>46960</v>
      </c>
    </row>
    <row r="40" spans="1:6" x14ac:dyDescent="0.2">
      <c r="A40" s="20" t="s">
        <v>41</v>
      </c>
      <c r="B40" s="13">
        <f t="shared" si="8"/>
        <v>45505</v>
      </c>
      <c r="C40" s="13">
        <f t="shared" si="8"/>
        <v>45869</v>
      </c>
      <c r="D40" s="13">
        <f t="shared" si="8"/>
        <v>46233</v>
      </c>
      <c r="E40" s="13">
        <f t="shared" si="8"/>
        <v>46597</v>
      </c>
      <c r="F40" s="13">
        <f t="shared" si="8"/>
        <v>46961</v>
      </c>
    </row>
    <row r="41" spans="1:6" x14ac:dyDescent="0.2">
      <c r="A41" s="20" t="s">
        <v>35</v>
      </c>
      <c r="B41" s="13">
        <f t="shared" si="8"/>
        <v>45506</v>
      </c>
      <c r="C41" s="13">
        <f t="shared" si="8"/>
        <v>45870</v>
      </c>
      <c r="D41" s="13">
        <f t="shared" si="8"/>
        <v>46234</v>
      </c>
      <c r="E41" s="13">
        <f t="shared" si="8"/>
        <v>46598</v>
      </c>
      <c r="F41" s="13">
        <f t="shared" si="8"/>
        <v>46962</v>
      </c>
    </row>
    <row r="42" spans="1:6" x14ac:dyDescent="0.2">
      <c r="A42" s="20" t="s">
        <v>36</v>
      </c>
      <c r="B42" s="13">
        <f t="shared" si="8"/>
        <v>45507</v>
      </c>
      <c r="C42" s="13">
        <f t="shared" si="8"/>
        <v>45871</v>
      </c>
      <c r="D42" s="13">
        <f t="shared" si="8"/>
        <v>46235</v>
      </c>
      <c r="E42" s="13">
        <f t="shared" si="8"/>
        <v>46599</v>
      </c>
      <c r="F42" s="13">
        <f t="shared" si="8"/>
        <v>46963</v>
      </c>
    </row>
    <row r="43" spans="1:6" x14ac:dyDescent="0.2">
      <c r="A43" t="s">
        <v>45</v>
      </c>
      <c r="B43" s="13">
        <f t="shared" ref="B43:F43" si="9">B40+1</f>
        <v>45506</v>
      </c>
      <c r="C43" s="13">
        <f t="shared" si="9"/>
        <v>45870</v>
      </c>
      <c r="D43" s="13">
        <f t="shared" si="9"/>
        <v>46234</v>
      </c>
      <c r="E43" s="13">
        <f t="shared" si="9"/>
        <v>46598</v>
      </c>
      <c r="F43" s="13">
        <f t="shared" si="9"/>
        <v>46962</v>
      </c>
    </row>
    <row r="44" spans="1:6" x14ac:dyDescent="0.2">
      <c r="A44" t="s">
        <v>32</v>
      </c>
      <c r="B44" s="13">
        <f>DATE(B$1,9,1)-DAY(DATE(B$1,9,1))+8-WEEKDAY(DATE(B$1,9,1)-DAY(DATE(B$1,9,1))-1)</f>
        <v>45537</v>
      </c>
      <c r="C44" s="13">
        <f>DATE(C$1,9,1)-DAY(DATE(C$1,9,1))+8-WEEKDAY(DATE(C$1,9,1)-DAY(DATE(C$1,9,1))-1)</f>
        <v>45901</v>
      </c>
      <c r="D44" s="13">
        <f>DATE(D$1,9,1)-DAY(DATE(D$1,9,1))+8-WEEKDAY(DATE(D$1,9,1)-DAY(DATE(D$1,9,1))-1)</f>
        <v>46272</v>
      </c>
      <c r="E44" s="13">
        <f>DATE(E$1,9,1)-DAY(DATE(E$1,9,1))+8-WEEKDAY(DATE(E$1,9,1)-DAY(DATE(E$1,9,1))-1)</f>
        <v>46636</v>
      </c>
      <c r="F44" s="13">
        <f>DATE(F$1,9,1)-DAY(DATE(F$1,9,1))+8-WEEKDAY(DATE(F$1,9,1)-DAY(DATE(F$1,9,1))-1)</f>
        <v>47000</v>
      </c>
    </row>
    <row r="45" spans="1:6" x14ac:dyDescent="0.2">
      <c r="A45" t="s">
        <v>33</v>
      </c>
      <c r="B45" s="13">
        <f>DATE(B$1,10,1)-DAY(DATE(B$1,10,1))+15-WEEKDAY(DATE(B$1,10,1)-DAY(DATE(B$1,10,1))-1)</f>
        <v>45579</v>
      </c>
      <c r="C45" s="13">
        <f>DATE(C1,10,1)-DAY(DATE(C1,10,1))+15-WEEKDAY(DATE(C1,10,1)-DAY(DATE(C1,10,1))-1)</f>
        <v>45943</v>
      </c>
      <c r="D45" s="13">
        <f>DATE(D1,10,1)-DAY(DATE(D1,10,1))+15-WEEKDAY(DATE(D1,10,1)-DAY(DATE(D1,10,1))-1)</f>
        <v>46307</v>
      </c>
      <c r="E45" s="13">
        <f>DATE(E1,10,1)-DAY(DATE(E1,10,1))+15-WEEKDAY(DATE(E1,10,1)-DAY(DATE(E1,10,1))-1)</f>
        <v>46671</v>
      </c>
      <c r="F45" s="13">
        <f>DATE(F1,10,1)-DAY(DATE(F1,10,1))+15-WEEKDAY(DATE(F1,10,1)-DAY(DATE(F1,10,1))-1)</f>
        <v>47035</v>
      </c>
    </row>
    <row r="46" spans="1:6" x14ac:dyDescent="0.2">
      <c r="A46" t="s">
        <v>34</v>
      </c>
      <c r="B46" s="27">
        <f>DATE(B$1,11,11)</f>
        <v>45607</v>
      </c>
      <c r="C46" s="27">
        <f>DATE(C$1,11,10)</f>
        <v>45971</v>
      </c>
      <c r="D46" s="27">
        <f>DATE(D$1,11,13)</f>
        <v>46339</v>
      </c>
      <c r="E46" s="27">
        <f>DATE(E$1,11,12)</f>
        <v>46703</v>
      </c>
      <c r="F46" s="27">
        <f>DATE(F$1,11,10)</f>
        <v>47067</v>
      </c>
    </row>
  </sheetData>
  <sheetProtection selectLockedCells="1"/>
  <phoneticPr fontId="22" type="noConversion"/>
  <pageMargins left="0.7" right="0.7" top="0.75" bottom="0.75" header="0.3" footer="0.3"/>
  <pageSetup orientation="portrait" r:id="rId1"/>
  <legacy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ÉCHÉANCIER DU PROJET</vt:lpstr>
      <vt:lpstr>DATA_EH</vt:lpstr>
      <vt:lpstr>JoursFériés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Y C</cp:lastModifiedBy>
  <cp:lastPrinted>2023-09-23T15:55:20Z</cp:lastPrinted>
  <dcterms:created xsi:type="dcterms:W3CDTF">2023-09-12T15:57:28Z</dcterms:created>
  <dcterms:modified xsi:type="dcterms:W3CDTF">2023-09-24T15:44:10Z</dcterms:modified>
</cp:coreProperties>
</file>