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ylfo\EP\Avanbel\"/>
    </mc:Choice>
  </mc:AlternateContent>
  <xr:revisionPtr revIDLastSave="0" documentId="13_ncr:1_{6C151CE7-BCCA-47A7-AB11-F8ECFB339830}" xr6:coauthVersionLast="47" xr6:coauthVersionMax="47" xr10:uidLastSave="{00000000-0000-0000-0000-000000000000}"/>
  <bookViews>
    <workbookView xWindow="-120" yWindow="-120" windowWidth="29040" windowHeight="15720" xr2:uid="{897BFD86-A1BA-4DD8-A1E5-50BB304300F2}"/>
  </bookViews>
  <sheets>
    <sheet name="Feuil1" sheetId="1" r:id="rId1"/>
    <sheet name="Cal JF" sheetId="2" r:id="rId2"/>
  </sheets>
  <definedNames>
    <definedName name="T_JOURSFERIES">'Cal JF'!$A$4:$A$16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A1" i="2" l="1"/>
  <c r="A13" i="2" l="1"/>
  <c r="A12" i="2"/>
  <c r="A15" i="2"/>
  <c r="A8" i="2"/>
  <c r="A7" i="2"/>
  <c r="A5" i="2"/>
  <c r="A16" i="2"/>
  <c r="A14" i="2"/>
  <c r="A4" i="2"/>
  <c r="A10" i="2" l="1"/>
  <c r="A11" i="2"/>
  <c r="A6" i="2"/>
  <c r="A9" i="2"/>
  <c r="D2" i="1" l="1"/>
  <c r="E2" i="1" s="1"/>
  <c r="F2" i="1" s="1"/>
</calcChain>
</file>

<file path=xl/sharedStrings.xml><?xml version="1.0" encoding="utf-8"?>
<sst xmlns="http://schemas.openxmlformats.org/spreadsheetml/2006/main" count="28" uniqueCount="28">
  <si>
    <t xml:space="preserve">Fériés </t>
  </si>
  <si>
    <t xml:space="preserve">Jours fériés </t>
  </si>
  <si>
    <t xml:space="preserve">Jour de l'an </t>
  </si>
  <si>
    <t xml:space="preserve">Pâques </t>
  </si>
  <si>
    <t>Lundi de Pâques</t>
  </si>
  <si>
    <t xml:space="preserve">Fêtes du travail </t>
  </si>
  <si>
    <t>Victoire 39/45</t>
  </si>
  <si>
    <t xml:space="preserve">Pentecôte </t>
  </si>
  <si>
    <t>Lundi de Pentecôte</t>
  </si>
  <si>
    <t>Fête nationale</t>
  </si>
  <si>
    <t xml:space="preserve">Assomption </t>
  </si>
  <si>
    <t xml:space="preserve">Toussaint </t>
  </si>
  <si>
    <t>Armistice 14/18</t>
  </si>
  <si>
    <t xml:space="preserve">Noël </t>
  </si>
  <si>
    <t>Dernier jour</t>
  </si>
  <si>
    <t>&lt;= Jours fériés calculés en fonction de l'année de la date de départ.</t>
  </si>
  <si>
    <t>Ascension</t>
  </si>
  <si>
    <t>&lt;= Ligne à supprimer si le lundi de Pentecôte n'est pas chômé.</t>
  </si>
  <si>
    <t>En partant du principe qu'il n'y a pas 2 jours fériés consécutifs,</t>
  </si>
  <si>
    <t>- si le lendemain du départ n'est pas férié on se base sur DDP = A2 + 1</t>
  </si>
  <si>
    <t xml:space="preserve">   sinon on se base sur DDP = A2 + 2</t>
  </si>
  <si>
    <t>- Si le jour de la semaine de DDP est inférieur à 5, DDR = DDP + 1</t>
  </si>
  <si>
    <t xml:space="preserve">   Sinon DDR = DDP + 8 - Jour de la semaine de DDP</t>
  </si>
  <si>
    <t>DDP
Date départ prévu</t>
  </si>
  <si>
    <t>DDR
Date départ réel</t>
  </si>
  <si>
    <t>Jour de la semaine de DDP</t>
  </si>
  <si>
    <t>Date de départ calculée</t>
  </si>
  <si>
    <t>Décomposition du 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</si>
</sst>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left" vertical="center" wrapText="1" indent="1"/>
    </xf>
    <xf numFmtId="0" fontId="0" fillId="0" borderId="1" xfId="0" applyBorder="1" applyAlignment="1">
      <alignment horizontal="left" vertical="center" indent="1"/>
    </xf>
    <xf numFmtId="0" fontId="0" fillId="0" borderId="1" xfId="0" applyBorder="1" applyAlignment="1">
      <alignment horizontal="center" vertical="center"/>
    </xf>
    <xf numFmtId="49" fontId="0" fillId="0" borderId="0" xfId="0" applyNumberForma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49" fontId="0" fillId="0" borderId="5" xfId="0" applyNumberFormat="1" applyBorder="1"/>
    <xf numFmtId="0" fontId="0" fillId="0" borderId="6" xfId="0" applyBorder="1"/>
    <xf numFmtId="0" fontId="0" fillId="0" borderId="7" xfId="0" applyBorder="1"/>
    <xf numFmtId="49" fontId="0" fillId="0" borderId="8" xfId="0" applyNumberFormat="1" applyBorder="1"/>
    <xf numFmtId="0" fontId="0" fillId="0" borderId="0" xfId="0" applyBorder="1"/>
    <xf numFmtId="0" fontId="0" fillId="0" borderId="9" xfId="0" applyBorder="1"/>
    <xf numFmtId="49" fontId="0" fillId="0" borderId="10" xfId="0" applyNumberFormat="1" applyBorder="1"/>
    <xf numFmtId="0" fontId="0" fillId="0" borderId="11" xfId="0" applyBorder="1"/>
    <xf numFmtId="0" fontId="0" fillId="0" borderId="1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D6B06B-C718-406D-93E7-54A93DD2D56E}">
  <dimension ref="A1:F13"/>
  <sheetViews>
    <sheetView tabSelected="1" workbookViewId="0">
      <selection activeCell="B2" sqref="B2"/>
    </sheetView>
  </sheetViews>
  <sheetFormatPr baseColWidth="10" defaultRowHeight="15" x14ac:dyDescent="0.25"/>
  <cols>
    <col min="1" max="2" width="30.7109375" customWidth="1"/>
    <col min="3" max="3" width="11.42578125" customWidth="1"/>
    <col min="4" max="4" width="30.7109375" customWidth="1"/>
    <col min="6" max="6" width="30.7109375" customWidth="1"/>
  </cols>
  <sheetData>
    <row r="1" spans="1:6" s="1" customFormat="1" ht="45" x14ac:dyDescent="0.25">
      <c r="A1" s="1" t="s">
        <v>14</v>
      </c>
      <c r="B1" s="1" t="s">
        <v>26</v>
      </c>
      <c r="D1" s="1" t="s">
        <v>23</v>
      </c>
      <c r="E1" s="1" t="s">
        <v>25</v>
      </c>
      <c r="F1" s="1" t="s">
        <v>24</v>
      </c>
    </row>
    <row r="2" spans="1:6" x14ac:dyDescent="0.25">
      <c r="A2" s="2">
        <v>44552</v>
      </c>
      <c r="B2" s="2">
        <f>IF(WEEKDAY(IFERROR(VLOOKUP(A2+1,T_JOURSFERIES,1,FALSE)+1,A2+1),2)&lt;5,IFERROR(VLOOKUP(A2+1,T_JOURSFERIES,1,FALSE)+1,A2+1),IFERROR(VLOOKUP(A2+1,T_JOURSFERIES,1,FALSE)+1,A2+1)+8-WEEKDAY(IFERROR(VLOOKUP(A2+1,T_JOURSFERIES,1,FALSE)+1,A2+1),2))</f>
        <v>44553</v>
      </c>
      <c r="D2" s="2">
        <f>IFERROR(VLOOKUP(A2+1,T_JOURSFERIES,1,FALSE)+1,A2+1)</f>
        <v>44553</v>
      </c>
      <c r="E2" s="3">
        <f>WEEKDAY(D2,2)</f>
        <v>4</v>
      </c>
      <c r="F2" s="2">
        <f>IF(E2&lt;5,D2,D2+8-E2)</f>
        <v>44553</v>
      </c>
    </row>
    <row r="5" spans="1:6" x14ac:dyDescent="0.25">
      <c r="B5" s="2"/>
      <c r="D5" s="9" t="s">
        <v>27</v>
      </c>
      <c r="E5" s="10"/>
      <c r="F5" s="11"/>
    </row>
    <row r="6" spans="1:6" x14ac:dyDescent="0.25">
      <c r="D6" s="12" t="s">
        <v>18</v>
      </c>
      <c r="E6" s="13"/>
      <c r="F6" s="14"/>
    </row>
    <row r="7" spans="1:6" x14ac:dyDescent="0.25">
      <c r="D7" s="15" t="s">
        <v>19</v>
      </c>
      <c r="E7" s="16"/>
      <c r="F7" s="17"/>
    </row>
    <row r="8" spans="1:6" x14ac:dyDescent="0.25">
      <c r="D8" s="15" t="s">
        <v>20</v>
      </c>
      <c r="E8" s="16"/>
      <c r="F8" s="17"/>
    </row>
    <row r="9" spans="1:6" x14ac:dyDescent="0.25">
      <c r="D9" s="15" t="s">
        <v>21</v>
      </c>
      <c r="E9" s="16"/>
      <c r="F9" s="17"/>
    </row>
    <row r="10" spans="1:6" x14ac:dyDescent="0.25">
      <c r="D10" s="18" t="s">
        <v>22</v>
      </c>
      <c r="E10" s="19"/>
      <c r="F10" s="20"/>
    </row>
    <row r="11" spans="1:6" x14ac:dyDescent="0.25">
      <c r="B11" s="8"/>
    </row>
    <row r="12" spans="1:6" x14ac:dyDescent="0.25">
      <c r="B12" s="8"/>
    </row>
    <row r="13" spans="1:6" x14ac:dyDescent="0.25">
      <c r="B13" s="8"/>
    </row>
  </sheetData>
  <mergeCells count="1">
    <mergeCell ref="D5:F5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FFFEA2-6DB7-49B1-9C1B-CC728764DC7A}">
  <dimension ref="A1:C16"/>
  <sheetViews>
    <sheetView workbookViewId="0">
      <selection activeCell="C12" sqref="C12"/>
    </sheetView>
  </sheetViews>
  <sheetFormatPr baseColWidth="10" defaultRowHeight="15" x14ac:dyDescent="0.25"/>
  <cols>
    <col min="1" max="1" width="27.42578125" customWidth="1"/>
    <col min="2" max="2" width="22.85546875" customWidth="1"/>
  </cols>
  <sheetData>
    <row r="1" spans="1:3" x14ac:dyDescent="0.25">
      <c r="A1" s="7">
        <f>YEAR(Feuil1!A2)</f>
        <v>2021</v>
      </c>
      <c r="B1" t="s">
        <v>15</v>
      </c>
    </row>
    <row r="3" spans="1:3" x14ac:dyDescent="0.25">
      <c r="A3" s="4" t="s">
        <v>0</v>
      </c>
      <c r="B3" s="4" t="s">
        <v>1</v>
      </c>
    </row>
    <row r="4" spans="1:3" x14ac:dyDescent="0.25">
      <c r="A4" s="5">
        <f xml:space="preserve"> DATE($A$1,1,1)</f>
        <v>44197</v>
      </c>
      <c r="B4" s="6" t="s">
        <v>2</v>
      </c>
    </row>
    <row r="5" spans="1:3" x14ac:dyDescent="0.25">
      <c r="A5" s="5">
        <f xml:space="preserve"> FLOOR(DAY(MINUTE($A$1/38)/2+56)&amp;"/5/"&amp;$A$1,7)-34</f>
        <v>44290</v>
      </c>
      <c r="B5" s="6" t="s">
        <v>3</v>
      </c>
    </row>
    <row r="6" spans="1:3" x14ac:dyDescent="0.25">
      <c r="A6" s="5">
        <f>A5+1</f>
        <v>44291</v>
      </c>
      <c r="B6" s="6" t="s">
        <v>4</v>
      </c>
    </row>
    <row r="7" spans="1:3" x14ac:dyDescent="0.25">
      <c r="A7" s="5">
        <f xml:space="preserve"> DATE($A$1,5,1)</f>
        <v>44317</v>
      </c>
      <c r="B7" s="6" t="s">
        <v>5</v>
      </c>
    </row>
    <row r="8" spans="1:3" x14ac:dyDescent="0.25">
      <c r="A8" s="5">
        <f xml:space="preserve"> DATE($A$1,5,8)</f>
        <v>44324</v>
      </c>
      <c r="B8" s="6" t="s">
        <v>6</v>
      </c>
    </row>
    <row r="9" spans="1:3" x14ac:dyDescent="0.25">
      <c r="A9" s="5">
        <f>A5+39</f>
        <v>44329</v>
      </c>
      <c r="B9" s="6" t="s">
        <v>16</v>
      </c>
    </row>
    <row r="10" spans="1:3" x14ac:dyDescent="0.25">
      <c r="A10" s="5">
        <f>A5+49</f>
        <v>44339</v>
      </c>
      <c r="B10" s="6" t="s">
        <v>7</v>
      </c>
    </row>
    <row r="11" spans="1:3" x14ac:dyDescent="0.25">
      <c r="A11" s="5">
        <f>A5+50</f>
        <v>44340</v>
      </c>
      <c r="B11" s="6" t="s">
        <v>8</v>
      </c>
      <c r="C11" t="s">
        <v>17</v>
      </c>
    </row>
    <row r="12" spans="1:3" x14ac:dyDescent="0.25">
      <c r="A12" s="5">
        <f xml:space="preserve"> DATE($A$1,7,14)</f>
        <v>44391</v>
      </c>
      <c r="B12" s="6" t="s">
        <v>9</v>
      </c>
    </row>
    <row r="13" spans="1:3" x14ac:dyDescent="0.25">
      <c r="A13" s="5">
        <f>DATE($A$1,8,15)</f>
        <v>44423</v>
      </c>
      <c r="B13" s="6" t="s">
        <v>10</v>
      </c>
    </row>
    <row r="14" spans="1:3" x14ac:dyDescent="0.25">
      <c r="A14" s="5">
        <f>DATE($A$1,11,1)</f>
        <v>44501</v>
      </c>
      <c r="B14" s="6" t="s">
        <v>11</v>
      </c>
    </row>
    <row r="15" spans="1:3" x14ac:dyDescent="0.25">
      <c r="A15" s="5">
        <f>DATE($A$1,11,11)</f>
        <v>44511</v>
      </c>
      <c r="B15" s="6" t="s">
        <v>12</v>
      </c>
    </row>
    <row r="16" spans="1:3" x14ac:dyDescent="0.25">
      <c r="A16" s="5">
        <f>DATE($A$1,12,25)</f>
        <v>44555</v>
      </c>
      <c r="B16" s="6" t="s">
        <v>13</v>
      </c>
    </row>
  </sheetData>
  <conditionalFormatting sqref="A8:A16">
    <cfRule type="expression" priority="2">
      <formula>AND(#REF!&lt;&gt;"",OR(#REF!=#REF!,#REF!=$N$3,#REF!=$N$4,#REF!=$N$5,#REF!=$N$6,#REF!=$N$7,#REF!=$N$8,#REF!=$N$9,#REF!=$N$10,#REF!=$N$11,#REF!=$N$11,#REF!=$N$12,#REF!=$N$13,#REF!=$N$14))</formula>
    </cfRule>
  </conditionalFormatting>
  <conditionalFormatting sqref="A8:A16">
    <cfRule type="expression" priority="1">
      <formula>IFERROR(VLOOKUP(#REF!,$N$3:$O$14,1,FALSE),0)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Cal JF</vt:lpstr>
      <vt:lpstr>T_JOURSFERIES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Cylfo</dc:creator>
  <cp:lastModifiedBy>Cylfo</cp:lastModifiedBy>
  <dcterms:created xsi:type="dcterms:W3CDTF">2023-03-19T13:21:51Z</dcterms:created>
  <dcterms:modified xsi:type="dcterms:W3CDTF">2023-03-19T15:49:10Z</dcterms:modified>
</cp:coreProperties>
</file>