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1.xml" ContentType="application/vnd.openxmlformats-officedocument.spreadsheetml.table+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codeName="{AE6600E7-7A62-396C-DE95-9942FA9DD81E}"/>
  <workbookPr codeName="ThisWorkbook" defaultThemeVersion="166925"/>
  <mc:AlternateContent xmlns:mc="http://schemas.openxmlformats.org/markup-compatibility/2006">
    <mc:Choice Requires="x15">
      <x15ac:absPath xmlns:x15ac="http://schemas.microsoft.com/office/spreadsheetml/2010/11/ac" url="D:\Cylfo\EP\dicyce\"/>
    </mc:Choice>
  </mc:AlternateContent>
  <xr:revisionPtr revIDLastSave="0" documentId="13_ncr:1_{2BF17BA7-4A96-412D-9ACB-570A338030D2}" xr6:coauthVersionLast="47" xr6:coauthVersionMax="47" xr10:uidLastSave="{00000000-0000-0000-0000-000000000000}"/>
  <bookViews>
    <workbookView xWindow="-120" yWindow="-120" windowWidth="29040" windowHeight="15720" tabRatio="661" xr2:uid="{00000000-000D-0000-FFFF-FFFF00000000}"/>
  </bookViews>
  <sheets>
    <sheet name="MENU" sheetId="1" r:id="rId1"/>
    <sheet name="COMPOSITION" sheetId="2" r:id="rId2"/>
    <sheet name="COUT_MATIERE" sheetId="3" r:id="rId3"/>
    <sheet name="POIDS_MATIERE" sheetId="4" state="hidden" r:id="rId4"/>
    <sheet name="LISTE_PRODUIT" sheetId="5" r:id="rId5"/>
    <sheet name="menu_à_imprimer" sheetId="6" r:id="rId6"/>
    <sheet name="Paramètres" sheetId="7" r:id="rId7"/>
  </sheets>
  <definedNames>
    <definedName name="DER_LIGNE_MENU">Paramètres!$S$11</definedName>
    <definedName name="LIG_DEB_LEGENDE">Paramètres!$R$12</definedName>
    <definedName name="LIG_DECAL_LEGENDE">Paramètres!$T$12</definedName>
    <definedName name="LIG_FIN_LEGENDE">Paramètres!$S$12</definedName>
    <definedName name="LST_PLATS_CHAUDS">Paramètres!$A$2:$A$5</definedName>
    <definedName name="LST_TYPES_PLATS">Paramètres!$A$9:$A$13</definedName>
    <definedName name="MENU_SOURCE">Paramètres!$G$1</definedName>
    <definedName name="T_CONV_PLATS_D2R">Paramètres!$A$17:$B$25</definedName>
    <definedName name="T_PLATS_CHAUDS">Paramètres!$A$2:$B$5</definedName>
    <definedName name="TD_FECULENTS">Paramètres!$A$5</definedName>
    <definedName name="TD_LEGUMES">Paramètres!$A$4</definedName>
    <definedName name="TD_POISSON">Paramètres!$A$3</definedName>
    <definedName name="TD_VIANDE">Paramètres!$A$2</definedName>
    <definedName name="TP_FECULENTS">Paramètres!$A$11</definedName>
    <definedName name="TP_LEGFRU_CRUS">Paramètres!$A$12</definedName>
    <definedName name="TP_LEGFRU_CUITS">Paramètres!$A$10</definedName>
    <definedName name="TP_PROD_LAITIERS">Paramètres!$A$13</definedName>
    <definedName name="TP_PROTIDIQUES">Paramètres!$A$9</definedName>
    <definedName name="V_INVITATION">Paramètres!$G$5</definedName>
    <definedName name="V_LEGENDE">Paramètres!$G$3</definedName>
    <definedName name="_xlnm.Print_Area" localSheetId="5">INDIRECT("menu_à_imprimer!$A$1:$G$"&amp;LIG_FIN_LEGENDE)</definedName>
  </definedNames>
  <calcPr calcId="191029"/>
  <customWorkbookViews>
    <customWorkbookView name="test" guid="{756EAC38-9D43-47FF-BD55-C7A7235E51EF}" maximized="1" xWindow="-8" yWindow="-8" windowWidth="1936" windowHeight="1056" activeSheetId="6"/>
  </customWorkbookViews>
</workbook>
</file>

<file path=xl/calcChain.xml><?xml version="1.0" encoding="utf-8"?>
<calcChain xmlns="http://schemas.openxmlformats.org/spreadsheetml/2006/main">
  <c r="G29" i="1" l="1"/>
  <c r="E29" i="1"/>
  <c r="A29" i="1"/>
  <c r="N34" i="3"/>
  <c r="N36" i="3"/>
  <c r="P30" i="3"/>
  <c r="L30" i="3"/>
  <c r="H33" i="3"/>
  <c r="P27" i="3"/>
  <c r="P26" i="3"/>
  <c r="P25" i="3"/>
  <c r="P24" i="3"/>
  <c r="P23" i="3"/>
  <c r="P22" i="3"/>
  <c r="P21" i="3"/>
  <c r="P19" i="3"/>
  <c r="P18" i="3"/>
  <c r="P17" i="3"/>
  <c r="P16" i="3"/>
  <c r="P14" i="3"/>
  <c r="P13" i="3"/>
  <c r="P12" i="3"/>
  <c r="P11" i="3"/>
  <c r="P10" i="3"/>
  <c r="P9" i="3"/>
  <c r="P7" i="3"/>
  <c r="P6" i="3"/>
  <c r="P5" i="3"/>
  <c r="P4" i="3"/>
  <c r="L27" i="3"/>
  <c r="L26" i="3"/>
  <c r="L25" i="3"/>
  <c r="L24" i="3"/>
  <c r="L23" i="3"/>
  <c r="L22" i="3"/>
  <c r="L21" i="3"/>
  <c r="L19" i="3"/>
  <c r="L18" i="3"/>
  <c r="L17" i="3"/>
  <c r="L16" i="3"/>
  <c r="L14" i="3"/>
  <c r="L13" i="3"/>
  <c r="L12" i="3"/>
  <c r="L11" i="3"/>
  <c r="L10" i="3"/>
  <c r="L9" i="3"/>
  <c r="L7" i="3"/>
  <c r="L6" i="3"/>
  <c r="L5" i="3"/>
  <c r="L4" i="3"/>
  <c r="H27" i="3"/>
  <c r="H26" i="3"/>
  <c r="H25" i="3"/>
  <c r="H24" i="3"/>
  <c r="H23" i="3"/>
  <c r="H22" i="3"/>
  <c r="H21" i="3"/>
  <c r="H19" i="3"/>
  <c r="H18" i="3"/>
  <c r="H17" i="3"/>
  <c r="H16" i="3"/>
  <c r="H14" i="3"/>
  <c r="H13" i="3"/>
  <c r="H12" i="3"/>
  <c r="H11" i="3"/>
  <c r="H10" i="3"/>
  <c r="H7" i="3"/>
  <c r="H6" i="3"/>
  <c r="H5" i="3"/>
  <c r="H9" i="3"/>
  <c r="H4" i="3"/>
  <c r="D27" i="3"/>
  <c r="D26" i="3"/>
  <c r="D25" i="3"/>
  <c r="D24" i="3"/>
  <c r="D23" i="3"/>
  <c r="D22" i="3"/>
  <c r="D21" i="3"/>
  <c r="D19" i="3"/>
  <c r="D18" i="3"/>
  <c r="D17" i="3"/>
  <c r="D16" i="3"/>
  <c r="D14" i="3"/>
  <c r="D13" i="3"/>
  <c r="D12" i="3"/>
  <c r="D11" i="3"/>
  <c r="D10" i="3"/>
  <c r="D9" i="3"/>
  <c r="D7" i="3"/>
  <c r="D6" i="3"/>
  <c r="D5" i="3"/>
  <c r="D4" i="3"/>
  <c r="P24" i="4"/>
  <c r="P17" i="4"/>
  <c r="P16" i="4"/>
  <c r="K24" i="4"/>
  <c r="K17" i="4"/>
  <c r="K16" i="4"/>
  <c r="F24" i="4"/>
  <c r="F17" i="4"/>
  <c r="F16" i="4"/>
  <c r="T24" i="4"/>
  <c r="O24" i="4"/>
  <c r="J24" i="4"/>
  <c r="E24" i="4"/>
  <c r="A24" i="4"/>
  <c r="A17" i="4"/>
  <c r="A16" i="4"/>
  <c r="M24" i="3"/>
  <c r="M17" i="3"/>
  <c r="M16" i="3"/>
  <c r="I25" i="3"/>
  <c r="I24" i="3"/>
  <c r="E24" i="3"/>
  <c r="M21" i="3"/>
  <c r="I21" i="3"/>
  <c r="E21" i="3"/>
  <c r="E17" i="3"/>
  <c r="E16" i="3"/>
  <c r="A25" i="3"/>
  <c r="A24" i="3"/>
  <c r="A21" i="3"/>
  <c r="A20" i="3"/>
  <c r="A17" i="3"/>
  <c r="A16" i="3"/>
  <c r="A14" i="3"/>
  <c r="A13" i="3"/>
  <c r="A12" i="3"/>
  <c r="A11" i="3"/>
  <c r="A10" i="3"/>
  <c r="A9" i="3"/>
  <c r="E9" i="3"/>
  <c r="M105" i="2"/>
  <c r="M100" i="2"/>
  <c r="M64" i="2"/>
  <c r="M58" i="2"/>
  <c r="I105" i="2"/>
  <c r="I100" i="2"/>
  <c r="I70" i="2"/>
  <c r="I64" i="2"/>
  <c r="I58" i="2"/>
  <c r="E105" i="2"/>
  <c r="E100" i="2"/>
  <c r="E64" i="2"/>
  <c r="E58" i="2"/>
  <c r="A105" i="2"/>
  <c r="A100" i="2"/>
  <c r="A97" i="2"/>
  <c r="M83" i="2"/>
  <c r="I83" i="2"/>
  <c r="E83" i="2"/>
  <c r="M91" i="2"/>
  <c r="I91" i="2"/>
  <c r="E91" i="2"/>
  <c r="A91" i="2"/>
  <c r="M90" i="2"/>
  <c r="I90" i="2"/>
  <c r="E90" i="2"/>
  <c r="A90" i="2"/>
  <c r="A83" i="2"/>
  <c r="A70" i="2"/>
  <c r="A64" i="2"/>
  <c r="A58" i="2"/>
  <c r="D120" i="5"/>
  <c r="F120" i="5" s="1"/>
  <c r="D90" i="5"/>
  <c r="F90" i="5" s="1"/>
  <c r="D85" i="5"/>
  <c r="F85" i="5" s="1"/>
  <c r="C29" i="1"/>
  <c r="G33" i="1"/>
  <c r="G32" i="1"/>
  <c r="G31" i="1"/>
  <c r="G30" i="1"/>
  <c r="E33" i="1"/>
  <c r="E32" i="1"/>
  <c r="E31" i="1"/>
  <c r="E30" i="1"/>
  <c r="A33" i="1"/>
  <c r="A32" i="1"/>
  <c r="A31" i="1"/>
  <c r="A30" i="1"/>
  <c r="B22" i="7"/>
  <c r="A22" i="7"/>
  <c r="A19" i="7"/>
  <c r="A18" i="7"/>
  <c r="A17" i="7"/>
  <c r="A20" i="7"/>
  <c r="A21" i="7"/>
  <c r="A23" i="7"/>
  <c r="A24" i="7"/>
  <c r="A25" i="7"/>
  <c r="B25" i="7"/>
  <c r="B24" i="7"/>
  <c r="B23" i="7"/>
  <c r="B21" i="7"/>
  <c r="B20" i="7"/>
  <c r="B19" i="7"/>
  <c r="B18" i="7"/>
  <c r="B17" i="7"/>
  <c r="B5" i="7"/>
  <c r="B4" i="7"/>
  <c r="B3" i="7"/>
  <c r="B2" i="7"/>
  <c r="C33" i="1"/>
  <c r="C32" i="1"/>
  <c r="C31" i="1"/>
  <c r="C30" i="1"/>
  <c r="F36" i="7"/>
  <c r="D8" i="7" l="1"/>
  <c r="D9" i="7" s="1"/>
  <c r="D10" i="7" s="1"/>
  <c r="D11" i="7" s="1"/>
  <c r="D12" i="7" s="1"/>
  <c r="D13" i="7" s="1"/>
  <c r="D14" i="7" s="1"/>
  <c r="D15" i="7" s="1"/>
  <c r="D16" i="7" s="1"/>
  <c r="D17" i="7" s="1"/>
  <c r="D18" i="7" s="1"/>
  <c r="D19" i="7" s="1"/>
  <c r="D20" i="7" s="1"/>
  <c r="D21" i="7" s="1"/>
  <c r="D22" i="7" s="1"/>
  <c r="D23" i="7" s="1"/>
  <c r="D24" i="7" s="1"/>
  <c r="D25" i="7" s="1"/>
  <c r="D26" i="7" s="1"/>
  <c r="D27" i="7" s="1"/>
  <c r="D28" i="7" s="1"/>
  <c r="D29" i="7" s="1"/>
  <c r="D30" i="7" s="1"/>
  <c r="D31" i="7" s="1"/>
  <c r="D32" i="7" s="1"/>
  <c r="D33" i="7" s="1"/>
  <c r="G5" i="7"/>
  <c r="L38" i="7" s="1"/>
  <c r="P8" i="7"/>
  <c r="S8" i="7" s="1"/>
  <c r="R9" i="7" s="1"/>
  <c r="T9" i="7" s="1"/>
  <c r="T8" i="7"/>
  <c r="P9" i="7"/>
  <c r="P10" i="7"/>
  <c r="P11" i="7"/>
  <c r="S9" i="7" l="1"/>
  <c r="R10" i="7" s="1"/>
  <c r="S10" i="7" s="1"/>
  <c r="R11" i="7" s="1"/>
  <c r="K19" i="4"/>
  <c r="I19" i="3"/>
  <c r="M51" i="2"/>
  <c r="M45" i="2"/>
  <c r="M39" i="2"/>
  <c r="M33" i="2"/>
  <c r="M27" i="2"/>
  <c r="M21" i="2"/>
  <c r="M16" i="2"/>
  <c r="M12" i="2"/>
  <c r="M8" i="2"/>
  <c r="M4" i="2"/>
  <c r="I77" i="2"/>
  <c r="B1" i="5"/>
  <c r="P25" i="4"/>
  <c r="K25" i="4"/>
  <c r="F25" i="4"/>
  <c r="A25" i="4"/>
  <c r="P19" i="4"/>
  <c r="F19" i="4"/>
  <c r="A19" i="4"/>
  <c r="P18" i="4"/>
  <c r="K18" i="4"/>
  <c r="F18" i="4"/>
  <c r="A18" i="4"/>
  <c r="P14" i="4"/>
  <c r="K14" i="4"/>
  <c r="F14" i="4"/>
  <c r="A14" i="4"/>
  <c r="P13" i="4"/>
  <c r="K13" i="4"/>
  <c r="F13" i="4"/>
  <c r="A13" i="4"/>
  <c r="P12" i="4"/>
  <c r="K12" i="4"/>
  <c r="F12" i="4"/>
  <c r="A12" i="4"/>
  <c r="P11" i="4"/>
  <c r="K11" i="4"/>
  <c r="F11" i="4"/>
  <c r="A11" i="4"/>
  <c r="P10" i="4"/>
  <c r="K10" i="4"/>
  <c r="F10" i="4"/>
  <c r="A10" i="4"/>
  <c r="P9" i="4"/>
  <c r="K9" i="4"/>
  <c r="F9" i="4"/>
  <c r="A9" i="4"/>
  <c r="P7" i="4"/>
  <c r="K7" i="4"/>
  <c r="F7" i="4"/>
  <c r="A7" i="4"/>
  <c r="P6" i="4"/>
  <c r="K6" i="4"/>
  <c r="F6" i="4"/>
  <c r="A6" i="4"/>
  <c r="P5" i="4"/>
  <c r="K5" i="4"/>
  <c r="F5" i="4"/>
  <c r="A5" i="4"/>
  <c r="P4" i="4"/>
  <c r="K4" i="4"/>
  <c r="F4" i="4"/>
  <c r="A4" i="4"/>
  <c r="C1" i="4"/>
  <c r="M25" i="3"/>
  <c r="E25" i="3"/>
  <c r="M19" i="3"/>
  <c r="E19" i="3"/>
  <c r="A19" i="3"/>
  <c r="M18" i="3"/>
  <c r="I18" i="3"/>
  <c r="E18" i="3"/>
  <c r="A18" i="3"/>
  <c r="I17" i="3"/>
  <c r="I16" i="3"/>
  <c r="M14" i="3"/>
  <c r="I14" i="3"/>
  <c r="E14" i="3"/>
  <c r="M13" i="3"/>
  <c r="I13" i="3"/>
  <c r="E13" i="3"/>
  <c r="M12" i="3"/>
  <c r="I12" i="3"/>
  <c r="E12" i="3"/>
  <c r="M11" i="3"/>
  <c r="I11" i="3"/>
  <c r="E11" i="3"/>
  <c r="M10" i="3"/>
  <c r="I10" i="3"/>
  <c r="E10" i="3"/>
  <c r="M9" i="3"/>
  <c r="I9" i="3"/>
  <c r="M7" i="3"/>
  <c r="I7" i="3"/>
  <c r="E7" i="3"/>
  <c r="A7" i="3"/>
  <c r="M6" i="3"/>
  <c r="I6" i="3"/>
  <c r="E6" i="3"/>
  <c r="A6" i="3"/>
  <c r="M5" i="3"/>
  <c r="I5" i="3"/>
  <c r="E5" i="3"/>
  <c r="A5" i="3"/>
  <c r="M4" i="3"/>
  <c r="I4" i="3"/>
  <c r="E4" i="3"/>
  <c r="A4" i="3"/>
  <c r="C1" i="3"/>
  <c r="M77" i="2"/>
  <c r="E77" i="2"/>
  <c r="A77" i="2"/>
  <c r="M70" i="2"/>
  <c r="E70" i="2"/>
  <c r="M57" i="2"/>
  <c r="I57" i="2"/>
  <c r="E57" i="2"/>
  <c r="A57" i="2"/>
  <c r="I51" i="2"/>
  <c r="E51" i="2"/>
  <c r="A51" i="2"/>
  <c r="I45" i="2"/>
  <c r="E45" i="2"/>
  <c r="A45" i="2"/>
  <c r="I39" i="2"/>
  <c r="E39" i="2"/>
  <c r="A39" i="2"/>
  <c r="I33" i="2"/>
  <c r="E33" i="2"/>
  <c r="A33" i="2"/>
  <c r="I27" i="2"/>
  <c r="E27" i="2"/>
  <c r="A27" i="2"/>
  <c r="I21" i="2"/>
  <c r="E21" i="2"/>
  <c r="A21" i="2"/>
  <c r="M20" i="2"/>
  <c r="I20" i="2"/>
  <c r="E20" i="2"/>
  <c r="A20" i="2"/>
  <c r="I16" i="2"/>
  <c r="E16" i="2"/>
  <c r="A16" i="2"/>
  <c r="I12" i="2"/>
  <c r="E12" i="2"/>
  <c r="A12" i="2"/>
  <c r="I8" i="2"/>
  <c r="E8" i="2"/>
  <c r="A8" i="2"/>
  <c r="I4" i="2"/>
  <c r="E4" i="2"/>
  <c r="A4" i="2"/>
  <c r="M3" i="2"/>
  <c r="I3" i="2"/>
  <c r="E3" i="2"/>
  <c r="A3" i="2"/>
  <c r="B1" i="2"/>
  <c r="D236" i="5"/>
  <c r="F236" i="5" s="1"/>
  <c r="D235" i="5"/>
  <c r="F235" i="5" s="1"/>
  <c r="D234" i="5"/>
  <c r="F234" i="5" s="1"/>
  <c r="D233" i="5"/>
  <c r="F233" i="5" s="1"/>
  <c r="D232" i="5"/>
  <c r="F232" i="5" s="1"/>
  <c r="D231" i="5"/>
  <c r="F231" i="5" s="1"/>
  <c r="D230" i="5"/>
  <c r="F230" i="5" s="1"/>
  <c r="D229" i="5"/>
  <c r="F229" i="5" s="1"/>
  <c r="D228" i="5"/>
  <c r="F228" i="5" s="1"/>
  <c r="D227" i="5"/>
  <c r="F227" i="5" s="1"/>
  <c r="D226" i="5"/>
  <c r="F226" i="5" s="1"/>
  <c r="D225" i="5"/>
  <c r="F225" i="5" s="1"/>
  <c r="D224" i="5"/>
  <c r="F224" i="5" s="1"/>
  <c r="D223" i="5"/>
  <c r="F223" i="5" s="1"/>
  <c r="D222" i="5"/>
  <c r="F222" i="5" s="1"/>
  <c r="D221" i="5"/>
  <c r="F221" i="5" s="1"/>
  <c r="D220" i="5"/>
  <c r="F220" i="5" s="1"/>
  <c r="D219" i="5"/>
  <c r="F219" i="5" s="1"/>
  <c r="D218" i="5"/>
  <c r="F218" i="5" s="1"/>
  <c r="D217" i="5"/>
  <c r="F217" i="5" s="1"/>
  <c r="D216" i="5"/>
  <c r="F216" i="5" s="1"/>
  <c r="D215" i="5"/>
  <c r="F215" i="5" s="1"/>
  <c r="D214" i="5"/>
  <c r="F214" i="5" s="1"/>
  <c r="D213" i="5"/>
  <c r="F213" i="5" s="1"/>
  <c r="D212" i="5"/>
  <c r="F212" i="5" s="1"/>
  <c r="D211" i="5"/>
  <c r="F211" i="5" s="1"/>
  <c r="D210" i="5"/>
  <c r="F210" i="5" s="1"/>
  <c r="D209" i="5"/>
  <c r="F209" i="5" s="1"/>
  <c r="D208" i="5"/>
  <c r="F208" i="5" s="1"/>
  <c r="D207" i="5"/>
  <c r="F207" i="5" s="1"/>
  <c r="D206" i="5"/>
  <c r="F206" i="5" s="1"/>
  <c r="D205" i="5"/>
  <c r="F205" i="5" s="1"/>
  <c r="D204" i="5"/>
  <c r="F204" i="5" s="1"/>
  <c r="D203" i="5"/>
  <c r="F203" i="5" s="1"/>
  <c r="D202" i="5"/>
  <c r="F202" i="5" s="1"/>
  <c r="D201" i="5"/>
  <c r="F201" i="5" s="1"/>
  <c r="D200" i="5"/>
  <c r="F200" i="5" s="1"/>
  <c r="D199" i="5"/>
  <c r="F199" i="5" s="1"/>
  <c r="D198" i="5"/>
  <c r="F198" i="5" s="1"/>
  <c r="D197" i="5"/>
  <c r="F197" i="5" s="1"/>
  <c r="D196" i="5"/>
  <c r="F196" i="5" s="1"/>
  <c r="D195" i="5"/>
  <c r="F195" i="5" s="1"/>
  <c r="D194" i="5"/>
  <c r="F194" i="5" s="1"/>
  <c r="D193" i="5"/>
  <c r="F193" i="5" s="1"/>
  <c r="D192" i="5"/>
  <c r="F192" i="5" s="1"/>
  <c r="D191" i="5"/>
  <c r="F191" i="5" s="1"/>
  <c r="D190" i="5"/>
  <c r="F190" i="5" s="1"/>
  <c r="D189" i="5"/>
  <c r="F189" i="5" s="1"/>
  <c r="D188" i="5"/>
  <c r="F188" i="5" s="1"/>
  <c r="D187" i="5"/>
  <c r="F187" i="5" s="1"/>
  <c r="D186" i="5"/>
  <c r="F186" i="5" s="1"/>
  <c r="D185" i="5"/>
  <c r="F185" i="5" s="1"/>
  <c r="D184" i="5"/>
  <c r="F184" i="5" s="1"/>
  <c r="D183" i="5"/>
  <c r="F183" i="5" s="1"/>
  <c r="D182" i="5"/>
  <c r="F182" i="5" s="1"/>
  <c r="D181" i="5"/>
  <c r="F181" i="5" s="1"/>
  <c r="D180" i="5"/>
  <c r="F180" i="5" s="1"/>
  <c r="D179" i="5"/>
  <c r="F179" i="5" s="1"/>
  <c r="D178" i="5"/>
  <c r="F178" i="5" s="1"/>
  <c r="D177" i="5"/>
  <c r="F177" i="5" s="1"/>
  <c r="D176" i="5"/>
  <c r="F176" i="5" s="1"/>
  <c r="D175" i="5"/>
  <c r="F175" i="5" s="1"/>
  <c r="D174" i="5"/>
  <c r="F174" i="5" s="1"/>
  <c r="D173" i="5"/>
  <c r="F173" i="5" s="1"/>
  <c r="D172" i="5"/>
  <c r="F172" i="5" s="1"/>
  <c r="D171" i="5"/>
  <c r="F171" i="5" s="1"/>
  <c r="D170" i="5"/>
  <c r="F170" i="5" s="1"/>
  <c r="D169" i="5"/>
  <c r="F169" i="5" s="1"/>
  <c r="D168" i="5"/>
  <c r="F168" i="5" s="1"/>
  <c r="D167" i="5"/>
  <c r="F167" i="5" s="1"/>
  <c r="D166" i="5"/>
  <c r="F166" i="5" s="1"/>
  <c r="D165" i="5"/>
  <c r="F165" i="5" s="1"/>
  <c r="D164" i="5"/>
  <c r="F164" i="5" s="1"/>
  <c r="D163" i="5"/>
  <c r="F163" i="5" s="1"/>
  <c r="D162" i="5"/>
  <c r="F162" i="5" s="1"/>
  <c r="D161" i="5"/>
  <c r="F161" i="5" s="1"/>
  <c r="D160" i="5"/>
  <c r="F160" i="5" s="1"/>
  <c r="D159" i="5"/>
  <c r="F159" i="5" s="1"/>
  <c r="D158" i="5"/>
  <c r="F158" i="5" s="1"/>
  <c r="D157" i="5"/>
  <c r="F157" i="5" s="1"/>
  <c r="D156" i="5"/>
  <c r="F156" i="5" s="1"/>
  <c r="D155" i="5"/>
  <c r="F155" i="5" s="1"/>
  <c r="D154" i="5"/>
  <c r="F154" i="5" s="1"/>
  <c r="D153" i="5"/>
  <c r="F153" i="5" s="1"/>
  <c r="D152" i="5"/>
  <c r="F152" i="5" s="1"/>
  <c r="D151" i="5"/>
  <c r="F151" i="5" s="1"/>
  <c r="D150" i="5"/>
  <c r="F150" i="5" s="1"/>
  <c r="D149" i="5"/>
  <c r="F149" i="5" s="1"/>
  <c r="D148" i="5"/>
  <c r="F148" i="5" s="1"/>
  <c r="D147" i="5"/>
  <c r="F147" i="5" s="1"/>
  <c r="D146" i="5"/>
  <c r="F146" i="5" s="1"/>
  <c r="D145" i="5"/>
  <c r="F145" i="5" s="1"/>
  <c r="D144" i="5"/>
  <c r="F144" i="5" s="1"/>
  <c r="D143" i="5"/>
  <c r="F143" i="5" s="1"/>
  <c r="D142" i="5"/>
  <c r="F142" i="5" s="1"/>
  <c r="D141" i="5"/>
  <c r="F141" i="5" s="1"/>
  <c r="D140" i="5"/>
  <c r="F140" i="5" s="1"/>
  <c r="D139" i="5"/>
  <c r="F139" i="5" s="1"/>
  <c r="D138" i="5"/>
  <c r="F138" i="5" s="1"/>
  <c r="D137" i="5"/>
  <c r="F137" i="5" s="1"/>
  <c r="D136" i="5"/>
  <c r="F136" i="5" s="1"/>
  <c r="D135" i="5"/>
  <c r="F135" i="5" s="1"/>
  <c r="D134" i="5"/>
  <c r="F134" i="5" s="1"/>
  <c r="D133" i="5"/>
  <c r="F133" i="5" s="1"/>
  <c r="D132" i="5"/>
  <c r="F132" i="5" s="1"/>
  <c r="D131" i="5"/>
  <c r="F131" i="5" s="1"/>
  <c r="D130" i="5"/>
  <c r="F130" i="5" s="1"/>
  <c r="D129" i="5"/>
  <c r="F129" i="5" s="1"/>
  <c r="D128" i="5"/>
  <c r="F128" i="5" s="1"/>
  <c r="D127" i="5"/>
  <c r="F127" i="5" s="1"/>
  <c r="D126" i="5"/>
  <c r="F126" i="5" s="1"/>
  <c r="D125" i="5"/>
  <c r="F125" i="5" s="1"/>
  <c r="D124" i="5"/>
  <c r="F124" i="5" s="1"/>
  <c r="D123" i="5"/>
  <c r="F123" i="5" s="1"/>
  <c r="D122" i="5"/>
  <c r="F122" i="5" s="1"/>
  <c r="D121" i="5"/>
  <c r="F121" i="5" s="1"/>
  <c r="D119" i="5"/>
  <c r="F119" i="5" s="1"/>
  <c r="D118" i="5"/>
  <c r="F118" i="5" s="1"/>
  <c r="D117" i="5"/>
  <c r="F117" i="5" s="1"/>
  <c r="D116" i="5"/>
  <c r="F116" i="5" s="1"/>
  <c r="D115" i="5"/>
  <c r="F115" i="5" s="1"/>
  <c r="D114" i="5"/>
  <c r="F114" i="5" s="1"/>
  <c r="D113" i="5"/>
  <c r="F113" i="5" s="1"/>
  <c r="D112" i="5"/>
  <c r="F112" i="5" s="1"/>
  <c r="D111" i="5"/>
  <c r="F111" i="5" s="1"/>
  <c r="D110" i="5"/>
  <c r="F110" i="5" s="1"/>
  <c r="D109" i="5"/>
  <c r="F109" i="5" s="1"/>
  <c r="D108" i="5"/>
  <c r="F108" i="5" s="1"/>
  <c r="D107" i="5"/>
  <c r="F107" i="5" s="1"/>
  <c r="D106" i="5"/>
  <c r="F106" i="5" s="1"/>
  <c r="D105" i="5"/>
  <c r="F105" i="5" s="1"/>
  <c r="D104" i="5"/>
  <c r="F104" i="5" s="1"/>
  <c r="D103" i="5"/>
  <c r="F103" i="5" s="1"/>
  <c r="D102" i="5"/>
  <c r="F102" i="5" s="1"/>
  <c r="D101" i="5"/>
  <c r="F101" i="5" s="1"/>
  <c r="D100" i="5"/>
  <c r="F100" i="5" s="1"/>
  <c r="D99" i="5"/>
  <c r="F99" i="5" s="1"/>
  <c r="D98" i="5"/>
  <c r="F98" i="5" s="1"/>
  <c r="D97" i="5"/>
  <c r="F97" i="5" s="1"/>
  <c r="D96" i="5"/>
  <c r="F96" i="5" s="1"/>
  <c r="D95" i="5"/>
  <c r="F95" i="5" s="1"/>
  <c r="D94" i="5"/>
  <c r="F94" i="5" s="1"/>
  <c r="D93" i="5"/>
  <c r="F93" i="5" s="1"/>
  <c r="D92" i="5"/>
  <c r="F92" i="5" s="1"/>
  <c r="D91" i="5"/>
  <c r="F91" i="5" s="1"/>
  <c r="D89" i="5"/>
  <c r="F89" i="5" s="1"/>
  <c r="D88" i="5"/>
  <c r="F88" i="5" s="1"/>
  <c r="D87" i="5"/>
  <c r="F87" i="5" s="1"/>
  <c r="D86" i="5"/>
  <c r="F86" i="5" s="1"/>
  <c r="D84" i="5"/>
  <c r="F84" i="5" s="1"/>
  <c r="D83" i="5"/>
  <c r="F83" i="5" s="1"/>
  <c r="D82" i="5"/>
  <c r="F82" i="5" s="1"/>
  <c r="D81" i="5"/>
  <c r="F81" i="5" s="1"/>
  <c r="D80" i="5"/>
  <c r="F80" i="5" s="1"/>
  <c r="D79" i="5"/>
  <c r="F79" i="5" s="1"/>
  <c r="D78" i="5"/>
  <c r="F78" i="5" s="1"/>
  <c r="D77" i="5"/>
  <c r="F77" i="5" s="1"/>
  <c r="D76" i="5"/>
  <c r="F76" i="5" s="1"/>
  <c r="D75" i="5"/>
  <c r="F75" i="5" s="1"/>
  <c r="D74" i="5"/>
  <c r="F74" i="5" s="1"/>
  <c r="D73" i="5"/>
  <c r="F73" i="5" s="1"/>
  <c r="D72" i="5"/>
  <c r="F72" i="5" s="1"/>
  <c r="D71" i="5"/>
  <c r="F71" i="5" s="1"/>
  <c r="D70" i="5"/>
  <c r="F70" i="5" s="1"/>
  <c r="D69" i="5"/>
  <c r="F69" i="5" s="1"/>
  <c r="D68" i="5"/>
  <c r="F68" i="5" s="1"/>
  <c r="D67" i="5"/>
  <c r="F67" i="5" s="1"/>
  <c r="D66" i="5"/>
  <c r="F66" i="5" s="1"/>
  <c r="D65" i="5"/>
  <c r="F65" i="5" s="1"/>
  <c r="D64" i="5"/>
  <c r="F64" i="5" s="1"/>
  <c r="D63" i="5"/>
  <c r="F63" i="5" s="1"/>
  <c r="D62" i="5"/>
  <c r="F62" i="5" s="1"/>
  <c r="D61" i="5"/>
  <c r="F61" i="5" s="1"/>
  <c r="D60" i="5"/>
  <c r="F60" i="5" s="1"/>
  <c r="D59" i="5"/>
  <c r="F59" i="5" s="1"/>
  <c r="D58" i="5"/>
  <c r="F58" i="5" s="1"/>
  <c r="D57" i="5"/>
  <c r="F57" i="5" s="1"/>
  <c r="D56" i="5"/>
  <c r="F56" i="5" s="1"/>
  <c r="D55" i="5"/>
  <c r="F55" i="5" s="1"/>
  <c r="D54" i="5"/>
  <c r="F54" i="5" s="1"/>
  <c r="D53" i="5"/>
  <c r="F53" i="5" s="1"/>
  <c r="D52" i="5"/>
  <c r="F52" i="5" s="1"/>
  <c r="D51" i="5"/>
  <c r="F51" i="5" s="1"/>
  <c r="D50" i="5"/>
  <c r="F50" i="5" s="1"/>
  <c r="D49" i="5"/>
  <c r="F49" i="5" s="1"/>
  <c r="D48" i="5"/>
  <c r="F48" i="5" s="1"/>
  <c r="D47" i="5"/>
  <c r="F47" i="5" s="1"/>
  <c r="D46" i="5"/>
  <c r="F46" i="5" s="1"/>
  <c r="D45" i="5"/>
  <c r="F45" i="5" s="1"/>
  <c r="D44" i="5"/>
  <c r="F44" i="5" s="1"/>
  <c r="D43" i="5"/>
  <c r="F43" i="5" s="1"/>
  <c r="D42" i="5"/>
  <c r="F42" i="5" s="1"/>
  <c r="D41" i="5"/>
  <c r="F41" i="5" s="1"/>
  <c r="D40" i="5"/>
  <c r="F40" i="5" s="1"/>
  <c r="D39" i="5"/>
  <c r="F39" i="5" s="1"/>
  <c r="D38" i="5"/>
  <c r="F38" i="5" s="1"/>
  <c r="D37" i="5"/>
  <c r="F37" i="5" s="1"/>
  <c r="D36" i="5"/>
  <c r="F36" i="5" s="1"/>
  <c r="D35" i="5"/>
  <c r="F35" i="5" s="1"/>
  <c r="D34" i="5"/>
  <c r="F34" i="5" s="1"/>
  <c r="D33" i="5"/>
  <c r="F33" i="5" s="1"/>
  <c r="D32" i="5"/>
  <c r="F32" i="5" s="1"/>
  <c r="D31" i="5"/>
  <c r="F31" i="5" s="1"/>
  <c r="D30" i="5"/>
  <c r="F30" i="5" s="1"/>
  <c r="D29" i="5"/>
  <c r="F29" i="5" s="1"/>
  <c r="D28" i="5"/>
  <c r="F28" i="5" s="1"/>
  <c r="D27" i="5"/>
  <c r="F27" i="5" s="1"/>
  <c r="D26" i="5"/>
  <c r="F26" i="5" s="1"/>
  <c r="D25" i="5"/>
  <c r="F25" i="5" s="1"/>
  <c r="D24" i="5"/>
  <c r="F24" i="5" s="1"/>
  <c r="D23" i="5"/>
  <c r="F23" i="5" s="1"/>
  <c r="D22" i="5"/>
  <c r="F22" i="5" s="1"/>
  <c r="D21" i="5"/>
  <c r="F21" i="5" s="1"/>
  <c r="D20" i="5"/>
  <c r="F20" i="5" s="1"/>
  <c r="D19" i="5"/>
  <c r="F19" i="5" s="1"/>
  <c r="D18" i="5"/>
  <c r="F18" i="5" s="1"/>
  <c r="D17" i="5"/>
  <c r="F17" i="5" s="1"/>
  <c r="D16" i="5"/>
  <c r="F16" i="5" s="1"/>
  <c r="D15" i="5"/>
  <c r="F15" i="5" s="1"/>
  <c r="D14" i="5"/>
  <c r="F14" i="5" s="1"/>
  <c r="D13" i="5"/>
  <c r="F13" i="5" s="1"/>
  <c r="D12" i="5"/>
  <c r="F12" i="5" s="1"/>
  <c r="D11" i="5"/>
  <c r="F11" i="5" s="1"/>
  <c r="D10" i="5"/>
  <c r="F10" i="5" s="1"/>
  <c r="D9" i="5"/>
  <c r="F9" i="5" s="1"/>
  <c r="D8" i="5"/>
  <c r="F8" i="5" s="1"/>
  <c r="D7" i="5"/>
  <c r="F7" i="5" s="1"/>
  <c r="D6" i="5"/>
  <c r="F6" i="5" s="1"/>
  <c r="D5" i="5"/>
  <c r="F5" i="5" s="1"/>
  <c r="D4" i="5"/>
  <c r="F4" i="5" s="1"/>
  <c r="D3" i="5"/>
  <c r="F3" i="5" s="1"/>
  <c r="T27" i="4"/>
  <c r="O27" i="4"/>
  <c r="J27" i="4"/>
  <c r="E27" i="4"/>
  <c r="T26" i="4"/>
  <c r="O26" i="4"/>
  <c r="J26" i="4"/>
  <c r="E26" i="4"/>
  <c r="T25" i="4"/>
  <c r="O25" i="4"/>
  <c r="J25" i="4"/>
  <c r="E25" i="4"/>
  <c r="T23" i="4"/>
  <c r="O23" i="4"/>
  <c r="J23" i="4"/>
  <c r="E23" i="4"/>
  <c r="T22" i="4"/>
  <c r="O22" i="4"/>
  <c r="J22" i="4"/>
  <c r="E22" i="4"/>
  <c r="T21" i="4"/>
  <c r="O21" i="4"/>
  <c r="J21" i="4"/>
  <c r="E21" i="4"/>
  <c r="T20" i="4"/>
  <c r="O20" i="4"/>
  <c r="J20" i="4"/>
  <c r="E20" i="4"/>
  <c r="T19" i="4"/>
  <c r="O19" i="4"/>
  <c r="J19" i="4"/>
  <c r="E19" i="4"/>
  <c r="T18" i="4"/>
  <c r="O18" i="4"/>
  <c r="J18" i="4"/>
  <c r="E18" i="4"/>
  <c r="T17" i="4"/>
  <c r="O17" i="4"/>
  <c r="J17" i="4"/>
  <c r="E17" i="4"/>
  <c r="T16" i="4"/>
  <c r="O16" i="4"/>
  <c r="J16" i="4"/>
  <c r="E16" i="4"/>
  <c r="T15" i="4"/>
  <c r="O15" i="4"/>
  <c r="J15" i="4"/>
  <c r="E15" i="4"/>
  <c r="T14" i="4"/>
  <c r="O14" i="4"/>
  <c r="J14" i="4"/>
  <c r="E14" i="4"/>
  <c r="T13" i="4"/>
  <c r="O13" i="4"/>
  <c r="J13" i="4"/>
  <c r="E13" i="4"/>
  <c r="T12" i="4"/>
  <c r="O12" i="4"/>
  <c r="J12" i="4"/>
  <c r="E12" i="4"/>
  <c r="T11" i="4"/>
  <c r="O11" i="4"/>
  <c r="J11" i="4"/>
  <c r="E11" i="4"/>
  <c r="T10" i="4"/>
  <c r="O10" i="4"/>
  <c r="J10" i="4"/>
  <c r="E10" i="4"/>
  <c r="T9" i="4"/>
  <c r="O9" i="4"/>
  <c r="J9" i="4"/>
  <c r="E9" i="4"/>
  <c r="T8" i="4"/>
  <c r="O8" i="4"/>
  <c r="J8" i="4"/>
  <c r="E8" i="4"/>
  <c r="T7" i="4"/>
  <c r="O7" i="4"/>
  <c r="J7" i="4"/>
  <c r="E7" i="4"/>
  <c r="T6" i="4"/>
  <c r="O6" i="4"/>
  <c r="J6" i="4"/>
  <c r="E6" i="4"/>
  <c r="T5" i="4"/>
  <c r="O5" i="4"/>
  <c r="J5" i="4"/>
  <c r="E5" i="4"/>
  <c r="T4" i="4"/>
  <c r="O4" i="4"/>
  <c r="J4" i="4"/>
  <c r="E4" i="4"/>
  <c r="N38" i="3"/>
  <c r="N37" i="3"/>
  <c r="N35" i="3"/>
  <c r="C35" i="3"/>
  <c r="G34" i="3" s="1"/>
  <c r="H34" i="3" s="1"/>
  <c r="N33" i="3"/>
  <c r="O30" i="3"/>
  <c r="O31" i="3" s="1"/>
  <c r="P31" i="3" s="1"/>
  <c r="K30" i="3"/>
  <c r="K31" i="3" s="1"/>
  <c r="L31" i="3" s="1"/>
  <c r="G30" i="3"/>
  <c r="C30" i="3"/>
  <c r="E1" i="1"/>
  <c r="C3" i="6" s="1"/>
  <c r="G31" i="3" l="1"/>
  <c r="H31" i="3" s="1"/>
  <c r="H30" i="3"/>
  <c r="C31" i="3"/>
  <c r="D30" i="3"/>
  <c r="T10" i="7"/>
  <c r="I1" i="3"/>
  <c r="S11" i="7"/>
  <c r="R12" i="7" s="1"/>
  <c r="T11" i="7"/>
  <c r="C34" i="3"/>
  <c r="F1" i="2"/>
  <c r="F1" i="5"/>
  <c r="H1" i="4"/>
  <c r="G35" i="3" l="1"/>
  <c r="H35" i="3" s="1"/>
  <c r="D34" i="3"/>
  <c r="D31" i="3"/>
  <c r="C33" i="3"/>
  <c r="D33" i="3" s="1"/>
  <c r="S12" i="7"/>
  <c r="T12" i="7"/>
  <c r="E32" i="7" l="1"/>
  <c r="G32" i="7" s="1"/>
  <c r="E33" i="7"/>
  <c r="L33" i="7" s="1"/>
  <c r="E19" i="7"/>
  <c r="E27" i="7"/>
  <c r="E16" i="7"/>
  <c r="E12" i="7"/>
  <c r="E23" i="7"/>
  <c r="L23" i="7" s="1"/>
  <c r="E11" i="7"/>
  <c r="E15" i="7"/>
  <c r="E26" i="7"/>
  <c r="E14" i="7"/>
  <c r="L14" i="7" s="1"/>
  <c r="E18" i="7"/>
  <c r="E22" i="7"/>
  <c r="E25" i="7"/>
  <c r="L25" i="7" s="1"/>
  <c r="E13" i="7"/>
  <c r="E31" i="7"/>
  <c r="E20" i="7"/>
  <c r="F20" i="7" s="1"/>
  <c r="E8" i="7"/>
  <c r="H8" i="7" s="1"/>
  <c r="E29" i="7"/>
  <c r="E28" i="7"/>
  <c r="E10" i="7"/>
  <c r="E21" i="7"/>
  <c r="E9" i="7"/>
  <c r="E30" i="7"/>
  <c r="E17" i="7"/>
  <c r="E24" i="7"/>
  <c r="F24" i="7" s="1"/>
  <c r="I21" i="7"/>
  <c r="H9" i="7"/>
  <c r="F12" i="7"/>
  <c r="L11" i="7"/>
  <c r="I16" i="7"/>
  <c r="J18" i="7"/>
  <c r="I18" i="7"/>
  <c r="F16" i="7"/>
  <c r="H16" i="7"/>
  <c r="L18" i="7"/>
  <c r="M17" i="7"/>
  <c r="H18" i="7"/>
  <c r="L13" i="7"/>
  <c r="G33" i="6" l="1"/>
  <c r="B32" i="6"/>
  <c r="G23" i="6"/>
  <c r="D21" i="6"/>
  <c r="G11" i="6"/>
  <c r="G14" i="6"/>
  <c r="A12" i="6"/>
  <c r="C9" i="6"/>
  <c r="C16" i="6"/>
  <c r="A16" i="6"/>
  <c r="D16" i="6"/>
  <c r="G13" i="6"/>
  <c r="C18" i="6"/>
  <c r="D18" i="6"/>
  <c r="E18" i="6"/>
  <c r="G18" i="6"/>
  <c r="C8" i="6"/>
  <c r="L31" i="7"/>
  <c r="I30" i="7"/>
  <c r="M31" i="7"/>
  <c r="K30" i="7"/>
  <c r="I31" i="7"/>
  <c r="J30" i="7"/>
  <c r="F30" i="7"/>
  <c r="F31" i="7"/>
  <c r="H30" i="7"/>
  <c r="M30" i="7"/>
  <c r="G31" i="7"/>
  <c r="J31" i="7"/>
  <c r="G30" i="7"/>
  <c r="K31" i="7"/>
  <c r="L30" i="7"/>
  <c r="H31" i="7"/>
  <c r="K27" i="7"/>
  <c r="L32" i="7"/>
  <c r="H27" i="7"/>
  <c r="H29" i="7"/>
  <c r="J32" i="7"/>
  <c r="M33" i="7"/>
  <c r="M29" i="7"/>
  <c r="I29" i="7"/>
  <c r="J33" i="7"/>
  <c r="M32" i="7"/>
  <c r="H28" i="7"/>
  <c r="H33" i="7"/>
  <c r="H32" i="7"/>
  <c r="L27" i="7"/>
  <c r="L28" i="7"/>
  <c r="K29" i="7"/>
  <c r="F28" i="7"/>
  <c r="G29" i="7"/>
  <c r="G27" i="7"/>
  <c r="J28" i="7"/>
  <c r="J27" i="7"/>
  <c r="K28" i="7"/>
  <c r="I33" i="7"/>
  <c r="G33" i="7"/>
  <c r="G28" i="7"/>
  <c r="M28" i="7"/>
  <c r="L29" i="7"/>
  <c r="I32" i="7"/>
  <c r="F32" i="7"/>
  <c r="F29" i="7"/>
  <c r="J29" i="7"/>
  <c r="M27" i="7"/>
  <c r="F27" i="7"/>
  <c r="I27" i="7"/>
  <c r="K33" i="7"/>
  <c r="F33" i="7"/>
  <c r="K32" i="7"/>
  <c r="I28" i="7"/>
  <c r="J26" i="7"/>
  <c r="L26" i="7"/>
  <c r="M26" i="7"/>
  <c r="F26" i="7"/>
  <c r="H26" i="7"/>
  <c r="K26" i="7"/>
  <c r="G26" i="7"/>
  <c r="I26" i="7"/>
  <c r="K25" i="7"/>
  <c r="G25" i="7"/>
  <c r="M25" i="7"/>
  <c r="J25" i="7"/>
  <c r="I25" i="7"/>
  <c r="H25" i="7"/>
  <c r="F25" i="7"/>
  <c r="M24" i="7"/>
  <c r="L24" i="7"/>
  <c r="G24" i="7"/>
  <c r="J24" i="7"/>
  <c r="I24" i="7"/>
  <c r="H24" i="7"/>
  <c r="K24" i="7"/>
  <c r="M23" i="7"/>
  <c r="I23" i="7"/>
  <c r="F23" i="7"/>
  <c r="J23" i="7"/>
  <c r="G23" i="7"/>
  <c r="K23" i="7"/>
  <c r="H23" i="7"/>
  <c r="F8" i="7"/>
  <c r="M8" i="7"/>
  <c r="I8" i="7"/>
  <c r="K8" i="7"/>
  <c r="G8" i="7"/>
  <c r="L8" i="7"/>
  <c r="J8" i="7"/>
  <c r="L22" i="7"/>
  <c r="I22" i="7"/>
  <c r="H22" i="7"/>
  <c r="K22" i="7"/>
  <c r="F22" i="7"/>
  <c r="M22" i="7"/>
  <c r="G22" i="7"/>
  <c r="J22" i="7"/>
  <c r="H15" i="7"/>
  <c r="L21" i="7"/>
  <c r="L15" i="7"/>
  <c r="H21" i="7"/>
  <c r="F15" i="7"/>
  <c r="G15" i="7"/>
  <c r="K21" i="7"/>
  <c r="F21" i="7"/>
  <c r="M21" i="7"/>
  <c r="G21" i="7"/>
  <c r="J15" i="7"/>
  <c r="M15" i="7"/>
  <c r="K15" i="7"/>
  <c r="I15" i="7"/>
  <c r="J21" i="7"/>
  <c r="K14" i="7"/>
  <c r="K20" i="7"/>
  <c r="I20" i="7"/>
  <c r="L9" i="7"/>
  <c r="I9" i="7"/>
  <c r="J20" i="7"/>
  <c r="M14" i="7"/>
  <c r="G9" i="7"/>
  <c r="I12" i="7"/>
  <c r="G14" i="7"/>
  <c r="L20" i="7"/>
  <c r="I14" i="7"/>
  <c r="M9" i="7"/>
  <c r="L12" i="7"/>
  <c r="J12" i="7"/>
  <c r="F9" i="7"/>
  <c r="J9" i="7"/>
  <c r="K12" i="7"/>
  <c r="K9" i="7"/>
  <c r="H12" i="7"/>
  <c r="F14" i="7"/>
  <c r="M12" i="7"/>
  <c r="M20" i="7"/>
  <c r="G12" i="7"/>
  <c r="J14" i="7"/>
  <c r="G20" i="7"/>
  <c r="H20" i="7"/>
  <c r="H14" i="7"/>
  <c r="L16" i="7"/>
  <c r="F13" i="7"/>
  <c r="J19" i="7"/>
  <c r="K13" i="7"/>
  <c r="M13" i="7"/>
  <c r="G13" i="7"/>
  <c r="M16" i="7"/>
  <c r="G18" i="7"/>
  <c r="J17" i="7"/>
  <c r="F18" i="7"/>
  <c r="F10" i="7"/>
  <c r="G10" i="7"/>
  <c r="M10" i="7"/>
  <c r="K18" i="7"/>
  <c r="G17" i="7"/>
  <c r="G19" i="7"/>
  <c r="F17" i="7"/>
  <c r="J13" i="7"/>
  <c r="K17" i="7"/>
  <c r="J10" i="7"/>
  <c r="G11" i="7"/>
  <c r="I11" i="7"/>
  <c r="M11" i="7"/>
  <c r="J16" i="7"/>
  <c r="F19" i="7"/>
  <c r="G16" i="7"/>
  <c r="H19" i="7"/>
  <c r="I19" i="7"/>
  <c r="K11" i="7"/>
  <c r="L19" i="7"/>
  <c r="H11" i="7"/>
  <c r="I13" i="7"/>
  <c r="H10" i="7"/>
  <c r="J11" i="7"/>
  <c r="K19" i="7"/>
  <c r="M18" i="7"/>
  <c r="K16" i="7"/>
  <c r="F11" i="7"/>
  <c r="L10" i="7"/>
  <c r="M19" i="7"/>
  <c r="H17" i="7"/>
  <c r="I17" i="7"/>
  <c r="I10" i="7"/>
  <c r="L17" i="7"/>
  <c r="H13" i="7"/>
  <c r="K10" i="7"/>
  <c r="G16" i="6" l="1"/>
  <c r="H16" i="6"/>
  <c r="F16" i="6"/>
  <c r="D12" i="6"/>
  <c r="A23" i="6"/>
  <c r="F23" i="6"/>
  <c r="B23" i="6"/>
  <c r="H23" i="6"/>
  <c r="A21" i="6"/>
  <c r="E21" i="6"/>
  <c r="F21" i="6"/>
  <c r="D9" i="6"/>
  <c r="A9" i="6"/>
  <c r="B9" i="6"/>
  <c r="B21" i="6"/>
  <c r="H21" i="6"/>
  <c r="G21" i="6"/>
  <c r="C21" i="6"/>
  <c r="F14" i="6"/>
  <c r="H14" i="6"/>
  <c r="E14" i="6"/>
  <c r="D14" i="6"/>
  <c r="B14" i="6"/>
  <c r="C12" i="6"/>
  <c r="F12" i="6"/>
  <c r="G12" i="6"/>
  <c r="C14" i="6"/>
  <c r="G9" i="6"/>
  <c r="H9" i="6"/>
  <c r="B12" i="6"/>
  <c r="E12" i="6"/>
  <c r="E9" i="6"/>
  <c r="H12" i="6"/>
  <c r="A14" i="6"/>
  <c r="F9" i="6"/>
  <c r="D13" i="6"/>
  <c r="A13" i="6"/>
  <c r="F18" i="6"/>
  <c r="C13" i="6"/>
  <c r="E13" i="6"/>
  <c r="H18" i="6"/>
  <c r="F13" i="6"/>
  <c r="B18" i="6"/>
  <c r="A18" i="6"/>
  <c r="H13" i="6"/>
  <c r="B13" i="6"/>
  <c r="C33" i="6"/>
  <c r="E33" i="6"/>
  <c r="F33" i="6"/>
  <c r="D33" i="6"/>
  <c r="A33" i="6"/>
  <c r="B33" i="6"/>
  <c r="A32" i="6"/>
  <c r="E32" i="6"/>
  <c r="D32" i="6"/>
  <c r="C32" i="6"/>
  <c r="F32" i="6"/>
  <c r="G32" i="6"/>
  <c r="D31" i="6"/>
  <c r="C31" i="6"/>
  <c r="A31" i="6"/>
  <c r="H31" i="6"/>
  <c r="B31" i="6"/>
  <c r="G31" i="6"/>
  <c r="F31" i="6"/>
  <c r="E31" i="6"/>
  <c r="B30" i="6"/>
  <c r="C30" i="6"/>
  <c r="A30" i="6"/>
  <c r="E30" i="6"/>
  <c r="F30" i="6"/>
  <c r="D30" i="6"/>
  <c r="H30" i="6"/>
  <c r="G30" i="6"/>
  <c r="G29" i="6"/>
  <c r="F29" i="6"/>
  <c r="D29" i="6"/>
  <c r="C29" i="6"/>
  <c r="E29" i="6"/>
  <c r="A29" i="6"/>
  <c r="B29" i="6"/>
  <c r="H29" i="6"/>
  <c r="F11" i="6"/>
  <c r="E11" i="6"/>
  <c r="A11" i="6"/>
  <c r="B11" i="6"/>
  <c r="D11" i="6"/>
  <c r="H11" i="6"/>
  <c r="C11" i="6"/>
  <c r="B16" i="6"/>
  <c r="D23" i="6"/>
  <c r="E16" i="6"/>
  <c r="E23" i="6"/>
  <c r="C23" i="6"/>
  <c r="F8" i="6"/>
  <c r="H8" i="6"/>
  <c r="B8" i="6"/>
  <c r="E8" i="6"/>
  <c r="A8" i="6"/>
  <c r="G8" i="6"/>
  <c r="D8" i="6"/>
  <c r="D28" i="6"/>
  <c r="C28" i="6"/>
  <c r="B28" i="6"/>
  <c r="C19" i="6"/>
  <c r="A28" i="6"/>
  <c r="H22" i="6"/>
  <c r="H28" i="6"/>
  <c r="A19" i="6"/>
  <c r="G28" i="6"/>
  <c r="F28" i="6"/>
  <c r="E28" i="6"/>
  <c r="F27" i="6"/>
  <c r="D27" i="6"/>
  <c r="C27" i="6"/>
  <c r="A27" i="6"/>
  <c r="B27" i="6"/>
  <c r="G27" i="6"/>
  <c r="E27" i="6"/>
  <c r="H27" i="6"/>
  <c r="B26" i="6"/>
  <c r="H26" i="6"/>
  <c r="G26" i="6"/>
  <c r="F26" i="6"/>
  <c r="E26" i="6"/>
  <c r="D26" i="6"/>
  <c r="A26" i="6"/>
  <c r="C26" i="6"/>
  <c r="D19" i="6"/>
  <c r="E22" i="6"/>
  <c r="C22" i="6"/>
  <c r="B22" i="6"/>
  <c r="D22" i="6"/>
  <c r="F22" i="6"/>
  <c r="A22" i="6"/>
  <c r="G22" i="6"/>
  <c r="E19" i="6"/>
  <c r="H19" i="6"/>
  <c r="F19" i="6"/>
  <c r="G19" i="6"/>
  <c r="B19" i="6"/>
  <c r="H25" i="6"/>
  <c r="E25" i="6"/>
  <c r="F25" i="6"/>
  <c r="G25" i="6"/>
  <c r="D25" i="6"/>
  <c r="C25" i="6"/>
  <c r="B25" i="6"/>
  <c r="A25" i="6"/>
  <c r="D24" i="6"/>
  <c r="B24" i="6"/>
  <c r="F24" i="6"/>
  <c r="H24" i="6"/>
  <c r="C24" i="6"/>
  <c r="G24" i="6"/>
  <c r="E24" i="6"/>
  <c r="A24" i="6"/>
  <c r="E15" i="6"/>
  <c r="D15" i="6"/>
  <c r="C15" i="6"/>
  <c r="A15" i="6"/>
  <c r="B15" i="6"/>
  <c r="G15" i="6"/>
  <c r="H15" i="6"/>
  <c r="F15" i="6"/>
  <c r="D20" i="6"/>
  <c r="E17" i="6"/>
  <c r="G10" i="6"/>
  <c r="H10" i="6"/>
  <c r="F10" i="6"/>
  <c r="H17" i="6"/>
  <c r="G17" i="6"/>
  <c r="A20" i="6"/>
  <c r="F17" i="6"/>
  <c r="E10" i="6"/>
  <c r="C10" i="6"/>
  <c r="C17" i="6"/>
  <c r="D10" i="6"/>
  <c r="C20" i="6"/>
  <c r="B17" i="6"/>
  <c r="B10" i="6"/>
  <c r="D17" i="6"/>
  <c r="A17" i="6"/>
  <c r="A10" i="6"/>
  <c r="B20" i="6"/>
  <c r="H20" i="6"/>
  <c r="G20" i="6"/>
  <c r="F20" i="6"/>
  <c r="E20"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Yves</author>
  </authors>
  <commentList>
    <comment ref="A1" authorId="0" shapeId="0" xr:uid="{7B4303AB-A047-4C85-B452-128E23512285}">
      <text>
        <r>
          <rPr>
            <sz val="9"/>
            <color indexed="81"/>
            <rFont val="Tahoma"/>
            <family val="2"/>
          </rPr>
          <t>Utilisé dans les plats chauds du MENU.</t>
        </r>
      </text>
    </comment>
    <comment ref="B1" authorId="0" shapeId="0" xr:uid="{C9249E13-1680-4DAD-9C7E-C035A4EE6B05}">
      <text>
        <r>
          <rPr>
            <sz val="9"/>
            <color indexed="81"/>
            <rFont val="Tahoma"/>
            <family val="2"/>
          </rPr>
          <t>Conversion du plat chaud détaillé en plat chaud "regroupé" pour "mun_à_imprimer" (RECHEERCHEV dans les mises en forme conditionnelle.
Valeurs de "Tous plats regroupés".</t>
        </r>
      </text>
    </comment>
    <comment ref="T6" authorId="0" shapeId="0" xr:uid="{2973440F-28D4-4CC2-A43D-313B151B476E}">
      <text>
        <r>
          <rPr>
            <sz val="9"/>
            <color indexed="81"/>
            <rFont val="Tahoma"/>
            <family val="2"/>
          </rPr>
          <t>Décalage par pavé du nombre de lignes entre les feuilles "MENU" et "Menu_à_imprimer". Dans ce dernier, un pavé sera positionné en fonction du nombre de lignes réellement renseignées pour ce pavé</t>
        </r>
      </text>
    </comment>
    <comment ref="D7" authorId="0" shapeId="0" xr:uid="{9E5F129A-88CE-4609-A8A4-1AC405D21D04}">
      <text>
        <r>
          <rPr>
            <sz val="9"/>
            <color indexed="81"/>
            <rFont val="Tahoma"/>
            <family val="2"/>
          </rPr>
          <t xml:space="preserve">Lignes où les données figureront dans l'onglet "Menu_à_imprimer". Commence à la ligne identifiée en orange dans le tableau ci-contre.
</t>
        </r>
      </text>
    </comment>
    <comment ref="E7" authorId="0" shapeId="0" xr:uid="{29D5CC32-D4CC-4A2A-BDDF-24D2810DC2F1}">
      <text>
        <r>
          <rPr>
            <sz val="9"/>
            <color indexed="81"/>
            <rFont val="Tahoma"/>
            <family val="2"/>
          </rPr>
          <t>Lignes des données sources calculées en partant du dernier pavé (dessert).
Si la ligne cible est comprise entre la 1ère et la dernière ligne du pavé à imprimer alors la ligne source est égale à la ligne cible - décalage de la 1ère ligne du pavé.
Les tests se font en remontant les pavés, si aucun test n'est vérifié c'est que la ligne cible est une ligne séparatrice entre 2 pavés (rappel tableau ci-contre : calcul de la 1ère ligne d'un pavé = dernière ligne du pavé précédent + 2).</t>
        </r>
      </text>
    </comment>
    <comment ref="F7" authorId="0" shapeId="0" xr:uid="{6BF4BC4A-003A-4758-91F0-8A77518DE401}">
      <text>
        <r>
          <rPr>
            <sz val="9"/>
            <color indexed="81"/>
            <rFont val="Tahoma"/>
            <family val="2"/>
          </rPr>
          <t>Les lettres des colonnes doivent correspondre aux lettres de l'onglet "Menu_à_imprimer" où les données figureront.</t>
        </r>
      </text>
    </comment>
    <comment ref="P7" authorId="0" shapeId="0" xr:uid="{DE1B723C-3D57-42F5-9CB1-43F6175FFC09}">
      <text>
        <r>
          <rPr>
            <sz val="9"/>
            <color indexed="81"/>
            <rFont val="Tahoma"/>
            <family val="2"/>
          </rPr>
          <t>Hormis pour la légende, le nombre de lignes correspond au nombre maximum de lignes remplies par journée dans le menu de la semaine pour un type de plats (entrée, plat, Fromage …).
Maxi des nbre de jours du lundi, du mardi, du jeudi et du vendredi.</t>
        </r>
      </text>
    </comment>
    <comment ref="Q7" authorId="0" shapeId="0" xr:uid="{849B7A6B-8BEF-4775-807C-239F077013A9}">
      <text>
        <r>
          <rPr>
            <sz val="9"/>
            <color indexed="81"/>
            <rFont val="Tahoma"/>
            <family val="2"/>
          </rPr>
          <t xml:space="preserve">En jaune, la 1ère ligne d'un pavé dans l'onglet "MENU".
En vert, la 1ère ligne de la légende dans cet onglet.
</t>
        </r>
      </text>
    </comment>
    <comment ref="R7" authorId="0" shapeId="0" xr:uid="{3816213C-ADAD-47BA-95C9-78DBDBB73309}">
      <text>
        <r>
          <rPr>
            <sz val="9"/>
            <color indexed="81"/>
            <rFont val="Tahoma"/>
            <family val="2"/>
          </rPr>
          <t>En orange, la 1ère ligne du menu à imprimer.
Les autres se calculent automatique à partir de la dernière ligne du pavé précédent + 2 (1 ligne vide netre chaque pavé).</t>
        </r>
      </text>
    </comment>
    <comment ref="S7" authorId="0" shapeId="0" xr:uid="{FE8EE1D8-0BE1-43DA-ABAF-ED4B040790C2}">
      <text>
        <r>
          <rPr>
            <sz val="9"/>
            <color indexed="81"/>
            <rFont val="Tahoma"/>
            <family val="2"/>
          </rPr>
          <t>1ère ligne du pavé + Nbre de lignes du pavé - 1</t>
        </r>
      </text>
    </comment>
    <comment ref="P12" authorId="0" shapeId="0" xr:uid="{382272F6-C567-4376-9AFC-0B6F07E87B30}">
      <text>
        <r>
          <rPr>
            <sz val="9"/>
            <color indexed="81"/>
            <rFont val="Tahoma"/>
            <family val="2"/>
          </rPr>
          <t>Nombre de lignes de la légende (3 + 1 vide pour la séparation et le trait).</t>
        </r>
      </text>
    </comment>
    <comment ref="A16" authorId="0" shapeId="0" xr:uid="{B43E48F2-1592-4E4C-AB3A-1329BF679824}">
      <text>
        <r>
          <rPr>
            <sz val="9"/>
            <color indexed="81"/>
            <rFont val="Tahoma"/>
            <family val="2"/>
          </rPr>
          <t>Féculents est présent 2 fois : c'est volontaire au cas où l'intitulé dans plats chauds détaillés serait modifié</t>
        </r>
        <r>
          <rPr>
            <b/>
            <sz val="9"/>
            <color indexed="81"/>
            <rFont val="Tahoma"/>
            <family val="2"/>
          </rPr>
          <t>.</t>
        </r>
      </text>
    </comment>
    <comment ref="F34" authorId="0" shapeId="0" xr:uid="{CDAA7BF2-2C65-4D4F-A949-B5EDD5FD7933}">
      <text>
        <r>
          <rPr>
            <b/>
            <sz val="9"/>
            <color indexed="81"/>
            <rFont val="Tahoma"/>
            <family val="2"/>
          </rPr>
          <t>Les titres des colonnes de la légende doivent reprendre la lettre dans lesquelles les données figurent.</t>
        </r>
      </text>
    </comment>
  </commentList>
</comments>
</file>

<file path=xl/sharedStrings.xml><?xml version="1.0" encoding="utf-8"?>
<sst xmlns="http://schemas.openxmlformats.org/spreadsheetml/2006/main" count="443" uniqueCount="254">
  <si>
    <t>MENUS DU</t>
  </si>
  <si>
    <t>au</t>
  </si>
  <si>
    <t>lundi</t>
  </si>
  <si>
    <t>mardi</t>
  </si>
  <si>
    <t>jeudi</t>
  </si>
  <si>
    <t>vendredi</t>
  </si>
  <si>
    <t>Entrée</t>
  </si>
  <si>
    <t>Plat chaud</t>
  </si>
  <si>
    <t>Dessert</t>
  </si>
  <si>
    <t>Produits laitiers</t>
  </si>
  <si>
    <t>yaourt nature</t>
  </si>
  <si>
    <t>yaourt fermier</t>
  </si>
  <si>
    <t>Corbeille de fruits</t>
  </si>
  <si>
    <t>Pain</t>
  </si>
  <si>
    <t>Légumes et fruits crus</t>
  </si>
  <si>
    <t>Plats protidiques</t>
  </si>
  <si>
    <t>Féculents</t>
  </si>
  <si>
    <t>Légumes et fruits cuits</t>
  </si>
  <si>
    <t>SEMAINE DU</t>
  </si>
  <si>
    <t>quantité utilisé (kg)</t>
  </si>
  <si>
    <t>Fromage</t>
  </si>
  <si>
    <t>Composition d'un plateau :</t>
  </si>
  <si>
    <t>une entré</t>
  </si>
  <si>
    <t>une viande ou un poisson</t>
  </si>
  <si>
    <t>légume ou féculent</t>
  </si>
  <si>
    <t>1 fromage ou 1 yaourt nature</t>
  </si>
  <si>
    <t>1 dessert ou un fruit ou 1 yaourt aux fruits</t>
  </si>
  <si>
    <t>SEMAINE DU :</t>
  </si>
  <si>
    <t>Fruits</t>
  </si>
  <si>
    <t>Nombre de repas</t>
  </si>
  <si>
    <t>Coût TOTAL de lundi</t>
  </si>
  <si>
    <t>Coût TOTAL de mardi</t>
  </si>
  <si>
    <t>Coût TOTAL de jeudi</t>
  </si>
  <si>
    <t>Coût TOTAL de vendredi</t>
  </si>
  <si>
    <t>Coût par élève</t>
  </si>
  <si>
    <t>Coût moyen par élève</t>
  </si>
  <si>
    <t>Objectif de coût par élève</t>
  </si>
  <si>
    <t>coût Total entrées</t>
  </si>
  <si>
    <t>Coût TOTAL de la semaine</t>
  </si>
  <si>
    <t>Objectif de coût TOTAL</t>
  </si>
  <si>
    <t xml:space="preserve"> coût Total plats chauds</t>
  </si>
  <si>
    <t>repas servis cette semaine</t>
  </si>
  <si>
    <t>Marge</t>
  </si>
  <si>
    <t>coût Total desserts</t>
  </si>
  <si>
    <t>coût Total produit laitiers</t>
  </si>
  <si>
    <t xml:space="preserve"> coût Total fruits</t>
  </si>
  <si>
    <t>coût Total pain</t>
  </si>
  <si>
    <t>Portion/u (g)</t>
  </si>
  <si>
    <t>nbr dressé</t>
  </si>
  <si>
    <t>Poids total (kg)</t>
  </si>
  <si>
    <t>quantité (kg)</t>
  </si>
  <si>
    <t>prix/kg</t>
  </si>
  <si>
    <t>coût HT</t>
  </si>
  <si>
    <t>TVA</t>
  </si>
  <si>
    <t>coût TTC</t>
  </si>
  <si>
    <t>marque</t>
  </si>
  <si>
    <t>fournisseur</t>
  </si>
  <si>
    <t>référence</t>
  </si>
  <si>
    <t>féculent</t>
  </si>
  <si>
    <t>croûton de pain</t>
  </si>
  <si>
    <t>ebli</t>
  </si>
  <si>
    <t>farine t45</t>
  </si>
  <si>
    <t>farine t55</t>
  </si>
  <si>
    <t>lentille</t>
  </si>
  <si>
    <t>maïzena</t>
  </si>
  <si>
    <t>pain</t>
  </si>
  <si>
    <t>pâtes</t>
  </si>
  <si>
    <t>pomme de terre</t>
  </si>
  <si>
    <t>purée</t>
  </si>
  <si>
    <t>quinoa</t>
  </si>
  <si>
    <t>riz</t>
  </si>
  <si>
    <t>semoule</t>
  </si>
  <si>
    <t>légumes</t>
  </si>
  <si>
    <t>céleri</t>
  </si>
  <si>
    <t>concombre</t>
  </si>
  <si>
    <t>courgette</t>
  </si>
  <si>
    <t>poireaux</t>
  </si>
  <si>
    <t>poivron</t>
  </si>
  <si>
    <t>tomate</t>
  </si>
  <si>
    <t>fruits</t>
  </si>
  <si>
    <t>ananas</t>
  </si>
  <si>
    <t>clémentine</t>
  </si>
  <si>
    <t>kiwi</t>
  </si>
  <si>
    <t>mandarine</t>
  </si>
  <si>
    <t>meulon</t>
  </si>
  <si>
    <t>orange</t>
  </si>
  <si>
    <t>pamplemousse</t>
  </si>
  <si>
    <t>pastèque</t>
  </si>
  <si>
    <t>poire</t>
  </si>
  <si>
    <t>pomme</t>
  </si>
  <si>
    <t>raisin</t>
  </si>
  <si>
    <t>viande</t>
  </si>
  <si>
    <t>bœuf</t>
  </si>
  <si>
    <t>merguez</t>
  </si>
  <si>
    <t>porc</t>
  </si>
  <si>
    <t>poulet</t>
  </si>
  <si>
    <t>rosbeef</t>
  </si>
  <si>
    <t>saucisse</t>
  </si>
  <si>
    <t>poisson</t>
  </si>
  <si>
    <t>cabillaud</t>
  </si>
  <si>
    <t>colin</t>
  </si>
  <si>
    <t>filet de maquereaux</t>
  </si>
  <si>
    <t>thon en morceau</t>
  </si>
  <si>
    <t>salade</t>
  </si>
  <si>
    <t>feuille de choux</t>
  </si>
  <si>
    <t>frisée</t>
  </si>
  <si>
    <t>laitue</t>
  </si>
  <si>
    <t>roquette</t>
  </si>
  <si>
    <t>sauce</t>
  </si>
  <si>
    <t>ketchup</t>
  </si>
  <si>
    <t>mayonnaise</t>
  </si>
  <si>
    <t>moutarde</t>
  </si>
  <si>
    <t>épices</t>
  </si>
  <si>
    <t>bouillon de légumes</t>
  </si>
  <si>
    <t>bouillon de volaille</t>
  </si>
  <si>
    <t>clou de girofle</t>
  </si>
  <si>
    <t>colombo</t>
  </si>
  <si>
    <t>cumin</t>
  </si>
  <si>
    <t>curcuma</t>
  </si>
  <si>
    <t>curry</t>
  </si>
  <si>
    <t>fumet de poisson</t>
  </si>
  <si>
    <t>jus de bœuf</t>
  </si>
  <si>
    <t>jus de veau</t>
  </si>
  <si>
    <t>muscade</t>
  </si>
  <si>
    <t>poivre</t>
  </si>
  <si>
    <t>poivre noir en grains</t>
  </si>
  <si>
    <t>pulco</t>
  </si>
  <si>
    <t>sel</t>
  </si>
  <si>
    <t>vinaigre</t>
  </si>
  <si>
    <t>vinaigre balsamique</t>
  </si>
  <si>
    <t>alcool</t>
  </si>
  <si>
    <t>vin blanc</t>
  </si>
  <si>
    <t>vin rouge</t>
  </si>
  <si>
    <t>pâtisserie</t>
  </si>
  <si>
    <t>arôme fleur d'oranger</t>
  </si>
  <si>
    <t>arôme vanille</t>
  </si>
  <si>
    <t>chocolat au lait</t>
  </si>
  <si>
    <t>chocolat blanc</t>
  </si>
  <si>
    <t>chocolat noir</t>
  </si>
  <si>
    <t>confiture de fraise</t>
  </si>
  <si>
    <t>copeaux de chocolat</t>
  </si>
  <si>
    <t>crème anglaise</t>
  </si>
  <si>
    <t>crème brûlé</t>
  </si>
  <si>
    <t>crème de marron</t>
  </si>
  <si>
    <t>crème pâtissière</t>
  </si>
  <si>
    <t>entremets parfum vanille</t>
  </si>
  <si>
    <t>levure</t>
  </si>
  <si>
    <t>miel</t>
  </si>
  <si>
    <t>mousse chocolat</t>
  </si>
  <si>
    <t>panna cotta</t>
  </si>
  <si>
    <t>sirop de châtaigne</t>
  </si>
  <si>
    <t>sucre</t>
  </si>
  <si>
    <t>sucre glace</t>
  </si>
  <si>
    <t>fruits/légumes</t>
  </si>
  <si>
    <t>ail</t>
  </si>
  <si>
    <t>citron</t>
  </si>
  <si>
    <t>oignon</t>
  </si>
  <si>
    <t>fruit sec</t>
  </si>
  <si>
    <t>amande</t>
  </si>
  <si>
    <t>noisette</t>
  </si>
  <si>
    <t>noix</t>
  </si>
  <si>
    <t>raisin sec</t>
  </si>
  <si>
    <t>conserves sucré</t>
  </si>
  <si>
    <t>abricot</t>
  </si>
  <si>
    <t>châtaigne</t>
  </si>
  <si>
    <t>compote de pomme</t>
  </si>
  <si>
    <t>crème dessert</t>
  </si>
  <si>
    <t>poires en sirop</t>
  </si>
  <si>
    <t>conserves salé</t>
  </si>
  <si>
    <t xml:space="preserve"> olives noir</t>
  </si>
  <si>
    <t>betterave rouge</t>
  </si>
  <si>
    <t>celeri rémoulade</t>
  </si>
  <si>
    <t>concentré de tomate</t>
  </si>
  <si>
    <t>cotte de blette</t>
  </si>
  <si>
    <t>haricot vert</t>
  </si>
  <si>
    <t>mais en grain</t>
  </si>
  <si>
    <t>olives verte</t>
  </si>
  <si>
    <t>ravioli</t>
  </si>
  <si>
    <t>produit laitier</t>
  </si>
  <si>
    <t xml:space="preserve"> Lait ½ écremé</t>
  </si>
  <si>
    <t>bleu</t>
  </si>
  <si>
    <t>brie</t>
  </si>
  <si>
    <t>chèvre</t>
  </si>
  <si>
    <t>crème</t>
  </si>
  <si>
    <t>lait entier</t>
  </si>
  <si>
    <t>roblochon</t>
  </si>
  <si>
    <t>saint nectaire</t>
  </si>
  <si>
    <t>matière grasse</t>
  </si>
  <si>
    <t>beurre</t>
  </si>
  <si>
    <t>bombe de graissage</t>
  </si>
  <si>
    <t>huile d'olive</t>
  </si>
  <si>
    <t>huile de friture</t>
  </si>
  <si>
    <t>herbe</t>
  </si>
  <si>
    <t>ciboulette</t>
  </si>
  <si>
    <t>coriandre</t>
  </si>
  <si>
    <t>persil</t>
  </si>
  <si>
    <t>materiel cuisine</t>
  </si>
  <si>
    <t>film alimentaire</t>
  </si>
  <si>
    <t>papier alu</t>
  </si>
  <si>
    <t>papier cuisson</t>
  </si>
  <si>
    <t>poche à douille</t>
  </si>
  <si>
    <t>autre</t>
  </si>
  <si>
    <t>café</t>
  </si>
  <si>
    <t>sucre en morceau</t>
  </si>
  <si>
    <t>Plat</t>
  </si>
  <si>
    <t>Fromage / Yaourt</t>
  </si>
  <si>
    <t>1ère ligne</t>
  </si>
  <si>
    <t>Dernière ligne</t>
  </si>
  <si>
    <t>Légende</t>
  </si>
  <si>
    <t>Pavés</t>
  </si>
  <si>
    <t>Nbr de lignes</t>
  </si>
  <si>
    <t>Menu imprimé</t>
  </si>
  <si>
    <t>Menu confectionné</t>
  </si>
  <si>
    <t>B</t>
  </si>
  <si>
    <t>D</t>
  </si>
  <si>
    <t>F</t>
  </si>
  <si>
    <t>H</t>
  </si>
  <si>
    <t>C</t>
  </si>
  <si>
    <t>E</t>
  </si>
  <si>
    <t>G</t>
  </si>
  <si>
    <t>I</t>
  </si>
  <si>
    <t>Décalage 1ère ligne</t>
  </si>
  <si>
    <t>Cible</t>
  </si>
  <si>
    <t>Source</t>
  </si>
  <si>
    <t>Sur fond orange, la cellule à actualiser en cas de modification de la 1ère ligne du "Menu_à_imprimer"</t>
  </si>
  <si>
    <t>MENU</t>
  </si>
  <si>
    <t>Légende :</t>
  </si>
  <si>
    <t>Type de plat</t>
  </si>
  <si>
    <t>Sur fond jaune, les cellules à actualiser en cas de modifications de la feuille "Menu"</t>
  </si>
  <si>
    <t>Nom de la feuille menu source :</t>
  </si>
  <si>
    <t>Invitation :</t>
  </si>
  <si>
    <t>Viande</t>
  </si>
  <si>
    <t>Poisson</t>
  </si>
  <si>
    <t>Légumes</t>
  </si>
  <si>
    <t>Plats chauds détaillés</t>
  </si>
  <si>
    <t>Plats chauds regroupés</t>
  </si>
  <si>
    <t>Tous plats détaillés</t>
  </si>
  <si>
    <t>Tous plats regroupés</t>
  </si>
  <si>
    <t>A</t>
  </si>
  <si>
    <t>J</t>
  </si>
  <si>
    <t>K</t>
  </si>
  <si>
    <t>L</t>
  </si>
  <si>
    <t>M</t>
  </si>
  <si>
    <t>Sur fond vert, les cellules à actualiser en cas de modification de la légende.</t>
  </si>
  <si>
    <t>Les 3 tableaux ci-dessus sont utilisés pour les mises en forme conditionnelle dans les onglets "MENU" et "menu_à_imprimer". Les cellules de ces tableaux sont nommées pour faciliter la maintenance, si le libellé est modifié les formules ne sont pas impactées car elles utilisent le nom des cellules.</t>
  </si>
  <si>
    <t>Yaourt</t>
  </si>
  <si>
    <t>ingrédient</t>
  </si>
  <si>
    <t>Yaourt fermier</t>
  </si>
  <si>
    <t>Yaourt nature</t>
  </si>
  <si>
    <t>MARDI</t>
  </si>
  <si>
    <t>LUNDI</t>
  </si>
  <si>
    <t>JEUDI</t>
  </si>
  <si>
    <t>VENDREDI</t>
  </si>
  <si>
    <t>TVA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</si>
</sst>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0&quot; &quot;[$€-40C];[Red]&quot;-&quot;#,##0.00&quot; &quot;[$€-40C]"/>
    <numFmt numFmtId="165" formatCode="0.0%"/>
    <numFmt numFmtId="166" formatCode="#,##0.00&quot; &quot;[$€-40C];&quot;-&quot;#,##0.00&quot; &quot;[$€-40C]"/>
    <numFmt numFmtId="167" formatCode="dddd&quot; &quot;d&quot; &quot;mmmm&quot; &quot;yyyy"/>
    <numFmt numFmtId="168" formatCode="#"/>
    <numFmt numFmtId="169" formatCode="#,##0.00\ &quot;€&quot;"/>
    <numFmt numFmtId="170" formatCode="#,##0.0000\ [$€-40C]"/>
    <numFmt numFmtId="171" formatCode="#,##0.00\ [$€-40C]"/>
    <numFmt numFmtId="172" formatCode="[$-F800]dddd\,\ mmmm\ dd\,\ yyyy"/>
    <numFmt numFmtId="173" formatCode="#,##0.0000\ &quot;€&quot;"/>
  </numFmts>
  <fonts count="47" x14ac:knownFonts="1">
    <font>
      <sz val="11"/>
      <color rgb="FF000000"/>
      <name val="Arial"/>
      <family val="2"/>
    </font>
    <font>
      <sz val="11"/>
      <color rgb="FF000000"/>
      <name val="Arial"/>
      <family val="2"/>
    </font>
    <font>
      <sz val="11"/>
      <color rgb="FF006600"/>
      <name val="Arial"/>
      <family val="2"/>
    </font>
    <font>
      <sz val="11"/>
      <color rgb="FFFF3333"/>
      <name val="Arial"/>
      <family val="2"/>
    </font>
    <font>
      <b/>
      <i/>
      <sz val="16"/>
      <color rgb="FF000000"/>
      <name val="Arial"/>
      <family val="2"/>
    </font>
    <font>
      <b/>
      <i/>
      <u/>
      <sz val="11"/>
      <color rgb="FF000000"/>
      <name val="Arial"/>
      <family val="2"/>
    </font>
    <font>
      <b/>
      <sz val="11"/>
      <color rgb="FF000000"/>
      <name val="Arial"/>
      <family val="2"/>
    </font>
    <font>
      <sz val="11"/>
      <color rgb="FF663300"/>
      <name val="Arial"/>
      <family val="2"/>
    </font>
    <font>
      <sz val="11"/>
      <color rgb="FF0066CC"/>
      <name val="Arial"/>
      <family val="2"/>
    </font>
    <font>
      <b/>
      <sz val="11"/>
      <color rgb="FF00CC00"/>
      <name val="Arial"/>
      <family val="2"/>
    </font>
    <font>
      <b/>
      <sz val="11"/>
      <color rgb="FF663300"/>
      <name val="Arial"/>
      <family val="2"/>
    </font>
    <font>
      <b/>
      <u/>
      <sz val="9"/>
      <color rgb="FF000000"/>
      <name val="Arial"/>
      <family val="2"/>
    </font>
    <font>
      <b/>
      <u/>
      <sz val="11"/>
      <color rgb="FF000000"/>
      <name val="Arial"/>
      <family val="2"/>
    </font>
    <font>
      <sz val="10"/>
      <color rgb="FF000000"/>
      <name val="Arial"/>
      <family val="2"/>
    </font>
    <font>
      <b/>
      <sz val="15"/>
      <color rgb="FF000000"/>
      <name val="Comic Sans MS"/>
      <family val="4"/>
    </font>
    <font>
      <sz val="15"/>
      <color rgb="FF000000"/>
      <name val="Arial"/>
      <family val="2"/>
    </font>
    <font>
      <b/>
      <u/>
      <sz val="18"/>
      <color rgb="FF002060"/>
      <name val="Comic Sans MS"/>
      <family val="4"/>
    </font>
    <font>
      <sz val="9"/>
      <color rgb="FF000000"/>
      <name val="Arial"/>
      <family val="2"/>
    </font>
    <font>
      <b/>
      <sz val="11"/>
      <name val="Arial"/>
      <family val="2"/>
    </font>
    <font>
      <sz val="11"/>
      <name val="Arial"/>
      <family val="2"/>
    </font>
    <font>
      <sz val="9"/>
      <name val="Arial"/>
      <family val="2"/>
    </font>
    <font>
      <b/>
      <sz val="15"/>
      <name val="Comic Sans MS"/>
      <family val="4"/>
    </font>
    <font>
      <sz val="10"/>
      <name val="Arial"/>
      <family val="2"/>
    </font>
    <font>
      <b/>
      <sz val="10"/>
      <name val="Arial"/>
      <family val="2"/>
    </font>
    <font>
      <b/>
      <sz val="10"/>
      <color theme="5" tint="-0.499984740745262"/>
      <name val="Arial"/>
      <family val="2"/>
    </font>
    <font>
      <sz val="9"/>
      <color rgb="FF000000"/>
      <name val="Comic Sans MS"/>
      <family val="4"/>
    </font>
    <font>
      <u/>
      <sz val="9"/>
      <color rgb="FF002060"/>
      <name val="Comic Sans MS"/>
      <family val="4"/>
    </font>
    <font>
      <sz val="9"/>
      <name val="Comic Sans MS"/>
      <family val="4"/>
    </font>
    <font>
      <sz val="9"/>
      <color theme="0"/>
      <name val="Arial"/>
      <family val="2"/>
    </font>
    <font>
      <b/>
      <sz val="10"/>
      <color rgb="FFFF0000"/>
      <name val="Arial"/>
      <family val="2"/>
    </font>
    <font>
      <sz val="9"/>
      <color indexed="81"/>
      <name val="Tahoma"/>
      <family val="2"/>
    </font>
    <font>
      <b/>
      <sz val="9"/>
      <color indexed="81"/>
      <name val="Tahoma"/>
      <family val="2"/>
    </font>
    <font>
      <b/>
      <sz val="10"/>
      <color rgb="FF000000"/>
      <name val="Arial"/>
      <family val="2"/>
    </font>
    <font>
      <sz val="10"/>
      <color rgb="FFFF3333"/>
      <name val="Arial"/>
      <family val="2"/>
    </font>
    <font>
      <sz val="10"/>
      <color rgb="FFFF00CC"/>
      <name val="Arial"/>
      <family val="2"/>
    </font>
    <font>
      <sz val="10"/>
      <color rgb="FF579D1C"/>
      <name val="Arial"/>
      <family val="2"/>
    </font>
    <font>
      <sz val="10"/>
      <color rgb="FF00CC00"/>
      <name val="Arial"/>
      <family val="2"/>
    </font>
    <font>
      <sz val="10"/>
      <color rgb="FF661900"/>
      <name val="Arial"/>
      <family val="2"/>
    </font>
    <font>
      <sz val="10"/>
      <color rgb="FF006600"/>
      <name val="Arial"/>
      <family val="2"/>
    </font>
    <font>
      <sz val="10"/>
      <color rgb="FF0066FF"/>
      <name val="Arial"/>
      <family val="2"/>
    </font>
    <font>
      <u/>
      <sz val="10"/>
      <color rgb="FF000000"/>
      <name val="Arial"/>
      <family val="2"/>
    </font>
    <font>
      <sz val="10"/>
      <color rgb="FFFF0000"/>
      <name val="Arial"/>
      <family val="2"/>
    </font>
    <font>
      <sz val="10"/>
      <color rgb="FF0084D1"/>
      <name val="Arial"/>
      <family val="2"/>
    </font>
    <font>
      <sz val="11"/>
      <color theme="1" tint="4.9989318521683403E-2"/>
      <name val="Arial"/>
      <family val="2"/>
    </font>
    <font>
      <b/>
      <u/>
      <sz val="20"/>
      <color rgb="FFCC3300"/>
      <name val="Comic Sans MS"/>
      <family val="4"/>
    </font>
    <font>
      <sz val="11"/>
      <color theme="1"/>
      <name val="Arial"/>
      <family val="2"/>
    </font>
    <font>
      <sz val="11"/>
      <color theme="4"/>
      <name val="Arial"/>
      <family val="2"/>
    </font>
  </fonts>
  <fills count="24">
    <fill>
      <patternFill patternType="none"/>
    </fill>
    <fill>
      <patternFill patternType="gray125"/>
    </fill>
    <fill>
      <patternFill patternType="solid">
        <fgColor rgb="FFDDDDDD"/>
        <bgColor rgb="FFDDDDDD"/>
      </patternFill>
    </fill>
    <fill>
      <patternFill patternType="solid">
        <fgColor rgb="FFFFFFFF"/>
        <bgColor rgb="FFFFFFFF"/>
      </patternFill>
    </fill>
    <fill>
      <patternFill patternType="solid">
        <fgColor rgb="FFFF99FF"/>
        <bgColor rgb="FFFF99FF"/>
      </patternFill>
    </fill>
    <fill>
      <patternFill patternType="solid">
        <fgColor rgb="FFFFFF00"/>
        <bgColor rgb="FFFFFF00"/>
      </patternFill>
    </fill>
    <fill>
      <patternFill patternType="solid">
        <fgColor rgb="FFFF6600"/>
        <bgColor rgb="FFFF6600"/>
      </patternFill>
    </fill>
    <fill>
      <patternFill patternType="solid">
        <fgColor rgb="FF99CCFF"/>
        <bgColor rgb="FF99CCFF"/>
      </patternFill>
    </fill>
    <fill>
      <patternFill patternType="solid">
        <fgColor rgb="FF99CC66"/>
        <bgColor rgb="FF99CC66"/>
      </patternFill>
    </fill>
    <fill>
      <patternFill patternType="solid">
        <fgColor rgb="FFFF99CC"/>
        <bgColor rgb="FFFF99CC"/>
      </patternFill>
    </fill>
    <fill>
      <patternFill patternType="solid">
        <fgColor rgb="FFCCCCCC"/>
        <bgColor rgb="FFCCCCCC"/>
      </patternFill>
    </fill>
    <fill>
      <patternFill patternType="solid">
        <fgColor rgb="FF66CC00"/>
        <bgColor rgb="FF66CC00"/>
      </patternFill>
    </fill>
    <fill>
      <patternFill patternType="solid">
        <fgColor rgb="FFFFCC00"/>
        <bgColor rgb="FFFFCC00"/>
      </patternFill>
    </fill>
    <fill>
      <patternFill patternType="solid">
        <fgColor rgb="FF66CCFF"/>
        <bgColor rgb="FF66CCFF"/>
      </patternFill>
    </fill>
    <fill>
      <patternFill patternType="solid">
        <fgColor rgb="FFFFFF00"/>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5"/>
        <bgColor rgb="FFFFFF00"/>
      </patternFill>
    </fill>
    <fill>
      <patternFill patternType="solid">
        <fgColor theme="8" tint="0.39997558519241921"/>
        <bgColor rgb="FFFFFF00"/>
      </patternFill>
    </fill>
    <fill>
      <patternFill patternType="solid">
        <fgColor rgb="FF92D050"/>
        <bgColor rgb="FFFFFF00"/>
      </patternFill>
    </fill>
    <fill>
      <patternFill patternType="solid">
        <fgColor rgb="FFFF99FF"/>
        <bgColor indexed="64"/>
      </patternFill>
    </fill>
    <fill>
      <patternFill patternType="solid">
        <fgColor theme="0" tint="-0.14999847407452621"/>
        <bgColor indexed="64"/>
      </patternFill>
    </fill>
  </fills>
  <borders count="32">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ck">
        <color auto="1"/>
      </top>
      <bottom/>
      <diagonal/>
    </border>
    <border>
      <left/>
      <right/>
      <top style="thick">
        <color auto="1"/>
      </top>
      <bottom style="thick">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indexed="64"/>
      </top>
      <bottom/>
      <diagonal/>
    </border>
    <border>
      <left style="thin">
        <color rgb="FF000000"/>
      </left>
      <right style="thin">
        <color rgb="FF000000"/>
      </right>
      <top/>
      <bottom style="thin">
        <color indexed="64"/>
      </bottom>
      <diagonal/>
    </border>
    <border>
      <left/>
      <right/>
      <top style="thin">
        <color rgb="FF000000"/>
      </top>
      <bottom style="thin">
        <color rgb="FF000000"/>
      </bottom>
      <diagonal/>
    </border>
  </borders>
  <cellStyleXfs count="19">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1" fillId="2" borderId="0" applyNumberFormat="0" applyFont="0" applyBorder="0" applyAlignment="0" applyProtection="0"/>
    <xf numFmtId="168" fontId="1" fillId="0" borderId="0" applyFont="0" applyFill="0" applyBorder="0" applyAlignment="0" applyProtection="0"/>
    <xf numFmtId="0" fontId="4" fillId="0" borderId="0" applyNumberFormat="0" applyBorder="0" applyProtection="0">
      <alignment horizontal="center"/>
    </xf>
    <xf numFmtId="0" fontId="4" fillId="0" borderId="0" applyNumberFormat="0" applyBorder="0" applyProtection="0">
      <alignment horizontal="center" textRotation="90"/>
    </xf>
    <xf numFmtId="0" fontId="1" fillId="2" borderId="0" applyNumberFormat="0" applyFont="0" applyBorder="0" applyProtection="0"/>
    <xf numFmtId="0" fontId="5" fillId="0" borderId="0" applyNumberFormat="0" applyBorder="0" applyProtection="0"/>
    <xf numFmtId="164" fontId="5" fillId="0" borderId="0" applyBorder="0" applyProtection="0"/>
    <xf numFmtId="0" fontId="2" fillId="0" borderId="0" applyNumberFormat="0" applyBorder="0" applyProtection="0"/>
    <xf numFmtId="0" fontId="2" fillId="0" borderId="0" applyNumberFormat="0" applyBorder="0" applyProtection="0"/>
    <xf numFmtId="0" fontId="2" fillId="0" borderId="0" applyNumberFormat="0" applyBorder="0" applyProtection="0"/>
    <xf numFmtId="0" fontId="3" fillId="0" borderId="0" applyNumberFormat="0" applyBorder="0" applyProtection="0"/>
    <xf numFmtId="0" fontId="2" fillId="0" borderId="0" applyNumberFormat="0" applyBorder="0" applyProtection="0"/>
    <xf numFmtId="0" fontId="2" fillId="0" borderId="0" applyNumberFormat="0" applyBorder="0" applyProtection="0"/>
    <xf numFmtId="0" fontId="3" fillId="0" borderId="0" applyNumberFormat="0" applyBorder="0" applyProtection="0"/>
    <xf numFmtId="168" fontId="1" fillId="0" borderId="0" applyFont="0" applyBorder="0" applyProtection="0"/>
    <xf numFmtId="168" fontId="1" fillId="0" borderId="0" applyFont="0" applyBorder="0" applyProtection="0"/>
  </cellStyleXfs>
  <cellXfs count="218">
    <xf numFmtId="0" fontId="0" fillId="0" borderId="0" xfId="0"/>
    <xf numFmtId="0" fontId="0" fillId="3" borderId="0" xfId="0" applyFill="1" applyAlignment="1">
      <alignment horizontal="center"/>
    </xf>
    <xf numFmtId="0" fontId="0" fillId="0" borderId="0" xfId="0" applyAlignment="1">
      <alignment horizontal="center"/>
    </xf>
    <xf numFmtId="0" fontId="6" fillId="5" borderId="0" xfId="0" applyFont="1" applyFill="1" applyAlignment="1">
      <alignment horizontal="center"/>
    </xf>
    <xf numFmtId="0" fontId="6" fillId="6" borderId="0" xfId="0" applyFont="1" applyFill="1" applyAlignment="1">
      <alignment horizontal="center"/>
    </xf>
    <xf numFmtId="0" fontId="6" fillId="7" borderId="0" xfId="0" applyFont="1" applyFill="1" applyAlignment="1">
      <alignment horizontal="center"/>
    </xf>
    <xf numFmtId="0" fontId="6" fillId="8" borderId="0" xfId="0" applyFont="1" applyFill="1" applyAlignment="1">
      <alignment horizontal="center"/>
    </xf>
    <xf numFmtId="0" fontId="11" fillId="0" borderId="0" xfId="0" applyFont="1" applyAlignment="1">
      <alignment horizontal="center"/>
    </xf>
    <xf numFmtId="0" fontId="12" fillId="0" borderId="0" xfId="0" applyFont="1" applyAlignment="1">
      <alignment horizontal="center"/>
    </xf>
    <xf numFmtId="166" fontId="11" fillId="0" borderId="0" xfId="0" applyNumberFormat="1" applyFont="1" applyAlignment="1">
      <alignment horizontal="center"/>
    </xf>
    <xf numFmtId="166" fontId="0" fillId="0" borderId="0" xfId="0" applyNumberFormat="1" applyAlignment="1">
      <alignment horizontal="center"/>
    </xf>
    <xf numFmtId="0" fontId="0" fillId="2" borderId="0" xfId="0" applyFill="1" applyAlignment="1">
      <alignment horizontal="center"/>
    </xf>
    <xf numFmtId="166" fontId="0" fillId="2" borderId="0" xfId="0" applyNumberFormat="1" applyFill="1" applyAlignment="1">
      <alignment horizontal="center"/>
    </xf>
    <xf numFmtId="166" fontId="0" fillId="0" borderId="2" xfId="0" applyNumberFormat="1" applyBorder="1" applyAlignment="1" applyProtection="1">
      <alignment horizontal="center"/>
      <protection locked="0"/>
    </xf>
    <xf numFmtId="166" fontId="0" fillId="3" borderId="2" xfId="0" applyNumberFormat="1" applyFill="1" applyBorder="1" applyAlignment="1" applyProtection="1">
      <alignment horizontal="center"/>
      <protection locked="0"/>
    </xf>
    <xf numFmtId="166" fontId="0" fillId="0" borderId="5" xfId="0" applyNumberFormat="1" applyBorder="1" applyAlignment="1" applyProtection="1">
      <alignment horizontal="center"/>
      <protection locked="0"/>
    </xf>
    <xf numFmtId="0" fontId="6" fillId="0" borderId="6" xfId="0" applyFont="1" applyBorder="1" applyAlignment="1">
      <alignment horizontal="center"/>
    </xf>
    <xf numFmtId="164" fontId="0" fillId="0" borderId="0" xfId="0" applyNumberFormat="1" applyAlignment="1">
      <alignment horizontal="center"/>
    </xf>
    <xf numFmtId="0" fontId="0" fillId="0" borderId="1" xfId="0" applyBorder="1"/>
    <xf numFmtId="0" fontId="0" fillId="0" borderId="7" xfId="0" applyBorder="1"/>
    <xf numFmtId="1" fontId="0" fillId="0" borderId="2" xfId="0" applyNumberFormat="1" applyBorder="1" applyAlignment="1" applyProtection="1">
      <alignment horizontal="center"/>
      <protection locked="0"/>
    </xf>
    <xf numFmtId="4" fontId="0" fillId="0" borderId="0" xfId="0" applyNumberFormat="1" applyAlignment="1">
      <alignment horizontal="center"/>
    </xf>
    <xf numFmtId="4" fontId="0" fillId="0" borderId="4" xfId="0" applyNumberFormat="1" applyBorder="1" applyAlignment="1">
      <alignment horizontal="center"/>
    </xf>
    <xf numFmtId="1" fontId="0" fillId="0" borderId="5" xfId="0" applyNumberFormat="1" applyBorder="1" applyAlignment="1" applyProtection="1">
      <alignment horizontal="center"/>
      <protection locked="0"/>
    </xf>
    <xf numFmtId="4" fontId="0" fillId="0" borderId="8" xfId="0" applyNumberFormat="1" applyBorder="1" applyAlignment="1">
      <alignment horizontal="center"/>
    </xf>
    <xf numFmtId="4" fontId="0" fillId="0" borderId="9" xfId="0" applyNumberFormat="1" applyBorder="1" applyAlignment="1">
      <alignment horizontal="center"/>
    </xf>
    <xf numFmtId="172" fontId="0" fillId="4" borderId="0" xfId="0" applyNumberFormat="1" applyFill="1" applyAlignment="1" applyProtection="1">
      <alignment horizontal="center" vertical="center"/>
      <protection locked="0"/>
    </xf>
    <xf numFmtId="0" fontId="12" fillId="0" borderId="1" xfId="0" applyFont="1" applyBorder="1" applyAlignment="1">
      <alignment horizontal="center"/>
    </xf>
    <xf numFmtId="166" fontId="6" fillId="0" borderId="6" xfId="0" applyNumberFormat="1" applyFont="1" applyBorder="1" applyAlignment="1">
      <alignment horizontal="center"/>
    </xf>
    <xf numFmtId="166" fontId="6" fillId="3" borderId="6" xfId="0" applyNumberFormat="1" applyFont="1" applyFill="1" applyBorder="1" applyAlignment="1">
      <alignment horizontal="center"/>
    </xf>
    <xf numFmtId="170" fontId="6" fillId="3" borderId="6" xfId="0" applyNumberFormat="1" applyFont="1" applyFill="1" applyBorder="1" applyAlignment="1">
      <alignment horizontal="center"/>
    </xf>
    <xf numFmtId="0" fontId="0" fillId="2" borderId="6" xfId="0" applyFill="1" applyBorder="1" applyAlignment="1">
      <alignment horizontal="left"/>
    </xf>
    <xf numFmtId="169" fontId="6" fillId="2" borderId="6" xfId="0" applyNumberFormat="1" applyFont="1" applyFill="1" applyBorder="1" applyAlignment="1">
      <alignment horizontal="center"/>
    </xf>
    <xf numFmtId="1" fontId="0" fillId="10" borderId="2" xfId="0" applyNumberFormat="1" applyFill="1" applyBorder="1" applyAlignment="1">
      <alignment horizontal="center"/>
    </xf>
    <xf numFmtId="0" fontId="22" fillId="0" borderId="0" xfId="0" applyFont="1"/>
    <xf numFmtId="0" fontId="23" fillId="0" borderId="0" xfId="0" applyFont="1" applyAlignment="1">
      <alignment horizontal="center" vertical="center"/>
    </xf>
    <xf numFmtId="0" fontId="23" fillId="0" borderId="12" xfId="0" applyFont="1" applyBorder="1" applyAlignment="1">
      <alignment horizontal="center" vertical="center"/>
    </xf>
    <xf numFmtId="0" fontId="22" fillId="0" borderId="12" xfId="0" applyFont="1" applyBorder="1"/>
    <xf numFmtId="0" fontId="22" fillId="0" borderId="12" xfId="0" applyFont="1" applyBorder="1" applyAlignment="1">
      <alignment horizontal="right" vertical="center" indent="1"/>
    </xf>
    <xf numFmtId="0" fontId="22" fillId="0" borderId="12" xfId="0" applyFont="1" applyBorder="1" applyAlignment="1">
      <alignment horizontal="right" indent="1"/>
    </xf>
    <xf numFmtId="0" fontId="23" fillId="0" borderId="12" xfId="0" applyFont="1" applyBorder="1" applyAlignment="1">
      <alignment horizontal="center" vertical="center" wrapText="1"/>
    </xf>
    <xf numFmtId="0" fontId="24" fillId="14" borderId="12" xfId="0" applyFont="1" applyFill="1" applyBorder="1" applyAlignment="1">
      <alignment horizontal="right" indent="1"/>
    </xf>
    <xf numFmtId="0" fontId="22" fillId="14" borderId="0" xfId="0" applyFont="1" applyFill="1"/>
    <xf numFmtId="0" fontId="22" fillId="15" borderId="0" xfId="0" applyFont="1" applyFill="1"/>
    <xf numFmtId="0" fontId="24" fillId="15" borderId="12" xfId="0" applyFont="1" applyFill="1" applyBorder="1" applyAlignment="1">
      <alignment horizontal="right" indent="1"/>
    </xf>
    <xf numFmtId="0" fontId="0" fillId="0" borderId="0" xfId="0" applyAlignment="1" applyProtection="1">
      <alignment horizontal="center" vertical="center"/>
      <protection hidden="1"/>
    </xf>
    <xf numFmtId="172" fontId="0" fillId="4" borderId="0" xfId="0" applyNumberFormat="1" applyFill="1" applyAlignment="1" applyProtection="1">
      <alignment horizontal="center" vertical="center"/>
      <protection hidden="1"/>
    </xf>
    <xf numFmtId="0" fontId="13" fillId="5" borderId="8" xfId="0" applyFont="1" applyFill="1" applyBorder="1" applyAlignment="1" applyProtection="1">
      <alignment horizontal="center" vertical="center"/>
      <protection hidden="1"/>
    </xf>
    <xf numFmtId="0" fontId="23" fillId="14" borderId="12" xfId="0" applyFont="1" applyFill="1" applyBorder="1" applyAlignment="1">
      <alignment horizontal="center" vertical="center"/>
    </xf>
    <xf numFmtId="0" fontId="14" fillId="0" borderId="0" xfId="0" applyFont="1" applyAlignment="1" applyProtection="1">
      <alignment wrapText="1"/>
      <protection hidden="1"/>
    </xf>
    <xf numFmtId="0" fontId="25" fillId="0" borderId="0" xfId="0" applyFont="1" applyProtection="1">
      <protection hidden="1"/>
    </xf>
    <xf numFmtId="0" fontId="20" fillId="0" borderId="0" xfId="0" applyFont="1" applyProtection="1">
      <protection hidden="1"/>
    </xf>
    <xf numFmtId="0" fontId="22" fillId="0" borderId="0" xfId="0" applyFont="1" applyProtection="1">
      <protection hidden="1"/>
    </xf>
    <xf numFmtId="0" fontId="15" fillId="0" borderId="0" xfId="0" applyFont="1" applyAlignment="1" applyProtection="1">
      <alignment wrapText="1"/>
      <protection hidden="1"/>
    </xf>
    <xf numFmtId="0" fontId="17" fillId="0" borderId="0" xfId="0" applyFont="1" applyProtection="1">
      <protection hidden="1"/>
    </xf>
    <xf numFmtId="0" fontId="27" fillId="0" borderId="0" xfId="0" applyFont="1" applyAlignment="1" applyProtection="1">
      <alignment horizontal="left"/>
      <protection hidden="1"/>
    </xf>
    <xf numFmtId="0" fontId="22" fillId="0" borderId="12" xfId="0" applyFont="1" applyBorder="1" applyAlignment="1">
      <alignment horizontal="center" vertical="center"/>
    </xf>
    <xf numFmtId="0" fontId="23" fillId="0" borderId="0" xfId="0" applyFont="1" applyAlignment="1">
      <alignment horizontal="right" vertical="center" indent="1"/>
    </xf>
    <xf numFmtId="0" fontId="6" fillId="0" borderId="0" xfId="0" applyFont="1" applyAlignment="1" applyProtection="1">
      <alignment horizontal="center" vertical="center"/>
      <protection hidden="1"/>
    </xf>
    <xf numFmtId="0" fontId="23" fillId="0" borderId="12" xfId="0" applyFont="1" applyBorder="1" applyAlignment="1">
      <alignment horizontal="right" indent="1"/>
    </xf>
    <xf numFmtId="0" fontId="24" fillId="18" borderId="12" xfId="0" applyFont="1" applyFill="1" applyBorder="1" applyAlignment="1">
      <alignment horizontal="right" indent="1"/>
    </xf>
    <xf numFmtId="0" fontId="13" fillId="0" borderId="0" xfId="0" applyFont="1"/>
    <xf numFmtId="0" fontId="27" fillId="0" borderId="17" xfId="0" applyFont="1" applyBorder="1" applyAlignment="1" applyProtection="1">
      <alignment horizontal="left"/>
      <protection hidden="1"/>
    </xf>
    <xf numFmtId="0" fontId="22" fillId="0" borderId="17" xfId="0" applyFont="1" applyBorder="1" applyProtection="1">
      <protection hidden="1"/>
    </xf>
    <xf numFmtId="0" fontId="27" fillId="0" borderId="18" xfId="0" applyFont="1" applyBorder="1" applyAlignment="1" applyProtection="1">
      <alignment horizontal="left"/>
      <protection hidden="1"/>
    </xf>
    <xf numFmtId="0" fontId="22" fillId="0" borderId="18" xfId="0" applyFont="1" applyBorder="1" applyProtection="1">
      <protection hidden="1"/>
    </xf>
    <xf numFmtId="0" fontId="14" fillId="0" borderId="0" xfId="0" applyFont="1" applyAlignment="1" applyProtection="1">
      <alignment vertical="top" wrapText="1"/>
      <protection hidden="1"/>
    </xf>
    <xf numFmtId="0" fontId="25" fillId="0" borderId="0" xfId="0" applyFont="1" applyAlignment="1" applyProtection="1">
      <alignment vertical="top"/>
      <protection hidden="1"/>
    </xf>
    <xf numFmtId="0" fontId="17" fillId="0" borderId="0" xfId="0" applyFont="1" applyAlignment="1" applyProtection="1">
      <alignment vertical="top"/>
      <protection hidden="1"/>
    </xf>
    <xf numFmtId="0" fontId="15" fillId="0" borderId="0" xfId="0" applyFont="1" applyAlignment="1" applyProtection="1">
      <alignment vertical="top" wrapText="1"/>
      <protection hidden="1"/>
    </xf>
    <xf numFmtId="0" fontId="16" fillId="0" borderId="0" xfId="0" applyFont="1" applyAlignment="1" applyProtection="1">
      <alignment vertical="top" wrapText="1"/>
      <protection hidden="1"/>
    </xf>
    <xf numFmtId="0" fontId="26" fillId="0" borderId="0" xfId="0" applyFont="1" applyAlignment="1" applyProtection="1">
      <alignment vertical="top"/>
      <protection hidden="1"/>
    </xf>
    <xf numFmtId="0" fontId="21" fillId="0" borderId="0" xfId="0" applyFont="1" applyAlignment="1" applyProtection="1">
      <alignment horizontal="left" vertical="top" wrapText="1"/>
      <protection hidden="1"/>
    </xf>
    <xf numFmtId="0" fontId="27" fillId="0" borderId="0" xfId="0" applyFont="1" applyAlignment="1" applyProtection="1">
      <alignment horizontal="left" vertical="top"/>
      <protection hidden="1"/>
    </xf>
    <xf numFmtId="0" fontId="21" fillId="0" borderId="18" xfId="0" applyFont="1" applyBorder="1" applyAlignment="1" applyProtection="1">
      <alignment horizontal="left" vertical="top" wrapText="1"/>
      <protection hidden="1"/>
    </xf>
    <xf numFmtId="0" fontId="27" fillId="0" borderId="18" xfId="0" applyFont="1" applyBorder="1" applyAlignment="1" applyProtection="1">
      <alignment horizontal="left" vertical="top"/>
      <protection hidden="1"/>
    </xf>
    <xf numFmtId="0" fontId="21" fillId="0" borderId="17" xfId="0" applyFont="1" applyBorder="1" applyAlignment="1" applyProtection="1">
      <alignment horizontal="left" vertical="top" wrapText="1"/>
      <protection hidden="1"/>
    </xf>
    <xf numFmtId="0" fontId="27" fillId="0" borderId="17" xfId="0" applyFont="1" applyBorder="1" applyAlignment="1" applyProtection="1">
      <alignment horizontal="left" vertical="top"/>
      <protection hidden="1"/>
    </xf>
    <xf numFmtId="0" fontId="29" fillId="16" borderId="0" xfId="0" applyFont="1" applyFill="1" applyAlignment="1" applyProtection="1">
      <alignment horizontal="center" vertical="center" wrapText="1"/>
      <protection hidden="1"/>
    </xf>
    <xf numFmtId="0" fontId="13" fillId="0" borderId="0" xfId="0" applyFont="1" applyAlignment="1" applyProtection="1">
      <alignment horizontal="center" vertical="center" wrapText="1"/>
      <protection hidden="1"/>
    </xf>
    <xf numFmtId="0" fontId="22" fillId="0" borderId="0" xfId="0" applyFont="1" applyAlignment="1" applyProtection="1">
      <alignment horizontal="center" vertical="center" wrapText="1"/>
      <protection hidden="1"/>
    </xf>
    <xf numFmtId="0" fontId="32" fillId="17" borderId="12" xfId="0" applyFont="1" applyFill="1" applyBorder="1" applyAlignment="1">
      <alignment horizontal="center" vertical="center"/>
    </xf>
    <xf numFmtId="0" fontId="33" fillId="0" borderId="12" xfId="0" applyFont="1" applyBorder="1" applyAlignment="1" applyProtection="1">
      <alignment horizontal="left" vertical="center" indent="1"/>
      <protection hidden="1"/>
    </xf>
    <xf numFmtId="0" fontId="33" fillId="0" borderId="12" xfId="0" applyFont="1" applyBorder="1" applyAlignment="1">
      <alignment horizontal="left" indent="1"/>
    </xf>
    <xf numFmtId="0" fontId="13" fillId="0" borderId="0" xfId="0" applyFont="1" applyAlignment="1">
      <alignment horizontal="right" vertical="center" indent="1"/>
    </xf>
    <xf numFmtId="0" fontId="13" fillId="0" borderId="0" xfId="0" applyFont="1" applyAlignment="1">
      <alignment horizontal="center" vertical="center"/>
    </xf>
    <xf numFmtId="0" fontId="34" fillId="0" borderId="12" xfId="0" applyFont="1" applyBorder="1" applyAlignment="1" applyProtection="1">
      <alignment horizontal="left" vertical="center" indent="1"/>
      <protection hidden="1"/>
    </xf>
    <xf numFmtId="0" fontId="35" fillId="0" borderId="12" xfId="0" applyFont="1" applyBorder="1" applyAlignment="1" applyProtection="1">
      <alignment horizontal="left" vertical="center" indent="1"/>
      <protection hidden="1"/>
    </xf>
    <xf numFmtId="0" fontId="36" fillId="0" borderId="12" xfId="0" applyFont="1" applyBorder="1" applyAlignment="1">
      <alignment horizontal="left" indent="1"/>
    </xf>
    <xf numFmtId="0" fontId="37" fillId="0" borderId="12" xfId="0" applyFont="1" applyBorder="1" applyAlignment="1" applyProtection="1">
      <alignment horizontal="left" vertical="center" indent="1"/>
      <protection hidden="1"/>
    </xf>
    <xf numFmtId="0" fontId="37" fillId="0" borderId="12" xfId="0" applyFont="1" applyBorder="1" applyAlignment="1">
      <alignment horizontal="left" indent="1"/>
    </xf>
    <xf numFmtId="0" fontId="38" fillId="0" borderId="12" xfId="0" applyFont="1" applyBorder="1" applyAlignment="1">
      <alignment horizontal="left" indent="1"/>
    </xf>
    <xf numFmtId="0" fontId="39" fillId="0" borderId="12" xfId="0" applyFont="1" applyBorder="1" applyAlignment="1">
      <alignment horizontal="left" indent="1"/>
    </xf>
    <xf numFmtId="0" fontId="13" fillId="18" borderId="0" xfId="0" applyFont="1" applyFill="1"/>
    <xf numFmtId="0" fontId="23" fillId="18" borderId="0" xfId="0" applyFont="1" applyFill="1" applyAlignment="1">
      <alignment horizontal="center" vertical="center"/>
    </xf>
    <xf numFmtId="0" fontId="40" fillId="18" borderId="0" xfId="0" applyFont="1" applyFill="1" applyAlignment="1" applyProtection="1">
      <alignment horizontal="center" vertical="center"/>
      <protection hidden="1"/>
    </xf>
    <xf numFmtId="0" fontId="13" fillId="18" borderId="0" xfId="0" applyFont="1" applyFill="1" applyAlignment="1" applyProtection="1">
      <alignment horizontal="center" vertical="center"/>
      <protection hidden="1"/>
    </xf>
    <xf numFmtId="0" fontId="38" fillId="18" borderId="0" xfId="0" applyFont="1" applyFill="1" applyAlignment="1" applyProtection="1">
      <alignment vertical="center"/>
      <protection hidden="1"/>
    </xf>
    <xf numFmtId="0" fontId="22" fillId="18" borderId="0" xfId="0" applyFont="1" applyFill="1" applyAlignment="1" applyProtection="1">
      <alignment vertical="center"/>
      <protection hidden="1"/>
    </xf>
    <xf numFmtId="0" fontId="41" fillId="18" borderId="0" xfId="0" applyFont="1" applyFill="1" applyAlignment="1" applyProtection="1">
      <alignment vertical="center"/>
      <protection hidden="1"/>
    </xf>
    <xf numFmtId="0" fontId="37" fillId="18" borderId="0" xfId="0" applyFont="1" applyFill="1" applyAlignment="1" applyProtection="1">
      <alignment vertical="center"/>
      <protection hidden="1"/>
    </xf>
    <xf numFmtId="0" fontId="42" fillId="18" borderId="0" xfId="0" applyFont="1" applyFill="1" applyAlignment="1" applyProtection="1">
      <alignment vertical="center"/>
      <protection hidden="1"/>
    </xf>
    <xf numFmtId="0" fontId="36" fillId="18" borderId="0" xfId="0" applyFont="1" applyFill="1" applyAlignment="1" applyProtection="1">
      <alignment vertical="center"/>
      <protection hidden="1"/>
    </xf>
    <xf numFmtId="0" fontId="6" fillId="5" borderId="8" xfId="0" applyFont="1" applyFill="1" applyBorder="1" applyAlignment="1" applyProtection="1">
      <alignment horizontal="center" vertical="center"/>
      <protection hidden="1"/>
    </xf>
    <xf numFmtId="0" fontId="19" fillId="0" borderId="3" xfId="0" applyFont="1" applyBorder="1" applyAlignment="1" applyProtection="1">
      <alignment horizontal="center" vertical="center" wrapText="1"/>
      <protection locked="0"/>
    </xf>
    <xf numFmtId="0" fontId="20" fillId="0" borderId="4" xfId="0" applyFont="1" applyBorder="1" applyAlignment="1" applyProtection="1">
      <alignment horizontal="center" vertical="center"/>
      <protection locked="0"/>
    </xf>
    <xf numFmtId="0" fontId="19" fillId="0" borderId="3" xfId="0" applyFont="1" applyBorder="1" applyAlignment="1" applyProtection="1">
      <alignment horizontal="center" vertical="center"/>
      <protection locked="0"/>
    </xf>
    <xf numFmtId="0" fontId="28" fillId="0" borderId="4" xfId="0" applyFont="1" applyBorder="1" applyAlignment="1" applyProtection="1">
      <alignment horizontal="center" vertical="center"/>
      <protection hidden="1"/>
    </xf>
    <xf numFmtId="0" fontId="43" fillId="0" borderId="3" xfId="0" applyFont="1" applyBorder="1" applyAlignment="1" applyProtection="1">
      <alignment horizontal="center" vertical="center" wrapText="1"/>
      <protection locked="0"/>
    </xf>
    <xf numFmtId="0" fontId="6" fillId="19" borderId="8" xfId="0" applyFont="1" applyFill="1" applyBorder="1" applyAlignment="1" applyProtection="1">
      <alignment horizontal="center" vertical="center"/>
      <protection hidden="1"/>
    </xf>
    <xf numFmtId="0" fontId="13" fillId="19" borderId="8" xfId="0" applyFont="1" applyFill="1" applyBorder="1" applyAlignment="1" applyProtection="1">
      <alignment horizontal="center" vertical="center"/>
      <protection hidden="1"/>
    </xf>
    <xf numFmtId="0" fontId="6" fillId="20" borderId="8" xfId="0" applyFont="1" applyFill="1" applyBorder="1" applyAlignment="1" applyProtection="1">
      <alignment horizontal="center" vertical="center"/>
      <protection hidden="1"/>
    </xf>
    <xf numFmtId="0" fontId="13" fillId="20" borderId="8" xfId="0" applyFont="1" applyFill="1" applyBorder="1" applyAlignment="1" applyProtection="1">
      <alignment horizontal="center" vertical="center"/>
      <protection hidden="1"/>
    </xf>
    <xf numFmtId="0" fontId="6" fillId="21" borderId="8" xfId="0" applyFont="1" applyFill="1" applyBorder="1" applyAlignment="1" applyProtection="1">
      <alignment horizontal="center" vertical="center"/>
      <protection hidden="1"/>
    </xf>
    <xf numFmtId="0" fontId="13" fillId="21" borderId="8" xfId="0" applyFont="1" applyFill="1" applyBorder="1" applyAlignment="1" applyProtection="1">
      <alignment horizontal="center" vertical="center"/>
      <protection hidden="1"/>
    </xf>
    <xf numFmtId="0" fontId="19" fillId="0" borderId="3" xfId="0" applyFont="1" applyBorder="1" applyAlignment="1" applyProtection="1">
      <alignment horizontal="center" vertical="center" wrapText="1"/>
      <protection hidden="1"/>
    </xf>
    <xf numFmtId="0" fontId="13" fillId="0" borderId="0" xfId="0" applyFont="1" applyAlignment="1">
      <alignment horizontal="center"/>
    </xf>
    <xf numFmtId="0" fontId="6" fillId="0" borderId="0" xfId="0" applyFont="1" applyAlignment="1">
      <alignment horizontal="center"/>
    </xf>
    <xf numFmtId="171" fontId="6" fillId="0" borderId="6" xfId="0" applyNumberFormat="1" applyFont="1" applyBorder="1" applyAlignment="1">
      <alignment horizontal="center"/>
    </xf>
    <xf numFmtId="165" fontId="6" fillId="0" borderId="6" xfId="0" applyNumberFormat="1" applyFont="1" applyBorder="1" applyAlignment="1">
      <alignment horizontal="center"/>
    </xf>
    <xf numFmtId="171" fontId="0" fillId="0" borderId="0" xfId="0" applyNumberFormat="1" applyAlignment="1">
      <alignment horizontal="center"/>
    </xf>
    <xf numFmtId="165" fontId="0" fillId="0" borderId="0" xfId="0" applyNumberFormat="1" applyAlignment="1">
      <alignment horizontal="center"/>
    </xf>
    <xf numFmtId="0" fontId="6" fillId="2" borderId="0" xfId="0" applyFont="1" applyFill="1" applyAlignment="1">
      <alignment horizontal="center"/>
    </xf>
    <xf numFmtId="0" fontId="18" fillId="0" borderId="0" xfId="0" applyFont="1" applyAlignment="1">
      <alignment horizontal="center"/>
    </xf>
    <xf numFmtId="0" fontId="0" fillId="23" borderId="0" xfId="0" applyFill="1" applyAlignment="1">
      <alignment horizontal="center"/>
    </xf>
    <xf numFmtId="4" fontId="0" fillId="0" borderId="25" xfId="0" applyNumberFormat="1" applyBorder="1" applyAlignment="1">
      <alignment horizontal="center"/>
    </xf>
    <xf numFmtId="0" fontId="0" fillId="0" borderId="0" xfId="0" applyAlignment="1" applyProtection="1">
      <alignment horizontal="center"/>
      <protection locked="0"/>
    </xf>
    <xf numFmtId="166" fontId="0" fillId="0" borderId="0" xfId="0" applyNumberFormat="1" applyAlignment="1" applyProtection="1">
      <alignment horizontal="center"/>
      <protection locked="0"/>
    </xf>
    <xf numFmtId="0" fontId="12" fillId="0" borderId="0" xfId="0" applyFont="1" applyAlignment="1" applyProtection="1">
      <alignment horizontal="center"/>
      <protection locked="0"/>
    </xf>
    <xf numFmtId="172" fontId="0" fillId="9" borderId="0" xfId="0" applyNumberFormat="1" applyFill="1" applyAlignment="1">
      <alignment horizontal="center"/>
    </xf>
    <xf numFmtId="167" fontId="0" fillId="4" borderId="0" xfId="0" applyNumberFormat="1" applyFill="1" applyAlignment="1">
      <alignment horizontal="center"/>
    </xf>
    <xf numFmtId="0" fontId="0" fillId="0" borderId="25" xfId="0" applyBorder="1" applyAlignment="1" applyProtection="1">
      <alignment horizontal="center"/>
      <protection locked="0"/>
    </xf>
    <xf numFmtId="166" fontId="6" fillId="3" borderId="27" xfId="0" applyNumberFormat="1" applyFont="1" applyFill="1" applyBorder="1" applyAlignment="1">
      <alignment horizontal="center"/>
    </xf>
    <xf numFmtId="170" fontId="6" fillId="3" borderId="27" xfId="0" applyNumberFormat="1" applyFont="1" applyFill="1" applyBorder="1" applyAlignment="1">
      <alignment horizontal="center"/>
    </xf>
    <xf numFmtId="0" fontId="0" fillId="0" borderId="12" xfId="0" applyBorder="1" applyAlignment="1">
      <alignment horizontal="center"/>
    </xf>
    <xf numFmtId="0" fontId="0" fillId="0" borderId="27" xfId="0" applyBorder="1" applyAlignment="1">
      <alignment horizontal="left"/>
    </xf>
    <xf numFmtId="0" fontId="0" fillId="0" borderId="28" xfId="0" applyBorder="1" applyAlignment="1">
      <alignment horizontal="left"/>
    </xf>
    <xf numFmtId="169" fontId="6" fillId="2" borderId="27" xfId="0" applyNumberFormat="1" applyFont="1" applyFill="1" applyBorder="1" applyAlignment="1">
      <alignment horizontal="center"/>
    </xf>
    <xf numFmtId="173" fontId="6" fillId="0" borderId="27" xfId="0" applyNumberFormat="1" applyFont="1" applyBorder="1" applyAlignment="1">
      <alignment horizontal="center"/>
    </xf>
    <xf numFmtId="171" fontId="0" fillId="0" borderId="12" xfId="0" applyNumberFormat="1" applyBorder="1" applyAlignment="1">
      <alignment horizontal="center"/>
    </xf>
    <xf numFmtId="169" fontId="6" fillId="2" borderId="11" xfId="0" applyNumberFormat="1" applyFont="1" applyFill="1" applyBorder="1" applyAlignment="1">
      <alignment horizontal="center"/>
    </xf>
    <xf numFmtId="169" fontId="6" fillId="0" borderId="11" xfId="0" applyNumberFormat="1" applyFont="1" applyBorder="1" applyAlignment="1">
      <alignment horizontal="center"/>
    </xf>
    <xf numFmtId="169" fontId="6" fillId="0" borderId="12" xfId="0" applyNumberFormat="1" applyFont="1" applyBorder="1" applyAlignment="1">
      <alignment horizontal="center"/>
    </xf>
    <xf numFmtId="169" fontId="6" fillId="0" borderId="6" xfId="0" applyNumberFormat="1" applyFont="1" applyBorder="1" applyAlignment="1">
      <alignment horizontal="center"/>
    </xf>
    <xf numFmtId="169" fontId="0" fillId="0" borderId="2" xfId="0" applyNumberFormat="1" applyBorder="1" applyAlignment="1">
      <alignment horizontal="center"/>
    </xf>
    <xf numFmtId="169" fontId="0" fillId="0" borderId="30" xfId="0" applyNumberFormat="1" applyBorder="1" applyAlignment="1">
      <alignment horizontal="center"/>
    </xf>
    <xf numFmtId="169" fontId="0" fillId="0" borderId="25" xfId="0" applyNumberFormat="1" applyBorder="1" applyAlignment="1">
      <alignment horizontal="center"/>
    </xf>
    <xf numFmtId="169" fontId="0" fillId="0" borderId="26" xfId="0" applyNumberFormat="1" applyBorder="1" applyAlignment="1">
      <alignment horizontal="center"/>
    </xf>
    <xf numFmtId="170" fontId="6" fillId="3" borderId="12" xfId="0" applyNumberFormat="1" applyFont="1" applyFill="1" applyBorder="1" applyAlignment="1">
      <alignment horizontal="center"/>
    </xf>
    <xf numFmtId="166" fontId="6" fillId="3" borderId="12" xfId="0" applyNumberFormat="1" applyFont="1" applyFill="1" applyBorder="1" applyAlignment="1">
      <alignment horizontal="center"/>
    </xf>
    <xf numFmtId="173" fontId="6" fillId="0" borderId="12" xfId="0" applyNumberFormat="1" applyFont="1" applyBorder="1" applyAlignment="1">
      <alignment horizontal="center"/>
    </xf>
    <xf numFmtId="166" fontId="0" fillId="0" borderId="27" xfId="0" applyNumberFormat="1" applyBorder="1" applyAlignment="1" applyProtection="1">
      <alignment horizontal="center"/>
      <protection locked="0"/>
    </xf>
    <xf numFmtId="165" fontId="0" fillId="0" borderId="12" xfId="0" applyNumberFormat="1" applyBorder="1" applyAlignment="1" applyProtection="1">
      <alignment horizontal="center"/>
      <protection locked="0"/>
    </xf>
    <xf numFmtId="0" fontId="18" fillId="0" borderId="10" xfId="0" applyFont="1" applyBorder="1" applyAlignment="1" applyProtection="1">
      <alignment horizontal="center" vertical="center"/>
      <protection hidden="1"/>
    </xf>
    <xf numFmtId="0" fontId="18" fillId="0" borderId="7" xfId="0" applyFont="1" applyBorder="1" applyAlignment="1" applyProtection="1">
      <alignment horizontal="center" vertical="center"/>
      <protection hidden="1"/>
    </xf>
    <xf numFmtId="0" fontId="7" fillId="0" borderId="11" xfId="0" applyFont="1" applyBorder="1" applyAlignment="1" applyProtection="1">
      <alignment horizontal="center" vertical="center"/>
      <protection hidden="1"/>
    </xf>
    <xf numFmtId="0" fontId="7" fillId="0" borderId="9" xfId="0" applyFont="1" applyBorder="1" applyAlignment="1" applyProtection="1">
      <alignment horizontal="center" vertical="center"/>
      <protection hidden="1"/>
    </xf>
    <xf numFmtId="0" fontId="10" fillId="0" borderId="11" xfId="0" applyFont="1" applyBorder="1" applyAlignment="1" applyProtection="1">
      <alignment horizontal="center" vertical="center"/>
      <protection hidden="1"/>
    </xf>
    <xf numFmtId="0" fontId="10" fillId="0" borderId="9" xfId="0" applyFont="1" applyBorder="1" applyAlignment="1" applyProtection="1">
      <alignment horizontal="center" vertical="center"/>
      <protection hidden="1"/>
    </xf>
    <xf numFmtId="0" fontId="0" fillId="0" borderId="0" xfId="0" applyAlignment="1" applyProtection="1">
      <alignment horizontal="center" vertical="center"/>
      <protection hidden="1"/>
    </xf>
    <xf numFmtId="0" fontId="18" fillId="0" borderId="3" xfId="0" applyFont="1" applyBorder="1" applyAlignment="1" applyProtection="1">
      <alignment horizontal="center" vertical="center"/>
      <protection hidden="1"/>
    </xf>
    <xf numFmtId="0" fontId="18" fillId="0" borderId="4" xfId="0" applyFont="1" applyBorder="1" applyAlignment="1" applyProtection="1">
      <alignment horizontal="center" vertical="center"/>
      <protection hidden="1"/>
    </xf>
    <xf numFmtId="167" fontId="0" fillId="4" borderId="0" xfId="0" applyNumberFormat="1" applyFill="1" applyAlignment="1">
      <alignment horizontal="center"/>
    </xf>
    <xf numFmtId="0" fontId="0" fillId="0" borderId="3" xfId="0" applyBorder="1" applyAlignment="1">
      <alignment horizontal="center"/>
    </xf>
    <xf numFmtId="0" fontId="0" fillId="0" borderId="4" xfId="0" applyBorder="1" applyAlignment="1">
      <alignment horizontal="center"/>
    </xf>
    <xf numFmtId="0" fontId="8" fillId="0" borderId="2" xfId="0" applyFont="1" applyBorder="1" applyAlignment="1">
      <alignment horizontal="center"/>
    </xf>
    <xf numFmtId="0" fontId="0" fillId="0" borderId="2" xfId="0" applyBorder="1" applyAlignment="1">
      <alignment horizontal="center"/>
    </xf>
    <xf numFmtId="0" fontId="6" fillId="0" borderId="4" xfId="0" applyFont="1" applyBorder="1" applyAlignment="1">
      <alignment horizontal="center"/>
    </xf>
    <xf numFmtId="0" fontId="6" fillId="0" borderId="3" xfId="0" applyFont="1" applyBorder="1" applyAlignment="1">
      <alignment horizontal="center"/>
    </xf>
    <xf numFmtId="0" fontId="6" fillId="0" borderId="2" xfId="0" applyFont="1" applyBorder="1" applyAlignment="1">
      <alignment horizontal="center"/>
    </xf>
    <xf numFmtId="0" fontId="46" fillId="0" borderId="3" xfId="0" applyFont="1" applyBorder="1" applyAlignment="1">
      <alignment horizontal="center"/>
    </xf>
    <xf numFmtId="0" fontId="46" fillId="0" borderId="4"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0" fillId="2" borderId="6" xfId="0" applyFill="1" applyBorder="1" applyAlignment="1">
      <alignment horizontal="center"/>
    </xf>
    <xf numFmtId="0" fontId="0" fillId="0" borderId="6" xfId="0" applyBorder="1" applyAlignment="1">
      <alignment horizontal="center"/>
    </xf>
    <xf numFmtId="0" fontId="8" fillId="0" borderId="0" xfId="0" applyFont="1" applyAlignment="1">
      <alignment horizontal="center"/>
    </xf>
    <xf numFmtId="0" fontId="45" fillId="0" borderId="3" xfId="0" applyFont="1" applyBorder="1" applyAlignment="1">
      <alignment horizontal="center"/>
    </xf>
    <xf numFmtId="0" fontId="45" fillId="0" borderId="4" xfId="0" applyFont="1" applyBorder="1" applyAlignment="1">
      <alignment horizontal="center"/>
    </xf>
    <xf numFmtId="0" fontId="6" fillId="12" borderId="6" xfId="0" applyFont="1" applyFill="1" applyBorder="1" applyAlignment="1">
      <alignment horizontal="center"/>
    </xf>
    <xf numFmtId="0" fontId="6" fillId="13" borderId="6" xfId="0" applyFont="1" applyFill="1" applyBorder="1" applyAlignment="1">
      <alignment horizontal="center"/>
    </xf>
    <xf numFmtId="0" fontId="10" fillId="0" borderId="5" xfId="0" applyFont="1" applyBorder="1" applyAlignment="1">
      <alignment horizontal="center"/>
    </xf>
    <xf numFmtId="0" fontId="6" fillId="11" borderId="6" xfId="0" applyFont="1" applyFill="1" applyBorder="1" applyAlignment="1">
      <alignment horizontal="center"/>
    </xf>
    <xf numFmtId="0" fontId="0" fillId="0" borderId="27" xfId="0" applyBorder="1" applyAlignment="1" applyProtection="1">
      <alignment horizontal="center"/>
      <protection locked="0"/>
    </xf>
    <xf numFmtId="0" fontId="0" fillId="0" borderId="28" xfId="0" applyBorder="1" applyAlignment="1" applyProtection="1">
      <alignment horizontal="center"/>
      <protection locked="0"/>
    </xf>
    <xf numFmtId="0" fontId="9" fillId="0" borderId="2" xfId="0" applyFont="1" applyBorder="1" applyAlignment="1">
      <alignment horizontal="center"/>
    </xf>
    <xf numFmtId="0" fontId="0" fillId="3" borderId="0" xfId="0" applyFill="1" applyAlignment="1">
      <alignment horizontal="center"/>
    </xf>
    <xf numFmtId="172" fontId="0" fillId="9" borderId="0" xfId="0" applyNumberFormat="1" applyFill="1" applyAlignment="1">
      <alignment horizontal="center"/>
    </xf>
    <xf numFmtId="0" fontId="6" fillId="5" borderId="0" xfId="0" applyFont="1" applyFill="1" applyAlignment="1">
      <alignment horizontal="center"/>
    </xf>
    <xf numFmtId="0" fontId="6" fillId="6" borderId="0" xfId="0" applyFont="1" applyFill="1" applyAlignment="1">
      <alignment horizontal="center"/>
    </xf>
    <xf numFmtId="0" fontId="6" fillId="7" borderId="0" xfId="0" applyFont="1" applyFill="1" applyAlignment="1">
      <alignment horizontal="center"/>
    </xf>
    <xf numFmtId="0" fontId="6" fillId="8" borderId="0" xfId="0" applyFont="1" applyFill="1" applyAlignment="1">
      <alignment horizontal="center"/>
    </xf>
    <xf numFmtId="0" fontId="6" fillId="0" borderId="1" xfId="0" applyFont="1" applyBorder="1" applyAlignment="1">
      <alignment horizontal="center"/>
    </xf>
    <xf numFmtId="0" fontId="0" fillId="0" borderId="29" xfId="0" applyBorder="1" applyAlignment="1" applyProtection="1">
      <alignment horizontal="center"/>
      <protection locked="0"/>
    </xf>
    <xf numFmtId="0" fontId="0" fillId="0" borderId="20" xfId="0" applyBorder="1" applyAlignment="1" applyProtection="1">
      <alignment horizontal="center"/>
      <protection locked="0"/>
    </xf>
    <xf numFmtId="0" fontId="6" fillId="0" borderId="27" xfId="0" applyFont="1" applyBorder="1" applyAlignment="1">
      <alignment horizontal="center"/>
    </xf>
    <xf numFmtId="0" fontId="6" fillId="0" borderId="9" xfId="0" applyFont="1" applyBorder="1" applyAlignment="1">
      <alignment horizontal="center"/>
    </xf>
    <xf numFmtId="0" fontId="0" fillId="0" borderId="31" xfId="0" applyBorder="1" applyAlignment="1">
      <alignment horizontal="center"/>
    </xf>
    <xf numFmtId="0" fontId="0" fillId="0" borderId="28" xfId="0" applyBorder="1" applyAlignment="1">
      <alignment horizontal="center"/>
    </xf>
    <xf numFmtId="0" fontId="0" fillId="2" borderId="31" xfId="0" applyFill="1" applyBorder="1" applyAlignment="1">
      <alignment horizontal="center"/>
    </xf>
    <xf numFmtId="0" fontId="0" fillId="2" borderId="28" xfId="0" applyFill="1" applyBorder="1" applyAlignment="1">
      <alignment horizontal="center"/>
    </xf>
    <xf numFmtId="0" fontId="0" fillId="0" borderId="27" xfId="0" applyBorder="1" applyAlignment="1">
      <alignment horizontal="center"/>
    </xf>
    <xf numFmtId="166" fontId="0" fillId="10" borderId="12" xfId="0" applyNumberFormat="1" applyFill="1" applyBorder="1" applyAlignment="1">
      <alignment horizontal="center"/>
    </xf>
    <xf numFmtId="0" fontId="46" fillId="0" borderId="0" xfId="0" applyFont="1" applyAlignment="1">
      <alignment horizontal="center"/>
    </xf>
    <xf numFmtId="172" fontId="0" fillId="22" borderId="0" xfId="0" applyNumberFormat="1" applyFill="1" applyAlignment="1">
      <alignment horizontal="center"/>
    </xf>
    <xf numFmtId="0" fontId="44" fillId="0" borderId="0" xfId="0" applyFont="1" applyAlignment="1" applyProtection="1">
      <alignment horizontal="center" vertical="top"/>
      <protection hidden="1"/>
    </xf>
    <xf numFmtId="0" fontId="13" fillId="0" borderId="19" xfId="0" applyFont="1" applyBorder="1" applyAlignment="1">
      <alignment horizontal="left" wrapText="1"/>
    </xf>
    <xf numFmtId="0" fontId="13" fillId="0" borderId="20" xfId="0" applyFont="1" applyBorder="1" applyAlignment="1">
      <alignment horizontal="left" wrapText="1"/>
    </xf>
    <xf numFmtId="0" fontId="13" fillId="0" borderId="21" xfId="0" applyFont="1" applyBorder="1" applyAlignment="1">
      <alignment horizontal="left" wrapText="1"/>
    </xf>
    <xf numFmtId="0" fontId="13" fillId="0" borderId="22" xfId="0" applyFont="1" applyBorder="1" applyAlignment="1">
      <alignment horizontal="left" wrapText="1"/>
    </xf>
    <xf numFmtId="0" fontId="13" fillId="0" borderId="23" xfId="0" applyFont="1" applyBorder="1" applyAlignment="1">
      <alignment horizontal="left" wrapText="1"/>
    </xf>
    <xf numFmtId="0" fontId="13" fillId="0" borderId="24" xfId="0" applyFont="1" applyBorder="1" applyAlignment="1">
      <alignment horizontal="left" wrapText="1"/>
    </xf>
    <xf numFmtId="0" fontId="23" fillId="0" borderId="13" xfId="0" applyFont="1" applyBorder="1" applyAlignment="1">
      <alignment horizontal="center"/>
    </xf>
    <xf numFmtId="0" fontId="23" fillId="0" borderId="14" xfId="0" applyFont="1" applyBorder="1" applyAlignment="1">
      <alignment horizontal="center"/>
    </xf>
    <xf numFmtId="0" fontId="23" fillId="0" borderId="15"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5" xfId="0" applyFont="1" applyBorder="1" applyAlignment="1">
      <alignment horizontal="center" vertical="center"/>
    </xf>
    <xf numFmtId="0" fontId="23" fillId="0" borderId="16" xfId="0" applyFont="1" applyBorder="1" applyAlignment="1">
      <alignment horizontal="center" vertical="center"/>
    </xf>
  </cellXfs>
  <cellStyles count="19">
    <cellStyle name="cf1" xfId="1" xr:uid="{00000000-0005-0000-0000-000000000000}"/>
    <cellStyle name="cf2" xfId="2" xr:uid="{00000000-0005-0000-0000-000001000000}"/>
    <cellStyle name="cf3" xfId="3" xr:uid="{00000000-0005-0000-0000-000002000000}"/>
    <cellStyle name="cf4" xfId="4" xr:uid="{00000000-0005-0000-0000-000003000000}"/>
    <cellStyle name="Heading" xfId="5" xr:uid="{00000000-0005-0000-0000-000004000000}"/>
    <cellStyle name="Heading1" xfId="6" xr:uid="{00000000-0005-0000-0000-000005000000}"/>
    <cellStyle name="interligne de couleur" xfId="7" xr:uid="{00000000-0005-0000-0000-000006000000}"/>
    <cellStyle name="Normal" xfId="0" builtinId="0" customBuiltin="1"/>
    <cellStyle name="Result" xfId="8" xr:uid="{00000000-0005-0000-0000-000008000000}"/>
    <cellStyle name="Result2" xfId="9" xr:uid="{00000000-0005-0000-0000-000009000000}"/>
    <cellStyle name="Sans nom1" xfId="10" xr:uid="{00000000-0005-0000-0000-00000A000000}"/>
    <cellStyle name="Sans nom2" xfId="11" xr:uid="{00000000-0005-0000-0000-00000B000000}"/>
    <cellStyle name="Sans nom3" xfId="12" xr:uid="{00000000-0005-0000-0000-00000C000000}"/>
    <cellStyle name="Sans nom4" xfId="13" xr:uid="{00000000-0005-0000-0000-00000D000000}"/>
    <cellStyle name="Sans nom5" xfId="14" xr:uid="{00000000-0005-0000-0000-00000E000000}"/>
    <cellStyle name="Sans nom6" xfId="15" xr:uid="{00000000-0005-0000-0000-00000F000000}"/>
    <cellStyle name="Sans nom7" xfId="16" xr:uid="{00000000-0005-0000-0000-000010000000}"/>
    <cellStyle name="Sans nom8" xfId="17" xr:uid="{00000000-0005-0000-0000-000011000000}"/>
    <cellStyle name="Sans nom9" xfId="18" xr:uid="{00000000-0005-0000-0000-000012000000}"/>
  </cellStyles>
  <dxfs count="68">
    <dxf>
      <border>
        <left/>
        <right/>
        <top/>
        <vertical/>
        <horizontal/>
      </border>
    </dxf>
    <dxf>
      <font>
        <color rgb="FF002060"/>
      </font>
    </dxf>
    <dxf>
      <font>
        <u/>
        <color rgb="FF002060"/>
      </font>
    </dxf>
    <dxf>
      <font>
        <color rgb="FFFF0000"/>
      </font>
    </dxf>
    <dxf>
      <font>
        <color theme="9" tint="-0.24994659260841701"/>
      </font>
    </dxf>
    <dxf>
      <font>
        <color rgb="FF00B050"/>
      </font>
    </dxf>
    <dxf>
      <font>
        <color theme="7" tint="-0.499984740745262"/>
      </font>
    </dxf>
    <dxf>
      <font>
        <color rgb="FF0084D1"/>
      </font>
    </dxf>
    <dxf>
      <fill>
        <patternFill>
          <bgColor theme="2" tint="-0.24994659260841701"/>
        </patternFill>
      </fill>
    </dxf>
    <dxf>
      <fill>
        <patternFill>
          <bgColor rgb="FF74ADB0"/>
        </patternFill>
      </fill>
    </dxf>
    <dxf>
      <fill>
        <patternFill>
          <bgColor theme="9" tint="-0.24994659260841701"/>
        </patternFill>
      </fill>
    </dxf>
    <dxf>
      <fill>
        <patternFill>
          <bgColor rgb="FFFFFF00"/>
        </patternFill>
      </fill>
    </dxf>
    <dxf>
      <fill>
        <patternFill>
          <bgColor rgb="FF00B0F0"/>
        </patternFill>
      </fill>
    </dxf>
    <dxf>
      <fill>
        <patternFill>
          <bgColor theme="7" tint="0.59996337778862885"/>
        </patternFill>
      </fill>
    </dxf>
    <dxf>
      <fill>
        <patternFill>
          <bgColor theme="4" tint="0.39994506668294322"/>
        </patternFill>
      </fill>
    </dxf>
    <dxf>
      <fill>
        <patternFill>
          <bgColor theme="5" tint="-0.24994659260841701"/>
        </patternFill>
      </fill>
    </dxf>
    <dxf>
      <fill>
        <patternFill>
          <bgColor theme="9" tint="-0.499984740745262"/>
        </patternFill>
      </fill>
    </dxf>
    <dxf>
      <fill>
        <patternFill>
          <bgColor theme="5" tint="0.39994506668294322"/>
        </patternFill>
      </fill>
    </dxf>
    <dxf>
      <fill>
        <patternFill>
          <bgColor theme="4" tint="0.39994506668294322"/>
        </patternFill>
      </fill>
    </dxf>
    <dxf>
      <fill>
        <patternFill>
          <bgColor theme="5" tint="-0.24994659260841701"/>
        </patternFill>
      </fill>
    </dxf>
    <dxf>
      <fill>
        <patternFill>
          <bgColor rgb="FFFFC000"/>
        </patternFill>
      </fill>
    </dxf>
    <dxf>
      <fill>
        <patternFill>
          <bgColor rgb="FF92D050"/>
        </patternFill>
      </fill>
    </dxf>
    <dxf>
      <fill>
        <patternFill>
          <bgColor rgb="FF0070C0"/>
        </patternFill>
      </fill>
    </dxf>
    <dxf>
      <fill>
        <patternFill>
          <bgColor rgb="FFFF0000"/>
        </patternFill>
      </fill>
    </dxf>
    <dxf>
      <fill>
        <patternFill>
          <bgColor rgb="FF38FF29"/>
        </patternFill>
      </fill>
    </dxf>
    <dxf>
      <fill>
        <patternFill>
          <bgColor theme="9" tint="-0.24994659260841701"/>
        </patternFill>
      </fill>
    </dxf>
    <dxf>
      <fill>
        <patternFill>
          <bgColor theme="5"/>
        </patternFill>
      </fill>
    </dxf>
    <dxf>
      <font>
        <color theme="0"/>
      </font>
    </dxf>
    <dxf>
      <font>
        <color rgb="FF008000"/>
      </font>
    </dxf>
    <dxf>
      <font>
        <color rgb="FFFF0000"/>
      </font>
    </dxf>
    <dxf>
      <font>
        <color rgb="FF008000"/>
      </font>
    </dxf>
    <dxf>
      <font>
        <color rgb="FFFF0000"/>
      </font>
    </dxf>
    <dxf>
      <font>
        <color rgb="FF008000"/>
      </font>
    </dxf>
    <dxf>
      <font>
        <color rgb="FFFF0000"/>
      </font>
    </dxf>
    <dxf>
      <font>
        <color rgb="FF008000"/>
      </font>
    </dxf>
    <dxf>
      <font>
        <color rgb="FFFF0000"/>
      </font>
    </dxf>
    <dxf>
      <font>
        <color rgb="FF008000"/>
      </font>
    </dxf>
    <dxf>
      <font>
        <color rgb="FFFF0000"/>
      </font>
    </dxf>
    <dxf>
      <font>
        <color rgb="FF008000"/>
      </font>
    </dxf>
    <dxf>
      <font>
        <color rgb="FFFF0000"/>
      </font>
    </dxf>
    <dxf>
      <font>
        <color rgb="FF008000"/>
      </font>
    </dxf>
    <dxf>
      <font>
        <color rgb="FFFF0000"/>
      </font>
    </dxf>
    <dxf>
      <font>
        <color rgb="FFFF3333"/>
        <family val="2"/>
      </font>
    </dxf>
    <dxf>
      <font>
        <color rgb="FF006600"/>
        <family val="2"/>
      </font>
    </dxf>
    <dxf>
      <font>
        <color rgb="FFFF3333"/>
        <family val="2"/>
      </font>
    </dxf>
    <dxf>
      <font>
        <color rgb="FF006600"/>
        <family val="2"/>
      </font>
    </dxf>
    <dxf>
      <font>
        <color rgb="FF006600"/>
        <family val="2"/>
      </font>
    </dxf>
    <dxf>
      <font>
        <color rgb="FFFF0000"/>
      </font>
    </dxf>
    <dxf>
      <font>
        <color rgb="FFFF0000"/>
      </font>
    </dxf>
    <dxf>
      <font>
        <color rgb="FFFF3399"/>
      </font>
    </dxf>
    <dxf>
      <font>
        <color rgb="FF00B050"/>
      </font>
    </dxf>
    <dxf>
      <font>
        <color theme="5" tint="-0.499984740745262"/>
      </font>
    </dxf>
    <dxf>
      <font>
        <color rgb="FFFF0000"/>
      </font>
    </dxf>
    <dxf>
      <font>
        <color theme="9" tint="-0.24994659260841701"/>
      </font>
    </dxf>
    <dxf>
      <font>
        <color rgb="FF00B050"/>
      </font>
    </dxf>
    <dxf>
      <font>
        <color theme="7" tint="-0.499984740745262"/>
      </font>
    </dxf>
    <dxf>
      <font>
        <color rgb="FF0084D1"/>
      </font>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numFmt numFmtId="171" formatCode="#,##0.00\ [$€-40C]"/>
      <fill>
        <patternFill patternType="none">
          <fgColor indexed="64"/>
          <bgColor auto="1"/>
        </patternFill>
      </fill>
      <alignment horizontal="center" vertical="bottom" textRotation="0" wrapText="0" indent="0" justifyLastLine="0" shrinkToFit="0" readingOrder="0"/>
    </dxf>
    <dxf>
      <numFmt numFmtId="165" formatCode="0.0%"/>
      <fill>
        <patternFill patternType="none">
          <fgColor indexed="64"/>
          <bgColor auto="1"/>
        </patternFill>
      </fill>
      <alignment horizontal="center" vertical="bottom" textRotation="0" wrapText="0" indent="0" justifyLastLine="0" shrinkToFit="0" readingOrder="0"/>
    </dxf>
    <dxf>
      <numFmt numFmtId="171" formatCode="#,##0.00\ [$€-40C]"/>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dxf>
  </dxfs>
  <tableStyles count="0" defaultTableStyle="TableStyleMedium2" defaultPivotStyle="PivotStyleLight16"/>
  <colors>
    <mruColors>
      <color rgb="FF008000"/>
      <color rgb="FFFF99FF"/>
      <color rgb="FFFF3399"/>
      <color rgb="FFFF66FF"/>
      <color rgb="FF74ADB0"/>
      <color rgb="FF38FF29"/>
      <color rgb="FF0084D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en-US"/>
              <a:t>COUT</a:t>
            </a:r>
            <a:r>
              <a:rPr lang="en-US" baseline="0"/>
              <a:t> DES MATIERES CETTE SEMAINE</a:t>
            </a:r>
            <a:endParaRPr lang="en-US"/>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0.12825043744531933"/>
          <c:y val="0.19486111111111112"/>
          <c:w val="0.40183267716535437"/>
          <c:h val="0.66972112860892397"/>
        </c:manualLayout>
      </c:layout>
      <c:pieChart>
        <c:varyColors val="1"/>
        <c:ser>
          <c:idx val="0"/>
          <c:order val="0"/>
          <c:dPt>
            <c:idx val="0"/>
            <c:bubble3D val="0"/>
            <c:spPr>
              <a:solidFill>
                <a:srgbClr val="7030A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5-0E1B-4F78-819E-A794B7359F62}"/>
              </c:ext>
            </c:extLst>
          </c:dPt>
          <c:dPt>
            <c:idx val="1"/>
            <c:bubble3D val="0"/>
            <c:spPr>
              <a:solidFill>
                <a:srgbClr val="FF000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6-0E1B-4F78-819E-A794B7359F62}"/>
              </c:ext>
            </c:extLst>
          </c:dPt>
          <c:dPt>
            <c:idx val="2"/>
            <c:bubble3D val="0"/>
            <c:spPr>
              <a:solidFill>
                <a:srgbClr val="FFC00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7-0E1B-4F78-819E-A794B7359F62}"/>
              </c:ext>
            </c:extLst>
          </c:dPt>
          <c:dPt>
            <c:idx val="3"/>
            <c:bubble3D val="0"/>
            <c:spPr>
              <a:solidFill>
                <a:srgbClr val="00B0F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4-0E1B-4F78-819E-A794B7359F62}"/>
              </c:ext>
            </c:extLst>
          </c:dPt>
          <c:dPt>
            <c:idx val="4"/>
            <c:bubble3D val="0"/>
            <c:spPr>
              <a:solidFill>
                <a:srgbClr val="92D05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3-0E1B-4F78-819E-A794B7359F62}"/>
              </c:ext>
            </c:extLst>
          </c:dPt>
          <c:dPt>
            <c:idx val="5"/>
            <c:bubble3D val="0"/>
            <c:spPr>
              <a:solidFill>
                <a:schemeClr val="accent2">
                  <a:lumMod val="50000"/>
                </a:schemeClr>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2-0E1B-4F78-819E-A794B7359F62}"/>
              </c:ext>
            </c:extLst>
          </c:dPt>
          <c:dLbls>
            <c:delete val="1"/>
          </c:dLbls>
          <c:cat>
            <c:strRef>
              <c:f>COUT_MATIERE!$K$33:$K$38</c:f>
              <c:strCache>
                <c:ptCount val="6"/>
                <c:pt idx="0">
                  <c:v>coût Total entrées</c:v>
                </c:pt>
                <c:pt idx="1">
                  <c:v> coût Total plats chauds</c:v>
                </c:pt>
                <c:pt idx="2">
                  <c:v>coût Total desserts</c:v>
                </c:pt>
                <c:pt idx="3">
                  <c:v>coût Total produit laitiers</c:v>
                </c:pt>
                <c:pt idx="4">
                  <c:v> coût Total fruits</c:v>
                </c:pt>
                <c:pt idx="5">
                  <c:v>coût Total pain</c:v>
                </c:pt>
              </c:strCache>
            </c:strRef>
          </c:cat>
          <c:val>
            <c:numRef>
              <c:f>COUT_MATIERE!$N$33:$N$38</c:f>
              <c:numCache>
                <c:formatCode>#\ ##0.00\ "€"</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0E1B-4F78-819E-A794B7359F62}"/>
            </c:ext>
          </c:extLst>
        </c:ser>
        <c:dLbls>
          <c:dLblPos val="bestFit"/>
          <c:showLegendKey val="0"/>
          <c:showVal val="1"/>
          <c:showCatName val="0"/>
          <c:showSerName val="0"/>
          <c:showPercent val="0"/>
          <c:showBubbleSize val="0"/>
          <c:showLeaderLines val="1"/>
        </c:dLbls>
        <c:firstSliceAng val="0"/>
      </c:pieChart>
      <c:spPr>
        <a:noFill/>
        <a:ln>
          <a:noFill/>
        </a:ln>
        <a:effectLst/>
      </c:spPr>
    </c:plotArea>
    <c:legend>
      <c:legendPos val="b"/>
      <c:layout>
        <c:manualLayout>
          <c:xMode val="edge"/>
          <c:yMode val="edge"/>
          <c:x val="0.63907414698162734"/>
          <c:y val="0.23495261009040536"/>
          <c:w val="0.3218517060367454"/>
          <c:h val="0.6770844269466316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44">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285750</xdr:colOff>
          <xdr:row>0</xdr:row>
          <xdr:rowOff>28575</xdr:rowOff>
        </xdr:from>
        <xdr:to>
          <xdr:col>0</xdr:col>
          <xdr:colOff>2085975</xdr:colOff>
          <xdr:row>0</xdr:row>
          <xdr:rowOff>323850</xdr:rowOff>
        </xdr:to>
        <xdr:sp macro="" textlink="">
          <xdr:nvSpPr>
            <xdr:cNvPr id="8195" name="Button 3" hidden="1">
              <a:extLst>
                <a:ext uri="{63B3BB69-23CF-44E3-9099-C40C66FF867C}">
                  <a14:compatExt spid="_x0000_s8195"/>
                </a:ext>
                <a:ext uri="{FF2B5EF4-FFF2-40B4-BE49-F238E27FC236}">
                  <a16:creationId xmlns:a16="http://schemas.microsoft.com/office/drawing/2014/main" id="{00000000-0008-0000-0000-000003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100" b="0" i="0" u="none" strike="noStrike" baseline="0">
                  <a:solidFill>
                    <a:srgbClr val="000000"/>
                  </a:solidFill>
                  <a:latin typeface="Arial"/>
                  <a:cs typeface="Arial"/>
                </a:rPr>
                <a:t>Sauvegarder sous ...</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307730</xdr:colOff>
      <xdr:row>36</xdr:row>
      <xdr:rowOff>181706</xdr:rowOff>
    </xdr:from>
    <xdr:to>
      <xdr:col>6</xdr:col>
      <xdr:colOff>549519</xdr:colOff>
      <xdr:row>49</xdr:row>
      <xdr:rowOff>124557</xdr:rowOff>
    </xdr:to>
    <xdr:graphicFrame macro="">
      <xdr:nvGraphicFramePr>
        <xdr:cNvPr id="3" name="Graphique 2">
          <a:extLst>
            <a:ext uri="{FF2B5EF4-FFF2-40B4-BE49-F238E27FC236}">
              <a16:creationId xmlns:a16="http://schemas.microsoft.com/office/drawing/2014/main" id="{00000000-0008-0000-0200-000003000000}"/>
            </a:ext>
            <a:ext uri="{C183D7F6-B498-43B3-948B-1728B52AA6E4}">
              <adec:decorative xmlns:adec="http://schemas.microsoft.com/office/drawing/2017/decorative" val="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oneCellAnchor>
    <xdr:from>
      <xdr:col>0</xdr:col>
      <xdr:colOff>1193198</xdr:colOff>
      <xdr:row>0</xdr:row>
      <xdr:rowOff>0</xdr:rowOff>
    </xdr:from>
    <xdr:ext cx="1299868" cy="1229688"/>
    <xdr:pic>
      <xdr:nvPicPr>
        <xdr:cNvPr id="2" name="Images 1">
          <a:extLst>
            <a:ext uri="{FF2B5EF4-FFF2-40B4-BE49-F238E27FC236}">
              <a16:creationId xmlns:a16="http://schemas.microsoft.com/office/drawing/2014/main" id="{00000000-0008-0000-0500-000002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lum/>
          <a:alphaModFix/>
        </a:blip>
        <a:srcRect/>
        <a:stretch>
          <a:fillRect/>
        </a:stretch>
      </xdr:blipFill>
      <xdr:spPr>
        <a:xfrm>
          <a:off x="1193198" y="0"/>
          <a:ext cx="1299868" cy="1229688"/>
        </a:xfrm>
        <a:prstGeom prst="rect">
          <a:avLst/>
        </a:prstGeom>
        <a:noFill/>
        <a:ln cap="flat">
          <a:noFill/>
        </a:ln>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6632855-BBAA-4958-A539-134CC32304BE}" name="Tableau2" displayName="Tableau2" ref="A2:I236" totalsRowShown="0" headerRowDxfId="67" dataDxfId="66">
  <autoFilter ref="A2:I236" xr:uid="{26632855-BBAA-4958-A539-134CC32304BE}"/>
  <tableColumns count="9">
    <tableColumn id="1" xr3:uid="{05177C1A-7B5D-4F40-BDA5-0CEEB1B3F464}" name="ingrédient" dataDxfId="65"/>
    <tableColumn id="2" xr3:uid="{D19F9D7D-3A94-4455-ACB1-B915C1722296}" name="quantité (kg)" dataDxfId="64"/>
    <tableColumn id="3" xr3:uid="{F97A026A-43DF-45A6-8C11-6692B406EE55}" name="prix/kg" dataDxfId="63"/>
    <tableColumn id="4" xr3:uid="{5A9564F9-E20A-4937-A2DA-B1D630F6466E}" name="coût HT" dataDxfId="62">
      <calculatedColumnFormula>B3*C3</calculatedColumnFormula>
    </tableColumn>
    <tableColumn id="5" xr3:uid="{F3720C90-AA0F-44C2-984F-2E027E427D2C}" name="TVA" dataDxfId="61"/>
    <tableColumn id="6" xr3:uid="{7640A185-557C-460C-9422-0B70EA185A10}" name="coût TTC" dataDxfId="60">
      <calculatedColumnFormula>D3*E3+D3</calculatedColumnFormula>
    </tableColumn>
    <tableColumn id="7" xr3:uid="{163F96E7-EC59-444F-83BB-453E8A9A6BAD}" name="marque" dataDxfId="59"/>
    <tableColumn id="8" xr3:uid="{5A3FAAB0-3D0C-47C9-8FA4-A15616C4CB97}" name="fournisseur" dataDxfId="58"/>
    <tableColumn id="9" xr3:uid="{D5D69E4E-BE18-4C04-99F1-D6DC9CAD5C05}" name="référence" dataDxfId="57"/>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0000"/>
  </sheetPr>
  <dimension ref="A1:H39"/>
  <sheetViews>
    <sheetView tabSelected="1" zoomScale="130" zoomScaleNormal="130" workbookViewId="0">
      <pane ySplit="2" topLeftCell="A3" activePane="bottomLeft" state="frozen"/>
      <selection pane="bottomLeft" activeCell="C1" sqref="C1"/>
    </sheetView>
  </sheetViews>
  <sheetFormatPr baseColWidth="10" defaultRowHeight="14.25" x14ac:dyDescent="0.2"/>
  <cols>
    <col min="1" max="1" width="30.625" style="45" customWidth="1"/>
    <col min="2" max="2" width="16.625" style="45" customWidth="1"/>
    <col min="3" max="3" width="30.625" style="45" customWidth="1"/>
    <col min="4" max="4" width="16.625" style="45" customWidth="1"/>
    <col min="5" max="5" width="30.625" style="45" customWidth="1"/>
    <col min="6" max="6" width="16.625" style="45" customWidth="1"/>
    <col min="7" max="7" width="30.625" style="45" customWidth="1"/>
    <col min="8" max="8" width="16.625" style="45" customWidth="1"/>
    <col min="9" max="1020" width="10.75" style="45" customWidth="1"/>
    <col min="1021" max="1021" width="11" style="45" customWidth="1"/>
    <col min="1022" max="16384" width="11" style="45"/>
  </cols>
  <sheetData>
    <row r="1" spans="1:8" ht="30" customHeight="1" x14ac:dyDescent="0.2">
      <c r="B1" s="58" t="s">
        <v>0</v>
      </c>
      <c r="C1" s="26"/>
      <c r="D1" s="45" t="s">
        <v>1</v>
      </c>
      <c r="E1" s="46">
        <f>C1+4</f>
        <v>4</v>
      </c>
    </row>
    <row r="2" spans="1:8" ht="15" x14ac:dyDescent="0.2">
      <c r="A2" s="103" t="s">
        <v>2</v>
      </c>
      <c r="B2" s="47" t="s">
        <v>227</v>
      </c>
      <c r="C2" s="109" t="s">
        <v>3</v>
      </c>
      <c r="D2" s="110" t="s">
        <v>227</v>
      </c>
      <c r="E2" s="111" t="s">
        <v>4</v>
      </c>
      <c r="F2" s="112" t="s">
        <v>227</v>
      </c>
      <c r="G2" s="113" t="s">
        <v>5</v>
      </c>
      <c r="H2" s="114" t="s">
        <v>227</v>
      </c>
    </row>
    <row r="3" spans="1:8" ht="15" x14ac:dyDescent="0.2">
      <c r="A3" s="153" t="s">
        <v>6</v>
      </c>
      <c r="B3" s="154"/>
      <c r="C3" s="153" t="s">
        <v>6</v>
      </c>
      <c r="D3" s="154"/>
      <c r="E3" s="153" t="s">
        <v>6</v>
      </c>
      <c r="F3" s="154"/>
      <c r="G3" s="153" t="s">
        <v>6</v>
      </c>
      <c r="H3" s="154"/>
    </row>
    <row r="4" spans="1:8" x14ac:dyDescent="0.2">
      <c r="A4" s="104"/>
      <c r="B4" s="105"/>
      <c r="C4" s="104"/>
      <c r="D4" s="105"/>
      <c r="E4" s="104"/>
      <c r="F4" s="105"/>
      <c r="G4" s="104"/>
      <c r="H4" s="105"/>
    </row>
    <row r="5" spans="1:8" x14ac:dyDescent="0.2">
      <c r="A5" s="104"/>
      <c r="B5" s="105"/>
      <c r="C5" s="104"/>
      <c r="D5" s="105"/>
      <c r="E5" s="104"/>
      <c r="F5" s="105"/>
      <c r="G5" s="104"/>
      <c r="H5" s="105"/>
    </row>
    <row r="6" spans="1:8" x14ac:dyDescent="0.2">
      <c r="A6" s="104"/>
      <c r="B6" s="105"/>
      <c r="C6" s="104"/>
      <c r="D6" s="105"/>
      <c r="E6" s="104"/>
      <c r="F6" s="105"/>
      <c r="G6" s="104"/>
      <c r="H6" s="105"/>
    </row>
    <row r="7" spans="1:8" x14ac:dyDescent="0.2">
      <c r="A7" s="104"/>
      <c r="B7" s="105"/>
      <c r="C7" s="104"/>
      <c r="D7" s="105"/>
      <c r="E7" s="104"/>
      <c r="F7" s="105"/>
      <c r="G7" s="104"/>
      <c r="H7" s="105"/>
    </row>
    <row r="8" spans="1:8" ht="15" x14ac:dyDescent="0.2">
      <c r="A8" s="160" t="s">
        <v>7</v>
      </c>
      <c r="B8" s="161"/>
      <c r="C8" s="160" t="s">
        <v>7</v>
      </c>
      <c r="D8" s="161"/>
      <c r="E8" s="160" t="s">
        <v>7</v>
      </c>
      <c r="F8" s="161"/>
      <c r="G8" s="160" t="s">
        <v>7</v>
      </c>
      <c r="H8" s="161"/>
    </row>
    <row r="9" spans="1:8" x14ac:dyDescent="0.2">
      <c r="A9" s="104"/>
      <c r="B9" s="105"/>
      <c r="C9" s="104"/>
      <c r="D9" s="105"/>
      <c r="E9" s="104"/>
      <c r="F9" s="105"/>
      <c r="G9" s="104"/>
      <c r="H9" s="105"/>
    </row>
    <row r="10" spans="1:8" x14ac:dyDescent="0.2">
      <c r="A10" s="104"/>
      <c r="B10" s="105"/>
      <c r="C10" s="104"/>
      <c r="D10" s="105"/>
      <c r="E10" s="104"/>
      <c r="F10" s="105"/>
      <c r="G10" s="104"/>
      <c r="H10" s="105"/>
    </row>
    <row r="11" spans="1:8" x14ac:dyDescent="0.2">
      <c r="A11" s="104"/>
      <c r="B11" s="105"/>
      <c r="C11" s="104"/>
      <c r="D11" s="105"/>
      <c r="E11" s="104"/>
      <c r="F11" s="105"/>
      <c r="G11" s="104"/>
      <c r="H11" s="105"/>
    </row>
    <row r="12" spans="1:8" x14ac:dyDescent="0.2">
      <c r="A12" s="104"/>
      <c r="B12" s="105"/>
      <c r="C12" s="104"/>
      <c r="D12" s="105"/>
      <c r="E12" s="104"/>
      <c r="F12" s="105"/>
      <c r="G12" s="104"/>
      <c r="H12" s="105"/>
    </row>
    <row r="13" spans="1:8" x14ac:dyDescent="0.2">
      <c r="A13" s="104"/>
      <c r="B13" s="105"/>
      <c r="C13" s="104"/>
      <c r="D13" s="105"/>
      <c r="E13" s="104"/>
      <c r="F13" s="105"/>
      <c r="G13" s="104"/>
      <c r="H13" s="105"/>
    </row>
    <row r="14" spans="1:8" x14ac:dyDescent="0.2">
      <c r="A14" s="104"/>
      <c r="B14" s="105"/>
      <c r="C14" s="104"/>
      <c r="D14" s="105"/>
      <c r="E14" s="104"/>
      <c r="F14" s="105"/>
      <c r="G14" s="104"/>
      <c r="H14" s="105"/>
    </row>
    <row r="15" spans="1:8" ht="15" x14ac:dyDescent="0.2">
      <c r="A15" s="160" t="s">
        <v>8</v>
      </c>
      <c r="B15" s="161"/>
      <c r="C15" s="160" t="s">
        <v>8</v>
      </c>
      <c r="D15" s="161"/>
      <c r="E15" s="160" t="s">
        <v>8</v>
      </c>
      <c r="F15" s="161"/>
      <c r="G15" s="160" t="s">
        <v>8</v>
      </c>
      <c r="H15" s="161"/>
    </row>
    <row r="16" spans="1:8" ht="14.25" customHeight="1" x14ac:dyDescent="0.2">
      <c r="A16" s="115" t="s">
        <v>12</v>
      </c>
      <c r="B16" s="107" t="s">
        <v>14</v>
      </c>
      <c r="C16" s="115" t="s">
        <v>12</v>
      </c>
      <c r="D16" s="107" t="s">
        <v>14</v>
      </c>
      <c r="E16" s="115" t="s">
        <v>12</v>
      </c>
      <c r="F16" s="107" t="s">
        <v>14</v>
      </c>
      <c r="G16" s="115" t="s">
        <v>12</v>
      </c>
      <c r="H16" s="107" t="s">
        <v>14</v>
      </c>
    </row>
    <row r="17" spans="1:8" x14ac:dyDescent="0.2">
      <c r="A17" s="104"/>
      <c r="B17" s="105"/>
      <c r="C17" s="104"/>
      <c r="D17" s="105"/>
      <c r="E17" s="104"/>
      <c r="F17" s="105"/>
      <c r="G17" s="104"/>
      <c r="H17" s="105"/>
    </row>
    <row r="18" spans="1:8" x14ac:dyDescent="0.2">
      <c r="A18" s="104"/>
      <c r="B18" s="105"/>
      <c r="C18" s="104"/>
      <c r="D18" s="105"/>
      <c r="E18" s="104"/>
      <c r="F18" s="105"/>
      <c r="G18" s="104"/>
      <c r="H18" s="105"/>
    </row>
    <row r="19" spans="1:8" x14ac:dyDescent="0.2">
      <c r="A19" s="106"/>
      <c r="B19" s="105"/>
      <c r="C19" s="106"/>
      <c r="D19" s="105"/>
      <c r="E19" s="106"/>
      <c r="F19" s="105"/>
      <c r="G19" s="106"/>
      <c r="H19" s="105"/>
    </row>
    <row r="20" spans="1:8" x14ac:dyDescent="0.2">
      <c r="A20" s="106"/>
      <c r="B20" s="105"/>
      <c r="C20" s="106"/>
      <c r="D20" s="105"/>
      <c r="E20" s="106"/>
      <c r="F20" s="105"/>
      <c r="G20" s="106"/>
      <c r="H20" s="105"/>
    </row>
    <row r="21" spans="1:8" ht="15" x14ac:dyDescent="0.2">
      <c r="A21" s="160" t="s">
        <v>9</v>
      </c>
      <c r="B21" s="161"/>
      <c r="C21" s="160" t="s">
        <v>9</v>
      </c>
      <c r="D21" s="161"/>
      <c r="E21" s="160" t="s">
        <v>9</v>
      </c>
      <c r="F21" s="161"/>
      <c r="G21" s="160" t="s">
        <v>9</v>
      </c>
      <c r="H21" s="161"/>
    </row>
    <row r="22" spans="1:8" x14ac:dyDescent="0.2">
      <c r="A22" s="104" t="s">
        <v>20</v>
      </c>
      <c r="B22" s="107" t="s">
        <v>9</v>
      </c>
      <c r="C22" s="104" t="s">
        <v>20</v>
      </c>
      <c r="D22" s="107" t="s">
        <v>9</v>
      </c>
      <c r="E22" s="104" t="s">
        <v>20</v>
      </c>
      <c r="F22" s="107" t="s">
        <v>9</v>
      </c>
      <c r="G22" s="104" t="s">
        <v>20</v>
      </c>
      <c r="H22" s="107" t="s">
        <v>9</v>
      </c>
    </row>
    <row r="23" spans="1:8" x14ac:dyDescent="0.2">
      <c r="A23" s="104" t="s">
        <v>245</v>
      </c>
      <c r="B23" s="107" t="s">
        <v>9</v>
      </c>
      <c r="C23" s="104" t="s">
        <v>245</v>
      </c>
      <c r="D23" s="107" t="s">
        <v>9</v>
      </c>
      <c r="E23" s="104" t="s">
        <v>245</v>
      </c>
      <c r="F23" s="107" t="s">
        <v>9</v>
      </c>
      <c r="G23" s="104" t="s">
        <v>245</v>
      </c>
      <c r="H23" s="107" t="s">
        <v>9</v>
      </c>
    </row>
    <row r="24" spans="1:8" x14ac:dyDescent="0.2">
      <c r="A24" s="104"/>
      <c r="B24" s="107" t="s">
        <v>9</v>
      </c>
      <c r="C24" s="104"/>
      <c r="D24" s="107" t="s">
        <v>9</v>
      </c>
      <c r="E24" s="104"/>
      <c r="F24" s="107" t="s">
        <v>9</v>
      </c>
      <c r="G24" s="104"/>
      <c r="H24" s="107" t="s">
        <v>9</v>
      </c>
    </row>
    <row r="25" spans="1:8" x14ac:dyDescent="0.2">
      <c r="A25" s="108"/>
      <c r="B25" s="107" t="s">
        <v>9</v>
      </c>
      <c r="C25" s="104"/>
      <c r="D25" s="107" t="s">
        <v>9</v>
      </c>
      <c r="E25" s="104"/>
      <c r="F25" s="107" t="s">
        <v>9</v>
      </c>
      <c r="G25" s="104"/>
      <c r="H25" s="107" t="s">
        <v>9</v>
      </c>
    </row>
    <row r="26" spans="1:8" x14ac:dyDescent="0.2">
      <c r="A26" s="108"/>
      <c r="B26" s="107"/>
      <c r="C26" s="104"/>
      <c r="D26" s="107"/>
      <c r="E26" s="104"/>
      <c r="F26" s="107"/>
      <c r="G26" s="104"/>
      <c r="H26" s="107"/>
    </row>
    <row r="27" spans="1:8" ht="15" x14ac:dyDescent="0.2">
      <c r="A27" s="155" t="s">
        <v>13</v>
      </c>
      <c r="B27" s="156"/>
      <c r="C27" s="155" t="s">
        <v>13</v>
      </c>
      <c r="D27" s="156"/>
      <c r="E27" s="155" t="s">
        <v>13</v>
      </c>
      <c r="F27" s="156"/>
      <c r="G27" s="157" t="s">
        <v>13</v>
      </c>
      <c r="H27" s="158"/>
    </row>
    <row r="29" spans="1:8" s="79" customFormat="1" ht="12.75" hidden="1" x14ac:dyDescent="0.2">
      <c r="A29" s="78" t="str">
        <f>IF(COUNTIF($A$9:$A$14,"&gt; ")&gt;0,"Les plats chauds ne comportent pas","")</f>
        <v/>
      </c>
      <c r="C29" s="78" t="str">
        <f>IF(COUNTIF($C$9:$C$14,"&gt; ")&gt;0,"Les plats chauds ne comportent pas","")</f>
        <v/>
      </c>
      <c r="E29" s="78" t="str">
        <f>IF(COUNTIF($E$9:$E$14,"&gt; ")&gt;0,"Les plats chauds ne comportent pas","")</f>
        <v/>
      </c>
      <c r="G29" s="78" t="str">
        <f>IF(COUNTIF($G$9:$G$14,"&gt; ")&gt;0,"Les plats chauds ne comportent pas","")</f>
        <v/>
      </c>
      <c r="H29" s="80"/>
    </row>
    <row r="30" spans="1:8" s="79" customFormat="1" ht="12.75" hidden="1" x14ac:dyDescent="0.2">
      <c r="A30" s="78" t="str">
        <f>IF(COUNTIF(A$9:A$14,"&lt;&gt;")&gt;0,IF(COUNTIFS(A$9:A$14,"&lt;&gt;",B$9:B$14,TD_VIANDE)=0,"de viande",""),"")</f>
        <v/>
      </c>
      <c r="C30" s="78" t="str">
        <f>IF(COUNTIF(C$9:C$14,"&lt;&gt;")&gt;0,IF(COUNTIFS(C$9:C$14,"&lt;&gt;",D$9:D$14,TD_VIANDE)=0,"de viande",""),"")</f>
        <v/>
      </c>
      <c r="E30" s="78" t="str">
        <f>IF(COUNTIF(E$9:E$14,"&lt;&gt;")&gt;0,IF(COUNTIFS(E$9:E$14,"&lt;&gt;",F$9:F$14,TD_VIANDE)=0,"de viande",""),"")</f>
        <v/>
      </c>
      <c r="G30" s="78" t="str">
        <f>IF(COUNTIF(G$9:G$14,"&lt;&gt;")&gt;0,IF(COUNTIFS(G$9:G$14,"&lt;&gt;",H$9:H$14,TD_VIANDE)=0,"de viande",""),"")</f>
        <v/>
      </c>
      <c r="H30" s="80"/>
    </row>
    <row r="31" spans="1:8" s="79" customFormat="1" ht="12.75" hidden="1" x14ac:dyDescent="0.2">
      <c r="A31" s="78" t="str">
        <f>IF(COUNTIF(A$9:A$14,"&lt;&gt;")&gt;0,IF(COUNTIFS(A$9:A$14,"&lt;&gt;",B$9:B$14,TD_POISSON)=0,"de poisson",""),"")</f>
        <v/>
      </c>
      <c r="C31" s="78" t="str">
        <f>IF(COUNTIF(C$9:C$14,"&lt;&gt;")&gt;0,IF(COUNTIFS(C$9:C$14,"&lt;&gt;",D$9:D$14,TD_POISSON)=0,"de poisson",""),"")</f>
        <v/>
      </c>
      <c r="E31" s="78" t="str">
        <f>IF(COUNTIF(E$9:E$14,"&lt;&gt;")&gt;0,IF(COUNTIFS(E$9:E$14,"&lt;&gt;",F$9:F$14,TD_POISSON)=0,"de poisson",""),"")</f>
        <v/>
      </c>
      <c r="G31" s="78" t="str">
        <f>IF(COUNTIF(G$9:G$14,"&lt;&gt;")&gt;0,IF(COUNTIFS(G$9:G$14,"&lt;&gt;",H$9:H$14,TD_POISSON)=0,"de poisson",""),"")</f>
        <v/>
      </c>
      <c r="H31" s="80"/>
    </row>
    <row r="32" spans="1:8" s="79" customFormat="1" ht="12.75" hidden="1" x14ac:dyDescent="0.2">
      <c r="A32" s="78" t="str">
        <f>IF(COUNTIF(A$9:A$14,"&lt;&gt;")&gt;0,IF(COUNTIFS(A$9:A$14,"&lt;&gt;",B$9:B$14,TD_LEGUMES)=0,"de légumes",""),"")</f>
        <v/>
      </c>
      <c r="C32" s="78" t="str">
        <f>IF(COUNTIF(C$9:C$14,"&lt;&gt;")&gt;0,IF(COUNTIFS(C$9:C$14,"&lt;&gt;",D$9:D$14,TD_LEGUMES)=0,"de légumes",""),"")</f>
        <v/>
      </c>
      <c r="E32" s="78" t="str">
        <f>IF(COUNTIF(E$9:E$14,"&lt;&gt;")&gt;0,IF(COUNTIFS(E$9:E$14,"&lt;&gt;",F$9:F$14,TD_LEGUMES)=0,"de légumes",""),"")</f>
        <v/>
      </c>
      <c r="G32" s="78" t="str">
        <f>IF(COUNTIF(G$9:G$14,"&lt;&gt;")&gt;0,IF(COUNTIFS(G$9:G$14,"&lt;&gt;",H$9:H$14,TD_LEGUMES)=0,"de légumes",""),"")</f>
        <v/>
      </c>
      <c r="H32" s="80"/>
    </row>
    <row r="33" spans="1:8" s="79" customFormat="1" ht="12.75" hidden="1" x14ac:dyDescent="0.2">
      <c r="A33" s="78" t="str">
        <f>IF(COUNTIF(A$9:A$14,"&lt;&gt;")&gt;0,IF(COUNTIFS(A$9:A$14,"&lt;&gt;",B$9:B$14,TD_FECULENTS)=0,"de féculents",""),"")</f>
        <v/>
      </c>
      <c r="C33" s="78" t="str">
        <f>IF(COUNTIF(C$9:C$14,"&lt;&gt;")&gt;0,IF(COUNTIFS(C$9:C$14,"&lt;&gt;",D$9:D$14,TD_FECULENTS)=0,"de féculents",""),"")</f>
        <v/>
      </c>
      <c r="E33" s="78" t="str">
        <f>IF(COUNTIF(E$9:E$14,"&lt;&gt;")&gt;0,IF(COUNTIFS(E$9:E$14,"&lt;&gt;",F$9:F$14,TD_FECULENTS)=0,"de féculents",""),"")</f>
        <v/>
      </c>
      <c r="G33" s="78" t="str">
        <f>IF(COUNTIF(G$9:G$14,"&lt;&gt;")&gt;0,IF(COUNTIFS(G$9:G$14,"&lt;&gt;",H$9:H$14,TD_FECULENTS)=0,"de féculents",""),"")</f>
        <v/>
      </c>
      <c r="H33" s="80"/>
    </row>
    <row r="39" spans="1:8" x14ac:dyDescent="0.2">
      <c r="A39" s="159"/>
      <c r="B39" s="159"/>
      <c r="C39" s="159"/>
    </row>
  </sheetData>
  <sheetProtection sheet="1" objects="1" scenarios="1" formatRows="0" selectLockedCells="1"/>
  <customSheetViews>
    <customSheetView guid="{756EAC38-9D43-47FF-BD55-C7A7235E51EF}" scale="145">
      <pane ySplit="2" topLeftCell="A5" activePane="bottomLeft" state="frozen"/>
      <selection pane="bottomLeft" activeCell="A25" sqref="A25:C25"/>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customSheetView>
  </customSheetViews>
  <mergeCells count="21">
    <mergeCell ref="G21:H21"/>
    <mergeCell ref="A15:B15"/>
    <mergeCell ref="A21:B21"/>
    <mergeCell ref="A27:B27"/>
    <mergeCell ref="E21:F21"/>
    <mergeCell ref="A3:B3"/>
    <mergeCell ref="C27:D27"/>
    <mergeCell ref="E27:F27"/>
    <mergeCell ref="G27:H27"/>
    <mergeCell ref="A39:C39"/>
    <mergeCell ref="C3:D3"/>
    <mergeCell ref="E3:F3"/>
    <mergeCell ref="G3:H3"/>
    <mergeCell ref="A8:B8"/>
    <mergeCell ref="C8:D8"/>
    <mergeCell ref="E8:F8"/>
    <mergeCell ref="G8:H8"/>
    <mergeCell ref="C15:D15"/>
    <mergeCell ref="E15:F15"/>
    <mergeCell ref="G15:H15"/>
    <mergeCell ref="C21:D21"/>
  </mergeCells>
  <conditionalFormatting sqref="A4:A7 A22:A26 C4:C7 C22:C26 E4:E7 E22:E26 G4:G7 G22:G26 A16:A20 C16:C20 E16:E20 G16:G20">
    <cfRule type="expression" dxfId="56" priority="5">
      <formula>B4=TP_PROD_LAITIERS</formula>
    </cfRule>
    <cfRule type="expression" dxfId="55" priority="6">
      <formula>B4=TP_FECULENTS</formula>
    </cfRule>
    <cfRule type="expression" dxfId="54" priority="7">
      <formula>B4=TP_LEGFRU_CUITS</formula>
    </cfRule>
    <cfRule type="expression" dxfId="53" priority="8">
      <formula>B4=TP_LEGFRU_CRUS</formula>
    </cfRule>
    <cfRule type="expression" dxfId="52" priority="9">
      <formula>B4=TP_PROTIDIQUES</formula>
    </cfRule>
  </conditionalFormatting>
  <conditionalFormatting sqref="A9:A14 C9:C14 E9:E14 G9:G14">
    <cfRule type="expression" dxfId="51" priority="1">
      <formula>B9=TD_FECULENTS</formula>
    </cfRule>
    <cfRule type="expression" dxfId="50" priority="2">
      <formula>B9=TD_LEGUMES</formula>
    </cfRule>
    <cfRule type="expression" dxfId="49" priority="3">
      <formula>B9=TD_POISSON</formula>
    </cfRule>
    <cfRule type="expression" dxfId="48" priority="4">
      <formula>B9=TD_VIANDE</formula>
    </cfRule>
  </conditionalFormatting>
  <dataValidations count="2">
    <dataValidation type="list" allowBlank="1" showInputMessage="1" showErrorMessage="1" sqref="F22:F26 B4:B7 B22:B26 D4:D7 F4:F7 H4:H7 H22:H26 D30:D32 F30:F31 D22:D26 H16:H20 F16:F20 D16:D20 B16:B20" xr:uid="{E67DB203-2CE4-4FFB-BA6B-3E5BCEA86520}">
      <formula1>LST_TYPES_PLATS</formula1>
    </dataValidation>
    <dataValidation type="list" allowBlank="1" showInputMessage="1" showErrorMessage="1" sqref="B9:B14 D9:D14 F9:F14 H9:H14" xr:uid="{7A965F8D-47CC-4F46-9115-201C4515B35C}">
      <formula1>LST_PLATS_CHAUDS</formula1>
    </dataValidation>
  </dataValidations>
  <pageMargins left="0.39370078740157505" right="8.9763779527559151E-2" top="0.23503937007874001" bottom="0.24448818897637842" header="0" footer="5.1574803149606316E-2"/>
  <pageSetup paperSize="9" fitToWidth="0" fitToHeight="0" pageOrder="overThenDown" orientation="landscape" useFirstPageNumber="1" r:id="rId1"/>
  <headerFooter alignWithMargins="0">
    <oddHeader>&amp;C&amp;A</oddHeader>
    <oddFooter>&amp;CPage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195" r:id="rId4" name="Button 3">
              <controlPr defaultSize="0" print="0" autoFill="0" autoPict="0" macro="[0]!btnSauvegarderSous">
                <anchor moveWithCells="1" sizeWithCells="1">
                  <from>
                    <xdr:col>0</xdr:col>
                    <xdr:colOff>285750</xdr:colOff>
                    <xdr:row>0</xdr:row>
                    <xdr:rowOff>28575</xdr:rowOff>
                  </from>
                  <to>
                    <xdr:col>0</xdr:col>
                    <xdr:colOff>2085975</xdr:colOff>
                    <xdr:row>0</xdr:row>
                    <xdr:rowOff>323850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rgb="FFFFC000"/>
  </sheetPr>
  <dimension ref="A1:P120"/>
  <sheetViews>
    <sheetView zoomScaleNormal="100" workbookViewId="0">
      <pane ySplit="2" topLeftCell="A3" activePane="bottomLeft" state="frozen"/>
      <selection activeCell="H26" sqref="H26"/>
      <selection pane="bottomLeft" activeCell="B22" sqref="B22"/>
    </sheetView>
  </sheetViews>
  <sheetFormatPr baseColWidth="10" defaultRowHeight="14.25" x14ac:dyDescent="0.2"/>
  <cols>
    <col min="1" max="1" width="33" style="2" customWidth="1"/>
    <col min="2" max="2" width="15.75" style="2" customWidth="1"/>
    <col min="3" max="4" width="9.25" style="2" customWidth="1"/>
    <col min="5" max="5" width="31.25" style="2" customWidth="1"/>
    <col min="6" max="6" width="15.125" style="2" customWidth="1"/>
    <col min="7" max="8" width="9" style="2" customWidth="1"/>
    <col min="9" max="9" width="29.625" style="2" customWidth="1"/>
    <col min="10" max="10" width="15.375" style="2" customWidth="1"/>
    <col min="11" max="12" width="9.375" style="2" customWidth="1"/>
    <col min="13" max="13" width="28" style="2" customWidth="1"/>
    <col min="14" max="14" width="15.375" style="2" customWidth="1"/>
    <col min="15" max="16" width="8.5" style="2" customWidth="1"/>
    <col min="17" max="1028" width="10.75" style="2" customWidth="1"/>
    <col min="1029" max="1029" width="11" style="2" customWidth="1"/>
    <col min="1030" max="16384" width="11" style="2"/>
  </cols>
  <sheetData>
    <row r="1" spans="1:16" x14ac:dyDescent="0.2">
      <c r="A1" s="2" t="s">
        <v>18</v>
      </c>
      <c r="B1" s="162">
        <f>MENU!C1</f>
        <v>0</v>
      </c>
      <c r="C1" s="162"/>
      <c r="D1" s="130"/>
      <c r="E1" s="2" t="s">
        <v>1</v>
      </c>
      <c r="F1" s="162">
        <f>MENU!E1</f>
        <v>4</v>
      </c>
      <c r="G1" s="162"/>
      <c r="H1" s="130"/>
    </row>
    <row r="2" spans="1:16" ht="15" x14ac:dyDescent="0.25">
      <c r="A2" s="3" t="s">
        <v>2</v>
      </c>
      <c r="B2" s="7" t="s">
        <v>19</v>
      </c>
      <c r="C2" s="7" t="s">
        <v>52</v>
      </c>
      <c r="D2" s="7" t="s">
        <v>54</v>
      </c>
      <c r="E2" s="4" t="s">
        <v>3</v>
      </c>
      <c r="F2" s="7" t="s">
        <v>19</v>
      </c>
      <c r="G2" s="7" t="s">
        <v>52</v>
      </c>
      <c r="H2" s="7" t="s">
        <v>54</v>
      </c>
      <c r="I2" s="5" t="s">
        <v>4</v>
      </c>
      <c r="J2" s="7" t="s">
        <v>19</v>
      </c>
      <c r="K2" s="7" t="s">
        <v>52</v>
      </c>
      <c r="L2" s="7" t="s">
        <v>54</v>
      </c>
      <c r="M2" s="6" t="s">
        <v>5</v>
      </c>
      <c r="N2" s="7" t="s">
        <v>19</v>
      </c>
      <c r="O2" s="7" t="s">
        <v>52</v>
      </c>
      <c r="P2" s="7" t="s">
        <v>54</v>
      </c>
    </row>
    <row r="3" spans="1:16" ht="15" x14ac:dyDescent="0.25">
      <c r="A3" s="8" t="str">
        <f>MENU!A3</f>
        <v>Entrée</v>
      </c>
      <c r="C3" s="10"/>
      <c r="D3" s="10"/>
      <c r="E3" s="8" t="str">
        <f>MENU!C3</f>
        <v>Entrée</v>
      </c>
      <c r="G3" s="9"/>
      <c r="H3" s="9"/>
      <c r="I3" s="8" t="str">
        <f>MENU!E3</f>
        <v>Entrée</v>
      </c>
      <c r="K3" s="10"/>
      <c r="L3" s="10"/>
      <c r="M3" s="8" t="str">
        <f>MENU!G3</f>
        <v>Entrée</v>
      </c>
      <c r="O3" s="10"/>
      <c r="P3" s="10"/>
    </row>
    <row r="4" spans="1:16" s="11" customFormat="1" ht="15" x14ac:dyDescent="0.25">
      <c r="A4" s="122">
        <f>MENU!A4</f>
        <v>0</v>
      </c>
      <c r="C4" s="12"/>
      <c r="D4" s="12"/>
      <c r="E4" s="11">
        <f>MENU!C4</f>
        <v>0</v>
      </c>
      <c r="G4" s="12"/>
      <c r="H4" s="12"/>
      <c r="I4" s="11">
        <f>MENU!E4</f>
        <v>0</v>
      </c>
      <c r="K4" s="12"/>
      <c r="L4" s="12"/>
      <c r="M4" s="11">
        <f>MENU!G4</f>
        <v>0</v>
      </c>
      <c r="O4" s="12"/>
      <c r="P4" s="12"/>
    </row>
    <row r="5" spans="1:16" s="126" customFormat="1" x14ac:dyDescent="0.2">
      <c r="C5" s="127"/>
      <c r="D5" s="127"/>
      <c r="G5" s="127"/>
      <c r="H5" s="127"/>
      <c r="K5" s="127"/>
      <c r="L5" s="127"/>
      <c r="O5" s="127"/>
      <c r="P5" s="127"/>
    </row>
    <row r="6" spans="1:16" s="126" customFormat="1" x14ac:dyDescent="0.2">
      <c r="C6" s="127"/>
      <c r="D6" s="127"/>
      <c r="G6" s="127"/>
      <c r="H6" s="127"/>
      <c r="K6" s="127"/>
      <c r="L6" s="127"/>
      <c r="O6" s="127"/>
      <c r="P6" s="127"/>
    </row>
    <row r="7" spans="1:16" s="126" customFormat="1" x14ac:dyDescent="0.2">
      <c r="C7" s="127"/>
      <c r="D7" s="127"/>
      <c r="G7" s="127"/>
      <c r="H7" s="127"/>
      <c r="K7" s="127"/>
      <c r="L7" s="127"/>
      <c r="O7" s="127"/>
      <c r="P7" s="127"/>
    </row>
    <row r="8" spans="1:16" s="11" customFormat="1" x14ac:dyDescent="0.2">
      <c r="A8" s="11">
        <f>MENU!A5</f>
        <v>0</v>
      </c>
      <c r="C8" s="12"/>
      <c r="D8" s="12"/>
      <c r="E8" s="11">
        <f>MENU!C5</f>
        <v>0</v>
      </c>
      <c r="G8" s="12"/>
      <c r="H8" s="12"/>
      <c r="I8" s="11">
        <f>MENU!E5</f>
        <v>0</v>
      </c>
      <c r="K8" s="12"/>
      <c r="L8" s="12"/>
      <c r="M8" s="11">
        <f>MENU!G5</f>
        <v>0</v>
      </c>
      <c r="O8" s="12"/>
      <c r="P8" s="12"/>
    </row>
    <row r="9" spans="1:16" s="126" customFormat="1" x14ac:dyDescent="0.2">
      <c r="C9" s="127"/>
      <c r="D9" s="127"/>
      <c r="G9" s="127"/>
      <c r="H9" s="127"/>
      <c r="K9" s="127"/>
      <c r="L9" s="127"/>
      <c r="O9" s="127"/>
      <c r="P9" s="127"/>
    </row>
    <row r="10" spans="1:16" s="126" customFormat="1" x14ac:dyDescent="0.2">
      <c r="C10" s="127"/>
      <c r="D10" s="127"/>
      <c r="G10" s="127"/>
      <c r="H10" s="127"/>
      <c r="K10" s="127"/>
      <c r="L10" s="127"/>
      <c r="O10" s="127"/>
      <c r="P10" s="127"/>
    </row>
    <row r="11" spans="1:16" s="126" customFormat="1" x14ac:dyDescent="0.2">
      <c r="C11" s="127"/>
      <c r="D11" s="127"/>
      <c r="G11" s="127"/>
      <c r="H11" s="127"/>
      <c r="K11" s="127"/>
      <c r="L11" s="127"/>
      <c r="O11" s="127"/>
      <c r="P11" s="127"/>
    </row>
    <row r="12" spans="1:16" s="11" customFormat="1" x14ac:dyDescent="0.2">
      <c r="A12" s="11">
        <f>MENU!A6</f>
        <v>0</v>
      </c>
      <c r="C12" s="12"/>
      <c r="D12" s="12"/>
      <c r="E12" s="11">
        <f>MENU!C6</f>
        <v>0</v>
      </c>
      <c r="G12" s="12"/>
      <c r="H12" s="12"/>
      <c r="I12" s="11">
        <f>MENU!E6</f>
        <v>0</v>
      </c>
      <c r="K12" s="12"/>
      <c r="L12" s="12"/>
      <c r="M12" s="11">
        <f>MENU!G6</f>
        <v>0</v>
      </c>
      <c r="O12" s="12"/>
      <c r="P12" s="12"/>
    </row>
    <row r="13" spans="1:16" s="126" customFormat="1" x14ac:dyDescent="0.2">
      <c r="C13" s="127"/>
      <c r="D13" s="127"/>
      <c r="G13" s="127"/>
      <c r="H13" s="127"/>
      <c r="K13" s="127"/>
      <c r="L13" s="127"/>
      <c r="O13" s="127"/>
      <c r="P13" s="127"/>
    </row>
    <row r="14" spans="1:16" s="126" customFormat="1" x14ac:dyDescent="0.2">
      <c r="C14" s="127"/>
      <c r="D14" s="127"/>
      <c r="G14" s="127"/>
      <c r="H14" s="127"/>
      <c r="K14" s="127"/>
      <c r="L14" s="127"/>
      <c r="O14" s="127"/>
      <c r="P14" s="127"/>
    </row>
    <row r="15" spans="1:16" s="126" customFormat="1" x14ac:dyDescent="0.2">
      <c r="C15" s="127"/>
      <c r="D15" s="127"/>
      <c r="G15" s="127"/>
      <c r="H15" s="127"/>
      <c r="K15" s="127"/>
      <c r="L15" s="127"/>
      <c r="O15" s="127"/>
      <c r="P15" s="127"/>
    </row>
    <row r="16" spans="1:16" s="11" customFormat="1" x14ac:dyDescent="0.2">
      <c r="A16" s="11">
        <f>MENU!A7</f>
        <v>0</v>
      </c>
      <c r="C16" s="12"/>
      <c r="D16" s="12"/>
      <c r="E16" s="11">
        <f>MENU!C7</f>
        <v>0</v>
      </c>
      <c r="G16" s="12"/>
      <c r="H16" s="12"/>
      <c r="I16" s="11">
        <f>MENU!E7</f>
        <v>0</v>
      </c>
      <c r="K16" s="12"/>
      <c r="L16" s="12"/>
      <c r="M16" s="11">
        <f>MENU!G7</f>
        <v>0</v>
      </c>
      <c r="O16" s="12"/>
      <c r="P16" s="12"/>
    </row>
    <row r="17" spans="1:16" s="126" customFormat="1" x14ac:dyDescent="0.2">
      <c r="C17" s="127"/>
      <c r="D17" s="127"/>
      <c r="G17" s="127"/>
      <c r="H17" s="127"/>
      <c r="K17" s="127"/>
      <c r="L17" s="127"/>
      <c r="O17" s="127"/>
      <c r="P17" s="127"/>
    </row>
    <row r="18" spans="1:16" s="126" customFormat="1" x14ac:dyDescent="0.2">
      <c r="C18" s="127"/>
      <c r="D18" s="127"/>
      <c r="G18" s="127"/>
      <c r="H18" s="127"/>
      <c r="K18" s="127"/>
      <c r="L18" s="127"/>
      <c r="O18" s="127"/>
      <c r="P18" s="127"/>
    </row>
    <row r="19" spans="1:16" s="126" customFormat="1" x14ac:dyDescent="0.2">
      <c r="C19" s="127"/>
      <c r="D19" s="127"/>
      <c r="G19" s="127"/>
      <c r="H19" s="127"/>
      <c r="K19" s="127"/>
      <c r="L19" s="127"/>
      <c r="O19" s="127"/>
      <c r="P19" s="127"/>
    </row>
    <row r="20" spans="1:16" s="126" customFormat="1" ht="15" x14ac:dyDescent="0.25">
      <c r="A20" s="128" t="str">
        <f>MENU!A8</f>
        <v>Plat chaud</v>
      </c>
      <c r="C20" s="127"/>
      <c r="D20" s="127"/>
      <c r="E20" s="128" t="str">
        <f>MENU!C8</f>
        <v>Plat chaud</v>
      </c>
      <c r="G20" s="127"/>
      <c r="H20" s="127"/>
      <c r="I20" s="128" t="str">
        <f>MENU!E8</f>
        <v>Plat chaud</v>
      </c>
      <c r="K20" s="127"/>
      <c r="L20" s="127"/>
      <c r="M20" s="128" t="str">
        <f>MENU!G8</f>
        <v>Plat chaud</v>
      </c>
      <c r="O20" s="127"/>
      <c r="P20" s="127"/>
    </row>
    <row r="21" spans="1:16" s="11" customFormat="1" x14ac:dyDescent="0.2">
      <c r="A21" s="11">
        <f>MENU!A9</f>
        <v>0</v>
      </c>
      <c r="C21" s="12"/>
      <c r="D21" s="12"/>
      <c r="E21" s="11">
        <f>MENU!C9</f>
        <v>0</v>
      </c>
      <c r="G21" s="12"/>
      <c r="H21" s="12"/>
      <c r="I21" s="11">
        <f>MENU!E9</f>
        <v>0</v>
      </c>
      <c r="K21" s="12"/>
      <c r="L21" s="12"/>
      <c r="M21" s="11">
        <f>MENU!G9</f>
        <v>0</v>
      </c>
      <c r="O21" s="12"/>
      <c r="P21" s="12"/>
    </row>
    <row r="22" spans="1:16" s="126" customFormat="1" x14ac:dyDescent="0.2">
      <c r="C22" s="127"/>
      <c r="D22" s="127"/>
      <c r="G22" s="127"/>
      <c r="H22" s="127"/>
      <c r="K22" s="127"/>
      <c r="L22" s="127"/>
      <c r="O22" s="127"/>
      <c r="P22" s="127"/>
    </row>
    <row r="23" spans="1:16" s="126" customFormat="1" x14ac:dyDescent="0.2">
      <c r="C23" s="127"/>
      <c r="D23" s="127"/>
      <c r="G23" s="127"/>
      <c r="H23" s="127"/>
      <c r="K23" s="127"/>
      <c r="L23" s="127"/>
      <c r="O23" s="127"/>
      <c r="P23" s="127"/>
    </row>
    <row r="24" spans="1:16" s="126" customFormat="1" x14ac:dyDescent="0.2">
      <c r="C24" s="127"/>
      <c r="D24" s="127"/>
      <c r="G24" s="127"/>
      <c r="H24" s="127"/>
      <c r="K24" s="127"/>
      <c r="L24" s="127"/>
      <c r="O24" s="127"/>
      <c r="P24" s="127"/>
    </row>
    <row r="25" spans="1:16" s="126" customFormat="1" x14ac:dyDescent="0.2">
      <c r="C25" s="127"/>
      <c r="D25" s="127"/>
      <c r="G25" s="127"/>
      <c r="H25" s="127"/>
      <c r="K25" s="127"/>
      <c r="L25" s="127"/>
      <c r="O25" s="127"/>
      <c r="P25" s="127"/>
    </row>
    <row r="26" spans="1:16" s="126" customFormat="1" x14ac:dyDescent="0.2">
      <c r="C26" s="127"/>
      <c r="D26" s="127"/>
      <c r="G26" s="127"/>
      <c r="H26" s="127"/>
      <c r="K26" s="127"/>
      <c r="L26" s="127"/>
      <c r="O26" s="127"/>
      <c r="P26" s="127"/>
    </row>
    <row r="27" spans="1:16" s="11" customFormat="1" x14ac:dyDescent="0.2">
      <c r="A27" s="11">
        <f>MENU!A10</f>
        <v>0</v>
      </c>
      <c r="C27" s="12"/>
      <c r="D27" s="12"/>
      <c r="E27" s="11">
        <f>MENU!C10</f>
        <v>0</v>
      </c>
      <c r="G27" s="12"/>
      <c r="H27" s="12"/>
      <c r="I27" s="11">
        <f>MENU!E10</f>
        <v>0</v>
      </c>
      <c r="K27" s="12"/>
      <c r="L27" s="12"/>
      <c r="M27" s="11">
        <f>MENU!G10</f>
        <v>0</v>
      </c>
      <c r="O27" s="12"/>
      <c r="P27" s="12"/>
    </row>
    <row r="28" spans="1:16" s="126" customFormat="1" x14ac:dyDescent="0.2">
      <c r="C28" s="127"/>
      <c r="D28" s="127"/>
      <c r="G28" s="127"/>
      <c r="H28" s="127"/>
      <c r="K28" s="127"/>
      <c r="L28" s="127"/>
      <c r="O28" s="127"/>
      <c r="P28" s="127"/>
    </row>
    <row r="29" spans="1:16" s="126" customFormat="1" x14ac:dyDescent="0.2">
      <c r="C29" s="127"/>
      <c r="D29" s="127"/>
      <c r="G29" s="127"/>
      <c r="H29" s="127"/>
      <c r="K29" s="127"/>
      <c r="L29" s="127"/>
      <c r="O29" s="127"/>
      <c r="P29" s="127"/>
    </row>
    <row r="30" spans="1:16" s="126" customFormat="1" x14ac:dyDescent="0.2">
      <c r="C30" s="127"/>
      <c r="D30" s="127"/>
      <c r="G30" s="127"/>
      <c r="H30" s="127"/>
      <c r="K30" s="127"/>
      <c r="L30" s="127"/>
      <c r="O30" s="127"/>
      <c r="P30" s="127"/>
    </row>
    <row r="31" spans="1:16" s="126" customFormat="1" x14ac:dyDescent="0.2">
      <c r="C31" s="127"/>
      <c r="D31" s="127"/>
      <c r="G31" s="127"/>
      <c r="H31" s="127"/>
      <c r="K31" s="127"/>
      <c r="L31" s="127"/>
      <c r="O31" s="127"/>
      <c r="P31" s="127"/>
    </row>
    <row r="32" spans="1:16" s="126" customFormat="1" x14ac:dyDescent="0.2">
      <c r="C32" s="127"/>
      <c r="D32" s="127"/>
      <c r="G32" s="127"/>
      <c r="H32" s="127"/>
      <c r="K32" s="127"/>
      <c r="L32" s="127"/>
      <c r="O32" s="127"/>
      <c r="P32" s="127"/>
    </row>
    <row r="33" spans="1:16" s="11" customFormat="1" x14ac:dyDescent="0.2">
      <c r="A33" s="11">
        <f>MENU!A11</f>
        <v>0</v>
      </c>
      <c r="C33" s="12"/>
      <c r="D33" s="12"/>
      <c r="E33" s="11">
        <f>MENU!C11</f>
        <v>0</v>
      </c>
      <c r="G33" s="12"/>
      <c r="H33" s="12"/>
      <c r="I33" s="11">
        <f>MENU!E11</f>
        <v>0</v>
      </c>
      <c r="K33" s="12"/>
      <c r="L33" s="12"/>
      <c r="M33" s="11">
        <f>MENU!G11</f>
        <v>0</v>
      </c>
      <c r="O33" s="12"/>
      <c r="P33" s="12"/>
    </row>
    <row r="34" spans="1:16" s="126" customFormat="1" x14ac:dyDescent="0.2">
      <c r="C34" s="127"/>
      <c r="D34" s="127"/>
      <c r="G34" s="127"/>
      <c r="H34" s="127"/>
      <c r="K34" s="127"/>
      <c r="L34" s="127"/>
      <c r="O34" s="127"/>
      <c r="P34" s="127"/>
    </row>
    <row r="35" spans="1:16" s="126" customFormat="1" x14ac:dyDescent="0.2">
      <c r="C35" s="127"/>
      <c r="D35" s="127"/>
      <c r="G35" s="127"/>
      <c r="H35" s="127"/>
      <c r="K35" s="127"/>
      <c r="L35" s="127"/>
      <c r="O35" s="127"/>
      <c r="P35" s="127"/>
    </row>
    <row r="36" spans="1:16" s="126" customFormat="1" x14ac:dyDescent="0.2">
      <c r="C36" s="127"/>
      <c r="D36" s="127"/>
      <c r="G36" s="127"/>
      <c r="H36" s="127"/>
      <c r="K36" s="127"/>
      <c r="L36" s="127"/>
      <c r="O36" s="127"/>
      <c r="P36" s="127"/>
    </row>
    <row r="37" spans="1:16" s="126" customFormat="1" x14ac:dyDescent="0.2">
      <c r="C37" s="127"/>
      <c r="D37" s="127"/>
      <c r="G37" s="127"/>
      <c r="H37" s="127"/>
      <c r="K37" s="127"/>
      <c r="L37" s="127"/>
      <c r="O37" s="127"/>
      <c r="P37" s="127"/>
    </row>
    <row r="38" spans="1:16" s="126" customFormat="1" x14ac:dyDescent="0.2">
      <c r="C38" s="127"/>
      <c r="D38" s="127"/>
      <c r="G38" s="127"/>
      <c r="H38" s="127"/>
      <c r="K38" s="127"/>
      <c r="L38" s="127"/>
      <c r="O38" s="127"/>
      <c r="P38" s="127"/>
    </row>
    <row r="39" spans="1:16" s="11" customFormat="1" x14ac:dyDescent="0.2">
      <c r="A39" s="11">
        <f>MENU!A12</f>
        <v>0</v>
      </c>
      <c r="C39" s="12"/>
      <c r="D39" s="12"/>
      <c r="E39" s="11">
        <f>MENU!C12</f>
        <v>0</v>
      </c>
      <c r="G39" s="12"/>
      <c r="H39" s="12"/>
      <c r="I39" s="11">
        <f>MENU!E12</f>
        <v>0</v>
      </c>
      <c r="K39" s="12"/>
      <c r="L39" s="12"/>
      <c r="M39" s="11">
        <f>MENU!G12</f>
        <v>0</v>
      </c>
      <c r="O39" s="12"/>
      <c r="P39" s="12"/>
    </row>
    <row r="40" spans="1:16" s="126" customFormat="1" x14ac:dyDescent="0.2">
      <c r="C40" s="127"/>
      <c r="D40" s="127"/>
      <c r="G40" s="127"/>
      <c r="H40" s="127"/>
      <c r="K40" s="127"/>
      <c r="L40" s="127"/>
      <c r="O40" s="127"/>
      <c r="P40" s="127"/>
    </row>
    <row r="41" spans="1:16" s="126" customFormat="1" x14ac:dyDescent="0.2">
      <c r="C41" s="127"/>
      <c r="D41" s="127"/>
      <c r="G41" s="127"/>
      <c r="H41" s="127"/>
      <c r="K41" s="127"/>
      <c r="L41" s="127"/>
      <c r="O41" s="127"/>
      <c r="P41" s="127"/>
    </row>
    <row r="42" spans="1:16" s="126" customFormat="1" x14ac:dyDescent="0.2">
      <c r="C42" s="127"/>
      <c r="D42" s="127"/>
      <c r="G42" s="127"/>
      <c r="H42" s="127"/>
      <c r="K42" s="127"/>
      <c r="L42" s="127"/>
      <c r="O42" s="127"/>
      <c r="P42" s="127"/>
    </row>
    <row r="43" spans="1:16" s="126" customFormat="1" x14ac:dyDescent="0.2">
      <c r="C43" s="127"/>
      <c r="D43" s="127"/>
      <c r="G43" s="127"/>
      <c r="H43" s="127"/>
      <c r="K43" s="127"/>
      <c r="L43" s="127"/>
      <c r="O43" s="127"/>
      <c r="P43" s="127"/>
    </row>
    <row r="44" spans="1:16" s="126" customFormat="1" x14ac:dyDescent="0.2">
      <c r="C44" s="127"/>
      <c r="D44" s="127"/>
      <c r="G44" s="127"/>
      <c r="H44" s="127"/>
      <c r="K44" s="127"/>
      <c r="L44" s="127"/>
      <c r="O44" s="127"/>
      <c r="P44" s="127"/>
    </row>
    <row r="45" spans="1:16" s="11" customFormat="1" x14ac:dyDescent="0.2">
      <c r="A45" s="11">
        <f>MENU!A13</f>
        <v>0</v>
      </c>
      <c r="C45" s="12"/>
      <c r="D45" s="12"/>
      <c r="E45" s="11">
        <f>MENU!C13</f>
        <v>0</v>
      </c>
      <c r="G45" s="12"/>
      <c r="H45" s="12"/>
      <c r="I45" s="11">
        <f>MENU!E13</f>
        <v>0</v>
      </c>
      <c r="K45" s="12"/>
      <c r="L45" s="12"/>
      <c r="M45" s="11">
        <f>MENU!G13</f>
        <v>0</v>
      </c>
      <c r="O45" s="12"/>
      <c r="P45" s="12"/>
    </row>
    <row r="46" spans="1:16" s="126" customFormat="1" x14ac:dyDescent="0.2">
      <c r="C46" s="127"/>
      <c r="D46" s="127"/>
      <c r="G46" s="127"/>
      <c r="H46" s="127"/>
      <c r="K46" s="127"/>
      <c r="L46" s="127"/>
      <c r="O46" s="127"/>
      <c r="P46" s="127"/>
    </row>
    <row r="47" spans="1:16" s="126" customFormat="1" x14ac:dyDescent="0.2">
      <c r="C47" s="127"/>
      <c r="D47" s="127"/>
      <c r="G47" s="127"/>
      <c r="H47" s="127"/>
      <c r="K47" s="127"/>
      <c r="L47" s="127"/>
      <c r="O47" s="127"/>
      <c r="P47" s="127"/>
    </row>
    <row r="48" spans="1:16" s="126" customFormat="1" x14ac:dyDescent="0.2">
      <c r="C48" s="127"/>
      <c r="D48" s="127"/>
      <c r="G48" s="127"/>
      <c r="H48" s="127"/>
      <c r="K48" s="127"/>
      <c r="L48" s="127"/>
      <c r="O48" s="127"/>
      <c r="P48" s="127"/>
    </row>
    <row r="49" spans="1:16" s="126" customFormat="1" x14ac:dyDescent="0.2">
      <c r="C49" s="127"/>
      <c r="D49" s="127"/>
      <c r="G49" s="127"/>
      <c r="H49" s="127"/>
      <c r="K49" s="127"/>
      <c r="L49" s="127"/>
      <c r="O49" s="127"/>
      <c r="P49" s="127"/>
    </row>
    <row r="50" spans="1:16" s="126" customFormat="1" x14ac:dyDescent="0.2">
      <c r="C50" s="127"/>
      <c r="D50" s="127"/>
      <c r="G50" s="127"/>
      <c r="H50" s="127"/>
      <c r="K50" s="127"/>
      <c r="L50" s="127"/>
      <c r="O50" s="127"/>
      <c r="P50" s="127"/>
    </row>
    <row r="51" spans="1:16" s="11" customFormat="1" x14ac:dyDescent="0.2">
      <c r="A51" s="11">
        <f>MENU!A14</f>
        <v>0</v>
      </c>
      <c r="C51" s="12"/>
      <c r="D51" s="12"/>
      <c r="E51" s="11">
        <f>MENU!C14</f>
        <v>0</v>
      </c>
      <c r="G51" s="12"/>
      <c r="H51" s="12"/>
      <c r="I51" s="11">
        <f>MENU!E14</f>
        <v>0</v>
      </c>
      <c r="K51" s="12"/>
      <c r="L51" s="12"/>
      <c r="M51" s="11">
        <f>MENU!G14</f>
        <v>0</v>
      </c>
      <c r="O51" s="12"/>
      <c r="P51" s="12"/>
    </row>
    <row r="52" spans="1:16" s="126" customFormat="1" x14ac:dyDescent="0.2">
      <c r="C52" s="127"/>
      <c r="D52" s="127"/>
      <c r="G52" s="127"/>
      <c r="H52" s="127"/>
      <c r="K52" s="127"/>
      <c r="L52" s="127"/>
      <c r="O52" s="127"/>
      <c r="P52" s="127"/>
    </row>
    <row r="53" spans="1:16" s="126" customFormat="1" x14ac:dyDescent="0.2">
      <c r="C53" s="127"/>
      <c r="D53" s="127"/>
      <c r="G53" s="127"/>
      <c r="H53" s="127"/>
      <c r="K53" s="127"/>
      <c r="L53" s="127"/>
      <c r="O53" s="127"/>
      <c r="P53" s="127"/>
    </row>
    <row r="54" spans="1:16" s="126" customFormat="1" x14ac:dyDescent="0.2">
      <c r="C54" s="127"/>
      <c r="D54" s="127"/>
      <c r="G54" s="127"/>
      <c r="H54" s="127"/>
      <c r="K54" s="127"/>
      <c r="L54" s="127"/>
      <c r="O54" s="127"/>
      <c r="P54" s="127"/>
    </row>
    <row r="55" spans="1:16" s="126" customFormat="1" x14ac:dyDescent="0.2">
      <c r="C55" s="127"/>
      <c r="D55" s="127"/>
      <c r="G55" s="127"/>
      <c r="H55" s="127"/>
      <c r="K55" s="127"/>
      <c r="L55" s="127"/>
      <c r="O55" s="127"/>
      <c r="P55" s="127"/>
    </row>
    <row r="56" spans="1:16" s="126" customFormat="1" x14ac:dyDescent="0.2">
      <c r="C56" s="127"/>
      <c r="D56" s="127"/>
      <c r="G56" s="127"/>
      <c r="H56" s="127"/>
      <c r="K56" s="127"/>
      <c r="L56" s="127"/>
      <c r="O56" s="127"/>
      <c r="P56" s="127"/>
    </row>
    <row r="57" spans="1:16" ht="15" x14ac:dyDescent="0.25">
      <c r="A57" s="8" t="str">
        <f>MENU!A15</f>
        <v>Dessert</v>
      </c>
      <c r="C57" s="10"/>
      <c r="D57" s="10"/>
      <c r="E57" s="8" t="str">
        <f>MENU!C15</f>
        <v>Dessert</v>
      </c>
      <c r="G57" s="10"/>
      <c r="H57" s="10"/>
      <c r="I57" s="8" t="str">
        <f>MENU!E15</f>
        <v>Dessert</v>
      </c>
      <c r="K57" s="10"/>
      <c r="L57" s="10"/>
      <c r="M57" s="8" t="str">
        <f>MENU!G15</f>
        <v>Dessert</v>
      </c>
      <c r="O57" s="10"/>
      <c r="P57" s="10"/>
    </row>
    <row r="58" spans="1:16" s="11" customFormat="1" x14ac:dyDescent="0.2">
      <c r="A58" s="11">
        <f>MENU!A17</f>
        <v>0</v>
      </c>
      <c r="C58" s="12"/>
      <c r="D58" s="12"/>
      <c r="E58" s="11">
        <f>MENU!C17</f>
        <v>0</v>
      </c>
      <c r="G58" s="12"/>
      <c r="H58" s="12"/>
      <c r="I58" s="11">
        <f>MENU!E17</f>
        <v>0</v>
      </c>
      <c r="K58" s="12"/>
      <c r="L58" s="12"/>
      <c r="M58" s="11">
        <f>MENU!G17</f>
        <v>0</v>
      </c>
      <c r="O58" s="12"/>
      <c r="P58" s="12"/>
    </row>
    <row r="59" spans="1:16" s="126" customFormat="1" x14ac:dyDescent="0.2">
      <c r="C59" s="127"/>
      <c r="D59" s="127"/>
      <c r="G59" s="127"/>
      <c r="H59" s="127"/>
      <c r="K59" s="127"/>
      <c r="L59" s="127"/>
      <c r="O59" s="127"/>
      <c r="P59" s="127"/>
    </row>
    <row r="60" spans="1:16" s="126" customFormat="1" x14ac:dyDescent="0.2">
      <c r="C60" s="127"/>
      <c r="D60" s="127"/>
      <c r="G60" s="127"/>
      <c r="H60" s="127"/>
      <c r="K60" s="127"/>
      <c r="L60" s="127"/>
      <c r="O60" s="127"/>
      <c r="P60" s="127"/>
    </row>
    <row r="61" spans="1:16" s="126" customFormat="1" x14ac:dyDescent="0.2">
      <c r="C61" s="127"/>
      <c r="D61" s="127"/>
      <c r="G61" s="127"/>
      <c r="H61" s="127"/>
      <c r="K61" s="127"/>
      <c r="L61" s="127"/>
      <c r="O61" s="127"/>
      <c r="P61" s="127"/>
    </row>
    <row r="62" spans="1:16" s="126" customFormat="1" x14ac:dyDescent="0.2">
      <c r="C62" s="127"/>
      <c r="D62" s="127"/>
      <c r="G62" s="127"/>
      <c r="H62" s="127"/>
      <c r="K62" s="127"/>
      <c r="L62" s="127"/>
      <c r="O62" s="127"/>
      <c r="P62" s="127"/>
    </row>
    <row r="63" spans="1:16" s="126" customFormat="1" x14ac:dyDescent="0.2">
      <c r="C63" s="127"/>
      <c r="D63" s="127"/>
      <c r="G63" s="127"/>
      <c r="H63" s="127"/>
      <c r="K63" s="127"/>
      <c r="L63" s="127"/>
      <c r="O63" s="127"/>
      <c r="P63" s="127"/>
    </row>
    <row r="64" spans="1:16" s="11" customFormat="1" x14ac:dyDescent="0.2">
      <c r="A64" s="11">
        <f>MENU!A18</f>
        <v>0</v>
      </c>
      <c r="C64" s="12"/>
      <c r="D64" s="12"/>
      <c r="E64" s="11">
        <f>MENU!C18</f>
        <v>0</v>
      </c>
      <c r="G64" s="12"/>
      <c r="H64" s="12"/>
      <c r="I64" s="11">
        <f>MENU!E18</f>
        <v>0</v>
      </c>
      <c r="K64" s="12"/>
      <c r="L64" s="12"/>
      <c r="M64" s="11">
        <f>MENU!G18</f>
        <v>0</v>
      </c>
      <c r="O64" s="12"/>
      <c r="P64" s="12"/>
    </row>
    <row r="65" spans="1:16" s="126" customFormat="1" x14ac:dyDescent="0.2">
      <c r="C65" s="127"/>
      <c r="D65" s="127"/>
      <c r="G65" s="127"/>
      <c r="H65" s="127"/>
      <c r="K65" s="127"/>
      <c r="L65" s="127"/>
      <c r="O65" s="127"/>
      <c r="P65" s="127"/>
    </row>
    <row r="66" spans="1:16" s="126" customFormat="1" x14ac:dyDescent="0.2">
      <c r="C66" s="127"/>
      <c r="D66" s="127"/>
      <c r="G66" s="127"/>
      <c r="H66" s="127"/>
      <c r="K66" s="127"/>
      <c r="L66" s="127"/>
      <c r="O66" s="127"/>
      <c r="P66" s="127"/>
    </row>
    <row r="67" spans="1:16" s="126" customFormat="1" x14ac:dyDescent="0.2">
      <c r="C67" s="127"/>
      <c r="D67" s="127"/>
      <c r="G67" s="127"/>
      <c r="H67" s="127"/>
      <c r="K67" s="127"/>
      <c r="L67" s="127"/>
      <c r="O67" s="127"/>
      <c r="P67" s="127"/>
    </row>
    <row r="68" spans="1:16" s="126" customFormat="1" x14ac:dyDescent="0.2">
      <c r="C68" s="127"/>
      <c r="D68" s="127"/>
      <c r="G68" s="127"/>
      <c r="H68" s="127"/>
      <c r="K68" s="127"/>
      <c r="L68" s="127"/>
      <c r="O68" s="127"/>
      <c r="P68" s="127"/>
    </row>
    <row r="69" spans="1:16" s="126" customFormat="1" x14ac:dyDescent="0.2">
      <c r="C69" s="127"/>
      <c r="D69" s="127"/>
      <c r="G69" s="127"/>
      <c r="H69" s="127"/>
      <c r="K69" s="127"/>
      <c r="L69" s="127"/>
      <c r="O69" s="127"/>
      <c r="P69" s="127"/>
    </row>
    <row r="70" spans="1:16" s="11" customFormat="1" x14ac:dyDescent="0.2">
      <c r="A70" s="11">
        <f>MENU!A19</f>
        <v>0</v>
      </c>
      <c r="C70" s="12"/>
      <c r="D70" s="12"/>
      <c r="E70" s="11">
        <f>MENU!C19</f>
        <v>0</v>
      </c>
      <c r="G70" s="12"/>
      <c r="H70" s="12"/>
      <c r="I70" s="11">
        <f>MENU!E19</f>
        <v>0</v>
      </c>
      <c r="K70" s="12"/>
      <c r="L70" s="12"/>
      <c r="M70" s="11">
        <f>MENU!G19</f>
        <v>0</v>
      </c>
      <c r="O70" s="12"/>
      <c r="P70" s="12"/>
    </row>
    <row r="71" spans="1:16" s="126" customFormat="1" x14ac:dyDescent="0.2">
      <c r="C71" s="127"/>
      <c r="D71" s="127"/>
      <c r="G71" s="127"/>
      <c r="H71" s="127"/>
      <c r="K71" s="127"/>
      <c r="L71" s="127"/>
      <c r="O71" s="127"/>
      <c r="P71" s="127"/>
    </row>
    <row r="72" spans="1:16" s="126" customFormat="1" x14ac:dyDescent="0.2">
      <c r="C72" s="127"/>
      <c r="D72" s="127"/>
      <c r="G72" s="127"/>
      <c r="H72" s="127"/>
      <c r="K72" s="127"/>
      <c r="L72" s="127"/>
      <c r="O72" s="127"/>
      <c r="P72" s="127"/>
    </row>
    <row r="73" spans="1:16" s="126" customFormat="1" x14ac:dyDescent="0.2">
      <c r="C73" s="127"/>
      <c r="D73" s="127"/>
      <c r="G73" s="127"/>
      <c r="H73" s="127"/>
      <c r="K73" s="127"/>
      <c r="L73" s="127"/>
      <c r="O73" s="127"/>
      <c r="P73" s="127"/>
    </row>
    <row r="74" spans="1:16" s="126" customFormat="1" x14ac:dyDescent="0.2">
      <c r="C74" s="127"/>
      <c r="D74" s="127"/>
      <c r="G74" s="127"/>
      <c r="H74" s="127"/>
      <c r="K74" s="127"/>
      <c r="L74" s="127"/>
      <c r="O74" s="127"/>
      <c r="P74" s="127"/>
    </row>
    <row r="75" spans="1:16" s="126" customFormat="1" x14ac:dyDescent="0.2">
      <c r="C75" s="127"/>
      <c r="D75" s="127"/>
      <c r="G75" s="127"/>
      <c r="H75" s="127"/>
      <c r="K75" s="127"/>
      <c r="L75" s="127"/>
      <c r="O75" s="127"/>
      <c r="P75" s="127"/>
    </row>
    <row r="76" spans="1:16" s="126" customFormat="1" x14ac:dyDescent="0.2">
      <c r="C76" s="127"/>
      <c r="D76" s="127"/>
      <c r="G76" s="127"/>
      <c r="H76" s="127"/>
      <c r="K76" s="127"/>
      <c r="L76" s="127"/>
      <c r="O76" s="127"/>
      <c r="P76" s="127"/>
    </row>
    <row r="77" spans="1:16" s="11" customFormat="1" x14ac:dyDescent="0.2">
      <c r="A77" s="11">
        <f>MENU!A20</f>
        <v>0</v>
      </c>
      <c r="C77" s="12"/>
      <c r="D77" s="12"/>
      <c r="E77" s="11">
        <f>MENU!C20</f>
        <v>0</v>
      </c>
      <c r="G77" s="12"/>
      <c r="H77" s="12"/>
      <c r="I77" s="11">
        <f>MENU!E20</f>
        <v>0</v>
      </c>
      <c r="K77" s="12"/>
      <c r="L77" s="12"/>
      <c r="M77" s="11">
        <f>MENU!G20</f>
        <v>0</v>
      </c>
      <c r="O77" s="12"/>
      <c r="P77" s="12"/>
    </row>
    <row r="78" spans="1:16" s="126" customFormat="1" x14ac:dyDescent="0.2">
      <c r="C78" s="127"/>
      <c r="D78" s="127"/>
      <c r="G78" s="127"/>
      <c r="H78" s="127"/>
      <c r="K78" s="127"/>
      <c r="L78" s="127"/>
      <c r="O78" s="127"/>
      <c r="P78" s="127"/>
    </row>
    <row r="79" spans="1:16" s="126" customFormat="1" x14ac:dyDescent="0.2">
      <c r="C79" s="127"/>
      <c r="D79" s="127"/>
      <c r="G79" s="127"/>
      <c r="H79" s="127"/>
      <c r="K79" s="127"/>
      <c r="L79" s="127"/>
      <c r="O79" s="127"/>
      <c r="P79" s="127"/>
    </row>
    <row r="80" spans="1:16" s="126" customFormat="1" x14ac:dyDescent="0.2"/>
    <row r="81" spans="1:16" s="126" customFormat="1" x14ac:dyDescent="0.2">
      <c r="C81" s="127"/>
      <c r="D81" s="127"/>
      <c r="G81" s="127"/>
      <c r="H81" s="127"/>
      <c r="K81" s="127"/>
      <c r="L81" s="127"/>
      <c r="O81" s="127"/>
      <c r="P81" s="127"/>
    </row>
    <row r="82" spans="1:16" s="126" customFormat="1" x14ac:dyDescent="0.2">
      <c r="C82" s="127"/>
      <c r="D82" s="127"/>
      <c r="G82" s="127"/>
      <c r="H82" s="127"/>
      <c r="K82" s="127"/>
      <c r="L82" s="127"/>
      <c r="O82" s="127"/>
      <c r="P82" s="127"/>
    </row>
    <row r="83" spans="1:16" ht="15" x14ac:dyDescent="0.25">
      <c r="A83" s="8" t="str">
        <f>MENU!A16</f>
        <v>Corbeille de fruits</v>
      </c>
      <c r="C83" s="10"/>
      <c r="D83" s="10"/>
      <c r="E83" s="8" t="str">
        <f>MENU!C16</f>
        <v>Corbeille de fruits</v>
      </c>
      <c r="G83" s="10"/>
      <c r="H83" s="10"/>
      <c r="I83" s="8" t="str">
        <f>MENU!E16</f>
        <v>Corbeille de fruits</v>
      </c>
      <c r="K83" s="10"/>
      <c r="L83" s="10"/>
      <c r="M83" s="8" t="str">
        <f>MENU!G16</f>
        <v>Corbeille de fruits</v>
      </c>
      <c r="O83" s="10"/>
      <c r="P83" s="10"/>
    </row>
    <row r="84" spans="1:16" s="126" customFormat="1" x14ac:dyDescent="0.2">
      <c r="C84" s="127"/>
      <c r="D84" s="127"/>
      <c r="G84" s="127"/>
      <c r="H84" s="127"/>
      <c r="K84" s="127"/>
      <c r="L84" s="127"/>
      <c r="O84" s="127"/>
      <c r="P84" s="127"/>
    </row>
    <row r="85" spans="1:16" s="126" customFormat="1" x14ac:dyDescent="0.2">
      <c r="C85" s="127"/>
      <c r="D85" s="127"/>
      <c r="G85" s="127"/>
      <c r="H85" s="127"/>
      <c r="K85" s="127"/>
      <c r="L85" s="127"/>
      <c r="O85" s="127"/>
      <c r="P85" s="127"/>
    </row>
    <row r="86" spans="1:16" s="126" customFormat="1" x14ac:dyDescent="0.2">
      <c r="C86" s="127"/>
      <c r="D86" s="127"/>
      <c r="G86" s="127"/>
      <c r="H86" s="127"/>
      <c r="K86" s="127"/>
      <c r="L86" s="127"/>
      <c r="O86" s="127"/>
      <c r="P86" s="127"/>
    </row>
    <row r="87" spans="1:16" s="126" customFormat="1" x14ac:dyDescent="0.2">
      <c r="C87" s="127"/>
      <c r="D87" s="127"/>
      <c r="G87" s="127"/>
      <c r="H87" s="127"/>
      <c r="K87" s="127"/>
      <c r="L87" s="127"/>
      <c r="O87" s="127"/>
      <c r="P87" s="127"/>
    </row>
    <row r="88" spans="1:16" s="126" customFormat="1" x14ac:dyDescent="0.2">
      <c r="C88" s="127"/>
      <c r="D88" s="127"/>
      <c r="G88" s="127"/>
      <c r="H88" s="127"/>
      <c r="K88" s="127"/>
      <c r="L88" s="127"/>
      <c r="O88" s="127"/>
      <c r="P88" s="127"/>
    </row>
    <row r="89" spans="1:16" s="126" customFormat="1" x14ac:dyDescent="0.2">
      <c r="C89" s="127"/>
      <c r="D89" s="127"/>
      <c r="G89" s="127"/>
      <c r="H89" s="127"/>
      <c r="K89" s="127"/>
      <c r="L89" s="127"/>
      <c r="O89" s="127"/>
      <c r="P89" s="127"/>
    </row>
    <row r="90" spans="1:16" ht="15" x14ac:dyDescent="0.25">
      <c r="A90" s="8" t="str">
        <f>MENU!A21</f>
        <v>Produits laitiers</v>
      </c>
      <c r="C90" s="10"/>
      <c r="D90" s="10"/>
      <c r="E90" s="8" t="str">
        <f>MENU!C21</f>
        <v>Produits laitiers</v>
      </c>
      <c r="G90" s="10"/>
      <c r="H90" s="10"/>
      <c r="I90" s="8" t="str">
        <f>MENU!E21</f>
        <v>Produits laitiers</v>
      </c>
      <c r="K90" s="10"/>
      <c r="L90" s="10"/>
      <c r="M90" s="8" t="str">
        <f>MENU!G21</f>
        <v>Produits laitiers</v>
      </c>
      <c r="O90" s="10"/>
      <c r="P90" s="10"/>
    </row>
    <row r="91" spans="1:16" s="11" customFormat="1" x14ac:dyDescent="0.2">
      <c r="A91" s="11" t="str">
        <f>MENU!A22</f>
        <v>Fromage</v>
      </c>
      <c r="C91" s="12"/>
      <c r="D91" s="12"/>
      <c r="E91" s="11" t="str">
        <f>MENU!C22</f>
        <v>Fromage</v>
      </c>
      <c r="G91" s="12"/>
      <c r="H91" s="12"/>
      <c r="I91" s="11" t="str">
        <f>MENU!E22</f>
        <v>Fromage</v>
      </c>
      <c r="K91" s="12"/>
      <c r="L91" s="12"/>
      <c r="M91" s="11" t="str">
        <f>MENU!G22</f>
        <v>Fromage</v>
      </c>
      <c r="O91" s="12"/>
      <c r="P91" s="12"/>
    </row>
    <row r="92" spans="1:16" s="126" customFormat="1" x14ac:dyDescent="0.2">
      <c r="C92" s="127"/>
      <c r="D92" s="127"/>
      <c r="G92" s="127"/>
      <c r="H92" s="127"/>
      <c r="K92" s="127"/>
      <c r="L92" s="127"/>
      <c r="O92" s="127"/>
      <c r="P92" s="127"/>
    </row>
    <row r="93" spans="1:16" s="126" customFormat="1" x14ac:dyDescent="0.2">
      <c r="C93" s="127"/>
      <c r="D93" s="127"/>
      <c r="G93" s="127"/>
      <c r="H93" s="127"/>
      <c r="K93" s="127"/>
      <c r="L93" s="127"/>
      <c r="O93" s="127"/>
      <c r="P93" s="127"/>
    </row>
    <row r="94" spans="1:16" s="126" customFormat="1" x14ac:dyDescent="0.2">
      <c r="C94" s="127"/>
      <c r="D94" s="127"/>
      <c r="G94" s="127"/>
      <c r="H94" s="127"/>
      <c r="K94" s="127"/>
      <c r="L94" s="127"/>
      <c r="O94" s="127"/>
      <c r="P94" s="127"/>
    </row>
    <row r="95" spans="1:16" s="126" customFormat="1" x14ac:dyDescent="0.2">
      <c r="C95" s="127"/>
      <c r="D95" s="127"/>
      <c r="G95" s="127"/>
      <c r="H95" s="127"/>
      <c r="K95" s="127"/>
      <c r="L95" s="127"/>
      <c r="O95" s="127"/>
      <c r="P95" s="127"/>
    </row>
    <row r="96" spans="1:16" s="126" customFormat="1" x14ac:dyDescent="0.2"/>
    <row r="97" spans="1:13" ht="15" x14ac:dyDescent="0.25">
      <c r="A97" s="8" t="str">
        <f>MENU!A23</f>
        <v>Yaourt</v>
      </c>
    </row>
    <row r="98" spans="1:13" x14ac:dyDescent="0.2">
      <c r="A98" s="2" t="s">
        <v>10</v>
      </c>
      <c r="E98" s="2" t="s">
        <v>10</v>
      </c>
      <c r="I98" s="2" t="s">
        <v>10</v>
      </c>
      <c r="M98" s="2" t="s">
        <v>10</v>
      </c>
    </row>
    <row r="99" spans="1:13" x14ac:dyDescent="0.2">
      <c r="A99" s="2" t="s">
        <v>11</v>
      </c>
      <c r="E99" s="2" t="s">
        <v>11</v>
      </c>
      <c r="I99" s="2" t="s">
        <v>11</v>
      </c>
      <c r="M99" s="2" t="s">
        <v>11</v>
      </c>
    </row>
    <row r="100" spans="1:13" s="124" customFormat="1" x14ac:dyDescent="0.2">
      <c r="A100" s="124">
        <f>MENU!A24</f>
        <v>0</v>
      </c>
      <c r="E100" s="124">
        <f>MENU!C24</f>
        <v>0</v>
      </c>
      <c r="I100" s="124">
        <f>MENU!E24</f>
        <v>0</v>
      </c>
      <c r="M100" s="124">
        <f>MENU!G24</f>
        <v>0</v>
      </c>
    </row>
    <row r="101" spans="1:13" s="126" customFormat="1" x14ac:dyDescent="0.2"/>
    <row r="102" spans="1:13" s="126" customFormat="1" x14ac:dyDescent="0.2"/>
    <row r="103" spans="1:13" s="126" customFormat="1" x14ac:dyDescent="0.2"/>
    <row r="104" spans="1:13" s="126" customFormat="1" x14ac:dyDescent="0.2"/>
    <row r="105" spans="1:13" s="124" customFormat="1" x14ac:dyDescent="0.2">
      <c r="A105" s="124">
        <f>MENU!A25</f>
        <v>0</v>
      </c>
      <c r="E105" s="124">
        <f>MENU!C25</f>
        <v>0</v>
      </c>
      <c r="I105" s="124">
        <f>MENU!E25</f>
        <v>0</v>
      </c>
      <c r="M105" s="124">
        <f>MENU!G25</f>
        <v>0</v>
      </c>
    </row>
    <row r="106" spans="1:13" s="126" customFormat="1" x14ac:dyDescent="0.2"/>
    <row r="107" spans="1:13" s="126" customFormat="1" x14ac:dyDescent="0.2"/>
    <row r="108" spans="1:13" s="126" customFormat="1" x14ac:dyDescent="0.2"/>
    <row r="109" spans="1:13" s="126" customFormat="1" x14ac:dyDescent="0.2"/>
    <row r="110" spans="1:13" s="126" customFormat="1" x14ac:dyDescent="0.2"/>
    <row r="111" spans="1:13" s="126" customFormat="1" x14ac:dyDescent="0.2"/>
    <row r="112" spans="1:13" s="126" customFormat="1" x14ac:dyDescent="0.2"/>
    <row r="114" spans="1:1" x14ac:dyDescent="0.2">
      <c r="A114" s="2" t="s">
        <v>21</v>
      </c>
    </row>
    <row r="116" spans="1:1" x14ac:dyDescent="0.2">
      <c r="A116" s="2" t="s">
        <v>22</v>
      </c>
    </row>
    <row r="117" spans="1:1" x14ac:dyDescent="0.2">
      <c r="A117" s="2" t="s">
        <v>23</v>
      </c>
    </row>
    <row r="118" spans="1:1" x14ac:dyDescent="0.2">
      <c r="A118" s="2" t="s">
        <v>24</v>
      </c>
    </row>
    <row r="119" spans="1:1" x14ac:dyDescent="0.2">
      <c r="A119" s="2" t="s">
        <v>25</v>
      </c>
    </row>
    <row r="120" spans="1:1" x14ac:dyDescent="0.2">
      <c r="A120" s="2" t="s">
        <v>26</v>
      </c>
    </row>
  </sheetData>
  <sheetProtection formatColumns="0" insertRows="0" selectLockedCells="1"/>
  <customSheetViews>
    <customSheetView guid="{756EAC38-9D43-47FF-BD55-C7A7235E51EF}">
      <pane ySplit="2" topLeftCell="A3" activePane="bottomLeft" state="frozen"/>
      <selection pane="bottomLeft" activeCell="J90" sqref="J90"/>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customSheetView>
  </customSheetViews>
  <mergeCells count="2">
    <mergeCell ref="B1:C1"/>
    <mergeCell ref="F1:G1"/>
  </mergeCells>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rgb="FF92D050"/>
  </sheetPr>
  <dimension ref="A1:AMN39"/>
  <sheetViews>
    <sheetView zoomScale="115" zoomScaleNormal="115" workbookViewId="0">
      <pane ySplit="2" topLeftCell="A3" activePane="bottomLeft" state="frozen"/>
      <selection activeCell="H26" sqref="H26"/>
      <selection pane="bottomLeft" activeCell="G6" sqref="G6"/>
    </sheetView>
  </sheetViews>
  <sheetFormatPr baseColWidth="10" defaultRowHeight="14.25" x14ac:dyDescent="0.2"/>
  <cols>
    <col min="1" max="1" width="11.5" style="2" customWidth="1"/>
    <col min="2" max="2" width="17.75" style="2" customWidth="1"/>
    <col min="3" max="4" width="10.375" style="2" customWidth="1"/>
    <col min="5" max="5" width="11.5" style="2" customWidth="1"/>
    <col min="6" max="6" width="17.125" style="2" customWidth="1"/>
    <col min="7" max="7" width="10.25" style="2" customWidth="1"/>
    <col min="8" max="8" width="10.875" style="2" customWidth="1"/>
    <col min="9" max="9" width="10.75" style="2" customWidth="1"/>
    <col min="10" max="10" width="16.875" style="2" customWidth="1"/>
    <col min="11" max="12" width="10.875" style="2" customWidth="1"/>
    <col min="13" max="13" width="10.75" style="2" customWidth="1"/>
    <col min="14" max="14" width="15.625" style="2" customWidth="1"/>
    <col min="15" max="15" width="10.25" style="2" customWidth="1"/>
    <col min="16" max="16" width="10.5" style="2" customWidth="1"/>
    <col min="17" max="1028" width="10.75" style="2" customWidth="1"/>
    <col min="1029" max="1029" width="11" customWidth="1"/>
  </cols>
  <sheetData>
    <row r="1" spans="1:16" x14ac:dyDescent="0.2">
      <c r="A1" s="186" t="s">
        <v>27</v>
      </c>
      <c r="B1" s="186"/>
      <c r="C1" s="187">
        <f>MENU!C1</f>
        <v>0</v>
      </c>
      <c r="D1" s="187"/>
      <c r="E1" s="187"/>
      <c r="F1" s="187"/>
      <c r="G1" s="186" t="s">
        <v>1</v>
      </c>
      <c r="H1" s="186"/>
      <c r="I1" s="187">
        <f>MENU!E1</f>
        <v>4</v>
      </c>
      <c r="J1" s="187"/>
      <c r="K1" s="187"/>
      <c r="L1" s="129"/>
    </row>
    <row r="2" spans="1:16" ht="15" x14ac:dyDescent="0.25">
      <c r="A2" s="188" t="s">
        <v>2</v>
      </c>
      <c r="B2" s="188"/>
      <c r="C2" s="188"/>
      <c r="D2" s="3"/>
      <c r="E2" s="189" t="s">
        <v>3</v>
      </c>
      <c r="F2" s="189"/>
      <c r="G2" s="189"/>
      <c r="H2" s="4"/>
      <c r="I2" s="190" t="s">
        <v>4</v>
      </c>
      <c r="J2" s="190"/>
      <c r="K2" s="190"/>
      <c r="L2" s="5"/>
      <c r="M2" s="191" t="s">
        <v>5</v>
      </c>
      <c r="N2" s="191"/>
      <c r="O2" s="191"/>
      <c r="P2" s="6"/>
    </row>
    <row r="3" spans="1:16" ht="15" x14ac:dyDescent="0.25">
      <c r="A3" s="192" t="s">
        <v>6</v>
      </c>
      <c r="B3" s="192"/>
      <c r="C3" s="27" t="s">
        <v>52</v>
      </c>
      <c r="D3" s="27" t="s">
        <v>54</v>
      </c>
      <c r="E3" s="192" t="s">
        <v>6</v>
      </c>
      <c r="F3" s="192"/>
      <c r="G3" s="27" t="s">
        <v>52</v>
      </c>
      <c r="H3" s="27" t="s">
        <v>54</v>
      </c>
      <c r="I3" s="192" t="s">
        <v>6</v>
      </c>
      <c r="J3" s="192"/>
      <c r="K3" s="27" t="s">
        <v>52</v>
      </c>
      <c r="L3" s="27" t="s">
        <v>54</v>
      </c>
      <c r="M3" s="192" t="s">
        <v>6</v>
      </c>
      <c r="N3" s="192"/>
      <c r="O3" s="27" t="s">
        <v>52</v>
      </c>
      <c r="P3" s="27" t="s">
        <v>54</v>
      </c>
    </row>
    <row r="4" spans="1:16" x14ac:dyDescent="0.2">
      <c r="A4" s="166">
        <f>MENU!A4</f>
        <v>0</v>
      </c>
      <c r="B4" s="166"/>
      <c r="C4" s="13"/>
      <c r="D4" s="144">
        <f>C4+C4*Q33</f>
        <v>0</v>
      </c>
      <c r="E4" s="166">
        <f>MENU!C4</f>
        <v>0</v>
      </c>
      <c r="F4" s="166"/>
      <c r="G4" s="13"/>
      <c r="H4" s="144">
        <f>G4+G4*Q33</f>
        <v>0</v>
      </c>
      <c r="I4" s="166">
        <f>MENU!E4</f>
        <v>0</v>
      </c>
      <c r="J4" s="166"/>
      <c r="K4" s="13"/>
      <c r="L4" s="144">
        <f>K4+K4*Q33</f>
        <v>0</v>
      </c>
      <c r="M4" s="166">
        <f>MENU!G4</f>
        <v>0</v>
      </c>
      <c r="N4" s="166"/>
      <c r="O4" s="13"/>
      <c r="P4" s="146">
        <f>O4+O4*Q33</f>
        <v>0</v>
      </c>
    </row>
    <row r="5" spans="1:16" x14ac:dyDescent="0.2">
      <c r="A5" s="166">
        <f>MENU!A5</f>
        <v>0</v>
      </c>
      <c r="B5" s="166"/>
      <c r="C5" s="13"/>
      <c r="D5" s="144">
        <f>C5+C5*Q33</f>
        <v>0</v>
      </c>
      <c r="E5" s="166">
        <f>MENU!C5</f>
        <v>0</v>
      </c>
      <c r="F5" s="166"/>
      <c r="G5" s="13"/>
      <c r="H5" s="144">
        <f>G5+G5*Q33</f>
        <v>0</v>
      </c>
      <c r="I5" s="166">
        <f>MENU!E5</f>
        <v>0</v>
      </c>
      <c r="J5" s="166"/>
      <c r="K5" s="13"/>
      <c r="L5" s="144">
        <f>K5+K5*Q33</f>
        <v>0</v>
      </c>
      <c r="M5" s="166">
        <f>MENU!G5</f>
        <v>0</v>
      </c>
      <c r="N5" s="166"/>
      <c r="O5" s="13"/>
      <c r="P5" s="146">
        <f>O5+O5*Q33</f>
        <v>0</v>
      </c>
    </row>
    <row r="6" spans="1:16" x14ac:dyDescent="0.2">
      <c r="A6" s="166">
        <f>MENU!A6</f>
        <v>0</v>
      </c>
      <c r="B6" s="166"/>
      <c r="C6" s="13"/>
      <c r="D6" s="144">
        <f>C6+C6*Q33</f>
        <v>0</v>
      </c>
      <c r="E6" s="166">
        <f>MENU!C6</f>
        <v>0</v>
      </c>
      <c r="F6" s="166"/>
      <c r="G6" s="13"/>
      <c r="H6" s="144">
        <f>G6+G6*Q33</f>
        <v>0</v>
      </c>
      <c r="I6" s="166">
        <f>MENU!E6</f>
        <v>0</v>
      </c>
      <c r="J6" s="166"/>
      <c r="K6" s="13"/>
      <c r="L6" s="144">
        <f>K6+K6*Q33</f>
        <v>0</v>
      </c>
      <c r="M6" s="166">
        <f>MENU!G6</f>
        <v>0</v>
      </c>
      <c r="N6" s="166"/>
      <c r="O6" s="13"/>
      <c r="P6" s="146">
        <f>O6+O6*Q33</f>
        <v>0</v>
      </c>
    </row>
    <row r="7" spans="1:16" x14ac:dyDescent="0.2">
      <c r="A7" s="166">
        <f>MENU!A7</f>
        <v>0</v>
      </c>
      <c r="B7" s="166"/>
      <c r="C7" s="13"/>
      <c r="D7" s="144">
        <f>C7+C7*Q33</f>
        <v>0</v>
      </c>
      <c r="E7" s="166">
        <f>MENU!C7</f>
        <v>0</v>
      </c>
      <c r="F7" s="166"/>
      <c r="G7" s="13"/>
      <c r="H7" s="144">
        <f>G7+G7*Q33</f>
        <v>0</v>
      </c>
      <c r="I7" s="166">
        <f>MENU!E7</f>
        <v>0</v>
      </c>
      <c r="J7" s="166"/>
      <c r="K7" s="13"/>
      <c r="L7" s="144">
        <f>K7+K7*Q33</f>
        <v>0</v>
      </c>
      <c r="M7" s="166">
        <f>MENU!G7</f>
        <v>0</v>
      </c>
      <c r="N7" s="166"/>
      <c r="O7" s="13"/>
      <c r="P7" s="146">
        <f>O7+O7*Q33</f>
        <v>0</v>
      </c>
    </row>
    <row r="8" spans="1:16" ht="15" x14ac:dyDescent="0.25">
      <c r="A8" s="169" t="s">
        <v>7</v>
      </c>
      <c r="B8" s="168"/>
      <c r="C8" s="202"/>
      <c r="D8" s="202"/>
      <c r="E8" s="167" t="s">
        <v>7</v>
      </c>
      <c r="F8" s="168"/>
      <c r="G8" s="202"/>
      <c r="H8" s="202"/>
      <c r="I8" s="167" t="s">
        <v>7</v>
      </c>
      <c r="J8" s="168"/>
      <c r="K8" s="202"/>
      <c r="L8" s="202"/>
      <c r="M8" s="167" t="s">
        <v>7</v>
      </c>
      <c r="N8" s="168"/>
      <c r="O8" s="202"/>
      <c r="P8" s="202"/>
    </row>
    <row r="9" spans="1:16" x14ac:dyDescent="0.2">
      <c r="A9" s="177">
        <f>MENU!A9</f>
        <v>0</v>
      </c>
      <c r="B9" s="178"/>
      <c r="C9" s="13"/>
      <c r="D9" s="144">
        <f>C9+C9*Q33</f>
        <v>0</v>
      </c>
      <c r="E9" s="163">
        <f>MENU!C9</f>
        <v>0</v>
      </c>
      <c r="F9" s="164"/>
      <c r="G9" s="13"/>
      <c r="H9" s="144">
        <f t="shared" ref="H9" si="0">G9+G9*Q38</f>
        <v>0</v>
      </c>
      <c r="I9" s="163">
        <f>MENU!E9</f>
        <v>0</v>
      </c>
      <c r="J9" s="164"/>
      <c r="K9" s="13"/>
      <c r="L9" s="144">
        <f>K9+K9*Q33</f>
        <v>0</v>
      </c>
      <c r="M9" s="163">
        <f>MENU!G9</f>
        <v>0</v>
      </c>
      <c r="N9" s="164"/>
      <c r="O9" s="13"/>
      <c r="P9" s="146">
        <f>O9+O9*Q33</f>
        <v>0</v>
      </c>
    </row>
    <row r="10" spans="1:16" x14ac:dyDescent="0.2">
      <c r="A10" s="177">
        <f>MENU!A10</f>
        <v>0</v>
      </c>
      <c r="B10" s="178"/>
      <c r="C10" s="13"/>
      <c r="D10" s="144">
        <f>C10+C10*Q33</f>
        <v>0</v>
      </c>
      <c r="E10" s="163">
        <f>MENU!C10</f>
        <v>0</v>
      </c>
      <c r="F10" s="164"/>
      <c r="G10" s="13"/>
      <c r="H10" s="144">
        <f>G10+G10*Q33</f>
        <v>0</v>
      </c>
      <c r="I10" s="163">
        <f>MENU!E10</f>
        <v>0</v>
      </c>
      <c r="J10" s="164"/>
      <c r="K10" s="13"/>
      <c r="L10" s="144">
        <f>K10+K10*Q33</f>
        <v>0</v>
      </c>
      <c r="M10" s="163">
        <f>MENU!G10</f>
        <v>0</v>
      </c>
      <c r="N10" s="164"/>
      <c r="O10" s="13"/>
      <c r="P10" s="146">
        <f>O10+O10*Q33</f>
        <v>0</v>
      </c>
    </row>
    <row r="11" spans="1:16" x14ac:dyDescent="0.2">
      <c r="A11" s="177">
        <f>MENU!A11</f>
        <v>0</v>
      </c>
      <c r="B11" s="178"/>
      <c r="C11" s="13"/>
      <c r="D11" s="144">
        <f>C11+C11*Q33</f>
        <v>0</v>
      </c>
      <c r="E11" s="163">
        <f>MENU!C11</f>
        <v>0</v>
      </c>
      <c r="F11" s="164"/>
      <c r="G11" s="13"/>
      <c r="H11" s="144">
        <f>G11+G11*Q33</f>
        <v>0</v>
      </c>
      <c r="I11" s="163">
        <f>MENU!E11</f>
        <v>0</v>
      </c>
      <c r="J11" s="164"/>
      <c r="K11" s="13"/>
      <c r="L11" s="144">
        <f>K11+K11*Q33</f>
        <v>0</v>
      </c>
      <c r="M11" s="163">
        <f>MENU!G11</f>
        <v>0</v>
      </c>
      <c r="N11" s="164"/>
      <c r="O11" s="13"/>
      <c r="P11" s="146">
        <f>O11+O11*Q33</f>
        <v>0</v>
      </c>
    </row>
    <row r="12" spans="1:16" x14ac:dyDescent="0.2">
      <c r="A12" s="177">
        <f>MENU!A12</f>
        <v>0</v>
      </c>
      <c r="B12" s="178"/>
      <c r="C12" s="13"/>
      <c r="D12" s="144">
        <f>C12+C12*Q33</f>
        <v>0</v>
      </c>
      <c r="E12" s="163">
        <f>MENU!C12</f>
        <v>0</v>
      </c>
      <c r="F12" s="164"/>
      <c r="G12" s="13"/>
      <c r="H12" s="144">
        <f>G12+G12*Q33</f>
        <v>0</v>
      </c>
      <c r="I12" s="163">
        <f>MENU!E12</f>
        <v>0</v>
      </c>
      <c r="J12" s="164"/>
      <c r="K12" s="13"/>
      <c r="L12" s="144">
        <f>K12+K12*Q33</f>
        <v>0</v>
      </c>
      <c r="M12" s="163">
        <f>MENU!G12</f>
        <v>0</v>
      </c>
      <c r="N12" s="164"/>
      <c r="O12" s="13"/>
      <c r="P12" s="146">
        <f>O12+O12*Q33</f>
        <v>0</v>
      </c>
    </row>
    <row r="13" spans="1:16" x14ac:dyDescent="0.2">
      <c r="A13" s="177">
        <f>MENU!A13</f>
        <v>0</v>
      </c>
      <c r="B13" s="178"/>
      <c r="C13" s="13"/>
      <c r="D13" s="144">
        <f>C13+C13*Q33</f>
        <v>0</v>
      </c>
      <c r="E13" s="163">
        <f>MENU!C13</f>
        <v>0</v>
      </c>
      <c r="F13" s="164"/>
      <c r="G13" s="13"/>
      <c r="H13" s="144">
        <f>G13+G13*Q33</f>
        <v>0</v>
      </c>
      <c r="I13" s="163">
        <f>MENU!E13</f>
        <v>0</v>
      </c>
      <c r="J13" s="164"/>
      <c r="K13" s="13"/>
      <c r="L13" s="144">
        <f>K13+K13*Q33</f>
        <v>0</v>
      </c>
      <c r="M13" s="163">
        <f>MENU!G13</f>
        <v>0</v>
      </c>
      <c r="N13" s="164"/>
      <c r="O13" s="13"/>
      <c r="P13" s="146">
        <f>O13+O13*Q33</f>
        <v>0</v>
      </c>
    </row>
    <row r="14" spans="1:16" x14ac:dyDescent="0.2">
      <c r="A14" s="163">
        <f>MENU!A14</f>
        <v>0</v>
      </c>
      <c r="B14" s="164"/>
      <c r="C14" s="13"/>
      <c r="D14" s="144">
        <f>C14+C14*Q33</f>
        <v>0</v>
      </c>
      <c r="E14" s="163">
        <f>MENU!C14</f>
        <v>0</v>
      </c>
      <c r="F14" s="164"/>
      <c r="G14" s="13"/>
      <c r="H14" s="144">
        <f>G14+G14*Q33</f>
        <v>0</v>
      </c>
      <c r="I14" s="163">
        <f>MENU!E14</f>
        <v>0</v>
      </c>
      <c r="J14" s="164"/>
      <c r="K14" s="13"/>
      <c r="L14" s="144">
        <f>K14+K14*Q33</f>
        <v>0</v>
      </c>
      <c r="M14" s="163">
        <f>MENU!G14</f>
        <v>0</v>
      </c>
      <c r="N14" s="164"/>
      <c r="O14" s="13"/>
      <c r="P14" s="146">
        <f>O14+O14*Q33</f>
        <v>0</v>
      </c>
    </row>
    <row r="15" spans="1:16" ht="15" x14ac:dyDescent="0.25">
      <c r="A15" s="169" t="s">
        <v>8</v>
      </c>
      <c r="B15" s="168"/>
      <c r="C15" s="202"/>
      <c r="D15" s="202"/>
      <c r="E15" s="167" t="s">
        <v>8</v>
      </c>
      <c r="F15" s="168"/>
      <c r="G15" s="202"/>
      <c r="H15" s="202"/>
      <c r="I15" s="167" t="s">
        <v>8</v>
      </c>
      <c r="J15" s="168"/>
      <c r="K15" s="202"/>
      <c r="L15" s="202"/>
      <c r="M15" s="167" t="s">
        <v>8</v>
      </c>
      <c r="N15" s="168"/>
      <c r="O15" s="202"/>
      <c r="P15" s="202"/>
    </row>
    <row r="16" spans="1:16" x14ac:dyDescent="0.2">
      <c r="A16" s="166">
        <f>MENU!A17</f>
        <v>0</v>
      </c>
      <c r="B16" s="166"/>
      <c r="C16" s="13"/>
      <c r="D16" s="144">
        <f>C16+C16*Q33</f>
        <v>0</v>
      </c>
      <c r="E16" s="166">
        <f>MENU!C17</f>
        <v>0</v>
      </c>
      <c r="F16" s="166"/>
      <c r="G16" s="131"/>
      <c r="H16" s="144">
        <f>G16+G16*Q33</f>
        <v>0</v>
      </c>
      <c r="I16" s="166">
        <f>MENU!E20</f>
        <v>0</v>
      </c>
      <c r="J16" s="166"/>
      <c r="K16" s="13"/>
      <c r="L16" s="144">
        <f>K16+K16*Q33</f>
        <v>0</v>
      </c>
      <c r="M16" s="166">
        <f>MENU!G17</f>
        <v>0</v>
      </c>
      <c r="N16" s="166"/>
      <c r="O16" s="13"/>
      <c r="P16" s="146">
        <f>O16+O16*Q33</f>
        <v>0</v>
      </c>
    </row>
    <row r="17" spans="1:16" x14ac:dyDescent="0.2">
      <c r="A17" s="166">
        <f>MENU!A18</f>
        <v>0</v>
      </c>
      <c r="B17" s="166"/>
      <c r="C17" s="13"/>
      <c r="D17" s="144">
        <f>C17+C17*Q33</f>
        <v>0</v>
      </c>
      <c r="E17" s="166">
        <f>MENU!C18</f>
        <v>0</v>
      </c>
      <c r="F17" s="166"/>
      <c r="G17" s="13"/>
      <c r="H17" s="144">
        <f>G17+G17*Q33</f>
        <v>0</v>
      </c>
      <c r="I17" s="166">
        <f>MENU!E17</f>
        <v>0</v>
      </c>
      <c r="J17" s="166"/>
      <c r="K17" s="13"/>
      <c r="L17" s="144">
        <f>K17+K17*Q33</f>
        <v>0</v>
      </c>
      <c r="M17" s="166">
        <f>MENU!G18</f>
        <v>0</v>
      </c>
      <c r="N17" s="166"/>
      <c r="O17" s="13"/>
      <c r="P17" s="146">
        <f>O17+O17*Q33</f>
        <v>0</v>
      </c>
    </row>
    <row r="18" spans="1:16" x14ac:dyDescent="0.2">
      <c r="A18" s="166">
        <f>MENU!A19</f>
        <v>0</v>
      </c>
      <c r="B18" s="166"/>
      <c r="C18" s="13"/>
      <c r="D18" s="144">
        <f>C18+C18*Q33</f>
        <v>0</v>
      </c>
      <c r="E18" s="166">
        <f>MENU!C19</f>
        <v>0</v>
      </c>
      <c r="F18" s="166"/>
      <c r="G18" s="13"/>
      <c r="H18" s="144">
        <f>G18+G18*Q33</f>
        <v>0</v>
      </c>
      <c r="I18" s="166">
        <f>MENU!E19</f>
        <v>0</v>
      </c>
      <c r="J18" s="166"/>
      <c r="K18" s="13"/>
      <c r="L18" s="144">
        <f>K18+K18*Q33</f>
        <v>0</v>
      </c>
      <c r="M18" s="166">
        <f>MENU!G19</f>
        <v>0</v>
      </c>
      <c r="N18" s="166"/>
      <c r="O18" s="13"/>
      <c r="P18" s="146">
        <f>O18+O18*Q33</f>
        <v>0</v>
      </c>
    </row>
    <row r="19" spans="1:16" x14ac:dyDescent="0.2">
      <c r="A19" s="166">
        <f>MENU!A20</f>
        <v>0</v>
      </c>
      <c r="B19" s="166"/>
      <c r="C19" s="13"/>
      <c r="D19" s="144">
        <f>C19+C19*Q33</f>
        <v>0</v>
      </c>
      <c r="E19" s="166">
        <f>MENU!C20</f>
        <v>0</v>
      </c>
      <c r="F19" s="166"/>
      <c r="G19" s="13"/>
      <c r="H19" s="144">
        <f>G19+G19*Q33</f>
        <v>0</v>
      </c>
      <c r="I19" s="166">
        <f>MENU!E20</f>
        <v>0</v>
      </c>
      <c r="J19" s="166"/>
      <c r="K19" s="13"/>
      <c r="L19" s="144">
        <f>K19+K19*Q33</f>
        <v>0</v>
      </c>
      <c r="M19" s="166">
        <f>MENU!G20</f>
        <v>0</v>
      </c>
      <c r="N19" s="166"/>
      <c r="O19" s="13"/>
      <c r="P19" s="146">
        <f>O19+O19*Q33</f>
        <v>0</v>
      </c>
    </row>
    <row r="20" spans="1:16" ht="15" x14ac:dyDescent="0.25">
      <c r="A20" s="169" t="str">
        <f>MENU!A21</f>
        <v>Produits laitiers</v>
      </c>
      <c r="B20" s="168"/>
      <c r="C20" s="202"/>
      <c r="D20" s="202"/>
      <c r="E20" s="167" t="s">
        <v>9</v>
      </c>
      <c r="F20" s="168"/>
      <c r="G20" s="202"/>
      <c r="H20" s="202"/>
      <c r="I20" s="167" t="s">
        <v>9</v>
      </c>
      <c r="J20" s="168"/>
      <c r="K20" s="202"/>
      <c r="L20" s="202"/>
      <c r="M20" s="167" t="s">
        <v>9</v>
      </c>
      <c r="N20" s="168"/>
      <c r="O20" s="202"/>
      <c r="P20" s="202"/>
    </row>
    <row r="21" spans="1:16" x14ac:dyDescent="0.2">
      <c r="A21" s="165" t="str">
        <f>MENU!A22</f>
        <v>Fromage</v>
      </c>
      <c r="B21" s="165"/>
      <c r="C21" s="13"/>
      <c r="D21" s="144">
        <f>C21+C21*Q33</f>
        <v>0</v>
      </c>
      <c r="E21" s="165" t="str">
        <f>MENU!C22</f>
        <v>Fromage</v>
      </c>
      <c r="F21" s="165"/>
      <c r="G21" s="13"/>
      <c r="H21" s="144">
        <f>G21+G21*Q33</f>
        <v>0</v>
      </c>
      <c r="I21" s="165" t="str">
        <f>MENU!E22</f>
        <v>Fromage</v>
      </c>
      <c r="J21" s="165"/>
      <c r="K21" s="13"/>
      <c r="L21" s="144">
        <f>K21+K21*Q33</f>
        <v>0</v>
      </c>
      <c r="M21" s="165" t="str">
        <f>MENU!G22</f>
        <v>Fromage</v>
      </c>
      <c r="N21" s="165"/>
      <c r="O21" s="13"/>
      <c r="P21" s="146">
        <f>O21+O21*Q33</f>
        <v>0</v>
      </c>
    </row>
    <row r="22" spans="1:16" x14ac:dyDescent="0.2">
      <c r="A22" s="165" t="s">
        <v>248</v>
      </c>
      <c r="B22" s="165"/>
      <c r="C22" s="13"/>
      <c r="D22" s="144">
        <f>C22+C22*Q33</f>
        <v>0</v>
      </c>
      <c r="E22" s="165" t="s">
        <v>248</v>
      </c>
      <c r="F22" s="165"/>
      <c r="G22" s="13"/>
      <c r="H22" s="144">
        <f>G22+G22*Q33</f>
        <v>0</v>
      </c>
      <c r="I22" s="165" t="s">
        <v>248</v>
      </c>
      <c r="J22" s="165"/>
      <c r="K22" s="13"/>
      <c r="L22" s="144">
        <f>K22+K22*Q33</f>
        <v>0</v>
      </c>
      <c r="M22" s="165" t="s">
        <v>248</v>
      </c>
      <c r="N22" s="165"/>
      <c r="O22" s="13"/>
      <c r="P22" s="146">
        <f>O22+O22*Q33</f>
        <v>0</v>
      </c>
    </row>
    <row r="23" spans="1:16" x14ac:dyDescent="0.2">
      <c r="A23" s="165" t="s">
        <v>247</v>
      </c>
      <c r="B23" s="165"/>
      <c r="C23" s="13"/>
      <c r="D23" s="144">
        <f>C23+C23*Q33</f>
        <v>0</v>
      </c>
      <c r="E23" s="165" t="s">
        <v>247</v>
      </c>
      <c r="F23" s="165"/>
      <c r="G23" s="13"/>
      <c r="H23" s="144">
        <f>G23+G23*Q33</f>
        <v>0</v>
      </c>
      <c r="I23" s="165" t="s">
        <v>247</v>
      </c>
      <c r="J23" s="165"/>
      <c r="K23" s="13"/>
      <c r="L23" s="144">
        <f>K23+K23*Q33</f>
        <v>0</v>
      </c>
      <c r="M23" s="165" t="s">
        <v>247</v>
      </c>
      <c r="N23" s="165"/>
      <c r="O23" s="13"/>
      <c r="P23" s="146">
        <f>O23+O23*Q33</f>
        <v>0</v>
      </c>
    </row>
    <row r="24" spans="1:16" x14ac:dyDescent="0.2">
      <c r="A24" s="176">
        <f>MENU!A24</f>
        <v>0</v>
      </c>
      <c r="B24" s="173"/>
      <c r="C24" s="13"/>
      <c r="D24" s="144">
        <f>C24+C24*Q33</f>
        <v>0</v>
      </c>
      <c r="E24" s="172">
        <f>MENU!C24</f>
        <v>0</v>
      </c>
      <c r="F24" s="173"/>
      <c r="G24" s="13"/>
      <c r="H24" s="144">
        <f>G24+G24*Q33</f>
        <v>0</v>
      </c>
      <c r="I24" s="172">
        <f>MENU!E24</f>
        <v>0</v>
      </c>
      <c r="J24" s="173"/>
      <c r="K24" s="13"/>
      <c r="L24" s="144">
        <f>K24+K24*Q33</f>
        <v>0</v>
      </c>
      <c r="M24" s="172">
        <f>MENU!G24</f>
        <v>0</v>
      </c>
      <c r="N24" s="173"/>
      <c r="O24" s="13"/>
      <c r="P24" s="146">
        <f>O24+O24*Q33</f>
        <v>0</v>
      </c>
    </row>
    <row r="25" spans="1:16" x14ac:dyDescent="0.2">
      <c r="A25" s="176">
        <f>MENU!A25</f>
        <v>0</v>
      </c>
      <c r="B25" s="173"/>
      <c r="C25" s="13"/>
      <c r="D25" s="144">
        <f>C25+C25*Q33</f>
        <v>0</v>
      </c>
      <c r="E25" s="170">
        <f>MENU!C25</f>
        <v>0</v>
      </c>
      <c r="F25" s="171"/>
      <c r="G25" s="13"/>
      <c r="H25" s="144">
        <f>G25+G25*Q33</f>
        <v>0</v>
      </c>
      <c r="I25" s="170">
        <f>MENU!E25</f>
        <v>0</v>
      </c>
      <c r="J25" s="171"/>
      <c r="K25" s="13"/>
      <c r="L25" s="144">
        <f>K25+K25*Q33</f>
        <v>0</v>
      </c>
      <c r="M25" s="170">
        <f>MENU!G25</f>
        <v>0</v>
      </c>
      <c r="N25" s="171"/>
      <c r="O25" s="13"/>
      <c r="P25" s="146">
        <f>O25+O25*Q33</f>
        <v>0</v>
      </c>
    </row>
    <row r="26" spans="1:16" ht="15" x14ac:dyDescent="0.25">
      <c r="A26" s="185" t="s">
        <v>28</v>
      </c>
      <c r="B26" s="185"/>
      <c r="C26" s="14"/>
      <c r="D26" s="144">
        <f>C26+C26*Q33</f>
        <v>0</v>
      </c>
      <c r="E26" s="185" t="s">
        <v>28</v>
      </c>
      <c r="F26" s="185"/>
      <c r="G26" s="14"/>
      <c r="H26" s="144">
        <f>G26+G26*Q33</f>
        <v>0</v>
      </c>
      <c r="I26" s="185" t="s">
        <v>28</v>
      </c>
      <c r="J26" s="185"/>
      <c r="K26" s="14"/>
      <c r="L26" s="144">
        <f>K26+K26*Q33</f>
        <v>0</v>
      </c>
      <c r="M26" s="185" t="s">
        <v>28</v>
      </c>
      <c r="N26" s="185"/>
      <c r="O26" s="14"/>
      <c r="P26" s="146">
        <f>O26+O26*Q33</f>
        <v>0</v>
      </c>
    </row>
    <row r="27" spans="1:16" ht="15" x14ac:dyDescent="0.25">
      <c r="A27" s="181" t="s">
        <v>13</v>
      </c>
      <c r="B27" s="181"/>
      <c r="C27" s="15"/>
      <c r="D27" s="145">
        <f>C27+C27*Q33</f>
        <v>0</v>
      </c>
      <c r="E27" s="181" t="s">
        <v>13</v>
      </c>
      <c r="F27" s="181"/>
      <c r="G27" s="15"/>
      <c r="H27" s="145">
        <f>G27+G27*Q33</f>
        <v>0</v>
      </c>
      <c r="I27" s="181" t="s">
        <v>13</v>
      </c>
      <c r="J27" s="181"/>
      <c r="K27" s="15"/>
      <c r="L27" s="145">
        <f>K27+K27*Q33</f>
        <v>0</v>
      </c>
      <c r="M27" s="181" t="s">
        <v>13</v>
      </c>
      <c r="N27" s="181"/>
      <c r="O27" s="15"/>
      <c r="P27" s="147">
        <f>O27+O27*Q33</f>
        <v>0</v>
      </c>
    </row>
    <row r="28" spans="1:16" x14ac:dyDescent="0.2">
      <c r="A28"/>
      <c r="E28"/>
      <c r="I28"/>
      <c r="M28"/>
    </row>
    <row r="29" spans="1:16" ht="15" x14ac:dyDescent="0.25">
      <c r="A29" s="182" t="s">
        <v>29</v>
      </c>
      <c r="B29" s="182"/>
      <c r="C29" s="183"/>
      <c r="D29" s="184"/>
      <c r="E29" s="182" t="s">
        <v>29</v>
      </c>
      <c r="F29" s="182"/>
      <c r="G29" s="183"/>
      <c r="H29" s="184"/>
      <c r="I29" s="182" t="s">
        <v>29</v>
      </c>
      <c r="J29" s="182"/>
      <c r="K29" s="183"/>
      <c r="L29" s="184"/>
      <c r="M29" s="182" t="s">
        <v>29</v>
      </c>
      <c r="N29" s="182"/>
      <c r="O29" s="193"/>
      <c r="P29" s="194"/>
    </row>
    <row r="30" spans="1:16" ht="15" x14ac:dyDescent="0.25">
      <c r="A30" s="179" t="s">
        <v>30</v>
      </c>
      <c r="B30" s="179"/>
      <c r="C30" s="28">
        <f>SUM(C4:C27)</f>
        <v>0</v>
      </c>
      <c r="D30" s="28">
        <f>C30+C30*Q33</f>
        <v>0</v>
      </c>
      <c r="E30" s="179" t="s">
        <v>31</v>
      </c>
      <c r="F30" s="179"/>
      <c r="G30" s="29">
        <f>SUM(G4:G27)</f>
        <v>0</v>
      </c>
      <c r="H30" s="29">
        <f>G30+G30*Q33</f>
        <v>0</v>
      </c>
      <c r="I30" s="179" t="s">
        <v>32</v>
      </c>
      <c r="J30" s="179"/>
      <c r="K30" s="29">
        <f>SUM(K4:K27)</f>
        <v>0</v>
      </c>
      <c r="L30" s="29">
        <f>K30+K30*Q33</f>
        <v>0</v>
      </c>
      <c r="M30" s="179" t="s">
        <v>33</v>
      </c>
      <c r="N30" s="179"/>
      <c r="O30" s="132">
        <f>SUM(O4:O27)</f>
        <v>0</v>
      </c>
      <c r="P30" s="149">
        <f>O30+O30*Q33</f>
        <v>0</v>
      </c>
    </row>
    <row r="31" spans="1:16" ht="15" x14ac:dyDescent="0.25">
      <c r="A31" s="180" t="s">
        <v>34</v>
      </c>
      <c r="B31" s="180"/>
      <c r="C31" s="30" t="e">
        <f>C30/C29</f>
        <v>#DIV/0!</v>
      </c>
      <c r="D31" s="30" t="e">
        <f>C31+C31*Q33</f>
        <v>#DIV/0!</v>
      </c>
      <c r="E31" s="180" t="s">
        <v>34</v>
      </c>
      <c r="F31" s="180"/>
      <c r="G31" s="30" t="e">
        <f>G30/G29</f>
        <v>#DIV/0!</v>
      </c>
      <c r="H31" s="30" t="e">
        <f>G31+G31*Q33</f>
        <v>#DIV/0!</v>
      </c>
      <c r="I31" s="180" t="s">
        <v>34</v>
      </c>
      <c r="J31" s="180"/>
      <c r="K31" s="30" t="e">
        <f>K30/K29</f>
        <v>#DIV/0!</v>
      </c>
      <c r="L31" s="30" t="e">
        <f>K31+K31*Q33</f>
        <v>#DIV/0!</v>
      </c>
      <c r="M31" s="180" t="s">
        <v>34</v>
      </c>
      <c r="N31" s="180"/>
      <c r="O31" s="133" t="e">
        <f>O30/O29</f>
        <v>#DIV/0!</v>
      </c>
      <c r="P31" s="148" t="e">
        <f>O31+O31*Q33</f>
        <v>#DIV/0!</v>
      </c>
    </row>
    <row r="32" spans="1:16" x14ac:dyDescent="0.2">
      <c r="A32"/>
      <c r="B32"/>
      <c r="C32"/>
      <c r="D32"/>
      <c r="E32"/>
      <c r="F32"/>
      <c r="G32"/>
      <c r="H32"/>
      <c r="I32"/>
      <c r="J32"/>
      <c r="K32"/>
      <c r="L32"/>
      <c r="M32"/>
      <c r="N32"/>
      <c r="O32"/>
      <c r="P32"/>
    </row>
    <row r="33" spans="1:17" ht="15" x14ac:dyDescent="0.25">
      <c r="A33" s="135" t="s">
        <v>35</v>
      </c>
      <c r="B33" s="136"/>
      <c r="C33" s="138" t="e">
        <f>(C31+G31+K31+O31)/4</f>
        <v>#DIV/0!</v>
      </c>
      <c r="D33" s="150" t="e">
        <f>C33+C33*Q33</f>
        <v>#DIV/0!</v>
      </c>
      <c r="E33" s="197" t="s">
        <v>36</v>
      </c>
      <c r="F33" s="198"/>
      <c r="G33" s="151">
        <v>1.9</v>
      </c>
      <c r="H33" s="139">
        <f>G33+G33*Q33</f>
        <v>2.0044999999999997</v>
      </c>
      <c r="K33" s="175" t="s">
        <v>37</v>
      </c>
      <c r="L33" s="175"/>
      <c r="M33" s="175"/>
      <c r="N33" s="143">
        <f>SUM(C4:C7,G4:G7,K4:K7,O4:O7)</f>
        <v>0</v>
      </c>
      <c r="P33" s="134" t="s">
        <v>253</v>
      </c>
      <c r="Q33" s="152">
        <v>5.5E-2</v>
      </c>
    </row>
    <row r="34" spans="1:17" ht="15" x14ac:dyDescent="0.25">
      <c r="A34" s="31" t="s">
        <v>38</v>
      </c>
      <c r="B34" s="31"/>
      <c r="C34" s="137">
        <f>SUM(C30,G30,K30,O30)</f>
        <v>0</v>
      </c>
      <c r="D34" s="142">
        <f>C34+C34*Q33</f>
        <v>0</v>
      </c>
      <c r="E34" s="199" t="s">
        <v>39</v>
      </c>
      <c r="F34" s="200"/>
      <c r="G34" s="140">
        <f>C35*G33</f>
        <v>0</v>
      </c>
      <c r="H34" s="142">
        <f>G34+G34*Q33</f>
        <v>0</v>
      </c>
      <c r="K34" s="174" t="s">
        <v>40</v>
      </c>
      <c r="L34" s="174"/>
      <c r="M34" s="174"/>
      <c r="N34" s="32">
        <f>SUM(C9:C14,G9:G14,K9:K14,O9:O14)</f>
        <v>0</v>
      </c>
    </row>
    <row r="35" spans="1:17" ht="15" x14ac:dyDescent="0.25">
      <c r="A35" s="135" t="s">
        <v>41</v>
      </c>
      <c r="B35" s="136"/>
      <c r="C35" s="195">
        <f>SUM(C29,G29,K29,O29)</f>
        <v>0</v>
      </c>
      <c r="D35" s="196"/>
      <c r="E35" s="201" t="s">
        <v>42</v>
      </c>
      <c r="F35" s="198"/>
      <c r="G35" s="141">
        <f>G34-C34</f>
        <v>0</v>
      </c>
      <c r="H35" s="142">
        <f>G35+G35*Q33</f>
        <v>0</v>
      </c>
      <c r="K35" s="175" t="s">
        <v>43</v>
      </c>
      <c r="L35" s="175"/>
      <c r="M35" s="175"/>
      <c r="N35" s="143">
        <f>SUM(C16:C19,G17:G19,K16:K19,O16:O19)</f>
        <v>0</v>
      </c>
    </row>
    <row r="36" spans="1:17" ht="15" x14ac:dyDescent="0.25">
      <c r="A36"/>
      <c r="B36"/>
      <c r="C36"/>
      <c r="K36" s="174" t="s">
        <v>44</v>
      </c>
      <c r="L36" s="174"/>
      <c r="M36" s="174"/>
      <c r="N36" s="32">
        <f>SUM(C21:C25,G21:G25,K21:K25,O21:O25)</f>
        <v>0</v>
      </c>
    </row>
    <row r="37" spans="1:17" ht="15" x14ac:dyDescent="0.25">
      <c r="G37"/>
      <c r="H37"/>
      <c r="I37"/>
      <c r="K37" s="175" t="s">
        <v>45</v>
      </c>
      <c r="L37" s="175"/>
      <c r="M37" s="175"/>
      <c r="N37" s="143">
        <f>SUM(C26,G26,K26,O26)</f>
        <v>0</v>
      </c>
    </row>
    <row r="38" spans="1:17" ht="15" x14ac:dyDescent="0.25">
      <c r="B38"/>
      <c r="C38"/>
      <c r="D38"/>
      <c r="E38"/>
      <c r="F38"/>
      <c r="G38"/>
      <c r="H38"/>
      <c r="I38"/>
      <c r="J38" s="17"/>
      <c r="K38" s="174" t="s">
        <v>46</v>
      </c>
      <c r="L38" s="174"/>
      <c r="M38" s="174"/>
      <c r="N38" s="32">
        <f>SUM(C27,G27,K27,O27)</f>
        <v>0</v>
      </c>
    </row>
    <row r="39" spans="1:17" x14ac:dyDescent="0.2">
      <c r="B39"/>
      <c r="C39"/>
      <c r="D39"/>
    </row>
  </sheetData>
  <sheetProtection sheet="1" formatColumns="0" selectLockedCells="1"/>
  <customSheetViews>
    <customSheetView guid="{756EAC38-9D43-47FF-BD55-C7A7235E51EF}" scale="130">
      <pane ySplit="2" topLeftCell="A24" activePane="bottomLeft" state="frozen"/>
      <selection pane="bottomLeft" activeCell="H43" sqref="H43"/>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customSheetView>
  </customSheetViews>
  <mergeCells count="146">
    <mergeCell ref="O29:P29"/>
    <mergeCell ref="C35:D35"/>
    <mergeCell ref="G1:H1"/>
    <mergeCell ref="E33:F33"/>
    <mergeCell ref="E34:F34"/>
    <mergeCell ref="E35:F35"/>
    <mergeCell ref="C8:D8"/>
    <mergeCell ref="C15:D15"/>
    <mergeCell ref="C20:D20"/>
    <mergeCell ref="G8:H8"/>
    <mergeCell ref="G15:H15"/>
    <mergeCell ref="G20:H20"/>
    <mergeCell ref="K8:L8"/>
    <mergeCell ref="K15:L15"/>
    <mergeCell ref="K20:L20"/>
    <mergeCell ref="O8:P8"/>
    <mergeCell ref="O15:P15"/>
    <mergeCell ref="O20:P20"/>
    <mergeCell ref="M9:N9"/>
    <mergeCell ref="M10:N10"/>
    <mergeCell ref="M11:N11"/>
    <mergeCell ref="M12:N12"/>
    <mergeCell ref="M13:N13"/>
    <mergeCell ref="M14:N14"/>
    <mergeCell ref="A4:B4"/>
    <mergeCell ref="E4:F4"/>
    <mergeCell ref="I4:J4"/>
    <mergeCell ref="M4:N4"/>
    <mergeCell ref="A1:B1"/>
    <mergeCell ref="C1:F1"/>
    <mergeCell ref="I1:K1"/>
    <mergeCell ref="A2:C2"/>
    <mergeCell ref="E2:G2"/>
    <mergeCell ref="I2:K2"/>
    <mergeCell ref="M2:O2"/>
    <mergeCell ref="A3:B3"/>
    <mergeCell ref="E3:F3"/>
    <mergeCell ref="I3:J3"/>
    <mergeCell ref="M3:N3"/>
    <mergeCell ref="A7:B7"/>
    <mergeCell ref="E7:F7"/>
    <mergeCell ref="I7:J7"/>
    <mergeCell ref="M7:N7"/>
    <mergeCell ref="A8:B8"/>
    <mergeCell ref="E8:F8"/>
    <mergeCell ref="I8:J8"/>
    <mergeCell ref="M8:N8"/>
    <mergeCell ref="A5:B5"/>
    <mergeCell ref="E5:F5"/>
    <mergeCell ref="I5:J5"/>
    <mergeCell ref="M5:N5"/>
    <mergeCell ref="A6:B6"/>
    <mergeCell ref="E6:F6"/>
    <mergeCell ref="I6:J6"/>
    <mergeCell ref="M6:N6"/>
    <mergeCell ref="A26:B26"/>
    <mergeCell ref="E26:F26"/>
    <mergeCell ref="I26:J26"/>
    <mergeCell ref="M26:N26"/>
    <mergeCell ref="A21:B21"/>
    <mergeCell ref="E21:F21"/>
    <mergeCell ref="I21:J21"/>
    <mergeCell ref="M21:N21"/>
    <mergeCell ref="A22:B22"/>
    <mergeCell ref="E22:F22"/>
    <mergeCell ref="I22:J22"/>
    <mergeCell ref="M22:N22"/>
    <mergeCell ref="M24:N24"/>
    <mergeCell ref="M25:N25"/>
    <mergeCell ref="A30:B30"/>
    <mergeCell ref="E30:F30"/>
    <mergeCell ref="I30:J30"/>
    <mergeCell ref="M30:N30"/>
    <mergeCell ref="A31:B31"/>
    <mergeCell ref="E31:F31"/>
    <mergeCell ref="I31:J31"/>
    <mergeCell ref="M31:N31"/>
    <mergeCell ref="A27:B27"/>
    <mergeCell ref="E27:F27"/>
    <mergeCell ref="I27:J27"/>
    <mergeCell ref="M27:N27"/>
    <mergeCell ref="A29:B29"/>
    <mergeCell ref="E29:F29"/>
    <mergeCell ref="I29:J29"/>
    <mergeCell ref="M29:N29"/>
    <mergeCell ref="C29:D29"/>
    <mergeCell ref="G29:H29"/>
    <mergeCell ref="K29:L29"/>
    <mergeCell ref="K36:M36"/>
    <mergeCell ref="K37:M37"/>
    <mergeCell ref="K38:M38"/>
    <mergeCell ref="K33:M33"/>
    <mergeCell ref="K34:M34"/>
    <mergeCell ref="K35:M35"/>
    <mergeCell ref="E9:F9"/>
    <mergeCell ref="A14:B14"/>
    <mergeCell ref="A25:B25"/>
    <mergeCell ref="A24:B24"/>
    <mergeCell ref="E10:F10"/>
    <mergeCell ref="E11:F11"/>
    <mergeCell ref="E12:F12"/>
    <mergeCell ref="E13:F13"/>
    <mergeCell ref="E14:F14"/>
    <mergeCell ref="E24:F24"/>
    <mergeCell ref="E25:F25"/>
    <mergeCell ref="A9:B9"/>
    <mergeCell ref="A11:B11"/>
    <mergeCell ref="A10:B10"/>
    <mergeCell ref="A12:B12"/>
    <mergeCell ref="A13:B13"/>
    <mergeCell ref="A23:B23"/>
    <mergeCell ref="E23:F23"/>
    <mergeCell ref="A19:B19"/>
    <mergeCell ref="E19:F19"/>
    <mergeCell ref="A20:B20"/>
    <mergeCell ref="E20:F20"/>
    <mergeCell ref="A17:B17"/>
    <mergeCell ref="E17:F17"/>
    <mergeCell ref="I14:J14"/>
    <mergeCell ref="I25:J25"/>
    <mergeCell ref="I24:J24"/>
    <mergeCell ref="A18:B18"/>
    <mergeCell ref="E18:F18"/>
    <mergeCell ref="I18:J18"/>
    <mergeCell ref="A15:B15"/>
    <mergeCell ref="E15:F15"/>
    <mergeCell ref="I15:J15"/>
    <mergeCell ref="A16:B16"/>
    <mergeCell ref="E16:F16"/>
    <mergeCell ref="I16:J16"/>
    <mergeCell ref="I9:J9"/>
    <mergeCell ref="I10:J10"/>
    <mergeCell ref="I11:J11"/>
    <mergeCell ref="I12:J12"/>
    <mergeCell ref="I13:J13"/>
    <mergeCell ref="I23:J23"/>
    <mergeCell ref="M23:N23"/>
    <mergeCell ref="I19:J19"/>
    <mergeCell ref="M19:N19"/>
    <mergeCell ref="I20:J20"/>
    <mergeCell ref="M20:N20"/>
    <mergeCell ref="I17:J17"/>
    <mergeCell ref="M17:N17"/>
    <mergeCell ref="M18:N18"/>
    <mergeCell ref="M15:N15"/>
    <mergeCell ref="M16:N16"/>
  </mergeCells>
  <conditionalFormatting sqref="G35">
    <cfRule type="cellIs" dxfId="47" priority="14" operator="lessThan">
      <formula>0</formula>
    </cfRule>
    <cfRule type="cellIs" dxfId="46" priority="21" stopIfTrue="1" operator="greaterThan">
      <formula>0</formula>
    </cfRule>
  </conditionalFormatting>
  <conditionalFormatting sqref="C33 C31 G31 K31 O31">
    <cfRule type="cellIs" dxfId="45" priority="39" stopIfTrue="1" operator="lessThan">
      <formula>$G$33</formula>
    </cfRule>
  </conditionalFormatting>
  <conditionalFormatting sqref="C33 C31 G31 K31 O31">
    <cfRule type="cellIs" dxfId="44" priority="44" stopIfTrue="1" operator="greaterThan">
      <formula>$G$33</formula>
    </cfRule>
  </conditionalFormatting>
  <conditionalFormatting sqref="C34">
    <cfRule type="cellIs" dxfId="43" priority="45" stopIfTrue="1" operator="lessThan">
      <formula>$G$34</formula>
    </cfRule>
  </conditionalFormatting>
  <conditionalFormatting sqref="C34">
    <cfRule type="cellIs" dxfId="42" priority="46" stopIfTrue="1" operator="greaterThan">
      <formula>$G$34</formula>
    </cfRule>
  </conditionalFormatting>
  <conditionalFormatting sqref="H35">
    <cfRule type="cellIs" dxfId="41" priority="15" operator="lessThan">
      <formula>0</formula>
    </cfRule>
    <cfRule type="cellIs" dxfId="40" priority="16" operator="greaterThanOrEqual">
      <formula>0</formula>
    </cfRule>
  </conditionalFormatting>
  <conditionalFormatting sqref="D33">
    <cfRule type="cellIs" dxfId="39" priority="12" operator="greaterThan">
      <formula>$H$33</formula>
    </cfRule>
    <cfRule type="cellIs" dxfId="38" priority="13" operator="lessThanOrEqual">
      <formula>$H$33</formula>
    </cfRule>
  </conditionalFormatting>
  <conditionalFormatting sqref="D34">
    <cfRule type="cellIs" dxfId="37" priority="10" operator="greaterThan">
      <formula>$H$34</formula>
    </cfRule>
    <cfRule type="cellIs" dxfId="36" priority="11" operator="lessThanOrEqual">
      <formula>$H$34</formula>
    </cfRule>
  </conditionalFormatting>
  <conditionalFormatting sqref="D31">
    <cfRule type="cellIs" dxfId="35" priority="8" operator="greaterThan">
      <formula>$H$33</formula>
    </cfRule>
    <cfRule type="cellIs" dxfId="34" priority="9" operator="lessThanOrEqual">
      <formula>$H$33</formula>
    </cfRule>
  </conditionalFormatting>
  <conditionalFormatting sqref="H31">
    <cfRule type="cellIs" dxfId="33" priority="6" operator="greaterThan">
      <formula>$H$33</formula>
    </cfRule>
    <cfRule type="cellIs" dxfId="32" priority="7" operator="lessThanOrEqual">
      <formula>$H$33</formula>
    </cfRule>
  </conditionalFormatting>
  <conditionalFormatting sqref="L31">
    <cfRule type="cellIs" dxfId="31" priority="4" operator="greaterThan">
      <formula>$H$33</formula>
    </cfRule>
    <cfRule type="cellIs" dxfId="30" priority="5" operator="lessThanOrEqual">
      <formula>$H$33</formula>
    </cfRule>
  </conditionalFormatting>
  <conditionalFormatting sqref="P31">
    <cfRule type="cellIs" dxfId="29" priority="2" operator="greaterThan">
      <formula>$H$33</formula>
    </cfRule>
    <cfRule type="cellIs" dxfId="28" priority="3" operator="lessThanOrEqual">
      <formula>$H$33</formula>
    </cfRule>
  </conditionalFormatting>
  <conditionalFormatting sqref="D4:D7 H4:H7 L4:L7 P4:P7 D9:D14 D16:D19 D21:D27 H9:H14 H16:H19 H21:H27 L9:L14 L16:L19 L21:L27 P9:P14 P16:P19 P21:P27">
    <cfRule type="cellIs" dxfId="27" priority="1" operator="equal">
      <formula>0</formula>
    </cfRule>
  </conditionalFormatting>
  <pageMargins left="0.39370078740157505" right="8.9763779527559151E-2" top="0.23503937007874001" bottom="0.24448818897637842" header="0" footer="5.1574803149606316E-2"/>
  <pageSetup paperSize="9" fitToWidth="0" fitToHeight="0" pageOrder="overThenDown" orientation="landscape" useFirstPageNumber="1" horizontalDpi="200" verticalDpi="200" r:id="rId1"/>
  <headerFooter alignWithMargins="0">
    <oddHeader>&amp;C&amp;A</oddHeader>
    <oddFooter>&amp;CPage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rgb="FF00B0F0"/>
  </sheetPr>
  <dimension ref="A1:T27"/>
  <sheetViews>
    <sheetView zoomScale="130" zoomScaleNormal="130" workbookViewId="0">
      <selection activeCell="C4" sqref="C4"/>
    </sheetView>
  </sheetViews>
  <sheetFormatPr baseColWidth="10" defaultRowHeight="14.25" x14ac:dyDescent="0.2"/>
  <cols>
    <col min="1" max="1" width="8.375" customWidth="1"/>
    <col min="2" max="2" width="14" customWidth="1"/>
    <col min="3" max="3" width="10.25" customWidth="1"/>
    <col min="4" max="4" width="9.375" customWidth="1"/>
    <col min="5" max="5" width="12.25" customWidth="1"/>
    <col min="6" max="6" width="8.375" customWidth="1"/>
    <col min="7" max="7" width="17.375" customWidth="1"/>
    <col min="8" max="8" width="10" customWidth="1"/>
    <col min="9" max="9" width="9.75" customWidth="1"/>
    <col min="10" max="10" width="12.25" customWidth="1"/>
    <col min="11" max="11" width="8.875" customWidth="1"/>
    <col min="12" max="12" width="15.25" customWidth="1"/>
    <col min="13" max="13" width="10" customWidth="1"/>
    <col min="14" max="14" width="9.25" customWidth="1"/>
    <col min="15" max="15" width="12.25" customWidth="1"/>
    <col min="16" max="16" width="8.75" customWidth="1"/>
    <col min="17" max="17" width="15.375" customWidth="1"/>
    <col min="18" max="18" width="10.25" customWidth="1"/>
    <col min="19" max="19" width="9.75" customWidth="1"/>
    <col min="20" max="20" width="12.25" customWidth="1"/>
    <col min="21" max="21" width="11" customWidth="1"/>
  </cols>
  <sheetData>
    <row r="1" spans="1:20" x14ac:dyDescent="0.2">
      <c r="A1" s="186" t="s">
        <v>27</v>
      </c>
      <c r="B1" s="186"/>
      <c r="C1" s="187">
        <f>MENU!C1</f>
        <v>0</v>
      </c>
      <c r="D1" s="187"/>
      <c r="E1" s="187"/>
      <c r="F1" s="187"/>
      <c r="G1" s="1" t="s">
        <v>1</v>
      </c>
      <c r="H1" s="187">
        <f>MENU!E1</f>
        <v>4</v>
      </c>
      <c r="I1" s="187"/>
      <c r="J1" s="187"/>
      <c r="K1" s="187"/>
    </row>
    <row r="2" spans="1:20" ht="15" x14ac:dyDescent="0.25">
      <c r="A2" s="188" t="s">
        <v>2</v>
      </c>
      <c r="B2" s="188"/>
      <c r="C2" s="188"/>
      <c r="D2" s="188"/>
      <c r="E2" s="188"/>
      <c r="F2" s="189" t="s">
        <v>3</v>
      </c>
      <c r="G2" s="189"/>
      <c r="H2" s="189"/>
      <c r="I2" s="189"/>
      <c r="J2" s="189"/>
      <c r="K2" s="190" t="s">
        <v>4</v>
      </c>
      <c r="L2" s="190"/>
      <c r="M2" s="190"/>
      <c r="N2" s="190"/>
      <c r="O2" s="190"/>
      <c r="P2" s="191" t="s">
        <v>5</v>
      </c>
      <c r="Q2" s="191"/>
      <c r="R2" s="191"/>
      <c r="S2" s="191"/>
      <c r="T2" s="191"/>
    </row>
    <row r="3" spans="1:20" ht="15" x14ac:dyDescent="0.25">
      <c r="A3" s="192" t="s">
        <v>6</v>
      </c>
      <c r="B3" s="192"/>
      <c r="C3" s="18" t="s">
        <v>47</v>
      </c>
      <c r="D3" s="18" t="s">
        <v>48</v>
      </c>
      <c r="E3" s="19" t="s">
        <v>49</v>
      </c>
      <c r="F3" s="192" t="s">
        <v>6</v>
      </c>
      <c r="G3" s="192"/>
      <c r="H3" s="18" t="s">
        <v>47</v>
      </c>
      <c r="I3" s="18" t="s">
        <v>48</v>
      </c>
      <c r="J3" s="19" t="s">
        <v>49</v>
      </c>
      <c r="K3" s="192" t="s">
        <v>6</v>
      </c>
      <c r="L3" s="192"/>
      <c r="M3" s="18" t="s">
        <v>47</v>
      </c>
      <c r="N3" s="18" t="s">
        <v>48</v>
      </c>
      <c r="O3" s="19" t="s">
        <v>49</v>
      </c>
      <c r="P3" s="192" t="s">
        <v>6</v>
      </c>
      <c r="Q3" s="192"/>
      <c r="R3" s="18" t="s">
        <v>47</v>
      </c>
      <c r="S3" s="18" t="s">
        <v>48</v>
      </c>
      <c r="T3" s="19" t="s">
        <v>49</v>
      </c>
    </row>
    <row r="4" spans="1:20" x14ac:dyDescent="0.2">
      <c r="A4" s="166">
        <f>MENU!A4</f>
        <v>0</v>
      </c>
      <c r="B4" s="166"/>
      <c r="C4" s="20"/>
      <c r="D4" s="20"/>
      <c r="E4" s="21">
        <f t="shared" ref="E4:E27" si="0">C4*D4/1000</f>
        <v>0</v>
      </c>
      <c r="F4" s="166">
        <f>MENU!C4</f>
        <v>0</v>
      </c>
      <c r="G4" s="166"/>
      <c r="H4" s="20"/>
      <c r="I4" s="20"/>
      <c r="J4" s="21">
        <f t="shared" ref="J4:J20" si="1">H4*I4/1000</f>
        <v>0</v>
      </c>
      <c r="K4" s="166">
        <f>MENU!E4</f>
        <v>0</v>
      </c>
      <c r="L4" s="166"/>
      <c r="M4" s="20"/>
      <c r="N4" s="20"/>
      <c r="O4" s="22">
        <f t="shared" ref="O4:O27" si="2">M4*N4/1000</f>
        <v>0</v>
      </c>
      <c r="P4" s="166">
        <f>MENU!G4</f>
        <v>0</v>
      </c>
      <c r="Q4" s="166"/>
      <c r="R4" s="20"/>
      <c r="S4" s="20"/>
      <c r="T4" s="22">
        <f t="shared" ref="T4:T27" si="3">R4*S4/1000</f>
        <v>0</v>
      </c>
    </row>
    <row r="5" spans="1:20" x14ac:dyDescent="0.2">
      <c r="A5" s="166">
        <f>MENU!A5</f>
        <v>0</v>
      </c>
      <c r="B5" s="166"/>
      <c r="C5" s="20"/>
      <c r="D5" s="20"/>
      <c r="E5" s="21">
        <f t="shared" si="0"/>
        <v>0</v>
      </c>
      <c r="F5" s="166">
        <f>MENU!C5</f>
        <v>0</v>
      </c>
      <c r="G5" s="166"/>
      <c r="H5" s="20"/>
      <c r="I5" s="20"/>
      <c r="J5" s="21">
        <f>H5*I5/1000</f>
        <v>0</v>
      </c>
      <c r="K5" s="166">
        <f>MENU!E5</f>
        <v>0</v>
      </c>
      <c r="L5" s="166"/>
      <c r="M5" s="20"/>
      <c r="N5" s="20"/>
      <c r="O5" s="22">
        <f t="shared" si="2"/>
        <v>0</v>
      </c>
      <c r="P5" s="166">
        <f>MENU!G5</f>
        <v>0</v>
      </c>
      <c r="Q5" s="166"/>
      <c r="R5" s="20"/>
      <c r="S5" s="20"/>
      <c r="T5" s="22">
        <f t="shared" si="3"/>
        <v>0</v>
      </c>
    </row>
    <row r="6" spans="1:20" x14ac:dyDescent="0.2">
      <c r="A6" s="166">
        <f>MENU!A6</f>
        <v>0</v>
      </c>
      <c r="B6" s="166"/>
      <c r="C6" s="20"/>
      <c r="D6" s="20"/>
      <c r="E6" s="21">
        <f t="shared" si="0"/>
        <v>0</v>
      </c>
      <c r="F6" s="166">
        <f>MENU!C6</f>
        <v>0</v>
      </c>
      <c r="G6" s="166"/>
      <c r="H6" s="20"/>
      <c r="I6" s="20"/>
      <c r="J6" s="21">
        <f>H6*I6/1000</f>
        <v>0</v>
      </c>
      <c r="K6" s="166">
        <f>MENU!E6</f>
        <v>0</v>
      </c>
      <c r="L6" s="166"/>
      <c r="M6" s="20"/>
      <c r="N6" s="20"/>
      <c r="O6" s="22">
        <f t="shared" si="2"/>
        <v>0</v>
      </c>
      <c r="P6" s="166">
        <f>MENU!G6</f>
        <v>0</v>
      </c>
      <c r="Q6" s="166"/>
      <c r="R6" s="20"/>
      <c r="S6" s="20"/>
      <c r="T6" s="22">
        <f t="shared" si="3"/>
        <v>0</v>
      </c>
    </row>
    <row r="7" spans="1:20" x14ac:dyDescent="0.2">
      <c r="A7" s="166">
        <f>MENU!A7</f>
        <v>0</v>
      </c>
      <c r="B7" s="166"/>
      <c r="C7" s="20"/>
      <c r="D7" s="20"/>
      <c r="E7" s="21">
        <f t="shared" si="0"/>
        <v>0</v>
      </c>
      <c r="F7" s="166">
        <f>MENU!C7</f>
        <v>0</v>
      </c>
      <c r="G7" s="166"/>
      <c r="H7" s="20"/>
      <c r="I7" s="20"/>
      <c r="J7" s="21">
        <f>H7*I7/1000</f>
        <v>0</v>
      </c>
      <c r="K7" s="166">
        <f>MENU!E7</f>
        <v>0</v>
      </c>
      <c r="L7" s="166"/>
      <c r="M7" s="20"/>
      <c r="N7" s="20"/>
      <c r="O7" s="22">
        <f t="shared" si="2"/>
        <v>0</v>
      </c>
      <c r="P7" s="166">
        <f>MENU!G7</f>
        <v>0</v>
      </c>
      <c r="Q7" s="166"/>
      <c r="R7" s="20"/>
      <c r="S7" s="20"/>
      <c r="T7" s="22">
        <f t="shared" si="3"/>
        <v>0</v>
      </c>
    </row>
    <row r="8" spans="1:20" ht="15" x14ac:dyDescent="0.25">
      <c r="A8" s="169" t="s">
        <v>7</v>
      </c>
      <c r="B8" s="169"/>
      <c r="C8" s="33"/>
      <c r="D8" s="33"/>
      <c r="E8" s="21">
        <f t="shared" si="0"/>
        <v>0</v>
      </c>
      <c r="F8" s="169" t="s">
        <v>7</v>
      </c>
      <c r="G8" s="169"/>
      <c r="H8" s="33"/>
      <c r="I8" s="33"/>
      <c r="J8" s="21">
        <f t="shared" si="1"/>
        <v>0</v>
      </c>
      <c r="K8" s="169" t="s">
        <v>7</v>
      </c>
      <c r="L8" s="169"/>
      <c r="M8" s="33"/>
      <c r="N8" s="33"/>
      <c r="O8" s="22">
        <f t="shared" si="2"/>
        <v>0</v>
      </c>
      <c r="P8" s="169" t="s">
        <v>7</v>
      </c>
      <c r="Q8" s="169"/>
      <c r="R8" s="33"/>
      <c r="S8" s="33"/>
      <c r="T8" s="22">
        <f t="shared" si="3"/>
        <v>0</v>
      </c>
    </row>
    <row r="9" spans="1:20" x14ac:dyDescent="0.2">
      <c r="A9" s="163">
        <f>MENU!A9</f>
        <v>0</v>
      </c>
      <c r="B9" s="164"/>
      <c r="C9" s="20"/>
      <c r="D9" s="20"/>
      <c r="E9" s="21">
        <f t="shared" si="0"/>
        <v>0</v>
      </c>
      <c r="F9" s="163">
        <f>MENU!C9</f>
        <v>0</v>
      </c>
      <c r="G9" s="164"/>
      <c r="H9" s="20"/>
      <c r="I9" s="20"/>
      <c r="J9" s="21">
        <f t="shared" si="1"/>
        <v>0</v>
      </c>
      <c r="K9" s="163">
        <f>MENU!E9</f>
        <v>0</v>
      </c>
      <c r="L9" s="164"/>
      <c r="M9" s="20"/>
      <c r="N9" s="20"/>
      <c r="O9" s="22">
        <f t="shared" si="2"/>
        <v>0</v>
      </c>
      <c r="P9" s="163">
        <f>MENU!G9</f>
        <v>0</v>
      </c>
      <c r="Q9" s="164"/>
      <c r="R9" s="20"/>
      <c r="S9" s="20"/>
      <c r="T9" s="22">
        <f t="shared" si="3"/>
        <v>0</v>
      </c>
    </row>
    <row r="10" spans="1:20" x14ac:dyDescent="0.2">
      <c r="A10" s="163">
        <f>MENU!A10</f>
        <v>0</v>
      </c>
      <c r="B10" s="164"/>
      <c r="C10" s="20"/>
      <c r="D10" s="20"/>
      <c r="E10" s="21">
        <f>C10*D10/1000</f>
        <v>0</v>
      </c>
      <c r="F10" s="163">
        <f>MENU!C10</f>
        <v>0</v>
      </c>
      <c r="G10" s="164"/>
      <c r="H10" s="20"/>
      <c r="I10" s="20"/>
      <c r="J10" s="21">
        <f t="shared" si="1"/>
        <v>0</v>
      </c>
      <c r="K10" s="163">
        <f>MENU!E10</f>
        <v>0</v>
      </c>
      <c r="L10" s="164"/>
      <c r="M10" s="20"/>
      <c r="N10" s="20"/>
      <c r="O10" s="22">
        <f t="shared" si="2"/>
        <v>0</v>
      </c>
      <c r="P10" s="163">
        <f>MENU!G10</f>
        <v>0</v>
      </c>
      <c r="Q10" s="164"/>
      <c r="R10" s="20"/>
      <c r="S10" s="20"/>
      <c r="T10" s="22">
        <f t="shared" si="3"/>
        <v>0</v>
      </c>
    </row>
    <row r="11" spans="1:20" x14ac:dyDescent="0.2">
      <c r="A11" s="163">
        <f>MENU!A11</f>
        <v>0</v>
      </c>
      <c r="B11" s="164"/>
      <c r="C11" s="20"/>
      <c r="D11" s="20"/>
      <c r="E11" s="21">
        <f>C11*D11/1000</f>
        <v>0</v>
      </c>
      <c r="F11" s="163">
        <f>MENU!C11</f>
        <v>0</v>
      </c>
      <c r="G11" s="164"/>
      <c r="H11" s="20"/>
      <c r="I11" s="20"/>
      <c r="J11" s="21">
        <f>H11*I11/1000</f>
        <v>0</v>
      </c>
      <c r="K11" s="163">
        <f>MENU!E11</f>
        <v>0</v>
      </c>
      <c r="L11" s="164"/>
      <c r="M11" s="20"/>
      <c r="N11" s="20"/>
      <c r="O11" s="22">
        <f t="shared" si="2"/>
        <v>0</v>
      </c>
      <c r="P11" s="163">
        <f>MENU!G11</f>
        <v>0</v>
      </c>
      <c r="Q11" s="164"/>
      <c r="R11" s="20"/>
      <c r="S11" s="20"/>
      <c r="T11" s="22">
        <f t="shared" si="3"/>
        <v>0</v>
      </c>
    </row>
    <row r="12" spans="1:20" x14ac:dyDescent="0.2">
      <c r="A12" s="163">
        <f>MENU!A12</f>
        <v>0</v>
      </c>
      <c r="B12" s="164"/>
      <c r="C12" s="20"/>
      <c r="D12" s="20"/>
      <c r="E12" s="21">
        <f>C12*D12/1000</f>
        <v>0</v>
      </c>
      <c r="F12" s="163">
        <f>MENU!C12</f>
        <v>0</v>
      </c>
      <c r="G12" s="164"/>
      <c r="H12" s="20"/>
      <c r="I12" s="20"/>
      <c r="J12" s="21">
        <f>H12*I12/1000</f>
        <v>0</v>
      </c>
      <c r="K12" s="163">
        <f>MENU!E12</f>
        <v>0</v>
      </c>
      <c r="L12" s="164"/>
      <c r="M12" s="20"/>
      <c r="N12" s="20"/>
      <c r="O12" s="22">
        <f t="shared" si="2"/>
        <v>0</v>
      </c>
      <c r="P12" s="163">
        <f>MENU!G12</f>
        <v>0</v>
      </c>
      <c r="Q12" s="164"/>
      <c r="R12" s="20"/>
      <c r="S12" s="20"/>
      <c r="T12" s="22">
        <f t="shared" si="3"/>
        <v>0</v>
      </c>
    </row>
    <row r="13" spans="1:20" x14ac:dyDescent="0.2">
      <c r="A13" s="163">
        <f>MENU!A13</f>
        <v>0</v>
      </c>
      <c r="B13" s="164"/>
      <c r="C13" s="20"/>
      <c r="D13" s="20"/>
      <c r="E13" s="21">
        <f>C13*D13/1000</f>
        <v>0</v>
      </c>
      <c r="F13" s="163">
        <f>MENU!C13</f>
        <v>0</v>
      </c>
      <c r="G13" s="164"/>
      <c r="H13" s="20"/>
      <c r="I13" s="20"/>
      <c r="J13" s="21">
        <f>H13*I13/1000</f>
        <v>0</v>
      </c>
      <c r="K13" s="163">
        <f>MENU!E13</f>
        <v>0</v>
      </c>
      <c r="L13" s="164"/>
      <c r="M13" s="20"/>
      <c r="N13" s="20"/>
      <c r="O13" s="22">
        <f t="shared" si="2"/>
        <v>0</v>
      </c>
      <c r="P13" s="163">
        <f>MENU!G13</f>
        <v>0</v>
      </c>
      <c r="Q13" s="164"/>
      <c r="R13" s="20"/>
      <c r="S13" s="20"/>
      <c r="T13" s="22">
        <f t="shared" si="3"/>
        <v>0</v>
      </c>
    </row>
    <row r="14" spans="1:20" x14ac:dyDescent="0.2">
      <c r="A14" s="163">
        <f>MENU!A14</f>
        <v>0</v>
      </c>
      <c r="B14" s="164"/>
      <c r="C14" s="20"/>
      <c r="D14" s="20"/>
      <c r="E14" s="21">
        <f t="shared" si="0"/>
        <v>0</v>
      </c>
      <c r="F14" s="163">
        <f>MENU!C14</f>
        <v>0</v>
      </c>
      <c r="G14" s="164"/>
      <c r="H14" s="20"/>
      <c r="I14" s="20"/>
      <c r="J14" s="21">
        <f t="shared" si="1"/>
        <v>0</v>
      </c>
      <c r="K14" s="163">
        <f>MENU!E14</f>
        <v>0</v>
      </c>
      <c r="L14" s="164"/>
      <c r="M14" s="20"/>
      <c r="N14" s="20"/>
      <c r="O14" s="22">
        <f t="shared" si="2"/>
        <v>0</v>
      </c>
      <c r="P14" s="163">
        <f>MENU!G14</f>
        <v>0</v>
      </c>
      <c r="Q14" s="164"/>
      <c r="R14" s="20"/>
      <c r="S14" s="20"/>
      <c r="T14" s="22">
        <f t="shared" si="3"/>
        <v>0</v>
      </c>
    </row>
    <row r="15" spans="1:20" ht="15" x14ac:dyDescent="0.25">
      <c r="A15" s="169" t="s">
        <v>8</v>
      </c>
      <c r="B15" s="169"/>
      <c r="C15" s="33"/>
      <c r="D15" s="33"/>
      <c r="E15" s="21">
        <f t="shared" si="0"/>
        <v>0</v>
      </c>
      <c r="F15" s="169" t="s">
        <v>8</v>
      </c>
      <c r="G15" s="169"/>
      <c r="H15" s="33"/>
      <c r="I15" s="33"/>
      <c r="J15" s="21">
        <f t="shared" si="1"/>
        <v>0</v>
      </c>
      <c r="K15" s="169" t="s">
        <v>8</v>
      </c>
      <c r="L15" s="169"/>
      <c r="M15" s="33"/>
      <c r="N15" s="33"/>
      <c r="O15" s="22">
        <f t="shared" si="2"/>
        <v>0</v>
      </c>
      <c r="P15" s="169" t="s">
        <v>8</v>
      </c>
      <c r="Q15" s="169"/>
      <c r="R15" s="33"/>
      <c r="S15" s="33"/>
      <c r="T15" s="22">
        <f t="shared" si="3"/>
        <v>0</v>
      </c>
    </row>
    <row r="16" spans="1:20" x14ac:dyDescent="0.2">
      <c r="A16" s="166">
        <f>MENU!A17</f>
        <v>0</v>
      </c>
      <c r="B16" s="166"/>
      <c r="C16" s="20"/>
      <c r="D16" s="20"/>
      <c r="E16" s="21">
        <f t="shared" si="0"/>
        <v>0</v>
      </c>
      <c r="F16" s="166">
        <f>MENU!C17</f>
        <v>0</v>
      </c>
      <c r="G16" s="166"/>
      <c r="H16" s="20"/>
      <c r="I16" s="20"/>
      <c r="J16" s="21">
        <f t="shared" si="1"/>
        <v>0</v>
      </c>
      <c r="K16" s="166">
        <f>MENU!E17</f>
        <v>0</v>
      </c>
      <c r="L16" s="166"/>
      <c r="M16" s="20"/>
      <c r="N16" s="20"/>
      <c r="O16" s="22">
        <f t="shared" si="2"/>
        <v>0</v>
      </c>
      <c r="P16" s="166">
        <f>MENU!G17</f>
        <v>0</v>
      </c>
      <c r="Q16" s="166"/>
      <c r="R16" s="20"/>
      <c r="S16" s="20"/>
      <c r="T16" s="22">
        <f t="shared" si="3"/>
        <v>0</v>
      </c>
    </row>
    <row r="17" spans="1:20" x14ac:dyDescent="0.2">
      <c r="A17" s="166">
        <f>MENU!A18</f>
        <v>0</v>
      </c>
      <c r="B17" s="166"/>
      <c r="C17" s="20"/>
      <c r="D17" s="20"/>
      <c r="E17" s="21">
        <f t="shared" si="0"/>
        <v>0</v>
      </c>
      <c r="F17" s="166">
        <f>MENU!C18</f>
        <v>0</v>
      </c>
      <c r="G17" s="166"/>
      <c r="H17" s="20"/>
      <c r="I17" s="20"/>
      <c r="J17" s="21">
        <f>H17*I17/1000</f>
        <v>0</v>
      </c>
      <c r="K17" s="166">
        <f>MENU!E18</f>
        <v>0</v>
      </c>
      <c r="L17" s="166"/>
      <c r="M17" s="20"/>
      <c r="N17" s="20"/>
      <c r="O17" s="22">
        <f t="shared" si="2"/>
        <v>0</v>
      </c>
      <c r="P17" s="166">
        <f>MENU!G18</f>
        <v>0</v>
      </c>
      <c r="Q17" s="166"/>
      <c r="R17" s="20"/>
      <c r="S17" s="20"/>
      <c r="T17" s="22">
        <f t="shared" si="3"/>
        <v>0</v>
      </c>
    </row>
    <row r="18" spans="1:20" x14ac:dyDescent="0.2">
      <c r="A18" s="166">
        <f>MENU!A19</f>
        <v>0</v>
      </c>
      <c r="B18" s="166"/>
      <c r="C18" s="20"/>
      <c r="D18" s="20"/>
      <c r="E18" s="21">
        <f t="shared" si="0"/>
        <v>0</v>
      </c>
      <c r="F18" s="166">
        <f>MENU!C19</f>
        <v>0</v>
      </c>
      <c r="G18" s="166"/>
      <c r="H18" s="20"/>
      <c r="I18" s="20"/>
      <c r="J18" s="21">
        <f>H18*I18/1000</f>
        <v>0</v>
      </c>
      <c r="K18" s="166">
        <f>MENU!E19</f>
        <v>0</v>
      </c>
      <c r="L18" s="166"/>
      <c r="M18" s="20"/>
      <c r="N18" s="20"/>
      <c r="O18" s="22">
        <f t="shared" si="2"/>
        <v>0</v>
      </c>
      <c r="P18" s="166">
        <f>MENU!G19</f>
        <v>0</v>
      </c>
      <c r="Q18" s="166"/>
      <c r="R18" s="20"/>
      <c r="S18" s="20"/>
      <c r="T18" s="22">
        <f t="shared" si="3"/>
        <v>0</v>
      </c>
    </row>
    <row r="19" spans="1:20" x14ac:dyDescent="0.2">
      <c r="A19" s="166">
        <f>MENU!A20</f>
        <v>0</v>
      </c>
      <c r="B19" s="166"/>
      <c r="C19" s="20"/>
      <c r="D19" s="20"/>
      <c r="E19" s="21">
        <f t="shared" si="0"/>
        <v>0</v>
      </c>
      <c r="F19" s="166">
        <f>MENU!C20</f>
        <v>0</v>
      </c>
      <c r="G19" s="166"/>
      <c r="H19" s="20"/>
      <c r="I19" s="20"/>
      <c r="J19" s="21">
        <f t="shared" si="1"/>
        <v>0</v>
      </c>
      <c r="K19" s="166">
        <f>MENU!E20</f>
        <v>0</v>
      </c>
      <c r="L19" s="166"/>
      <c r="M19" s="20"/>
      <c r="N19" s="20"/>
      <c r="O19" s="22">
        <f t="shared" si="2"/>
        <v>0</v>
      </c>
      <c r="P19" s="166">
        <f>MENU!G20</f>
        <v>0</v>
      </c>
      <c r="Q19" s="166"/>
      <c r="R19" s="20"/>
      <c r="S19" s="20"/>
      <c r="T19" s="22">
        <f t="shared" si="3"/>
        <v>0</v>
      </c>
    </row>
    <row r="20" spans="1:20" ht="15" x14ac:dyDescent="0.25">
      <c r="A20" s="169" t="s">
        <v>9</v>
      </c>
      <c r="B20" s="169"/>
      <c r="C20" s="33"/>
      <c r="D20" s="33"/>
      <c r="E20" s="21">
        <f t="shared" si="0"/>
        <v>0</v>
      </c>
      <c r="F20" s="169" t="s">
        <v>9</v>
      </c>
      <c r="G20" s="169"/>
      <c r="H20" s="33"/>
      <c r="I20" s="33"/>
      <c r="J20" s="21">
        <f t="shared" si="1"/>
        <v>0</v>
      </c>
      <c r="K20" s="169" t="s">
        <v>9</v>
      </c>
      <c r="L20" s="169"/>
      <c r="M20" s="33"/>
      <c r="N20" s="33"/>
      <c r="O20" s="22">
        <f t="shared" si="2"/>
        <v>0</v>
      </c>
      <c r="P20" s="169" t="s">
        <v>9</v>
      </c>
      <c r="Q20" s="169"/>
      <c r="R20" s="33"/>
      <c r="S20" s="33"/>
      <c r="T20" s="22">
        <f t="shared" si="3"/>
        <v>0</v>
      </c>
    </row>
    <row r="21" spans="1:20" x14ac:dyDescent="0.2">
      <c r="A21" s="165" t="s">
        <v>20</v>
      </c>
      <c r="B21" s="165"/>
      <c r="C21" s="20"/>
      <c r="D21" s="20"/>
      <c r="E21" s="21">
        <f t="shared" si="0"/>
        <v>0</v>
      </c>
      <c r="F21" s="165" t="s">
        <v>20</v>
      </c>
      <c r="G21" s="165"/>
      <c r="H21" s="20"/>
      <c r="I21" s="20"/>
      <c r="J21" s="21">
        <f t="shared" ref="J21:J27" si="4">H21*I21/1000</f>
        <v>0</v>
      </c>
      <c r="K21" s="165" t="s">
        <v>20</v>
      </c>
      <c r="L21" s="165"/>
      <c r="M21" s="20"/>
      <c r="N21" s="20"/>
      <c r="O21" s="22">
        <f t="shared" si="2"/>
        <v>0</v>
      </c>
      <c r="P21" s="165" t="s">
        <v>20</v>
      </c>
      <c r="Q21" s="165"/>
      <c r="R21" s="20"/>
      <c r="S21" s="20"/>
      <c r="T21" s="22">
        <f t="shared" si="3"/>
        <v>0</v>
      </c>
    </row>
    <row r="22" spans="1:20" x14ac:dyDescent="0.2">
      <c r="A22" s="165" t="s">
        <v>248</v>
      </c>
      <c r="B22" s="165"/>
      <c r="C22" s="20"/>
      <c r="D22" s="20"/>
      <c r="E22" s="21">
        <f t="shared" si="0"/>
        <v>0</v>
      </c>
      <c r="F22" s="165" t="s">
        <v>248</v>
      </c>
      <c r="G22" s="165"/>
      <c r="H22" s="20"/>
      <c r="I22" s="20"/>
      <c r="J22" s="21">
        <f t="shared" si="4"/>
        <v>0</v>
      </c>
      <c r="K22" s="165" t="s">
        <v>248</v>
      </c>
      <c r="L22" s="165"/>
      <c r="M22" s="20"/>
      <c r="N22" s="20"/>
      <c r="O22" s="22">
        <f t="shared" si="2"/>
        <v>0</v>
      </c>
      <c r="P22" s="165" t="s">
        <v>248</v>
      </c>
      <c r="Q22" s="165"/>
      <c r="R22" s="20"/>
      <c r="S22" s="20"/>
      <c r="T22" s="22">
        <f t="shared" si="3"/>
        <v>0</v>
      </c>
    </row>
    <row r="23" spans="1:20" x14ac:dyDescent="0.2">
      <c r="A23" s="165" t="s">
        <v>247</v>
      </c>
      <c r="B23" s="165"/>
      <c r="C23" s="20"/>
      <c r="D23" s="20"/>
      <c r="E23" s="21">
        <f t="shared" si="0"/>
        <v>0</v>
      </c>
      <c r="F23" s="165" t="s">
        <v>247</v>
      </c>
      <c r="G23" s="165"/>
      <c r="H23" s="20"/>
      <c r="I23" s="20"/>
      <c r="J23" s="21">
        <f t="shared" si="4"/>
        <v>0</v>
      </c>
      <c r="K23" s="165" t="s">
        <v>247</v>
      </c>
      <c r="L23" s="165"/>
      <c r="M23" s="20"/>
      <c r="N23" s="20"/>
      <c r="O23" s="22">
        <f t="shared" si="2"/>
        <v>0</v>
      </c>
      <c r="P23" s="165" t="s">
        <v>247</v>
      </c>
      <c r="Q23" s="165"/>
      <c r="R23" s="20"/>
      <c r="S23" s="20"/>
      <c r="T23" s="22">
        <f t="shared" si="3"/>
        <v>0</v>
      </c>
    </row>
    <row r="24" spans="1:20" x14ac:dyDescent="0.2">
      <c r="A24" s="176">
        <f>MENU!A24</f>
        <v>0</v>
      </c>
      <c r="B24" s="173"/>
      <c r="C24" s="20"/>
      <c r="D24" s="20"/>
      <c r="E24" s="125">
        <f t="shared" si="0"/>
        <v>0</v>
      </c>
      <c r="F24" s="176">
        <f>MENU!C24</f>
        <v>0</v>
      </c>
      <c r="G24" s="173"/>
      <c r="H24" s="20"/>
      <c r="I24" s="20"/>
      <c r="J24" s="21">
        <f t="shared" si="4"/>
        <v>0</v>
      </c>
      <c r="K24" s="172">
        <f>MENU!E24</f>
        <v>0</v>
      </c>
      <c r="L24" s="173"/>
      <c r="M24" s="20"/>
      <c r="N24" s="20"/>
      <c r="O24" s="22">
        <f t="shared" si="2"/>
        <v>0</v>
      </c>
      <c r="P24" s="172">
        <f>MENU!G24</f>
        <v>0</v>
      </c>
      <c r="Q24" s="173"/>
      <c r="R24" s="20"/>
      <c r="S24" s="20"/>
      <c r="T24" s="22">
        <f t="shared" si="3"/>
        <v>0</v>
      </c>
    </row>
    <row r="25" spans="1:20" x14ac:dyDescent="0.2">
      <c r="A25" s="203">
        <f>MENU!A25</f>
        <v>0</v>
      </c>
      <c r="B25" s="171"/>
      <c r="C25" s="20"/>
      <c r="D25" s="20"/>
      <c r="E25" s="22">
        <f t="shared" si="0"/>
        <v>0</v>
      </c>
      <c r="F25" s="170">
        <f>MENU!C25</f>
        <v>0</v>
      </c>
      <c r="G25" s="171"/>
      <c r="H25" s="20"/>
      <c r="I25" s="20"/>
      <c r="J25" s="21">
        <f t="shared" si="4"/>
        <v>0</v>
      </c>
      <c r="K25" s="170">
        <f>MENU!E25</f>
        <v>0</v>
      </c>
      <c r="L25" s="171"/>
      <c r="M25" s="20"/>
      <c r="N25" s="20"/>
      <c r="O25" s="22">
        <f t="shared" si="2"/>
        <v>0</v>
      </c>
      <c r="P25" s="170">
        <f>MENU!G25</f>
        <v>0</v>
      </c>
      <c r="Q25" s="171"/>
      <c r="R25" s="20"/>
      <c r="S25" s="20"/>
      <c r="T25" s="22">
        <f t="shared" si="3"/>
        <v>0</v>
      </c>
    </row>
    <row r="26" spans="1:20" ht="15" x14ac:dyDescent="0.25">
      <c r="A26" s="185" t="s">
        <v>28</v>
      </c>
      <c r="B26" s="185"/>
      <c r="C26" s="20"/>
      <c r="D26" s="20"/>
      <c r="E26" s="21">
        <f t="shared" si="0"/>
        <v>0</v>
      </c>
      <c r="F26" s="185" t="s">
        <v>28</v>
      </c>
      <c r="G26" s="185"/>
      <c r="H26" s="20"/>
      <c r="I26" s="20"/>
      <c r="J26" s="21">
        <f t="shared" si="4"/>
        <v>0</v>
      </c>
      <c r="K26" s="185" t="s">
        <v>28</v>
      </c>
      <c r="L26" s="185"/>
      <c r="M26" s="20"/>
      <c r="N26" s="20"/>
      <c r="O26" s="22">
        <f t="shared" si="2"/>
        <v>0</v>
      </c>
      <c r="P26" s="185" t="s">
        <v>28</v>
      </c>
      <c r="Q26" s="185"/>
      <c r="R26" s="20"/>
      <c r="S26" s="20"/>
      <c r="T26" s="22">
        <f t="shared" si="3"/>
        <v>0</v>
      </c>
    </row>
    <row r="27" spans="1:20" ht="15" x14ac:dyDescent="0.25">
      <c r="A27" s="181" t="s">
        <v>13</v>
      </c>
      <c r="B27" s="181"/>
      <c r="C27" s="23"/>
      <c r="D27" s="23"/>
      <c r="E27" s="24">
        <f t="shared" si="0"/>
        <v>0</v>
      </c>
      <c r="F27" s="181" t="s">
        <v>13</v>
      </c>
      <c r="G27" s="181"/>
      <c r="H27" s="23"/>
      <c r="I27" s="23"/>
      <c r="J27" s="24">
        <f t="shared" si="4"/>
        <v>0</v>
      </c>
      <c r="K27" s="181" t="s">
        <v>13</v>
      </c>
      <c r="L27" s="181"/>
      <c r="M27" s="23"/>
      <c r="N27" s="23"/>
      <c r="O27" s="25">
        <f t="shared" si="2"/>
        <v>0</v>
      </c>
      <c r="P27" s="181" t="s">
        <v>13</v>
      </c>
      <c r="Q27" s="181"/>
      <c r="R27" s="23"/>
      <c r="S27" s="23"/>
      <c r="T27" s="25">
        <f t="shared" si="3"/>
        <v>0</v>
      </c>
    </row>
  </sheetData>
  <sheetProtection sheet="1" formatColumns="0" selectLockedCells="1"/>
  <customSheetViews>
    <customSheetView guid="{756EAC38-9D43-47FF-BD55-C7A7235E51EF}">
      <selection activeCell="A5" sqref="A5:B5"/>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customSheetView>
  </customSheetViews>
  <mergeCells count="107">
    <mergeCell ref="K24:L24"/>
    <mergeCell ref="K25:L25"/>
    <mergeCell ref="P9:Q9"/>
    <mergeCell ref="P10:Q10"/>
    <mergeCell ref="P11:Q11"/>
    <mergeCell ref="P12:Q12"/>
    <mergeCell ref="P13:Q13"/>
    <mergeCell ref="P14:Q14"/>
    <mergeCell ref="P24:Q24"/>
    <mergeCell ref="P25:Q25"/>
    <mergeCell ref="K9:L9"/>
    <mergeCell ref="K10:L10"/>
    <mergeCell ref="K11:L11"/>
    <mergeCell ref="K12:L12"/>
    <mergeCell ref="K13:L13"/>
    <mergeCell ref="K17:L17"/>
    <mergeCell ref="P17:Q17"/>
    <mergeCell ref="K18:L18"/>
    <mergeCell ref="P18:Q18"/>
    <mergeCell ref="K19:L19"/>
    <mergeCell ref="P19:Q19"/>
    <mergeCell ref="K20:L20"/>
    <mergeCell ref="P20:Q20"/>
    <mergeCell ref="A17:B17"/>
    <mergeCell ref="F17:G17"/>
    <mergeCell ref="A18:B18"/>
    <mergeCell ref="F18:G18"/>
    <mergeCell ref="A19:B19"/>
    <mergeCell ref="F19:G19"/>
    <mergeCell ref="A20:B20"/>
    <mergeCell ref="F20:G20"/>
    <mergeCell ref="K14:L14"/>
    <mergeCell ref="A4:B4"/>
    <mergeCell ref="F4:G4"/>
    <mergeCell ref="K4:L4"/>
    <mergeCell ref="P4:Q4"/>
    <mergeCell ref="A1:B1"/>
    <mergeCell ref="C1:F1"/>
    <mergeCell ref="H1:K1"/>
    <mergeCell ref="A2:E2"/>
    <mergeCell ref="F2:J2"/>
    <mergeCell ref="K2:O2"/>
    <mergeCell ref="P2:T2"/>
    <mergeCell ref="A3:B3"/>
    <mergeCell ref="F3:G3"/>
    <mergeCell ref="K3:L3"/>
    <mergeCell ref="P3:Q3"/>
    <mergeCell ref="A5:B5"/>
    <mergeCell ref="F5:G5"/>
    <mergeCell ref="K5:L5"/>
    <mergeCell ref="P5:Q5"/>
    <mergeCell ref="A6:B6"/>
    <mergeCell ref="F6:G6"/>
    <mergeCell ref="K6:L6"/>
    <mergeCell ref="P6:Q6"/>
    <mergeCell ref="A7:B7"/>
    <mergeCell ref="F7:G7"/>
    <mergeCell ref="K7:L7"/>
    <mergeCell ref="P7:Q7"/>
    <mergeCell ref="A8:B8"/>
    <mergeCell ref="F8:G8"/>
    <mergeCell ref="K8:L8"/>
    <mergeCell ref="P8:Q8"/>
    <mergeCell ref="A15:B15"/>
    <mergeCell ref="F15:G15"/>
    <mergeCell ref="K15:L15"/>
    <mergeCell ref="P15:Q15"/>
    <mergeCell ref="A16:B16"/>
    <mergeCell ref="F16:G16"/>
    <mergeCell ref="K16:L16"/>
    <mergeCell ref="P16:Q16"/>
    <mergeCell ref="A14:B14"/>
    <mergeCell ref="F9:G9"/>
    <mergeCell ref="F10:G10"/>
    <mergeCell ref="F11:G11"/>
    <mergeCell ref="F12:G12"/>
    <mergeCell ref="F13:G13"/>
    <mergeCell ref="F14:G14"/>
    <mergeCell ref="A9:B9"/>
    <mergeCell ref="A10:B10"/>
    <mergeCell ref="A11:B11"/>
    <mergeCell ref="A12:B12"/>
    <mergeCell ref="A13:B13"/>
    <mergeCell ref="A21:B21"/>
    <mergeCell ref="F21:G21"/>
    <mergeCell ref="K21:L21"/>
    <mergeCell ref="P21:Q21"/>
    <mergeCell ref="A22:B22"/>
    <mergeCell ref="F22:G22"/>
    <mergeCell ref="K22:L22"/>
    <mergeCell ref="P22:Q22"/>
    <mergeCell ref="A27:B27"/>
    <mergeCell ref="F27:G27"/>
    <mergeCell ref="K27:L27"/>
    <mergeCell ref="P27:Q27"/>
    <mergeCell ref="A23:B23"/>
    <mergeCell ref="F23:G23"/>
    <mergeCell ref="K23:L23"/>
    <mergeCell ref="P23:Q23"/>
    <mergeCell ref="A26:B26"/>
    <mergeCell ref="F26:G26"/>
    <mergeCell ref="K26:L26"/>
    <mergeCell ref="P26:Q26"/>
    <mergeCell ref="A24:B24"/>
    <mergeCell ref="A25:B25"/>
    <mergeCell ref="F24:G24"/>
    <mergeCell ref="F25:G25"/>
  </mergeCells>
  <pageMargins left="0.39370078740157505" right="8.9763779527559151E-2" top="0.23503937007874001" bottom="0.24448818897637842" header="0" footer="5.1574803149606316E-2"/>
  <pageSetup paperSize="0" fitToWidth="0" fitToHeight="0" pageOrder="overThenDown" orientation="landscape" useFirstPageNumber="1" horizontalDpi="0" verticalDpi="0" copies="0"/>
  <headerFooter alignWithMargins="0">
    <oddHeader>&amp;C&amp;A</oddHeader>
    <oddFooter>&amp;CPage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tabColor rgb="FF000000"/>
  </sheetPr>
  <dimension ref="A1:AMI236"/>
  <sheetViews>
    <sheetView zoomScale="145" zoomScaleNormal="145" workbookViewId="0">
      <pane ySplit="2" topLeftCell="A3" activePane="bottomLeft" state="frozen"/>
      <selection pane="bottomLeft" activeCell="B3" sqref="B3"/>
    </sheetView>
  </sheetViews>
  <sheetFormatPr baseColWidth="10" defaultRowHeight="14.25" x14ac:dyDescent="0.2"/>
  <cols>
    <col min="1" max="1" width="24.25" style="2" customWidth="1"/>
    <col min="2" max="2" width="18.625" style="2" customWidth="1"/>
    <col min="3" max="3" width="11" style="2" customWidth="1"/>
    <col min="4" max="4" width="9.625" style="17" customWidth="1"/>
    <col min="5" max="5" width="9.625" style="121" customWidth="1"/>
    <col min="6" max="6" width="13.875" style="17" customWidth="1"/>
    <col min="7" max="7" width="13.875" style="2" customWidth="1"/>
    <col min="8" max="8" width="19.5" style="2" customWidth="1"/>
    <col min="9" max="9" width="15.25" style="2" customWidth="1"/>
    <col min="10" max="11" width="10.75" style="2" customWidth="1"/>
    <col min="12" max="12" width="14.625" style="2" customWidth="1"/>
    <col min="13" max="1023" width="10.75" style="2" customWidth="1"/>
    <col min="1024" max="1024" width="11" customWidth="1"/>
  </cols>
  <sheetData>
    <row r="1" spans="1:13" x14ac:dyDescent="0.2">
      <c r="A1" s="116" t="s">
        <v>27</v>
      </c>
      <c r="B1" s="204">
        <f>MENU!C1</f>
        <v>0</v>
      </c>
      <c r="C1" s="204"/>
      <c r="D1" s="2" t="s">
        <v>1</v>
      </c>
      <c r="E1"/>
      <c r="F1" s="204">
        <f>MENU!E1</f>
        <v>4</v>
      </c>
      <c r="G1" s="204"/>
      <c r="J1"/>
      <c r="K1"/>
    </row>
    <row r="2" spans="1:13" ht="15" x14ac:dyDescent="0.25">
      <c r="A2" s="117" t="s">
        <v>246</v>
      </c>
      <c r="B2" s="16" t="s">
        <v>50</v>
      </c>
      <c r="C2" s="16" t="s">
        <v>51</v>
      </c>
      <c r="D2" s="118" t="s">
        <v>52</v>
      </c>
      <c r="E2" s="119" t="s">
        <v>53</v>
      </c>
      <c r="F2" s="118" t="s">
        <v>54</v>
      </c>
      <c r="G2" s="16" t="s">
        <v>55</v>
      </c>
      <c r="H2" s="16" t="s">
        <v>56</v>
      </c>
      <c r="I2" s="16" t="s">
        <v>57</v>
      </c>
      <c r="L2" s="117"/>
    </row>
    <row r="3" spans="1:13" ht="15" x14ac:dyDescent="0.25">
      <c r="A3" s="117" t="s">
        <v>58</v>
      </c>
      <c r="B3"/>
      <c r="C3"/>
      <c r="D3" s="120">
        <f>C3*B3</f>
        <v>0</v>
      </c>
      <c r="E3" s="121">
        <v>5.5E-2</v>
      </c>
      <c r="F3" s="120">
        <f t="shared" ref="F3:F66" si="0">D3*E3+D3</f>
        <v>0</v>
      </c>
      <c r="G3"/>
      <c r="H3"/>
      <c r="I3"/>
    </row>
    <row r="4" spans="1:13" ht="15" x14ac:dyDescent="0.25">
      <c r="A4" s="2" t="s">
        <v>59</v>
      </c>
      <c r="D4" s="120">
        <f t="shared" ref="D4:D67" si="1">B4*C4</f>
        <v>0</v>
      </c>
      <c r="E4" s="121">
        <v>5.5E-2</v>
      </c>
      <c r="F4" s="120">
        <f t="shared" si="0"/>
        <v>0</v>
      </c>
      <c r="M4" s="117"/>
    </row>
    <row r="5" spans="1:13" x14ac:dyDescent="0.2">
      <c r="A5" s="2" t="s">
        <v>60</v>
      </c>
      <c r="D5" s="120">
        <f t="shared" si="1"/>
        <v>0</v>
      </c>
      <c r="E5" s="121">
        <v>5.5E-2</v>
      </c>
      <c r="F5" s="120">
        <f t="shared" si="0"/>
        <v>0</v>
      </c>
    </row>
    <row r="6" spans="1:13" x14ac:dyDescent="0.2">
      <c r="A6" s="2" t="s">
        <v>61</v>
      </c>
      <c r="D6" s="120">
        <f t="shared" si="1"/>
        <v>0</v>
      </c>
      <c r="E6" s="121">
        <v>5.5E-2</v>
      </c>
      <c r="F6" s="120">
        <f t="shared" si="0"/>
        <v>0</v>
      </c>
    </row>
    <row r="7" spans="1:13" x14ac:dyDescent="0.2">
      <c r="A7" s="2" t="s">
        <v>62</v>
      </c>
      <c r="D7" s="120">
        <f t="shared" si="1"/>
        <v>0</v>
      </c>
      <c r="E7" s="121">
        <v>5.5E-2</v>
      </c>
      <c r="F7" s="120">
        <f t="shared" si="0"/>
        <v>0</v>
      </c>
    </row>
    <row r="8" spans="1:13" x14ac:dyDescent="0.2">
      <c r="A8" s="2" t="s">
        <v>63</v>
      </c>
      <c r="D8" s="120">
        <f t="shared" si="1"/>
        <v>0</v>
      </c>
      <c r="E8" s="121">
        <v>5.5E-2</v>
      </c>
      <c r="F8" s="120">
        <f t="shared" si="0"/>
        <v>0</v>
      </c>
    </row>
    <row r="9" spans="1:13" ht="15" x14ac:dyDescent="0.25">
      <c r="A9" s="2" t="s">
        <v>64</v>
      </c>
      <c r="D9" s="120">
        <f t="shared" si="1"/>
        <v>0</v>
      </c>
      <c r="E9" s="121">
        <v>5.5E-2</v>
      </c>
      <c r="F9" s="120">
        <f t="shared" si="0"/>
        <v>0</v>
      </c>
      <c r="G9" s="117"/>
    </row>
    <row r="10" spans="1:13" x14ac:dyDescent="0.2">
      <c r="A10" s="2" t="s">
        <v>65</v>
      </c>
      <c r="D10" s="120">
        <f t="shared" si="1"/>
        <v>0</v>
      </c>
      <c r="E10" s="121">
        <v>5.5E-2</v>
      </c>
      <c r="F10" s="120">
        <f t="shared" si="0"/>
        <v>0</v>
      </c>
    </row>
    <row r="11" spans="1:13" x14ac:dyDescent="0.2">
      <c r="A11" s="2" t="s">
        <v>66</v>
      </c>
      <c r="D11" s="120">
        <f t="shared" si="1"/>
        <v>0</v>
      </c>
      <c r="E11" s="121">
        <v>5.5E-2</v>
      </c>
      <c r="F11" s="120">
        <f t="shared" si="0"/>
        <v>0</v>
      </c>
    </row>
    <row r="12" spans="1:13" x14ac:dyDescent="0.2">
      <c r="A12" s="2" t="s">
        <v>67</v>
      </c>
      <c r="D12" s="120">
        <f t="shared" si="1"/>
        <v>0</v>
      </c>
      <c r="E12" s="121">
        <v>5.5E-2</v>
      </c>
      <c r="F12" s="120">
        <f t="shared" si="0"/>
        <v>0</v>
      </c>
    </row>
    <row r="13" spans="1:13" x14ac:dyDescent="0.2">
      <c r="A13" s="2" t="s">
        <v>68</v>
      </c>
      <c r="D13" s="120">
        <f t="shared" si="1"/>
        <v>0</v>
      </c>
      <c r="E13" s="121">
        <v>5.5E-2</v>
      </c>
      <c r="F13" s="120">
        <f t="shared" si="0"/>
        <v>0</v>
      </c>
    </row>
    <row r="14" spans="1:13" x14ac:dyDescent="0.2">
      <c r="A14" s="2" t="s">
        <v>69</v>
      </c>
      <c r="D14" s="120">
        <f t="shared" si="1"/>
        <v>0</v>
      </c>
      <c r="E14" s="121">
        <v>5.5E-2</v>
      </c>
      <c r="F14" s="120">
        <f t="shared" si="0"/>
        <v>0</v>
      </c>
    </row>
    <row r="15" spans="1:13" x14ac:dyDescent="0.2">
      <c r="A15" s="2" t="s">
        <v>70</v>
      </c>
      <c r="D15" s="120">
        <f t="shared" si="1"/>
        <v>0</v>
      </c>
      <c r="E15" s="121">
        <v>5.5E-2</v>
      </c>
      <c r="F15" s="120">
        <f t="shared" si="0"/>
        <v>0</v>
      </c>
    </row>
    <row r="16" spans="1:13" x14ac:dyDescent="0.2">
      <c r="A16" s="2" t="s">
        <v>71</v>
      </c>
      <c r="D16" s="120">
        <f t="shared" si="1"/>
        <v>0</v>
      </c>
      <c r="E16" s="121">
        <v>5.5E-2</v>
      </c>
      <c r="F16" s="120">
        <f t="shared" si="0"/>
        <v>0</v>
      </c>
    </row>
    <row r="17" spans="1:6" x14ac:dyDescent="0.2">
      <c r="D17" s="120">
        <f t="shared" si="1"/>
        <v>0</v>
      </c>
      <c r="E17" s="121">
        <v>5.5E-2</v>
      </c>
      <c r="F17" s="120">
        <f t="shared" si="0"/>
        <v>0</v>
      </c>
    </row>
    <row r="18" spans="1:6" ht="15" x14ac:dyDescent="0.25">
      <c r="A18" s="117" t="s">
        <v>72</v>
      </c>
      <c r="D18" s="120">
        <f t="shared" si="1"/>
        <v>0</v>
      </c>
      <c r="E18" s="121">
        <v>5.5E-2</v>
      </c>
      <c r="F18" s="120">
        <f t="shared" si="0"/>
        <v>0</v>
      </c>
    </row>
    <row r="19" spans="1:6" x14ac:dyDescent="0.2">
      <c r="A19" s="2" t="s">
        <v>73</v>
      </c>
      <c r="D19" s="120">
        <f t="shared" si="1"/>
        <v>0</v>
      </c>
      <c r="E19" s="121">
        <v>5.5E-2</v>
      </c>
      <c r="F19" s="120">
        <f t="shared" si="0"/>
        <v>0</v>
      </c>
    </row>
    <row r="20" spans="1:6" x14ac:dyDescent="0.2">
      <c r="A20" s="2" t="s">
        <v>74</v>
      </c>
      <c r="D20" s="120">
        <f t="shared" si="1"/>
        <v>0</v>
      </c>
      <c r="E20" s="121">
        <v>5.5E-2</v>
      </c>
      <c r="F20" s="120">
        <f t="shared" si="0"/>
        <v>0</v>
      </c>
    </row>
    <row r="21" spans="1:6" x14ac:dyDescent="0.2">
      <c r="A21" s="2" t="s">
        <v>75</v>
      </c>
      <c r="D21" s="120">
        <f t="shared" si="1"/>
        <v>0</v>
      </c>
      <c r="E21" s="121">
        <v>5.5E-2</v>
      </c>
      <c r="F21" s="120">
        <f t="shared" si="0"/>
        <v>0</v>
      </c>
    </row>
    <row r="22" spans="1:6" x14ac:dyDescent="0.2">
      <c r="A22" s="2" t="s">
        <v>76</v>
      </c>
      <c r="D22" s="120">
        <f t="shared" si="1"/>
        <v>0</v>
      </c>
      <c r="E22" s="121">
        <v>5.5E-2</v>
      </c>
      <c r="F22" s="120">
        <f t="shared" si="0"/>
        <v>0</v>
      </c>
    </row>
    <row r="23" spans="1:6" x14ac:dyDescent="0.2">
      <c r="A23" s="2" t="s">
        <v>77</v>
      </c>
      <c r="D23" s="120">
        <f t="shared" si="1"/>
        <v>0</v>
      </c>
      <c r="E23" s="121">
        <v>5.5E-2</v>
      </c>
      <c r="F23" s="120">
        <f t="shared" si="0"/>
        <v>0</v>
      </c>
    </row>
    <row r="24" spans="1:6" x14ac:dyDescent="0.2">
      <c r="A24" s="2" t="s">
        <v>78</v>
      </c>
      <c r="D24" s="120">
        <f t="shared" si="1"/>
        <v>0</v>
      </c>
      <c r="E24" s="121">
        <v>5.5E-2</v>
      </c>
      <c r="F24" s="120">
        <f t="shared" si="0"/>
        <v>0</v>
      </c>
    </row>
    <row r="25" spans="1:6" x14ac:dyDescent="0.2">
      <c r="D25" s="120">
        <f t="shared" si="1"/>
        <v>0</v>
      </c>
      <c r="E25" s="121">
        <v>5.5E-2</v>
      </c>
      <c r="F25" s="120">
        <f t="shared" si="0"/>
        <v>0</v>
      </c>
    </row>
    <row r="26" spans="1:6" ht="15" x14ac:dyDescent="0.25">
      <c r="A26" s="117" t="s">
        <v>79</v>
      </c>
      <c r="D26" s="120">
        <f t="shared" si="1"/>
        <v>0</v>
      </c>
      <c r="E26" s="121">
        <v>5.5E-2</v>
      </c>
      <c r="F26" s="120">
        <f t="shared" si="0"/>
        <v>0</v>
      </c>
    </row>
    <row r="27" spans="1:6" x14ac:dyDescent="0.2">
      <c r="A27" s="2" t="s">
        <v>80</v>
      </c>
      <c r="D27" s="120">
        <f t="shared" si="1"/>
        <v>0</v>
      </c>
      <c r="E27" s="121">
        <v>5.5E-2</v>
      </c>
      <c r="F27" s="120">
        <f t="shared" si="0"/>
        <v>0</v>
      </c>
    </row>
    <row r="28" spans="1:6" x14ac:dyDescent="0.2">
      <c r="A28" s="2" t="s">
        <v>81</v>
      </c>
      <c r="D28" s="120">
        <f t="shared" si="1"/>
        <v>0</v>
      </c>
      <c r="E28" s="121">
        <v>5.5E-2</v>
      </c>
      <c r="F28" s="120">
        <f t="shared" si="0"/>
        <v>0</v>
      </c>
    </row>
    <row r="29" spans="1:6" x14ac:dyDescent="0.2">
      <c r="A29" s="2" t="s">
        <v>82</v>
      </c>
      <c r="D29" s="120">
        <f t="shared" si="1"/>
        <v>0</v>
      </c>
      <c r="E29" s="121">
        <v>5.5E-2</v>
      </c>
      <c r="F29" s="120">
        <f t="shared" si="0"/>
        <v>0</v>
      </c>
    </row>
    <row r="30" spans="1:6" x14ac:dyDescent="0.2">
      <c r="A30" s="2" t="s">
        <v>83</v>
      </c>
      <c r="D30" s="120">
        <f t="shared" si="1"/>
        <v>0</v>
      </c>
      <c r="E30" s="121">
        <v>5.5E-2</v>
      </c>
      <c r="F30" s="120">
        <f t="shared" si="0"/>
        <v>0</v>
      </c>
    </row>
    <row r="31" spans="1:6" x14ac:dyDescent="0.2">
      <c r="A31" s="2" t="s">
        <v>84</v>
      </c>
      <c r="D31" s="120">
        <f t="shared" si="1"/>
        <v>0</v>
      </c>
      <c r="E31" s="121">
        <v>5.5E-2</v>
      </c>
      <c r="F31" s="120">
        <f t="shared" si="0"/>
        <v>0</v>
      </c>
    </row>
    <row r="32" spans="1:6" x14ac:dyDescent="0.2">
      <c r="A32" s="2" t="s">
        <v>85</v>
      </c>
      <c r="D32" s="120">
        <f t="shared" si="1"/>
        <v>0</v>
      </c>
      <c r="E32" s="121">
        <v>5.5E-2</v>
      </c>
      <c r="F32" s="120">
        <f t="shared" si="0"/>
        <v>0</v>
      </c>
    </row>
    <row r="33" spans="1:6" x14ac:dyDescent="0.2">
      <c r="A33" s="2" t="s">
        <v>86</v>
      </c>
      <c r="D33" s="120">
        <f t="shared" si="1"/>
        <v>0</v>
      </c>
      <c r="E33" s="121">
        <v>5.5E-2</v>
      </c>
      <c r="F33" s="120">
        <f t="shared" si="0"/>
        <v>0</v>
      </c>
    </row>
    <row r="34" spans="1:6" x14ac:dyDescent="0.2">
      <c r="A34" s="2" t="s">
        <v>87</v>
      </c>
      <c r="D34" s="120">
        <f t="shared" si="1"/>
        <v>0</v>
      </c>
      <c r="E34" s="121">
        <v>5.5E-2</v>
      </c>
      <c r="F34" s="120">
        <f t="shared" si="0"/>
        <v>0</v>
      </c>
    </row>
    <row r="35" spans="1:6" x14ac:dyDescent="0.2">
      <c r="A35" s="2" t="s">
        <v>88</v>
      </c>
      <c r="D35" s="120">
        <f t="shared" si="1"/>
        <v>0</v>
      </c>
      <c r="E35" s="121">
        <v>5.5E-2</v>
      </c>
      <c r="F35" s="120">
        <f t="shared" si="0"/>
        <v>0</v>
      </c>
    </row>
    <row r="36" spans="1:6" x14ac:dyDescent="0.2">
      <c r="A36" s="2" t="s">
        <v>89</v>
      </c>
      <c r="D36" s="120">
        <f t="shared" si="1"/>
        <v>0</v>
      </c>
      <c r="E36" s="121">
        <v>5.5E-2</v>
      </c>
      <c r="F36" s="120">
        <f t="shared" si="0"/>
        <v>0</v>
      </c>
    </row>
    <row r="37" spans="1:6" x14ac:dyDescent="0.2">
      <c r="A37" s="2" t="s">
        <v>90</v>
      </c>
      <c r="D37" s="120">
        <f t="shared" si="1"/>
        <v>0</v>
      </c>
      <c r="E37" s="121">
        <v>5.5E-2</v>
      </c>
      <c r="F37" s="120">
        <f t="shared" si="0"/>
        <v>0</v>
      </c>
    </row>
    <row r="38" spans="1:6" x14ac:dyDescent="0.2">
      <c r="D38" s="120">
        <f t="shared" si="1"/>
        <v>0</v>
      </c>
      <c r="E38" s="121">
        <v>5.5E-2</v>
      </c>
      <c r="F38" s="120">
        <f t="shared" si="0"/>
        <v>0</v>
      </c>
    </row>
    <row r="39" spans="1:6" x14ac:dyDescent="0.2">
      <c r="A39"/>
      <c r="D39" s="120">
        <f t="shared" si="1"/>
        <v>0</v>
      </c>
      <c r="E39" s="121">
        <v>5.5E-2</v>
      </c>
      <c r="F39" s="120">
        <f t="shared" si="0"/>
        <v>0</v>
      </c>
    </row>
    <row r="40" spans="1:6" ht="15" x14ac:dyDescent="0.25">
      <c r="A40" s="117" t="s">
        <v>91</v>
      </c>
      <c r="D40" s="120">
        <f t="shared" si="1"/>
        <v>0</v>
      </c>
      <c r="E40" s="121">
        <v>5.5E-2</v>
      </c>
      <c r="F40" s="120">
        <f t="shared" si="0"/>
        <v>0</v>
      </c>
    </row>
    <row r="41" spans="1:6" x14ac:dyDescent="0.2">
      <c r="A41" s="2" t="s">
        <v>92</v>
      </c>
      <c r="D41" s="120">
        <f t="shared" si="1"/>
        <v>0</v>
      </c>
      <c r="E41" s="121">
        <v>5.5E-2</v>
      </c>
      <c r="F41" s="120">
        <f t="shared" si="0"/>
        <v>0</v>
      </c>
    </row>
    <row r="42" spans="1:6" x14ac:dyDescent="0.2">
      <c r="A42" s="2" t="s">
        <v>93</v>
      </c>
      <c r="D42" s="120">
        <f t="shared" si="1"/>
        <v>0</v>
      </c>
      <c r="E42" s="121">
        <v>5.5E-2</v>
      </c>
      <c r="F42" s="120">
        <f t="shared" si="0"/>
        <v>0</v>
      </c>
    </row>
    <row r="43" spans="1:6" x14ac:dyDescent="0.2">
      <c r="A43" s="2" t="s">
        <v>94</v>
      </c>
      <c r="D43" s="120">
        <f t="shared" si="1"/>
        <v>0</v>
      </c>
      <c r="E43" s="121">
        <v>5.5E-2</v>
      </c>
      <c r="F43" s="120">
        <f t="shared" si="0"/>
        <v>0</v>
      </c>
    </row>
    <row r="44" spans="1:6" x14ac:dyDescent="0.2">
      <c r="A44" s="2" t="s">
        <v>95</v>
      </c>
      <c r="D44" s="120">
        <f t="shared" si="1"/>
        <v>0</v>
      </c>
      <c r="E44" s="121">
        <v>5.5E-2</v>
      </c>
      <c r="F44" s="120">
        <f t="shared" si="0"/>
        <v>0</v>
      </c>
    </row>
    <row r="45" spans="1:6" x14ac:dyDescent="0.2">
      <c r="A45" s="2" t="s">
        <v>96</v>
      </c>
      <c r="D45" s="120">
        <f t="shared" si="1"/>
        <v>0</v>
      </c>
      <c r="E45" s="121">
        <v>5.5E-2</v>
      </c>
      <c r="F45" s="120">
        <f t="shared" si="0"/>
        <v>0</v>
      </c>
    </row>
    <row r="46" spans="1:6" x14ac:dyDescent="0.2">
      <c r="A46" s="2" t="s">
        <v>97</v>
      </c>
      <c r="D46" s="120">
        <f t="shared" si="1"/>
        <v>0</v>
      </c>
      <c r="E46" s="121">
        <v>5.5E-2</v>
      </c>
      <c r="F46" s="120">
        <f t="shared" si="0"/>
        <v>0</v>
      </c>
    </row>
    <row r="47" spans="1:6" x14ac:dyDescent="0.2">
      <c r="D47" s="120">
        <f t="shared" si="1"/>
        <v>0</v>
      </c>
      <c r="E47" s="121">
        <v>5.5E-2</v>
      </c>
      <c r="F47" s="120">
        <f t="shared" si="0"/>
        <v>0</v>
      </c>
    </row>
    <row r="48" spans="1:6" ht="15" x14ac:dyDescent="0.25">
      <c r="A48" s="117" t="s">
        <v>98</v>
      </c>
      <c r="D48" s="120">
        <f t="shared" si="1"/>
        <v>0</v>
      </c>
      <c r="E48" s="121">
        <v>5.5E-2</v>
      </c>
      <c r="F48" s="120">
        <f t="shared" si="0"/>
        <v>0</v>
      </c>
    </row>
    <row r="49" spans="1:6" x14ac:dyDescent="0.2">
      <c r="A49" s="2" t="s">
        <v>99</v>
      </c>
      <c r="D49" s="120">
        <f t="shared" si="1"/>
        <v>0</v>
      </c>
      <c r="E49" s="121">
        <v>5.5E-2</v>
      </c>
      <c r="F49" s="120">
        <f t="shared" si="0"/>
        <v>0</v>
      </c>
    </row>
    <row r="50" spans="1:6" x14ac:dyDescent="0.2">
      <c r="A50" s="2" t="s">
        <v>100</v>
      </c>
      <c r="D50" s="120">
        <f t="shared" si="1"/>
        <v>0</v>
      </c>
      <c r="E50" s="121">
        <v>5.5E-2</v>
      </c>
      <c r="F50" s="120">
        <f t="shared" si="0"/>
        <v>0</v>
      </c>
    </row>
    <row r="51" spans="1:6" x14ac:dyDescent="0.2">
      <c r="A51" s="2" t="s">
        <v>101</v>
      </c>
      <c r="D51" s="120">
        <f t="shared" si="1"/>
        <v>0</v>
      </c>
      <c r="E51" s="121">
        <v>5.5E-2</v>
      </c>
      <c r="F51" s="120">
        <f t="shared" si="0"/>
        <v>0</v>
      </c>
    </row>
    <row r="52" spans="1:6" x14ac:dyDescent="0.2">
      <c r="A52" s="2" t="s">
        <v>102</v>
      </c>
      <c r="D52" s="120">
        <f t="shared" si="1"/>
        <v>0</v>
      </c>
      <c r="E52" s="121">
        <v>5.5E-2</v>
      </c>
      <c r="F52" s="120">
        <f t="shared" si="0"/>
        <v>0</v>
      </c>
    </row>
    <row r="53" spans="1:6" x14ac:dyDescent="0.2">
      <c r="D53" s="120">
        <f t="shared" si="1"/>
        <v>0</v>
      </c>
      <c r="E53" s="121">
        <v>5.5E-2</v>
      </c>
      <c r="F53" s="120">
        <f t="shared" si="0"/>
        <v>0</v>
      </c>
    </row>
    <row r="54" spans="1:6" ht="15" x14ac:dyDescent="0.25">
      <c r="A54" s="117" t="s">
        <v>103</v>
      </c>
      <c r="D54" s="120">
        <f t="shared" si="1"/>
        <v>0</v>
      </c>
      <c r="E54" s="121">
        <v>5.5E-2</v>
      </c>
      <c r="F54" s="120">
        <f t="shared" si="0"/>
        <v>0</v>
      </c>
    </row>
    <row r="55" spans="1:6" x14ac:dyDescent="0.2">
      <c r="A55" s="2" t="s">
        <v>104</v>
      </c>
      <c r="D55" s="120">
        <f t="shared" si="1"/>
        <v>0</v>
      </c>
      <c r="E55" s="121">
        <v>5.5E-2</v>
      </c>
      <c r="F55" s="120">
        <f t="shared" si="0"/>
        <v>0</v>
      </c>
    </row>
    <row r="56" spans="1:6" x14ac:dyDescent="0.2">
      <c r="A56" s="2" t="s">
        <v>105</v>
      </c>
      <c r="D56" s="120">
        <f t="shared" si="1"/>
        <v>0</v>
      </c>
      <c r="E56" s="121">
        <v>5.5E-2</v>
      </c>
      <c r="F56" s="120">
        <f t="shared" si="0"/>
        <v>0</v>
      </c>
    </row>
    <row r="57" spans="1:6" x14ac:dyDescent="0.2">
      <c r="A57" s="2" t="s">
        <v>106</v>
      </c>
      <c r="D57" s="120">
        <f t="shared" si="1"/>
        <v>0</v>
      </c>
      <c r="E57" s="121">
        <v>5.5E-2</v>
      </c>
      <c r="F57" s="120">
        <f t="shared" si="0"/>
        <v>0</v>
      </c>
    </row>
    <row r="58" spans="1:6" x14ac:dyDescent="0.2">
      <c r="A58" s="2" t="s">
        <v>107</v>
      </c>
      <c r="D58" s="120">
        <f t="shared" si="1"/>
        <v>0</v>
      </c>
      <c r="E58" s="121">
        <v>5.5E-2</v>
      </c>
      <c r="F58" s="120">
        <f t="shared" si="0"/>
        <v>0</v>
      </c>
    </row>
    <row r="59" spans="1:6" x14ac:dyDescent="0.2">
      <c r="D59" s="120">
        <f t="shared" si="1"/>
        <v>0</v>
      </c>
      <c r="E59" s="121">
        <v>5.5E-2</v>
      </c>
      <c r="F59" s="120">
        <f t="shared" si="0"/>
        <v>0</v>
      </c>
    </row>
    <row r="60" spans="1:6" ht="15" x14ac:dyDescent="0.25">
      <c r="A60" s="117" t="s">
        <v>108</v>
      </c>
      <c r="D60" s="120">
        <f t="shared" si="1"/>
        <v>0</v>
      </c>
      <c r="E60" s="121">
        <v>5.5E-2</v>
      </c>
      <c r="F60" s="120">
        <f t="shared" si="0"/>
        <v>0</v>
      </c>
    </row>
    <row r="61" spans="1:6" x14ac:dyDescent="0.2">
      <c r="A61" s="2" t="s">
        <v>109</v>
      </c>
      <c r="D61" s="120">
        <f t="shared" si="1"/>
        <v>0</v>
      </c>
      <c r="E61" s="121">
        <v>5.5E-2</v>
      </c>
      <c r="F61" s="120">
        <f t="shared" si="0"/>
        <v>0</v>
      </c>
    </row>
    <row r="62" spans="1:6" x14ac:dyDescent="0.2">
      <c r="A62" s="2" t="s">
        <v>110</v>
      </c>
      <c r="D62" s="120">
        <f t="shared" si="1"/>
        <v>0</v>
      </c>
      <c r="E62" s="121">
        <v>5.5E-2</v>
      </c>
      <c r="F62" s="120">
        <f t="shared" si="0"/>
        <v>0</v>
      </c>
    </row>
    <row r="63" spans="1:6" x14ac:dyDescent="0.2">
      <c r="A63" s="2" t="s">
        <v>111</v>
      </c>
      <c r="D63" s="120">
        <f t="shared" si="1"/>
        <v>0</v>
      </c>
      <c r="E63" s="121">
        <v>5.5E-2</v>
      </c>
      <c r="F63" s="120">
        <f t="shared" si="0"/>
        <v>0</v>
      </c>
    </row>
    <row r="64" spans="1:6" x14ac:dyDescent="0.2">
      <c r="D64" s="120">
        <f t="shared" si="1"/>
        <v>0</v>
      </c>
      <c r="E64" s="121">
        <v>5.5E-2</v>
      </c>
      <c r="F64" s="120">
        <f t="shared" si="0"/>
        <v>0</v>
      </c>
    </row>
    <row r="65" spans="1:6" x14ac:dyDescent="0.2">
      <c r="A65"/>
      <c r="D65" s="120">
        <f t="shared" si="1"/>
        <v>0</v>
      </c>
      <c r="E65" s="121">
        <v>5.5E-2</v>
      </c>
      <c r="F65" s="120">
        <f t="shared" si="0"/>
        <v>0</v>
      </c>
    </row>
    <row r="66" spans="1:6" ht="15" x14ac:dyDescent="0.25">
      <c r="A66" s="117" t="s">
        <v>112</v>
      </c>
      <c r="D66" s="120">
        <f t="shared" si="1"/>
        <v>0</v>
      </c>
      <c r="E66" s="121">
        <v>5.5E-2</v>
      </c>
      <c r="F66" s="120">
        <f t="shared" si="0"/>
        <v>0</v>
      </c>
    </row>
    <row r="67" spans="1:6" x14ac:dyDescent="0.2">
      <c r="A67" s="2" t="s">
        <v>113</v>
      </c>
      <c r="D67" s="120">
        <f t="shared" si="1"/>
        <v>0</v>
      </c>
      <c r="E67" s="121">
        <v>5.5E-2</v>
      </c>
      <c r="F67" s="120">
        <f t="shared" ref="F67:F133" si="2">D67*E67+D67</f>
        <v>0</v>
      </c>
    </row>
    <row r="68" spans="1:6" x14ac:dyDescent="0.2">
      <c r="A68" s="2" t="s">
        <v>114</v>
      </c>
      <c r="D68" s="120">
        <f t="shared" ref="D68:D134" si="3">B68*C68</f>
        <v>0</v>
      </c>
      <c r="E68" s="121">
        <v>5.5E-2</v>
      </c>
      <c r="F68" s="120">
        <f t="shared" si="2"/>
        <v>0</v>
      </c>
    </row>
    <row r="69" spans="1:6" x14ac:dyDescent="0.2">
      <c r="A69" s="2" t="s">
        <v>115</v>
      </c>
      <c r="D69" s="120">
        <f t="shared" si="3"/>
        <v>0</v>
      </c>
      <c r="E69" s="121">
        <v>5.5E-2</v>
      </c>
      <c r="F69" s="120">
        <f t="shared" si="2"/>
        <v>0</v>
      </c>
    </row>
    <row r="70" spans="1:6" x14ac:dyDescent="0.2">
      <c r="A70" s="2" t="s">
        <v>116</v>
      </c>
      <c r="D70" s="120">
        <f t="shared" si="3"/>
        <v>0</v>
      </c>
      <c r="E70" s="121">
        <v>5.5E-2</v>
      </c>
      <c r="F70" s="120">
        <f t="shared" si="2"/>
        <v>0</v>
      </c>
    </row>
    <row r="71" spans="1:6" x14ac:dyDescent="0.2">
      <c r="A71" s="2" t="s">
        <v>117</v>
      </c>
      <c r="D71" s="120">
        <f t="shared" si="3"/>
        <v>0</v>
      </c>
      <c r="E71" s="121">
        <v>5.5E-2</v>
      </c>
      <c r="F71" s="120">
        <f t="shared" si="2"/>
        <v>0</v>
      </c>
    </row>
    <row r="72" spans="1:6" x14ac:dyDescent="0.2">
      <c r="A72" s="2" t="s">
        <v>118</v>
      </c>
      <c r="D72" s="120">
        <f t="shared" si="3"/>
        <v>0</v>
      </c>
      <c r="E72" s="121">
        <v>5.5E-2</v>
      </c>
      <c r="F72" s="120">
        <f t="shared" si="2"/>
        <v>0</v>
      </c>
    </row>
    <row r="73" spans="1:6" x14ac:dyDescent="0.2">
      <c r="A73" s="2" t="s">
        <v>119</v>
      </c>
      <c r="D73" s="120">
        <f t="shared" si="3"/>
        <v>0</v>
      </c>
      <c r="E73" s="121">
        <v>5.5E-2</v>
      </c>
      <c r="F73" s="120">
        <f t="shared" si="2"/>
        <v>0</v>
      </c>
    </row>
    <row r="74" spans="1:6" x14ac:dyDescent="0.2">
      <c r="A74" s="2" t="s">
        <v>120</v>
      </c>
      <c r="D74" s="120">
        <f t="shared" si="3"/>
        <v>0</v>
      </c>
      <c r="E74" s="121">
        <v>5.5E-2</v>
      </c>
      <c r="F74" s="120">
        <f t="shared" si="2"/>
        <v>0</v>
      </c>
    </row>
    <row r="75" spans="1:6" x14ac:dyDescent="0.2">
      <c r="A75" s="2" t="s">
        <v>121</v>
      </c>
      <c r="D75" s="120">
        <f t="shared" si="3"/>
        <v>0</v>
      </c>
      <c r="E75" s="121">
        <v>5.5E-2</v>
      </c>
      <c r="F75" s="120">
        <f t="shared" si="2"/>
        <v>0</v>
      </c>
    </row>
    <row r="76" spans="1:6" x14ac:dyDescent="0.2">
      <c r="A76" s="2" t="s">
        <v>122</v>
      </c>
      <c r="D76" s="120">
        <f t="shared" si="3"/>
        <v>0</v>
      </c>
      <c r="E76" s="121">
        <v>5.5E-2</v>
      </c>
      <c r="F76" s="120">
        <f t="shared" si="2"/>
        <v>0</v>
      </c>
    </row>
    <row r="77" spans="1:6" x14ac:dyDescent="0.2">
      <c r="A77" s="2" t="s">
        <v>123</v>
      </c>
      <c r="D77" s="120">
        <f t="shared" si="3"/>
        <v>0</v>
      </c>
      <c r="E77" s="121">
        <v>5.5E-2</v>
      </c>
      <c r="F77" s="120">
        <f t="shared" si="2"/>
        <v>0</v>
      </c>
    </row>
    <row r="78" spans="1:6" x14ac:dyDescent="0.2">
      <c r="A78" s="2" t="s">
        <v>124</v>
      </c>
      <c r="D78" s="120">
        <f t="shared" si="3"/>
        <v>0</v>
      </c>
      <c r="E78" s="121">
        <v>5.5E-2</v>
      </c>
      <c r="F78" s="120">
        <f t="shared" si="2"/>
        <v>0</v>
      </c>
    </row>
    <row r="79" spans="1:6" x14ac:dyDescent="0.2">
      <c r="A79" s="2" t="s">
        <v>125</v>
      </c>
      <c r="D79" s="120">
        <f t="shared" si="3"/>
        <v>0</v>
      </c>
      <c r="E79" s="121">
        <v>5.5E-2</v>
      </c>
      <c r="F79" s="120">
        <f t="shared" si="2"/>
        <v>0</v>
      </c>
    </row>
    <row r="80" spans="1:6" x14ac:dyDescent="0.2">
      <c r="A80" s="2" t="s">
        <v>126</v>
      </c>
      <c r="D80" s="120">
        <f t="shared" si="3"/>
        <v>0</v>
      </c>
      <c r="E80" s="121">
        <v>5.5E-2</v>
      </c>
      <c r="F80" s="120">
        <f t="shared" si="2"/>
        <v>0</v>
      </c>
    </row>
    <row r="81" spans="1:6" x14ac:dyDescent="0.2">
      <c r="A81" s="2" t="s">
        <v>127</v>
      </c>
      <c r="D81" s="120">
        <f t="shared" si="3"/>
        <v>0</v>
      </c>
      <c r="E81" s="121">
        <v>5.5E-2</v>
      </c>
      <c r="F81" s="120">
        <f t="shared" si="2"/>
        <v>0</v>
      </c>
    </row>
    <row r="82" spans="1:6" x14ac:dyDescent="0.2">
      <c r="A82" s="2" t="s">
        <v>128</v>
      </c>
      <c r="D82" s="120">
        <f t="shared" si="3"/>
        <v>0</v>
      </c>
      <c r="E82" s="121">
        <v>5.5E-2</v>
      </c>
      <c r="F82" s="120">
        <f t="shared" si="2"/>
        <v>0</v>
      </c>
    </row>
    <row r="83" spans="1:6" x14ac:dyDescent="0.2">
      <c r="A83" s="2" t="s">
        <v>129</v>
      </c>
      <c r="D83" s="120">
        <f t="shared" si="3"/>
        <v>0</v>
      </c>
      <c r="E83" s="121">
        <v>5.5E-2</v>
      </c>
      <c r="F83" s="120">
        <f t="shared" si="2"/>
        <v>0</v>
      </c>
    </row>
    <row r="84" spans="1:6" x14ac:dyDescent="0.2">
      <c r="A84"/>
      <c r="D84" s="120">
        <f t="shared" si="3"/>
        <v>0</v>
      </c>
      <c r="E84" s="121">
        <v>5.5E-2</v>
      </c>
      <c r="F84" s="120">
        <f t="shared" si="2"/>
        <v>0</v>
      </c>
    </row>
    <row r="85" spans="1:6" x14ac:dyDescent="0.2">
      <c r="D85" s="120">
        <f>B85*C85</f>
        <v>0</v>
      </c>
      <c r="E85" s="121">
        <v>5.5E-2</v>
      </c>
      <c r="F85" s="120">
        <f>D85*E85+D85</f>
        <v>0</v>
      </c>
    </row>
    <row r="86" spans="1:6" x14ac:dyDescent="0.2">
      <c r="A86"/>
      <c r="D86" s="120">
        <f t="shared" si="3"/>
        <v>0</v>
      </c>
      <c r="E86" s="121">
        <v>5.5E-2</v>
      </c>
      <c r="F86" s="120">
        <f t="shared" si="2"/>
        <v>0</v>
      </c>
    </row>
    <row r="87" spans="1:6" ht="15" x14ac:dyDescent="0.25">
      <c r="A87" s="123" t="s">
        <v>130</v>
      </c>
      <c r="D87" s="120">
        <f t="shared" si="3"/>
        <v>0</v>
      </c>
      <c r="E87" s="121">
        <v>0.2</v>
      </c>
      <c r="F87" s="120">
        <f t="shared" si="2"/>
        <v>0</v>
      </c>
    </row>
    <row r="88" spans="1:6" x14ac:dyDescent="0.2">
      <c r="A88" s="2" t="s">
        <v>131</v>
      </c>
      <c r="D88" s="120">
        <f t="shared" si="3"/>
        <v>0</v>
      </c>
      <c r="E88" s="121">
        <v>0.2</v>
      </c>
      <c r="F88" s="120">
        <f t="shared" si="2"/>
        <v>0</v>
      </c>
    </row>
    <row r="89" spans="1:6" x14ac:dyDescent="0.2">
      <c r="A89" s="2" t="s">
        <v>132</v>
      </c>
      <c r="D89" s="120">
        <f t="shared" si="3"/>
        <v>0</v>
      </c>
      <c r="E89" s="121">
        <v>0.2</v>
      </c>
      <c r="F89" s="120">
        <f t="shared" si="2"/>
        <v>0</v>
      </c>
    </row>
    <row r="90" spans="1:6" x14ac:dyDescent="0.2">
      <c r="D90" s="120">
        <f>B90*C90</f>
        <v>0</v>
      </c>
      <c r="E90" s="121">
        <v>0.2</v>
      </c>
      <c r="F90" s="120">
        <f>D90*E90+D90</f>
        <v>0</v>
      </c>
    </row>
    <row r="91" spans="1:6" x14ac:dyDescent="0.2">
      <c r="D91" s="120">
        <f t="shared" si="3"/>
        <v>0</v>
      </c>
      <c r="E91" s="121">
        <v>0.2</v>
      </c>
      <c r="F91" s="120">
        <f t="shared" si="2"/>
        <v>0</v>
      </c>
    </row>
    <row r="92" spans="1:6" ht="15" x14ac:dyDescent="0.25">
      <c r="A92" s="117" t="s">
        <v>133</v>
      </c>
      <c r="D92" s="120">
        <f t="shared" si="3"/>
        <v>0</v>
      </c>
      <c r="E92" s="121">
        <v>5.5E-2</v>
      </c>
      <c r="F92" s="120">
        <f t="shared" si="2"/>
        <v>0</v>
      </c>
    </row>
    <row r="93" spans="1:6" x14ac:dyDescent="0.2">
      <c r="A93" s="2" t="s">
        <v>134</v>
      </c>
      <c r="D93" s="120">
        <f t="shared" si="3"/>
        <v>0</v>
      </c>
      <c r="E93" s="121">
        <v>5.5E-2</v>
      </c>
      <c r="F93" s="120">
        <f t="shared" si="2"/>
        <v>0</v>
      </c>
    </row>
    <row r="94" spans="1:6" x14ac:dyDescent="0.2">
      <c r="A94" s="2" t="s">
        <v>135</v>
      </c>
      <c r="D94" s="120">
        <f t="shared" si="3"/>
        <v>0</v>
      </c>
      <c r="E94" s="121">
        <v>5.5E-2</v>
      </c>
      <c r="F94" s="120">
        <f t="shared" si="2"/>
        <v>0</v>
      </c>
    </row>
    <row r="95" spans="1:6" x14ac:dyDescent="0.2">
      <c r="A95" s="2" t="s">
        <v>136</v>
      </c>
      <c r="D95" s="120">
        <f t="shared" si="3"/>
        <v>0</v>
      </c>
      <c r="E95" s="121">
        <v>5.5E-2</v>
      </c>
      <c r="F95" s="120">
        <f t="shared" si="2"/>
        <v>0</v>
      </c>
    </row>
    <row r="96" spans="1:6" x14ac:dyDescent="0.2">
      <c r="A96" s="2" t="s">
        <v>137</v>
      </c>
      <c r="D96" s="120">
        <f t="shared" si="3"/>
        <v>0</v>
      </c>
      <c r="E96" s="121">
        <v>5.5E-2</v>
      </c>
      <c r="F96" s="120">
        <f t="shared" si="2"/>
        <v>0</v>
      </c>
    </row>
    <row r="97" spans="1:6" x14ac:dyDescent="0.2">
      <c r="A97" s="2" t="s">
        <v>138</v>
      </c>
      <c r="D97" s="120">
        <f t="shared" si="3"/>
        <v>0</v>
      </c>
      <c r="E97" s="121">
        <v>5.5E-2</v>
      </c>
      <c r="F97" s="120">
        <f t="shared" si="2"/>
        <v>0</v>
      </c>
    </row>
    <row r="98" spans="1:6" x14ac:dyDescent="0.2">
      <c r="A98" s="2" t="s">
        <v>139</v>
      </c>
      <c r="D98" s="120">
        <f t="shared" si="3"/>
        <v>0</v>
      </c>
      <c r="E98" s="121">
        <v>5.5E-2</v>
      </c>
      <c r="F98" s="120">
        <f t="shared" si="2"/>
        <v>0</v>
      </c>
    </row>
    <row r="99" spans="1:6" x14ac:dyDescent="0.2">
      <c r="A99" s="2" t="s">
        <v>140</v>
      </c>
      <c r="D99" s="120">
        <f t="shared" si="3"/>
        <v>0</v>
      </c>
      <c r="E99" s="121">
        <v>5.5E-2</v>
      </c>
      <c r="F99" s="120">
        <f t="shared" si="2"/>
        <v>0</v>
      </c>
    </row>
    <row r="100" spans="1:6" x14ac:dyDescent="0.2">
      <c r="A100" s="2" t="s">
        <v>141</v>
      </c>
      <c r="D100" s="120">
        <f t="shared" si="3"/>
        <v>0</v>
      </c>
      <c r="E100" s="121">
        <v>5.5E-2</v>
      </c>
      <c r="F100" s="120">
        <f t="shared" si="2"/>
        <v>0</v>
      </c>
    </row>
    <row r="101" spans="1:6" x14ac:dyDescent="0.2">
      <c r="A101" s="2" t="s">
        <v>142</v>
      </c>
      <c r="D101" s="120">
        <f t="shared" si="3"/>
        <v>0</v>
      </c>
      <c r="E101" s="121">
        <v>5.5E-2</v>
      </c>
      <c r="F101" s="120">
        <f t="shared" si="2"/>
        <v>0</v>
      </c>
    </row>
    <row r="102" spans="1:6" x14ac:dyDescent="0.2">
      <c r="A102" s="2" t="s">
        <v>143</v>
      </c>
      <c r="D102" s="120">
        <f t="shared" si="3"/>
        <v>0</v>
      </c>
      <c r="E102" s="121">
        <v>5.5E-2</v>
      </c>
      <c r="F102" s="120">
        <f t="shared" si="2"/>
        <v>0</v>
      </c>
    </row>
    <row r="103" spans="1:6" x14ac:dyDescent="0.2">
      <c r="A103" s="2" t="s">
        <v>144</v>
      </c>
      <c r="D103" s="120">
        <f t="shared" si="3"/>
        <v>0</v>
      </c>
      <c r="E103" s="121">
        <v>5.5E-2</v>
      </c>
      <c r="F103" s="120">
        <f t="shared" si="2"/>
        <v>0</v>
      </c>
    </row>
    <row r="104" spans="1:6" x14ac:dyDescent="0.2">
      <c r="A104" s="2" t="s">
        <v>145</v>
      </c>
      <c r="D104" s="120">
        <f t="shared" si="3"/>
        <v>0</v>
      </c>
      <c r="E104" s="121">
        <v>5.5E-2</v>
      </c>
      <c r="F104" s="120">
        <f t="shared" si="2"/>
        <v>0</v>
      </c>
    </row>
    <row r="105" spans="1:6" x14ac:dyDescent="0.2">
      <c r="A105" s="2" t="s">
        <v>146</v>
      </c>
      <c r="D105" s="120">
        <f t="shared" si="3"/>
        <v>0</v>
      </c>
      <c r="E105" s="121">
        <v>5.5E-2</v>
      </c>
      <c r="F105" s="120">
        <f t="shared" si="2"/>
        <v>0</v>
      </c>
    </row>
    <row r="106" spans="1:6" x14ac:dyDescent="0.2">
      <c r="A106" s="2" t="s">
        <v>147</v>
      </c>
      <c r="D106" s="120">
        <f t="shared" si="3"/>
        <v>0</v>
      </c>
      <c r="E106" s="121">
        <v>5.5E-2</v>
      </c>
      <c r="F106" s="120">
        <f t="shared" si="2"/>
        <v>0</v>
      </c>
    </row>
    <row r="107" spans="1:6" x14ac:dyDescent="0.2">
      <c r="A107" s="2" t="s">
        <v>148</v>
      </c>
      <c r="D107" s="120">
        <f t="shared" si="3"/>
        <v>0</v>
      </c>
      <c r="E107" s="121">
        <v>5.5E-2</v>
      </c>
      <c r="F107" s="120">
        <f t="shared" si="2"/>
        <v>0</v>
      </c>
    </row>
    <row r="108" spans="1:6" x14ac:dyDescent="0.2">
      <c r="A108" s="2" t="s">
        <v>149</v>
      </c>
      <c r="D108" s="120">
        <f t="shared" si="3"/>
        <v>0</v>
      </c>
      <c r="E108" s="121">
        <v>5.5E-2</v>
      </c>
      <c r="F108" s="120">
        <f t="shared" si="2"/>
        <v>0</v>
      </c>
    </row>
    <row r="109" spans="1:6" x14ac:dyDescent="0.2">
      <c r="A109" s="2" t="s">
        <v>150</v>
      </c>
      <c r="D109" s="120">
        <f t="shared" si="3"/>
        <v>0</v>
      </c>
      <c r="E109" s="121">
        <v>5.5E-2</v>
      </c>
      <c r="F109" s="120">
        <f t="shared" si="2"/>
        <v>0</v>
      </c>
    </row>
    <row r="110" spans="1:6" x14ac:dyDescent="0.2">
      <c r="A110" s="2" t="s">
        <v>151</v>
      </c>
      <c r="D110" s="120">
        <f t="shared" si="3"/>
        <v>0</v>
      </c>
      <c r="E110" s="121">
        <v>5.5E-2</v>
      </c>
      <c r="F110" s="120">
        <f t="shared" si="2"/>
        <v>0</v>
      </c>
    </row>
    <row r="111" spans="1:6" x14ac:dyDescent="0.2">
      <c r="A111" s="2" t="s">
        <v>152</v>
      </c>
      <c r="D111" s="120">
        <f t="shared" si="3"/>
        <v>0</v>
      </c>
      <c r="E111" s="121">
        <v>5.5E-2</v>
      </c>
      <c r="F111" s="120">
        <f t="shared" si="2"/>
        <v>0</v>
      </c>
    </row>
    <row r="112" spans="1:6" x14ac:dyDescent="0.2">
      <c r="D112" s="120">
        <f t="shared" si="3"/>
        <v>0</v>
      </c>
      <c r="E112" s="121">
        <v>5.5E-2</v>
      </c>
      <c r="F112" s="120">
        <f t="shared" si="2"/>
        <v>0</v>
      </c>
    </row>
    <row r="113" spans="1:6" x14ac:dyDescent="0.2">
      <c r="A113"/>
      <c r="D113" s="120">
        <f t="shared" si="3"/>
        <v>0</v>
      </c>
      <c r="E113" s="121">
        <v>5.5E-2</v>
      </c>
      <c r="F113" s="120">
        <f t="shared" si="2"/>
        <v>0</v>
      </c>
    </row>
    <row r="114" spans="1:6" x14ac:dyDescent="0.2">
      <c r="A114"/>
      <c r="D114" s="120">
        <f t="shared" si="3"/>
        <v>0</v>
      </c>
      <c r="E114" s="121">
        <v>5.5E-2</v>
      </c>
      <c r="F114" s="120">
        <f t="shared" si="2"/>
        <v>0</v>
      </c>
    </row>
    <row r="115" spans="1:6" x14ac:dyDescent="0.2">
      <c r="A115"/>
      <c r="D115" s="120">
        <f t="shared" si="3"/>
        <v>0</v>
      </c>
      <c r="E115" s="121">
        <v>5.5E-2</v>
      </c>
      <c r="F115" s="120">
        <f t="shared" si="2"/>
        <v>0</v>
      </c>
    </row>
    <row r="116" spans="1:6" ht="15" x14ac:dyDescent="0.25">
      <c r="A116" s="117" t="s">
        <v>153</v>
      </c>
      <c r="D116" s="120">
        <f t="shared" si="3"/>
        <v>0</v>
      </c>
      <c r="E116" s="121">
        <v>5.5E-2</v>
      </c>
      <c r="F116" s="120">
        <f t="shared" si="2"/>
        <v>0</v>
      </c>
    </row>
    <row r="117" spans="1:6" x14ac:dyDescent="0.2">
      <c r="A117" s="2" t="s">
        <v>154</v>
      </c>
      <c r="D117" s="120">
        <f t="shared" si="3"/>
        <v>0</v>
      </c>
      <c r="E117" s="121">
        <v>5.5E-2</v>
      </c>
      <c r="F117" s="120">
        <f t="shared" si="2"/>
        <v>0</v>
      </c>
    </row>
    <row r="118" spans="1:6" x14ac:dyDescent="0.2">
      <c r="A118" s="2" t="s">
        <v>155</v>
      </c>
      <c r="D118" s="120">
        <f t="shared" si="3"/>
        <v>0</v>
      </c>
      <c r="E118" s="121">
        <v>5.5E-2</v>
      </c>
      <c r="F118" s="120">
        <f t="shared" si="2"/>
        <v>0</v>
      </c>
    </row>
    <row r="119" spans="1:6" x14ac:dyDescent="0.2">
      <c r="A119" s="2" t="s">
        <v>156</v>
      </c>
      <c r="D119" s="120">
        <f t="shared" si="3"/>
        <v>0</v>
      </c>
      <c r="E119" s="121">
        <v>5.5E-2</v>
      </c>
      <c r="F119" s="120">
        <f t="shared" si="2"/>
        <v>0</v>
      </c>
    </row>
    <row r="120" spans="1:6" x14ac:dyDescent="0.2">
      <c r="D120" s="120">
        <f>B120*C120</f>
        <v>0</v>
      </c>
      <c r="F120" s="120">
        <f>D120*E120+D120</f>
        <v>0</v>
      </c>
    </row>
    <row r="121" spans="1:6" ht="15" x14ac:dyDescent="0.25">
      <c r="A121" s="117" t="s">
        <v>157</v>
      </c>
      <c r="D121" s="120">
        <f t="shared" si="3"/>
        <v>0</v>
      </c>
      <c r="E121" s="121">
        <v>5.5E-2</v>
      </c>
      <c r="F121" s="120">
        <f t="shared" si="2"/>
        <v>0</v>
      </c>
    </row>
    <row r="122" spans="1:6" x14ac:dyDescent="0.2">
      <c r="A122" s="2" t="s">
        <v>158</v>
      </c>
      <c r="D122" s="120">
        <f t="shared" si="3"/>
        <v>0</v>
      </c>
      <c r="E122" s="121">
        <v>5.5E-2</v>
      </c>
      <c r="F122" s="120">
        <f t="shared" si="2"/>
        <v>0</v>
      </c>
    </row>
    <row r="123" spans="1:6" x14ac:dyDescent="0.2">
      <c r="A123" s="2" t="s">
        <v>159</v>
      </c>
      <c r="D123" s="120">
        <f t="shared" si="3"/>
        <v>0</v>
      </c>
      <c r="E123" s="121">
        <v>5.5E-2</v>
      </c>
      <c r="F123" s="120">
        <f t="shared" si="2"/>
        <v>0</v>
      </c>
    </row>
    <row r="124" spans="1:6" x14ac:dyDescent="0.2">
      <c r="A124" s="2" t="s">
        <v>160</v>
      </c>
      <c r="D124" s="120">
        <f t="shared" si="3"/>
        <v>0</v>
      </c>
      <c r="E124" s="121">
        <v>5.5E-2</v>
      </c>
      <c r="F124" s="120">
        <f t="shared" si="2"/>
        <v>0</v>
      </c>
    </row>
    <row r="125" spans="1:6" x14ac:dyDescent="0.2">
      <c r="A125" s="2" t="s">
        <v>161</v>
      </c>
      <c r="D125" s="120">
        <f t="shared" si="3"/>
        <v>0</v>
      </c>
      <c r="E125" s="121">
        <v>5.5E-2</v>
      </c>
      <c r="F125" s="120">
        <f t="shared" si="2"/>
        <v>0</v>
      </c>
    </row>
    <row r="126" spans="1:6" x14ac:dyDescent="0.2">
      <c r="D126" s="120">
        <f t="shared" si="3"/>
        <v>0</v>
      </c>
      <c r="E126" s="121">
        <v>5.5E-2</v>
      </c>
      <c r="F126" s="120">
        <f t="shared" si="2"/>
        <v>0</v>
      </c>
    </row>
    <row r="127" spans="1:6" ht="15" x14ac:dyDescent="0.25">
      <c r="A127" s="117" t="s">
        <v>162</v>
      </c>
      <c r="D127" s="120">
        <f t="shared" si="3"/>
        <v>0</v>
      </c>
      <c r="E127" s="121">
        <v>5.5E-2</v>
      </c>
      <c r="F127" s="120">
        <f t="shared" si="2"/>
        <v>0</v>
      </c>
    </row>
    <row r="128" spans="1:6" x14ac:dyDescent="0.2">
      <c r="A128" s="2" t="s">
        <v>163</v>
      </c>
      <c r="D128" s="120">
        <f t="shared" si="3"/>
        <v>0</v>
      </c>
      <c r="E128" s="121">
        <v>5.5E-2</v>
      </c>
      <c r="F128" s="120">
        <f t="shared" si="2"/>
        <v>0</v>
      </c>
    </row>
    <row r="129" spans="1:6" x14ac:dyDescent="0.2">
      <c r="A129" s="2" t="s">
        <v>164</v>
      </c>
      <c r="D129" s="120">
        <f t="shared" si="3"/>
        <v>0</v>
      </c>
      <c r="E129" s="121">
        <v>5.5E-2</v>
      </c>
      <c r="F129" s="120">
        <f t="shared" si="2"/>
        <v>0</v>
      </c>
    </row>
    <row r="130" spans="1:6" x14ac:dyDescent="0.2">
      <c r="A130" s="2" t="s">
        <v>165</v>
      </c>
      <c r="D130" s="120">
        <f t="shared" si="3"/>
        <v>0</v>
      </c>
      <c r="E130" s="121">
        <v>5.5E-2</v>
      </c>
      <c r="F130" s="120">
        <f t="shared" si="2"/>
        <v>0</v>
      </c>
    </row>
    <row r="131" spans="1:6" x14ac:dyDescent="0.2">
      <c r="A131" s="2" t="s">
        <v>166</v>
      </c>
      <c r="D131" s="120">
        <f t="shared" si="3"/>
        <v>0</v>
      </c>
      <c r="E131" s="121">
        <v>5.5E-2</v>
      </c>
      <c r="F131" s="120">
        <f t="shared" si="2"/>
        <v>0</v>
      </c>
    </row>
    <row r="132" spans="1:6" x14ac:dyDescent="0.2">
      <c r="A132" s="2" t="s">
        <v>167</v>
      </c>
      <c r="D132" s="120">
        <f t="shared" si="3"/>
        <v>0</v>
      </c>
      <c r="E132" s="121">
        <v>5.5E-2</v>
      </c>
      <c r="F132" s="120">
        <f t="shared" si="2"/>
        <v>0</v>
      </c>
    </row>
    <row r="133" spans="1:6" x14ac:dyDescent="0.2">
      <c r="D133" s="120">
        <f t="shared" si="3"/>
        <v>0</v>
      </c>
      <c r="E133" s="121">
        <v>5.5E-2</v>
      </c>
      <c r="F133" s="120">
        <f t="shared" si="2"/>
        <v>0</v>
      </c>
    </row>
    <row r="134" spans="1:6" x14ac:dyDescent="0.2">
      <c r="A134"/>
      <c r="D134" s="120">
        <f t="shared" si="3"/>
        <v>0</v>
      </c>
      <c r="E134" s="121">
        <v>5.5E-2</v>
      </c>
      <c r="F134" s="120">
        <f t="shared" ref="F134:F197" si="4">D134*E134+D134</f>
        <v>0</v>
      </c>
    </row>
    <row r="135" spans="1:6" ht="15" x14ac:dyDescent="0.25">
      <c r="A135" s="117" t="s">
        <v>168</v>
      </c>
      <c r="D135" s="120">
        <f t="shared" ref="D135:D198" si="5">B135*C135</f>
        <v>0</v>
      </c>
      <c r="E135" s="121">
        <v>5.5E-2</v>
      </c>
      <c r="F135" s="120">
        <f t="shared" si="4"/>
        <v>0</v>
      </c>
    </row>
    <row r="136" spans="1:6" x14ac:dyDescent="0.2">
      <c r="A136" s="2" t="s">
        <v>169</v>
      </c>
      <c r="D136" s="120">
        <f t="shared" si="5"/>
        <v>0</v>
      </c>
      <c r="E136" s="121">
        <v>5.5E-2</v>
      </c>
      <c r="F136" s="120">
        <f t="shared" si="4"/>
        <v>0</v>
      </c>
    </row>
    <row r="137" spans="1:6" x14ac:dyDescent="0.2">
      <c r="A137" s="2" t="s">
        <v>170</v>
      </c>
      <c r="D137" s="120">
        <f t="shared" si="5"/>
        <v>0</v>
      </c>
      <c r="E137" s="121">
        <v>5.5E-2</v>
      </c>
      <c r="F137" s="120">
        <f t="shared" si="4"/>
        <v>0</v>
      </c>
    </row>
    <row r="138" spans="1:6" x14ac:dyDescent="0.2">
      <c r="A138" s="2" t="s">
        <v>171</v>
      </c>
      <c r="D138" s="120">
        <f t="shared" si="5"/>
        <v>0</v>
      </c>
      <c r="E138" s="121">
        <v>5.5E-2</v>
      </c>
      <c r="F138" s="120">
        <f t="shared" si="4"/>
        <v>0</v>
      </c>
    </row>
    <row r="139" spans="1:6" x14ac:dyDescent="0.2">
      <c r="A139" s="2" t="s">
        <v>172</v>
      </c>
      <c r="D139" s="120">
        <f t="shared" si="5"/>
        <v>0</v>
      </c>
      <c r="E139" s="121">
        <v>5.5E-2</v>
      </c>
      <c r="F139" s="120">
        <f t="shared" si="4"/>
        <v>0</v>
      </c>
    </row>
    <row r="140" spans="1:6" x14ac:dyDescent="0.2">
      <c r="A140" s="2" t="s">
        <v>173</v>
      </c>
      <c r="D140" s="120">
        <f t="shared" si="5"/>
        <v>0</v>
      </c>
      <c r="E140" s="121">
        <v>5.5E-2</v>
      </c>
      <c r="F140" s="120">
        <f t="shared" si="4"/>
        <v>0</v>
      </c>
    </row>
    <row r="141" spans="1:6" x14ac:dyDescent="0.2">
      <c r="A141" s="2" t="s">
        <v>174</v>
      </c>
      <c r="D141" s="120">
        <f t="shared" si="5"/>
        <v>0</v>
      </c>
      <c r="E141" s="121">
        <v>5.5E-2</v>
      </c>
      <c r="F141" s="120">
        <f t="shared" si="4"/>
        <v>0</v>
      </c>
    </row>
    <row r="142" spans="1:6" x14ac:dyDescent="0.2">
      <c r="A142" s="2" t="s">
        <v>175</v>
      </c>
      <c r="D142" s="120">
        <f t="shared" si="5"/>
        <v>0</v>
      </c>
      <c r="E142" s="121">
        <v>5.5E-2</v>
      </c>
      <c r="F142" s="120">
        <f t="shared" si="4"/>
        <v>0</v>
      </c>
    </row>
    <row r="143" spans="1:6" x14ac:dyDescent="0.2">
      <c r="A143" s="2" t="s">
        <v>176</v>
      </c>
      <c r="D143" s="120">
        <f t="shared" si="5"/>
        <v>0</v>
      </c>
      <c r="E143" s="121">
        <v>5.5E-2</v>
      </c>
      <c r="F143" s="120">
        <f t="shared" si="4"/>
        <v>0</v>
      </c>
    </row>
    <row r="144" spans="1:6" x14ac:dyDescent="0.2">
      <c r="A144" s="2" t="s">
        <v>177</v>
      </c>
      <c r="D144" s="120">
        <f t="shared" si="5"/>
        <v>0</v>
      </c>
      <c r="E144" s="121">
        <v>5.5E-2</v>
      </c>
      <c r="F144" s="120">
        <f t="shared" si="4"/>
        <v>0</v>
      </c>
    </row>
    <row r="145" spans="1:6" x14ac:dyDescent="0.2">
      <c r="A145"/>
      <c r="D145" s="120">
        <f t="shared" si="5"/>
        <v>0</v>
      </c>
      <c r="E145" s="121">
        <v>5.5E-2</v>
      </c>
      <c r="F145" s="120">
        <f t="shared" si="4"/>
        <v>0</v>
      </c>
    </row>
    <row r="146" spans="1:6" x14ac:dyDescent="0.2">
      <c r="A146"/>
      <c r="D146" s="120">
        <f t="shared" si="5"/>
        <v>0</v>
      </c>
      <c r="E146" s="121">
        <v>5.5E-2</v>
      </c>
      <c r="F146" s="120">
        <f t="shared" si="4"/>
        <v>0</v>
      </c>
    </row>
    <row r="147" spans="1:6" ht="15" x14ac:dyDescent="0.25">
      <c r="A147" s="117" t="s">
        <v>178</v>
      </c>
      <c r="D147" s="120">
        <f t="shared" si="5"/>
        <v>0</v>
      </c>
      <c r="E147" s="121">
        <v>5.5E-2</v>
      </c>
      <c r="F147" s="120">
        <f t="shared" si="4"/>
        <v>0</v>
      </c>
    </row>
    <row r="148" spans="1:6" x14ac:dyDescent="0.2">
      <c r="A148" s="2" t="s">
        <v>179</v>
      </c>
      <c r="D148" s="120">
        <f t="shared" si="5"/>
        <v>0</v>
      </c>
      <c r="E148" s="121">
        <v>5.5E-2</v>
      </c>
      <c r="F148" s="120">
        <f t="shared" si="4"/>
        <v>0</v>
      </c>
    </row>
    <row r="149" spans="1:6" x14ac:dyDescent="0.2">
      <c r="A149" s="2" t="s">
        <v>180</v>
      </c>
      <c r="D149" s="120">
        <f t="shared" si="5"/>
        <v>0</v>
      </c>
      <c r="E149" s="121">
        <v>5.5E-2</v>
      </c>
      <c r="F149" s="120">
        <f t="shared" si="4"/>
        <v>0</v>
      </c>
    </row>
    <row r="150" spans="1:6" x14ac:dyDescent="0.2">
      <c r="A150" s="2" t="s">
        <v>181</v>
      </c>
      <c r="D150" s="120">
        <f t="shared" si="5"/>
        <v>0</v>
      </c>
      <c r="E150" s="121">
        <v>5.5E-2</v>
      </c>
      <c r="F150" s="120">
        <f t="shared" si="4"/>
        <v>0</v>
      </c>
    </row>
    <row r="151" spans="1:6" x14ac:dyDescent="0.2">
      <c r="A151" s="2" t="s">
        <v>182</v>
      </c>
      <c r="D151" s="120">
        <f t="shared" si="5"/>
        <v>0</v>
      </c>
      <c r="E151" s="121">
        <v>5.5E-2</v>
      </c>
      <c r="F151" s="120">
        <f t="shared" si="4"/>
        <v>0</v>
      </c>
    </row>
    <row r="152" spans="1:6" x14ac:dyDescent="0.2">
      <c r="A152" s="2" t="s">
        <v>183</v>
      </c>
      <c r="D152" s="120">
        <f t="shared" si="5"/>
        <v>0</v>
      </c>
      <c r="E152" s="121">
        <v>5.5E-2</v>
      </c>
      <c r="F152" s="120">
        <f t="shared" si="4"/>
        <v>0</v>
      </c>
    </row>
    <row r="153" spans="1:6" x14ac:dyDescent="0.2">
      <c r="A153" s="2" t="s">
        <v>184</v>
      </c>
      <c r="D153" s="120">
        <f t="shared" si="5"/>
        <v>0</v>
      </c>
      <c r="E153" s="121">
        <v>5.5E-2</v>
      </c>
      <c r="F153" s="120">
        <f t="shared" si="4"/>
        <v>0</v>
      </c>
    </row>
    <row r="154" spans="1:6" x14ac:dyDescent="0.2">
      <c r="A154" s="2" t="s">
        <v>185</v>
      </c>
      <c r="D154" s="120">
        <f t="shared" si="5"/>
        <v>0</v>
      </c>
      <c r="E154" s="121">
        <v>5.5E-2</v>
      </c>
      <c r="F154" s="120">
        <f t="shared" si="4"/>
        <v>0</v>
      </c>
    </row>
    <row r="155" spans="1:6" x14ac:dyDescent="0.2">
      <c r="A155" s="2" t="s">
        <v>186</v>
      </c>
      <c r="D155" s="120">
        <f t="shared" si="5"/>
        <v>0</v>
      </c>
      <c r="E155" s="121">
        <v>5.5E-2</v>
      </c>
      <c r="F155" s="120">
        <f t="shared" si="4"/>
        <v>0</v>
      </c>
    </row>
    <row r="156" spans="1:6" x14ac:dyDescent="0.2">
      <c r="A156"/>
      <c r="D156" s="120">
        <f t="shared" si="5"/>
        <v>0</v>
      </c>
      <c r="E156" s="121">
        <v>5.5E-2</v>
      </c>
      <c r="F156" s="120">
        <f t="shared" si="4"/>
        <v>0</v>
      </c>
    </row>
    <row r="157" spans="1:6" ht="15" x14ac:dyDescent="0.25">
      <c r="A157" s="117" t="s">
        <v>187</v>
      </c>
      <c r="D157" s="120">
        <f t="shared" si="5"/>
        <v>0</v>
      </c>
      <c r="E157" s="121">
        <v>5.5E-2</v>
      </c>
      <c r="F157" s="120">
        <f t="shared" si="4"/>
        <v>0</v>
      </c>
    </row>
    <row r="158" spans="1:6" x14ac:dyDescent="0.2">
      <c r="A158" s="2" t="s">
        <v>188</v>
      </c>
      <c r="D158" s="120">
        <f t="shared" si="5"/>
        <v>0</v>
      </c>
      <c r="E158" s="121">
        <v>5.5E-2</v>
      </c>
      <c r="F158" s="120">
        <f t="shared" si="4"/>
        <v>0</v>
      </c>
    </row>
    <row r="159" spans="1:6" x14ac:dyDescent="0.2">
      <c r="A159" s="2" t="s">
        <v>189</v>
      </c>
      <c r="D159" s="120">
        <f t="shared" si="5"/>
        <v>0</v>
      </c>
      <c r="E159" s="121">
        <v>5.5E-2</v>
      </c>
      <c r="F159" s="120">
        <f t="shared" si="4"/>
        <v>0</v>
      </c>
    </row>
    <row r="160" spans="1:6" x14ac:dyDescent="0.2">
      <c r="A160" s="2" t="s">
        <v>190</v>
      </c>
      <c r="D160" s="120">
        <f t="shared" si="5"/>
        <v>0</v>
      </c>
      <c r="E160" s="121">
        <v>5.5E-2</v>
      </c>
      <c r="F160" s="120">
        <f t="shared" si="4"/>
        <v>0</v>
      </c>
    </row>
    <row r="161" spans="1:6" x14ac:dyDescent="0.2">
      <c r="A161" s="2" t="s">
        <v>191</v>
      </c>
      <c r="D161" s="120">
        <f t="shared" si="5"/>
        <v>0</v>
      </c>
      <c r="E161" s="121">
        <v>5.5E-2</v>
      </c>
      <c r="F161" s="120">
        <f t="shared" si="4"/>
        <v>0</v>
      </c>
    </row>
    <row r="162" spans="1:6" x14ac:dyDescent="0.2">
      <c r="A162"/>
      <c r="D162" s="120">
        <f t="shared" si="5"/>
        <v>0</v>
      </c>
      <c r="E162" s="121">
        <v>5.5E-2</v>
      </c>
      <c r="F162" s="120">
        <f t="shared" si="4"/>
        <v>0</v>
      </c>
    </row>
    <row r="163" spans="1:6" ht="15" x14ac:dyDescent="0.25">
      <c r="A163" s="117" t="s">
        <v>192</v>
      </c>
      <c r="D163" s="120">
        <f t="shared" si="5"/>
        <v>0</v>
      </c>
      <c r="E163" s="121">
        <v>5.5E-2</v>
      </c>
      <c r="F163" s="120">
        <f t="shared" si="4"/>
        <v>0</v>
      </c>
    </row>
    <row r="164" spans="1:6" x14ac:dyDescent="0.2">
      <c r="A164" s="2" t="s">
        <v>193</v>
      </c>
      <c r="D164" s="120">
        <f t="shared" si="5"/>
        <v>0</v>
      </c>
      <c r="E164" s="121">
        <v>5.5E-2</v>
      </c>
      <c r="F164" s="120">
        <f t="shared" si="4"/>
        <v>0</v>
      </c>
    </row>
    <row r="165" spans="1:6" x14ac:dyDescent="0.2">
      <c r="A165" s="2" t="s">
        <v>194</v>
      </c>
      <c r="D165" s="120">
        <f t="shared" si="5"/>
        <v>0</v>
      </c>
      <c r="E165" s="121">
        <v>5.5E-2</v>
      </c>
      <c r="F165" s="120">
        <f t="shared" si="4"/>
        <v>0</v>
      </c>
    </row>
    <row r="166" spans="1:6" x14ac:dyDescent="0.2">
      <c r="A166" s="2" t="s">
        <v>195</v>
      </c>
      <c r="D166" s="120">
        <f t="shared" si="5"/>
        <v>0</v>
      </c>
      <c r="E166" s="121">
        <v>5.5E-2</v>
      </c>
      <c r="F166" s="120">
        <f t="shared" si="4"/>
        <v>0</v>
      </c>
    </row>
    <row r="167" spans="1:6" x14ac:dyDescent="0.2">
      <c r="A167"/>
      <c r="D167" s="120">
        <f t="shared" si="5"/>
        <v>0</v>
      </c>
      <c r="E167" s="121">
        <v>5.5E-2</v>
      </c>
      <c r="F167" s="120">
        <f t="shared" si="4"/>
        <v>0</v>
      </c>
    </row>
    <row r="168" spans="1:6" x14ac:dyDescent="0.2">
      <c r="A168"/>
      <c r="D168" s="120">
        <f t="shared" si="5"/>
        <v>0</v>
      </c>
      <c r="E168" s="121">
        <v>5.5E-2</v>
      </c>
      <c r="F168" s="120">
        <f t="shared" si="4"/>
        <v>0</v>
      </c>
    </row>
    <row r="169" spans="1:6" ht="15" x14ac:dyDescent="0.25">
      <c r="A169" s="117" t="s">
        <v>196</v>
      </c>
      <c r="D169" s="120">
        <f t="shared" si="5"/>
        <v>0</v>
      </c>
      <c r="E169" s="121">
        <v>5.5E-2</v>
      </c>
      <c r="F169" s="120">
        <f t="shared" si="4"/>
        <v>0</v>
      </c>
    </row>
    <row r="170" spans="1:6" x14ac:dyDescent="0.2">
      <c r="A170" s="2" t="s">
        <v>197</v>
      </c>
      <c r="D170" s="120">
        <f t="shared" si="5"/>
        <v>0</v>
      </c>
      <c r="E170" s="121">
        <v>5.5E-2</v>
      </c>
      <c r="F170" s="120">
        <f t="shared" si="4"/>
        <v>0</v>
      </c>
    </row>
    <row r="171" spans="1:6" x14ac:dyDescent="0.2">
      <c r="A171" s="2" t="s">
        <v>198</v>
      </c>
      <c r="D171" s="120">
        <f t="shared" si="5"/>
        <v>0</v>
      </c>
      <c r="E171" s="121">
        <v>5.5E-2</v>
      </c>
      <c r="F171" s="120">
        <f t="shared" si="4"/>
        <v>0</v>
      </c>
    </row>
    <row r="172" spans="1:6" x14ac:dyDescent="0.2">
      <c r="A172" s="2" t="s">
        <v>199</v>
      </c>
      <c r="D172" s="120">
        <f t="shared" si="5"/>
        <v>0</v>
      </c>
      <c r="E172" s="121">
        <v>5.5E-2</v>
      </c>
      <c r="F172" s="120">
        <f t="shared" si="4"/>
        <v>0</v>
      </c>
    </row>
    <row r="173" spans="1:6" x14ac:dyDescent="0.2">
      <c r="A173" s="2" t="s">
        <v>200</v>
      </c>
      <c r="D173" s="120">
        <f t="shared" si="5"/>
        <v>0</v>
      </c>
      <c r="E173" s="121">
        <v>5.5E-2</v>
      </c>
      <c r="F173" s="120">
        <f t="shared" si="4"/>
        <v>0</v>
      </c>
    </row>
    <row r="174" spans="1:6" x14ac:dyDescent="0.2">
      <c r="D174" s="120">
        <f t="shared" si="5"/>
        <v>0</v>
      </c>
      <c r="E174" s="121">
        <v>5.5E-2</v>
      </c>
      <c r="F174" s="120">
        <f t="shared" si="4"/>
        <v>0</v>
      </c>
    </row>
    <row r="175" spans="1:6" ht="15" x14ac:dyDescent="0.25">
      <c r="A175" s="16" t="s">
        <v>201</v>
      </c>
      <c r="D175" s="120">
        <f t="shared" si="5"/>
        <v>0</v>
      </c>
      <c r="E175" s="121">
        <v>5.5E-2</v>
      </c>
      <c r="F175" s="120">
        <f t="shared" si="4"/>
        <v>0</v>
      </c>
    </row>
    <row r="176" spans="1:6" x14ac:dyDescent="0.2">
      <c r="A176" s="2" t="s">
        <v>202</v>
      </c>
      <c r="D176" s="120">
        <f t="shared" si="5"/>
        <v>0</v>
      </c>
      <c r="E176" s="121">
        <v>5.5E-2</v>
      </c>
      <c r="F176" s="120">
        <f t="shared" si="4"/>
        <v>0</v>
      </c>
    </row>
    <row r="177" spans="1:6" x14ac:dyDescent="0.2">
      <c r="A177" s="2" t="s">
        <v>203</v>
      </c>
      <c r="D177" s="120">
        <f t="shared" si="5"/>
        <v>0</v>
      </c>
      <c r="E177" s="121">
        <v>5.5E-2</v>
      </c>
      <c r="F177" s="120">
        <f t="shared" si="4"/>
        <v>0</v>
      </c>
    </row>
    <row r="178" spans="1:6" x14ac:dyDescent="0.2">
      <c r="A178"/>
      <c r="D178" s="120">
        <f t="shared" si="5"/>
        <v>0</v>
      </c>
      <c r="E178" s="121">
        <v>5.5E-2</v>
      </c>
      <c r="F178" s="120">
        <f t="shared" si="4"/>
        <v>0</v>
      </c>
    </row>
    <row r="179" spans="1:6" x14ac:dyDescent="0.2">
      <c r="A179"/>
      <c r="D179" s="120">
        <f t="shared" si="5"/>
        <v>0</v>
      </c>
      <c r="E179" s="121">
        <v>5.5E-2</v>
      </c>
      <c r="F179" s="120">
        <f t="shared" si="4"/>
        <v>0</v>
      </c>
    </row>
    <row r="180" spans="1:6" x14ac:dyDescent="0.2">
      <c r="D180" s="120">
        <f t="shared" si="5"/>
        <v>0</v>
      </c>
      <c r="E180" s="121">
        <v>5.5E-2</v>
      </c>
      <c r="F180" s="120">
        <f t="shared" si="4"/>
        <v>0</v>
      </c>
    </row>
    <row r="181" spans="1:6" x14ac:dyDescent="0.2">
      <c r="D181" s="120">
        <f t="shared" si="5"/>
        <v>0</v>
      </c>
      <c r="E181" s="121">
        <v>5.5E-2</v>
      </c>
      <c r="F181" s="120">
        <f t="shared" si="4"/>
        <v>0</v>
      </c>
    </row>
    <row r="182" spans="1:6" x14ac:dyDescent="0.2">
      <c r="D182" s="120">
        <f t="shared" si="5"/>
        <v>0</v>
      </c>
      <c r="E182" s="121">
        <v>5.5E-2</v>
      </c>
      <c r="F182" s="120">
        <f t="shared" si="4"/>
        <v>0</v>
      </c>
    </row>
    <row r="183" spans="1:6" x14ac:dyDescent="0.2">
      <c r="D183" s="120">
        <f t="shared" si="5"/>
        <v>0</v>
      </c>
      <c r="E183" s="121">
        <v>5.5E-2</v>
      </c>
      <c r="F183" s="120">
        <f t="shared" si="4"/>
        <v>0</v>
      </c>
    </row>
    <row r="184" spans="1:6" x14ac:dyDescent="0.2">
      <c r="D184" s="120">
        <f t="shared" si="5"/>
        <v>0</v>
      </c>
      <c r="E184" s="121">
        <v>5.5E-2</v>
      </c>
      <c r="F184" s="120">
        <f t="shared" si="4"/>
        <v>0</v>
      </c>
    </row>
    <row r="185" spans="1:6" x14ac:dyDescent="0.2">
      <c r="D185" s="120">
        <f t="shared" si="5"/>
        <v>0</v>
      </c>
      <c r="E185" s="121">
        <v>5.5E-2</v>
      </c>
      <c r="F185" s="120">
        <f t="shared" si="4"/>
        <v>0</v>
      </c>
    </row>
    <row r="186" spans="1:6" x14ac:dyDescent="0.2">
      <c r="D186" s="120">
        <f t="shared" si="5"/>
        <v>0</v>
      </c>
      <c r="E186" s="121">
        <v>5.5E-2</v>
      </c>
      <c r="F186" s="120">
        <f t="shared" si="4"/>
        <v>0</v>
      </c>
    </row>
    <row r="187" spans="1:6" x14ac:dyDescent="0.2">
      <c r="D187" s="120">
        <f t="shared" si="5"/>
        <v>0</v>
      </c>
      <c r="E187" s="121">
        <v>5.5E-2</v>
      </c>
      <c r="F187" s="120">
        <f t="shared" si="4"/>
        <v>0</v>
      </c>
    </row>
    <row r="188" spans="1:6" x14ac:dyDescent="0.2">
      <c r="D188" s="120">
        <f t="shared" si="5"/>
        <v>0</v>
      </c>
      <c r="E188" s="121">
        <v>5.5E-2</v>
      </c>
      <c r="F188" s="120">
        <f t="shared" si="4"/>
        <v>0</v>
      </c>
    </row>
    <row r="189" spans="1:6" x14ac:dyDescent="0.2">
      <c r="D189" s="120">
        <f t="shared" si="5"/>
        <v>0</v>
      </c>
      <c r="E189" s="121">
        <v>5.5E-2</v>
      </c>
      <c r="F189" s="120">
        <f t="shared" si="4"/>
        <v>0</v>
      </c>
    </row>
    <row r="190" spans="1:6" x14ac:dyDescent="0.2">
      <c r="D190" s="120">
        <f t="shared" si="5"/>
        <v>0</v>
      </c>
      <c r="E190" s="121">
        <v>5.5E-2</v>
      </c>
      <c r="F190" s="120">
        <f t="shared" si="4"/>
        <v>0</v>
      </c>
    </row>
    <row r="191" spans="1:6" x14ac:dyDescent="0.2">
      <c r="D191" s="120">
        <f t="shared" si="5"/>
        <v>0</v>
      </c>
      <c r="E191" s="121">
        <v>5.5E-2</v>
      </c>
      <c r="F191" s="120">
        <f t="shared" si="4"/>
        <v>0</v>
      </c>
    </row>
    <row r="192" spans="1:6" x14ac:dyDescent="0.2">
      <c r="D192" s="120">
        <f t="shared" si="5"/>
        <v>0</v>
      </c>
      <c r="E192" s="121">
        <v>5.5E-2</v>
      </c>
      <c r="F192" s="120">
        <f t="shared" si="4"/>
        <v>0</v>
      </c>
    </row>
    <row r="193" spans="4:6" x14ac:dyDescent="0.2">
      <c r="D193" s="120">
        <f t="shared" si="5"/>
        <v>0</v>
      </c>
      <c r="E193" s="121">
        <v>5.5E-2</v>
      </c>
      <c r="F193" s="120">
        <f t="shared" si="4"/>
        <v>0</v>
      </c>
    </row>
    <row r="194" spans="4:6" x14ac:dyDescent="0.2">
      <c r="D194" s="120">
        <f t="shared" si="5"/>
        <v>0</v>
      </c>
      <c r="E194" s="121">
        <v>5.5E-2</v>
      </c>
      <c r="F194" s="120">
        <f t="shared" si="4"/>
        <v>0</v>
      </c>
    </row>
    <row r="195" spans="4:6" x14ac:dyDescent="0.2">
      <c r="D195" s="120">
        <f t="shared" si="5"/>
        <v>0</v>
      </c>
      <c r="E195" s="121">
        <v>5.5E-2</v>
      </c>
      <c r="F195" s="120">
        <f t="shared" si="4"/>
        <v>0</v>
      </c>
    </row>
    <row r="196" spans="4:6" x14ac:dyDescent="0.2">
      <c r="D196" s="120">
        <f t="shared" si="5"/>
        <v>0</v>
      </c>
      <c r="E196" s="121">
        <v>5.5E-2</v>
      </c>
      <c r="F196" s="120">
        <f t="shared" si="4"/>
        <v>0</v>
      </c>
    </row>
    <row r="197" spans="4:6" x14ac:dyDescent="0.2">
      <c r="D197" s="120">
        <f t="shared" si="5"/>
        <v>0</v>
      </c>
      <c r="E197" s="121">
        <v>5.5E-2</v>
      </c>
      <c r="F197" s="120">
        <f t="shared" si="4"/>
        <v>0</v>
      </c>
    </row>
    <row r="198" spans="4:6" x14ac:dyDescent="0.2">
      <c r="D198" s="120">
        <f t="shared" si="5"/>
        <v>0</v>
      </c>
      <c r="E198" s="121">
        <v>5.5E-2</v>
      </c>
      <c r="F198" s="120">
        <f t="shared" ref="F198:F236" si="6">D198*E198+D198</f>
        <v>0</v>
      </c>
    </row>
    <row r="199" spans="4:6" x14ac:dyDescent="0.2">
      <c r="D199" s="120">
        <f t="shared" ref="D199:D236" si="7">B199*C199</f>
        <v>0</v>
      </c>
      <c r="E199" s="121">
        <v>5.5E-2</v>
      </c>
      <c r="F199" s="120">
        <f t="shared" si="6"/>
        <v>0</v>
      </c>
    </row>
    <row r="200" spans="4:6" x14ac:dyDescent="0.2">
      <c r="D200" s="120">
        <f t="shared" si="7"/>
        <v>0</v>
      </c>
      <c r="E200" s="121">
        <v>5.5E-2</v>
      </c>
      <c r="F200" s="120">
        <f t="shared" si="6"/>
        <v>0</v>
      </c>
    </row>
    <row r="201" spans="4:6" x14ac:dyDescent="0.2">
      <c r="D201" s="120">
        <f t="shared" si="7"/>
        <v>0</v>
      </c>
      <c r="E201" s="121">
        <v>5.5E-2</v>
      </c>
      <c r="F201" s="120">
        <f t="shared" si="6"/>
        <v>0</v>
      </c>
    </row>
    <row r="202" spans="4:6" x14ac:dyDescent="0.2">
      <c r="D202" s="120">
        <f t="shared" si="7"/>
        <v>0</v>
      </c>
      <c r="E202" s="121">
        <v>5.5E-2</v>
      </c>
      <c r="F202" s="120">
        <f t="shared" si="6"/>
        <v>0</v>
      </c>
    </row>
    <row r="203" spans="4:6" x14ac:dyDescent="0.2">
      <c r="D203" s="120">
        <f t="shared" si="7"/>
        <v>0</v>
      </c>
      <c r="E203" s="121">
        <v>5.5E-2</v>
      </c>
      <c r="F203" s="120">
        <f t="shared" si="6"/>
        <v>0</v>
      </c>
    </row>
    <row r="204" spans="4:6" x14ac:dyDescent="0.2">
      <c r="D204" s="120">
        <f t="shared" si="7"/>
        <v>0</v>
      </c>
      <c r="E204" s="121">
        <v>5.5E-2</v>
      </c>
      <c r="F204" s="120">
        <f t="shared" si="6"/>
        <v>0</v>
      </c>
    </row>
    <row r="205" spans="4:6" x14ac:dyDescent="0.2">
      <c r="D205" s="120">
        <f t="shared" si="7"/>
        <v>0</v>
      </c>
      <c r="E205" s="121">
        <v>5.5E-2</v>
      </c>
      <c r="F205" s="120">
        <f t="shared" si="6"/>
        <v>0</v>
      </c>
    </row>
    <row r="206" spans="4:6" x14ac:dyDescent="0.2">
      <c r="D206" s="120">
        <f t="shared" si="7"/>
        <v>0</v>
      </c>
      <c r="E206" s="121">
        <v>5.5E-2</v>
      </c>
      <c r="F206" s="120">
        <f t="shared" si="6"/>
        <v>0</v>
      </c>
    </row>
    <row r="207" spans="4:6" x14ac:dyDescent="0.2">
      <c r="D207" s="120">
        <f t="shared" si="7"/>
        <v>0</v>
      </c>
      <c r="E207" s="121">
        <v>5.5E-2</v>
      </c>
      <c r="F207" s="120">
        <f t="shared" si="6"/>
        <v>0</v>
      </c>
    </row>
    <row r="208" spans="4:6" x14ac:dyDescent="0.2">
      <c r="D208" s="120">
        <f t="shared" si="7"/>
        <v>0</v>
      </c>
      <c r="E208" s="121">
        <v>5.5E-2</v>
      </c>
      <c r="F208" s="120">
        <f t="shared" si="6"/>
        <v>0</v>
      </c>
    </row>
    <row r="209" spans="4:6" x14ac:dyDescent="0.2">
      <c r="D209" s="120">
        <f t="shared" si="7"/>
        <v>0</v>
      </c>
      <c r="E209" s="121">
        <v>5.5E-2</v>
      </c>
      <c r="F209" s="120">
        <f t="shared" si="6"/>
        <v>0</v>
      </c>
    </row>
    <row r="210" spans="4:6" x14ac:dyDescent="0.2">
      <c r="D210" s="120">
        <f t="shared" si="7"/>
        <v>0</v>
      </c>
      <c r="E210" s="121">
        <v>5.5E-2</v>
      </c>
      <c r="F210" s="120">
        <f t="shared" si="6"/>
        <v>0</v>
      </c>
    </row>
    <row r="211" spans="4:6" x14ac:dyDescent="0.2">
      <c r="D211" s="120">
        <f t="shared" si="7"/>
        <v>0</v>
      </c>
      <c r="E211" s="121">
        <v>5.5E-2</v>
      </c>
      <c r="F211" s="120">
        <f t="shared" si="6"/>
        <v>0</v>
      </c>
    </row>
    <row r="212" spans="4:6" x14ac:dyDescent="0.2">
      <c r="D212" s="120">
        <f t="shared" si="7"/>
        <v>0</v>
      </c>
      <c r="E212" s="121">
        <v>5.5E-2</v>
      </c>
      <c r="F212" s="120">
        <f t="shared" si="6"/>
        <v>0</v>
      </c>
    </row>
    <row r="213" spans="4:6" x14ac:dyDescent="0.2">
      <c r="D213" s="120">
        <f t="shared" si="7"/>
        <v>0</v>
      </c>
      <c r="E213" s="121">
        <v>5.5E-2</v>
      </c>
      <c r="F213" s="120">
        <f t="shared" si="6"/>
        <v>0</v>
      </c>
    </row>
    <row r="214" spans="4:6" x14ac:dyDescent="0.2">
      <c r="D214" s="120">
        <f t="shared" si="7"/>
        <v>0</v>
      </c>
      <c r="E214" s="121">
        <v>5.5E-2</v>
      </c>
      <c r="F214" s="120">
        <f t="shared" si="6"/>
        <v>0</v>
      </c>
    </row>
    <row r="215" spans="4:6" x14ac:dyDescent="0.2">
      <c r="D215" s="120">
        <f t="shared" si="7"/>
        <v>0</v>
      </c>
      <c r="E215" s="121">
        <v>5.5E-2</v>
      </c>
      <c r="F215" s="120">
        <f t="shared" si="6"/>
        <v>0</v>
      </c>
    </row>
    <row r="216" spans="4:6" x14ac:dyDescent="0.2">
      <c r="D216" s="120">
        <f t="shared" si="7"/>
        <v>0</v>
      </c>
      <c r="E216" s="121">
        <v>5.5E-2</v>
      </c>
      <c r="F216" s="120">
        <f t="shared" si="6"/>
        <v>0</v>
      </c>
    </row>
    <row r="217" spans="4:6" x14ac:dyDescent="0.2">
      <c r="D217" s="120">
        <f t="shared" si="7"/>
        <v>0</v>
      </c>
      <c r="E217" s="121">
        <v>5.5E-2</v>
      </c>
      <c r="F217" s="120">
        <f t="shared" si="6"/>
        <v>0</v>
      </c>
    </row>
    <row r="218" spans="4:6" x14ac:dyDescent="0.2">
      <c r="D218" s="120">
        <f t="shared" si="7"/>
        <v>0</v>
      </c>
      <c r="E218" s="121">
        <v>5.5E-2</v>
      </c>
      <c r="F218" s="120">
        <f t="shared" si="6"/>
        <v>0</v>
      </c>
    </row>
    <row r="219" spans="4:6" x14ac:dyDescent="0.2">
      <c r="D219" s="120">
        <f t="shared" si="7"/>
        <v>0</v>
      </c>
      <c r="E219" s="121">
        <v>5.5E-2</v>
      </c>
      <c r="F219" s="120">
        <f t="shared" si="6"/>
        <v>0</v>
      </c>
    </row>
    <row r="220" spans="4:6" x14ac:dyDescent="0.2">
      <c r="D220" s="120">
        <f t="shared" si="7"/>
        <v>0</v>
      </c>
      <c r="E220" s="121">
        <v>5.5E-2</v>
      </c>
      <c r="F220" s="120">
        <f t="shared" si="6"/>
        <v>0</v>
      </c>
    </row>
    <row r="221" spans="4:6" x14ac:dyDescent="0.2">
      <c r="D221" s="120">
        <f t="shared" si="7"/>
        <v>0</v>
      </c>
      <c r="E221" s="121">
        <v>5.5E-2</v>
      </c>
      <c r="F221" s="120">
        <f t="shared" si="6"/>
        <v>0</v>
      </c>
    </row>
    <row r="222" spans="4:6" x14ac:dyDescent="0.2">
      <c r="D222" s="120">
        <f t="shared" si="7"/>
        <v>0</v>
      </c>
      <c r="E222" s="121">
        <v>5.5E-2</v>
      </c>
      <c r="F222" s="120">
        <f t="shared" si="6"/>
        <v>0</v>
      </c>
    </row>
    <row r="223" spans="4:6" x14ac:dyDescent="0.2">
      <c r="D223" s="120">
        <f t="shared" si="7"/>
        <v>0</v>
      </c>
      <c r="E223" s="121">
        <v>5.5E-2</v>
      </c>
      <c r="F223" s="120">
        <f t="shared" si="6"/>
        <v>0</v>
      </c>
    </row>
    <row r="224" spans="4:6" x14ac:dyDescent="0.2">
      <c r="D224" s="120">
        <f t="shared" si="7"/>
        <v>0</v>
      </c>
      <c r="E224" s="121">
        <v>5.5E-2</v>
      </c>
      <c r="F224" s="120">
        <f t="shared" si="6"/>
        <v>0</v>
      </c>
    </row>
    <row r="225" spans="4:6" x14ac:dyDescent="0.2">
      <c r="D225" s="120">
        <f t="shared" si="7"/>
        <v>0</v>
      </c>
      <c r="E225" s="121">
        <v>5.5E-2</v>
      </c>
      <c r="F225" s="120">
        <f t="shared" si="6"/>
        <v>0</v>
      </c>
    </row>
    <row r="226" spans="4:6" x14ac:dyDescent="0.2">
      <c r="D226" s="120">
        <f t="shared" si="7"/>
        <v>0</v>
      </c>
      <c r="E226" s="121">
        <v>5.5E-2</v>
      </c>
      <c r="F226" s="120">
        <f t="shared" si="6"/>
        <v>0</v>
      </c>
    </row>
    <row r="227" spans="4:6" x14ac:dyDescent="0.2">
      <c r="D227" s="120">
        <f t="shared" si="7"/>
        <v>0</v>
      </c>
      <c r="E227" s="121">
        <v>5.5E-2</v>
      </c>
      <c r="F227" s="120">
        <f t="shared" si="6"/>
        <v>0</v>
      </c>
    </row>
    <row r="228" spans="4:6" x14ac:dyDescent="0.2">
      <c r="D228" s="120">
        <f t="shared" si="7"/>
        <v>0</v>
      </c>
      <c r="E228" s="121">
        <v>5.5E-2</v>
      </c>
      <c r="F228" s="120">
        <f t="shared" si="6"/>
        <v>0</v>
      </c>
    </row>
    <row r="229" spans="4:6" x14ac:dyDescent="0.2">
      <c r="D229" s="120">
        <f t="shared" si="7"/>
        <v>0</v>
      </c>
      <c r="E229" s="121">
        <v>5.5E-2</v>
      </c>
      <c r="F229" s="120">
        <f t="shared" si="6"/>
        <v>0</v>
      </c>
    </row>
    <row r="230" spans="4:6" x14ac:dyDescent="0.2">
      <c r="D230" s="120">
        <f t="shared" si="7"/>
        <v>0</v>
      </c>
      <c r="E230" s="121">
        <v>5.5E-2</v>
      </c>
      <c r="F230" s="120">
        <f t="shared" si="6"/>
        <v>0</v>
      </c>
    </row>
    <row r="231" spans="4:6" x14ac:dyDescent="0.2">
      <c r="D231" s="120">
        <f t="shared" si="7"/>
        <v>0</v>
      </c>
      <c r="E231" s="121">
        <v>5.5E-2</v>
      </c>
      <c r="F231" s="120">
        <f t="shared" si="6"/>
        <v>0</v>
      </c>
    </row>
    <row r="232" spans="4:6" x14ac:dyDescent="0.2">
      <c r="D232" s="120">
        <f t="shared" si="7"/>
        <v>0</v>
      </c>
      <c r="E232" s="121">
        <v>5.5E-2</v>
      </c>
      <c r="F232" s="120">
        <f t="shared" si="6"/>
        <v>0</v>
      </c>
    </row>
    <row r="233" spans="4:6" x14ac:dyDescent="0.2">
      <c r="D233" s="120">
        <f t="shared" si="7"/>
        <v>0</v>
      </c>
      <c r="E233" s="121">
        <v>5.5E-2</v>
      </c>
      <c r="F233" s="120">
        <f t="shared" si="6"/>
        <v>0</v>
      </c>
    </row>
    <row r="234" spans="4:6" x14ac:dyDescent="0.2">
      <c r="D234" s="120">
        <f t="shared" si="7"/>
        <v>0</v>
      </c>
      <c r="E234" s="121">
        <v>5.5E-2</v>
      </c>
      <c r="F234" s="120">
        <f t="shared" si="6"/>
        <v>0</v>
      </c>
    </row>
    <row r="235" spans="4:6" x14ac:dyDescent="0.2">
      <c r="D235" s="120">
        <f t="shared" si="7"/>
        <v>0</v>
      </c>
      <c r="E235" s="121">
        <v>5.5E-2</v>
      </c>
      <c r="F235" s="120">
        <f t="shared" si="6"/>
        <v>0</v>
      </c>
    </row>
    <row r="236" spans="4:6" x14ac:dyDescent="0.2">
      <c r="D236" s="120">
        <f t="shared" si="7"/>
        <v>0</v>
      </c>
      <c r="E236" s="121">
        <v>5.5E-2</v>
      </c>
      <c r="F236" s="120">
        <f t="shared" si="6"/>
        <v>0</v>
      </c>
    </row>
  </sheetData>
  <sortState xmlns:xlrd2="http://schemas.microsoft.com/office/spreadsheetml/2017/richdata2" ref="A150:A155">
    <sortCondition ref="A149:A155"/>
  </sortState>
  <customSheetViews>
    <customSheetView guid="{756EAC38-9D43-47FF-BD55-C7A7235E51EF}" scale="145">
      <pane ySplit="2" topLeftCell="A3" activePane="bottomLeft" state="frozen"/>
      <selection pane="bottomLeft" activeCell="F2" activeCellId="1" sqref="D2 F2"/>
      <pageMargins left="0.39370078740157505" right="8.9763779527559151E-2" top="0.23503937007874001" bottom="0.24448818897637842" header="0" footer="5.1574803149606316E-2"/>
      <pageSetup paperSize="9" fitToWidth="0" fitToHeight="0" pageOrder="overThenDown" orientation="landscape" useFirstPageNumber="1" horizontalDpi="200" verticalDpi="200" r:id="rId1"/>
      <headerFooter alignWithMargins="0">
        <oddHeader>&amp;C&amp;A</oddHeader>
        <oddFooter>&amp;CPage &amp;P</oddFooter>
      </headerFooter>
    </customSheetView>
  </customSheetViews>
  <mergeCells count="2">
    <mergeCell ref="B1:C1"/>
    <mergeCell ref="F1:G1"/>
  </mergeCells>
  <pageMargins left="0.39370078740157505" right="8.9763779527559151E-2" top="0.23503937007874001" bottom="0.24448818897637842" header="0" footer="5.1574803149606316E-2"/>
  <pageSetup paperSize="9" fitToWidth="0" fitToHeight="0" pageOrder="overThenDown" orientation="landscape" useFirstPageNumber="1" horizontalDpi="200" verticalDpi="200" r:id="rId2"/>
  <headerFooter alignWithMargins="0">
    <oddHeader>&amp;C&amp;A</oddHeader>
    <oddFooter>&amp;CPage &amp;P</oddFooter>
  </headerFooter>
  <tableParts count="1">
    <tablePart r:id="rId3"/>
  </tableParts>
  <extLst>
    <ext xmlns:x14="http://schemas.microsoft.com/office/spreadsheetml/2009/9/main" uri="{78C0D931-6437-407d-A8EE-F0AAD7539E65}">
      <x14:conditionalFormattings>
        <x14:conditionalFormatting xmlns:xm="http://schemas.microsoft.com/office/excel/2006/main">
          <x14:cfRule type="containsText" priority="19" operator="containsText" id="{1B985CF9-224C-405D-8500-D1B691AC6B4B}">
            <xm:f>NOT(ISERROR(SEARCH($A$3,A3)))</xm:f>
            <xm:f>$A$3</xm:f>
            <x14:dxf>
              <fill>
                <patternFill>
                  <bgColor theme="5"/>
                </patternFill>
              </fill>
            </x14:dxf>
          </x14:cfRule>
          <x14:cfRule type="containsText" priority="20" operator="containsText" id="{27A92A77-9C3C-4887-ACA1-C975F42D6A56}">
            <xm:f>NOT(ISERROR(SEARCH($A$3,A3)))</xm:f>
            <xm:f>$A$3</xm:f>
            <x14:dxf/>
          </x14:cfRule>
          <xm:sqref>A3</xm:sqref>
        </x14:conditionalFormatting>
        <x14:conditionalFormatting xmlns:xm="http://schemas.microsoft.com/office/excel/2006/main">
          <x14:cfRule type="containsText" priority="18" operator="containsText" id="{A993E1AA-626F-4A15-B791-CFFB149E42EE}">
            <xm:f>NOT(ISERROR(SEARCH($A$18,A18)))</xm:f>
            <xm:f>$A$18</xm:f>
            <x14:dxf>
              <fill>
                <patternFill>
                  <bgColor theme="9" tint="-0.24994659260841701"/>
                </patternFill>
              </fill>
            </x14:dxf>
          </x14:cfRule>
          <xm:sqref>A18</xm:sqref>
        </x14:conditionalFormatting>
        <x14:conditionalFormatting xmlns:xm="http://schemas.microsoft.com/office/excel/2006/main">
          <x14:cfRule type="containsText" priority="17" operator="containsText" id="{7D47D44A-BEB4-4C68-AD56-3F97B3AB6089}">
            <xm:f>NOT(ISERROR(SEARCH($A$26,A26)))</xm:f>
            <xm:f>$A$26</xm:f>
            <x14:dxf>
              <fill>
                <patternFill>
                  <bgColor rgb="FF38FF29"/>
                </patternFill>
              </fill>
            </x14:dxf>
          </x14:cfRule>
          <xm:sqref>A26</xm:sqref>
        </x14:conditionalFormatting>
        <x14:conditionalFormatting xmlns:xm="http://schemas.microsoft.com/office/excel/2006/main">
          <x14:cfRule type="containsText" priority="16" operator="containsText" id="{D0BE486C-4806-491D-9697-FA6724794CEA}">
            <xm:f>NOT(ISERROR(SEARCH($A$40,A40)))</xm:f>
            <xm:f>$A$40</xm:f>
            <x14:dxf>
              <fill>
                <patternFill>
                  <bgColor rgb="FFFF0000"/>
                </patternFill>
              </fill>
            </x14:dxf>
          </x14:cfRule>
          <xm:sqref>A40</xm:sqref>
        </x14:conditionalFormatting>
        <x14:conditionalFormatting xmlns:xm="http://schemas.microsoft.com/office/excel/2006/main">
          <x14:cfRule type="containsText" priority="15" operator="containsText" id="{C7D2061A-FF06-4E51-9FFB-74C00E55F691}">
            <xm:f>NOT(ISERROR(SEARCH($A$48,A48)))</xm:f>
            <xm:f>$A$48</xm:f>
            <x14:dxf>
              <fill>
                <patternFill>
                  <bgColor rgb="FF0070C0"/>
                </patternFill>
              </fill>
            </x14:dxf>
          </x14:cfRule>
          <xm:sqref>A48</xm:sqref>
        </x14:conditionalFormatting>
        <x14:conditionalFormatting xmlns:xm="http://schemas.microsoft.com/office/excel/2006/main">
          <x14:cfRule type="containsText" priority="14" operator="containsText" id="{08681759-299F-4FCA-A434-D2C794C129B4}">
            <xm:f>NOT(ISERROR(SEARCH($A$54,A54)))</xm:f>
            <xm:f>$A$54</xm:f>
            <x14:dxf>
              <fill>
                <patternFill>
                  <bgColor rgb="FF92D050"/>
                </patternFill>
              </fill>
            </x14:dxf>
          </x14:cfRule>
          <xm:sqref>A54</xm:sqref>
        </x14:conditionalFormatting>
        <x14:conditionalFormatting xmlns:xm="http://schemas.microsoft.com/office/excel/2006/main">
          <x14:cfRule type="containsText" priority="13" operator="containsText" id="{A20B6819-5C44-4384-8BB7-D9D484982787}">
            <xm:f>NOT(ISERROR(SEARCH($A$60,A60)))</xm:f>
            <xm:f>$A$60</xm:f>
            <x14:dxf>
              <fill>
                <patternFill>
                  <bgColor rgb="FFFFC000"/>
                </patternFill>
              </fill>
            </x14:dxf>
          </x14:cfRule>
          <xm:sqref>A60</xm:sqref>
        </x14:conditionalFormatting>
        <x14:conditionalFormatting xmlns:xm="http://schemas.microsoft.com/office/excel/2006/main">
          <x14:cfRule type="containsText" priority="12" operator="containsText" id="{17AB1B2B-D06F-4509-8BAD-6935DB564812}">
            <xm:f>NOT(ISERROR(SEARCH($A$66,A66)))</xm:f>
            <xm:f>$A$66</xm:f>
            <x14:dxf>
              <fill>
                <patternFill>
                  <bgColor theme="5" tint="-0.24994659260841701"/>
                </patternFill>
              </fill>
            </x14:dxf>
          </x14:cfRule>
          <xm:sqref>A66</xm:sqref>
        </x14:conditionalFormatting>
        <x14:conditionalFormatting xmlns:xm="http://schemas.microsoft.com/office/excel/2006/main">
          <x14:cfRule type="containsText" priority="11" operator="containsText" id="{ED3454A1-AC66-484C-98FF-5823C59D02F7}">
            <xm:f>NOT(ISERROR(SEARCH($A$87,A87)))</xm:f>
            <xm:f>$A$87</xm:f>
            <x14:dxf>
              <fill>
                <patternFill>
                  <bgColor theme="4" tint="0.39994506668294322"/>
                </patternFill>
              </fill>
            </x14:dxf>
          </x14:cfRule>
          <xm:sqref>A87</xm:sqref>
        </x14:conditionalFormatting>
        <x14:conditionalFormatting xmlns:xm="http://schemas.microsoft.com/office/excel/2006/main">
          <x14:cfRule type="containsText" priority="10" operator="containsText" id="{ACF78656-C377-4B7D-B07C-6D61D1B30973}">
            <xm:f>NOT(ISERROR(SEARCH($A$92,A92)))</xm:f>
            <xm:f>$A$92</xm:f>
            <x14:dxf>
              <fill>
                <patternFill>
                  <bgColor theme="5" tint="0.39994506668294322"/>
                </patternFill>
              </fill>
            </x14:dxf>
          </x14:cfRule>
          <xm:sqref>A92</xm:sqref>
        </x14:conditionalFormatting>
        <x14:conditionalFormatting xmlns:xm="http://schemas.microsoft.com/office/excel/2006/main">
          <x14:cfRule type="containsText" priority="9" operator="containsText" id="{6247A470-C6CA-4208-850F-A53254E5DCE1}">
            <xm:f>NOT(ISERROR(SEARCH($A$116,A116)))</xm:f>
            <xm:f>$A$116</xm:f>
            <x14:dxf>
              <fill>
                <patternFill>
                  <bgColor theme="9" tint="-0.499984740745262"/>
                </patternFill>
              </fill>
            </x14:dxf>
          </x14:cfRule>
          <xm:sqref>A116</xm:sqref>
        </x14:conditionalFormatting>
        <x14:conditionalFormatting xmlns:xm="http://schemas.microsoft.com/office/excel/2006/main">
          <x14:cfRule type="containsText" priority="8" operator="containsText" id="{C882DD21-634D-473F-B457-9BC836C48B02}">
            <xm:f>NOT(ISERROR(SEARCH($A$121,A121)))</xm:f>
            <xm:f>$A$121</xm:f>
            <x14:dxf>
              <fill>
                <patternFill>
                  <bgColor theme="5" tint="-0.24994659260841701"/>
                </patternFill>
              </fill>
            </x14:dxf>
          </x14:cfRule>
          <xm:sqref>A121</xm:sqref>
        </x14:conditionalFormatting>
        <x14:conditionalFormatting xmlns:xm="http://schemas.microsoft.com/office/excel/2006/main">
          <x14:cfRule type="containsText" priority="7" operator="containsText" id="{82216B46-8DFA-425F-A1DE-E0DF3C914FC4}">
            <xm:f>NOT(ISERROR(SEARCH($A$127,A127)))</xm:f>
            <xm:f>$A$127</xm:f>
            <x14:dxf>
              <fill>
                <patternFill>
                  <bgColor theme="4" tint="0.39994506668294322"/>
                </patternFill>
              </fill>
            </x14:dxf>
          </x14:cfRule>
          <xm:sqref>A127</xm:sqref>
        </x14:conditionalFormatting>
        <x14:conditionalFormatting xmlns:xm="http://schemas.microsoft.com/office/excel/2006/main">
          <x14:cfRule type="containsText" priority="6" operator="containsText" id="{E5EED4E2-D642-48AA-B4D6-0CAC2D043C47}">
            <xm:f>NOT(ISERROR(SEARCH($A$135,A135)))</xm:f>
            <xm:f>$A$135</xm:f>
            <x14:dxf>
              <fill>
                <patternFill>
                  <bgColor theme="7" tint="0.59996337778862885"/>
                </patternFill>
              </fill>
            </x14:dxf>
          </x14:cfRule>
          <xm:sqref>A135</xm:sqref>
        </x14:conditionalFormatting>
        <x14:conditionalFormatting xmlns:xm="http://schemas.microsoft.com/office/excel/2006/main">
          <x14:cfRule type="containsText" priority="5" operator="containsText" id="{EF7856BD-22EF-4546-B989-8E4C04DD6072}">
            <xm:f>NOT(ISERROR(SEARCH($A$147,A147)))</xm:f>
            <xm:f>$A$147</xm:f>
            <x14:dxf>
              <fill>
                <patternFill>
                  <bgColor rgb="FF00B0F0"/>
                </patternFill>
              </fill>
            </x14:dxf>
          </x14:cfRule>
          <xm:sqref>A147</xm:sqref>
        </x14:conditionalFormatting>
        <x14:conditionalFormatting xmlns:xm="http://schemas.microsoft.com/office/excel/2006/main">
          <x14:cfRule type="containsText" priority="4" operator="containsText" id="{5B060BE0-6D25-4E06-AD4E-3D30ADBB4B58}">
            <xm:f>NOT(ISERROR(SEARCH($A$157,A157)))</xm:f>
            <xm:f>$A$157</xm:f>
            <x14:dxf>
              <fill>
                <patternFill>
                  <bgColor rgb="FFFFFF00"/>
                </patternFill>
              </fill>
            </x14:dxf>
          </x14:cfRule>
          <xm:sqref>A157</xm:sqref>
        </x14:conditionalFormatting>
        <x14:conditionalFormatting xmlns:xm="http://schemas.microsoft.com/office/excel/2006/main">
          <x14:cfRule type="containsText" priority="3" operator="containsText" id="{2F4C4484-17B0-4C0A-BA3A-6C6FC37761CA}">
            <xm:f>NOT(ISERROR(SEARCH($A$163,A163)))</xm:f>
            <xm:f>$A$163</xm:f>
            <x14:dxf>
              <fill>
                <patternFill>
                  <bgColor theme="9" tint="-0.24994659260841701"/>
                </patternFill>
              </fill>
            </x14:dxf>
          </x14:cfRule>
          <xm:sqref>A163</xm:sqref>
        </x14:conditionalFormatting>
        <x14:conditionalFormatting xmlns:xm="http://schemas.microsoft.com/office/excel/2006/main">
          <x14:cfRule type="containsText" priority="2" operator="containsText" id="{4DC7D614-B88B-4573-9929-1C43AB330ACD}">
            <xm:f>NOT(ISERROR(SEARCH($A$169,A169)))</xm:f>
            <xm:f>$A$169</xm:f>
            <x14:dxf>
              <fill>
                <patternFill>
                  <bgColor rgb="FF74ADB0"/>
                </patternFill>
              </fill>
            </x14:dxf>
          </x14:cfRule>
          <xm:sqref>A169</xm:sqref>
        </x14:conditionalFormatting>
        <x14:conditionalFormatting xmlns:xm="http://schemas.microsoft.com/office/excel/2006/main">
          <x14:cfRule type="containsText" priority="1" operator="containsText" id="{D383D5A5-169C-46E1-811E-38E1D36BB6D8}">
            <xm:f>NOT(ISERROR(SEARCH($A$175,A175)))</xm:f>
            <xm:f>$A$175</xm:f>
            <x14:dxf>
              <fill>
                <patternFill>
                  <bgColor theme="2" tint="-0.24994659260841701"/>
                </patternFill>
              </fill>
            </x14:dxf>
          </x14:cfRule>
          <xm:sqref>A175</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pageSetUpPr fitToPage="1"/>
  </sheetPr>
  <dimension ref="A1:AMU47"/>
  <sheetViews>
    <sheetView showGridLines="0" zoomScale="115" zoomScaleNormal="115" workbookViewId="0">
      <selection activeCell="A9" sqref="A9"/>
    </sheetView>
  </sheetViews>
  <sheetFormatPr baseColWidth="10" defaultColWidth="0" defaultRowHeight="24.75" x14ac:dyDescent="0.5"/>
  <cols>
    <col min="1" max="1" width="40.625" style="49" customWidth="1"/>
    <col min="2" max="2" width="18" style="50" hidden="1" customWidth="1"/>
    <col min="3" max="3" width="40.625" style="49" customWidth="1"/>
    <col min="4" max="4" width="18" style="50" hidden="1" customWidth="1"/>
    <col min="5" max="5" width="40.625" style="49" customWidth="1"/>
    <col min="6" max="6" width="18" style="50" hidden="1" customWidth="1"/>
    <col min="7" max="7" width="40.625" style="49" customWidth="1"/>
    <col min="8" max="8" width="18" style="51" hidden="1" customWidth="1"/>
    <col min="9" max="10" width="6.75" style="52" hidden="1" customWidth="1"/>
    <col min="11" max="20" width="12.125" style="52" hidden="1" customWidth="1"/>
    <col min="21" max="1035" width="10.75" style="52" hidden="1" customWidth="1"/>
    <col min="1036" max="16384" width="11" style="52" hidden="1"/>
  </cols>
  <sheetData>
    <row r="1" spans="1:8" x14ac:dyDescent="0.2">
      <c r="A1" s="66"/>
      <c r="B1" s="67"/>
      <c r="C1" s="66"/>
      <c r="D1" s="67"/>
      <c r="E1" s="66"/>
      <c r="F1" s="67"/>
      <c r="G1" s="66"/>
    </row>
    <row r="2" spans="1:8" x14ac:dyDescent="0.2">
      <c r="A2" s="66"/>
      <c r="B2" s="67"/>
      <c r="C2" s="66"/>
      <c r="D2" s="67"/>
      <c r="E2" s="66"/>
      <c r="F2" s="67"/>
      <c r="G2" s="66"/>
    </row>
    <row r="3" spans="1:8" ht="31.5" x14ac:dyDescent="0.2">
      <c r="A3" s="66"/>
      <c r="B3" s="67"/>
      <c r="C3" s="205" t="str">
        <f>"MENUS DU "&amp;TEXT(MENU!C1,"JJ/MM/AAAA")&amp;" AU "&amp;TEXT(MENU!E1,"JJ/MM/AAAA")</f>
        <v>MENUS DU 00/01/1900 AU 04/01/1900</v>
      </c>
      <c r="D3" s="205"/>
      <c r="E3" s="205"/>
      <c r="F3" s="67"/>
      <c r="G3" s="66"/>
    </row>
    <row r="4" spans="1:8" x14ac:dyDescent="0.2">
      <c r="A4" s="66"/>
      <c r="B4" s="67"/>
      <c r="C4" s="66"/>
      <c r="D4" s="67"/>
      <c r="E4" s="66"/>
      <c r="F4" s="68"/>
      <c r="G4" s="69"/>
    </row>
    <row r="5" spans="1:8" x14ac:dyDescent="0.2">
      <c r="A5" s="66"/>
      <c r="B5" s="67"/>
      <c r="C5" s="66"/>
      <c r="D5" s="67"/>
      <c r="E5" s="66"/>
      <c r="F5" s="67"/>
      <c r="G5" s="66"/>
    </row>
    <row r="6" spans="1:8" ht="29.25" x14ac:dyDescent="0.2">
      <c r="A6" s="70" t="s">
        <v>250</v>
      </c>
      <c r="B6" s="71"/>
      <c r="C6" s="70" t="s">
        <v>249</v>
      </c>
      <c r="D6" s="71"/>
      <c r="E6" s="70" t="s">
        <v>251</v>
      </c>
      <c r="F6" s="71"/>
      <c r="G6" s="70" t="s">
        <v>252</v>
      </c>
    </row>
    <row r="7" spans="1:8" x14ac:dyDescent="0.2">
      <c r="A7" s="66"/>
      <c r="B7" s="67"/>
      <c r="C7" s="66"/>
      <c r="D7" s="67"/>
      <c r="E7" s="66"/>
      <c r="F7" s="67"/>
      <c r="G7" s="66"/>
    </row>
    <row r="8" spans="1:8" x14ac:dyDescent="0.3">
      <c r="A8" s="72" t="str">
        <f ca="1">IF(Paramètres!F8&lt;&gt;0,Paramètres!F8,"")</f>
        <v/>
      </c>
      <c r="B8" s="73" t="str">
        <f ca="1">IF(Paramètres!G8&lt;&gt;0,Paramètres!G8,"")</f>
        <v/>
      </c>
      <c r="C8" s="72" t="str">
        <f ca="1">IF(Paramètres!H8&lt;&gt;0,Paramètres!H8,"")</f>
        <v/>
      </c>
      <c r="D8" s="73" t="str">
        <f ca="1">IF(Paramètres!I8&lt;&gt;0,Paramètres!I8,"")</f>
        <v/>
      </c>
      <c r="E8" s="72" t="str">
        <f ca="1">IF(Paramètres!J8&lt;&gt;0,Paramètres!J8,"")</f>
        <v/>
      </c>
      <c r="F8" s="73" t="str">
        <f ca="1">IF(Paramètres!K8&lt;&gt;0,Paramètres!K8,"")</f>
        <v/>
      </c>
      <c r="G8" s="72" t="str">
        <f ca="1">IF(Paramètres!L8&lt;&gt;0,Paramètres!L8,"")</f>
        <v/>
      </c>
      <c r="H8" s="55" t="str">
        <f ca="1">IF(Paramètres!M8&lt;&gt;0,Paramètres!M8,"")</f>
        <v/>
      </c>
    </row>
    <row r="9" spans="1:8" x14ac:dyDescent="0.3">
      <c r="A9" s="72" t="str">
        <f ca="1">IF(Paramètres!F9&lt;&gt;0,Paramètres!F9,"")</f>
        <v/>
      </c>
      <c r="B9" s="73" t="str">
        <f ca="1">IF(Paramètres!G9&lt;&gt;0,Paramètres!G9,"")</f>
        <v/>
      </c>
      <c r="C9" s="72" t="str">
        <f ca="1">IF(Paramètres!H9&lt;&gt;0,Paramètres!H9,"")</f>
        <v/>
      </c>
      <c r="D9" s="73" t="str">
        <f ca="1">IF(Paramètres!I9&lt;&gt;0,Paramètres!I9,"")</f>
        <v/>
      </c>
      <c r="E9" s="72" t="str">
        <f ca="1">IF(Paramètres!J9&lt;&gt;0,Paramètres!J9,"")</f>
        <v/>
      </c>
      <c r="F9" s="73" t="str">
        <f ca="1">IF(Paramètres!K9&lt;&gt;0,Paramètres!K9,"")</f>
        <v/>
      </c>
      <c r="G9" s="72" t="str">
        <f ca="1">IF(Paramètres!L9&lt;&gt;0,Paramètres!L9,"")</f>
        <v/>
      </c>
      <c r="H9" s="55" t="str">
        <f ca="1">IF(Paramètres!M9&lt;&gt;0,Paramètres!M9,"")</f>
        <v/>
      </c>
    </row>
    <row r="10" spans="1:8" x14ac:dyDescent="0.3">
      <c r="A10" s="72" t="str">
        <f ca="1">IF(Paramètres!F10&lt;&gt;0,Paramètres!F10,"")</f>
        <v>Fromage</v>
      </c>
      <c r="B10" s="73" t="str">
        <f ca="1">IF(Paramètres!G10&lt;&gt;0,Paramètres!G10,"")</f>
        <v>Produits laitiers</v>
      </c>
      <c r="C10" s="72" t="str">
        <f ca="1">IF(Paramètres!H10&lt;&gt;0,Paramètres!H10,"")</f>
        <v>Fromage</v>
      </c>
      <c r="D10" s="73" t="str">
        <f ca="1">IF(Paramètres!I10&lt;&gt;0,Paramètres!I10,"")</f>
        <v>Produits laitiers</v>
      </c>
      <c r="E10" s="72" t="str">
        <f ca="1">IF(Paramètres!J10&lt;&gt;0,Paramètres!J10,"")</f>
        <v>Fromage</v>
      </c>
      <c r="F10" s="73" t="str">
        <f ca="1">IF(Paramètres!K10&lt;&gt;0,Paramètres!K10,"")</f>
        <v>Produits laitiers</v>
      </c>
      <c r="G10" s="72" t="str">
        <f ca="1">IF(Paramètres!L10&lt;&gt;0,Paramètres!L10,"")</f>
        <v>Fromage</v>
      </c>
      <c r="H10" s="55" t="str">
        <f ca="1">IF(Paramètres!M10&lt;&gt;0,Paramètres!M10,"")</f>
        <v>Produits laitiers</v>
      </c>
    </row>
    <row r="11" spans="1:8" x14ac:dyDescent="0.3">
      <c r="A11" s="72" t="str">
        <f ca="1">IF(Paramètres!F11&lt;&gt;0,Paramètres!F11,"")</f>
        <v>Yaourt</v>
      </c>
      <c r="B11" s="73" t="str">
        <f ca="1">IF(Paramètres!G11&lt;&gt;0,Paramètres!G11,"")</f>
        <v>Produits laitiers</v>
      </c>
      <c r="C11" s="72" t="str">
        <f ca="1">IF(Paramètres!H11&lt;&gt;0,Paramètres!H11,"")</f>
        <v>Yaourt</v>
      </c>
      <c r="D11" s="73" t="str">
        <f ca="1">IF(Paramètres!I11&lt;&gt;0,Paramètres!I11,"")</f>
        <v>Produits laitiers</v>
      </c>
      <c r="E11" s="72" t="str">
        <f ca="1">IF(Paramètres!J11&lt;&gt;0,Paramètres!J11,"")</f>
        <v>Yaourt</v>
      </c>
      <c r="F11" s="73" t="str">
        <f ca="1">IF(Paramètres!K11&lt;&gt;0,Paramètres!K11,"")</f>
        <v>Produits laitiers</v>
      </c>
      <c r="G11" s="72" t="str">
        <f ca="1">IF(Paramètres!L11&lt;&gt;0,Paramètres!L11,"")</f>
        <v>Yaourt</v>
      </c>
      <c r="H11" s="55" t="str">
        <f ca="1">IF(Paramètres!M11&lt;&gt;0,Paramètres!M11,"")</f>
        <v>Produits laitiers</v>
      </c>
    </row>
    <row r="12" spans="1:8" x14ac:dyDescent="0.3">
      <c r="A12" s="72" t="str">
        <f ca="1">IF(Paramètres!F12&lt;&gt;0,Paramètres!F12,"")</f>
        <v/>
      </c>
      <c r="B12" s="73" t="str">
        <f ca="1">IF(Paramètres!G12&lt;&gt;0,Paramètres!G12,"")</f>
        <v/>
      </c>
      <c r="C12" s="72" t="str">
        <f ca="1">IF(Paramètres!H12&lt;&gt;0,Paramètres!H12,"")</f>
        <v/>
      </c>
      <c r="D12" s="73" t="str">
        <f ca="1">IF(Paramètres!I12&lt;&gt;0,Paramètres!I12,"")</f>
        <v/>
      </c>
      <c r="E12" s="72" t="str">
        <f ca="1">IF(Paramètres!J12&lt;&gt;0,Paramètres!J12,"")</f>
        <v/>
      </c>
      <c r="F12" s="73" t="str">
        <f ca="1">IF(Paramètres!K12&lt;&gt;0,Paramètres!K12,"")</f>
        <v/>
      </c>
      <c r="G12" s="72" t="str">
        <f ca="1">IF(Paramètres!L12&lt;&gt;0,Paramètres!L12,"")</f>
        <v/>
      </c>
      <c r="H12" s="55" t="str">
        <f ca="1">IF(Paramètres!M12&lt;&gt;0,Paramètres!M12,"")</f>
        <v/>
      </c>
    </row>
    <row r="13" spans="1:8" x14ac:dyDescent="0.3">
      <c r="A13" s="72" t="str">
        <f ca="1">IF(Paramètres!F13&lt;&gt;0,Paramètres!F13,"")</f>
        <v>Corbeille de fruits</v>
      </c>
      <c r="B13" s="73" t="str">
        <f ca="1">IF(Paramètres!G13&lt;&gt;0,Paramètres!G13,"")</f>
        <v>Légumes et fruits crus</v>
      </c>
      <c r="C13" s="72" t="str">
        <f ca="1">IF(Paramètres!H13&lt;&gt;0,Paramètres!H13,"")</f>
        <v>Corbeille de fruits</v>
      </c>
      <c r="D13" s="73" t="str">
        <f ca="1">IF(Paramètres!I13&lt;&gt;0,Paramètres!I13,"")</f>
        <v>Légumes et fruits crus</v>
      </c>
      <c r="E13" s="72" t="str">
        <f ca="1">IF(Paramètres!J13&lt;&gt;0,Paramètres!J13,"")</f>
        <v>Corbeille de fruits</v>
      </c>
      <c r="F13" s="73" t="str">
        <f ca="1">IF(Paramètres!K13&lt;&gt;0,Paramètres!K13,"")</f>
        <v>Légumes et fruits crus</v>
      </c>
      <c r="G13" s="72" t="str">
        <f ca="1">IF(Paramètres!L13&lt;&gt;0,Paramètres!L13,"")</f>
        <v>Corbeille de fruits</v>
      </c>
      <c r="H13" s="55" t="str">
        <f ca="1">IF(Paramètres!M13&lt;&gt;0,Paramètres!M13,"")</f>
        <v>Légumes et fruits crus</v>
      </c>
    </row>
    <row r="14" spans="1:8" ht="25.5" thickBot="1" x14ac:dyDescent="0.35">
      <c r="A14" s="72" t="str">
        <f ca="1">IF(Paramètres!F14&lt;&gt;0,Paramètres!F14,"")</f>
        <v/>
      </c>
      <c r="B14" s="73" t="str">
        <f ca="1">IF(Paramètres!G14&lt;&gt;0,Paramètres!G14,"")</f>
        <v/>
      </c>
      <c r="C14" s="72" t="str">
        <f ca="1">IF(Paramètres!H14&lt;&gt;0,Paramètres!H14,"")</f>
        <v/>
      </c>
      <c r="D14" s="73" t="str">
        <f ca="1">IF(Paramètres!I14&lt;&gt;0,Paramètres!I14,"")</f>
        <v/>
      </c>
      <c r="E14" s="72" t="str">
        <f ca="1">IF(Paramètres!J14&lt;&gt;0,Paramètres!J14,"")</f>
        <v/>
      </c>
      <c r="F14" s="73" t="str">
        <f ca="1">IF(Paramètres!K14&lt;&gt;0,Paramètres!K14,"")</f>
        <v/>
      </c>
      <c r="G14" s="72" t="str">
        <f ca="1">IF(Paramètres!L14&lt;&gt;0,Paramètres!L14,"")</f>
        <v/>
      </c>
      <c r="H14" s="55" t="str">
        <f ca="1">IF(Paramètres!M14&lt;&gt;0,Paramètres!M14,"")</f>
        <v/>
      </c>
    </row>
    <row r="15" spans="1:8" s="65" customFormat="1" ht="26.25" thickTop="1" thickBot="1" x14ac:dyDescent="0.35">
      <c r="A15" s="74" t="str">
        <f ca="1">IF(Paramètres!F15&lt;&gt;0,Paramètres!F15,"")</f>
        <v/>
      </c>
      <c r="B15" s="75" t="str">
        <f ca="1">IF(Paramètres!G15&lt;&gt;0,Paramètres!G15,"")</f>
        <v/>
      </c>
      <c r="C15" s="74" t="str">
        <f ca="1">IF(Paramètres!H15&lt;&gt;0,Paramètres!H15,"")</f>
        <v/>
      </c>
      <c r="D15" s="75" t="str">
        <f ca="1">IF(Paramètres!I15&lt;&gt;0,Paramètres!I15,"")</f>
        <v/>
      </c>
      <c r="E15" s="74" t="str">
        <f ca="1">IF(Paramètres!J15&lt;&gt;0,Paramètres!J15,"")</f>
        <v/>
      </c>
      <c r="F15" s="75" t="str">
        <f ca="1">IF(Paramètres!K15&lt;&gt;0,Paramètres!K15,"")</f>
        <v/>
      </c>
      <c r="G15" s="74" t="str">
        <f ca="1">IF(Paramètres!L15&lt;&gt;0,Paramètres!L15,"")</f>
        <v/>
      </c>
      <c r="H15" s="64" t="str">
        <f ca="1">IF(Paramètres!M15&lt;&gt;0,Paramètres!M15,"")</f>
        <v/>
      </c>
    </row>
    <row r="16" spans="1:8" s="65" customFormat="1" ht="26.25" thickTop="1" thickBot="1" x14ac:dyDescent="0.35">
      <c r="A16" s="74" t="str">
        <f ca="1">IF(Paramètres!F16&lt;&gt;0,Paramètres!F16,"")</f>
        <v/>
      </c>
      <c r="B16" s="75" t="str">
        <f ca="1">IF(Paramètres!G16&lt;&gt;0,Paramètres!G16,"")</f>
        <v/>
      </c>
      <c r="C16" s="74" t="str">
        <f ca="1">IF(Paramètres!H16&lt;&gt;0,Paramètres!H16,"")</f>
        <v/>
      </c>
      <c r="D16" s="75" t="str">
        <f ca="1">IF(Paramètres!I16&lt;&gt;0,Paramètres!I16,"")</f>
        <v/>
      </c>
      <c r="E16" s="74" t="str">
        <f ca="1">IF(Paramètres!J16&lt;&gt;0,Paramètres!J16,"")</f>
        <v/>
      </c>
      <c r="F16" s="75" t="str">
        <f ca="1">IF(Paramètres!K16&lt;&gt;0,Paramètres!K16,"")</f>
        <v/>
      </c>
      <c r="G16" s="74" t="str">
        <f ca="1">IF(Paramètres!L16&lt;&gt;0,Paramètres!L16,"")</f>
        <v/>
      </c>
      <c r="H16" s="64" t="str">
        <f ca="1">IF(Paramètres!M16&lt;&gt;0,Paramètres!M16,"")</f>
        <v/>
      </c>
    </row>
    <row r="17" spans="1:8" s="65" customFormat="1" ht="26.25" thickTop="1" thickBot="1" x14ac:dyDescent="0.35">
      <c r="A17" s="74" t="str">
        <f ca="1">IF(Paramètres!F17&lt;&gt;0,Paramètres!F17,"")</f>
        <v>Légende :</v>
      </c>
      <c r="B17" s="75" t="str">
        <f ca="1">IF(Paramètres!G17&lt;&gt;0,Paramètres!G17,"")</f>
        <v/>
      </c>
      <c r="C17" s="74" t="str">
        <f ca="1">IF(Paramètres!H17&lt;&gt;0,Paramètres!H17,"")</f>
        <v>Légumes et fruits crus</v>
      </c>
      <c r="D17" s="75" t="str">
        <f ca="1">IF(Paramètres!I17&lt;&gt;0,Paramètres!I17,"")</f>
        <v>Légumes et fruits crus</v>
      </c>
      <c r="E17" s="74" t="str">
        <f ca="1">IF(Paramètres!J17&lt;&gt;0,Paramètres!J17,"")</f>
        <v>Plats protidiques</v>
      </c>
      <c r="F17" s="75" t="str">
        <f ca="1">IF(Paramètres!K17&lt;&gt;0,Paramètres!K17,"")</f>
        <v>Plats protidiques</v>
      </c>
      <c r="G17" s="74" t="str">
        <f ca="1">IF(Paramètres!L17&lt;&gt;0,Paramètres!L17,"")</f>
        <v/>
      </c>
      <c r="H17" s="64" t="str">
        <f ca="1">IF(Paramètres!M17&lt;&gt;0,Paramètres!M17,"")</f>
        <v/>
      </c>
    </row>
    <row r="18" spans="1:8" s="65" customFormat="1" ht="26.25" thickTop="1" thickBot="1" x14ac:dyDescent="0.35">
      <c r="A18" s="74" t="str">
        <f ca="1">IF(Paramètres!F18&lt;&gt;0,Paramètres!F18,"")</f>
        <v/>
      </c>
      <c r="B18" s="75" t="str">
        <f ca="1">IF(Paramètres!G18&lt;&gt;0,Paramètres!G18,"")</f>
        <v/>
      </c>
      <c r="C18" s="74" t="str">
        <f ca="1">IF(Paramètres!H18&lt;&gt;0,Paramètres!H18,"")</f>
        <v>Féculents</v>
      </c>
      <c r="D18" s="75" t="str">
        <f ca="1">IF(Paramètres!I18&lt;&gt;0,Paramètres!I18,"")</f>
        <v>Féculents</v>
      </c>
      <c r="E18" s="74" t="str">
        <f ca="1">IF(Paramètres!J18&lt;&gt;0,Paramètres!J18,"")</f>
        <v>Produits laitiers</v>
      </c>
      <c r="F18" s="75" t="str">
        <f ca="1">IF(Paramètres!K18&lt;&gt;0,Paramètres!K18,"")</f>
        <v>Produits laitiers</v>
      </c>
      <c r="G18" s="74" t="str">
        <f ca="1">IF(Paramètres!L18&lt;&gt;0,Paramètres!L18,"")</f>
        <v/>
      </c>
      <c r="H18" s="64" t="str">
        <f ca="1">IF(Paramètres!M18&lt;&gt;0,Paramètres!M18,"")</f>
        <v/>
      </c>
    </row>
    <row r="19" spans="1:8" s="65" customFormat="1" ht="26.25" thickTop="1" thickBot="1" x14ac:dyDescent="0.35">
      <c r="A19" s="74" t="str">
        <f ca="1">IF(Paramètres!F19&lt;&gt;0,Paramètres!F19,"")</f>
        <v/>
      </c>
      <c r="B19" s="75" t="str">
        <f ca="1">IF(Paramètres!G19&lt;&gt;0,Paramètres!G19,"")</f>
        <v/>
      </c>
      <c r="C19" s="74" t="str">
        <f ca="1">IF(Paramètres!H19&lt;&gt;0,Paramètres!H19,"")</f>
        <v>Légumes et fruits cuits</v>
      </c>
      <c r="D19" s="75" t="str">
        <f ca="1">IF(Paramètres!I19&lt;&gt;0,Paramètres!I19,"")</f>
        <v>Légumes et fruits cuits</v>
      </c>
      <c r="E19" s="74" t="str">
        <f ca="1">IF(Paramètres!J19&lt;&gt;0,Paramètres!J19,"")</f>
        <v/>
      </c>
      <c r="F19" s="75" t="str">
        <f ca="1">IF(Paramètres!K19&lt;&gt;0,Paramètres!K19,"")</f>
        <v/>
      </c>
      <c r="G19" s="74" t="str">
        <f ca="1">IF(Paramètres!L19&lt;&gt;0,Paramètres!L19,"")</f>
        <v>BON APPÉTIT</v>
      </c>
      <c r="H19" s="64" t="str">
        <f ca="1">IF(Paramètres!M19&lt;&gt;0,Paramètres!M19,"")</f>
        <v/>
      </c>
    </row>
    <row r="20" spans="1:8" s="65" customFormat="1" ht="26.25" thickTop="1" thickBot="1" x14ac:dyDescent="0.35">
      <c r="A20" s="74" t="str">
        <f ca="1">IF(Paramètres!F20&lt;&gt;0,Paramètres!F20,"")</f>
        <v/>
      </c>
      <c r="B20" s="75" t="str">
        <f ca="1">IF(Paramètres!G20&lt;&gt;0,Paramètres!G20,"")</f>
        <v/>
      </c>
      <c r="C20" s="74" t="str">
        <f ca="1">IF(Paramètres!H20&lt;&gt;0,Paramètres!H20,"")</f>
        <v/>
      </c>
      <c r="D20" s="75" t="str">
        <f ca="1">IF(Paramètres!I20&lt;&gt;0,Paramètres!I20,"")</f>
        <v/>
      </c>
      <c r="E20" s="74" t="str">
        <f ca="1">IF(Paramètres!J20&lt;&gt;0,Paramètres!J20,"")</f>
        <v/>
      </c>
      <c r="F20" s="75" t="str">
        <f ca="1">IF(Paramètres!K20&lt;&gt;0,Paramètres!K20,"")</f>
        <v/>
      </c>
      <c r="G20" s="74" t="str">
        <f ca="1">IF(Paramètres!L20&lt;&gt;0,Paramètres!L20,"")</f>
        <v/>
      </c>
      <c r="H20" s="64" t="str">
        <f ca="1">IF(Paramètres!M20&lt;&gt;0,Paramètres!M20,"")</f>
        <v/>
      </c>
    </row>
    <row r="21" spans="1:8" s="65" customFormat="1" ht="26.25" thickTop="1" thickBot="1" x14ac:dyDescent="0.35">
      <c r="A21" s="74" t="str">
        <f ca="1">IF(Paramètres!F21&lt;&gt;0,Paramètres!F21,"")</f>
        <v/>
      </c>
      <c r="B21" s="75" t="str">
        <f ca="1">IF(Paramètres!G21&lt;&gt;0,Paramètres!G21,"")</f>
        <v/>
      </c>
      <c r="C21" s="74" t="str">
        <f ca="1">IF(Paramètres!H21&lt;&gt;0,Paramètres!H21,"")</f>
        <v/>
      </c>
      <c r="D21" s="75" t="str">
        <f ca="1">IF(Paramètres!I21&lt;&gt;0,Paramètres!I21,"")</f>
        <v/>
      </c>
      <c r="E21" s="74" t="str">
        <f ca="1">IF(Paramètres!J21&lt;&gt;0,Paramètres!J21,"")</f>
        <v/>
      </c>
      <c r="F21" s="75" t="str">
        <f ca="1">IF(Paramètres!K21&lt;&gt;0,Paramètres!K21,"")</f>
        <v/>
      </c>
      <c r="G21" s="74" t="str">
        <f ca="1">IF(Paramètres!L21&lt;&gt;0,Paramètres!L21,"")</f>
        <v/>
      </c>
      <c r="H21" s="64" t="str">
        <f ca="1">IF(Paramètres!M21&lt;&gt;0,Paramètres!M21,"")</f>
        <v/>
      </c>
    </row>
    <row r="22" spans="1:8" s="65" customFormat="1" ht="26.25" thickTop="1" thickBot="1" x14ac:dyDescent="0.35">
      <c r="A22" s="74" t="str">
        <f ca="1">IF(Paramètres!F22&lt;&gt;0,Paramètres!F22,"")</f>
        <v/>
      </c>
      <c r="B22" s="75" t="str">
        <f ca="1">IF(Paramètres!G22&lt;&gt;0,Paramètres!G22,"")</f>
        <v/>
      </c>
      <c r="C22" s="74" t="str">
        <f ca="1">IF(Paramètres!H22&lt;&gt;0,Paramètres!H22,"")</f>
        <v/>
      </c>
      <c r="D22" s="75" t="str">
        <f ca="1">IF(Paramètres!I22&lt;&gt;0,Paramètres!I22,"")</f>
        <v/>
      </c>
      <c r="E22" s="74" t="str">
        <f ca="1">IF(Paramètres!J22&lt;&gt;0,Paramètres!J22,"")</f>
        <v/>
      </c>
      <c r="F22" s="75" t="str">
        <f ca="1">IF(Paramètres!K22&lt;&gt;0,Paramètres!K22,"")</f>
        <v/>
      </c>
      <c r="G22" s="74" t="str">
        <f ca="1">IF(Paramètres!L22&lt;&gt;0,Paramètres!L22,"")</f>
        <v/>
      </c>
      <c r="H22" s="64" t="str">
        <f ca="1">IF(Paramètres!M22&lt;&gt;0,Paramètres!M22,"")</f>
        <v/>
      </c>
    </row>
    <row r="23" spans="1:8" s="65" customFormat="1" ht="26.25" thickTop="1" thickBot="1" x14ac:dyDescent="0.35">
      <c r="A23" s="74" t="str">
        <f ca="1">IF(Paramètres!F23&lt;&gt;0,Paramètres!F23,"")</f>
        <v/>
      </c>
      <c r="B23" s="75" t="str">
        <f ca="1">IF(Paramètres!G23&lt;&gt;0,Paramètres!G23,"")</f>
        <v/>
      </c>
      <c r="C23" s="74" t="str">
        <f ca="1">IF(Paramètres!H23&lt;&gt;0,Paramètres!H23,"")</f>
        <v/>
      </c>
      <c r="D23" s="75" t="str">
        <f ca="1">IF(Paramètres!I23&lt;&gt;0,Paramètres!I23,"")</f>
        <v/>
      </c>
      <c r="E23" s="74" t="str">
        <f ca="1">IF(Paramètres!J23&lt;&gt;0,Paramètres!J23,"")</f>
        <v/>
      </c>
      <c r="F23" s="75" t="str">
        <f ca="1">IF(Paramètres!K23&lt;&gt;0,Paramètres!K23,"")</f>
        <v/>
      </c>
      <c r="G23" s="74" t="str">
        <f ca="1">IF(Paramètres!L23&lt;&gt;0,Paramètres!L23,"")</f>
        <v/>
      </c>
      <c r="H23" s="64" t="str">
        <f ca="1">IF(Paramètres!M23&lt;&gt;0,Paramètres!M23,"")</f>
        <v/>
      </c>
    </row>
    <row r="24" spans="1:8" s="65" customFormat="1" ht="26.25" thickTop="1" thickBot="1" x14ac:dyDescent="0.35">
      <c r="A24" s="74" t="str">
        <f ca="1">IF(Paramètres!F24&lt;&gt;0,Paramètres!F24,"")</f>
        <v/>
      </c>
      <c r="B24" s="75" t="str">
        <f ca="1">IF(Paramètres!G24&lt;&gt;0,Paramètres!G24,"")</f>
        <v/>
      </c>
      <c r="C24" s="74" t="str">
        <f ca="1">IF(Paramètres!H24&lt;&gt;0,Paramètres!H24,"")</f>
        <v/>
      </c>
      <c r="D24" s="75" t="str">
        <f ca="1">IF(Paramètres!I24&lt;&gt;0,Paramètres!I24,"")</f>
        <v/>
      </c>
      <c r="E24" s="74" t="str">
        <f ca="1">IF(Paramètres!J24&lt;&gt;0,Paramètres!J24,"")</f>
        <v/>
      </c>
      <c r="F24" s="75" t="str">
        <f ca="1">IF(Paramètres!K24&lt;&gt;0,Paramètres!K24,"")</f>
        <v/>
      </c>
      <c r="G24" s="74" t="str">
        <f ca="1">IF(Paramètres!L24&lt;&gt;0,Paramètres!L24,"")</f>
        <v/>
      </c>
      <c r="H24" s="64" t="str">
        <f ca="1">IF(Paramètres!M24&lt;&gt;0,Paramètres!M24,"")</f>
        <v/>
      </c>
    </row>
    <row r="25" spans="1:8" s="65" customFormat="1" ht="26.25" thickTop="1" thickBot="1" x14ac:dyDescent="0.35">
      <c r="A25" s="74" t="str">
        <f ca="1">IF(Paramètres!F25&lt;&gt;0,Paramètres!F25,"")</f>
        <v/>
      </c>
      <c r="B25" s="75" t="str">
        <f ca="1">IF(Paramètres!G25&lt;&gt;0,Paramètres!G25,"")</f>
        <v/>
      </c>
      <c r="C25" s="74" t="str">
        <f ca="1">IF(Paramètres!H25&lt;&gt;0,Paramètres!H25,"")</f>
        <v/>
      </c>
      <c r="D25" s="75" t="str">
        <f ca="1">IF(Paramètres!I25&lt;&gt;0,Paramètres!I25,"")</f>
        <v/>
      </c>
      <c r="E25" s="74" t="str">
        <f ca="1">IF(Paramètres!J25&lt;&gt;0,Paramètres!J25,"")</f>
        <v/>
      </c>
      <c r="F25" s="75" t="str">
        <f ca="1">IF(Paramètres!K25&lt;&gt;0,Paramètres!K25,"")</f>
        <v/>
      </c>
      <c r="G25" s="74" t="str">
        <f ca="1">IF(Paramètres!L25&lt;&gt;0,Paramètres!L25,"")</f>
        <v/>
      </c>
      <c r="H25" s="64" t="str">
        <f ca="1">IF(Paramètres!M25&lt;&gt;0,Paramètres!M25,"")</f>
        <v/>
      </c>
    </row>
    <row r="26" spans="1:8" s="65" customFormat="1" ht="26.25" thickTop="1" thickBot="1" x14ac:dyDescent="0.35">
      <c r="A26" s="74" t="str">
        <f ca="1">IF(Paramètres!F26&lt;&gt;0,Paramètres!F26,"")</f>
        <v/>
      </c>
      <c r="B26" s="75" t="str">
        <f ca="1">IF(Paramètres!G26&lt;&gt;0,Paramètres!G26,"")</f>
        <v/>
      </c>
      <c r="C26" s="74" t="str">
        <f ca="1">IF(Paramètres!H26&lt;&gt;0,Paramètres!H26,"")</f>
        <v/>
      </c>
      <c r="D26" s="75" t="str">
        <f ca="1">IF(Paramètres!I26&lt;&gt;0,Paramètres!I26,"")</f>
        <v/>
      </c>
      <c r="E26" s="74" t="str">
        <f ca="1">IF(Paramètres!J26&lt;&gt;0,Paramètres!J26,"")</f>
        <v/>
      </c>
      <c r="F26" s="75" t="str">
        <f ca="1">IF(Paramètres!K26&lt;&gt;0,Paramètres!K26,"")</f>
        <v/>
      </c>
      <c r="G26" s="74" t="str">
        <f ca="1">IF(Paramètres!L26&lt;&gt;0,Paramètres!L26,"")</f>
        <v/>
      </c>
      <c r="H26" s="64" t="str">
        <f ca="1">IF(Paramètres!M26&lt;&gt;0,Paramètres!M26,"")</f>
        <v/>
      </c>
    </row>
    <row r="27" spans="1:8" s="65" customFormat="1" ht="26.25" thickTop="1" thickBot="1" x14ac:dyDescent="0.35">
      <c r="A27" s="74" t="str">
        <f ca="1">IF(Paramètres!F27&lt;&gt;0,Paramètres!F27,"")</f>
        <v/>
      </c>
      <c r="B27" s="75" t="str">
        <f ca="1">IF(Paramètres!G27&lt;&gt;0,Paramètres!G27,"")</f>
        <v/>
      </c>
      <c r="C27" s="74" t="str">
        <f ca="1">IF(Paramètres!H27&lt;&gt;0,Paramètres!H27,"")</f>
        <v/>
      </c>
      <c r="D27" s="75" t="str">
        <f ca="1">IF(Paramètres!I27&lt;&gt;0,Paramètres!I27,"")</f>
        <v/>
      </c>
      <c r="E27" s="74" t="str">
        <f ca="1">IF(Paramètres!J27&lt;&gt;0,Paramètres!J27,"")</f>
        <v/>
      </c>
      <c r="F27" s="75" t="str">
        <f ca="1">IF(Paramètres!K27&lt;&gt;0,Paramètres!K27,"")</f>
        <v/>
      </c>
      <c r="G27" s="74" t="str">
        <f ca="1">IF(Paramètres!L27&lt;&gt;0,Paramètres!L27,"")</f>
        <v/>
      </c>
      <c r="H27" s="64" t="str">
        <f ca="1">IF(Paramètres!M27&lt;&gt;0,Paramètres!M27,"")</f>
        <v/>
      </c>
    </row>
    <row r="28" spans="1:8" s="65" customFormat="1" ht="26.25" thickTop="1" thickBot="1" x14ac:dyDescent="0.35">
      <c r="A28" s="74" t="str">
        <f ca="1">IF(Paramètres!F28&lt;&gt;0,Paramètres!F28,"")</f>
        <v/>
      </c>
      <c r="B28" s="75" t="str">
        <f ca="1">IF(Paramètres!G28&lt;&gt;0,Paramètres!G28,"")</f>
        <v/>
      </c>
      <c r="C28" s="74" t="str">
        <f ca="1">IF(Paramètres!H28&lt;&gt;0,Paramètres!H28,"")</f>
        <v/>
      </c>
      <c r="D28" s="75" t="str">
        <f ca="1">IF(Paramètres!I28&lt;&gt;0,Paramètres!I28,"")</f>
        <v/>
      </c>
      <c r="E28" s="74" t="str">
        <f ca="1">IF(Paramètres!J28&lt;&gt;0,Paramètres!J28,"")</f>
        <v/>
      </c>
      <c r="F28" s="75" t="str">
        <f ca="1">IF(Paramètres!K28&lt;&gt;0,Paramètres!K28,"")</f>
        <v/>
      </c>
      <c r="G28" s="74" t="str">
        <f ca="1">IF(Paramètres!L28&lt;&gt;0,Paramètres!L28,"")</f>
        <v/>
      </c>
      <c r="H28" s="64" t="str">
        <f ca="1">IF(Paramètres!M28&lt;&gt;0,Paramètres!M28,"")</f>
        <v/>
      </c>
    </row>
    <row r="29" spans="1:8" s="65" customFormat="1" ht="26.25" thickTop="1" thickBot="1" x14ac:dyDescent="0.35">
      <c r="A29" s="74" t="str">
        <f ca="1">IF(Paramètres!F29&lt;&gt;0,Paramètres!F29,"")</f>
        <v/>
      </c>
      <c r="B29" s="75" t="str">
        <f ca="1">IF(Paramètres!G29&lt;&gt;0,Paramètres!G29,"")</f>
        <v/>
      </c>
      <c r="C29" s="74" t="str">
        <f ca="1">IF(Paramètres!H29&lt;&gt;0,Paramètres!H29,"")</f>
        <v/>
      </c>
      <c r="D29" s="75" t="str">
        <f ca="1">IF(Paramètres!I29&lt;&gt;0,Paramètres!I29,"")</f>
        <v/>
      </c>
      <c r="E29" s="74" t="str">
        <f ca="1">IF(Paramètres!J29&lt;&gt;0,Paramètres!J29,"")</f>
        <v/>
      </c>
      <c r="F29" s="75" t="str">
        <f ca="1">IF(Paramètres!K29&lt;&gt;0,Paramètres!K29,"")</f>
        <v/>
      </c>
      <c r="G29" s="74" t="str">
        <f ca="1">IF(Paramètres!L29&lt;&gt;0,Paramètres!L29,"")</f>
        <v/>
      </c>
      <c r="H29" s="64" t="str">
        <f ca="1">IF(Paramètres!M29&lt;&gt;0,Paramètres!M29,"")</f>
        <v/>
      </c>
    </row>
    <row r="30" spans="1:8" s="65" customFormat="1" ht="26.25" thickTop="1" thickBot="1" x14ac:dyDescent="0.35">
      <c r="A30" s="74" t="str">
        <f ca="1">IF(Paramètres!F30&lt;&gt;0,Paramètres!F30,"")</f>
        <v/>
      </c>
      <c r="B30" s="75" t="str">
        <f ca="1">IF(Paramètres!G30&lt;&gt;0,Paramètres!G30,"")</f>
        <v/>
      </c>
      <c r="C30" s="74" t="str">
        <f ca="1">IF(Paramètres!H30&lt;&gt;0,Paramètres!H30,"")</f>
        <v/>
      </c>
      <c r="D30" s="75" t="str">
        <f ca="1">IF(Paramètres!I30&lt;&gt;0,Paramètres!I30,"")</f>
        <v/>
      </c>
      <c r="E30" s="74" t="str">
        <f ca="1">IF(Paramètres!J30&lt;&gt;0,Paramètres!J30,"")</f>
        <v/>
      </c>
      <c r="F30" s="75" t="str">
        <f ca="1">IF(Paramètres!K30&lt;&gt;0,Paramètres!K30,"")</f>
        <v/>
      </c>
      <c r="G30" s="74" t="str">
        <f ca="1">IF(Paramètres!L30&lt;&gt;0,Paramètres!L30,"")</f>
        <v/>
      </c>
      <c r="H30" s="64" t="str">
        <f ca="1">IF(Paramètres!M30&lt;&gt;0,Paramètres!M30,"")</f>
        <v/>
      </c>
    </row>
    <row r="31" spans="1:8" s="63" customFormat="1" ht="26.25" thickTop="1" thickBot="1" x14ac:dyDescent="0.35">
      <c r="A31" s="76" t="str">
        <f ca="1">IF(Paramètres!F31&lt;&gt;0,Paramètres!F31,"")</f>
        <v/>
      </c>
      <c r="B31" s="77" t="str">
        <f ca="1">IF(Paramètres!G31&lt;&gt;0,Paramètres!G31,"")</f>
        <v/>
      </c>
      <c r="C31" s="76" t="str">
        <f ca="1">IF(Paramètres!H31&lt;&gt;0,Paramètres!H31,"")</f>
        <v/>
      </c>
      <c r="D31" s="77" t="str">
        <f ca="1">IF(Paramètres!I31&lt;&gt;0,Paramètres!I31,"")</f>
        <v/>
      </c>
      <c r="E31" s="76" t="str">
        <f ca="1">IF(Paramètres!J31&lt;&gt;0,Paramètres!J31,"")</f>
        <v/>
      </c>
      <c r="F31" s="77" t="str">
        <f ca="1">IF(Paramètres!K31&lt;&gt;0,Paramètres!K31,"")</f>
        <v/>
      </c>
      <c r="G31" s="76" t="str">
        <f ca="1">IF(Paramètres!L31&lt;&gt;0,Paramètres!L31,"")</f>
        <v/>
      </c>
      <c r="H31" s="62" t="str">
        <f ca="1">IF(Paramètres!M31&lt;&gt;0,Paramètres!M31,"")</f>
        <v/>
      </c>
    </row>
    <row r="32" spans="1:8" ht="26.25" thickTop="1" thickBot="1" x14ac:dyDescent="0.25">
      <c r="A32" s="76" t="str">
        <f ca="1">IF(Paramètres!F32&lt;&gt;0,Paramètres!F32,"")</f>
        <v/>
      </c>
      <c r="B32" s="77" t="str">
        <f ca="1">IF(Paramètres!G32&lt;&gt;0,Paramètres!G32,"")</f>
        <v/>
      </c>
      <c r="C32" s="76" t="str">
        <f ca="1">IF(Paramètres!H32&lt;&gt;0,Paramètres!H32,"")</f>
        <v/>
      </c>
      <c r="D32" s="77" t="str">
        <f ca="1">IF(Paramètres!I32&lt;&gt;0,Paramètres!I32,"")</f>
        <v/>
      </c>
      <c r="E32" s="76" t="str">
        <f ca="1">IF(Paramètres!J32&lt;&gt;0,Paramètres!J32,"")</f>
        <v/>
      </c>
      <c r="F32" s="77" t="str">
        <f ca="1">IF(Paramètres!K32&lt;&gt;0,Paramètres!K32,"")</f>
        <v/>
      </c>
      <c r="G32" s="76" t="str">
        <f ca="1">IF(Paramètres!L32&lt;&gt;0,Paramètres!L32,"")</f>
        <v/>
      </c>
    </row>
    <row r="33" spans="1:7" ht="26.25" thickTop="1" thickBot="1" x14ac:dyDescent="0.25">
      <c r="A33" s="76" t="str">
        <f ca="1">IF(Paramètres!F33&lt;&gt;0,Paramètres!F33,"")</f>
        <v/>
      </c>
      <c r="B33" s="77" t="str">
        <f ca="1">IF(Paramètres!G33&lt;&gt;0,Paramètres!G33,"")</f>
        <v/>
      </c>
      <c r="C33" s="76" t="str">
        <f ca="1">IF(Paramètres!H33&lt;&gt;0,Paramètres!H33,"")</f>
        <v/>
      </c>
      <c r="D33" s="77" t="str">
        <f ca="1">IF(Paramètres!I33&lt;&gt;0,Paramètres!I33,"")</f>
        <v/>
      </c>
      <c r="E33" s="76" t="str">
        <f ca="1">IF(Paramètres!J33&lt;&gt;0,Paramètres!J33,"")</f>
        <v/>
      </c>
      <c r="F33" s="77" t="str">
        <f ca="1">IF(Paramètres!K33&lt;&gt;0,Paramètres!K33,"")</f>
        <v/>
      </c>
      <c r="G33" s="76" t="str">
        <f ca="1">IF(Paramètres!L33&lt;&gt;0,Paramètres!L33,"")</f>
        <v/>
      </c>
    </row>
    <row r="34" spans="1:7" ht="25.5" thickTop="1" x14ac:dyDescent="0.2">
      <c r="A34" s="76"/>
      <c r="B34" s="77"/>
      <c r="C34" s="76"/>
      <c r="D34" s="77"/>
      <c r="E34" s="76"/>
      <c r="F34" s="77"/>
      <c r="G34" s="76"/>
    </row>
    <row r="35" spans="1:7" ht="18.75" x14ac:dyDescent="0.25">
      <c r="A35" s="53"/>
      <c r="B35" s="54"/>
      <c r="C35" s="53"/>
      <c r="D35" s="54"/>
      <c r="E35" s="53"/>
      <c r="F35" s="54"/>
      <c r="G35" s="53"/>
    </row>
    <row r="36" spans="1:7" ht="18.75" x14ac:dyDescent="0.25">
      <c r="A36" s="53"/>
      <c r="B36" s="54"/>
      <c r="C36" s="53"/>
      <c r="D36" s="54"/>
      <c r="E36" s="53"/>
      <c r="F36" s="54"/>
      <c r="G36" s="53"/>
    </row>
    <row r="37" spans="1:7" ht="18.75" x14ac:dyDescent="0.25">
      <c r="A37" s="53"/>
      <c r="B37" s="54"/>
      <c r="C37" s="53"/>
      <c r="D37" s="54"/>
      <c r="E37" s="53"/>
      <c r="F37" s="54"/>
      <c r="G37" s="53"/>
    </row>
    <row r="38" spans="1:7" ht="18.75" x14ac:dyDescent="0.25">
      <c r="A38" s="53"/>
      <c r="B38" s="54"/>
      <c r="C38" s="53"/>
      <c r="D38" s="54"/>
      <c r="E38" s="53"/>
      <c r="F38" s="54"/>
      <c r="G38" s="53"/>
    </row>
    <row r="39" spans="1:7" ht="18.75" x14ac:dyDescent="0.25">
      <c r="A39" s="53"/>
      <c r="B39" s="54"/>
      <c r="C39" s="53"/>
      <c r="D39" s="54"/>
      <c r="E39" s="53"/>
      <c r="F39" s="54"/>
      <c r="G39" s="53"/>
    </row>
    <row r="40" spans="1:7" ht="18.75" x14ac:dyDescent="0.25">
      <c r="A40" s="53"/>
      <c r="B40" s="54"/>
      <c r="C40" s="53"/>
      <c r="D40" s="54"/>
      <c r="E40" s="53"/>
      <c r="F40" s="54"/>
      <c r="G40" s="53"/>
    </row>
    <row r="41" spans="1:7" x14ac:dyDescent="0.5">
      <c r="E41" s="53"/>
      <c r="F41" s="54"/>
    </row>
    <row r="42" spans="1:7" x14ac:dyDescent="0.5">
      <c r="A42" s="53"/>
      <c r="B42" s="54"/>
      <c r="E42" s="53"/>
      <c r="F42" s="54"/>
    </row>
    <row r="47" spans="1:7" x14ac:dyDescent="0.5">
      <c r="A47" s="53"/>
      <c r="B47" s="54"/>
    </row>
  </sheetData>
  <sheetProtection formatRows="0"/>
  <customSheetViews>
    <customSheetView guid="{756EAC38-9D43-47FF-BD55-C7A7235E51EF}" showPageBreaks="1" view="pageLayout">
      <selection activeCell="F3" sqref="F3"/>
      <pageMargins left="0.25" right="0.25" top="0.75" bottom="0.75" header="0.3" footer="0.3"/>
      <pageSetup paperSize="9" fitToWidth="0" fitToHeight="0" pageOrder="overThenDown" orientation="landscape" useFirstPageNumber="1" horizontalDpi="200" verticalDpi="200" r:id="rId1"/>
      <headerFooter alignWithMargins="0">
        <oddHeader>&amp;C&amp;A</oddHeader>
        <oddFooter>&amp;CPage &amp;P</oddFooter>
      </headerFooter>
    </customSheetView>
  </customSheetViews>
  <mergeCells count="1">
    <mergeCell ref="C3:E3"/>
  </mergeCells>
  <conditionalFormatting sqref="A8:A34 C8:C34 E8:E34 G8:G34">
    <cfRule type="expression" dxfId="7" priority="5">
      <formula>VLOOKUP(B8,T_CONV_PLATS_D2R,2,FALSE)=TP_PROD_LAITIERS</formula>
    </cfRule>
    <cfRule type="expression" dxfId="6" priority="6">
      <formula>VLOOKUP(B8,T_CONV_PLATS_D2R,2,FALSE)=TP_FECULENTS</formula>
    </cfRule>
    <cfRule type="expression" dxfId="5" priority="7">
      <formula>VLOOKUP(B8,T_CONV_PLATS_D2R,2,FALSE)=TP_LEGFRU_CUITS</formula>
    </cfRule>
    <cfRule type="expression" dxfId="4" priority="8">
      <formula>VLOOKUP(B8,T_CONV_PLATS_D2R,2,FALSE)=TP_LEGFRU_CRUS</formula>
    </cfRule>
    <cfRule type="expression" dxfId="3" priority="9">
      <formula>VLOOKUP(B8,T_CONV_PLATS_D2R,2,FALSE)=TP_PROTIDIQUES</formula>
    </cfRule>
  </conditionalFormatting>
  <conditionalFormatting sqref="A8:A34">
    <cfRule type="cellIs" dxfId="2" priority="4" operator="equal">
      <formula>V_LEGENDE</formula>
    </cfRule>
  </conditionalFormatting>
  <conditionalFormatting sqref="G8:G34">
    <cfRule type="cellIs" dxfId="1" priority="3" operator="equal">
      <formula>V_INVITATION</formula>
    </cfRule>
  </conditionalFormatting>
  <conditionalFormatting sqref="A15:XFD31 A32:G34">
    <cfRule type="expression" dxfId="0" priority="1">
      <formula>ROW()&lt;&gt;LIG_DEB_LEGENDE</formula>
    </cfRule>
  </conditionalFormatting>
  <printOptions horizontalCentered="1" verticalCentered="1"/>
  <pageMargins left="0.23622047244094491" right="0.23622047244094491" top="0.33" bottom="0.32" header="0.31496062992125984" footer="0.31496062992125984"/>
  <pageSetup paperSize="9" scale="81" pageOrder="overThenDown" orientation="landscape" useFirstPageNumber="1" horizontalDpi="200" verticalDpi="200" r:id="rId2"/>
  <headerFooter alignWithMargins="0"/>
  <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6058A-CDB4-4BCC-AE75-C33D4669E2A8}">
  <sheetPr codeName="Feuil7"/>
  <dimension ref="A1:T38"/>
  <sheetViews>
    <sheetView zoomScaleNormal="100" workbookViewId="0">
      <selection activeCell="Q12" sqref="Q12"/>
    </sheetView>
  </sheetViews>
  <sheetFormatPr baseColWidth="10" defaultRowHeight="12.75" x14ac:dyDescent="0.2"/>
  <cols>
    <col min="1" max="2" width="22.625" style="61" customWidth="1"/>
    <col min="3" max="5" width="11" style="61"/>
    <col min="6" max="13" width="11.875" style="61" customWidth="1"/>
    <col min="14" max="16384" width="11" style="61"/>
  </cols>
  <sheetData>
    <row r="1" spans="1:20" ht="23.25" customHeight="1" x14ac:dyDescent="0.2">
      <c r="A1" s="81" t="s">
        <v>234</v>
      </c>
      <c r="B1" s="81" t="s">
        <v>235</v>
      </c>
      <c r="D1" s="34"/>
      <c r="E1" s="34"/>
      <c r="F1" s="57" t="s">
        <v>229</v>
      </c>
      <c r="G1" s="56" t="s">
        <v>225</v>
      </c>
      <c r="H1" s="34"/>
      <c r="I1" s="34"/>
      <c r="J1" s="34"/>
      <c r="K1" s="34"/>
      <c r="L1" s="34"/>
      <c r="M1" s="34"/>
      <c r="N1" s="34"/>
    </row>
    <row r="2" spans="1:20" x14ac:dyDescent="0.2">
      <c r="A2" s="82" t="s">
        <v>231</v>
      </c>
      <c r="B2" s="83" t="str">
        <f>TP_PROTIDIQUES</f>
        <v>Plats protidiques</v>
      </c>
      <c r="D2" s="34"/>
      <c r="E2" s="34"/>
      <c r="F2" s="84"/>
      <c r="G2" s="85"/>
      <c r="H2" s="34"/>
      <c r="I2" s="34"/>
      <c r="J2" s="34"/>
      <c r="K2" s="34"/>
      <c r="L2" s="34"/>
      <c r="M2" s="34"/>
      <c r="N2" s="34"/>
    </row>
    <row r="3" spans="1:20" x14ac:dyDescent="0.2">
      <c r="A3" s="86" t="s">
        <v>232</v>
      </c>
      <c r="B3" s="83" t="str">
        <f>TP_PROTIDIQUES</f>
        <v>Plats protidiques</v>
      </c>
      <c r="F3" s="57" t="s">
        <v>226</v>
      </c>
      <c r="G3" s="56" t="s">
        <v>226</v>
      </c>
      <c r="H3" s="34"/>
      <c r="I3" s="34"/>
      <c r="J3" s="34"/>
      <c r="K3" s="34"/>
      <c r="L3" s="34"/>
      <c r="M3" s="34"/>
      <c r="N3" s="34"/>
    </row>
    <row r="4" spans="1:20" x14ac:dyDescent="0.2">
      <c r="A4" s="87" t="s">
        <v>233</v>
      </c>
      <c r="B4" s="88" t="str">
        <f>TP_LEGFRU_CUITS</f>
        <v>Légumes et fruits cuits</v>
      </c>
      <c r="D4" s="34"/>
      <c r="E4" s="34"/>
      <c r="F4" s="84"/>
      <c r="G4" s="85"/>
      <c r="H4" s="34"/>
      <c r="I4" s="34"/>
      <c r="J4" s="34"/>
      <c r="K4" s="34"/>
      <c r="L4" s="34"/>
      <c r="M4" s="34"/>
      <c r="N4" s="34"/>
    </row>
    <row r="5" spans="1:20" x14ac:dyDescent="0.2">
      <c r="A5" s="89" t="s">
        <v>16</v>
      </c>
      <c r="B5" s="90" t="str">
        <f>TP_FECULENTS</f>
        <v>Féculents</v>
      </c>
      <c r="D5" s="34"/>
      <c r="E5" s="34"/>
      <c r="F5" s="57" t="s">
        <v>230</v>
      </c>
      <c r="G5" s="56" t="str">
        <f>UPPER("Bon appétit")</f>
        <v>BON APPÉTIT</v>
      </c>
      <c r="I5" s="34"/>
      <c r="J5" s="34"/>
      <c r="K5" s="34"/>
      <c r="L5" s="34"/>
      <c r="M5" s="34"/>
      <c r="N5" s="34"/>
    </row>
    <row r="6" spans="1:20" x14ac:dyDescent="0.2">
      <c r="D6" s="35"/>
      <c r="E6" s="35"/>
      <c r="F6" s="35"/>
      <c r="G6" s="35"/>
      <c r="H6" s="35"/>
      <c r="I6" s="35"/>
      <c r="J6" s="35"/>
      <c r="K6" s="35"/>
      <c r="L6" s="35"/>
      <c r="M6" s="35"/>
      <c r="N6" s="34"/>
      <c r="O6" s="216" t="s">
        <v>209</v>
      </c>
      <c r="P6" s="212" t="s">
        <v>212</v>
      </c>
      <c r="Q6" s="213"/>
      <c r="R6" s="212" t="s">
        <v>211</v>
      </c>
      <c r="S6" s="213"/>
      <c r="T6" s="214" t="s">
        <v>221</v>
      </c>
    </row>
    <row r="7" spans="1:20" ht="25.5" x14ac:dyDescent="0.2">
      <c r="D7" s="36" t="s">
        <v>222</v>
      </c>
      <c r="E7" s="36" t="s">
        <v>223</v>
      </c>
      <c r="F7" s="48" t="s">
        <v>238</v>
      </c>
      <c r="G7" s="48" t="s">
        <v>213</v>
      </c>
      <c r="H7" s="48" t="s">
        <v>217</v>
      </c>
      <c r="I7" s="48" t="s">
        <v>214</v>
      </c>
      <c r="J7" s="48" t="s">
        <v>218</v>
      </c>
      <c r="K7" s="48" t="s">
        <v>215</v>
      </c>
      <c r="L7" s="48" t="s">
        <v>219</v>
      </c>
      <c r="M7" s="48" t="s">
        <v>216</v>
      </c>
      <c r="N7" s="34"/>
      <c r="O7" s="217"/>
      <c r="P7" s="36" t="s">
        <v>210</v>
      </c>
      <c r="Q7" s="36" t="s">
        <v>206</v>
      </c>
      <c r="R7" s="36" t="s">
        <v>206</v>
      </c>
      <c r="S7" s="40" t="s">
        <v>207</v>
      </c>
      <c r="T7" s="215"/>
    </row>
    <row r="8" spans="1:20" ht="14.25" customHeight="1" x14ac:dyDescent="0.2">
      <c r="A8" s="81" t="s">
        <v>237</v>
      </c>
      <c r="D8" s="37">
        <f>R8</f>
        <v>8</v>
      </c>
      <c r="E8" s="37">
        <f t="shared" ref="E8:E33" si="0">_xlfn.IFS(AND($D8&gt;=$R$12,$D8&lt;=$S$12),$D8-$T$12,AND($D8&gt;=$R$11,$D8&lt;=$S$11),$D8-$T$11,AND($D8&gt;=$R$10,$D8&lt;=$S$10),$D8-$T$10,AND($D8&gt;=$R$9,$D8&lt;=$S$9),$D8-$T$9,AND($D8&gt;=$R$8,$D8&lt;=$S$8),$D8-$T$8,1=1,0)</f>
        <v>0</v>
      </c>
      <c r="F8" s="37" t="str">
        <f t="shared" ref="F8:M17" ca="1" si="1">IF(AND($E8&lt;&gt;0,$D8&lt;=DER_LIGNE_MENU),INDIRECT("'"&amp;MENU_SOURCE&amp;"'!"&amp;F$7&amp;$E8),IF(AND($E8&lt;&gt;0,$D8&gt;=LIG_DEB_LEGENDE,$D8&lt;=LIG_FIN_LEGENDE),INDIRECT(F$34&amp;$D8-LIG_DECAL_LEGENDE),""))</f>
        <v/>
      </c>
      <c r="G8" s="37" t="str">
        <f t="shared" ca="1" si="1"/>
        <v/>
      </c>
      <c r="H8" s="37" t="str">
        <f t="shared" ca="1" si="1"/>
        <v/>
      </c>
      <c r="I8" s="37" t="str">
        <f t="shared" ca="1" si="1"/>
        <v/>
      </c>
      <c r="J8" s="37" t="str">
        <f t="shared" ca="1" si="1"/>
        <v/>
      </c>
      <c r="K8" s="37" t="str">
        <f t="shared" ca="1" si="1"/>
        <v/>
      </c>
      <c r="L8" s="37" t="str">
        <f t="shared" ca="1" si="1"/>
        <v/>
      </c>
      <c r="M8" s="37" t="str">
        <f t="shared" ca="1" si="1"/>
        <v/>
      </c>
      <c r="N8" s="34"/>
      <c r="O8" s="37" t="s">
        <v>6</v>
      </c>
      <c r="P8" s="38">
        <f>MAX(COUNTIF(MENU!A4:A7,"&lt;&gt;"),COUNTIF(MENU!C4:C7,"&lt;&gt;"),COUNTIF(MENU!E4:E7,"&lt;&gt;"),COUNTIF(MENU!G4:G7,"&lt;&gt;"))</f>
        <v>0</v>
      </c>
      <c r="Q8" s="41">
        <v>4</v>
      </c>
      <c r="R8" s="44">
        <v>8</v>
      </c>
      <c r="S8" s="39">
        <f>R8+$P8-1</f>
        <v>7</v>
      </c>
      <c r="T8" s="37">
        <f>R8-Q8</f>
        <v>4</v>
      </c>
    </row>
    <row r="9" spans="1:20" x14ac:dyDescent="0.2">
      <c r="A9" s="83" t="s">
        <v>15</v>
      </c>
      <c r="D9" s="37">
        <f>D8+1</f>
        <v>9</v>
      </c>
      <c r="E9" s="37">
        <f t="shared" si="0"/>
        <v>0</v>
      </c>
      <c r="F9" s="37" t="str">
        <f t="shared" ca="1" si="1"/>
        <v/>
      </c>
      <c r="G9" s="37" t="str">
        <f t="shared" ca="1" si="1"/>
        <v/>
      </c>
      <c r="H9" s="37" t="str">
        <f t="shared" ca="1" si="1"/>
        <v/>
      </c>
      <c r="I9" s="37" t="str">
        <f t="shared" ca="1" si="1"/>
        <v/>
      </c>
      <c r="J9" s="37" t="str">
        <f t="shared" ca="1" si="1"/>
        <v/>
      </c>
      <c r="K9" s="37" t="str">
        <f t="shared" ca="1" si="1"/>
        <v/>
      </c>
      <c r="L9" s="37" t="str">
        <f t="shared" ca="1" si="1"/>
        <v/>
      </c>
      <c r="M9" s="37" t="str">
        <f t="shared" ca="1" si="1"/>
        <v/>
      </c>
      <c r="N9" s="34"/>
      <c r="O9" s="37" t="s">
        <v>204</v>
      </c>
      <c r="P9" s="38">
        <f>MAX(COUNTIF(MENU!A9:A14,"&lt;&gt;"),COUNTIF(MENU!C9:C14,"&lt;&gt;"),COUNTIF(MENU!E9:E14,"&lt;&gt;"),COUNTIF(MENU!G9:G14,"&lt;&gt;"))</f>
        <v>0</v>
      </c>
      <c r="Q9" s="41">
        <v>9</v>
      </c>
      <c r="R9" s="39">
        <f>S8+2</f>
        <v>9</v>
      </c>
      <c r="S9" s="39">
        <f>R9+$P9-1</f>
        <v>8</v>
      </c>
      <c r="T9" s="37">
        <f>R9-Q9</f>
        <v>0</v>
      </c>
    </row>
    <row r="10" spans="1:20" x14ac:dyDescent="0.2">
      <c r="A10" s="88" t="s">
        <v>17</v>
      </c>
      <c r="D10" s="37">
        <f t="shared" ref="D10:D33" si="2">D9+1</f>
        <v>10</v>
      </c>
      <c r="E10" s="37">
        <f t="shared" si="0"/>
        <v>22</v>
      </c>
      <c r="F10" s="37" t="str">
        <f t="shared" ca="1" si="1"/>
        <v>Fromage</v>
      </c>
      <c r="G10" s="37" t="str">
        <f t="shared" ca="1" si="1"/>
        <v>Produits laitiers</v>
      </c>
      <c r="H10" s="37" t="str">
        <f t="shared" ca="1" si="1"/>
        <v>Fromage</v>
      </c>
      <c r="I10" s="37" t="str">
        <f t="shared" ca="1" si="1"/>
        <v>Produits laitiers</v>
      </c>
      <c r="J10" s="37" t="str">
        <f t="shared" ca="1" si="1"/>
        <v>Fromage</v>
      </c>
      <c r="K10" s="37" t="str">
        <f t="shared" ca="1" si="1"/>
        <v>Produits laitiers</v>
      </c>
      <c r="L10" s="37" t="str">
        <f t="shared" ca="1" si="1"/>
        <v>Fromage</v>
      </c>
      <c r="M10" s="37" t="str">
        <f t="shared" ca="1" si="1"/>
        <v>Produits laitiers</v>
      </c>
      <c r="N10" s="34"/>
      <c r="O10" s="37" t="s">
        <v>205</v>
      </c>
      <c r="P10" s="38">
        <f>MAX(COUNTIF(MENU!A22:A25,"&lt;&gt;"),COUNTIF(MENU!C22:C25,"&lt;&gt;"),COUNTIF(MENU!E22:E25,"&lt;&gt;"),COUNTIF(MENU!G22:G25,"&lt;&gt;"))</f>
        <v>2</v>
      </c>
      <c r="Q10" s="41">
        <v>22</v>
      </c>
      <c r="R10" s="39">
        <f>S9+2</f>
        <v>10</v>
      </c>
      <c r="S10" s="39">
        <f>R10+$P10-1</f>
        <v>11</v>
      </c>
      <c r="T10" s="37">
        <f>R10-Q10</f>
        <v>-12</v>
      </c>
    </row>
    <row r="11" spans="1:20" x14ac:dyDescent="0.2">
      <c r="A11" s="90" t="s">
        <v>16</v>
      </c>
      <c r="D11" s="37">
        <f t="shared" si="2"/>
        <v>11</v>
      </c>
      <c r="E11" s="37">
        <f t="shared" si="0"/>
        <v>23</v>
      </c>
      <c r="F11" s="37" t="str">
        <f t="shared" ca="1" si="1"/>
        <v>Yaourt</v>
      </c>
      <c r="G11" s="37" t="str">
        <f t="shared" ca="1" si="1"/>
        <v>Produits laitiers</v>
      </c>
      <c r="H11" s="37" t="str">
        <f t="shared" ca="1" si="1"/>
        <v>Yaourt</v>
      </c>
      <c r="I11" s="37" t="str">
        <f t="shared" ca="1" si="1"/>
        <v>Produits laitiers</v>
      </c>
      <c r="J11" s="37" t="str">
        <f t="shared" ca="1" si="1"/>
        <v>Yaourt</v>
      </c>
      <c r="K11" s="37" t="str">
        <f t="shared" ca="1" si="1"/>
        <v>Produits laitiers</v>
      </c>
      <c r="L11" s="37" t="str">
        <f t="shared" ca="1" si="1"/>
        <v>Yaourt</v>
      </c>
      <c r="M11" s="37" t="str">
        <f t="shared" ca="1" si="1"/>
        <v>Produits laitiers</v>
      </c>
      <c r="N11" s="34"/>
      <c r="O11" s="37" t="s">
        <v>8</v>
      </c>
      <c r="P11" s="38">
        <f>MAX(COUNTIF(MENU!A16:A20,"&lt;&gt;"),COUNTIF(MENU!C16:C20,"&lt;&gt;"),COUNTIF(MENU!E16:E20,"&lt;&gt;"),COUNTIF(MENU!G16:G20,"&lt;&gt;"))</f>
        <v>1</v>
      </c>
      <c r="Q11" s="41">
        <v>16</v>
      </c>
      <c r="R11" s="39">
        <f>S10+2</f>
        <v>13</v>
      </c>
      <c r="S11" s="59">
        <f>R11+$P11-1</f>
        <v>13</v>
      </c>
      <c r="T11" s="37">
        <f>R11-Q11</f>
        <v>-3</v>
      </c>
    </row>
    <row r="12" spans="1:20" x14ac:dyDescent="0.2">
      <c r="A12" s="91" t="s">
        <v>14</v>
      </c>
      <c r="D12" s="37">
        <f t="shared" si="2"/>
        <v>12</v>
      </c>
      <c r="E12" s="37">
        <f t="shared" si="0"/>
        <v>0</v>
      </c>
      <c r="F12" s="37" t="str">
        <f t="shared" ca="1" si="1"/>
        <v/>
      </c>
      <c r="G12" s="37" t="str">
        <f t="shared" ca="1" si="1"/>
        <v/>
      </c>
      <c r="H12" s="37" t="str">
        <f t="shared" ca="1" si="1"/>
        <v/>
      </c>
      <c r="I12" s="37" t="str">
        <f t="shared" ca="1" si="1"/>
        <v/>
      </c>
      <c r="J12" s="37" t="str">
        <f t="shared" ca="1" si="1"/>
        <v/>
      </c>
      <c r="K12" s="37" t="str">
        <f t="shared" ca="1" si="1"/>
        <v/>
      </c>
      <c r="L12" s="37" t="str">
        <f t="shared" ca="1" si="1"/>
        <v/>
      </c>
      <c r="M12" s="37" t="str">
        <f t="shared" ca="1" si="1"/>
        <v/>
      </c>
      <c r="N12" s="34"/>
      <c r="O12" s="37" t="s">
        <v>208</v>
      </c>
      <c r="P12" s="60">
        <v>4</v>
      </c>
      <c r="Q12" s="60">
        <v>35</v>
      </c>
      <c r="R12" s="59">
        <f>S11+3</f>
        <v>16</v>
      </c>
      <c r="S12" s="59">
        <f>R12+$P12-1</f>
        <v>19</v>
      </c>
      <c r="T12" s="37">
        <f>R12-Q12</f>
        <v>-19</v>
      </c>
    </row>
    <row r="13" spans="1:20" x14ac:dyDescent="0.2">
      <c r="A13" s="92" t="s">
        <v>9</v>
      </c>
      <c r="D13" s="37">
        <f t="shared" si="2"/>
        <v>13</v>
      </c>
      <c r="E13" s="37">
        <f t="shared" si="0"/>
        <v>16</v>
      </c>
      <c r="F13" s="37" t="str">
        <f t="shared" ca="1" si="1"/>
        <v>Corbeille de fruits</v>
      </c>
      <c r="G13" s="37" t="str">
        <f t="shared" ca="1" si="1"/>
        <v>Légumes et fruits crus</v>
      </c>
      <c r="H13" s="37" t="str">
        <f t="shared" ca="1" si="1"/>
        <v>Corbeille de fruits</v>
      </c>
      <c r="I13" s="37" t="str">
        <f t="shared" ca="1" si="1"/>
        <v>Légumes et fruits crus</v>
      </c>
      <c r="J13" s="37" t="str">
        <f t="shared" ca="1" si="1"/>
        <v>Corbeille de fruits</v>
      </c>
      <c r="K13" s="37" t="str">
        <f t="shared" ca="1" si="1"/>
        <v>Légumes et fruits crus</v>
      </c>
      <c r="L13" s="37" t="str">
        <f t="shared" ca="1" si="1"/>
        <v>Corbeille de fruits</v>
      </c>
      <c r="M13" s="37" t="str">
        <f t="shared" ca="1" si="1"/>
        <v>Légumes et fruits crus</v>
      </c>
      <c r="N13" s="34"/>
      <c r="O13" s="34"/>
      <c r="P13" s="34"/>
      <c r="Q13" s="34"/>
      <c r="R13" s="34"/>
      <c r="S13" s="34"/>
      <c r="T13" s="34"/>
    </row>
    <row r="14" spans="1:20" x14ac:dyDescent="0.2">
      <c r="D14" s="37">
        <f t="shared" si="2"/>
        <v>14</v>
      </c>
      <c r="E14" s="37">
        <f t="shared" si="0"/>
        <v>0</v>
      </c>
      <c r="F14" s="37" t="str">
        <f t="shared" ca="1" si="1"/>
        <v/>
      </c>
      <c r="G14" s="37" t="str">
        <f t="shared" ca="1" si="1"/>
        <v/>
      </c>
      <c r="H14" s="37" t="str">
        <f t="shared" ca="1" si="1"/>
        <v/>
      </c>
      <c r="I14" s="37" t="str">
        <f t="shared" ca="1" si="1"/>
        <v/>
      </c>
      <c r="J14" s="37" t="str">
        <f t="shared" ca="1" si="1"/>
        <v/>
      </c>
      <c r="K14" s="37" t="str">
        <f t="shared" ca="1" si="1"/>
        <v/>
      </c>
      <c r="L14" s="37" t="str">
        <f t="shared" ca="1" si="1"/>
        <v/>
      </c>
      <c r="M14" s="37" t="str">
        <f t="shared" ca="1" si="1"/>
        <v/>
      </c>
      <c r="N14" s="34"/>
      <c r="O14" s="42" t="s">
        <v>228</v>
      </c>
      <c r="P14" s="34"/>
      <c r="Q14" s="34"/>
      <c r="R14" s="34"/>
      <c r="S14" s="34"/>
      <c r="T14" s="34"/>
    </row>
    <row r="15" spans="1:20" x14ac:dyDescent="0.2">
      <c r="D15" s="37">
        <f t="shared" si="2"/>
        <v>15</v>
      </c>
      <c r="E15" s="37">
        <f t="shared" si="0"/>
        <v>0</v>
      </c>
      <c r="F15" s="37" t="str">
        <f t="shared" ca="1" si="1"/>
        <v/>
      </c>
      <c r="G15" s="37" t="str">
        <f t="shared" ca="1" si="1"/>
        <v/>
      </c>
      <c r="H15" s="37" t="str">
        <f t="shared" ca="1" si="1"/>
        <v/>
      </c>
      <c r="I15" s="37" t="str">
        <f t="shared" ca="1" si="1"/>
        <v/>
      </c>
      <c r="J15" s="37" t="str">
        <f t="shared" ca="1" si="1"/>
        <v/>
      </c>
      <c r="K15" s="37" t="str">
        <f t="shared" ca="1" si="1"/>
        <v/>
      </c>
      <c r="L15" s="37" t="str">
        <f t="shared" ca="1" si="1"/>
        <v/>
      </c>
      <c r="M15" s="37" t="str">
        <f t="shared" ca="1" si="1"/>
        <v/>
      </c>
      <c r="N15" s="34"/>
      <c r="O15" s="43" t="s">
        <v>224</v>
      </c>
      <c r="P15" s="34"/>
      <c r="Q15" s="34"/>
      <c r="R15" s="34"/>
      <c r="S15" s="34"/>
      <c r="T15" s="34"/>
    </row>
    <row r="16" spans="1:20" x14ac:dyDescent="0.2">
      <c r="A16" s="81" t="s">
        <v>236</v>
      </c>
      <c r="B16" s="81" t="s">
        <v>237</v>
      </c>
      <c r="D16" s="37">
        <f t="shared" si="2"/>
        <v>16</v>
      </c>
      <c r="E16" s="37">
        <f t="shared" si="0"/>
        <v>35</v>
      </c>
      <c r="F16" s="37">
        <f t="shared" ca="1" si="1"/>
        <v>0</v>
      </c>
      <c r="G16" s="37">
        <f t="shared" ca="1" si="1"/>
        <v>0</v>
      </c>
      <c r="H16" s="37">
        <f t="shared" ca="1" si="1"/>
        <v>0</v>
      </c>
      <c r="I16" s="37">
        <f t="shared" ca="1" si="1"/>
        <v>0</v>
      </c>
      <c r="J16" s="37">
        <f t="shared" ca="1" si="1"/>
        <v>0</v>
      </c>
      <c r="K16" s="37">
        <f t="shared" ca="1" si="1"/>
        <v>0</v>
      </c>
      <c r="L16" s="37">
        <f t="shared" ca="1" si="1"/>
        <v>0</v>
      </c>
      <c r="M16" s="37">
        <f t="shared" ca="1" si="1"/>
        <v>0</v>
      </c>
      <c r="N16" s="34"/>
      <c r="O16" s="93" t="s">
        <v>243</v>
      </c>
    </row>
    <row r="17" spans="1:20" x14ac:dyDescent="0.2">
      <c r="A17" s="82" t="str">
        <f>TD_VIANDE</f>
        <v>Viande</v>
      </c>
      <c r="B17" s="83" t="str">
        <f>TP_PROTIDIQUES</f>
        <v>Plats protidiques</v>
      </c>
      <c r="D17" s="37">
        <f t="shared" si="2"/>
        <v>17</v>
      </c>
      <c r="E17" s="37">
        <f t="shared" si="0"/>
        <v>36</v>
      </c>
      <c r="F17" s="37" t="str">
        <f t="shared" ca="1" si="1"/>
        <v>Légende :</v>
      </c>
      <c r="G17" s="37">
        <f t="shared" ca="1" si="1"/>
        <v>0</v>
      </c>
      <c r="H17" s="37" t="str">
        <f t="shared" ca="1" si="1"/>
        <v>Légumes et fruits crus</v>
      </c>
      <c r="I17" s="37" t="str">
        <f t="shared" ca="1" si="1"/>
        <v>Légumes et fruits crus</v>
      </c>
      <c r="J17" s="37" t="str">
        <f t="shared" ca="1" si="1"/>
        <v>Plats protidiques</v>
      </c>
      <c r="K17" s="37" t="str">
        <f t="shared" ca="1" si="1"/>
        <v>Plats protidiques</v>
      </c>
      <c r="L17" s="37">
        <f t="shared" ca="1" si="1"/>
        <v>0</v>
      </c>
      <c r="M17" s="37">
        <f t="shared" ca="1" si="1"/>
        <v>0</v>
      </c>
      <c r="N17" s="34"/>
    </row>
    <row r="18" spans="1:20" x14ac:dyDescent="0.2">
      <c r="A18" s="86" t="str">
        <f>TD_POISSON</f>
        <v>Poisson</v>
      </c>
      <c r="B18" s="83" t="str">
        <f>TP_PROTIDIQUES</f>
        <v>Plats protidiques</v>
      </c>
      <c r="D18" s="37">
        <f t="shared" si="2"/>
        <v>18</v>
      </c>
      <c r="E18" s="37">
        <f t="shared" si="0"/>
        <v>37</v>
      </c>
      <c r="F18" s="37">
        <f t="shared" ref="F18:M27" ca="1" si="3">IF(AND($E18&lt;&gt;0,$D18&lt;=DER_LIGNE_MENU),INDIRECT("'"&amp;MENU_SOURCE&amp;"'!"&amp;F$7&amp;$E18),IF(AND($E18&lt;&gt;0,$D18&gt;=LIG_DEB_LEGENDE,$D18&lt;=LIG_FIN_LEGENDE),INDIRECT(F$34&amp;$D18-LIG_DECAL_LEGENDE),""))</f>
        <v>0</v>
      </c>
      <c r="G18" s="37">
        <f t="shared" ca="1" si="3"/>
        <v>0</v>
      </c>
      <c r="H18" s="37" t="str">
        <f t="shared" ca="1" si="3"/>
        <v>Féculents</v>
      </c>
      <c r="I18" s="37" t="str">
        <f t="shared" ca="1" si="3"/>
        <v>Féculents</v>
      </c>
      <c r="J18" s="37" t="str">
        <f t="shared" ca="1" si="3"/>
        <v>Produits laitiers</v>
      </c>
      <c r="K18" s="37" t="str">
        <f t="shared" ca="1" si="3"/>
        <v>Produits laitiers</v>
      </c>
      <c r="L18" s="37">
        <f t="shared" ca="1" si="3"/>
        <v>0</v>
      </c>
      <c r="M18" s="37">
        <f t="shared" ca="1" si="3"/>
        <v>0</v>
      </c>
      <c r="N18" s="34"/>
      <c r="O18" s="34"/>
      <c r="P18" s="34"/>
      <c r="Q18" s="34"/>
      <c r="R18" s="34"/>
      <c r="S18" s="34"/>
      <c r="T18" s="34"/>
    </row>
    <row r="19" spans="1:20" x14ac:dyDescent="0.2">
      <c r="A19" s="87" t="str">
        <f>TD_LEGUMES</f>
        <v>Légumes</v>
      </c>
      <c r="B19" s="88" t="str">
        <f>TP_LEGFRU_CUITS</f>
        <v>Légumes et fruits cuits</v>
      </c>
      <c r="D19" s="37">
        <f t="shared" si="2"/>
        <v>19</v>
      </c>
      <c r="E19" s="37">
        <f t="shared" si="0"/>
        <v>38</v>
      </c>
      <c r="F19" s="37">
        <f t="shared" ca="1" si="3"/>
        <v>0</v>
      </c>
      <c r="G19" s="37">
        <f t="shared" ca="1" si="3"/>
        <v>0</v>
      </c>
      <c r="H19" s="37" t="str">
        <f t="shared" ca="1" si="3"/>
        <v>Légumes et fruits cuits</v>
      </c>
      <c r="I19" s="37" t="str">
        <f t="shared" ca="1" si="3"/>
        <v>Légumes et fruits cuits</v>
      </c>
      <c r="J19" s="37">
        <f t="shared" ca="1" si="3"/>
        <v>0</v>
      </c>
      <c r="K19" s="37">
        <f t="shared" ca="1" si="3"/>
        <v>0</v>
      </c>
      <c r="L19" s="37" t="str">
        <f t="shared" ca="1" si="3"/>
        <v>BON APPÉTIT</v>
      </c>
      <c r="M19" s="37">
        <f t="shared" ca="1" si="3"/>
        <v>0</v>
      </c>
      <c r="N19" s="34"/>
      <c r="O19" s="34"/>
      <c r="P19" s="34"/>
      <c r="Q19" s="34"/>
      <c r="R19" s="34"/>
      <c r="S19" s="34"/>
      <c r="T19" s="34"/>
    </row>
    <row r="20" spans="1:20" x14ac:dyDescent="0.2">
      <c r="A20" s="83" t="str">
        <f>TP_PROTIDIQUES</f>
        <v>Plats protidiques</v>
      </c>
      <c r="B20" s="83" t="str">
        <f>TP_PROTIDIQUES</f>
        <v>Plats protidiques</v>
      </c>
      <c r="D20" s="37">
        <f t="shared" si="2"/>
        <v>20</v>
      </c>
      <c r="E20" s="37">
        <f t="shared" si="0"/>
        <v>0</v>
      </c>
      <c r="F20" s="37" t="str">
        <f t="shared" ca="1" si="3"/>
        <v/>
      </c>
      <c r="G20" s="37" t="str">
        <f t="shared" ca="1" si="3"/>
        <v/>
      </c>
      <c r="H20" s="37" t="str">
        <f t="shared" ca="1" si="3"/>
        <v/>
      </c>
      <c r="I20" s="37" t="str">
        <f t="shared" ca="1" si="3"/>
        <v/>
      </c>
      <c r="J20" s="37" t="str">
        <f t="shared" ca="1" si="3"/>
        <v/>
      </c>
      <c r="K20" s="37" t="str">
        <f t="shared" ca="1" si="3"/>
        <v/>
      </c>
      <c r="L20" s="37" t="str">
        <f t="shared" ca="1" si="3"/>
        <v/>
      </c>
      <c r="M20" s="37" t="str">
        <f t="shared" ca="1" si="3"/>
        <v/>
      </c>
      <c r="N20" s="34"/>
      <c r="O20" s="34"/>
      <c r="P20" s="34"/>
      <c r="Q20" s="34"/>
      <c r="R20" s="34"/>
      <c r="S20" s="34"/>
      <c r="T20" s="34"/>
    </row>
    <row r="21" spans="1:20" x14ac:dyDescent="0.2">
      <c r="A21" s="88" t="str">
        <f>TP_LEGFRU_CUITS</f>
        <v>Légumes et fruits cuits</v>
      </c>
      <c r="B21" s="88" t="str">
        <f>TP_LEGFRU_CUITS</f>
        <v>Légumes et fruits cuits</v>
      </c>
      <c r="D21" s="37">
        <f t="shared" si="2"/>
        <v>21</v>
      </c>
      <c r="E21" s="37">
        <f t="shared" si="0"/>
        <v>0</v>
      </c>
      <c r="F21" s="37" t="str">
        <f t="shared" ca="1" si="3"/>
        <v/>
      </c>
      <c r="G21" s="37" t="str">
        <f t="shared" ca="1" si="3"/>
        <v/>
      </c>
      <c r="H21" s="37" t="str">
        <f t="shared" ca="1" si="3"/>
        <v/>
      </c>
      <c r="I21" s="37" t="str">
        <f t="shared" ca="1" si="3"/>
        <v/>
      </c>
      <c r="J21" s="37" t="str">
        <f t="shared" ca="1" si="3"/>
        <v/>
      </c>
      <c r="K21" s="37" t="str">
        <f t="shared" ca="1" si="3"/>
        <v/>
      </c>
      <c r="L21" s="37" t="str">
        <f t="shared" ca="1" si="3"/>
        <v/>
      </c>
      <c r="M21" s="37" t="str">
        <f t="shared" ca="1" si="3"/>
        <v/>
      </c>
      <c r="N21" s="34"/>
      <c r="O21" s="34"/>
      <c r="P21" s="34"/>
      <c r="Q21" s="34"/>
      <c r="R21" s="34"/>
      <c r="S21" s="34"/>
      <c r="T21" s="34"/>
    </row>
    <row r="22" spans="1:20" x14ac:dyDescent="0.2">
      <c r="A22" s="90" t="str">
        <f>TD_FECULENTS</f>
        <v>Féculents</v>
      </c>
      <c r="B22" s="90" t="str">
        <f>TP_FECULENTS</f>
        <v>Féculents</v>
      </c>
      <c r="D22" s="37">
        <f t="shared" si="2"/>
        <v>22</v>
      </c>
      <c r="E22" s="37">
        <f t="shared" si="0"/>
        <v>0</v>
      </c>
      <c r="F22" s="37" t="str">
        <f t="shared" ca="1" si="3"/>
        <v/>
      </c>
      <c r="G22" s="37" t="str">
        <f t="shared" ca="1" si="3"/>
        <v/>
      </c>
      <c r="H22" s="37" t="str">
        <f t="shared" ca="1" si="3"/>
        <v/>
      </c>
      <c r="I22" s="37" t="str">
        <f t="shared" ca="1" si="3"/>
        <v/>
      </c>
      <c r="J22" s="37" t="str">
        <f t="shared" ca="1" si="3"/>
        <v/>
      </c>
      <c r="K22" s="37" t="str">
        <f t="shared" ca="1" si="3"/>
        <v/>
      </c>
      <c r="L22" s="37" t="str">
        <f t="shared" ca="1" si="3"/>
        <v/>
      </c>
      <c r="M22" s="37" t="str">
        <f t="shared" ca="1" si="3"/>
        <v/>
      </c>
      <c r="N22" s="34"/>
      <c r="O22" s="34"/>
      <c r="P22" s="34"/>
      <c r="Q22" s="34"/>
      <c r="R22" s="34"/>
      <c r="S22" s="34"/>
      <c r="T22" s="34"/>
    </row>
    <row r="23" spans="1:20" x14ac:dyDescent="0.2">
      <c r="A23" s="90" t="str">
        <f>TP_FECULENTS</f>
        <v>Féculents</v>
      </c>
      <c r="B23" s="90" t="str">
        <f>TP_FECULENTS</f>
        <v>Féculents</v>
      </c>
      <c r="D23" s="37">
        <f t="shared" si="2"/>
        <v>23</v>
      </c>
      <c r="E23" s="37">
        <f t="shared" si="0"/>
        <v>0</v>
      </c>
      <c r="F23" s="37" t="str">
        <f t="shared" ca="1" si="3"/>
        <v/>
      </c>
      <c r="G23" s="37" t="str">
        <f t="shared" ca="1" si="3"/>
        <v/>
      </c>
      <c r="H23" s="37" t="str">
        <f t="shared" ca="1" si="3"/>
        <v/>
      </c>
      <c r="I23" s="37" t="str">
        <f t="shared" ca="1" si="3"/>
        <v/>
      </c>
      <c r="J23" s="37" t="str">
        <f t="shared" ca="1" si="3"/>
        <v/>
      </c>
      <c r="K23" s="37" t="str">
        <f t="shared" ca="1" si="3"/>
        <v/>
      </c>
      <c r="L23" s="37" t="str">
        <f t="shared" ca="1" si="3"/>
        <v/>
      </c>
      <c r="M23" s="37" t="str">
        <f t="shared" ca="1" si="3"/>
        <v/>
      </c>
      <c r="N23" s="34"/>
      <c r="O23" s="34"/>
      <c r="P23" s="34"/>
      <c r="Q23" s="34"/>
      <c r="R23" s="34"/>
      <c r="S23" s="34"/>
      <c r="T23" s="34"/>
    </row>
    <row r="24" spans="1:20" x14ac:dyDescent="0.2">
      <c r="A24" s="91" t="str">
        <f>TP_LEGFRU_CRUS</f>
        <v>Légumes et fruits crus</v>
      </c>
      <c r="B24" s="91" t="str">
        <f>TP_LEGFRU_CRUS</f>
        <v>Légumes et fruits crus</v>
      </c>
      <c r="D24" s="37">
        <f t="shared" si="2"/>
        <v>24</v>
      </c>
      <c r="E24" s="37">
        <f t="shared" si="0"/>
        <v>0</v>
      </c>
      <c r="F24" s="37" t="str">
        <f t="shared" ca="1" si="3"/>
        <v/>
      </c>
      <c r="G24" s="37" t="str">
        <f t="shared" ca="1" si="3"/>
        <v/>
      </c>
      <c r="H24" s="37" t="str">
        <f t="shared" ca="1" si="3"/>
        <v/>
      </c>
      <c r="I24" s="37" t="str">
        <f t="shared" ca="1" si="3"/>
        <v/>
      </c>
      <c r="J24" s="37" t="str">
        <f t="shared" ca="1" si="3"/>
        <v/>
      </c>
      <c r="K24" s="37" t="str">
        <f t="shared" ca="1" si="3"/>
        <v/>
      </c>
      <c r="L24" s="37" t="str">
        <f t="shared" ca="1" si="3"/>
        <v/>
      </c>
      <c r="M24" s="37" t="str">
        <f t="shared" ca="1" si="3"/>
        <v/>
      </c>
      <c r="N24" s="34"/>
      <c r="O24" s="34"/>
      <c r="P24" s="34"/>
      <c r="Q24" s="34"/>
      <c r="R24" s="34"/>
      <c r="S24" s="34"/>
      <c r="T24" s="34"/>
    </row>
    <row r="25" spans="1:20" x14ac:dyDescent="0.2">
      <c r="A25" s="92" t="str">
        <f>TP_PROD_LAITIERS</f>
        <v>Produits laitiers</v>
      </c>
      <c r="B25" s="92" t="str">
        <f>TP_PROD_LAITIERS</f>
        <v>Produits laitiers</v>
      </c>
      <c r="D25" s="37">
        <f t="shared" si="2"/>
        <v>25</v>
      </c>
      <c r="E25" s="37">
        <f t="shared" si="0"/>
        <v>0</v>
      </c>
      <c r="F25" s="37" t="str">
        <f t="shared" ca="1" si="3"/>
        <v/>
      </c>
      <c r="G25" s="37" t="str">
        <f t="shared" ca="1" si="3"/>
        <v/>
      </c>
      <c r="H25" s="37" t="str">
        <f t="shared" ca="1" si="3"/>
        <v/>
      </c>
      <c r="I25" s="37" t="str">
        <f t="shared" ca="1" si="3"/>
        <v/>
      </c>
      <c r="J25" s="37" t="str">
        <f t="shared" ca="1" si="3"/>
        <v/>
      </c>
      <c r="K25" s="37" t="str">
        <f t="shared" ca="1" si="3"/>
        <v/>
      </c>
      <c r="L25" s="37" t="str">
        <f t="shared" ca="1" si="3"/>
        <v/>
      </c>
      <c r="M25" s="37" t="str">
        <f t="shared" ca="1" si="3"/>
        <v/>
      </c>
      <c r="N25" s="34"/>
      <c r="O25" s="34"/>
      <c r="P25" s="34"/>
      <c r="Q25" s="34"/>
      <c r="R25" s="34"/>
      <c r="S25" s="34"/>
      <c r="T25" s="34"/>
    </row>
    <row r="26" spans="1:20" x14ac:dyDescent="0.2">
      <c r="D26" s="37">
        <f t="shared" si="2"/>
        <v>26</v>
      </c>
      <c r="E26" s="37">
        <f t="shared" si="0"/>
        <v>0</v>
      </c>
      <c r="F26" s="37" t="str">
        <f t="shared" ca="1" si="3"/>
        <v/>
      </c>
      <c r="G26" s="37" t="str">
        <f t="shared" ca="1" si="3"/>
        <v/>
      </c>
      <c r="H26" s="37" t="str">
        <f t="shared" ca="1" si="3"/>
        <v/>
      </c>
      <c r="I26" s="37" t="str">
        <f t="shared" ca="1" si="3"/>
        <v/>
      </c>
      <c r="J26" s="37" t="str">
        <f t="shared" ca="1" si="3"/>
        <v/>
      </c>
      <c r="K26" s="37" t="str">
        <f t="shared" ca="1" si="3"/>
        <v/>
      </c>
      <c r="L26" s="37" t="str">
        <f t="shared" ca="1" si="3"/>
        <v/>
      </c>
      <c r="M26" s="37" t="str">
        <f t="shared" ca="1" si="3"/>
        <v/>
      </c>
      <c r="N26" s="34"/>
      <c r="O26" s="34"/>
      <c r="P26" s="34"/>
      <c r="Q26" s="34"/>
      <c r="R26" s="34"/>
      <c r="S26" s="34"/>
      <c r="T26" s="34"/>
    </row>
    <row r="27" spans="1:20" x14ac:dyDescent="0.2">
      <c r="D27" s="37">
        <f t="shared" si="2"/>
        <v>27</v>
      </c>
      <c r="E27" s="37">
        <f t="shared" si="0"/>
        <v>0</v>
      </c>
      <c r="F27" s="37" t="str">
        <f t="shared" ca="1" si="3"/>
        <v/>
      </c>
      <c r="G27" s="37" t="str">
        <f t="shared" ca="1" si="3"/>
        <v/>
      </c>
      <c r="H27" s="37" t="str">
        <f t="shared" ca="1" si="3"/>
        <v/>
      </c>
      <c r="I27" s="37" t="str">
        <f t="shared" ca="1" si="3"/>
        <v/>
      </c>
      <c r="J27" s="37" t="str">
        <f t="shared" ca="1" si="3"/>
        <v/>
      </c>
      <c r="K27" s="37" t="str">
        <f t="shared" ca="1" si="3"/>
        <v/>
      </c>
      <c r="L27" s="37" t="str">
        <f t="shared" ca="1" si="3"/>
        <v/>
      </c>
      <c r="M27" s="37" t="str">
        <f t="shared" ca="1" si="3"/>
        <v/>
      </c>
      <c r="N27" s="34"/>
      <c r="O27" s="34"/>
      <c r="P27" s="34"/>
      <c r="Q27" s="34"/>
      <c r="R27" s="34"/>
      <c r="S27" s="34"/>
      <c r="T27" s="34"/>
    </row>
    <row r="28" spans="1:20" ht="12.75" customHeight="1" x14ac:dyDescent="0.2">
      <c r="A28" s="206" t="s">
        <v>244</v>
      </c>
      <c r="B28" s="207"/>
      <c r="D28" s="37">
        <f t="shared" si="2"/>
        <v>28</v>
      </c>
      <c r="E28" s="37">
        <f t="shared" si="0"/>
        <v>0</v>
      </c>
      <c r="F28" s="37" t="str">
        <f t="shared" ref="F28:M33" ca="1" si="4">IF(AND($E28&lt;&gt;0,$D28&lt;=DER_LIGNE_MENU),INDIRECT("'"&amp;MENU_SOURCE&amp;"'!"&amp;F$7&amp;$E28),IF(AND($E28&lt;&gt;0,$D28&gt;=LIG_DEB_LEGENDE,$D28&lt;=LIG_FIN_LEGENDE),INDIRECT(F$34&amp;$D28-LIG_DECAL_LEGENDE),""))</f>
        <v/>
      </c>
      <c r="G28" s="37" t="str">
        <f t="shared" ca="1" si="4"/>
        <v/>
      </c>
      <c r="H28" s="37" t="str">
        <f t="shared" ca="1" si="4"/>
        <v/>
      </c>
      <c r="I28" s="37" t="str">
        <f t="shared" ca="1" si="4"/>
        <v/>
      </c>
      <c r="J28" s="37" t="str">
        <f t="shared" ca="1" si="4"/>
        <v/>
      </c>
      <c r="K28" s="37" t="str">
        <f t="shared" ca="1" si="4"/>
        <v/>
      </c>
      <c r="L28" s="37" t="str">
        <f t="shared" ca="1" si="4"/>
        <v/>
      </c>
      <c r="M28" s="37" t="str">
        <f t="shared" ca="1" si="4"/>
        <v/>
      </c>
      <c r="N28" s="34"/>
      <c r="O28" s="34"/>
      <c r="P28" s="34"/>
      <c r="Q28" s="34"/>
      <c r="R28" s="34"/>
      <c r="S28" s="34"/>
      <c r="T28" s="34"/>
    </row>
    <row r="29" spans="1:20" x14ac:dyDescent="0.2">
      <c r="A29" s="208"/>
      <c r="B29" s="209"/>
      <c r="D29" s="37">
        <f t="shared" si="2"/>
        <v>29</v>
      </c>
      <c r="E29" s="37">
        <f t="shared" si="0"/>
        <v>0</v>
      </c>
      <c r="F29" s="37" t="str">
        <f t="shared" ca="1" si="4"/>
        <v/>
      </c>
      <c r="G29" s="37" t="str">
        <f t="shared" ca="1" si="4"/>
        <v/>
      </c>
      <c r="H29" s="37" t="str">
        <f t="shared" ca="1" si="4"/>
        <v/>
      </c>
      <c r="I29" s="37" t="str">
        <f t="shared" ca="1" si="4"/>
        <v/>
      </c>
      <c r="J29" s="37" t="str">
        <f t="shared" ca="1" si="4"/>
        <v/>
      </c>
      <c r="K29" s="37" t="str">
        <f t="shared" ca="1" si="4"/>
        <v/>
      </c>
      <c r="L29" s="37" t="str">
        <f t="shared" ca="1" si="4"/>
        <v/>
      </c>
      <c r="M29" s="37" t="str">
        <f t="shared" ca="1" si="4"/>
        <v/>
      </c>
      <c r="N29" s="34"/>
      <c r="O29" s="34"/>
      <c r="P29" s="34"/>
      <c r="Q29" s="34"/>
      <c r="R29" s="34"/>
      <c r="S29" s="34"/>
      <c r="T29" s="34"/>
    </row>
    <row r="30" spans="1:20" x14ac:dyDescent="0.2">
      <c r="A30" s="208"/>
      <c r="B30" s="209"/>
      <c r="D30" s="37">
        <f t="shared" si="2"/>
        <v>30</v>
      </c>
      <c r="E30" s="37">
        <f t="shared" si="0"/>
        <v>0</v>
      </c>
      <c r="F30" s="37" t="str">
        <f t="shared" ca="1" si="4"/>
        <v/>
      </c>
      <c r="G30" s="37" t="str">
        <f t="shared" ca="1" si="4"/>
        <v/>
      </c>
      <c r="H30" s="37" t="str">
        <f t="shared" ca="1" si="4"/>
        <v/>
      </c>
      <c r="I30" s="37" t="str">
        <f t="shared" ca="1" si="4"/>
        <v/>
      </c>
      <c r="J30" s="37" t="str">
        <f t="shared" ca="1" si="4"/>
        <v/>
      </c>
      <c r="K30" s="37" t="str">
        <f t="shared" ca="1" si="4"/>
        <v/>
      </c>
      <c r="L30" s="37" t="str">
        <f t="shared" ca="1" si="4"/>
        <v/>
      </c>
      <c r="M30" s="37" t="str">
        <f t="shared" ca="1" si="4"/>
        <v/>
      </c>
      <c r="N30" s="34"/>
      <c r="O30" s="34"/>
      <c r="P30" s="34"/>
      <c r="Q30" s="34"/>
      <c r="R30" s="34"/>
      <c r="S30" s="34"/>
      <c r="T30" s="34"/>
    </row>
    <row r="31" spans="1:20" x14ac:dyDescent="0.2">
      <c r="A31" s="208"/>
      <c r="B31" s="209"/>
      <c r="D31" s="37">
        <f t="shared" si="2"/>
        <v>31</v>
      </c>
      <c r="E31" s="37">
        <f t="shared" si="0"/>
        <v>0</v>
      </c>
      <c r="F31" s="37" t="str">
        <f t="shared" ca="1" si="4"/>
        <v/>
      </c>
      <c r="G31" s="37" t="str">
        <f t="shared" ca="1" si="4"/>
        <v/>
      </c>
      <c r="H31" s="37" t="str">
        <f t="shared" ca="1" si="4"/>
        <v/>
      </c>
      <c r="I31" s="37" t="str">
        <f t="shared" ca="1" si="4"/>
        <v/>
      </c>
      <c r="J31" s="37" t="str">
        <f t="shared" ca="1" si="4"/>
        <v/>
      </c>
      <c r="K31" s="37" t="str">
        <f t="shared" ca="1" si="4"/>
        <v/>
      </c>
      <c r="L31" s="37" t="str">
        <f t="shared" ca="1" si="4"/>
        <v/>
      </c>
      <c r="M31" s="37" t="str">
        <f t="shared" ca="1" si="4"/>
        <v/>
      </c>
      <c r="N31" s="34"/>
      <c r="O31" s="34"/>
      <c r="P31" s="34"/>
      <c r="Q31" s="34"/>
      <c r="R31" s="34"/>
      <c r="S31" s="34"/>
      <c r="T31" s="34"/>
    </row>
    <row r="32" spans="1:20" x14ac:dyDescent="0.2">
      <c r="A32" s="208"/>
      <c r="B32" s="209"/>
      <c r="D32" s="37">
        <f t="shared" si="2"/>
        <v>32</v>
      </c>
      <c r="E32" s="37">
        <f t="shared" si="0"/>
        <v>0</v>
      </c>
      <c r="F32" s="37" t="str">
        <f t="shared" ca="1" si="4"/>
        <v/>
      </c>
      <c r="G32" s="37" t="str">
        <f t="shared" ca="1" si="4"/>
        <v/>
      </c>
      <c r="H32" s="37" t="str">
        <f t="shared" ca="1" si="4"/>
        <v/>
      </c>
      <c r="I32" s="37" t="str">
        <f t="shared" ca="1" si="4"/>
        <v/>
      </c>
      <c r="J32" s="37" t="str">
        <f t="shared" ca="1" si="4"/>
        <v/>
      </c>
      <c r="K32" s="37" t="str">
        <f t="shared" ca="1" si="4"/>
        <v/>
      </c>
      <c r="L32" s="37" t="str">
        <f t="shared" ca="1" si="4"/>
        <v/>
      </c>
      <c r="M32" s="37" t="str">
        <f t="shared" ca="1" si="4"/>
        <v/>
      </c>
    </row>
    <row r="33" spans="1:13" x14ac:dyDescent="0.2">
      <c r="A33" s="210"/>
      <c r="B33" s="211"/>
      <c r="D33" s="37">
        <f t="shared" si="2"/>
        <v>33</v>
      </c>
      <c r="E33" s="37">
        <f t="shared" si="0"/>
        <v>0</v>
      </c>
      <c r="F33" s="37" t="str">
        <f t="shared" ca="1" si="4"/>
        <v/>
      </c>
      <c r="G33" s="37" t="str">
        <f t="shared" ca="1" si="4"/>
        <v/>
      </c>
      <c r="H33" s="37" t="str">
        <f t="shared" ca="1" si="4"/>
        <v/>
      </c>
      <c r="I33" s="37" t="str">
        <f t="shared" ca="1" si="4"/>
        <v/>
      </c>
      <c r="J33" s="37" t="str">
        <f t="shared" ca="1" si="4"/>
        <v/>
      </c>
      <c r="K33" s="37" t="str">
        <f t="shared" ca="1" si="4"/>
        <v/>
      </c>
      <c r="L33" s="37" t="str">
        <f t="shared" ca="1" si="4"/>
        <v/>
      </c>
      <c r="M33" s="37" t="str">
        <f t="shared" ca="1" si="4"/>
        <v/>
      </c>
    </row>
    <row r="34" spans="1:13" x14ac:dyDescent="0.2">
      <c r="F34" s="94" t="s">
        <v>215</v>
      </c>
      <c r="G34" s="94" t="s">
        <v>219</v>
      </c>
      <c r="H34" s="94" t="s">
        <v>216</v>
      </c>
      <c r="I34" s="94" t="s">
        <v>220</v>
      </c>
      <c r="J34" s="94" t="s">
        <v>239</v>
      </c>
      <c r="K34" s="94" t="s">
        <v>240</v>
      </c>
      <c r="L34" s="94" t="s">
        <v>241</v>
      </c>
      <c r="M34" s="94" t="s">
        <v>242</v>
      </c>
    </row>
    <row r="35" spans="1:13" x14ac:dyDescent="0.2">
      <c r="F35" s="95"/>
      <c r="G35" s="96"/>
      <c r="H35" s="97"/>
      <c r="I35" s="98"/>
      <c r="J35" s="99"/>
      <c r="K35" s="98"/>
      <c r="L35" s="96"/>
      <c r="M35" s="96"/>
    </row>
    <row r="36" spans="1:13" x14ac:dyDescent="0.2">
      <c r="F36" s="95" t="str">
        <f>V_LEGENDE</f>
        <v>Légende :</v>
      </c>
      <c r="G36" s="96"/>
      <c r="H36" s="97" t="s">
        <v>14</v>
      </c>
      <c r="I36" s="98" t="s">
        <v>14</v>
      </c>
      <c r="J36" s="99" t="s">
        <v>15</v>
      </c>
      <c r="K36" s="98" t="s">
        <v>15</v>
      </c>
      <c r="L36" s="96"/>
      <c r="M36" s="96"/>
    </row>
    <row r="37" spans="1:13" x14ac:dyDescent="0.2">
      <c r="F37" s="96"/>
      <c r="G37" s="96"/>
      <c r="H37" s="100" t="s">
        <v>16</v>
      </c>
      <c r="I37" s="98" t="s">
        <v>16</v>
      </c>
      <c r="J37" s="101" t="s">
        <v>9</v>
      </c>
      <c r="K37" s="98" t="s">
        <v>9</v>
      </c>
      <c r="L37" s="96"/>
      <c r="M37" s="96"/>
    </row>
    <row r="38" spans="1:13" x14ac:dyDescent="0.2">
      <c r="F38" s="96"/>
      <c r="G38" s="96"/>
      <c r="H38" s="102" t="s">
        <v>17</v>
      </c>
      <c r="I38" s="98" t="s">
        <v>17</v>
      </c>
      <c r="J38" s="96"/>
      <c r="K38" s="96"/>
      <c r="L38" s="96" t="str">
        <f>V_INVITATION</f>
        <v>BON APPÉTIT</v>
      </c>
      <c r="M38" s="96"/>
    </row>
  </sheetData>
  <sheetProtection sheet="1" objects="1" scenarios="1"/>
  <mergeCells count="5">
    <mergeCell ref="A28:B33"/>
    <mergeCell ref="R6:S6"/>
    <mergeCell ref="T6:T7"/>
    <mergeCell ref="O6:O7"/>
    <mergeCell ref="P6:Q6"/>
  </mergeCells>
  <dataValidations disablePrompts="1" count="1">
    <dataValidation type="list" allowBlank="1" showInputMessage="1" showErrorMessage="1" sqref="K35:K37 I35:I38" xr:uid="{059D840E-D8F5-4752-A8B0-E4923679AFAA}">
      <formula1>LST_TYPES_PLATS</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918</TotalTime>
  <Application>Microsoft Excel</Application>
  <DocSecurity>0</DocSecurity>
  <ScaleCrop>false</ScaleCrop>
  <HeadingPairs>
    <vt:vector size="4" baseType="variant">
      <vt:variant>
        <vt:lpstr>Feuilles de calcul</vt:lpstr>
      </vt:variant>
      <vt:variant>
        <vt:i4>7</vt:i4>
      </vt:variant>
      <vt:variant>
        <vt:lpstr>Plages nommées</vt:lpstr>
      </vt:variant>
      <vt:variant>
        <vt:i4>20</vt:i4>
      </vt:variant>
    </vt:vector>
  </HeadingPairs>
  <TitlesOfParts>
    <vt:vector size="27" baseType="lpstr">
      <vt:lpstr>MENU</vt:lpstr>
      <vt:lpstr>COMPOSITION</vt:lpstr>
      <vt:lpstr>COUT_MATIERE</vt:lpstr>
      <vt:lpstr>POIDS_MATIERE</vt:lpstr>
      <vt:lpstr>LISTE_PRODUIT</vt:lpstr>
      <vt:lpstr>menu_à_imprimer</vt:lpstr>
      <vt:lpstr>Paramètres</vt:lpstr>
      <vt:lpstr>DER_LIGNE_MENU</vt:lpstr>
      <vt:lpstr>LIG_DEB_LEGENDE</vt:lpstr>
      <vt:lpstr>LIG_DECAL_LEGENDE</vt:lpstr>
      <vt:lpstr>LIG_FIN_LEGENDE</vt:lpstr>
      <vt:lpstr>LST_PLATS_CHAUDS</vt:lpstr>
      <vt:lpstr>LST_TYPES_PLATS</vt:lpstr>
      <vt:lpstr>MENU_SOURCE</vt:lpstr>
      <vt:lpstr>T_CONV_PLATS_D2R</vt:lpstr>
      <vt:lpstr>T_PLATS_CHAUDS</vt:lpstr>
      <vt:lpstr>TD_FECULENTS</vt:lpstr>
      <vt:lpstr>TD_LEGUMES</vt:lpstr>
      <vt:lpstr>TD_POISSON</vt:lpstr>
      <vt:lpstr>TD_VIANDE</vt:lpstr>
      <vt:lpstr>TP_FECULENTS</vt:lpstr>
      <vt:lpstr>TP_LEGFRU_CRUS</vt:lpstr>
      <vt:lpstr>TP_LEGFRU_CUITS</vt:lpstr>
      <vt:lpstr>TP_PROD_LAITIERS</vt:lpstr>
      <vt:lpstr>TP_PROTIDIQUES</vt:lpstr>
      <vt:lpstr>V_INVITATION</vt:lpstr>
      <vt:lpstr>V_LEGENDE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dc:creator>
  <cp:lastModifiedBy>Cylfo</cp:lastModifiedBy>
  <cp:revision>56</cp:revision>
  <cp:lastPrinted>2023-03-08T18:19:51Z</cp:lastPrinted>
  <dcterms:created xsi:type="dcterms:W3CDTF">2023-02-27T16:19:06Z</dcterms:created>
  <dcterms:modified xsi:type="dcterms:W3CDTF">2023-03-10T13:16:01Z</dcterms:modified>
</cp:coreProperties>
</file>