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0AA30234-4BCD-4671-8FE2-5C215634AD79}" xr6:coauthVersionLast="47" xr6:coauthVersionMax="47" xr10:uidLastSave="{00000000-0000-0000-0000-000000000000}"/>
  <bookViews>
    <workbookView xWindow="-120" yWindow="-120" windowWidth="29040" windowHeight="15720" activeTab="1" xr2:uid="{25625F15-3D59-428B-822F-7F0E2CBA2638}"/>
  </bookViews>
  <sheets>
    <sheet name="Arbre de décision" sheetId="5" r:id="rId1"/>
    <sheet name="3" sheetId="3" r:id="rId2"/>
  </sheets>
  <definedNames>
    <definedName name="_xlnm._FilterDatabase" localSheetId="1" hidden="1">'3'!$B$7:$J$20</definedName>
    <definedName name="_xlnm.Print_Area" localSheetId="1">'3'!$A$1:$U$23</definedName>
  </definedNames>
  <calcPr calcId="191029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8" i="5" l="1"/>
  <c r="K39" i="5"/>
  <c r="U39" i="5"/>
  <c r="S39" i="5"/>
  <c r="M39" i="5"/>
  <c r="O39" i="5"/>
  <c r="R39" i="5"/>
  <c r="T39" i="5"/>
  <c r="V39" i="5"/>
  <c r="K40" i="5"/>
  <c r="K41" i="5"/>
  <c r="U41" i="5"/>
  <c r="S41" i="5"/>
  <c r="M41" i="5"/>
  <c r="O41" i="5"/>
  <c r="R41" i="5"/>
  <c r="T41" i="5"/>
  <c r="V41" i="5"/>
  <c r="K42" i="5"/>
  <c r="K43" i="5"/>
  <c r="U43" i="5"/>
  <c r="S43" i="5"/>
  <c r="M43" i="5"/>
  <c r="O43" i="5"/>
  <c r="R43" i="5"/>
  <c r="T43" i="5"/>
  <c r="V43" i="5"/>
  <c r="K44" i="5"/>
  <c r="K45" i="5"/>
  <c r="U45" i="5"/>
  <c r="S45" i="5"/>
  <c r="M45" i="5"/>
  <c r="O45" i="5"/>
  <c r="R45" i="5"/>
  <c r="T45" i="5"/>
  <c r="V45" i="5"/>
  <c r="K46" i="5"/>
  <c r="K47" i="5"/>
  <c r="U47" i="5"/>
  <c r="S47" i="5"/>
  <c r="M47" i="5"/>
  <c r="O47" i="5"/>
  <c r="R47" i="5"/>
  <c r="T47" i="5"/>
  <c r="V47" i="5"/>
  <c r="K48" i="5"/>
  <c r="K49" i="5"/>
  <c r="U49" i="5"/>
  <c r="S49" i="5"/>
  <c r="M49" i="5"/>
  <c r="O49" i="5"/>
  <c r="R49" i="5"/>
  <c r="T49" i="5"/>
  <c r="V49" i="5"/>
  <c r="K50" i="5"/>
  <c r="K51" i="5"/>
  <c r="U51" i="5"/>
  <c r="S51" i="5"/>
  <c r="M51" i="5"/>
  <c r="O51" i="5"/>
  <c r="R51" i="5"/>
  <c r="T51" i="5"/>
  <c r="V51" i="5"/>
  <c r="K52" i="5"/>
  <c r="K53" i="5"/>
  <c r="U53" i="5"/>
  <c r="S53" i="5"/>
  <c r="M53" i="5"/>
  <c r="O53" i="5"/>
  <c r="R53" i="5"/>
  <c r="T53" i="5"/>
  <c r="V53" i="5"/>
  <c r="K54" i="5"/>
  <c r="K55" i="5"/>
  <c r="U55" i="5"/>
  <c r="S55" i="5"/>
  <c r="M55" i="5"/>
  <c r="O55" i="5"/>
  <c r="R55" i="5"/>
  <c r="T55" i="5"/>
  <c r="V55" i="5"/>
  <c r="K56" i="5"/>
  <c r="K57" i="5"/>
  <c r="U57" i="5"/>
  <c r="S57" i="5"/>
  <c r="M57" i="5"/>
  <c r="O57" i="5"/>
  <c r="R57" i="5"/>
  <c r="T57" i="5"/>
  <c r="V57" i="5"/>
  <c r="K58" i="5"/>
  <c r="K59" i="5"/>
  <c r="U59" i="5"/>
  <c r="S59" i="5"/>
  <c r="M59" i="5"/>
  <c r="O59" i="5"/>
  <c r="R59" i="5"/>
  <c r="T59" i="5"/>
  <c r="V59" i="5"/>
  <c r="K60" i="5"/>
  <c r="K61" i="5"/>
  <c r="U61" i="5"/>
  <c r="S61" i="5"/>
  <c r="M61" i="5"/>
  <c r="O61" i="5"/>
  <c r="R61" i="5"/>
  <c r="T61" i="5"/>
  <c r="V61" i="5"/>
  <c r="K62" i="5"/>
  <c r="K63" i="5"/>
  <c r="U63" i="5"/>
  <c r="S63" i="5"/>
  <c r="M63" i="5"/>
  <c r="O63" i="5"/>
  <c r="R63" i="5"/>
  <c r="T63" i="5"/>
  <c r="V63" i="5"/>
  <c r="K64" i="5"/>
  <c r="K65" i="5"/>
  <c r="U65" i="5"/>
  <c r="S65" i="5"/>
  <c r="M65" i="5"/>
  <c r="O65" i="5"/>
  <c r="R65" i="5"/>
  <c r="T65" i="5"/>
  <c r="V65" i="5"/>
  <c r="K66" i="5"/>
  <c r="K67" i="5"/>
  <c r="U67" i="5"/>
  <c r="S67" i="5"/>
  <c r="M67" i="5"/>
  <c r="O67" i="5"/>
  <c r="R67" i="5"/>
  <c r="T67" i="5"/>
  <c r="V67" i="5"/>
  <c r="K68" i="5"/>
  <c r="K69" i="5"/>
  <c r="U69" i="5"/>
  <c r="S69" i="5"/>
  <c r="M69" i="5"/>
  <c r="O69" i="5"/>
  <c r="R69" i="5"/>
  <c r="T69" i="5"/>
  <c r="V69" i="5"/>
  <c r="K70" i="5"/>
  <c r="K71" i="5"/>
  <c r="U71" i="5"/>
  <c r="S71" i="5"/>
  <c r="M71" i="5"/>
  <c r="O71" i="5"/>
  <c r="R71" i="5"/>
  <c r="T71" i="5"/>
  <c r="V71" i="5"/>
  <c r="K72" i="5"/>
  <c r="K73" i="5"/>
  <c r="U73" i="5"/>
  <c r="S73" i="5"/>
  <c r="M73" i="5"/>
  <c r="O73" i="5"/>
  <c r="R73" i="5"/>
  <c r="T73" i="5"/>
  <c r="V73" i="5"/>
  <c r="K74" i="5"/>
  <c r="K75" i="5"/>
  <c r="U75" i="5"/>
  <c r="S75" i="5"/>
  <c r="M75" i="5"/>
  <c r="O75" i="5"/>
  <c r="R75" i="5"/>
  <c r="T75" i="5"/>
  <c r="V75" i="5"/>
  <c r="K76" i="5"/>
  <c r="K77" i="5"/>
  <c r="U77" i="5"/>
  <c r="S77" i="5"/>
  <c r="M77" i="5"/>
  <c r="O77" i="5"/>
  <c r="R77" i="5"/>
  <c r="T77" i="5"/>
  <c r="V77" i="5"/>
  <c r="K78" i="5"/>
  <c r="K79" i="5"/>
  <c r="U79" i="5"/>
  <c r="S79" i="5"/>
  <c r="M79" i="5"/>
  <c r="O79" i="5"/>
  <c r="R79" i="5"/>
  <c r="T79" i="5"/>
  <c r="V79" i="5"/>
  <c r="K80" i="5"/>
  <c r="K81" i="5"/>
  <c r="U81" i="5"/>
  <c r="S81" i="5"/>
  <c r="M81" i="5"/>
  <c r="O81" i="5"/>
  <c r="R81" i="5"/>
  <c r="T81" i="5"/>
  <c r="V81" i="5"/>
  <c r="K82" i="5"/>
  <c r="K83" i="5"/>
  <c r="U83" i="5"/>
  <c r="S83" i="5"/>
  <c r="M83" i="5"/>
  <c r="O83" i="5"/>
  <c r="R83" i="5"/>
  <c r="T83" i="5"/>
  <c r="V83" i="5"/>
  <c r="K84" i="5"/>
  <c r="K85" i="5"/>
  <c r="U85" i="5"/>
  <c r="S85" i="5"/>
  <c r="M85" i="5"/>
  <c r="O85" i="5"/>
  <c r="R85" i="5"/>
  <c r="T85" i="5"/>
  <c r="V85" i="5"/>
  <c r="K86" i="5"/>
  <c r="K87" i="5"/>
  <c r="U87" i="5"/>
  <c r="S87" i="5"/>
  <c r="M87" i="5"/>
  <c r="O87" i="5"/>
  <c r="R87" i="5"/>
  <c r="T87" i="5"/>
  <c r="V87" i="5"/>
  <c r="K88" i="5"/>
  <c r="K89" i="5"/>
  <c r="U89" i="5"/>
  <c r="S89" i="5"/>
  <c r="M89" i="5"/>
  <c r="O89" i="5"/>
  <c r="R89" i="5"/>
  <c r="T89" i="5"/>
  <c r="V89" i="5"/>
  <c r="K90" i="5"/>
  <c r="K91" i="5"/>
  <c r="U91" i="5"/>
  <c r="S91" i="5"/>
  <c r="M91" i="5"/>
  <c r="O91" i="5"/>
  <c r="R91" i="5"/>
  <c r="T91" i="5"/>
  <c r="V91" i="5"/>
  <c r="K92" i="5"/>
  <c r="K93" i="5"/>
  <c r="U93" i="5"/>
  <c r="S93" i="5"/>
  <c r="M93" i="5"/>
  <c r="O93" i="5"/>
  <c r="R93" i="5"/>
  <c r="T93" i="5"/>
  <c r="V93" i="5"/>
  <c r="K94" i="5"/>
  <c r="K95" i="5"/>
  <c r="U95" i="5"/>
  <c r="S95" i="5"/>
  <c r="M95" i="5"/>
  <c r="O95" i="5"/>
  <c r="R95" i="5"/>
  <c r="T95" i="5"/>
  <c r="V95" i="5"/>
  <c r="K96" i="5"/>
  <c r="K97" i="5"/>
  <c r="U97" i="5"/>
  <c r="S97" i="5"/>
  <c r="M97" i="5"/>
  <c r="O97" i="5"/>
  <c r="R97" i="5"/>
  <c r="T97" i="5"/>
  <c r="V97" i="5"/>
  <c r="K98" i="5"/>
  <c r="K99" i="5"/>
  <c r="U99" i="5"/>
  <c r="S99" i="5"/>
  <c r="M99" i="5"/>
  <c r="O99" i="5"/>
  <c r="R99" i="5"/>
  <c r="T99" i="5"/>
  <c r="V99" i="5"/>
  <c r="K100" i="5"/>
  <c r="K101" i="5"/>
  <c r="U101" i="5"/>
  <c r="S101" i="5"/>
  <c r="M101" i="5"/>
  <c r="O101" i="5"/>
  <c r="R101" i="5"/>
  <c r="T101" i="5"/>
  <c r="V101" i="5"/>
  <c r="R37" i="5"/>
  <c r="V37" i="5"/>
  <c r="U37" i="5"/>
  <c r="T37" i="5"/>
  <c r="S37" i="5"/>
  <c r="R3" i="5"/>
  <c r="V3" i="5"/>
  <c r="T5" i="5"/>
  <c r="R5" i="5"/>
  <c r="V5" i="5"/>
  <c r="R7" i="5"/>
  <c r="V7" i="5"/>
  <c r="R9" i="5"/>
  <c r="T9" i="5"/>
  <c r="V9" i="5"/>
  <c r="R11" i="5"/>
  <c r="V11" i="5"/>
  <c r="R13" i="5"/>
  <c r="V13" i="5"/>
  <c r="R15" i="5"/>
  <c r="V15" i="5"/>
  <c r="R17" i="5"/>
  <c r="V17" i="5"/>
  <c r="R19" i="5"/>
  <c r="V19" i="5"/>
  <c r="R21" i="5"/>
  <c r="V21" i="5"/>
  <c r="R23" i="5"/>
  <c r="V23" i="5"/>
  <c r="R25" i="5"/>
  <c r="V25" i="5"/>
  <c r="R27" i="5"/>
  <c r="V27" i="5"/>
  <c r="R29" i="5"/>
  <c r="V29" i="5"/>
  <c r="R31" i="5"/>
  <c r="V31" i="5"/>
  <c r="R33" i="5"/>
  <c r="V33" i="5"/>
  <c r="U35" i="5"/>
  <c r="T35" i="5"/>
  <c r="S35" i="5"/>
  <c r="R35" i="5"/>
  <c r="U33" i="5"/>
  <c r="T33" i="5"/>
  <c r="S33" i="5"/>
  <c r="U31" i="5"/>
  <c r="T31" i="5"/>
  <c r="S31" i="5"/>
  <c r="U29" i="5"/>
  <c r="T29" i="5"/>
  <c r="S29" i="5"/>
  <c r="U27" i="5"/>
  <c r="T27" i="5"/>
  <c r="S27" i="5"/>
  <c r="U25" i="5"/>
  <c r="T25" i="5"/>
  <c r="S25" i="5"/>
  <c r="U23" i="5"/>
  <c r="T23" i="5"/>
  <c r="S23" i="5"/>
  <c r="U21" i="5"/>
  <c r="T21" i="5"/>
  <c r="S21" i="5"/>
  <c r="U19" i="5"/>
  <c r="T19" i="5"/>
  <c r="S19" i="5"/>
  <c r="U17" i="5"/>
  <c r="T17" i="5"/>
  <c r="S17" i="5"/>
  <c r="U15" i="5"/>
  <c r="T15" i="5"/>
  <c r="S15" i="5"/>
  <c r="U13" i="5"/>
  <c r="T13" i="5"/>
  <c r="S13" i="5"/>
  <c r="U11" i="5"/>
  <c r="T11" i="5"/>
  <c r="S11" i="5"/>
  <c r="U9" i="5"/>
  <c r="S9" i="5"/>
  <c r="U7" i="5"/>
  <c r="T7" i="5"/>
  <c r="S7" i="5"/>
  <c r="U5" i="5"/>
  <c r="S5" i="5"/>
  <c r="M37" i="5"/>
  <c r="O37" i="5"/>
  <c r="M35" i="5"/>
  <c r="K36" i="5"/>
  <c r="K37" i="5"/>
  <c r="V35" i="5"/>
  <c r="O35" i="5"/>
  <c r="M33" i="5"/>
  <c r="K34" i="5"/>
  <c r="K35" i="5"/>
  <c r="O33" i="5"/>
  <c r="M31" i="5"/>
  <c r="K32" i="5"/>
  <c r="K33" i="5"/>
  <c r="O31" i="5"/>
  <c r="M29" i="5"/>
  <c r="K30" i="5"/>
  <c r="K31" i="5"/>
  <c r="O29" i="5"/>
  <c r="M27" i="5"/>
  <c r="K28" i="5"/>
  <c r="K29" i="5"/>
  <c r="O27" i="5"/>
  <c r="M25" i="5"/>
  <c r="K26" i="5"/>
  <c r="K27" i="5"/>
  <c r="O25" i="5"/>
  <c r="M23" i="5"/>
  <c r="K24" i="5"/>
  <c r="K25" i="5"/>
  <c r="O23" i="5"/>
  <c r="M21" i="5"/>
  <c r="K22" i="5"/>
  <c r="K23" i="5"/>
  <c r="O21" i="5"/>
  <c r="M19" i="5"/>
  <c r="K20" i="5"/>
  <c r="K21" i="5"/>
  <c r="O19" i="5"/>
  <c r="M17" i="5"/>
  <c r="K18" i="5"/>
  <c r="K19" i="5"/>
  <c r="O17" i="5"/>
  <c r="M15" i="5"/>
  <c r="K16" i="5"/>
  <c r="K17" i="5"/>
  <c r="O15" i="5"/>
  <c r="M13" i="5"/>
  <c r="K14" i="5"/>
  <c r="K15" i="5"/>
  <c r="O13" i="5"/>
  <c r="M11" i="5"/>
  <c r="K12" i="5"/>
  <c r="K13" i="5"/>
  <c r="O11" i="5"/>
  <c r="M9" i="5"/>
  <c r="K10" i="5"/>
  <c r="K11" i="5"/>
  <c r="O9" i="5"/>
  <c r="M7" i="5"/>
  <c r="K8" i="5"/>
  <c r="K9" i="5"/>
  <c r="O7" i="5"/>
  <c r="M5" i="5"/>
  <c r="K6" i="5"/>
  <c r="K7" i="5"/>
  <c r="O5" i="5"/>
  <c r="U3" i="5"/>
  <c r="M3" i="5"/>
  <c r="K4" i="5"/>
  <c r="K5" i="5"/>
  <c r="T3" i="5"/>
  <c r="S3" i="5"/>
  <c r="O3" i="5"/>
  <c r="K3" i="5"/>
  <c r="U9" i="3"/>
  <c r="U10" i="3"/>
  <c r="U11" i="3"/>
  <c r="U12" i="3"/>
  <c r="U13" i="3"/>
  <c r="U14" i="3"/>
  <c r="U15" i="3"/>
  <c r="U16" i="3"/>
  <c r="U17" i="3"/>
  <c r="U18" i="3"/>
  <c r="U19" i="3"/>
  <c r="U20" i="3"/>
  <c r="U8" i="3"/>
  <c r="O7" i="3"/>
  <c r="P7" i="3"/>
  <c r="Q7" i="3"/>
  <c r="R7" i="3"/>
  <c r="S7" i="3"/>
  <c r="M9" i="3"/>
  <c r="N7" i="3"/>
  <c r="M20" i="3"/>
  <c r="M19" i="3"/>
  <c r="M18" i="3"/>
  <c r="M17" i="3"/>
  <c r="M16" i="3"/>
  <c r="M15" i="3"/>
  <c r="M14" i="3"/>
  <c r="M13" i="3"/>
  <c r="M12" i="3"/>
  <c r="M11" i="3"/>
  <c r="M10" i="3"/>
  <c r="M8" i="3"/>
</calcChain>
</file>

<file path=xl/sharedStrings.xml><?xml version="1.0" encoding="utf-8"?>
<sst xmlns="http://schemas.openxmlformats.org/spreadsheetml/2006/main" count="37" uniqueCount="31">
  <si>
    <t>PRP
PRPO
CCP</t>
  </si>
  <si>
    <t>CCP</t>
  </si>
  <si>
    <t>PRPo</t>
  </si>
  <si>
    <t>Question</t>
  </si>
  <si>
    <t>Si oui, Question</t>
  </si>
  <si>
    <t>Si oui, FIN</t>
  </si>
  <si>
    <t>Sin non, question</t>
  </si>
  <si>
    <t>Si non, FIN</t>
  </si>
  <si>
    <t>PRP suffisants</t>
  </si>
  <si>
    <t>Texte de la question</t>
  </si>
  <si>
    <t>A cette étape du process une mesure de maîtrise existe, spécifiquement conçue ou essentielle pour ramener le(s) danger(s) à un niveau acceptable ?</t>
  </si>
  <si>
    <t>Une contamination peut-elle survenir ou dépasser le niveau de danger acceptable (Cf. cotation du risque) ?</t>
  </si>
  <si>
    <t>Une mesure de maîtrise à une étape ultérieure permet-elle d'éliminer le(s) danger(s) ou le(s) ramener à un niveau acceptable</t>
  </si>
  <si>
    <t>HACCP 8.5.2</t>
  </si>
  <si>
    <t xml:space="preserve">N° des questions =&gt; </t>
  </si>
  <si>
    <t>Probablité de défaillance</t>
  </si>
  <si>
    <t>PRP</t>
  </si>
  <si>
    <t>Q si oui</t>
  </si>
  <si>
    <t>Fin si oui</t>
  </si>
  <si>
    <t>Q si non</t>
  </si>
  <si>
    <t>Fin si non</t>
  </si>
  <si>
    <t>Q suivante</t>
  </si>
  <si>
    <t>Logigramme</t>
  </si>
  <si>
    <t>Non</t>
  </si>
  <si>
    <t>Chemins</t>
  </si>
  <si>
    <t>Labels fin</t>
  </si>
  <si>
    <t>Oui;Oui</t>
  </si>
  <si>
    <t>Oui;Non;Oui;Oui</t>
  </si>
  <si>
    <t>Oui;Non;Oui;Non</t>
  </si>
  <si>
    <t>Oui;Non;Non</t>
  </si>
  <si>
    <t>Si ajout de questions, insérer des colonnes avant celle-ci et incrémenter la numérotation en ligne 1 et dupliquer les formules de la ligne 7 (formulation des questions).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</si>
</sst>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theme="1" tint="0.499984740745262"/>
      <name val="Arial"/>
      <family val="2"/>
    </font>
    <font>
      <b/>
      <sz val="19"/>
      <color theme="1" tint="0.14996795556505021"/>
      <name val="Arial"/>
      <family val="2"/>
    </font>
    <font>
      <sz val="9"/>
      <color indexed="23"/>
      <name val="Arial"/>
      <family val="2"/>
    </font>
    <font>
      <sz val="10"/>
      <color indexed="23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sz val="10"/>
      <color theme="4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2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66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 applyNumberFormat="0" applyFill="0" applyAlignment="0" applyProtection="0"/>
    <xf numFmtId="0" fontId="2" fillId="0" borderId="0"/>
    <xf numFmtId="0" fontId="3" fillId="0" borderId="0" applyNumberFormat="0" applyFill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2" fillId="0" borderId="0" xfId="2"/>
    <xf numFmtId="0" fontId="2" fillId="0" borderId="0" xfId="2" applyAlignment="1">
      <alignment horizontal="center"/>
    </xf>
    <xf numFmtId="0" fontId="2" fillId="0" borderId="0" xfId="2" applyAlignment="1">
      <alignment horizontal="center" vertical="center"/>
    </xf>
    <xf numFmtId="0" fontId="3" fillId="0" borderId="0" xfId="3"/>
    <xf numFmtId="0" fontId="2" fillId="2" borderId="0" xfId="2" applyFill="1"/>
    <xf numFmtId="0" fontId="2" fillId="2" borderId="0" xfId="2" applyFill="1" applyAlignment="1">
      <alignment horizontal="center"/>
    </xf>
    <xf numFmtId="0" fontId="2" fillId="3" borderId="0" xfId="2" applyFill="1" applyAlignment="1">
      <alignment horizontal="center" vertical="center"/>
    </xf>
    <xf numFmtId="0" fontId="2" fillId="3" borderId="0" xfId="2" applyFill="1" applyAlignment="1">
      <alignment horizontal="left"/>
    </xf>
    <xf numFmtId="0" fontId="2" fillId="0" borderId="0" xfId="2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2" fillId="0" borderId="0" xfId="2" applyAlignment="1">
      <alignment horizontal="center" vertical="center" textRotation="90"/>
    </xf>
    <xf numFmtId="0" fontId="2" fillId="0" borderId="1" xfId="2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 wrapText="1"/>
    </xf>
    <xf numFmtId="0" fontId="2" fillId="0" borderId="3" xfId="2" applyBorder="1" applyAlignment="1">
      <alignment vertical="center" wrapText="1"/>
    </xf>
    <xf numFmtId="0" fontId="6" fillId="0" borderId="3" xfId="2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/>
    </xf>
    <xf numFmtId="0" fontId="6" fillId="0" borderId="3" xfId="2" quotePrefix="1" applyFont="1" applyBorder="1" applyAlignment="1">
      <alignment vertical="center" wrapText="1"/>
    </xf>
    <xf numFmtId="0" fontId="6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/>
    </xf>
    <xf numFmtId="0" fontId="6" fillId="0" borderId="3" xfId="2" applyFont="1" applyBorder="1" applyAlignment="1">
      <alignment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3" xfId="2" quotePrefix="1" applyFont="1" applyBorder="1" applyAlignment="1">
      <alignment horizontal="center" vertical="center" wrapText="1"/>
    </xf>
    <xf numFmtId="0" fontId="6" fillId="0" borderId="3" xfId="2" quotePrefix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6" fillId="0" borderId="3" xfId="2" quotePrefix="1" applyFont="1" applyBorder="1" applyAlignment="1">
      <alignment horizontal="left" vertical="center" wrapText="1"/>
    </xf>
    <xf numFmtId="0" fontId="2" fillId="0" borderId="3" xfId="2" applyBorder="1"/>
    <xf numFmtId="0" fontId="10" fillId="0" borderId="0" xfId="2" applyFont="1"/>
    <xf numFmtId="0" fontId="11" fillId="0" borderId="0" xfId="2" applyFont="1"/>
    <xf numFmtId="0" fontId="2" fillId="0" borderId="0" xfId="2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2" fillId="0" borderId="0" xfId="2" applyAlignment="1">
      <alignment horizontal="center" vertical="top"/>
    </xf>
    <xf numFmtId="0" fontId="2" fillId="0" borderId="3" xfId="2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6" borderId="1" xfId="2" applyFont="1" applyFill="1" applyBorder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2" fillId="0" borderId="0" xfId="2" applyAlignment="1">
      <alignment horizontal="center"/>
    </xf>
    <xf numFmtId="0" fontId="2" fillId="0" borderId="1" xfId="2" applyBorder="1" applyAlignment="1">
      <alignment horizontal="center"/>
    </xf>
    <xf numFmtId="0" fontId="2" fillId="0" borderId="1" xfId="2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4" fillId="0" borderId="5" xfId="0" applyFont="1" applyBorder="1" applyAlignment="1">
      <alignment horizontal="right" vertical="center" indent="12"/>
    </xf>
    <xf numFmtId="0" fontId="0" fillId="0" borderId="0" xfId="0" applyAlignment="1">
      <alignment horizontal="center" vertical="top" wrapText="1"/>
    </xf>
    <xf numFmtId="0" fontId="13" fillId="5" borderId="7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0" fillId="0" borderId="7" xfId="0" applyBorder="1" applyAlignment="1">
      <alignment vertical="top"/>
    </xf>
    <xf numFmtId="0" fontId="0" fillId="0" borderId="8" xfId="0" applyBorder="1" applyAlignment="1">
      <alignment horizontal="center" vertical="top"/>
    </xf>
  </cellXfs>
  <cellStyles count="4">
    <cellStyle name="Normal" xfId="0" builtinId="0"/>
    <cellStyle name="Normal 2" xfId="2" xr:uid="{AD49405C-0770-44BD-B049-BAE2F079F15B}"/>
    <cellStyle name="Titre 2" xfId="3" xr:uid="{A29F4719-75D2-4D1D-B556-1A9B69D46383}"/>
    <cellStyle name="Titre 1 2" xfId="1" xr:uid="{FC397042-CA49-47A1-97BF-FF9544051460}"/>
  </cellStyles>
  <dxfs count="2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28575</xdr:rowOff>
        </xdr:from>
        <xdr:to>
          <xdr:col>6</xdr:col>
          <xdr:colOff>1771650</xdr:colOff>
          <xdr:row>0</xdr:row>
          <xdr:rowOff>723900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Chemins possibles de l'arbre de décision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7</xdr:row>
      <xdr:rowOff>0</xdr:rowOff>
    </xdr:from>
    <xdr:to>
      <xdr:col>0</xdr:col>
      <xdr:colOff>74083</xdr:colOff>
      <xdr:row>7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4083" y="3124200"/>
          <a:ext cx="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CB9E85-0C88-4E52-9985-6E6CBCB2659F}" name="T_ARBRE_DECIS" displayName="T_ARBRE_DECIS" ref="A1:F5" totalsRowShown="0" headerRowDxfId="22" dataDxfId="21">
  <autoFilter ref="A1:F5" xr:uid="{02CE1136-E827-42C6-8815-A3DDB37289C6}"/>
  <tableColumns count="6">
    <tableColumn id="1" xr3:uid="{385D2871-A847-4ED6-A283-9847D865C56A}" name="Question" dataDxfId="20"/>
    <tableColumn id="6" xr3:uid="{CB92AE77-9026-4E81-B338-411391CA1920}" name="Texte de la question" dataDxfId="19"/>
    <tableColumn id="2" xr3:uid="{B0302EC4-D9FE-45CF-8B3A-4148840B74A5}" name="Si oui, Question" dataDxfId="18"/>
    <tableColumn id="3" xr3:uid="{26937D1C-D701-4088-BA87-AD06C57B6F33}" name="Si oui, FIN" dataDxfId="17"/>
    <tableColumn id="4" xr3:uid="{F8AECB8A-6422-4B48-A3FD-7BAAF04D3B42}" name="Sin non, question" dataDxfId="16"/>
    <tableColumn id="5" xr3:uid="{E3DFBB50-5EF1-4DA3-808D-B5E2010A8F63}" name="Si non, FIN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0AA73-1345-434F-9ECB-2682E7D7F7ED}">
  <sheetPr codeName="Feuil2"/>
  <dimension ref="A1:V101"/>
  <sheetViews>
    <sheetView showGridLines="0" workbookViewId="0">
      <pane ySplit="1" topLeftCell="A2" activePane="bottomLeft" state="frozen"/>
      <selection activeCell="C1" sqref="C1"/>
      <selection pane="bottomLeft" activeCell="A2" sqref="A2"/>
    </sheetView>
  </sheetViews>
  <sheetFormatPr baseColWidth="10" defaultColWidth="0" defaultRowHeight="15" x14ac:dyDescent="0.25"/>
  <cols>
    <col min="1" max="1" width="11.42578125" style="35" customWidth="1"/>
    <col min="2" max="2" width="69" style="35" customWidth="1"/>
    <col min="3" max="6" width="12.42578125" style="37" customWidth="1"/>
    <col min="7" max="7" width="29.7109375" style="35" customWidth="1"/>
    <col min="8" max="8" width="46.42578125" style="35" customWidth="1"/>
    <col min="9" max="9" width="14" style="36" customWidth="1"/>
    <col min="10" max="10" width="11.42578125" style="35" customWidth="1"/>
    <col min="11" max="11" width="79.85546875" style="41" customWidth="1"/>
    <col min="12" max="12" width="5.7109375" style="42" customWidth="1"/>
    <col min="13" max="13" width="9.42578125" style="1" customWidth="1"/>
    <col min="14" max="14" width="5.7109375" style="1" customWidth="1"/>
    <col min="15" max="15" width="25" style="41" customWidth="1"/>
    <col min="16" max="16" width="5.7109375" customWidth="1"/>
    <col min="17" max="17" width="0" hidden="1" customWidth="1"/>
    <col min="18" max="18" width="0" style="1" hidden="1" customWidth="1"/>
    <col min="19" max="19" width="15.5703125" style="1" hidden="1" customWidth="1"/>
    <col min="20" max="20" width="0" style="1" hidden="1" customWidth="1"/>
    <col min="21" max="21" width="15.5703125" style="1" hidden="1" customWidth="1"/>
    <col min="22" max="22" width="0" style="1" hidden="1" customWidth="1"/>
    <col min="23" max="16384" width="11.42578125" style="35" hidden="1"/>
  </cols>
  <sheetData>
    <row r="1" spans="1:22" s="1" customFormat="1" ht="60" customHeight="1" thickBot="1" x14ac:dyDescent="0.3">
      <c r="A1" s="1" t="s">
        <v>3</v>
      </c>
      <c r="B1" s="1" t="s">
        <v>9</v>
      </c>
      <c r="C1" s="41" t="s">
        <v>4</v>
      </c>
      <c r="D1" s="41" t="s">
        <v>5</v>
      </c>
      <c r="E1" s="41" t="s">
        <v>6</v>
      </c>
      <c r="F1" s="41" t="s">
        <v>7</v>
      </c>
      <c r="H1" s="53" t="s">
        <v>24</v>
      </c>
      <c r="I1" s="54" t="s">
        <v>25</v>
      </c>
      <c r="K1" s="48"/>
      <c r="L1" s="51" t="s">
        <v>22</v>
      </c>
      <c r="M1" s="49"/>
      <c r="N1" s="49"/>
      <c r="O1" s="50"/>
      <c r="P1"/>
      <c r="Q1"/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30" customHeight="1" x14ac:dyDescent="0.25">
      <c r="A2" s="36">
        <v>1</v>
      </c>
      <c r="B2" s="38" t="s">
        <v>15</v>
      </c>
      <c r="C2" s="52">
        <v>2</v>
      </c>
      <c r="D2" s="52"/>
      <c r="E2" s="52"/>
      <c r="F2" s="52" t="s">
        <v>16</v>
      </c>
      <c r="H2" s="55" t="s">
        <v>26</v>
      </c>
      <c r="I2" s="56" t="s">
        <v>1</v>
      </c>
    </row>
    <row r="3" spans="1:22" ht="30" customHeight="1" x14ac:dyDescent="0.25">
      <c r="A3" s="36">
        <v>2</v>
      </c>
      <c r="B3" s="37" t="s">
        <v>10</v>
      </c>
      <c r="C3" s="52"/>
      <c r="D3" s="52" t="s">
        <v>1</v>
      </c>
      <c r="E3" s="52">
        <v>3</v>
      </c>
      <c r="F3" s="52"/>
      <c r="H3" s="55" t="s">
        <v>27</v>
      </c>
      <c r="I3" s="56" t="s">
        <v>1</v>
      </c>
      <c r="K3" s="41" t="str">
        <f>VLOOKUP(1,T_ARBRE_DECIS[#Data],2,FALSE)</f>
        <v>Probablité de défaillance</v>
      </c>
      <c r="M3" s="1" t="str">
        <f>IF(U3&lt;&gt;0,"Non",IF(S3&lt;&gt;0,"Oui",""))</f>
        <v>Non</v>
      </c>
      <c r="O3" s="41" t="str">
        <f>IF(AND(M3="Oui",S3&lt;&gt;0),S3,IF(AND(M3="Non",U3&lt;&gt;0),U3,""))</f>
        <v>PRP</v>
      </c>
      <c r="R3" s="1">
        <f>VLOOKUP(1,T_ARBRE_DECIS[#Data],3,FALSE)</f>
        <v>2</v>
      </c>
      <c r="S3" s="1">
        <f>VLOOKUP(1,T_ARBRE_DECIS[#Data],4,FALSE)</f>
        <v>0</v>
      </c>
      <c r="T3" s="1">
        <f>VLOOKUP(1,T_ARBRE_DECIS[#Data],5,FALSE)</f>
        <v>0</v>
      </c>
      <c r="U3" s="1" t="str">
        <f>VLOOKUP(1,T_ARBRE_DECIS[#Data],6,FALSE)</f>
        <v>PRP</v>
      </c>
      <c r="V3" s="1">
        <f>IF(R3&gt;0,R3,IF(T3&gt;0,T3,0))</f>
        <v>2</v>
      </c>
    </row>
    <row r="4" spans="1:22" ht="30" customHeight="1" x14ac:dyDescent="0.25">
      <c r="A4" s="36">
        <v>3</v>
      </c>
      <c r="B4" s="37" t="s">
        <v>11</v>
      </c>
      <c r="C4" s="52">
        <v>4</v>
      </c>
      <c r="D4" s="52"/>
      <c r="E4" s="52"/>
      <c r="F4" s="52" t="s">
        <v>8</v>
      </c>
      <c r="H4" s="55" t="s">
        <v>28</v>
      </c>
      <c r="I4" s="56" t="s">
        <v>2</v>
      </c>
      <c r="K4" s="41" t="str">
        <f>IF(M3="Oui","Non",IF(M3="Non","Oui",""))</f>
        <v>Oui</v>
      </c>
    </row>
    <row r="5" spans="1:22" ht="30" customHeight="1" x14ac:dyDescent="0.25">
      <c r="A5" s="36">
        <v>4</v>
      </c>
      <c r="B5" s="37" t="s">
        <v>12</v>
      </c>
      <c r="C5" s="52"/>
      <c r="D5" s="52" t="s">
        <v>1</v>
      </c>
      <c r="E5" s="52"/>
      <c r="F5" s="52" t="s">
        <v>2</v>
      </c>
      <c r="H5" s="55" t="s">
        <v>29</v>
      </c>
      <c r="I5" s="56" t="s">
        <v>8</v>
      </c>
      <c r="K5" s="41" t="str">
        <f>IF(K4&lt;&gt;"",IF(AND(V3&gt;0,V3&lt;&gt;""),VLOOKUP(V3,T_ARBRE_DECIS[#Data],2,FALSE),IF(AND(K4="Oui",S3&lt;&gt;0),S3,IF(AND(K4="Non",U3&lt;&gt;0),U3,""))),"")</f>
        <v>A cette étape du process une mesure de maîtrise existe, spécifiquement conçue ou essentielle pour ramener le(s) danger(s) à un niveau acceptable ?</v>
      </c>
      <c r="M5" s="1" t="str">
        <f>IF(AND(U5&lt;&gt;0,U5&lt;&gt;""),"Non",IF(AND(S5&lt;&gt;0,S5&lt;&gt;""),"Oui",""))</f>
        <v>Oui</v>
      </c>
      <c r="O5" s="41" t="str">
        <f>IF(AND(M5="Oui",S5&lt;&gt;0),S5,IF(AND(M5="Non",U5&lt;&gt;0),U5,""))</f>
        <v>CCP</v>
      </c>
      <c r="R5" s="1">
        <f>IF(AND($V3&gt;0,$V3&lt;&gt;""),VLOOKUP($V3,T_ARBRE_DECIS[#Data],3,FALSE),"")</f>
        <v>0</v>
      </c>
      <c r="S5" s="1" t="str">
        <f>IF(AND($V3&gt;0,$V3&lt;&gt;""),VLOOKUP($V3,T_ARBRE_DECIS[#Data],4,FALSE),"")</f>
        <v>CCP</v>
      </c>
      <c r="T5" s="1">
        <f>IF(AND($V3&gt;0,$V3&lt;&gt;""),VLOOKUP($V3,T_ARBRE_DECIS[#Data],5,FALSE),"")</f>
        <v>3</v>
      </c>
      <c r="U5" s="1">
        <f>IF(AND($V3&gt;0,$V3&lt;&gt;""),VLOOKUP($V3,T_ARBRE_DECIS[#Data],6,FALSE),"")</f>
        <v>0</v>
      </c>
      <c r="V5" s="1">
        <f>IF(R5&gt;0,R5,IF(T5&gt;0,T5,0))</f>
        <v>3</v>
      </c>
    </row>
    <row r="6" spans="1:22" ht="30" customHeight="1" x14ac:dyDescent="0.25">
      <c r="H6" s="55" t="s">
        <v>23</v>
      </c>
      <c r="I6" s="56" t="s">
        <v>16</v>
      </c>
      <c r="K6" s="41" t="str">
        <f>IF(M5="Oui","Non",IF(M5="Non","Oui",""))</f>
        <v>Non</v>
      </c>
    </row>
    <row r="7" spans="1:22" ht="30" customHeight="1" x14ac:dyDescent="0.25">
      <c r="H7" s="55"/>
      <c r="I7" s="56"/>
      <c r="K7" s="41" t="str">
        <f>IF(K6&lt;&gt;"",IF(AND(V5&gt;0,V5&lt;&gt;""),VLOOKUP(V5,T_ARBRE_DECIS[#Data],2,FALSE),IF(AND(K6="Oui",S5&lt;&gt;0),S5,IF(AND(K6="Non",U5&lt;&gt;0),U5,""))),"")</f>
        <v>Une contamination peut-elle survenir ou dépasser le niveau de danger acceptable (Cf. cotation du risque) ?</v>
      </c>
      <c r="M7" s="1" t="str">
        <f>IF(AND(U7&lt;&gt;0,U7&lt;&gt;""),"Non",IF(AND(S7&lt;&gt;0,S7&lt;&gt;""),"Oui",""))</f>
        <v>Non</v>
      </c>
      <c r="O7" s="41" t="str">
        <f>IF(AND(M7="Oui",S7&lt;&gt;0),S7,IF(AND(M7="Non",U7&lt;&gt;0),U7,""))</f>
        <v>PRP suffisants</v>
      </c>
      <c r="R7" s="1">
        <f>IF(AND($V5&gt;0,$V5&lt;&gt;""),VLOOKUP($V5,T_ARBRE_DECIS[#Data],3,FALSE),"")</f>
        <v>4</v>
      </c>
      <c r="S7" s="1">
        <f>IF(AND($V5&gt;0,$V5&lt;&gt;""),VLOOKUP($V5,T_ARBRE_DECIS[#Data],4,FALSE),"")</f>
        <v>0</v>
      </c>
      <c r="T7" s="1">
        <f>IF(AND($V5&gt;0,$V5&lt;&gt;""),VLOOKUP($V5,T_ARBRE_DECIS[#Data],5,FALSE),"")</f>
        <v>0</v>
      </c>
      <c r="U7" s="1" t="str">
        <f>IF(AND($V5&gt;0,$V5&lt;&gt;""),VLOOKUP($V5,T_ARBRE_DECIS[#Data],6,FALSE),"")</f>
        <v>PRP suffisants</v>
      </c>
      <c r="V7" s="1">
        <f>IF(R7&gt;0,R7,IF(T7&gt;0,T7,0))</f>
        <v>4</v>
      </c>
    </row>
    <row r="8" spans="1:22" ht="30" customHeight="1" x14ac:dyDescent="0.25">
      <c r="H8" s="55"/>
      <c r="I8" s="56"/>
      <c r="K8" s="41" t="str">
        <f>IF(M7="Oui","Non",IF(M7="Non","Oui",""))</f>
        <v>Oui</v>
      </c>
    </row>
    <row r="9" spans="1:22" ht="30" customHeight="1" x14ac:dyDescent="0.25">
      <c r="H9" s="55"/>
      <c r="I9" s="56"/>
      <c r="K9" s="41" t="str">
        <f>IF(K8&lt;&gt;"",IF(AND(V7&gt;0,V7&lt;&gt;""),VLOOKUP(V7,T_ARBRE_DECIS[#Data],2,FALSE),IF(AND(K8="Oui",S7&lt;&gt;0),S7,IF(AND(K8="Non",U7&lt;&gt;0),U7,""))),"")</f>
        <v>Une mesure de maîtrise à une étape ultérieure permet-elle d'éliminer le(s) danger(s) ou le(s) ramener à un niveau acceptable</v>
      </c>
      <c r="M9" s="1" t="str">
        <f>IF(AND(U9&lt;&gt;0,U9&lt;&gt;""),"Non",IF(AND(S9&lt;&gt;0,S9&lt;&gt;""),"Oui",""))</f>
        <v>Non</v>
      </c>
      <c r="O9" s="41" t="str">
        <f>IF(AND(M9="Oui",S9&lt;&gt;0),S9,IF(AND(M9="Non",U9&lt;&gt;0),U9,""))</f>
        <v>PRPo</v>
      </c>
      <c r="R9" s="1">
        <f>IF(AND($V7&gt;0,$V7&lt;&gt;""),VLOOKUP($V7,T_ARBRE_DECIS[#Data],3,FALSE),"")</f>
        <v>0</v>
      </c>
      <c r="S9" s="1" t="str">
        <f>IF(AND($V7&gt;0,$V7&lt;&gt;""),VLOOKUP($V7,T_ARBRE_DECIS[#Data],4,FALSE),"")</f>
        <v>CCP</v>
      </c>
      <c r="T9" s="1">
        <f>IF(AND($V7&gt;0,$V7&lt;&gt;""),VLOOKUP($V7,T_ARBRE_DECIS[#Data],5,FALSE),"")</f>
        <v>0</v>
      </c>
      <c r="U9" s="1" t="str">
        <f>IF(AND($V7&gt;0,$V7&lt;&gt;""),VLOOKUP($V7,T_ARBRE_DECIS[#Data],6,FALSE),"")</f>
        <v>PRPo</v>
      </c>
      <c r="V9" s="1">
        <f>IF(R9&gt;0,R9,IF(T9&gt;0,T9,0))</f>
        <v>0</v>
      </c>
    </row>
    <row r="10" spans="1:22" ht="30" customHeight="1" x14ac:dyDescent="0.25">
      <c r="H10" s="55"/>
      <c r="I10" s="56"/>
      <c r="K10" s="41" t="str">
        <f>IF(M9="Oui","Non",IF(M9="Non","Oui",""))</f>
        <v>Oui</v>
      </c>
    </row>
    <row r="11" spans="1:22" ht="30" customHeight="1" x14ac:dyDescent="0.25">
      <c r="H11" s="55"/>
      <c r="I11" s="56"/>
      <c r="K11" s="41" t="str">
        <f>IF(K10&lt;&gt;"",IF(AND(V9&gt;0,V9&lt;&gt;""),VLOOKUP(V9,T_ARBRE_DECIS[#Data],2,FALSE),IF(AND(K10="Oui",S9&lt;&gt;0),S9,IF(AND(K10="Non",U9&lt;&gt;0),U9,""))),"")</f>
        <v>CCP</v>
      </c>
      <c r="M11" s="1" t="str">
        <f>IF(AND(U11&lt;&gt;0,U11&lt;&gt;""),"Non",IF(AND(S11&lt;&gt;0,S11&lt;&gt;""),"Oui",""))</f>
        <v/>
      </c>
      <c r="O11" s="41" t="str">
        <f>IF(AND(M11="Oui",S11&lt;&gt;0),S11,IF(AND(M11="Non",U11&lt;&gt;0),U11,""))</f>
        <v/>
      </c>
      <c r="R11" s="1" t="str">
        <f>IF(AND($V9&gt;0,$V9&lt;&gt;""),VLOOKUP($V9,T_ARBRE_DECIS[#Data],3,FALSE),"")</f>
        <v/>
      </c>
      <c r="S11" s="1" t="str">
        <f>IF(AND($V9&gt;0,$V9&lt;&gt;""),VLOOKUP($V9,T_ARBRE_DECIS[#Data],4,FALSE),"")</f>
        <v/>
      </c>
      <c r="T11" s="1" t="str">
        <f>IF(AND($V9&gt;0,$V9&lt;&gt;""),VLOOKUP($V9,T_ARBRE_DECIS[#Data],5,FALSE),"")</f>
        <v/>
      </c>
      <c r="U11" s="1" t="str">
        <f>IF(AND($V9&gt;0,$V9&lt;&gt;""),VLOOKUP($V9,T_ARBRE_DECIS[#Data],6,FALSE),"")</f>
        <v/>
      </c>
      <c r="V11" s="1" t="str">
        <f>IF(R11&gt;0,R11,IF(T11&gt;0,T11,0))</f>
        <v/>
      </c>
    </row>
    <row r="12" spans="1:22" ht="30" customHeight="1" x14ac:dyDescent="0.25">
      <c r="H12" s="55"/>
      <c r="I12" s="56"/>
      <c r="K12" s="41" t="str">
        <f>IF(M11="Oui","Non",IF(M11="Non","Oui",""))</f>
        <v/>
      </c>
    </row>
    <row r="13" spans="1:22" ht="30" customHeight="1" x14ac:dyDescent="0.25">
      <c r="H13" s="55"/>
      <c r="I13" s="56"/>
      <c r="K13" s="41" t="str">
        <f>IF(K12&lt;&gt;"",IF(AND(V11&gt;0,V11&lt;&gt;""),VLOOKUP(V11,T_ARBRE_DECIS[#Data],2,FALSE),IF(AND(K12="Oui",S11&lt;&gt;0),S11,IF(AND(K12="Non",U11&lt;&gt;0),U11,""))),"")</f>
        <v/>
      </c>
      <c r="M13" s="1" t="str">
        <f>IF(AND(U13&lt;&gt;0,U13&lt;&gt;""),"Non",IF(AND(S13&lt;&gt;0,S13&lt;&gt;""),"Oui",""))</f>
        <v/>
      </c>
      <c r="O13" s="41" t="str">
        <f>IF(AND(M13="Oui",S13&lt;&gt;0),S13,IF(AND(M13="Non",U13&lt;&gt;0),U13,""))</f>
        <v/>
      </c>
      <c r="R13" s="1" t="str">
        <f>IF(AND($V11&gt;0,$V11&lt;&gt;""),VLOOKUP($V11,T_ARBRE_DECIS[#Data],3,FALSE),"")</f>
        <v/>
      </c>
      <c r="S13" s="1" t="str">
        <f>IF(AND($V11&gt;0,$V11&lt;&gt;""),VLOOKUP($V11,T_ARBRE_DECIS[#Data],4,FALSE),"")</f>
        <v/>
      </c>
      <c r="T13" s="1" t="str">
        <f>IF(AND($V11&gt;0,$V11&lt;&gt;""),VLOOKUP($V11,T_ARBRE_DECIS[#Data],5,FALSE),"")</f>
        <v/>
      </c>
      <c r="U13" s="1" t="str">
        <f>IF(AND($V11&gt;0,$V11&lt;&gt;""),VLOOKUP($V11,T_ARBRE_DECIS[#Data],6,FALSE),"")</f>
        <v/>
      </c>
      <c r="V13" s="1" t="str">
        <f>IF(R13&gt;0,R13,IF(T13&gt;0,T13,0))</f>
        <v/>
      </c>
    </row>
    <row r="14" spans="1:22" ht="30" customHeight="1" x14ac:dyDescent="0.25">
      <c r="H14" s="55"/>
      <c r="I14" s="56"/>
      <c r="K14" s="41" t="str">
        <f>IF(M13="Oui","Non",IF(M13="Non","Oui",""))</f>
        <v/>
      </c>
    </row>
    <row r="15" spans="1:22" ht="30" customHeight="1" x14ac:dyDescent="0.25">
      <c r="H15" s="55"/>
      <c r="I15" s="56"/>
      <c r="K15" s="41" t="str">
        <f>IF(K14&lt;&gt;"",IF(AND(V13&gt;0,V13&lt;&gt;""),VLOOKUP(V13,T_ARBRE_DECIS[#Data],2,FALSE),IF(AND(K14="Oui",S13&lt;&gt;0),S13,IF(AND(K14="Non",U13&lt;&gt;0),U13,""))),"")</f>
        <v/>
      </c>
      <c r="M15" s="1" t="str">
        <f>IF(AND(U15&lt;&gt;0,U15&lt;&gt;""),"Non",IF(AND(S15&lt;&gt;0,S15&lt;&gt;""),"Oui",""))</f>
        <v/>
      </c>
      <c r="O15" s="41" t="str">
        <f>IF(AND(M15="Oui",S15&lt;&gt;0),S15,IF(AND(M15="Non",U15&lt;&gt;0),U15,""))</f>
        <v/>
      </c>
      <c r="R15" s="1" t="str">
        <f>IF(AND($V13&gt;0,$V13&lt;&gt;""),VLOOKUP($V13,T_ARBRE_DECIS[#Data],3,FALSE),"")</f>
        <v/>
      </c>
      <c r="S15" s="1" t="str">
        <f>IF(AND($V13&gt;0,$V13&lt;&gt;""),VLOOKUP($V13,T_ARBRE_DECIS[#Data],4,FALSE),"")</f>
        <v/>
      </c>
      <c r="T15" s="1" t="str">
        <f>IF(AND($V13&gt;0,$V13&lt;&gt;""),VLOOKUP($V13,T_ARBRE_DECIS[#Data],5,FALSE),"")</f>
        <v/>
      </c>
      <c r="U15" s="1" t="str">
        <f>IF(AND($V13&gt;0,$V13&lt;&gt;""),VLOOKUP($V13,T_ARBRE_DECIS[#Data],6,FALSE),"")</f>
        <v/>
      </c>
      <c r="V15" s="1" t="str">
        <f>IF(R15&gt;0,R15,IF(T15&gt;0,T15,0))</f>
        <v/>
      </c>
    </row>
    <row r="16" spans="1:22" ht="30" customHeight="1" x14ac:dyDescent="0.25">
      <c r="H16" s="55"/>
      <c r="I16" s="56"/>
      <c r="K16" s="41" t="str">
        <f>IF(M15="Oui","Non",IF(M15="Non","Oui",""))</f>
        <v/>
      </c>
    </row>
    <row r="17" spans="8:22" ht="30" customHeight="1" x14ac:dyDescent="0.25">
      <c r="H17" s="55"/>
      <c r="I17" s="56"/>
      <c r="K17" s="41" t="str">
        <f>IF(K16&lt;&gt;"",IF(AND(V15&gt;0,V15&lt;&gt;""),VLOOKUP(V15,T_ARBRE_DECIS[#Data],2,FALSE),IF(AND(K16="Oui",S15&lt;&gt;0),S15,IF(AND(K16="Non",U15&lt;&gt;0),U15,""))),"")</f>
        <v/>
      </c>
      <c r="M17" s="1" t="str">
        <f>IF(AND(U17&lt;&gt;0,U17&lt;&gt;""),"Non",IF(AND(S17&lt;&gt;0,S17&lt;&gt;""),"Oui",""))</f>
        <v/>
      </c>
      <c r="O17" s="41" t="str">
        <f>IF(AND(M17="Oui",S17&lt;&gt;0),S17,IF(AND(M17="Non",U17&lt;&gt;0),U17,""))</f>
        <v/>
      </c>
      <c r="R17" s="1" t="str">
        <f>IF(AND($V15&gt;0,$V15&lt;&gt;""),VLOOKUP($V15,T_ARBRE_DECIS[#Data],3,FALSE),"")</f>
        <v/>
      </c>
      <c r="S17" s="1" t="str">
        <f>IF(AND($V15&gt;0,$V15&lt;&gt;""),VLOOKUP($V15,T_ARBRE_DECIS[#Data],4,FALSE),"")</f>
        <v/>
      </c>
      <c r="T17" s="1" t="str">
        <f>IF(AND($V15&gt;0,$V15&lt;&gt;""),VLOOKUP($V15,T_ARBRE_DECIS[#Data],5,FALSE),"")</f>
        <v/>
      </c>
      <c r="U17" s="1" t="str">
        <f>IF(AND($V15&gt;0,$V15&lt;&gt;""),VLOOKUP($V15,T_ARBRE_DECIS[#Data],6,FALSE),"")</f>
        <v/>
      </c>
      <c r="V17" s="1" t="str">
        <f>IF(R17&gt;0,R17,IF(T17&gt;0,T17,0))</f>
        <v/>
      </c>
    </row>
    <row r="18" spans="8:22" ht="30" customHeight="1" x14ac:dyDescent="0.25">
      <c r="H18" s="55"/>
      <c r="I18" s="56"/>
      <c r="K18" s="41" t="str">
        <f>IF(M17="Oui","Non",IF(M17="Non","Oui",""))</f>
        <v/>
      </c>
    </row>
    <row r="19" spans="8:22" ht="30" customHeight="1" x14ac:dyDescent="0.25">
      <c r="H19" s="55"/>
      <c r="I19" s="56"/>
      <c r="K19" s="41" t="str">
        <f>IF(K18&lt;&gt;"",IF(AND(V17&gt;0,V17&lt;&gt;""),VLOOKUP(V17,T_ARBRE_DECIS[#Data],2,FALSE),IF(AND(K18="Oui",S17&lt;&gt;0),S17,IF(AND(K18="Non",U17&lt;&gt;0),U17,""))),"")</f>
        <v/>
      </c>
      <c r="M19" s="1" t="str">
        <f>IF(AND(U19&lt;&gt;0,U19&lt;&gt;""),"Non",IF(AND(S19&lt;&gt;0,S19&lt;&gt;""),"Oui",""))</f>
        <v/>
      </c>
      <c r="O19" s="41" t="str">
        <f>IF(AND(M19="Oui",S19&lt;&gt;0),S19,IF(AND(M19="Non",U19&lt;&gt;0),U19,""))</f>
        <v/>
      </c>
      <c r="R19" s="1" t="str">
        <f>IF(AND($V17&gt;0,$V17&lt;&gt;""),VLOOKUP($V17,T_ARBRE_DECIS[#Data],3,FALSE),"")</f>
        <v/>
      </c>
      <c r="S19" s="1" t="str">
        <f>IF(AND($V17&gt;0,$V17&lt;&gt;""),VLOOKUP($V17,T_ARBRE_DECIS[#Data],4,FALSE),"")</f>
        <v/>
      </c>
      <c r="T19" s="1" t="str">
        <f>IF(AND($V17&gt;0,$V17&lt;&gt;""),VLOOKUP($V17,T_ARBRE_DECIS[#Data],5,FALSE),"")</f>
        <v/>
      </c>
      <c r="U19" s="1" t="str">
        <f>IF(AND($V17&gt;0,$V17&lt;&gt;""),VLOOKUP($V17,T_ARBRE_DECIS[#Data],6,FALSE),"")</f>
        <v/>
      </c>
      <c r="V19" s="1" t="str">
        <f>IF(R19&gt;0,R19,IF(T19&gt;0,T19,0))</f>
        <v/>
      </c>
    </row>
    <row r="20" spans="8:22" ht="30" customHeight="1" x14ac:dyDescent="0.25">
      <c r="H20" s="55"/>
      <c r="I20" s="56"/>
      <c r="K20" s="41" t="str">
        <f>IF(M19="Oui","Non",IF(M19="Non","Oui",""))</f>
        <v/>
      </c>
    </row>
    <row r="21" spans="8:22" ht="30" customHeight="1" x14ac:dyDescent="0.25">
      <c r="H21" s="55"/>
      <c r="I21" s="56"/>
      <c r="K21" s="41" t="str">
        <f>IF(K20&lt;&gt;"",IF(AND(V19&gt;0,V19&lt;&gt;""),VLOOKUP(V19,T_ARBRE_DECIS[#Data],2,FALSE),IF(AND(K20="Oui",S19&lt;&gt;0),S19,IF(AND(K20="Non",U19&lt;&gt;0),U19,""))),"")</f>
        <v/>
      </c>
      <c r="M21" s="1" t="str">
        <f>IF(AND(U21&lt;&gt;0,U21&lt;&gt;""),"Non",IF(AND(S21&lt;&gt;0,S21&lt;&gt;""),"Oui",""))</f>
        <v/>
      </c>
      <c r="O21" s="41" t="str">
        <f>IF(AND(M21="Oui",S21&lt;&gt;0),S21,IF(AND(M21="Non",U21&lt;&gt;0),U21,""))</f>
        <v/>
      </c>
      <c r="R21" s="1" t="str">
        <f>IF(AND($V19&gt;0,$V19&lt;&gt;""),VLOOKUP($V19,T_ARBRE_DECIS[#Data],3,FALSE),"")</f>
        <v/>
      </c>
      <c r="S21" s="1" t="str">
        <f>IF(AND($V19&gt;0,$V19&lt;&gt;""),VLOOKUP($V19,T_ARBRE_DECIS[#Data],4,FALSE),"")</f>
        <v/>
      </c>
      <c r="T21" s="1" t="str">
        <f>IF(AND($V19&gt;0,$V19&lt;&gt;""),VLOOKUP($V19,T_ARBRE_DECIS[#Data],5,FALSE),"")</f>
        <v/>
      </c>
      <c r="U21" s="1" t="str">
        <f>IF(AND($V19&gt;0,$V19&lt;&gt;""),VLOOKUP($V19,T_ARBRE_DECIS[#Data],6,FALSE),"")</f>
        <v/>
      </c>
      <c r="V21" s="1" t="str">
        <f>IF(R21&gt;0,R21,IF(T21&gt;0,T21,0))</f>
        <v/>
      </c>
    </row>
    <row r="22" spans="8:22" ht="30" customHeight="1" x14ac:dyDescent="0.25">
      <c r="H22" s="55"/>
      <c r="I22" s="56"/>
      <c r="K22" s="41" t="str">
        <f>IF(M21="Oui","Non",IF(M21="Non","Oui",""))</f>
        <v/>
      </c>
    </row>
    <row r="23" spans="8:22" ht="30" customHeight="1" x14ac:dyDescent="0.25">
      <c r="H23" s="55"/>
      <c r="I23" s="56"/>
      <c r="K23" s="41" t="str">
        <f>IF(K22&lt;&gt;"",IF(AND(V21&gt;0,V21&lt;&gt;""),VLOOKUP(V21,T_ARBRE_DECIS[#Data],2,FALSE),IF(AND(K22="Oui",S21&lt;&gt;0),S21,IF(AND(K22="Non",U21&lt;&gt;0),U21,""))),"")</f>
        <v/>
      </c>
      <c r="M23" s="1" t="str">
        <f>IF(AND(U23&lt;&gt;0,U23&lt;&gt;""),"Non",IF(AND(S23&lt;&gt;0,S23&lt;&gt;""),"Oui",""))</f>
        <v/>
      </c>
      <c r="O23" s="41" t="str">
        <f>IF(AND(M23="Oui",S23&lt;&gt;0),S23,IF(AND(M23="Non",U23&lt;&gt;0),U23,""))</f>
        <v/>
      </c>
      <c r="R23" s="1" t="str">
        <f>IF(AND($V21&gt;0,$V21&lt;&gt;""),VLOOKUP($V21,T_ARBRE_DECIS[#Data],3,FALSE),"")</f>
        <v/>
      </c>
      <c r="S23" s="1" t="str">
        <f>IF(AND($V21&gt;0,$V21&lt;&gt;""),VLOOKUP($V21,T_ARBRE_DECIS[#Data],4,FALSE),"")</f>
        <v/>
      </c>
      <c r="T23" s="1" t="str">
        <f>IF(AND($V21&gt;0,$V21&lt;&gt;""),VLOOKUP($V21,T_ARBRE_DECIS[#Data],5,FALSE),"")</f>
        <v/>
      </c>
      <c r="U23" s="1" t="str">
        <f>IF(AND($V21&gt;0,$V21&lt;&gt;""),VLOOKUP($V21,T_ARBRE_DECIS[#Data],6,FALSE),"")</f>
        <v/>
      </c>
      <c r="V23" s="1" t="str">
        <f>IF(R23&gt;0,R23,IF(T23&gt;0,T23,0))</f>
        <v/>
      </c>
    </row>
    <row r="24" spans="8:22" ht="30" customHeight="1" x14ac:dyDescent="0.25">
      <c r="H24" s="55"/>
      <c r="I24" s="56"/>
      <c r="K24" s="41" t="str">
        <f>IF(M23="Oui","Non",IF(M23="Non","Oui",""))</f>
        <v/>
      </c>
    </row>
    <row r="25" spans="8:22" ht="30" customHeight="1" x14ac:dyDescent="0.25">
      <c r="H25" s="55"/>
      <c r="I25" s="56"/>
      <c r="K25" s="41" t="str">
        <f>IF(K24&lt;&gt;"",IF(AND(V23&gt;0,V23&lt;&gt;""),VLOOKUP(V23,T_ARBRE_DECIS[#Data],2,FALSE),IF(AND(K24="Oui",S23&lt;&gt;0),S23,IF(AND(K24="Non",U23&lt;&gt;0),U23,""))),"")</f>
        <v/>
      </c>
      <c r="M25" s="1" t="str">
        <f>IF(AND(U25&lt;&gt;0,U25&lt;&gt;""),"Non",IF(AND(S25&lt;&gt;0,S25&lt;&gt;""),"Oui",""))</f>
        <v/>
      </c>
      <c r="O25" s="41" t="str">
        <f>IF(AND(M25="Oui",S25&lt;&gt;0),S25,IF(AND(M25="Non",U25&lt;&gt;0),U25,""))</f>
        <v/>
      </c>
      <c r="R25" s="1" t="str">
        <f>IF(AND($V23&gt;0,$V23&lt;&gt;""),VLOOKUP($V23,T_ARBRE_DECIS[#Data],3,FALSE),"")</f>
        <v/>
      </c>
      <c r="S25" s="1" t="str">
        <f>IF(AND($V23&gt;0,$V23&lt;&gt;""),VLOOKUP($V23,T_ARBRE_DECIS[#Data],4,FALSE),"")</f>
        <v/>
      </c>
      <c r="T25" s="1" t="str">
        <f>IF(AND($V23&gt;0,$V23&lt;&gt;""),VLOOKUP($V23,T_ARBRE_DECIS[#Data],5,FALSE),"")</f>
        <v/>
      </c>
      <c r="U25" s="1" t="str">
        <f>IF(AND($V23&gt;0,$V23&lt;&gt;""),VLOOKUP($V23,T_ARBRE_DECIS[#Data],6,FALSE),"")</f>
        <v/>
      </c>
      <c r="V25" s="1" t="str">
        <f>IF(R25&gt;0,R25,IF(T25&gt;0,T25,0))</f>
        <v/>
      </c>
    </row>
    <row r="26" spans="8:22" ht="30" customHeight="1" x14ac:dyDescent="0.25">
      <c r="H26" s="55"/>
      <c r="I26" s="56"/>
      <c r="K26" s="41" t="str">
        <f>IF(M25="Oui","Non",IF(M25="Non","Oui",""))</f>
        <v/>
      </c>
    </row>
    <row r="27" spans="8:22" ht="30" customHeight="1" x14ac:dyDescent="0.25">
      <c r="H27" s="55"/>
      <c r="I27" s="56"/>
      <c r="K27" s="41" t="str">
        <f>IF(K26&lt;&gt;"",IF(AND(V25&gt;0,V25&lt;&gt;""),VLOOKUP(V25,T_ARBRE_DECIS[#Data],2,FALSE),IF(AND(K26="Oui",S25&lt;&gt;0),S25,IF(AND(K26="Non",U25&lt;&gt;0),U25,""))),"")</f>
        <v/>
      </c>
      <c r="M27" s="1" t="str">
        <f>IF(AND(U27&lt;&gt;0,U27&lt;&gt;""),"Non",IF(AND(S27&lt;&gt;0,S27&lt;&gt;""),"Oui",""))</f>
        <v/>
      </c>
      <c r="O27" s="41" t="str">
        <f>IF(AND(M27="Oui",S27&lt;&gt;0),S27,IF(AND(M27="Non",U27&lt;&gt;0),U27,""))</f>
        <v/>
      </c>
      <c r="R27" s="1" t="str">
        <f>IF(AND($V25&gt;0,$V25&lt;&gt;""),VLOOKUP($V25,T_ARBRE_DECIS[#Data],3,FALSE),"")</f>
        <v/>
      </c>
      <c r="S27" s="1" t="str">
        <f>IF(AND($V25&gt;0,$V25&lt;&gt;""),VLOOKUP($V25,T_ARBRE_DECIS[#Data],4,FALSE),"")</f>
        <v/>
      </c>
      <c r="T27" s="1" t="str">
        <f>IF(AND($V25&gt;0,$V25&lt;&gt;""),VLOOKUP($V25,T_ARBRE_DECIS[#Data],5,FALSE),"")</f>
        <v/>
      </c>
      <c r="U27" s="1" t="str">
        <f>IF(AND($V25&gt;0,$V25&lt;&gt;""),VLOOKUP($V25,T_ARBRE_DECIS[#Data],6,FALSE),"")</f>
        <v/>
      </c>
      <c r="V27" s="1" t="str">
        <f>IF(R27&gt;0,R27,IF(T27&gt;0,T27,0))</f>
        <v/>
      </c>
    </row>
    <row r="28" spans="8:22" ht="30" customHeight="1" x14ac:dyDescent="0.25">
      <c r="H28" s="55"/>
      <c r="I28" s="56"/>
      <c r="K28" s="41" t="str">
        <f>IF(M27="Oui","Non",IF(M27="Non","Oui",""))</f>
        <v/>
      </c>
    </row>
    <row r="29" spans="8:22" ht="30" customHeight="1" x14ac:dyDescent="0.25">
      <c r="H29" s="55"/>
      <c r="I29" s="56"/>
      <c r="K29" s="41" t="str">
        <f>IF(K28&lt;&gt;"",IF(AND(V27&gt;0,V27&lt;&gt;""),VLOOKUP(V27,T_ARBRE_DECIS[#Data],2,FALSE),IF(AND(K28="Oui",S27&lt;&gt;0),S27,IF(AND(K28="Non",U27&lt;&gt;0),U27,""))),"")</f>
        <v/>
      </c>
      <c r="M29" s="1" t="str">
        <f>IF(AND(U29&lt;&gt;0,U29&lt;&gt;""),"Non",IF(AND(S29&lt;&gt;0,S29&lt;&gt;""),"Oui",""))</f>
        <v/>
      </c>
      <c r="O29" s="41" t="str">
        <f>IF(AND(M29="Oui",S29&lt;&gt;0),S29,IF(AND(M29="Non",U29&lt;&gt;0),U29,""))</f>
        <v/>
      </c>
      <c r="R29" s="1" t="str">
        <f>IF(AND($V27&gt;0,$V27&lt;&gt;""),VLOOKUP($V27,T_ARBRE_DECIS[#Data],3,FALSE),"")</f>
        <v/>
      </c>
      <c r="S29" s="1" t="str">
        <f>IF(AND($V27&gt;0,$V27&lt;&gt;""),VLOOKUP($V27,T_ARBRE_DECIS[#Data],4,FALSE),"")</f>
        <v/>
      </c>
      <c r="T29" s="1" t="str">
        <f>IF(AND($V27&gt;0,$V27&lt;&gt;""),VLOOKUP($V27,T_ARBRE_DECIS[#Data],5,FALSE),"")</f>
        <v/>
      </c>
      <c r="U29" s="1" t="str">
        <f>IF(AND($V27&gt;0,$V27&lt;&gt;""),VLOOKUP($V27,T_ARBRE_DECIS[#Data],6,FALSE),"")</f>
        <v/>
      </c>
      <c r="V29" s="1" t="str">
        <f>IF(R29&gt;0,R29,IF(T29&gt;0,T29,0))</f>
        <v/>
      </c>
    </row>
    <row r="30" spans="8:22" ht="30" customHeight="1" x14ac:dyDescent="0.25">
      <c r="H30" s="55"/>
      <c r="I30" s="56"/>
      <c r="K30" s="41" t="str">
        <f>IF(M29="Oui","Non",IF(M29="Non","Oui",""))</f>
        <v/>
      </c>
    </row>
    <row r="31" spans="8:22" ht="30" customHeight="1" x14ac:dyDescent="0.25">
      <c r="H31" s="55"/>
      <c r="I31" s="56"/>
      <c r="K31" s="41" t="str">
        <f>IF(K30&lt;&gt;"",IF(AND(V29&gt;0,V29&lt;&gt;""),VLOOKUP(V29,T_ARBRE_DECIS[#Data],2,FALSE),IF(AND(K30="Oui",S29&lt;&gt;0),S29,IF(AND(K30="Non",U29&lt;&gt;0),U29,""))),"")</f>
        <v/>
      </c>
      <c r="M31" s="1" t="str">
        <f>IF(AND(U31&lt;&gt;0,U31&lt;&gt;""),"Non",IF(AND(S31&lt;&gt;0,S31&lt;&gt;""),"Oui",""))</f>
        <v/>
      </c>
      <c r="O31" s="41" t="str">
        <f>IF(AND(M31="Oui",S31&lt;&gt;0),S31,IF(AND(M31="Non",U31&lt;&gt;0),U31,""))</f>
        <v/>
      </c>
      <c r="R31" s="1" t="str">
        <f>IF(AND($V29&gt;0,$V29&lt;&gt;""),VLOOKUP($V29,T_ARBRE_DECIS[#Data],3,FALSE),"")</f>
        <v/>
      </c>
      <c r="S31" s="1" t="str">
        <f>IF(AND($V29&gt;0,$V29&lt;&gt;""),VLOOKUP($V29,T_ARBRE_DECIS[#Data],4,FALSE),"")</f>
        <v/>
      </c>
      <c r="T31" s="1" t="str">
        <f>IF(AND($V29&gt;0,$V29&lt;&gt;""),VLOOKUP($V29,T_ARBRE_DECIS[#Data],5,FALSE),"")</f>
        <v/>
      </c>
      <c r="U31" s="1" t="str">
        <f>IF(AND($V29&gt;0,$V29&lt;&gt;""),VLOOKUP($V29,T_ARBRE_DECIS[#Data],6,FALSE),"")</f>
        <v/>
      </c>
      <c r="V31" s="1" t="str">
        <f>IF(R31&gt;0,R31,IF(T31&gt;0,T31,0))</f>
        <v/>
      </c>
    </row>
    <row r="32" spans="8:22" ht="30" customHeight="1" x14ac:dyDescent="0.25">
      <c r="H32" s="55"/>
      <c r="I32" s="56"/>
      <c r="K32" s="41" t="str">
        <f>IF(M31="Oui","Non",IF(M31="Non","Oui",""))</f>
        <v/>
      </c>
    </row>
    <row r="33" spans="8:22" ht="30" customHeight="1" x14ac:dyDescent="0.25">
      <c r="H33" s="55"/>
      <c r="I33" s="56"/>
      <c r="K33" s="41" t="str">
        <f>IF(K32&lt;&gt;"",IF(AND(V31&gt;0,V31&lt;&gt;""),VLOOKUP(V31,T_ARBRE_DECIS[#Data],2,FALSE),IF(AND(K32="Oui",S31&lt;&gt;0),S31,IF(AND(K32="Non",U31&lt;&gt;0),U31,""))),"")</f>
        <v/>
      </c>
      <c r="M33" s="1" t="str">
        <f>IF(AND(U33&lt;&gt;0,U33&lt;&gt;""),"Non",IF(AND(S33&lt;&gt;0,S33&lt;&gt;""),"Oui",""))</f>
        <v/>
      </c>
      <c r="O33" s="41" t="str">
        <f>IF(AND(M33="Oui",S33&lt;&gt;0),S33,IF(AND(M33="Non",U33&lt;&gt;0),U33,""))</f>
        <v/>
      </c>
      <c r="R33" s="1" t="str">
        <f>IF(AND($V31&gt;0,$V31&lt;&gt;""),VLOOKUP($V31,T_ARBRE_DECIS[#Data],3,FALSE),"")</f>
        <v/>
      </c>
      <c r="S33" s="1" t="str">
        <f>IF(AND($V31&gt;0,$V31&lt;&gt;""),VLOOKUP($V31,T_ARBRE_DECIS[#Data],4,FALSE),"")</f>
        <v/>
      </c>
      <c r="T33" s="1" t="str">
        <f>IF(AND($V31&gt;0,$V31&lt;&gt;""),VLOOKUP($V31,T_ARBRE_DECIS[#Data],5,FALSE),"")</f>
        <v/>
      </c>
      <c r="U33" s="1" t="str">
        <f>IF(AND($V31&gt;0,$V31&lt;&gt;""),VLOOKUP($V31,T_ARBRE_DECIS[#Data],6,FALSE),"")</f>
        <v/>
      </c>
      <c r="V33" s="1" t="str">
        <f>IF(R33&gt;0,R33,IF(T33&gt;0,T33,0))</f>
        <v/>
      </c>
    </row>
    <row r="34" spans="8:22" ht="30" customHeight="1" x14ac:dyDescent="0.25">
      <c r="H34" s="55"/>
      <c r="I34" s="56"/>
      <c r="K34" s="41" t="str">
        <f>IF(M33="Oui","Non",IF(M33="Non","Oui",""))</f>
        <v/>
      </c>
    </row>
    <row r="35" spans="8:22" ht="30" customHeight="1" x14ac:dyDescent="0.25">
      <c r="H35" s="55"/>
      <c r="I35" s="56"/>
      <c r="K35" s="41" t="str">
        <f>IF(K34&lt;&gt;"",IF(AND(V33&gt;0,V33&lt;&gt;""),VLOOKUP(V33,T_ARBRE_DECIS[#Data],2,FALSE),IF(AND(K34="Oui",S33&lt;&gt;0),S33,IF(AND(K34="Non",U33&lt;&gt;0),U33,""))),"")</f>
        <v/>
      </c>
      <c r="M35" s="1" t="str">
        <f>IF(AND(U35&lt;&gt;0,U35&lt;&gt;""),"Non",IF(AND(S35&lt;&gt;0,S35&lt;&gt;""),"Oui",""))</f>
        <v/>
      </c>
      <c r="O35" s="41" t="str">
        <f>IF(AND(M35="Oui",S35&lt;&gt;0),S35,IF(AND(M35="Non",U35&lt;&gt;0),U35,""))</f>
        <v/>
      </c>
      <c r="R35" s="1" t="str">
        <f>IF(AND($V33&gt;0,$V33&lt;&gt;""),VLOOKUP($V33,T_ARBRE_DECIS[#Data],3,FALSE),"")</f>
        <v/>
      </c>
      <c r="S35" s="1" t="str">
        <f>IF(AND($V33&gt;0,$V33&lt;&gt;""),VLOOKUP($V33,T_ARBRE_DECIS[#Data],4,FALSE),"")</f>
        <v/>
      </c>
      <c r="T35" s="1" t="str">
        <f>IF(AND($V33&gt;0,$V33&lt;&gt;""),VLOOKUP($V33,T_ARBRE_DECIS[#Data],5,FALSE),"")</f>
        <v/>
      </c>
      <c r="U35" s="1" t="str">
        <f>IF(AND($V33&gt;0,$V33&lt;&gt;""),VLOOKUP($V33,T_ARBRE_DECIS[#Data],6,FALSE),"")</f>
        <v/>
      </c>
      <c r="V35" s="1" t="str">
        <f>IF(R35&gt;0,R35,IF(T35&gt;0,T35,0))</f>
        <v/>
      </c>
    </row>
    <row r="36" spans="8:22" ht="30" customHeight="1" x14ac:dyDescent="0.25">
      <c r="H36" s="55"/>
      <c r="I36" s="56"/>
      <c r="K36" s="41" t="str">
        <f>IF(M35="Oui","Non",IF(M35="Non","Oui",""))</f>
        <v/>
      </c>
    </row>
    <row r="37" spans="8:22" ht="30" customHeight="1" x14ac:dyDescent="0.25">
      <c r="H37" s="55"/>
      <c r="I37" s="56"/>
      <c r="K37" s="41" t="str">
        <f>IF(K36&lt;&gt;"",IF(AND(V35&gt;0,V35&lt;&gt;""),VLOOKUP(V35,T_ARBRE_DECIS[#Data],2,FALSE),IF(AND(K36="Oui",S35&lt;&gt;0),S35,IF(AND(K36="Non",U35&lt;&gt;0),U35,""))),"")</f>
        <v/>
      </c>
      <c r="M37" s="1" t="str">
        <f>IF(AND(U37&lt;&gt;0,U37&lt;&gt;""),"Non",IF(AND(S37&lt;&gt;0,S37&lt;&gt;""),"Oui",""))</f>
        <v/>
      </c>
      <c r="O37" s="41" t="str">
        <f>IF(AND(M37="Oui",S37&lt;&gt;0),S37,IF(AND(M37="Non",U37&lt;&gt;0),U37,""))</f>
        <v/>
      </c>
      <c r="R37" s="1" t="str">
        <f>IF(AND($V35&gt;0,$V35&lt;&gt;""),VLOOKUP($V35,T_ARBRE_DECIS[#Data],3,FALSE),"")</f>
        <v/>
      </c>
      <c r="S37" s="1" t="str">
        <f>IF(AND($V35&gt;0,$V35&lt;&gt;""),VLOOKUP($V35,T_ARBRE_DECIS[#Data],4,FALSE),"")</f>
        <v/>
      </c>
      <c r="T37" s="1" t="str">
        <f>IF(AND($V35&gt;0,$V35&lt;&gt;""),VLOOKUP($V35,T_ARBRE_DECIS[#Data],5,FALSE),"")</f>
        <v/>
      </c>
      <c r="U37" s="1" t="str">
        <f>IF(AND($V35&gt;0,$V35&lt;&gt;""),VLOOKUP($V35,T_ARBRE_DECIS[#Data],6,FALSE),"")</f>
        <v/>
      </c>
      <c r="V37" s="1" t="str">
        <f>IF(R37&gt;0,R37,IF(T37&gt;0,T37,0))</f>
        <v/>
      </c>
    </row>
    <row r="38" spans="8:22" ht="30" customHeight="1" x14ac:dyDescent="0.25">
      <c r="H38" s="55"/>
      <c r="I38" s="56"/>
      <c r="K38" s="41" t="str">
        <f t="shared" ref="K38:K69" si="0">IF(M37="Oui","Non",IF(M37="Non","Oui",""))</f>
        <v/>
      </c>
    </row>
    <row r="39" spans="8:22" ht="30" customHeight="1" x14ac:dyDescent="0.25">
      <c r="H39" s="55"/>
      <c r="I39" s="56"/>
      <c r="K39" s="41" t="str">
        <f>IF(K38&lt;&gt;"",IF(AND(V37&gt;0,V37&lt;&gt;""),VLOOKUP(V37,T_ARBRE_DECIS[#Data],2,FALSE),IF(AND(K38="Oui",S37&lt;&gt;0),S37,IF(AND(K38="Non",U37&lt;&gt;0),U37,""))),"")</f>
        <v/>
      </c>
      <c r="M39" s="1" t="str">
        <f t="shared" ref="M39:M70" si="1">IF(AND(U39&lt;&gt;0,U39&lt;&gt;""),"Non",IF(AND(S39&lt;&gt;0,S39&lt;&gt;""),"Oui",""))</f>
        <v/>
      </c>
      <c r="O39" s="41" t="str">
        <f t="shared" ref="O39:O70" si="2">IF(AND(M39="Oui",S39&lt;&gt;0),S39,IF(AND(M39="Non",U39&lt;&gt;0),U39,""))</f>
        <v/>
      </c>
      <c r="R39" s="1" t="str">
        <f>IF(AND($V37&gt;0,$V37&lt;&gt;""),VLOOKUP($V37,T_ARBRE_DECIS[#Data],3,FALSE),"")</f>
        <v/>
      </c>
      <c r="S39" s="1" t="str">
        <f>IF(AND($V37&gt;0,$V37&lt;&gt;""),VLOOKUP($V37,T_ARBRE_DECIS[#Data],4,FALSE),"")</f>
        <v/>
      </c>
      <c r="T39" s="1" t="str">
        <f>IF(AND($V37&gt;0,$V37&lt;&gt;""),VLOOKUP($V37,T_ARBRE_DECIS[#Data],5,FALSE),"")</f>
        <v/>
      </c>
      <c r="U39" s="1" t="str">
        <f>IF(AND($V37&gt;0,$V37&lt;&gt;""),VLOOKUP($V37,T_ARBRE_DECIS[#Data],6,FALSE),"")</f>
        <v/>
      </c>
      <c r="V39" s="1" t="str">
        <f t="shared" ref="V39:V70" si="3">IF(R39&gt;0,R39,IF(T39&gt;0,T39,0))</f>
        <v/>
      </c>
    </row>
    <row r="40" spans="8:22" ht="30" customHeight="1" x14ac:dyDescent="0.25">
      <c r="H40" s="55"/>
      <c r="I40" s="56"/>
      <c r="K40" s="41" t="str">
        <f t="shared" ref="K40:K71" si="4">IF(M39="Oui","Non",IF(M39="Non","Oui",""))</f>
        <v/>
      </c>
    </row>
    <row r="41" spans="8:22" ht="30" customHeight="1" x14ac:dyDescent="0.25">
      <c r="H41" s="55"/>
      <c r="I41" s="56"/>
      <c r="K41" s="41" t="str">
        <f>IF(K40&lt;&gt;"",IF(AND(V39&gt;0,V39&lt;&gt;""),VLOOKUP(V39,T_ARBRE_DECIS[#Data],2,FALSE),IF(AND(K40="Oui",S39&lt;&gt;0),S39,IF(AND(K40="Non",U39&lt;&gt;0),U39,""))),"")</f>
        <v/>
      </c>
      <c r="M41" s="1" t="str">
        <f t="shared" ref="M41:M72" si="5">IF(AND(U41&lt;&gt;0,U41&lt;&gt;""),"Non",IF(AND(S41&lt;&gt;0,S41&lt;&gt;""),"Oui",""))</f>
        <v/>
      </c>
      <c r="O41" s="41" t="str">
        <f t="shared" ref="O41:O72" si="6">IF(AND(M41="Oui",S41&lt;&gt;0),S41,IF(AND(M41="Non",U41&lt;&gt;0),U41,""))</f>
        <v/>
      </c>
      <c r="R41" s="1" t="str">
        <f>IF(AND($V39&gt;0,$V39&lt;&gt;""),VLOOKUP($V39,T_ARBRE_DECIS[#Data],3,FALSE),"")</f>
        <v/>
      </c>
      <c r="S41" s="1" t="str">
        <f>IF(AND($V39&gt;0,$V39&lt;&gt;""),VLOOKUP($V39,T_ARBRE_DECIS[#Data],4,FALSE),"")</f>
        <v/>
      </c>
      <c r="T41" s="1" t="str">
        <f>IF(AND($V39&gt;0,$V39&lt;&gt;""),VLOOKUP($V39,T_ARBRE_DECIS[#Data],5,FALSE),"")</f>
        <v/>
      </c>
      <c r="U41" s="1" t="str">
        <f>IF(AND($V39&gt;0,$V39&lt;&gt;""),VLOOKUP($V39,T_ARBRE_DECIS[#Data],6,FALSE),"")</f>
        <v/>
      </c>
      <c r="V41" s="1" t="str">
        <f t="shared" ref="V41:V72" si="7">IF(R41&gt;0,R41,IF(T41&gt;0,T41,0))</f>
        <v/>
      </c>
    </row>
    <row r="42" spans="8:22" ht="30" customHeight="1" x14ac:dyDescent="0.25">
      <c r="H42" s="55"/>
      <c r="I42" s="56"/>
      <c r="K42" s="41" t="str">
        <f t="shared" ref="K42:K73" si="8">IF(M41="Oui","Non",IF(M41="Non","Oui",""))</f>
        <v/>
      </c>
    </row>
    <row r="43" spans="8:22" ht="30" customHeight="1" x14ac:dyDescent="0.25">
      <c r="H43" s="55"/>
      <c r="I43" s="56"/>
      <c r="K43" s="41" t="str">
        <f>IF(K42&lt;&gt;"",IF(AND(V41&gt;0,V41&lt;&gt;""),VLOOKUP(V41,T_ARBRE_DECIS[#Data],2,FALSE),IF(AND(K42="Oui",S41&lt;&gt;0),S41,IF(AND(K42="Non",U41&lt;&gt;0),U41,""))),"")</f>
        <v/>
      </c>
      <c r="M43" s="1" t="str">
        <f t="shared" ref="M43:M74" si="9">IF(AND(U43&lt;&gt;0,U43&lt;&gt;""),"Non",IF(AND(S43&lt;&gt;0,S43&lt;&gt;""),"Oui",""))</f>
        <v/>
      </c>
      <c r="O43" s="41" t="str">
        <f t="shared" ref="O43:O74" si="10">IF(AND(M43="Oui",S43&lt;&gt;0),S43,IF(AND(M43="Non",U43&lt;&gt;0),U43,""))</f>
        <v/>
      </c>
      <c r="R43" s="1" t="str">
        <f>IF(AND($V41&gt;0,$V41&lt;&gt;""),VLOOKUP($V41,T_ARBRE_DECIS[#Data],3,FALSE),"")</f>
        <v/>
      </c>
      <c r="S43" s="1" t="str">
        <f>IF(AND($V41&gt;0,$V41&lt;&gt;""),VLOOKUP($V41,T_ARBRE_DECIS[#Data],4,FALSE),"")</f>
        <v/>
      </c>
      <c r="T43" s="1" t="str">
        <f>IF(AND($V41&gt;0,$V41&lt;&gt;""),VLOOKUP($V41,T_ARBRE_DECIS[#Data],5,FALSE),"")</f>
        <v/>
      </c>
      <c r="U43" s="1" t="str">
        <f>IF(AND($V41&gt;0,$V41&lt;&gt;""),VLOOKUP($V41,T_ARBRE_DECIS[#Data],6,FALSE),"")</f>
        <v/>
      </c>
      <c r="V43" s="1" t="str">
        <f t="shared" ref="V43:V74" si="11">IF(R43&gt;0,R43,IF(T43&gt;0,T43,0))</f>
        <v/>
      </c>
    </row>
    <row r="44" spans="8:22" ht="30" customHeight="1" x14ac:dyDescent="0.25">
      <c r="H44" s="55"/>
      <c r="I44" s="56"/>
      <c r="K44" s="41" t="str">
        <f t="shared" ref="K44:K75" si="12">IF(M43="Oui","Non",IF(M43="Non","Oui",""))</f>
        <v/>
      </c>
    </row>
    <row r="45" spans="8:22" ht="30" customHeight="1" x14ac:dyDescent="0.25">
      <c r="H45" s="55"/>
      <c r="I45" s="56"/>
      <c r="K45" s="41" t="str">
        <f>IF(K44&lt;&gt;"",IF(AND(V43&gt;0,V43&lt;&gt;""),VLOOKUP(V43,T_ARBRE_DECIS[#Data],2,FALSE),IF(AND(K44="Oui",S43&lt;&gt;0),S43,IF(AND(K44="Non",U43&lt;&gt;0),U43,""))),"")</f>
        <v/>
      </c>
      <c r="M45" s="1" t="str">
        <f t="shared" ref="M45:M76" si="13">IF(AND(U45&lt;&gt;0,U45&lt;&gt;""),"Non",IF(AND(S45&lt;&gt;0,S45&lt;&gt;""),"Oui",""))</f>
        <v/>
      </c>
      <c r="O45" s="41" t="str">
        <f t="shared" ref="O45:O76" si="14">IF(AND(M45="Oui",S45&lt;&gt;0),S45,IF(AND(M45="Non",U45&lt;&gt;0),U45,""))</f>
        <v/>
      </c>
      <c r="R45" s="1" t="str">
        <f>IF(AND($V43&gt;0,$V43&lt;&gt;""),VLOOKUP($V43,T_ARBRE_DECIS[#Data],3,FALSE),"")</f>
        <v/>
      </c>
      <c r="S45" s="1" t="str">
        <f>IF(AND($V43&gt;0,$V43&lt;&gt;""),VLOOKUP($V43,T_ARBRE_DECIS[#Data],4,FALSE),"")</f>
        <v/>
      </c>
      <c r="T45" s="1" t="str">
        <f>IF(AND($V43&gt;0,$V43&lt;&gt;""),VLOOKUP($V43,T_ARBRE_DECIS[#Data],5,FALSE),"")</f>
        <v/>
      </c>
      <c r="U45" s="1" t="str">
        <f>IF(AND($V43&gt;0,$V43&lt;&gt;""),VLOOKUP($V43,T_ARBRE_DECIS[#Data],6,FALSE),"")</f>
        <v/>
      </c>
      <c r="V45" s="1" t="str">
        <f t="shared" ref="V45:V76" si="15">IF(R45&gt;0,R45,IF(T45&gt;0,T45,0))</f>
        <v/>
      </c>
    </row>
    <row r="46" spans="8:22" ht="30" customHeight="1" x14ac:dyDescent="0.25">
      <c r="H46" s="55"/>
      <c r="I46" s="56"/>
      <c r="K46" s="41" t="str">
        <f t="shared" ref="K46:K77" si="16">IF(M45="Oui","Non",IF(M45="Non","Oui",""))</f>
        <v/>
      </c>
    </row>
    <row r="47" spans="8:22" ht="30" customHeight="1" x14ac:dyDescent="0.25">
      <c r="H47" s="55"/>
      <c r="I47" s="56"/>
      <c r="K47" s="41" t="str">
        <f>IF(K46&lt;&gt;"",IF(AND(V45&gt;0,V45&lt;&gt;""),VLOOKUP(V45,T_ARBRE_DECIS[#Data],2,FALSE),IF(AND(K46="Oui",S45&lt;&gt;0),S45,IF(AND(K46="Non",U45&lt;&gt;0),U45,""))),"")</f>
        <v/>
      </c>
      <c r="M47" s="1" t="str">
        <f t="shared" ref="M47:M78" si="17">IF(AND(U47&lt;&gt;0,U47&lt;&gt;""),"Non",IF(AND(S47&lt;&gt;0,S47&lt;&gt;""),"Oui",""))</f>
        <v/>
      </c>
      <c r="O47" s="41" t="str">
        <f t="shared" ref="O47:O78" si="18">IF(AND(M47="Oui",S47&lt;&gt;0),S47,IF(AND(M47="Non",U47&lt;&gt;0),U47,""))</f>
        <v/>
      </c>
      <c r="R47" s="1" t="str">
        <f>IF(AND($V45&gt;0,$V45&lt;&gt;""),VLOOKUP($V45,T_ARBRE_DECIS[#Data],3,FALSE),"")</f>
        <v/>
      </c>
      <c r="S47" s="1" t="str">
        <f>IF(AND($V45&gt;0,$V45&lt;&gt;""),VLOOKUP($V45,T_ARBRE_DECIS[#Data],4,FALSE),"")</f>
        <v/>
      </c>
      <c r="T47" s="1" t="str">
        <f>IF(AND($V45&gt;0,$V45&lt;&gt;""),VLOOKUP($V45,T_ARBRE_DECIS[#Data],5,FALSE),"")</f>
        <v/>
      </c>
      <c r="U47" s="1" t="str">
        <f>IF(AND($V45&gt;0,$V45&lt;&gt;""),VLOOKUP($V45,T_ARBRE_DECIS[#Data],6,FALSE),"")</f>
        <v/>
      </c>
      <c r="V47" s="1" t="str">
        <f t="shared" ref="V47:V78" si="19">IF(R47&gt;0,R47,IF(T47&gt;0,T47,0))</f>
        <v/>
      </c>
    </row>
    <row r="48" spans="8:22" ht="30" customHeight="1" x14ac:dyDescent="0.25">
      <c r="H48" s="55"/>
      <c r="I48" s="56"/>
      <c r="K48" s="41" t="str">
        <f t="shared" ref="K48:K79" si="20">IF(M47="Oui","Non",IF(M47="Non","Oui",""))</f>
        <v/>
      </c>
    </row>
    <row r="49" spans="8:22" ht="30" customHeight="1" x14ac:dyDescent="0.25">
      <c r="H49" s="55"/>
      <c r="I49" s="56"/>
      <c r="K49" s="41" t="str">
        <f>IF(K48&lt;&gt;"",IF(AND(V47&gt;0,V47&lt;&gt;""),VLOOKUP(V47,T_ARBRE_DECIS[#Data],2,FALSE),IF(AND(K48="Oui",S47&lt;&gt;0),S47,IF(AND(K48="Non",U47&lt;&gt;0),U47,""))),"")</f>
        <v/>
      </c>
      <c r="M49" s="1" t="str">
        <f t="shared" ref="M49:M80" si="21">IF(AND(U49&lt;&gt;0,U49&lt;&gt;""),"Non",IF(AND(S49&lt;&gt;0,S49&lt;&gt;""),"Oui",""))</f>
        <v/>
      </c>
      <c r="O49" s="41" t="str">
        <f t="shared" ref="O49:O80" si="22">IF(AND(M49="Oui",S49&lt;&gt;0),S49,IF(AND(M49="Non",U49&lt;&gt;0),U49,""))</f>
        <v/>
      </c>
      <c r="R49" s="1" t="str">
        <f>IF(AND($V47&gt;0,$V47&lt;&gt;""),VLOOKUP($V47,T_ARBRE_DECIS[#Data],3,FALSE),"")</f>
        <v/>
      </c>
      <c r="S49" s="1" t="str">
        <f>IF(AND($V47&gt;0,$V47&lt;&gt;""),VLOOKUP($V47,T_ARBRE_DECIS[#Data],4,FALSE),"")</f>
        <v/>
      </c>
      <c r="T49" s="1" t="str">
        <f>IF(AND($V47&gt;0,$V47&lt;&gt;""),VLOOKUP($V47,T_ARBRE_DECIS[#Data],5,FALSE),"")</f>
        <v/>
      </c>
      <c r="U49" s="1" t="str">
        <f>IF(AND($V47&gt;0,$V47&lt;&gt;""),VLOOKUP($V47,T_ARBRE_DECIS[#Data],6,FALSE),"")</f>
        <v/>
      </c>
      <c r="V49" s="1" t="str">
        <f t="shared" ref="V49:V80" si="23">IF(R49&gt;0,R49,IF(T49&gt;0,T49,0))</f>
        <v/>
      </c>
    </row>
    <row r="50" spans="8:22" ht="30" customHeight="1" x14ac:dyDescent="0.25">
      <c r="H50" s="55"/>
      <c r="I50" s="56"/>
      <c r="K50" s="41" t="str">
        <f t="shared" ref="K50:K81" si="24">IF(M49="Oui","Non",IF(M49="Non","Oui",""))</f>
        <v/>
      </c>
    </row>
    <row r="51" spans="8:22" ht="30" customHeight="1" x14ac:dyDescent="0.25">
      <c r="H51" s="55"/>
      <c r="I51" s="56"/>
      <c r="K51" s="41" t="str">
        <f>IF(K50&lt;&gt;"",IF(AND(V49&gt;0,V49&lt;&gt;""),VLOOKUP(V49,T_ARBRE_DECIS[#Data],2,FALSE),IF(AND(K50="Oui",S49&lt;&gt;0),S49,IF(AND(K50="Non",U49&lt;&gt;0),U49,""))),"")</f>
        <v/>
      </c>
      <c r="M51" s="1" t="str">
        <f t="shared" ref="M51:M82" si="25">IF(AND(U51&lt;&gt;0,U51&lt;&gt;""),"Non",IF(AND(S51&lt;&gt;0,S51&lt;&gt;""),"Oui",""))</f>
        <v/>
      </c>
      <c r="O51" s="41" t="str">
        <f t="shared" ref="O51:O82" si="26">IF(AND(M51="Oui",S51&lt;&gt;0),S51,IF(AND(M51="Non",U51&lt;&gt;0),U51,""))</f>
        <v/>
      </c>
      <c r="R51" s="1" t="str">
        <f>IF(AND($V49&gt;0,$V49&lt;&gt;""),VLOOKUP($V49,T_ARBRE_DECIS[#Data],3,FALSE),"")</f>
        <v/>
      </c>
      <c r="S51" s="1" t="str">
        <f>IF(AND($V49&gt;0,$V49&lt;&gt;""),VLOOKUP($V49,T_ARBRE_DECIS[#Data],4,FALSE),"")</f>
        <v/>
      </c>
      <c r="T51" s="1" t="str">
        <f>IF(AND($V49&gt;0,$V49&lt;&gt;""),VLOOKUP($V49,T_ARBRE_DECIS[#Data],5,FALSE),"")</f>
        <v/>
      </c>
      <c r="U51" s="1" t="str">
        <f>IF(AND($V49&gt;0,$V49&lt;&gt;""),VLOOKUP($V49,T_ARBRE_DECIS[#Data],6,FALSE),"")</f>
        <v/>
      </c>
      <c r="V51" s="1" t="str">
        <f t="shared" ref="V51:V82" si="27">IF(R51&gt;0,R51,IF(T51&gt;0,T51,0))</f>
        <v/>
      </c>
    </row>
    <row r="52" spans="8:22" ht="30" customHeight="1" x14ac:dyDescent="0.25">
      <c r="H52" s="55"/>
      <c r="I52" s="56"/>
      <c r="K52" s="41" t="str">
        <f t="shared" ref="K52:K83" si="28">IF(M51="Oui","Non",IF(M51="Non","Oui",""))</f>
        <v/>
      </c>
    </row>
    <row r="53" spans="8:22" ht="30" customHeight="1" x14ac:dyDescent="0.25">
      <c r="H53" s="55"/>
      <c r="I53" s="56"/>
      <c r="K53" s="41" t="str">
        <f>IF(K52&lt;&gt;"",IF(AND(V51&gt;0,V51&lt;&gt;""),VLOOKUP(V51,T_ARBRE_DECIS[#Data],2,FALSE),IF(AND(K52="Oui",S51&lt;&gt;0),S51,IF(AND(K52="Non",U51&lt;&gt;0),U51,""))),"")</f>
        <v/>
      </c>
      <c r="M53" s="1" t="str">
        <f t="shared" ref="M53:M84" si="29">IF(AND(U53&lt;&gt;0,U53&lt;&gt;""),"Non",IF(AND(S53&lt;&gt;0,S53&lt;&gt;""),"Oui",""))</f>
        <v/>
      </c>
      <c r="O53" s="41" t="str">
        <f t="shared" ref="O53:O84" si="30">IF(AND(M53="Oui",S53&lt;&gt;0),S53,IF(AND(M53="Non",U53&lt;&gt;0),U53,""))</f>
        <v/>
      </c>
      <c r="R53" s="1" t="str">
        <f>IF(AND($V51&gt;0,$V51&lt;&gt;""),VLOOKUP($V51,T_ARBRE_DECIS[#Data],3,FALSE),"")</f>
        <v/>
      </c>
      <c r="S53" s="1" t="str">
        <f>IF(AND($V51&gt;0,$V51&lt;&gt;""),VLOOKUP($V51,T_ARBRE_DECIS[#Data],4,FALSE),"")</f>
        <v/>
      </c>
      <c r="T53" s="1" t="str">
        <f>IF(AND($V51&gt;0,$V51&lt;&gt;""),VLOOKUP($V51,T_ARBRE_DECIS[#Data],5,FALSE),"")</f>
        <v/>
      </c>
      <c r="U53" s="1" t="str">
        <f>IF(AND($V51&gt;0,$V51&lt;&gt;""),VLOOKUP($V51,T_ARBRE_DECIS[#Data],6,FALSE),"")</f>
        <v/>
      </c>
      <c r="V53" s="1" t="str">
        <f t="shared" ref="V53:V84" si="31">IF(R53&gt;0,R53,IF(T53&gt;0,T53,0))</f>
        <v/>
      </c>
    </row>
    <row r="54" spans="8:22" ht="30" customHeight="1" x14ac:dyDescent="0.25">
      <c r="H54" s="55"/>
      <c r="I54" s="56"/>
      <c r="K54" s="41" t="str">
        <f t="shared" ref="K54:K101" si="32">IF(M53="Oui","Non",IF(M53="Non","Oui",""))</f>
        <v/>
      </c>
    </row>
    <row r="55" spans="8:22" ht="30" customHeight="1" x14ac:dyDescent="0.25">
      <c r="H55" s="55"/>
      <c r="I55" s="56"/>
      <c r="K55" s="41" t="str">
        <f>IF(K54&lt;&gt;"",IF(AND(V53&gt;0,V53&lt;&gt;""),VLOOKUP(V53,T_ARBRE_DECIS[#Data],2,FALSE),IF(AND(K54="Oui",S53&lt;&gt;0),S53,IF(AND(K54="Non",U53&lt;&gt;0),U53,""))),"")</f>
        <v/>
      </c>
      <c r="M55" s="1" t="str">
        <f t="shared" ref="M55:M101" si="33">IF(AND(U55&lt;&gt;0,U55&lt;&gt;""),"Non",IF(AND(S55&lt;&gt;0,S55&lt;&gt;""),"Oui",""))</f>
        <v/>
      </c>
      <c r="O55" s="41" t="str">
        <f t="shared" ref="O55:O101" si="34">IF(AND(M55="Oui",S55&lt;&gt;0),S55,IF(AND(M55="Non",U55&lt;&gt;0),U55,""))</f>
        <v/>
      </c>
      <c r="R55" s="1" t="str">
        <f>IF(AND($V53&gt;0,$V53&lt;&gt;""),VLOOKUP($V53,T_ARBRE_DECIS[#Data],3,FALSE),"")</f>
        <v/>
      </c>
      <c r="S55" s="1" t="str">
        <f>IF(AND($V53&gt;0,$V53&lt;&gt;""),VLOOKUP($V53,T_ARBRE_DECIS[#Data],4,FALSE),"")</f>
        <v/>
      </c>
      <c r="T55" s="1" t="str">
        <f>IF(AND($V53&gt;0,$V53&lt;&gt;""),VLOOKUP($V53,T_ARBRE_DECIS[#Data],5,FALSE),"")</f>
        <v/>
      </c>
      <c r="U55" s="1" t="str">
        <f>IF(AND($V53&gt;0,$V53&lt;&gt;""),VLOOKUP($V53,T_ARBRE_DECIS[#Data],6,FALSE),"")</f>
        <v/>
      </c>
      <c r="V55" s="1" t="str">
        <f t="shared" ref="V55:V101" si="35">IF(R55&gt;0,R55,IF(T55&gt;0,T55,0))</f>
        <v/>
      </c>
    </row>
    <row r="56" spans="8:22" ht="30" customHeight="1" x14ac:dyDescent="0.25">
      <c r="H56" s="55"/>
      <c r="I56" s="56"/>
      <c r="K56" s="41" t="str">
        <f t="shared" ref="K56:K101" si="36">IF(M55="Oui","Non",IF(M55="Non","Oui",""))</f>
        <v/>
      </c>
    </row>
    <row r="57" spans="8:22" ht="30" customHeight="1" x14ac:dyDescent="0.25">
      <c r="H57" s="55"/>
      <c r="I57" s="56"/>
      <c r="K57" s="41" t="str">
        <f>IF(K56&lt;&gt;"",IF(AND(V55&gt;0,V55&lt;&gt;""),VLOOKUP(V55,T_ARBRE_DECIS[#Data],2,FALSE),IF(AND(K56="Oui",S55&lt;&gt;0),S55,IF(AND(K56="Non",U55&lt;&gt;0),U55,""))),"")</f>
        <v/>
      </c>
      <c r="M57" s="1" t="str">
        <f t="shared" ref="M57:M101" si="37">IF(AND(U57&lt;&gt;0,U57&lt;&gt;""),"Non",IF(AND(S57&lt;&gt;0,S57&lt;&gt;""),"Oui",""))</f>
        <v/>
      </c>
      <c r="O57" s="41" t="str">
        <f t="shared" ref="O57:O101" si="38">IF(AND(M57="Oui",S57&lt;&gt;0),S57,IF(AND(M57="Non",U57&lt;&gt;0),U57,""))</f>
        <v/>
      </c>
      <c r="R57" s="1" t="str">
        <f>IF(AND($V55&gt;0,$V55&lt;&gt;""),VLOOKUP($V55,T_ARBRE_DECIS[#Data],3,FALSE),"")</f>
        <v/>
      </c>
      <c r="S57" s="1" t="str">
        <f>IF(AND($V55&gt;0,$V55&lt;&gt;""),VLOOKUP($V55,T_ARBRE_DECIS[#Data],4,FALSE),"")</f>
        <v/>
      </c>
      <c r="T57" s="1" t="str">
        <f>IF(AND($V55&gt;0,$V55&lt;&gt;""),VLOOKUP($V55,T_ARBRE_DECIS[#Data],5,FALSE),"")</f>
        <v/>
      </c>
      <c r="U57" s="1" t="str">
        <f>IF(AND($V55&gt;0,$V55&lt;&gt;""),VLOOKUP($V55,T_ARBRE_DECIS[#Data],6,FALSE),"")</f>
        <v/>
      </c>
      <c r="V57" s="1" t="str">
        <f t="shared" ref="V57:V101" si="39">IF(R57&gt;0,R57,IF(T57&gt;0,T57,0))</f>
        <v/>
      </c>
    </row>
    <row r="58" spans="8:22" ht="30" customHeight="1" x14ac:dyDescent="0.25">
      <c r="H58" s="55"/>
      <c r="I58" s="56"/>
      <c r="K58" s="41" t="str">
        <f t="shared" ref="K58:K101" si="40">IF(M57="Oui","Non",IF(M57="Non","Oui",""))</f>
        <v/>
      </c>
    </row>
    <row r="59" spans="8:22" ht="30" customHeight="1" x14ac:dyDescent="0.25">
      <c r="H59" s="55"/>
      <c r="I59" s="56"/>
      <c r="K59" s="41" t="str">
        <f>IF(K58&lt;&gt;"",IF(AND(V57&gt;0,V57&lt;&gt;""),VLOOKUP(V57,T_ARBRE_DECIS[#Data],2,FALSE),IF(AND(K58="Oui",S57&lt;&gt;0),S57,IF(AND(K58="Non",U57&lt;&gt;0),U57,""))),"")</f>
        <v/>
      </c>
      <c r="M59" s="1" t="str">
        <f t="shared" ref="M59:M101" si="41">IF(AND(U59&lt;&gt;0,U59&lt;&gt;""),"Non",IF(AND(S59&lt;&gt;0,S59&lt;&gt;""),"Oui",""))</f>
        <v/>
      </c>
      <c r="O59" s="41" t="str">
        <f t="shared" ref="O59:O101" si="42">IF(AND(M59="Oui",S59&lt;&gt;0),S59,IF(AND(M59="Non",U59&lt;&gt;0),U59,""))</f>
        <v/>
      </c>
      <c r="R59" s="1" t="str">
        <f>IF(AND($V57&gt;0,$V57&lt;&gt;""),VLOOKUP($V57,T_ARBRE_DECIS[#Data],3,FALSE),"")</f>
        <v/>
      </c>
      <c r="S59" s="1" t="str">
        <f>IF(AND($V57&gt;0,$V57&lt;&gt;""),VLOOKUP($V57,T_ARBRE_DECIS[#Data],4,FALSE),"")</f>
        <v/>
      </c>
      <c r="T59" s="1" t="str">
        <f>IF(AND($V57&gt;0,$V57&lt;&gt;""),VLOOKUP($V57,T_ARBRE_DECIS[#Data],5,FALSE),"")</f>
        <v/>
      </c>
      <c r="U59" s="1" t="str">
        <f>IF(AND($V57&gt;0,$V57&lt;&gt;""),VLOOKUP($V57,T_ARBRE_DECIS[#Data],6,FALSE),"")</f>
        <v/>
      </c>
      <c r="V59" s="1" t="str">
        <f t="shared" ref="V59:V101" si="43">IF(R59&gt;0,R59,IF(T59&gt;0,T59,0))</f>
        <v/>
      </c>
    </row>
    <row r="60" spans="8:22" ht="30" customHeight="1" x14ac:dyDescent="0.25">
      <c r="H60" s="55"/>
      <c r="I60" s="56"/>
      <c r="K60" s="41" t="str">
        <f t="shared" ref="K60:K101" si="44">IF(M59="Oui","Non",IF(M59="Non","Oui",""))</f>
        <v/>
      </c>
    </row>
    <row r="61" spans="8:22" ht="30" customHeight="1" x14ac:dyDescent="0.25">
      <c r="H61" s="55"/>
      <c r="I61" s="56"/>
      <c r="K61" s="41" t="str">
        <f>IF(K60&lt;&gt;"",IF(AND(V59&gt;0,V59&lt;&gt;""),VLOOKUP(V59,T_ARBRE_DECIS[#Data],2,FALSE),IF(AND(K60="Oui",S59&lt;&gt;0),S59,IF(AND(K60="Non",U59&lt;&gt;0),U59,""))),"")</f>
        <v/>
      </c>
      <c r="M61" s="1" t="str">
        <f t="shared" ref="M61:M101" si="45">IF(AND(U61&lt;&gt;0,U61&lt;&gt;""),"Non",IF(AND(S61&lt;&gt;0,S61&lt;&gt;""),"Oui",""))</f>
        <v/>
      </c>
      <c r="O61" s="41" t="str">
        <f t="shared" ref="O61:O101" si="46">IF(AND(M61="Oui",S61&lt;&gt;0),S61,IF(AND(M61="Non",U61&lt;&gt;0),U61,""))</f>
        <v/>
      </c>
      <c r="R61" s="1" t="str">
        <f>IF(AND($V59&gt;0,$V59&lt;&gt;""),VLOOKUP($V59,T_ARBRE_DECIS[#Data],3,FALSE),"")</f>
        <v/>
      </c>
      <c r="S61" s="1" t="str">
        <f>IF(AND($V59&gt;0,$V59&lt;&gt;""),VLOOKUP($V59,T_ARBRE_DECIS[#Data],4,FALSE),"")</f>
        <v/>
      </c>
      <c r="T61" s="1" t="str">
        <f>IF(AND($V59&gt;0,$V59&lt;&gt;""),VLOOKUP($V59,T_ARBRE_DECIS[#Data],5,FALSE),"")</f>
        <v/>
      </c>
      <c r="U61" s="1" t="str">
        <f>IF(AND($V59&gt;0,$V59&lt;&gt;""),VLOOKUP($V59,T_ARBRE_DECIS[#Data],6,FALSE),"")</f>
        <v/>
      </c>
      <c r="V61" s="1" t="str">
        <f t="shared" ref="V61:V101" si="47">IF(R61&gt;0,R61,IF(T61&gt;0,T61,0))</f>
        <v/>
      </c>
    </row>
    <row r="62" spans="8:22" ht="30" customHeight="1" x14ac:dyDescent="0.25">
      <c r="H62" s="55"/>
      <c r="I62" s="56"/>
      <c r="K62" s="41" t="str">
        <f t="shared" ref="K62:K101" si="48">IF(M61="Oui","Non",IF(M61="Non","Oui",""))</f>
        <v/>
      </c>
    </row>
    <row r="63" spans="8:22" ht="30" customHeight="1" x14ac:dyDescent="0.25">
      <c r="H63" s="55"/>
      <c r="I63" s="56"/>
      <c r="K63" s="41" t="str">
        <f>IF(K62&lt;&gt;"",IF(AND(V61&gt;0,V61&lt;&gt;""),VLOOKUP(V61,T_ARBRE_DECIS[#Data],2,FALSE),IF(AND(K62="Oui",S61&lt;&gt;0),S61,IF(AND(K62="Non",U61&lt;&gt;0),U61,""))),"")</f>
        <v/>
      </c>
      <c r="M63" s="1" t="str">
        <f t="shared" ref="M63:M101" si="49">IF(AND(U63&lt;&gt;0,U63&lt;&gt;""),"Non",IF(AND(S63&lt;&gt;0,S63&lt;&gt;""),"Oui",""))</f>
        <v/>
      </c>
      <c r="O63" s="41" t="str">
        <f t="shared" ref="O63:O101" si="50">IF(AND(M63="Oui",S63&lt;&gt;0),S63,IF(AND(M63="Non",U63&lt;&gt;0),U63,""))</f>
        <v/>
      </c>
      <c r="R63" s="1" t="str">
        <f>IF(AND($V61&gt;0,$V61&lt;&gt;""),VLOOKUP($V61,T_ARBRE_DECIS[#Data],3,FALSE),"")</f>
        <v/>
      </c>
      <c r="S63" s="1" t="str">
        <f>IF(AND($V61&gt;0,$V61&lt;&gt;""),VLOOKUP($V61,T_ARBRE_DECIS[#Data],4,FALSE),"")</f>
        <v/>
      </c>
      <c r="T63" s="1" t="str">
        <f>IF(AND($V61&gt;0,$V61&lt;&gt;""),VLOOKUP($V61,T_ARBRE_DECIS[#Data],5,FALSE),"")</f>
        <v/>
      </c>
      <c r="U63" s="1" t="str">
        <f>IF(AND($V61&gt;0,$V61&lt;&gt;""),VLOOKUP($V61,T_ARBRE_DECIS[#Data],6,FALSE),"")</f>
        <v/>
      </c>
      <c r="V63" s="1" t="str">
        <f t="shared" ref="V63:V101" si="51">IF(R63&gt;0,R63,IF(T63&gt;0,T63,0))</f>
        <v/>
      </c>
    </row>
    <row r="64" spans="8:22" ht="30" customHeight="1" x14ac:dyDescent="0.25">
      <c r="H64" s="55"/>
      <c r="I64" s="56"/>
      <c r="K64" s="41" t="str">
        <f t="shared" ref="K64:K101" si="52">IF(M63="Oui","Non",IF(M63="Non","Oui",""))</f>
        <v/>
      </c>
    </row>
    <row r="65" spans="8:22" ht="30" customHeight="1" x14ac:dyDescent="0.25">
      <c r="H65" s="55"/>
      <c r="I65" s="56"/>
      <c r="K65" s="41" t="str">
        <f>IF(K64&lt;&gt;"",IF(AND(V63&gt;0,V63&lt;&gt;""),VLOOKUP(V63,T_ARBRE_DECIS[#Data],2,FALSE),IF(AND(K64="Oui",S63&lt;&gt;0),S63,IF(AND(K64="Non",U63&lt;&gt;0),U63,""))),"")</f>
        <v/>
      </c>
      <c r="M65" s="1" t="str">
        <f t="shared" ref="M65:M101" si="53">IF(AND(U65&lt;&gt;0,U65&lt;&gt;""),"Non",IF(AND(S65&lt;&gt;0,S65&lt;&gt;""),"Oui",""))</f>
        <v/>
      </c>
      <c r="O65" s="41" t="str">
        <f t="shared" ref="O65:O101" si="54">IF(AND(M65="Oui",S65&lt;&gt;0),S65,IF(AND(M65="Non",U65&lt;&gt;0),U65,""))</f>
        <v/>
      </c>
      <c r="R65" s="1" t="str">
        <f>IF(AND($V63&gt;0,$V63&lt;&gt;""),VLOOKUP($V63,T_ARBRE_DECIS[#Data],3,FALSE),"")</f>
        <v/>
      </c>
      <c r="S65" s="1" t="str">
        <f>IF(AND($V63&gt;0,$V63&lt;&gt;""),VLOOKUP($V63,T_ARBRE_DECIS[#Data],4,FALSE),"")</f>
        <v/>
      </c>
      <c r="T65" s="1" t="str">
        <f>IF(AND($V63&gt;0,$V63&lt;&gt;""),VLOOKUP($V63,T_ARBRE_DECIS[#Data],5,FALSE),"")</f>
        <v/>
      </c>
      <c r="U65" s="1" t="str">
        <f>IF(AND($V63&gt;0,$V63&lt;&gt;""),VLOOKUP($V63,T_ARBRE_DECIS[#Data],6,FALSE),"")</f>
        <v/>
      </c>
      <c r="V65" s="1" t="str">
        <f t="shared" ref="V65:V101" si="55">IF(R65&gt;0,R65,IF(T65&gt;0,T65,0))</f>
        <v/>
      </c>
    </row>
    <row r="66" spans="8:22" ht="30" customHeight="1" x14ac:dyDescent="0.25">
      <c r="H66" s="55"/>
      <c r="I66" s="56"/>
      <c r="K66" s="41" t="str">
        <f t="shared" ref="K66:K101" si="56">IF(M65="Oui","Non",IF(M65="Non","Oui",""))</f>
        <v/>
      </c>
    </row>
    <row r="67" spans="8:22" ht="30" customHeight="1" x14ac:dyDescent="0.25">
      <c r="H67" s="55"/>
      <c r="I67" s="56"/>
      <c r="K67" s="41" t="str">
        <f>IF(K66&lt;&gt;"",IF(AND(V65&gt;0,V65&lt;&gt;""),VLOOKUP(V65,T_ARBRE_DECIS[#Data],2,FALSE),IF(AND(K66="Oui",S65&lt;&gt;0),S65,IF(AND(K66="Non",U65&lt;&gt;0),U65,""))),"")</f>
        <v/>
      </c>
      <c r="M67" s="1" t="str">
        <f t="shared" ref="M67:M101" si="57">IF(AND(U67&lt;&gt;0,U67&lt;&gt;""),"Non",IF(AND(S67&lt;&gt;0,S67&lt;&gt;""),"Oui",""))</f>
        <v/>
      </c>
      <c r="O67" s="41" t="str">
        <f t="shared" ref="O67:O101" si="58">IF(AND(M67="Oui",S67&lt;&gt;0),S67,IF(AND(M67="Non",U67&lt;&gt;0),U67,""))</f>
        <v/>
      </c>
      <c r="R67" s="1" t="str">
        <f>IF(AND($V65&gt;0,$V65&lt;&gt;""),VLOOKUP($V65,T_ARBRE_DECIS[#Data],3,FALSE),"")</f>
        <v/>
      </c>
      <c r="S67" s="1" t="str">
        <f>IF(AND($V65&gt;0,$V65&lt;&gt;""),VLOOKUP($V65,T_ARBRE_DECIS[#Data],4,FALSE),"")</f>
        <v/>
      </c>
      <c r="T67" s="1" t="str">
        <f>IF(AND($V65&gt;0,$V65&lt;&gt;""),VLOOKUP($V65,T_ARBRE_DECIS[#Data],5,FALSE),"")</f>
        <v/>
      </c>
      <c r="U67" s="1" t="str">
        <f>IF(AND($V65&gt;0,$V65&lt;&gt;""),VLOOKUP($V65,T_ARBRE_DECIS[#Data],6,FALSE),"")</f>
        <v/>
      </c>
      <c r="V67" s="1" t="str">
        <f t="shared" ref="V67:V101" si="59">IF(R67&gt;0,R67,IF(T67&gt;0,T67,0))</f>
        <v/>
      </c>
    </row>
    <row r="68" spans="8:22" ht="30" customHeight="1" x14ac:dyDescent="0.25">
      <c r="H68" s="55"/>
      <c r="I68" s="56"/>
      <c r="K68" s="41" t="str">
        <f t="shared" ref="K68:K101" si="60">IF(M67="Oui","Non",IF(M67="Non","Oui",""))</f>
        <v/>
      </c>
    </row>
    <row r="69" spans="8:22" ht="30" customHeight="1" x14ac:dyDescent="0.25">
      <c r="H69" s="55"/>
      <c r="I69" s="56"/>
      <c r="K69" s="41" t="str">
        <f>IF(K68&lt;&gt;"",IF(AND(V67&gt;0,V67&lt;&gt;""),VLOOKUP(V67,T_ARBRE_DECIS[#Data],2,FALSE),IF(AND(K68="Oui",S67&lt;&gt;0),S67,IF(AND(K68="Non",U67&lt;&gt;0),U67,""))),"")</f>
        <v/>
      </c>
      <c r="M69" s="1" t="str">
        <f t="shared" ref="M69:M101" si="61">IF(AND(U69&lt;&gt;0,U69&lt;&gt;""),"Non",IF(AND(S69&lt;&gt;0,S69&lt;&gt;""),"Oui",""))</f>
        <v/>
      </c>
      <c r="O69" s="41" t="str">
        <f t="shared" ref="O69:O101" si="62">IF(AND(M69="Oui",S69&lt;&gt;0),S69,IF(AND(M69="Non",U69&lt;&gt;0),U69,""))</f>
        <v/>
      </c>
      <c r="R69" s="1" t="str">
        <f>IF(AND($V67&gt;0,$V67&lt;&gt;""),VLOOKUP($V67,T_ARBRE_DECIS[#Data],3,FALSE),"")</f>
        <v/>
      </c>
      <c r="S69" s="1" t="str">
        <f>IF(AND($V67&gt;0,$V67&lt;&gt;""),VLOOKUP($V67,T_ARBRE_DECIS[#Data],4,FALSE),"")</f>
        <v/>
      </c>
      <c r="T69" s="1" t="str">
        <f>IF(AND($V67&gt;0,$V67&lt;&gt;""),VLOOKUP($V67,T_ARBRE_DECIS[#Data],5,FALSE),"")</f>
        <v/>
      </c>
      <c r="U69" s="1" t="str">
        <f>IF(AND($V67&gt;0,$V67&lt;&gt;""),VLOOKUP($V67,T_ARBRE_DECIS[#Data],6,FALSE),"")</f>
        <v/>
      </c>
      <c r="V69" s="1" t="str">
        <f t="shared" ref="V69:V101" si="63">IF(R69&gt;0,R69,IF(T69&gt;0,T69,0))</f>
        <v/>
      </c>
    </row>
    <row r="70" spans="8:22" ht="30" customHeight="1" x14ac:dyDescent="0.25">
      <c r="H70" s="55"/>
      <c r="I70" s="56"/>
      <c r="K70" s="41" t="str">
        <f t="shared" ref="K70:K101" si="64">IF(M69="Oui","Non",IF(M69="Non","Oui",""))</f>
        <v/>
      </c>
    </row>
    <row r="71" spans="8:22" ht="30" customHeight="1" x14ac:dyDescent="0.25">
      <c r="H71" s="55"/>
      <c r="I71" s="56"/>
      <c r="K71" s="41" t="str">
        <f>IF(K70&lt;&gt;"",IF(AND(V69&gt;0,V69&lt;&gt;""),VLOOKUP(V69,T_ARBRE_DECIS[#Data],2,FALSE),IF(AND(K70="Oui",S69&lt;&gt;0),S69,IF(AND(K70="Non",U69&lt;&gt;0),U69,""))),"")</f>
        <v/>
      </c>
      <c r="M71" s="1" t="str">
        <f t="shared" ref="M71:M101" si="65">IF(AND(U71&lt;&gt;0,U71&lt;&gt;""),"Non",IF(AND(S71&lt;&gt;0,S71&lt;&gt;""),"Oui",""))</f>
        <v/>
      </c>
      <c r="O71" s="41" t="str">
        <f t="shared" ref="O71:O101" si="66">IF(AND(M71="Oui",S71&lt;&gt;0),S71,IF(AND(M71="Non",U71&lt;&gt;0),U71,""))</f>
        <v/>
      </c>
      <c r="R71" s="1" t="str">
        <f>IF(AND($V69&gt;0,$V69&lt;&gt;""),VLOOKUP($V69,T_ARBRE_DECIS[#Data],3,FALSE),"")</f>
        <v/>
      </c>
      <c r="S71" s="1" t="str">
        <f>IF(AND($V69&gt;0,$V69&lt;&gt;""),VLOOKUP($V69,T_ARBRE_DECIS[#Data],4,FALSE),"")</f>
        <v/>
      </c>
      <c r="T71" s="1" t="str">
        <f>IF(AND($V69&gt;0,$V69&lt;&gt;""),VLOOKUP($V69,T_ARBRE_DECIS[#Data],5,FALSE),"")</f>
        <v/>
      </c>
      <c r="U71" s="1" t="str">
        <f>IF(AND($V69&gt;0,$V69&lt;&gt;""),VLOOKUP($V69,T_ARBRE_DECIS[#Data],6,FALSE),"")</f>
        <v/>
      </c>
      <c r="V71" s="1" t="str">
        <f t="shared" ref="V71:V101" si="67">IF(R71&gt;0,R71,IF(T71&gt;0,T71,0))</f>
        <v/>
      </c>
    </row>
    <row r="72" spans="8:22" ht="30" customHeight="1" x14ac:dyDescent="0.25">
      <c r="H72" s="55"/>
      <c r="I72" s="56"/>
      <c r="K72" s="41" t="str">
        <f t="shared" ref="K72:K101" si="68">IF(M71="Oui","Non",IF(M71="Non","Oui",""))</f>
        <v/>
      </c>
    </row>
    <row r="73" spans="8:22" ht="30" customHeight="1" x14ac:dyDescent="0.25">
      <c r="H73" s="55"/>
      <c r="I73" s="56"/>
      <c r="K73" s="41" t="str">
        <f>IF(K72&lt;&gt;"",IF(AND(V71&gt;0,V71&lt;&gt;""),VLOOKUP(V71,T_ARBRE_DECIS[#Data],2,FALSE),IF(AND(K72="Oui",S71&lt;&gt;0),S71,IF(AND(K72="Non",U71&lt;&gt;0),U71,""))),"")</f>
        <v/>
      </c>
      <c r="M73" s="1" t="str">
        <f t="shared" ref="M73:M101" si="69">IF(AND(U73&lt;&gt;0,U73&lt;&gt;""),"Non",IF(AND(S73&lt;&gt;0,S73&lt;&gt;""),"Oui",""))</f>
        <v/>
      </c>
      <c r="O73" s="41" t="str">
        <f t="shared" ref="O73:O101" si="70">IF(AND(M73="Oui",S73&lt;&gt;0),S73,IF(AND(M73="Non",U73&lt;&gt;0),U73,""))</f>
        <v/>
      </c>
      <c r="R73" s="1" t="str">
        <f>IF(AND($V71&gt;0,$V71&lt;&gt;""),VLOOKUP($V71,T_ARBRE_DECIS[#Data],3,FALSE),"")</f>
        <v/>
      </c>
      <c r="S73" s="1" t="str">
        <f>IF(AND($V71&gt;0,$V71&lt;&gt;""),VLOOKUP($V71,T_ARBRE_DECIS[#Data],4,FALSE),"")</f>
        <v/>
      </c>
      <c r="T73" s="1" t="str">
        <f>IF(AND($V71&gt;0,$V71&lt;&gt;""),VLOOKUP($V71,T_ARBRE_DECIS[#Data],5,FALSE),"")</f>
        <v/>
      </c>
      <c r="U73" s="1" t="str">
        <f>IF(AND($V71&gt;0,$V71&lt;&gt;""),VLOOKUP($V71,T_ARBRE_DECIS[#Data],6,FALSE),"")</f>
        <v/>
      </c>
      <c r="V73" s="1" t="str">
        <f t="shared" ref="V73:V101" si="71">IF(R73&gt;0,R73,IF(T73&gt;0,T73,0))</f>
        <v/>
      </c>
    </row>
    <row r="74" spans="8:22" ht="30" customHeight="1" x14ac:dyDescent="0.25">
      <c r="H74" s="55"/>
      <c r="I74" s="56"/>
      <c r="K74" s="41" t="str">
        <f t="shared" ref="K74:K101" si="72">IF(M73="Oui","Non",IF(M73="Non","Oui",""))</f>
        <v/>
      </c>
    </row>
    <row r="75" spans="8:22" ht="30" customHeight="1" x14ac:dyDescent="0.25">
      <c r="H75" s="55"/>
      <c r="I75" s="56"/>
      <c r="K75" s="41" t="str">
        <f>IF(K74&lt;&gt;"",IF(AND(V73&gt;0,V73&lt;&gt;""),VLOOKUP(V73,T_ARBRE_DECIS[#Data],2,FALSE),IF(AND(K74="Oui",S73&lt;&gt;0),S73,IF(AND(K74="Non",U73&lt;&gt;0),U73,""))),"")</f>
        <v/>
      </c>
      <c r="M75" s="1" t="str">
        <f t="shared" ref="M75:M101" si="73">IF(AND(U75&lt;&gt;0,U75&lt;&gt;""),"Non",IF(AND(S75&lt;&gt;0,S75&lt;&gt;""),"Oui",""))</f>
        <v/>
      </c>
      <c r="O75" s="41" t="str">
        <f t="shared" ref="O75:O101" si="74">IF(AND(M75="Oui",S75&lt;&gt;0),S75,IF(AND(M75="Non",U75&lt;&gt;0),U75,""))</f>
        <v/>
      </c>
      <c r="R75" s="1" t="str">
        <f>IF(AND($V73&gt;0,$V73&lt;&gt;""),VLOOKUP($V73,T_ARBRE_DECIS[#Data],3,FALSE),"")</f>
        <v/>
      </c>
      <c r="S75" s="1" t="str">
        <f>IF(AND($V73&gt;0,$V73&lt;&gt;""),VLOOKUP($V73,T_ARBRE_DECIS[#Data],4,FALSE),"")</f>
        <v/>
      </c>
      <c r="T75" s="1" t="str">
        <f>IF(AND($V73&gt;0,$V73&lt;&gt;""),VLOOKUP($V73,T_ARBRE_DECIS[#Data],5,FALSE),"")</f>
        <v/>
      </c>
      <c r="U75" s="1" t="str">
        <f>IF(AND($V73&gt;0,$V73&lt;&gt;""),VLOOKUP($V73,T_ARBRE_DECIS[#Data],6,FALSE),"")</f>
        <v/>
      </c>
      <c r="V75" s="1" t="str">
        <f t="shared" ref="V75:V101" si="75">IF(R75&gt;0,R75,IF(T75&gt;0,T75,0))</f>
        <v/>
      </c>
    </row>
    <row r="76" spans="8:22" ht="30" customHeight="1" x14ac:dyDescent="0.25">
      <c r="H76" s="55"/>
      <c r="I76" s="56"/>
      <c r="K76" s="41" t="str">
        <f t="shared" ref="K76:K101" si="76">IF(M75="Oui","Non",IF(M75="Non","Oui",""))</f>
        <v/>
      </c>
    </row>
    <row r="77" spans="8:22" ht="30" customHeight="1" x14ac:dyDescent="0.25">
      <c r="H77" s="55"/>
      <c r="I77" s="56"/>
      <c r="K77" s="41" t="str">
        <f>IF(K76&lt;&gt;"",IF(AND(V75&gt;0,V75&lt;&gt;""),VLOOKUP(V75,T_ARBRE_DECIS[#Data],2,FALSE),IF(AND(K76="Oui",S75&lt;&gt;0),S75,IF(AND(K76="Non",U75&lt;&gt;0),U75,""))),"")</f>
        <v/>
      </c>
      <c r="M77" s="1" t="str">
        <f t="shared" ref="M77:M101" si="77">IF(AND(U77&lt;&gt;0,U77&lt;&gt;""),"Non",IF(AND(S77&lt;&gt;0,S77&lt;&gt;""),"Oui",""))</f>
        <v/>
      </c>
      <c r="O77" s="41" t="str">
        <f t="shared" ref="O77:O101" si="78">IF(AND(M77="Oui",S77&lt;&gt;0),S77,IF(AND(M77="Non",U77&lt;&gt;0),U77,""))</f>
        <v/>
      </c>
      <c r="R77" s="1" t="str">
        <f>IF(AND($V75&gt;0,$V75&lt;&gt;""),VLOOKUP($V75,T_ARBRE_DECIS[#Data],3,FALSE),"")</f>
        <v/>
      </c>
      <c r="S77" s="1" t="str">
        <f>IF(AND($V75&gt;0,$V75&lt;&gt;""),VLOOKUP($V75,T_ARBRE_DECIS[#Data],4,FALSE),"")</f>
        <v/>
      </c>
      <c r="T77" s="1" t="str">
        <f>IF(AND($V75&gt;0,$V75&lt;&gt;""),VLOOKUP($V75,T_ARBRE_DECIS[#Data],5,FALSE),"")</f>
        <v/>
      </c>
      <c r="U77" s="1" t="str">
        <f>IF(AND($V75&gt;0,$V75&lt;&gt;""),VLOOKUP($V75,T_ARBRE_DECIS[#Data],6,FALSE),"")</f>
        <v/>
      </c>
      <c r="V77" s="1" t="str">
        <f t="shared" ref="V77:V101" si="79">IF(R77&gt;0,R77,IF(T77&gt;0,T77,0))</f>
        <v/>
      </c>
    </row>
    <row r="78" spans="8:22" ht="30" customHeight="1" x14ac:dyDescent="0.25">
      <c r="H78" s="55"/>
      <c r="I78" s="56"/>
      <c r="K78" s="41" t="str">
        <f t="shared" ref="K78:K101" si="80">IF(M77="Oui","Non",IF(M77="Non","Oui",""))</f>
        <v/>
      </c>
    </row>
    <row r="79" spans="8:22" ht="30" customHeight="1" x14ac:dyDescent="0.25">
      <c r="H79" s="55"/>
      <c r="I79" s="56"/>
      <c r="K79" s="41" t="str">
        <f>IF(K78&lt;&gt;"",IF(AND(V77&gt;0,V77&lt;&gt;""),VLOOKUP(V77,T_ARBRE_DECIS[#Data],2,FALSE),IF(AND(K78="Oui",S77&lt;&gt;0),S77,IF(AND(K78="Non",U77&lt;&gt;0),U77,""))),"")</f>
        <v/>
      </c>
      <c r="M79" s="1" t="str">
        <f t="shared" ref="M79:M101" si="81">IF(AND(U79&lt;&gt;0,U79&lt;&gt;""),"Non",IF(AND(S79&lt;&gt;0,S79&lt;&gt;""),"Oui",""))</f>
        <v/>
      </c>
      <c r="O79" s="41" t="str">
        <f t="shared" ref="O79:O101" si="82">IF(AND(M79="Oui",S79&lt;&gt;0),S79,IF(AND(M79="Non",U79&lt;&gt;0),U79,""))</f>
        <v/>
      </c>
      <c r="R79" s="1" t="str">
        <f>IF(AND($V77&gt;0,$V77&lt;&gt;""),VLOOKUP($V77,T_ARBRE_DECIS[#Data],3,FALSE),"")</f>
        <v/>
      </c>
      <c r="S79" s="1" t="str">
        <f>IF(AND($V77&gt;0,$V77&lt;&gt;""),VLOOKUP($V77,T_ARBRE_DECIS[#Data],4,FALSE),"")</f>
        <v/>
      </c>
      <c r="T79" s="1" t="str">
        <f>IF(AND($V77&gt;0,$V77&lt;&gt;""),VLOOKUP($V77,T_ARBRE_DECIS[#Data],5,FALSE),"")</f>
        <v/>
      </c>
      <c r="U79" s="1" t="str">
        <f>IF(AND($V77&gt;0,$V77&lt;&gt;""),VLOOKUP($V77,T_ARBRE_DECIS[#Data],6,FALSE),"")</f>
        <v/>
      </c>
      <c r="V79" s="1" t="str">
        <f t="shared" ref="V79:V101" si="83">IF(R79&gt;0,R79,IF(T79&gt;0,T79,0))</f>
        <v/>
      </c>
    </row>
    <row r="80" spans="8:22" ht="30" customHeight="1" x14ac:dyDescent="0.25">
      <c r="H80" s="55"/>
      <c r="I80" s="56"/>
      <c r="K80" s="41" t="str">
        <f t="shared" ref="K80:K101" si="84">IF(M79="Oui","Non",IF(M79="Non","Oui",""))</f>
        <v/>
      </c>
    </row>
    <row r="81" spans="8:22" ht="30" customHeight="1" x14ac:dyDescent="0.25">
      <c r="H81" s="55"/>
      <c r="I81" s="56"/>
      <c r="K81" s="41" t="str">
        <f>IF(K80&lt;&gt;"",IF(AND(V79&gt;0,V79&lt;&gt;""),VLOOKUP(V79,T_ARBRE_DECIS[#Data],2,FALSE),IF(AND(K80="Oui",S79&lt;&gt;0),S79,IF(AND(K80="Non",U79&lt;&gt;0),U79,""))),"")</f>
        <v/>
      </c>
      <c r="M81" s="1" t="str">
        <f t="shared" ref="M81:M101" si="85">IF(AND(U81&lt;&gt;0,U81&lt;&gt;""),"Non",IF(AND(S81&lt;&gt;0,S81&lt;&gt;""),"Oui",""))</f>
        <v/>
      </c>
      <c r="O81" s="41" t="str">
        <f t="shared" ref="O81:O101" si="86">IF(AND(M81="Oui",S81&lt;&gt;0),S81,IF(AND(M81="Non",U81&lt;&gt;0),U81,""))</f>
        <v/>
      </c>
      <c r="R81" s="1" t="str">
        <f>IF(AND($V79&gt;0,$V79&lt;&gt;""),VLOOKUP($V79,T_ARBRE_DECIS[#Data],3,FALSE),"")</f>
        <v/>
      </c>
      <c r="S81" s="1" t="str">
        <f>IF(AND($V79&gt;0,$V79&lt;&gt;""),VLOOKUP($V79,T_ARBRE_DECIS[#Data],4,FALSE),"")</f>
        <v/>
      </c>
      <c r="T81" s="1" t="str">
        <f>IF(AND($V79&gt;0,$V79&lt;&gt;""),VLOOKUP($V79,T_ARBRE_DECIS[#Data],5,FALSE),"")</f>
        <v/>
      </c>
      <c r="U81" s="1" t="str">
        <f>IF(AND($V79&gt;0,$V79&lt;&gt;""),VLOOKUP($V79,T_ARBRE_DECIS[#Data],6,FALSE),"")</f>
        <v/>
      </c>
      <c r="V81" s="1" t="str">
        <f t="shared" ref="V81:V101" si="87">IF(R81&gt;0,R81,IF(T81&gt;0,T81,0))</f>
        <v/>
      </c>
    </row>
    <row r="82" spans="8:22" ht="30" customHeight="1" x14ac:dyDescent="0.25">
      <c r="H82" s="55"/>
      <c r="I82" s="56"/>
      <c r="K82" s="41" t="str">
        <f t="shared" ref="K82:K101" si="88">IF(M81="Oui","Non",IF(M81="Non","Oui",""))</f>
        <v/>
      </c>
    </row>
    <row r="83" spans="8:22" ht="30" customHeight="1" x14ac:dyDescent="0.25">
      <c r="H83" s="55"/>
      <c r="I83" s="56"/>
      <c r="K83" s="41" t="str">
        <f>IF(K82&lt;&gt;"",IF(AND(V81&gt;0,V81&lt;&gt;""),VLOOKUP(V81,T_ARBRE_DECIS[#Data],2,FALSE),IF(AND(K82="Oui",S81&lt;&gt;0),S81,IF(AND(K82="Non",U81&lt;&gt;0),U81,""))),"")</f>
        <v/>
      </c>
      <c r="M83" s="1" t="str">
        <f t="shared" ref="M83:M101" si="89">IF(AND(U83&lt;&gt;0,U83&lt;&gt;""),"Non",IF(AND(S83&lt;&gt;0,S83&lt;&gt;""),"Oui",""))</f>
        <v/>
      </c>
      <c r="O83" s="41" t="str">
        <f t="shared" ref="O83:O101" si="90">IF(AND(M83="Oui",S83&lt;&gt;0),S83,IF(AND(M83="Non",U83&lt;&gt;0),U83,""))</f>
        <v/>
      </c>
      <c r="R83" s="1" t="str">
        <f>IF(AND($V81&gt;0,$V81&lt;&gt;""),VLOOKUP($V81,T_ARBRE_DECIS[#Data],3,FALSE),"")</f>
        <v/>
      </c>
      <c r="S83" s="1" t="str">
        <f>IF(AND($V81&gt;0,$V81&lt;&gt;""),VLOOKUP($V81,T_ARBRE_DECIS[#Data],4,FALSE),"")</f>
        <v/>
      </c>
      <c r="T83" s="1" t="str">
        <f>IF(AND($V81&gt;0,$V81&lt;&gt;""),VLOOKUP($V81,T_ARBRE_DECIS[#Data],5,FALSE),"")</f>
        <v/>
      </c>
      <c r="U83" s="1" t="str">
        <f>IF(AND($V81&gt;0,$V81&lt;&gt;""),VLOOKUP($V81,T_ARBRE_DECIS[#Data],6,FALSE),"")</f>
        <v/>
      </c>
      <c r="V83" s="1" t="str">
        <f t="shared" ref="V83:V101" si="91">IF(R83&gt;0,R83,IF(T83&gt;0,T83,0))</f>
        <v/>
      </c>
    </row>
    <row r="84" spans="8:22" ht="30" customHeight="1" x14ac:dyDescent="0.25">
      <c r="H84" s="55"/>
      <c r="I84" s="56"/>
      <c r="K84" s="41" t="str">
        <f t="shared" ref="K84:K101" si="92">IF(M83="Oui","Non",IF(M83="Non","Oui",""))</f>
        <v/>
      </c>
    </row>
    <row r="85" spans="8:22" ht="30" customHeight="1" x14ac:dyDescent="0.25">
      <c r="H85" s="55"/>
      <c r="I85" s="56"/>
      <c r="K85" s="41" t="str">
        <f>IF(K84&lt;&gt;"",IF(AND(V83&gt;0,V83&lt;&gt;""),VLOOKUP(V83,T_ARBRE_DECIS[#Data],2,FALSE),IF(AND(K84="Oui",S83&lt;&gt;0),S83,IF(AND(K84="Non",U83&lt;&gt;0),U83,""))),"")</f>
        <v/>
      </c>
      <c r="M85" s="1" t="str">
        <f t="shared" ref="M85:M101" si="93">IF(AND(U85&lt;&gt;0,U85&lt;&gt;""),"Non",IF(AND(S85&lt;&gt;0,S85&lt;&gt;""),"Oui",""))</f>
        <v/>
      </c>
      <c r="O85" s="41" t="str">
        <f t="shared" ref="O85:O101" si="94">IF(AND(M85="Oui",S85&lt;&gt;0),S85,IF(AND(M85="Non",U85&lt;&gt;0),U85,""))</f>
        <v/>
      </c>
      <c r="R85" s="1" t="str">
        <f>IF(AND($V83&gt;0,$V83&lt;&gt;""),VLOOKUP($V83,T_ARBRE_DECIS[#Data],3,FALSE),"")</f>
        <v/>
      </c>
      <c r="S85" s="1" t="str">
        <f>IF(AND($V83&gt;0,$V83&lt;&gt;""),VLOOKUP($V83,T_ARBRE_DECIS[#Data],4,FALSE),"")</f>
        <v/>
      </c>
      <c r="T85" s="1" t="str">
        <f>IF(AND($V83&gt;0,$V83&lt;&gt;""),VLOOKUP($V83,T_ARBRE_DECIS[#Data],5,FALSE),"")</f>
        <v/>
      </c>
      <c r="U85" s="1" t="str">
        <f>IF(AND($V83&gt;0,$V83&lt;&gt;""),VLOOKUP($V83,T_ARBRE_DECIS[#Data],6,FALSE),"")</f>
        <v/>
      </c>
      <c r="V85" s="1" t="str">
        <f t="shared" ref="V85:V101" si="95">IF(R85&gt;0,R85,IF(T85&gt;0,T85,0))</f>
        <v/>
      </c>
    </row>
    <row r="86" spans="8:22" ht="30" customHeight="1" x14ac:dyDescent="0.25">
      <c r="H86" s="55"/>
      <c r="I86" s="56"/>
      <c r="K86" s="41" t="str">
        <f t="shared" ref="K86:K101" si="96">IF(M85="Oui","Non",IF(M85="Non","Oui",""))</f>
        <v/>
      </c>
    </row>
    <row r="87" spans="8:22" ht="30" customHeight="1" x14ac:dyDescent="0.25">
      <c r="H87" s="55"/>
      <c r="I87" s="56"/>
      <c r="K87" s="41" t="str">
        <f>IF(K86&lt;&gt;"",IF(AND(V85&gt;0,V85&lt;&gt;""),VLOOKUP(V85,T_ARBRE_DECIS[#Data],2,FALSE),IF(AND(K86="Oui",S85&lt;&gt;0),S85,IF(AND(K86="Non",U85&lt;&gt;0),U85,""))),"")</f>
        <v/>
      </c>
      <c r="M87" s="1" t="str">
        <f t="shared" ref="M87:M101" si="97">IF(AND(U87&lt;&gt;0,U87&lt;&gt;""),"Non",IF(AND(S87&lt;&gt;0,S87&lt;&gt;""),"Oui",""))</f>
        <v/>
      </c>
      <c r="O87" s="41" t="str">
        <f t="shared" ref="O87:O101" si="98">IF(AND(M87="Oui",S87&lt;&gt;0),S87,IF(AND(M87="Non",U87&lt;&gt;0),U87,""))</f>
        <v/>
      </c>
      <c r="R87" s="1" t="str">
        <f>IF(AND($V85&gt;0,$V85&lt;&gt;""),VLOOKUP($V85,T_ARBRE_DECIS[#Data],3,FALSE),"")</f>
        <v/>
      </c>
      <c r="S87" s="1" t="str">
        <f>IF(AND($V85&gt;0,$V85&lt;&gt;""),VLOOKUP($V85,T_ARBRE_DECIS[#Data],4,FALSE),"")</f>
        <v/>
      </c>
      <c r="T87" s="1" t="str">
        <f>IF(AND($V85&gt;0,$V85&lt;&gt;""),VLOOKUP($V85,T_ARBRE_DECIS[#Data],5,FALSE),"")</f>
        <v/>
      </c>
      <c r="U87" s="1" t="str">
        <f>IF(AND($V85&gt;0,$V85&lt;&gt;""),VLOOKUP($V85,T_ARBRE_DECIS[#Data],6,FALSE),"")</f>
        <v/>
      </c>
      <c r="V87" s="1" t="str">
        <f t="shared" ref="V87:V101" si="99">IF(R87&gt;0,R87,IF(T87&gt;0,T87,0))</f>
        <v/>
      </c>
    </row>
    <row r="88" spans="8:22" ht="30" customHeight="1" x14ac:dyDescent="0.25">
      <c r="H88" s="55"/>
      <c r="I88" s="56"/>
      <c r="K88" s="41" t="str">
        <f t="shared" ref="K88:K101" si="100">IF(M87="Oui","Non",IF(M87="Non","Oui",""))</f>
        <v/>
      </c>
    </row>
    <row r="89" spans="8:22" ht="30" customHeight="1" x14ac:dyDescent="0.25">
      <c r="H89" s="55"/>
      <c r="I89" s="56"/>
      <c r="K89" s="41" t="str">
        <f>IF(K88&lt;&gt;"",IF(AND(V87&gt;0,V87&lt;&gt;""),VLOOKUP(V87,T_ARBRE_DECIS[#Data],2,FALSE),IF(AND(K88="Oui",S87&lt;&gt;0),S87,IF(AND(K88="Non",U87&lt;&gt;0),U87,""))),"")</f>
        <v/>
      </c>
      <c r="M89" s="1" t="str">
        <f t="shared" ref="M89:M101" si="101">IF(AND(U89&lt;&gt;0,U89&lt;&gt;""),"Non",IF(AND(S89&lt;&gt;0,S89&lt;&gt;""),"Oui",""))</f>
        <v/>
      </c>
      <c r="O89" s="41" t="str">
        <f t="shared" ref="O89:O101" si="102">IF(AND(M89="Oui",S89&lt;&gt;0),S89,IF(AND(M89="Non",U89&lt;&gt;0),U89,""))</f>
        <v/>
      </c>
      <c r="R89" s="1" t="str">
        <f>IF(AND($V87&gt;0,$V87&lt;&gt;""),VLOOKUP($V87,T_ARBRE_DECIS[#Data],3,FALSE),"")</f>
        <v/>
      </c>
      <c r="S89" s="1" t="str">
        <f>IF(AND($V87&gt;0,$V87&lt;&gt;""),VLOOKUP($V87,T_ARBRE_DECIS[#Data],4,FALSE),"")</f>
        <v/>
      </c>
      <c r="T89" s="1" t="str">
        <f>IF(AND($V87&gt;0,$V87&lt;&gt;""),VLOOKUP($V87,T_ARBRE_DECIS[#Data],5,FALSE),"")</f>
        <v/>
      </c>
      <c r="U89" s="1" t="str">
        <f>IF(AND($V87&gt;0,$V87&lt;&gt;""),VLOOKUP($V87,T_ARBRE_DECIS[#Data],6,FALSE),"")</f>
        <v/>
      </c>
      <c r="V89" s="1" t="str">
        <f t="shared" ref="V89:V101" si="103">IF(R89&gt;0,R89,IF(T89&gt;0,T89,0))</f>
        <v/>
      </c>
    </row>
    <row r="90" spans="8:22" ht="30" customHeight="1" x14ac:dyDescent="0.25">
      <c r="H90" s="55"/>
      <c r="I90" s="56"/>
      <c r="K90" s="41" t="str">
        <f t="shared" ref="K90:K101" si="104">IF(M89="Oui","Non",IF(M89="Non","Oui",""))</f>
        <v/>
      </c>
    </row>
    <row r="91" spans="8:22" ht="30" customHeight="1" x14ac:dyDescent="0.25">
      <c r="H91" s="55"/>
      <c r="I91" s="56"/>
      <c r="K91" s="41" t="str">
        <f>IF(K90&lt;&gt;"",IF(AND(V89&gt;0,V89&lt;&gt;""),VLOOKUP(V89,T_ARBRE_DECIS[#Data],2,FALSE),IF(AND(K90="Oui",S89&lt;&gt;0),S89,IF(AND(K90="Non",U89&lt;&gt;0),U89,""))),"")</f>
        <v/>
      </c>
      <c r="M91" s="1" t="str">
        <f t="shared" ref="M91:M101" si="105">IF(AND(U91&lt;&gt;0,U91&lt;&gt;""),"Non",IF(AND(S91&lt;&gt;0,S91&lt;&gt;""),"Oui",""))</f>
        <v/>
      </c>
      <c r="O91" s="41" t="str">
        <f t="shared" ref="O91:O101" si="106">IF(AND(M91="Oui",S91&lt;&gt;0),S91,IF(AND(M91="Non",U91&lt;&gt;0),U91,""))</f>
        <v/>
      </c>
      <c r="R91" s="1" t="str">
        <f>IF(AND($V89&gt;0,$V89&lt;&gt;""),VLOOKUP($V89,T_ARBRE_DECIS[#Data],3,FALSE),"")</f>
        <v/>
      </c>
      <c r="S91" s="1" t="str">
        <f>IF(AND($V89&gt;0,$V89&lt;&gt;""),VLOOKUP($V89,T_ARBRE_DECIS[#Data],4,FALSE),"")</f>
        <v/>
      </c>
      <c r="T91" s="1" t="str">
        <f>IF(AND($V89&gt;0,$V89&lt;&gt;""),VLOOKUP($V89,T_ARBRE_DECIS[#Data],5,FALSE),"")</f>
        <v/>
      </c>
      <c r="U91" s="1" t="str">
        <f>IF(AND($V89&gt;0,$V89&lt;&gt;""),VLOOKUP($V89,T_ARBRE_DECIS[#Data],6,FALSE),"")</f>
        <v/>
      </c>
      <c r="V91" s="1" t="str">
        <f t="shared" ref="V91:V101" si="107">IF(R91&gt;0,R91,IF(T91&gt;0,T91,0))</f>
        <v/>
      </c>
    </row>
    <row r="92" spans="8:22" ht="30" customHeight="1" x14ac:dyDescent="0.25">
      <c r="H92" s="55"/>
      <c r="I92" s="56"/>
      <c r="K92" s="41" t="str">
        <f t="shared" ref="K92:K101" si="108">IF(M91="Oui","Non",IF(M91="Non","Oui",""))</f>
        <v/>
      </c>
    </row>
    <row r="93" spans="8:22" ht="30" customHeight="1" x14ac:dyDescent="0.25">
      <c r="H93" s="55"/>
      <c r="I93" s="56"/>
      <c r="K93" s="41" t="str">
        <f>IF(K92&lt;&gt;"",IF(AND(V91&gt;0,V91&lt;&gt;""),VLOOKUP(V91,T_ARBRE_DECIS[#Data],2,FALSE),IF(AND(K92="Oui",S91&lt;&gt;0),S91,IF(AND(K92="Non",U91&lt;&gt;0),U91,""))),"")</f>
        <v/>
      </c>
      <c r="M93" s="1" t="str">
        <f t="shared" ref="M93:M101" si="109">IF(AND(U93&lt;&gt;0,U93&lt;&gt;""),"Non",IF(AND(S93&lt;&gt;0,S93&lt;&gt;""),"Oui",""))</f>
        <v/>
      </c>
      <c r="O93" s="41" t="str">
        <f t="shared" ref="O93:O101" si="110">IF(AND(M93="Oui",S93&lt;&gt;0),S93,IF(AND(M93="Non",U93&lt;&gt;0),U93,""))</f>
        <v/>
      </c>
      <c r="R93" s="1" t="str">
        <f>IF(AND($V91&gt;0,$V91&lt;&gt;""),VLOOKUP($V91,T_ARBRE_DECIS[#Data],3,FALSE),"")</f>
        <v/>
      </c>
      <c r="S93" s="1" t="str">
        <f>IF(AND($V91&gt;0,$V91&lt;&gt;""),VLOOKUP($V91,T_ARBRE_DECIS[#Data],4,FALSE),"")</f>
        <v/>
      </c>
      <c r="T93" s="1" t="str">
        <f>IF(AND($V91&gt;0,$V91&lt;&gt;""),VLOOKUP($V91,T_ARBRE_DECIS[#Data],5,FALSE),"")</f>
        <v/>
      </c>
      <c r="U93" s="1" t="str">
        <f>IF(AND($V91&gt;0,$V91&lt;&gt;""),VLOOKUP($V91,T_ARBRE_DECIS[#Data],6,FALSE),"")</f>
        <v/>
      </c>
      <c r="V93" s="1" t="str">
        <f t="shared" ref="V93:V101" si="111">IF(R93&gt;0,R93,IF(T93&gt;0,T93,0))</f>
        <v/>
      </c>
    </row>
    <row r="94" spans="8:22" ht="30" customHeight="1" x14ac:dyDescent="0.25">
      <c r="H94" s="55"/>
      <c r="I94" s="56"/>
      <c r="K94" s="41" t="str">
        <f t="shared" ref="K94:K101" si="112">IF(M93="Oui","Non",IF(M93="Non","Oui",""))</f>
        <v/>
      </c>
    </row>
    <row r="95" spans="8:22" ht="30" customHeight="1" x14ac:dyDescent="0.25">
      <c r="H95" s="55"/>
      <c r="I95" s="56"/>
      <c r="K95" s="41" t="str">
        <f>IF(K94&lt;&gt;"",IF(AND(V93&gt;0,V93&lt;&gt;""),VLOOKUP(V93,T_ARBRE_DECIS[#Data],2,FALSE),IF(AND(K94="Oui",S93&lt;&gt;0),S93,IF(AND(K94="Non",U93&lt;&gt;0),U93,""))),"")</f>
        <v/>
      </c>
      <c r="M95" s="1" t="str">
        <f t="shared" ref="M95:M101" si="113">IF(AND(U95&lt;&gt;0,U95&lt;&gt;""),"Non",IF(AND(S95&lt;&gt;0,S95&lt;&gt;""),"Oui",""))</f>
        <v/>
      </c>
      <c r="O95" s="41" t="str">
        <f t="shared" ref="O95:O101" si="114">IF(AND(M95="Oui",S95&lt;&gt;0),S95,IF(AND(M95="Non",U95&lt;&gt;0),U95,""))</f>
        <v/>
      </c>
      <c r="R95" s="1" t="str">
        <f>IF(AND($V93&gt;0,$V93&lt;&gt;""),VLOOKUP($V93,T_ARBRE_DECIS[#Data],3,FALSE),"")</f>
        <v/>
      </c>
      <c r="S95" s="1" t="str">
        <f>IF(AND($V93&gt;0,$V93&lt;&gt;""),VLOOKUP($V93,T_ARBRE_DECIS[#Data],4,FALSE),"")</f>
        <v/>
      </c>
      <c r="T95" s="1" t="str">
        <f>IF(AND($V93&gt;0,$V93&lt;&gt;""),VLOOKUP($V93,T_ARBRE_DECIS[#Data],5,FALSE),"")</f>
        <v/>
      </c>
      <c r="U95" s="1" t="str">
        <f>IF(AND($V93&gt;0,$V93&lt;&gt;""),VLOOKUP($V93,T_ARBRE_DECIS[#Data],6,FALSE),"")</f>
        <v/>
      </c>
      <c r="V95" s="1" t="str">
        <f t="shared" ref="V95:V101" si="115">IF(R95&gt;0,R95,IF(T95&gt;0,T95,0))</f>
        <v/>
      </c>
    </row>
    <row r="96" spans="8:22" ht="30" customHeight="1" x14ac:dyDescent="0.25">
      <c r="H96" s="55"/>
      <c r="I96" s="56"/>
      <c r="K96" s="41" t="str">
        <f t="shared" ref="K96:K101" si="116">IF(M95="Oui","Non",IF(M95="Non","Oui",""))</f>
        <v/>
      </c>
    </row>
    <row r="97" spans="8:22" ht="30" customHeight="1" x14ac:dyDescent="0.25">
      <c r="H97" s="55"/>
      <c r="I97" s="56"/>
      <c r="K97" s="41" t="str">
        <f>IF(K96&lt;&gt;"",IF(AND(V95&gt;0,V95&lt;&gt;""),VLOOKUP(V95,T_ARBRE_DECIS[#Data],2,FALSE),IF(AND(K96="Oui",S95&lt;&gt;0),S95,IF(AND(K96="Non",U95&lt;&gt;0),U95,""))),"")</f>
        <v/>
      </c>
      <c r="M97" s="1" t="str">
        <f t="shared" ref="M97:M101" si="117">IF(AND(U97&lt;&gt;0,U97&lt;&gt;""),"Non",IF(AND(S97&lt;&gt;0,S97&lt;&gt;""),"Oui",""))</f>
        <v/>
      </c>
      <c r="O97" s="41" t="str">
        <f t="shared" ref="O97:O101" si="118">IF(AND(M97="Oui",S97&lt;&gt;0),S97,IF(AND(M97="Non",U97&lt;&gt;0),U97,""))</f>
        <v/>
      </c>
      <c r="R97" s="1" t="str">
        <f>IF(AND($V95&gt;0,$V95&lt;&gt;""),VLOOKUP($V95,T_ARBRE_DECIS[#Data],3,FALSE),"")</f>
        <v/>
      </c>
      <c r="S97" s="1" t="str">
        <f>IF(AND($V95&gt;0,$V95&lt;&gt;""),VLOOKUP($V95,T_ARBRE_DECIS[#Data],4,FALSE),"")</f>
        <v/>
      </c>
      <c r="T97" s="1" t="str">
        <f>IF(AND($V95&gt;0,$V95&lt;&gt;""),VLOOKUP($V95,T_ARBRE_DECIS[#Data],5,FALSE),"")</f>
        <v/>
      </c>
      <c r="U97" s="1" t="str">
        <f>IF(AND($V95&gt;0,$V95&lt;&gt;""),VLOOKUP($V95,T_ARBRE_DECIS[#Data],6,FALSE),"")</f>
        <v/>
      </c>
      <c r="V97" s="1" t="str">
        <f t="shared" ref="V97:V101" si="119">IF(R97&gt;0,R97,IF(T97&gt;0,T97,0))</f>
        <v/>
      </c>
    </row>
    <row r="98" spans="8:22" ht="30" customHeight="1" x14ac:dyDescent="0.25">
      <c r="H98" s="55"/>
      <c r="I98" s="56"/>
      <c r="K98" s="41" t="str">
        <f t="shared" ref="K98:K101" si="120">IF(M97="Oui","Non",IF(M97="Non","Oui",""))</f>
        <v/>
      </c>
    </row>
    <row r="99" spans="8:22" ht="30" customHeight="1" x14ac:dyDescent="0.25">
      <c r="H99" s="55"/>
      <c r="I99" s="56"/>
      <c r="K99" s="41" t="str">
        <f>IF(K98&lt;&gt;"",IF(AND(V97&gt;0,V97&lt;&gt;""),VLOOKUP(V97,T_ARBRE_DECIS[#Data],2,FALSE),IF(AND(K98="Oui",S97&lt;&gt;0),S97,IF(AND(K98="Non",U97&lt;&gt;0),U97,""))),"")</f>
        <v/>
      </c>
      <c r="M99" s="1" t="str">
        <f t="shared" ref="M99:M101" si="121">IF(AND(U99&lt;&gt;0,U99&lt;&gt;""),"Non",IF(AND(S99&lt;&gt;0,S99&lt;&gt;""),"Oui",""))</f>
        <v/>
      </c>
      <c r="O99" s="41" t="str">
        <f t="shared" ref="O99:O101" si="122">IF(AND(M99="Oui",S99&lt;&gt;0),S99,IF(AND(M99="Non",U99&lt;&gt;0),U99,""))</f>
        <v/>
      </c>
      <c r="R99" s="1" t="str">
        <f>IF(AND($V97&gt;0,$V97&lt;&gt;""),VLOOKUP($V97,T_ARBRE_DECIS[#Data],3,FALSE),"")</f>
        <v/>
      </c>
      <c r="S99" s="1" t="str">
        <f>IF(AND($V97&gt;0,$V97&lt;&gt;""),VLOOKUP($V97,T_ARBRE_DECIS[#Data],4,FALSE),"")</f>
        <v/>
      </c>
      <c r="T99" s="1" t="str">
        <f>IF(AND($V97&gt;0,$V97&lt;&gt;""),VLOOKUP($V97,T_ARBRE_DECIS[#Data],5,FALSE),"")</f>
        <v/>
      </c>
      <c r="U99" s="1" t="str">
        <f>IF(AND($V97&gt;0,$V97&lt;&gt;""),VLOOKUP($V97,T_ARBRE_DECIS[#Data],6,FALSE),"")</f>
        <v/>
      </c>
      <c r="V99" s="1" t="str">
        <f t="shared" ref="V99:V101" si="123">IF(R99&gt;0,R99,IF(T99&gt;0,T99,0))</f>
        <v/>
      </c>
    </row>
    <row r="100" spans="8:22" ht="30" customHeight="1" x14ac:dyDescent="0.25">
      <c r="H100" s="55"/>
      <c r="I100" s="56"/>
      <c r="K100" s="41" t="str">
        <f t="shared" ref="K100:K101" si="124">IF(M99="Oui","Non",IF(M99="Non","Oui",""))</f>
        <v/>
      </c>
    </row>
    <row r="101" spans="8:22" ht="30" customHeight="1" x14ac:dyDescent="0.25">
      <c r="H101" s="55"/>
      <c r="I101" s="56"/>
      <c r="K101" s="41" t="str">
        <f>IF(K100&lt;&gt;"",IF(AND(V99&gt;0,V99&lt;&gt;""),VLOOKUP(V99,T_ARBRE_DECIS[#Data],2,FALSE),IF(AND(K100="Oui",S99&lt;&gt;0),S99,IF(AND(K100="Non",U99&lt;&gt;0),U99,""))),"")</f>
        <v/>
      </c>
      <c r="M101" s="1" t="str">
        <f t="shared" ref="M101" si="125">IF(AND(U101&lt;&gt;0,U101&lt;&gt;""),"Non",IF(AND(S101&lt;&gt;0,S101&lt;&gt;""),"Oui",""))</f>
        <v/>
      </c>
      <c r="O101" s="41" t="str">
        <f t="shared" ref="O101" si="126">IF(AND(M101="Oui",S101&lt;&gt;0),S101,IF(AND(M101="Non",U101&lt;&gt;0),U101,""))</f>
        <v/>
      </c>
      <c r="R101" s="1" t="str">
        <f>IF(AND($V99&gt;0,$V99&lt;&gt;""),VLOOKUP($V99,T_ARBRE_DECIS[#Data],3,FALSE),"")</f>
        <v/>
      </c>
      <c r="S101" s="1" t="str">
        <f>IF(AND($V99&gt;0,$V99&lt;&gt;""),VLOOKUP($V99,T_ARBRE_DECIS[#Data],4,FALSE),"")</f>
        <v/>
      </c>
      <c r="T101" s="1" t="str">
        <f>IF(AND($V99&gt;0,$V99&lt;&gt;""),VLOOKUP($V99,T_ARBRE_DECIS[#Data],5,FALSE),"")</f>
        <v/>
      </c>
      <c r="U101" s="1" t="str">
        <f>IF(AND($V99&gt;0,$V99&lt;&gt;""),VLOOKUP($V99,T_ARBRE_DECIS[#Data],6,FALSE),"")</f>
        <v/>
      </c>
      <c r="V101" s="1" t="str">
        <f t="shared" ref="V101" si="127">IF(R101&gt;0,R101,IF(T101&gt;0,T101,0))</f>
        <v/>
      </c>
    </row>
  </sheetData>
  <phoneticPr fontId="15" type="noConversion"/>
  <conditionalFormatting sqref="O1:O1048576">
    <cfRule type="expression" dxfId="6" priority="7">
      <formula>O1&lt;&gt;""</formula>
    </cfRule>
  </conditionalFormatting>
  <conditionalFormatting sqref="K3:K1048576">
    <cfRule type="expression" dxfId="5" priority="3">
      <formula>AND(K3&lt;&gt;"",K3&lt;&gt;"Oui",K3&lt;&gt;"Non",V3&lt;&gt;"",V3&gt;0)</formula>
    </cfRule>
    <cfRule type="expression" dxfId="4" priority="4">
      <formula>AND(K3&lt;&gt;"",K3&lt;&gt;"Oui",K3&lt;&gt;"Non",V3="")</formula>
    </cfRule>
    <cfRule type="expression" dxfId="3" priority="5">
      <formula>K3="Oui"</formula>
    </cfRule>
    <cfRule type="expression" dxfId="2" priority="6">
      <formula>K3="Non"</formula>
    </cfRule>
  </conditionalFormatting>
  <conditionalFormatting sqref="M1:M1048576">
    <cfRule type="expression" dxfId="1" priority="2">
      <formula>M1="Oui"</formula>
    </cfRule>
    <cfRule type="expression" dxfId="0" priority="1">
      <formula>M1="Non"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rbreDecisAPlat">
                <anchor moveWithCells="1" sizeWithCells="1">
                  <from>
                    <xdr:col>6</xdr:col>
                    <xdr:colOff>266700</xdr:colOff>
                    <xdr:row>0</xdr:row>
                    <xdr:rowOff>28575</xdr:rowOff>
                  </from>
                  <to>
                    <xdr:col>6</xdr:col>
                    <xdr:colOff>1771650</xdr:colOff>
                    <xdr:row>0</xdr:row>
                    <xdr:rowOff>723900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D3E6-A771-4113-9BE4-27644003BE18}">
  <sheetPr codeName="Feuil3">
    <pageSetUpPr fitToPage="1"/>
  </sheetPr>
  <dimension ref="B1:AC60"/>
  <sheetViews>
    <sheetView tabSelected="1" topLeftCell="A2" zoomScale="80" zoomScaleNormal="80" workbookViewId="0">
      <selection activeCell="N8" sqref="N8"/>
    </sheetView>
  </sheetViews>
  <sheetFormatPr baseColWidth="10" defaultColWidth="11.42578125" defaultRowHeight="12.75" x14ac:dyDescent="0.2"/>
  <cols>
    <col min="1" max="1" width="2.42578125" style="3" customWidth="1"/>
    <col min="2" max="2" width="24.85546875" style="3" customWidth="1"/>
    <col min="3" max="3" width="25.28515625" style="3" customWidth="1"/>
    <col min="4" max="8" width="3.28515625" style="3" bestFit="1" customWidth="1"/>
    <col min="9" max="9" width="23.140625" style="3" customWidth="1"/>
    <col min="10" max="10" width="35.85546875" style="3" customWidth="1"/>
    <col min="11" max="13" width="8.7109375" style="3" customWidth="1"/>
    <col min="14" max="17" width="19.85546875" style="4" customWidth="1"/>
    <col min="18" max="20" width="15.7109375" style="4" hidden="1" customWidth="1"/>
    <col min="21" max="21" width="13.140625" style="3" customWidth="1"/>
    <col min="22" max="22" width="11.42578125" style="3"/>
    <col min="23" max="28" width="11.42578125" style="39"/>
    <col min="29" max="16384" width="11.42578125" style="3"/>
  </cols>
  <sheetData>
    <row r="1" spans="2:29" ht="16.5" hidden="1" customHeight="1" x14ac:dyDescent="0.25">
      <c r="B1" s="2" t="s">
        <v>13</v>
      </c>
      <c r="J1" s="4"/>
      <c r="K1" s="4"/>
      <c r="L1" s="4"/>
      <c r="M1" s="34" t="s">
        <v>14</v>
      </c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/>
      <c r="U1" s="5"/>
      <c r="Y1" s="39">
        <v>2</v>
      </c>
      <c r="Z1" s="39">
        <v>3</v>
      </c>
      <c r="AA1" s="39">
        <v>4</v>
      </c>
      <c r="AB1" s="39">
        <v>5</v>
      </c>
      <c r="AC1" s="3">
        <v>6</v>
      </c>
    </row>
    <row r="2" spans="2:29" ht="28.5" customHeight="1" x14ac:dyDescent="0.35">
      <c r="B2" s="6"/>
      <c r="J2" s="4"/>
      <c r="K2" s="4"/>
      <c r="L2" s="4"/>
      <c r="M2" s="4"/>
      <c r="N2" s="5"/>
      <c r="O2" s="5"/>
      <c r="P2" s="5"/>
      <c r="Q2" s="5"/>
      <c r="R2" s="5"/>
      <c r="S2" s="5"/>
      <c r="T2" s="5"/>
      <c r="U2" s="5"/>
    </row>
    <row r="3" spans="2:29" x14ac:dyDescent="0.2">
      <c r="J3" s="4"/>
      <c r="K3" s="4"/>
      <c r="L3" s="4"/>
      <c r="M3" s="4"/>
      <c r="N3" s="5"/>
      <c r="O3" s="5"/>
      <c r="P3" s="5"/>
      <c r="Q3" s="5"/>
      <c r="R3" s="5"/>
      <c r="S3" s="5"/>
      <c r="T3" s="5"/>
      <c r="U3" s="5"/>
    </row>
    <row r="4" spans="2:29" ht="5.0999999999999996" customHeight="1" x14ac:dyDescent="0.2"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9"/>
      <c r="O4" s="9"/>
      <c r="P4" s="9"/>
      <c r="Q4" s="9"/>
      <c r="R4" s="9"/>
      <c r="S4" s="9"/>
      <c r="T4" s="9"/>
      <c r="U4" s="10"/>
    </row>
    <row r="5" spans="2:29" x14ac:dyDescent="0.2">
      <c r="J5" s="4"/>
      <c r="K5" s="4"/>
      <c r="L5" s="4"/>
      <c r="M5" s="4"/>
      <c r="N5" s="44"/>
      <c r="O5" s="44"/>
      <c r="P5" s="44"/>
      <c r="Q5" s="44"/>
      <c r="R5" s="44"/>
      <c r="S5" s="44"/>
      <c r="T5" s="44"/>
      <c r="U5" s="11"/>
    </row>
    <row r="6" spans="2:29" x14ac:dyDescent="0.2">
      <c r="B6" s="45"/>
      <c r="C6" s="45"/>
      <c r="D6" s="45"/>
      <c r="E6" s="45"/>
      <c r="F6" s="45"/>
      <c r="G6" s="45"/>
      <c r="H6" s="45"/>
      <c r="J6" s="4"/>
      <c r="K6" s="46"/>
      <c r="L6" s="45"/>
      <c r="M6" s="45"/>
      <c r="N6" s="47"/>
      <c r="O6" s="44"/>
      <c r="P6" s="44"/>
      <c r="Q6" s="44"/>
      <c r="R6" s="11"/>
      <c r="S6" s="11"/>
      <c r="T6" s="12"/>
      <c r="U6" s="11"/>
    </row>
    <row r="7" spans="2:29" ht="161.25" customHeight="1" x14ac:dyDescent="0.2">
      <c r="B7" s="5"/>
      <c r="C7" s="5"/>
      <c r="D7" s="13"/>
      <c r="E7" s="13"/>
      <c r="F7" s="13"/>
      <c r="G7" s="13"/>
      <c r="H7" s="13"/>
      <c r="I7" s="11"/>
      <c r="J7" s="11"/>
      <c r="K7" s="14"/>
      <c r="L7" s="11"/>
      <c r="M7" s="11"/>
      <c r="N7" s="15" t="str">
        <f>IFERROR("Q"&amp;N$1&amp;"
"&amp; VLOOKUP(N$1,T_ARBRE_DECIS[],2,FALSE),"")</f>
        <v>Q1
Probablité de défaillance</v>
      </c>
      <c r="O7" s="15" t="str">
        <f>IFERROR("Q"&amp;O$1&amp;"
"&amp; VLOOKUP(O$1,T_ARBRE_DECIS[],2,FALSE),"")</f>
        <v>Q2
A cette étape du process une mesure de maîtrise existe, spécifiquement conçue ou essentielle pour ramener le(s) danger(s) à un niveau acceptable ?</v>
      </c>
      <c r="P7" s="15" t="str">
        <f>IFERROR("Q"&amp;P$1&amp;"
"&amp; VLOOKUP(P$1,T_ARBRE_DECIS[],2,FALSE),"")</f>
        <v>Q3
Une contamination peut-elle survenir ou dépasser le niveau de danger acceptable (Cf. cotation du risque) ?</v>
      </c>
      <c r="Q7" s="15" t="str">
        <f>IFERROR("Q"&amp;Q$1&amp;"
"&amp; VLOOKUP(Q$1,T_ARBRE_DECIS[],2,FALSE),"")</f>
        <v>Q4
Une mesure de maîtrise à une étape ultérieure permet-elle d'éliminer le(s) danger(s) ou le(s) ramener à un niveau acceptable</v>
      </c>
      <c r="R7" s="15" t="str">
        <f>IFERROR("Q"&amp;R$1&amp;"
"&amp; VLOOKUP(R$1,T_ARBRE_DECIS[],2,FALSE),"")</f>
        <v/>
      </c>
      <c r="S7" s="15" t="str">
        <f>IFERROR("Q"&amp;S$1&amp;"
"&amp; VLOOKUP(S$1,T_ARBRE_DECIS[],2,FALSE),"")</f>
        <v/>
      </c>
      <c r="T7" s="15" t="s">
        <v>30</v>
      </c>
      <c r="U7" s="43" t="s">
        <v>0</v>
      </c>
      <c r="W7" s="3"/>
      <c r="X7" s="3"/>
      <c r="Y7" s="3"/>
      <c r="Z7" s="3"/>
      <c r="AA7" s="3"/>
      <c r="AB7" s="3"/>
    </row>
    <row r="8" spans="2:29" ht="36" customHeight="1" x14ac:dyDescent="0.2">
      <c r="B8" s="16"/>
      <c r="C8" s="17"/>
      <c r="D8" s="18"/>
      <c r="E8" s="18"/>
      <c r="F8" s="18"/>
      <c r="G8" s="18"/>
      <c r="H8" s="18"/>
      <c r="I8" s="19"/>
      <c r="J8" s="19"/>
      <c r="K8" s="20"/>
      <c r="L8" s="20"/>
      <c r="M8" s="20">
        <f>K8*L8</f>
        <v>0</v>
      </c>
      <c r="N8" s="21"/>
      <c r="O8" s="21"/>
      <c r="P8" s="22"/>
      <c r="Q8" s="22"/>
      <c r="R8" s="23"/>
      <c r="S8" s="23"/>
      <c r="T8" s="23"/>
      <c r="U8" s="20" t="str">
        <f>IF(N8&lt;&gt;"",IFERROR(VLOOKUP(_xlfn.TEXTJOIN(";",TRUE,N8:T8),'Arbre de décision'!H:I,2,FALSE),""),"")</f>
        <v/>
      </c>
      <c r="W8" s="3"/>
      <c r="X8" s="3"/>
      <c r="Y8" s="3"/>
      <c r="Z8" s="3"/>
      <c r="AA8" s="3"/>
      <c r="AB8" s="3"/>
    </row>
    <row r="9" spans="2:29" ht="30" customHeight="1" x14ac:dyDescent="0.2">
      <c r="B9" s="16"/>
      <c r="C9" s="17"/>
      <c r="D9" s="18"/>
      <c r="E9" s="18"/>
      <c r="F9" s="18"/>
      <c r="G9" s="18"/>
      <c r="H9" s="18"/>
      <c r="I9" s="19"/>
      <c r="J9" s="19"/>
      <c r="K9" s="20"/>
      <c r="L9" s="20"/>
      <c r="M9" s="20">
        <f>K9*L9</f>
        <v>0</v>
      </c>
      <c r="N9" s="21"/>
      <c r="O9" s="21"/>
      <c r="P9" s="22"/>
      <c r="Q9" s="22"/>
      <c r="R9" s="23"/>
      <c r="S9" s="23"/>
      <c r="T9" s="23"/>
      <c r="U9" s="20" t="str">
        <f>IF(N9&lt;&gt;"",IFERROR(VLOOKUP(_xlfn.TEXTJOIN(";",TRUE,N9:T9),'Arbre de décision'!H:I,2,FALSE),""),"")</f>
        <v/>
      </c>
      <c r="W9" s="3"/>
      <c r="X9" s="3"/>
      <c r="Y9" s="3"/>
      <c r="Z9" s="3"/>
      <c r="AA9" s="3"/>
      <c r="AB9" s="3"/>
    </row>
    <row r="10" spans="2:29" ht="30" customHeight="1" x14ac:dyDescent="0.2">
      <c r="B10" s="16"/>
      <c r="C10" s="25"/>
      <c r="D10" s="18"/>
      <c r="E10" s="18"/>
      <c r="F10" s="18"/>
      <c r="G10" s="18"/>
      <c r="H10" s="18"/>
      <c r="I10" s="28"/>
      <c r="J10" s="19"/>
      <c r="K10" s="20"/>
      <c r="L10" s="20"/>
      <c r="M10" s="20">
        <f t="shared" ref="M10:M20" si="0">K10*L10</f>
        <v>0</v>
      </c>
      <c r="N10" s="21"/>
      <c r="O10" s="21"/>
      <c r="P10" s="22"/>
      <c r="Q10" s="22"/>
      <c r="R10" s="23"/>
      <c r="S10" s="23"/>
      <c r="T10" s="23"/>
      <c r="U10" s="20" t="str">
        <f>IF(N10&lt;&gt;"",IFERROR(VLOOKUP(_xlfn.TEXTJOIN(";",TRUE,N10:T10),'Arbre de décision'!H:I,2,FALSE),""),"")</f>
        <v/>
      </c>
      <c r="W10" s="3"/>
      <c r="X10" s="3"/>
      <c r="Y10" s="3"/>
      <c r="Z10" s="3"/>
      <c r="AA10" s="3"/>
      <c r="AB10" s="3"/>
    </row>
    <row r="11" spans="2:29" ht="30" customHeight="1" x14ac:dyDescent="0.2">
      <c r="B11" s="16"/>
      <c r="C11" s="25"/>
      <c r="D11" s="18"/>
      <c r="E11" s="18"/>
      <c r="F11" s="18"/>
      <c r="G11" s="18"/>
      <c r="H11" s="18"/>
      <c r="I11" s="19"/>
      <c r="J11" s="19"/>
      <c r="K11" s="20"/>
      <c r="L11" s="20"/>
      <c r="M11" s="20">
        <f t="shared" si="0"/>
        <v>0</v>
      </c>
      <c r="N11" s="20"/>
      <c r="O11" s="20"/>
      <c r="P11" s="20"/>
      <c r="Q11" s="20"/>
      <c r="R11" s="23"/>
      <c r="S11" s="23"/>
      <c r="T11" s="23"/>
      <c r="U11" s="20" t="str">
        <f>IF(N11&lt;&gt;"",IFERROR(VLOOKUP(_xlfn.TEXTJOIN(";",TRUE,N11:T11),'Arbre de décision'!H:I,2,FALSE),""),"")</f>
        <v/>
      </c>
      <c r="W11" s="3"/>
      <c r="X11" s="3"/>
      <c r="Y11" s="3"/>
      <c r="Z11" s="3"/>
      <c r="AA11" s="3"/>
      <c r="AB11" s="3"/>
    </row>
    <row r="12" spans="2:29" ht="30" customHeight="1" x14ac:dyDescent="0.2">
      <c r="B12" s="16"/>
      <c r="C12" s="17"/>
      <c r="D12" s="18"/>
      <c r="E12" s="18"/>
      <c r="F12" s="18"/>
      <c r="G12" s="18"/>
      <c r="H12" s="18"/>
      <c r="I12" s="19"/>
      <c r="J12" s="19"/>
      <c r="K12" s="20"/>
      <c r="L12" s="20"/>
      <c r="M12" s="20">
        <f t="shared" si="0"/>
        <v>0</v>
      </c>
      <c r="N12" s="26"/>
      <c r="O12" s="26"/>
      <c r="P12" s="27"/>
      <c r="Q12" s="26"/>
      <c r="R12" s="23"/>
      <c r="S12" s="23"/>
      <c r="T12" s="23"/>
      <c r="U12" s="20" t="str">
        <f>IF(N12&lt;&gt;"",IFERROR(VLOOKUP(_xlfn.TEXTJOIN(";",TRUE,N12:T12),'Arbre de décision'!H:I,2,FALSE),""),"")</f>
        <v/>
      </c>
      <c r="W12" s="3"/>
      <c r="X12" s="3"/>
      <c r="Y12" s="3"/>
      <c r="Z12" s="3"/>
      <c r="AA12" s="3"/>
      <c r="AB12" s="3"/>
    </row>
    <row r="13" spans="2:29" ht="30" customHeight="1" x14ac:dyDescent="0.2">
      <c r="B13" s="16"/>
      <c r="C13" s="25"/>
      <c r="D13" s="24"/>
      <c r="E13" s="24"/>
      <c r="F13" s="24"/>
      <c r="G13" s="24"/>
      <c r="H13" s="24"/>
      <c r="I13" s="19"/>
      <c r="J13" s="19"/>
      <c r="K13" s="20"/>
      <c r="L13" s="20"/>
      <c r="M13" s="20">
        <f t="shared" si="0"/>
        <v>0</v>
      </c>
      <c r="N13" s="20"/>
      <c r="O13" s="20"/>
      <c r="P13" s="20"/>
      <c r="Q13" s="20"/>
      <c r="R13" s="23"/>
      <c r="S13" s="23"/>
      <c r="T13" s="23"/>
      <c r="U13" s="20" t="str">
        <f>IF(N13&lt;&gt;"",IFERROR(VLOOKUP(_xlfn.TEXTJOIN(";",TRUE,N13:T13),'Arbre de décision'!H:I,2,FALSE),""),"")</f>
        <v/>
      </c>
      <c r="W13" s="3"/>
      <c r="X13" s="3"/>
      <c r="Y13" s="3"/>
      <c r="Z13" s="3"/>
      <c r="AA13" s="3"/>
      <c r="AB13" s="3"/>
    </row>
    <row r="14" spans="2:29" ht="30" customHeight="1" x14ac:dyDescent="0.2">
      <c r="B14" s="16"/>
      <c r="C14" s="25"/>
      <c r="D14" s="18"/>
      <c r="E14" s="18"/>
      <c r="F14" s="18"/>
      <c r="G14" s="18"/>
      <c r="H14" s="18"/>
      <c r="I14" s="19"/>
      <c r="J14" s="19"/>
      <c r="K14" s="20"/>
      <c r="L14" s="20"/>
      <c r="M14" s="20">
        <f t="shared" si="0"/>
        <v>0</v>
      </c>
      <c r="N14" s="20"/>
      <c r="O14" s="20"/>
      <c r="P14" s="28"/>
      <c r="Q14" s="20"/>
      <c r="R14" s="20"/>
      <c r="S14" s="20"/>
      <c r="T14" s="20"/>
      <c r="U14" s="20" t="str">
        <f>IF(N14&lt;&gt;"",IFERROR(VLOOKUP(_xlfn.TEXTJOIN(";",TRUE,N14:T14),'Arbre de décision'!H:I,2,FALSE),""),"")</f>
        <v/>
      </c>
      <c r="W14" s="3"/>
      <c r="X14" s="3"/>
      <c r="Y14" s="3"/>
      <c r="Z14" s="3"/>
      <c r="AA14" s="3"/>
      <c r="AB14" s="3"/>
    </row>
    <row r="15" spans="2:29" ht="30" customHeight="1" x14ac:dyDescent="0.2">
      <c r="B15" s="29"/>
      <c r="C15" s="20"/>
      <c r="D15" s="18"/>
      <c r="E15" s="18"/>
      <c r="F15" s="18"/>
      <c r="G15" s="18"/>
      <c r="H15" s="18"/>
      <c r="I15" s="19"/>
      <c r="J15" s="19"/>
      <c r="K15" s="20"/>
      <c r="L15" s="20"/>
      <c r="M15" s="20">
        <f t="shared" si="0"/>
        <v>0</v>
      </c>
      <c r="N15" s="20"/>
      <c r="O15" s="20"/>
      <c r="P15" s="28"/>
      <c r="Q15" s="20"/>
      <c r="R15" s="20"/>
      <c r="S15" s="20"/>
      <c r="T15" s="20"/>
      <c r="U15" s="20" t="str">
        <f>IF(N15&lt;&gt;"",IFERROR(VLOOKUP(_xlfn.TEXTJOIN(";",TRUE,N15:T15),'Arbre de décision'!H:I,2,FALSE),""),"")</f>
        <v/>
      </c>
    </row>
    <row r="16" spans="2:29" ht="30" customHeight="1" x14ac:dyDescent="0.2">
      <c r="B16" s="23"/>
      <c r="C16" s="30"/>
      <c r="D16" s="24"/>
      <c r="E16" s="24"/>
      <c r="F16" s="24"/>
      <c r="G16" s="24"/>
      <c r="H16" s="24"/>
      <c r="I16" s="25"/>
      <c r="J16" s="25"/>
      <c r="K16" s="20"/>
      <c r="L16" s="20"/>
      <c r="M16" s="20">
        <f t="shared" si="0"/>
        <v>0</v>
      </c>
      <c r="N16" s="20"/>
      <c r="O16" s="20"/>
      <c r="P16" s="20"/>
      <c r="Q16" s="20"/>
      <c r="R16" s="20"/>
      <c r="S16" s="20"/>
      <c r="T16" s="20"/>
      <c r="U16" s="20" t="str">
        <f>IF(N16&lt;&gt;"",IFERROR(VLOOKUP(_xlfn.TEXTJOIN(";",TRUE,N16:T16),'Arbre de décision'!H:I,2,FALSE),""),"")</f>
        <v/>
      </c>
    </row>
    <row r="17" spans="2:21" ht="30" customHeight="1" x14ac:dyDescent="0.2">
      <c r="B17" s="23"/>
      <c r="C17" s="30"/>
      <c r="D17" s="24"/>
      <c r="E17" s="24"/>
      <c r="F17" s="24"/>
      <c r="G17" s="24"/>
      <c r="H17" s="24"/>
      <c r="I17" s="25"/>
      <c r="J17" s="25"/>
      <c r="K17" s="26"/>
      <c r="L17" s="26"/>
      <c r="M17" s="20">
        <f t="shared" si="0"/>
        <v>0</v>
      </c>
      <c r="N17" s="20"/>
      <c r="O17" s="20"/>
      <c r="P17" s="28"/>
      <c r="Q17" s="20"/>
      <c r="R17" s="40"/>
      <c r="S17" s="40"/>
      <c r="T17" s="40"/>
      <c r="U17" s="20" t="str">
        <f>IF(N17&lt;&gt;"",IFERROR(VLOOKUP(_xlfn.TEXTJOIN(";",TRUE,N17:T17),'Arbre de décision'!H:I,2,FALSE),""),"")</f>
        <v/>
      </c>
    </row>
    <row r="18" spans="2:21" ht="30" customHeight="1" x14ac:dyDescent="0.2">
      <c r="B18" s="23"/>
      <c r="C18" s="25"/>
      <c r="D18" s="24"/>
      <c r="E18" s="24"/>
      <c r="F18" s="24"/>
      <c r="G18" s="24"/>
      <c r="H18" s="24"/>
      <c r="I18" s="25"/>
      <c r="J18" s="25"/>
      <c r="K18" s="20"/>
      <c r="L18" s="20"/>
      <c r="M18" s="20">
        <f t="shared" si="0"/>
        <v>0</v>
      </c>
      <c r="N18" s="20"/>
      <c r="O18" s="20"/>
      <c r="P18" s="20"/>
      <c r="Q18" s="20"/>
      <c r="R18" s="40"/>
      <c r="S18" s="40"/>
      <c r="T18" s="40"/>
      <c r="U18" s="20" t="str">
        <f>IF(N18&lt;&gt;"",IFERROR(VLOOKUP(_xlfn.TEXTJOIN(";",TRUE,N18:T18),'Arbre de décision'!H:I,2,FALSE),""),"")</f>
        <v/>
      </c>
    </row>
    <row r="19" spans="2:21" ht="30" customHeight="1" x14ac:dyDescent="0.2">
      <c r="B19" s="23"/>
      <c r="C19" s="25"/>
      <c r="D19" s="31"/>
      <c r="E19" s="31"/>
      <c r="F19" s="31"/>
      <c r="G19" s="31"/>
      <c r="H19" s="31"/>
      <c r="I19" s="31"/>
      <c r="J19" s="31"/>
      <c r="K19" s="31"/>
      <c r="L19" s="31"/>
      <c r="M19" s="20">
        <f t="shared" si="0"/>
        <v>0</v>
      </c>
      <c r="N19" s="40"/>
      <c r="O19" s="40"/>
      <c r="P19" s="40"/>
      <c r="Q19" s="40"/>
      <c r="R19" s="40"/>
      <c r="S19" s="40"/>
      <c r="T19" s="40"/>
      <c r="U19" s="20" t="str">
        <f>IF(N19&lt;&gt;"",IFERROR(VLOOKUP(_xlfn.TEXTJOIN(";",TRUE,N19:T19),'Arbre de décision'!H:I,2,FALSE),""),"")</f>
        <v/>
      </c>
    </row>
    <row r="20" spans="2:21" ht="30" customHeight="1" x14ac:dyDescent="0.2">
      <c r="B20" s="23"/>
      <c r="C20" s="25"/>
      <c r="D20" s="24"/>
      <c r="E20" s="24"/>
      <c r="F20" s="24"/>
      <c r="G20" s="24"/>
      <c r="H20" s="24"/>
      <c r="I20" s="25"/>
      <c r="J20" s="25"/>
      <c r="K20" s="20"/>
      <c r="L20" s="20"/>
      <c r="M20" s="20">
        <f t="shared" si="0"/>
        <v>0</v>
      </c>
      <c r="N20" s="20"/>
      <c r="O20" s="20"/>
      <c r="P20" s="20"/>
      <c r="Q20" s="20"/>
      <c r="R20" s="40"/>
      <c r="S20" s="40"/>
      <c r="T20" s="40"/>
      <c r="U20" s="20" t="str">
        <f>IF(N20&lt;&gt;"",IFERROR(VLOOKUP(_xlfn.TEXTJOIN(";",TRUE,N20:T20),'Arbre de décision'!H:I,2,FALSE),""),"")</f>
        <v/>
      </c>
    </row>
    <row r="22" spans="2:21" x14ac:dyDescent="0.2">
      <c r="B22" s="32"/>
    </row>
    <row r="58" spans="2:2" ht="15" x14ac:dyDescent="0.25">
      <c r="B58" s="33"/>
    </row>
    <row r="59" spans="2:2" ht="15" x14ac:dyDescent="0.25">
      <c r="B59" s="33"/>
    </row>
    <row r="60" spans="2:2" ht="15" x14ac:dyDescent="0.25">
      <c r="B60" s="33"/>
    </row>
  </sheetData>
  <mergeCells count="5">
    <mergeCell ref="N5:T5"/>
    <mergeCell ref="B6:C6"/>
    <mergeCell ref="D6:H6"/>
    <mergeCell ref="K6:M6"/>
    <mergeCell ref="N6:Q6"/>
  </mergeCells>
  <conditionalFormatting sqref="U8:U20">
    <cfRule type="containsText" dxfId="14" priority="11" stopIfTrue="1" operator="containsText" text="PRPo">
      <formula>NOT(ISERROR(SEARCH("PRPo",U8)))</formula>
    </cfRule>
    <cfRule type="containsText" dxfId="13" priority="12" stopIfTrue="1" operator="containsText" text="CCP">
      <formula>NOT(ISERROR(SEARCH("CCP",U8)))</formula>
    </cfRule>
    <cfRule type="containsText" dxfId="12" priority="13" stopIfTrue="1" operator="containsText" text="PRP">
      <formula>NOT(ISERROR(SEARCH("PRP",U8)))</formula>
    </cfRule>
  </conditionalFormatting>
  <conditionalFormatting sqref="M8:M20">
    <cfRule type="cellIs" dxfId="11" priority="8" operator="greaterThan">
      <formula>19</formula>
    </cfRule>
    <cfRule type="cellIs" dxfId="10" priority="9" operator="between">
      <formula>10</formula>
      <formula>19</formula>
    </cfRule>
    <cfRule type="cellIs" dxfId="9" priority="10" operator="between">
      <formula>0</formula>
      <formula>9</formula>
    </cfRule>
  </conditionalFormatting>
  <conditionalFormatting sqref="N8:T20">
    <cfRule type="expression" dxfId="8" priority="6">
      <formula>N8="Non"</formula>
    </cfRule>
    <cfRule type="expression" dxfId="7" priority="7">
      <formula>N8="Oui"</formula>
    </cfRule>
  </conditionalFormatting>
  <dataValidations count="1">
    <dataValidation type="list" allowBlank="1" showInputMessage="1" showErrorMessage="1" sqref="N8:T20" xr:uid="{FDA2A488-96AD-4A78-941A-77D1404AF6BA}">
      <formula1>"Oui,Non"</formula1>
    </dataValidation>
  </dataValidations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Arbre de décision</vt:lpstr>
      <vt:lpstr>3</vt:lpstr>
      <vt:lpstr>'3'!Zone_d_impression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Yves</cp:lastModifiedBy>
  <dcterms:created xsi:type="dcterms:W3CDTF">2023-02-15T13:47:08Z</dcterms:created>
  <dcterms:modified xsi:type="dcterms:W3CDTF">2023-02-22T14:09:16Z</dcterms:modified>
</cp:coreProperties>
</file>