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354BE3AB-4CA3-4E05-A7F8-0CE4EBD0C0C2}" xr6:coauthVersionLast="47" xr6:coauthVersionMax="47" xr10:uidLastSave="{00000000-0000-0000-0000-000000000000}"/>
  <bookViews>
    <workbookView xWindow="-120" yWindow="-120" windowWidth="29040" windowHeight="15720" activeTab="2" xr2:uid="{25625F15-3D59-428B-822F-7F0E2CBA2638}"/>
  </bookViews>
  <sheets>
    <sheet name="Représentation" sheetId="6" r:id="rId1"/>
    <sheet name="Arbre de décision" sheetId="5" r:id="rId2"/>
    <sheet name="3" sheetId="3" r:id="rId3"/>
  </sheets>
  <definedNames>
    <definedName name="_xlnm._FilterDatabase" localSheetId="2" hidden="1">'3'!$B$7:$J$20</definedName>
    <definedName name="_xlnm.Print_Area" localSheetId="2">'3'!$A$1:$U$23</definedName>
  </definedNames>
  <calcPr calcId="191029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9" i="3" l="1"/>
  <c r="U10" i="3"/>
  <c r="U11" i="3"/>
  <c r="U12" i="3"/>
  <c r="U13" i="3"/>
  <c r="U14" i="3"/>
  <c r="U15" i="3"/>
  <c r="U16" i="3"/>
  <c r="U17" i="3"/>
  <c r="U18" i="3"/>
  <c r="U19" i="3"/>
  <c r="U20" i="3"/>
  <c r="U8" i="3"/>
  <c r="O7" i="3"/>
  <c r="P7" i="3"/>
  <c r="Q7" i="3"/>
  <c r="R7" i="3"/>
  <c r="S7" i="3"/>
  <c r="I4" i="6"/>
  <c r="M4" i="6"/>
  <c r="I6" i="6"/>
  <c r="K6" i="6"/>
  <c r="M6" i="6"/>
  <c r="I8" i="6"/>
  <c r="M8" i="6"/>
  <c r="I10" i="6"/>
  <c r="K10" i="6"/>
  <c r="M10" i="6"/>
  <c r="I12" i="6"/>
  <c r="M12" i="6"/>
  <c r="I14" i="6"/>
  <c r="M14" i="6"/>
  <c r="I16" i="6"/>
  <c r="M16" i="6"/>
  <c r="I18" i="6"/>
  <c r="M18" i="6"/>
  <c r="I20" i="6"/>
  <c r="M20" i="6"/>
  <c r="I22" i="6"/>
  <c r="M22" i="6"/>
  <c r="I24" i="6"/>
  <c r="M24" i="6"/>
  <c r="I26" i="6"/>
  <c r="M26" i="6"/>
  <c r="I28" i="6"/>
  <c r="M28" i="6"/>
  <c r="I30" i="6"/>
  <c r="M30" i="6"/>
  <c r="I32" i="6"/>
  <c r="M32" i="6"/>
  <c r="I34" i="6"/>
  <c r="M34" i="6"/>
  <c r="I36" i="6"/>
  <c r="M36" i="6"/>
  <c r="L38" i="6"/>
  <c r="K38" i="6"/>
  <c r="J38" i="6"/>
  <c r="I38" i="6"/>
  <c r="L36" i="6"/>
  <c r="J36" i="6"/>
  <c r="D36" i="6"/>
  <c r="B37" i="6"/>
  <c r="B38" i="6"/>
  <c r="K36" i="6"/>
  <c r="L34" i="6"/>
  <c r="J34" i="6"/>
  <c r="D34" i="6"/>
  <c r="B35" i="6"/>
  <c r="B36" i="6"/>
  <c r="K34" i="6"/>
  <c r="L32" i="6"/>
  <c r="J32" i="6"/>
  <c r="D32" i="6"/>
  <c r="B33" i="6"/>
  <c r="B34" i="6"/>
  <c r="K32" i="6"/>
  <c r="L30" i="6"/>
  <c r="J30" i="6"/>
  <c r="D30" i="6"/>
  <c r="B31" i="6"/>
  <c r="B32" i="6"/>
  <c r="K30" i="6"/>
  <c r="L28" i="6"/>
  <c r="J28" i="6"/>
  <c r="D28" i="6"/>
  <c r="B29" i="6"/>
  <c r="B30" i="6"/>
  <c r="K28" i="6"/>
  <c r="L26" i="6"/>
  <c r="J26" i="6"/>
  <c r="D26" i="6"/>
  <c r="B27" i="6"/>
  <c r="B28" i="6"/>
  <c r="K26" i="6"/>
  <c r="L24" i="6"/>
  <c r="J24" i="6"/>
  <c r="D24" i="6"/>
  <c r="B25" i="6"/>
  <c r="B26" i="6"/>
  <c r="K24" i="6"/>
  <c r="L22" i="6"/>
  <c r="J22" i="6"/>
  <c r="D22" i="6"/>
  <c r="B23" i="6"/>
  <c r="B24" i="6"/>
  <c r="K22" i="6"/>
  <c r="L20" i="6"/>
  <c r="J20" i="6"/>
  <c r="D20" i="6"/>
  <c r="B21" i="6"/>
  <c r="B22" i="6"/>
  <c r="K20" i="6"/>
  <c r="L18" i="6"/>
  <c r="J18" i="6"/>
  <c r="D18" i="6"/>
  <c r="B19" i="6"/>
  <c r="B20" i="6"/>
  <c r="K18" i="6"/>
  <c r="L16" i="6"/>
  <c r="J16" i="6"/>
  <c r="D16" i="6"/>
  <c r="B17" i="6"/>
  <c r="B18" i="6"/>
  <c r="K16" i="6"/>
  <c r="L14" i="6"/>
  <c r="J14" i="6"/>
  <c r="D14" i="6"/>
  <c r="B15" i="6"/>
  <c r="B16" i="6"/>
  <c r="K14" i="6"/>
  <c r="L12" i="6"/>
  <c r="J12" i="6"/>
  <c r="D12" i="6"/>
  <c r="B13" i="6"/>
  <c r="B14" i="6"/>
  <c r="K12" i="6"/>
  <c r="L10" i="6"/>
  <c r="D10" i="6"/>
  <c r="B11" i="6"/>
  <c r="J10" i="6"/>
  <c r="B12" i="6"/>
  <c r="L8" i="6"/>
  <c r="D8" i="6"/>
  <c r="B9" i="6"/>
  <c r="B10" i="6"/>
  <c r="K8" i="6"/>
  <c r="J8" i="6"/>
  <c r="L6" i="6"/>
  <c r="J6" i="6"/>
  <c r="D6" i="6"/>
  <c r="B7" i="6"/>
  <c r="B8" i="6"/>
  <c r="L4" i="6"/>
  <c r="D4" i="6"/>
  <c r="B5" i="6"/>
  <c r="B6" i="6"/>
  <c r="K4" i="6"/>
  <c r="J4" i="6"/>
  <c r="B4" i="6"/>
  <c r="M38" i="6"/>
  <c r="D38" i="6"/>
  <c r="F38" i="6"/>
  <c r="F36" i="6"/>
  <c r="F34" i="6"/>
  <c r="F32" i="6"/>
  <c r="F30" i="6"/>
  <c r="F28" i="6"/>
  <c r="F26" i="6"/>
  <c r="F24" i="6"/>
  <c r="F22" i="6"/>
  <c r="F20" i="6"/>
  <c r="F18" i="6"/>
  <c r="F16" i="6"/>
  <c r="F14" i="6"/>
  <c r="F12" i="6"/>
  <c r="F10" i="6"/>
  <c r="F8" i="6"/>
  <c r="F6" i="6"/>
  <c r="F4" i="6"/>
  <c r="M9" i="3"/>
  <c r="N7" i="3"/>
  <c r="M20" i="3"/>
  <c r="M19" i="3"/>
  <c r="M18" i="3"/>
  <c r="M17" i="3"/>
  <c r="M16" i="3"/>
  <c r="M15" i="3"/>
  <c r="M14" i="3"/>
  <c r="M13" i="3"/>
  <c r="M12" i="3"/>
  <c r="M11" i="3"/>
  <c r="M10" i="3"/>
  <c r="M8" i="3"/>
</calcChain>
</file>

<file path=xl/sharedStrings.xml><?xml version="1.0" encoding="utf-8"?>
<sst xmlns="http://schemas.openxmlformats.org/spreadsheetml/2006/main" count="42" uniqueCount="31">
  <si>
    <t>PRP
PRPO
CCP</t>
  </si>
  <si>
    <t>CCP</t>
  </si>
  <si>
    <t>PRPo</t>
  </si>
  <si>
    <t>Question</t>
  </si>
  <si>
    <t>Si oui, Question</t>
  </si>
  <si>
    <t>Si oui, FIN</t>
  </si>
  <si>
    <t>Sin non, question</t>
  </si>
  <si>
    <t>Si non, FIN</t>
  </si>
  <si>
    <t>PRP suffisants</t>
  </si>
  <si>
    <t>Texte de la question</t>
  </si>
  <si>
    <t>A cette étape du process une mesure de maîtrise existe, spécifiquement conçue ou essentielle pour ramener le(s) danger(s) à un niveau acceptable ?</t>
  </si>
  <si>
    <t>Une contamination peut-elle survenir ou dépasser le niveau de danger acceptable (Cf. cotation du risque) ?</t>
  </si>
  <si>
    <t>Une mesure de maîtrise à une étape ultérieure permet-elle d'éliminer le(s) danger(s) ou le(s) ramener à un niveau acceptable</t>
  </si>
  <si>
    <t>HACCP 8.5.2</t>
  </si>
  <si>
    <t xml:space="preserve">N° des questions =&gt; </t>
  </si>
  <si>
    <t>Probablité de défaillance</t>
  </si>
  <si>
    <t>PRP</t>
  </si>
  <si>
    <t>Q si oui</t>
  </si>
  <si>
    <t>Fin si oui</t>
  </si>
  <si>
    <t>Q si non</t>
  </si>
  <si>
    <t>Fin si non</t>
  </si>
  <si>
    <t>Q suivante</t>
  </si>
  <si>
    <t>Logigramme</t>
  </si>
  <si>
    <t>Non</t>
  </si>
  <si>
    <t>Chemins</t>
  </si>
  <si>
    <t>Labels fin</t>
  </si>
  <si>
    <t>Oui;Oui</t>
  </si>
  <si>
    <t>Oui;Non;Oui;Oui</t>
  </si>
  <si>
    <t>Oui;Non;Oui;Non</t>
  </si>
  <si>
    <t>Oui;Non;Non</t>
  </si>
  <si>
    <t>Si ajout de questions, insérer des colonnes avant celle-ci et incrémenter la numérotation en ligne 1 et dupliquer les formules de la ligne 7 (formulation des questions).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</si>
</sst>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3"/>
      <color theme="4"/>
      <name val="Arial"/>
      <family val="2"/>
    </font>
    <font>
      <b/>
      <sz val="10"/>
      <color theme="1" tint="0.499984740745262"/>
      <name val="Arial"/>
      <family val="2"/>
    </font>
    <font>
      <b/>
      <sz val="19"/>
      <color theme="1" tint="0.14996795556505021"/>
      <name val="Arial"/>
      <family val="2"/>
    </font>
    <font>
      <sz val="9"/>
      <color indexed="23"/>
      <name val="Arial"/>
      <family val="2"/>
    </font>
    <font>
      <sz val="10"/>
      <color indexed="23"/>
      <name val="Arial"/>
      <family val="2"/>
    </font>
    <font>
      <sz val="10"/>
      <color indexed="62"/>
      <name val="Arial"/>
      <family val="2"/>
    </font>
    <font>
      <sz val="10"/>
      <name val="Arial"/>
      <family val="2"/>
    </font>
    <font>
      <sz val="10"/>
      <color theme="4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2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66FFFF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4">
    <xf numFmtId="0" fontId="0" fillId="0" borderId="0"/>
    <xf numFmtId="0" fontId="1" fillId="0" borderId="0" applyNumberFormat="0" applyFill="0" applyAlignment="0" applyProtection="0"/>
    <xf numFmtId="0" fontId="2" fillId="0" borderId="0"/>
    <xf numFmtId="0" fontId="3" fillId="0" borderId="0" applyNumberFormat="0" applyFill="0" applyAlignment="0" applyProtection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/>
    <xf numFmtId="0" fontId="2" fillId="0" borderId="0" xfId="2"/>
    <xf numFmtId="0" fontId="2" fillId="0" borderId="0" xfId="2" applyAlignment="1">
      <alignment horizontal="center"/>
    </xf>
    <xf numFmtId="0" fontId="2" fillId="0" borderId="0" xfId="2" applyAlignment="1">
      <alignment horizontal="center" vertical="center"/>
    </xf>
    <xf numFmtId="0" fontId="3" fillId="0" borderId="0" xfId="3"/>
    <xf numFmtId="0" fontId="2" fillId="2" borderId="0" xfId="2" applyFill="1"/>
    <xf numFmtId="0" fontId="2" fillId="2" borderId="0" xfId="2" applyFill="1" applyAlignment="1">
      <alignment horizontal="center"/>
    </xf>
    <xf numFmtId="0" fontId="2" fillId="3" borderId="0" xfId="2" applyFill="1" applyAlignment="1">
      <alignment horizontal="center" vertical="center"/>
    </xf>
    <xf numFmtId="0" fontId="2" fillId="3" borderId="0" xfId="2" applyFill="1" applyAlignment="1">
      <alignment horizontal="left"/>
    </xf>
    <xf numFmtId="0" fontId="2" fillId="0" borderId="0" xfId="2" applyAlignment="1">
      <alignment horizontal="center" vertical="center" wrapText="1"/>
    </xf>
    <xf numFmtId="0" fontId="2" fillId="0" borderId="2" xfId="2" applyBorder="1" applyAlignment="1">
      <alignment horizontal="center" vertical="center" wrapText="1"/>
    </xf>
    <xf numFmtId="0" fontId="2" fillId="0" borderId="0" xfId="2" applyAlignment="1">
      <alignment horizontal="center" vertical="center" textRotation="90"/>
    </xf>
    <xf numFmtId="0" fontId="2" fillId="0" borderId="1" xfId="2" applyBorder="1" applyAlignment="1">
      <alignment horizontal="center" vertical="center"/>
    </xf>
    <xf numFmtId="0" fontId="4" fillId="4" borderId="1" xfId="2" applyFont="1" applyFill="1" applyBorder="1" applyAlignment="1">
      <alignment horizontal="center" vertical="center" wrapText="1"/>
    </xf>
    <xf numFmtId="0" fontId="2" fillId="0" borderId="3" xfId="2" applyBorder="1" applyAlignment="1">
      <alignment vertical="center" wrapText="1"/>
    </xf>
    <xf numFmtId="0" fontId="6" fillId="0" borderId="3" xfId="2" applyFont="1" applyBorder="1" applyAlignment="1">
      <alignment horizontal="left" vertical="center" wrapText="1"/>
    </xf>
    <xf numFmtId="0" fontId="7" fillId="0" borderId="3" xfId="2" applyFont="1" applyBorder="1" applyAlignment="1">
      <alignment horizontal="center" vertical="center"/>
    </xf>
    <xf numFmtId="0" fontId="6" fillId="0" borderId="3" xfId="2" quotePrefix="1" applyFont="1" applyBorder="1" applyAlignment="1">
      <alignment vertical="center" wrapText="1"/>
    </xf>
    <xf numFmtId="0" fontId="6" fillId="0" borderId="3" xfId="2" applyFont="1" applyBorder="1" applyAlignment="1">
      <alignment horizontal="center" vertical="center" wrapText="1"/>
    </xf>
    <xf numFmtId="0" fontId="4" fillId="0" borderId="3" xfId="2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2" fillId="0" borderId="3" xfId="2" applyBorder="1" applyAlignment="1">
      <alignment horizontal="center" vertical="center"/>
    </xf>
    <xf numFmtId="0" fontId="6" fillId="0" borderId="3" xfId="2" applyFont="1" applyBorder="1" applyAlignment="1">
      <alignment vertical="center" wrapText="1"/>
    </xf>
    <xf numFmtId="0" fontId="8" fillId="0" borderId="3" xfId="2" applyFont="1" applyBorder="1" applyAlignment="1">
      <alignment horizontal="center" vertical="center" wrapText="1"/>
    </xf>
    <xf numFmtId="0" fontId="8" fillId="0" borderId="3" xfId="2" quotePrefix="1" applyFont="1" applyBorder="1" applyAlignment="1">
      <alignment horizontal="center" vertical="center" wrapText="1"/>
    </xf>
    <xf numFmtId="0" fontId="6" fillId="0" borderId="3" xfId="2" quotePrefix="1" applyFont="1" applyBorder="1" applyAlignment="1">
      <alignment horizontal="center" vertical="center" wrapText="1"/>
    </xf>
    <xf numFmtId="0" fontId="9" fillId="0" borderId="3" xfId="2" applyFont="1" applyBorder="1" applyAlignment="1">
      <alignment horizontal="center" vertical="center" wrapText="1"/>
    </xf>
    <xf numFmtId="0" fontId="6" fillId="0" borderId="3" xfId="2" quotePrefix="1" applyFont="1" applyBorder="1" applyAlignment="1">
      <alignment horizontal="left" vertical="center" wrapText="1"/>
    </xf>
    <xf numFmtId="0" fontId="2" fillId="0" borderId="3" xfId="2" applyBorder="1"/>
    <xf numFmtId="0" fontId="10" fillId="0" borderId="0" xfId="2" applyFont="1"/>
    <xf numFmtId="0" fontId="11" fillId="0" borderId="0" xfId="2" applyFont="1"/>
    <xf numFmtId="0" fontId="2" fillId="0" borderId="0" xfId="2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2" fillId="0" borderId="0" xfId="2" applyAlignment="1">
      <alignment horizontal="center" vertical="top"/>
    </xf>
    <xf numFmtId="0" fontId="2" fillId="0" borderId="3" xfId="2" applyBorder="1" applyAlignment="1">
      <alignment horizontal="center"/>
    </xf>
    <xf numFmtId="0" fontId="2" fillId="0" borderId="0" xfId="2" applyAlignment="1">
      <alignment horizontal="center" vertical="center" wrapText="1"/>
    </xf>
    <xf numFmtId="0" fontId="2" fillId="0" borderId="0" xfId="2" applyAlignment="1">
      <alignment horizontal="center"/>
    </xf>
    <xf numFmtId="0" fontId="2" fillId="0" borderId="1" xfId="2" applyBorder="1" applyAlignment="1">
      <alignment horizontal="center"/>
    </xf>
    <xf numFmtId="0" fontId="2" fillId="0" borderId="1" xfId="2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3" fillId="5" borderId="0" xfId="0" applyFont="1" applyFill="1" applyAlignment="1">
      <alignment horizontal="center" vertical="center"/>
    </xf>
    <xf numFmtId="0" fontId="16" fillId="6" borderId="1" xfId="2" applyFont="1" applyFill="1" applyBorder="1" applyAlignment="1">
      <alignment horizontal="center" vertical="center" wrapText="1"/>
    </xf>
  </cellXfs>
  <cellStyles count="4">
    <cellStyle name="Normal" xfId="0" builtinId="0"/>
    <cellStyle name="Normal 2" xfId="2" xr:uid="{AD49405C-0770-44BD-B049-BAE2F079F15B}"/>
    <cellStyle name="Titre 2" xfId="3" xr:uid="{A29F4719-75D2-4D1D-B556-1A9B69D46383}"/>
    <cellStyle name="Titre 1 2" xfId="1" xr:uid="{FC397042-CA49-47A1-97BF-FF9544051460}"/>
  </cellStyles>
  <dxfs count="107"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 tint="-0.24994659260841701"/>
      </font>
      <fill>
        <patternFill>
          <bgColor theme="5" tint="0.79998168889431442"/>
        </patternFill>
      </fill>
      <border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/>
        <horizontal/>
      </border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0</xdr:row>
          <xdr:rowOff>95250</xdr:rowOff>
        </xdr:from>
        <xdr:to>
          <xdr:col>6</xdr:col>
          <xdr:colOff>1771650</xdr:colOff>
          <xdr:row>2</xdr:row>
          <xdr:rowOff>466725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A7D01D44-8038-A688-E223-6299DF4473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Chemins possibles de l'arbre de décision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7</xdr:row>
      <xdr:rowOff>0</xdr:rowOff>
    </xdr:from>
    <xdr:to>
      <xdr:col>0</xdr:col>
      <xdr:colOff>74083</xdr:colOff>
      <xdr:row>7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74083" y="3124200"/>
          <a:ext cx="0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B9E85-0C88-4E52-9985-6E6CBCB2659F}" name="T_ARBRE_DECIS" displayName="T_ARBRE_DECIS" ref="A1:F5" totalsRowShown="0" headerRowDxfId="106" dataDxfId="105">
  <autoFilter ref="A1:F5" xr:uid="{02CE1136-E827-42C6-8815-A3DDB37289C6}"/>
  <tableColumns count="6">
    <tableColumn id="1" xr3:uid="{385D2871-A847-4ED6-A283-9847D865C56A}" name="Question" dataDxfId="104"/>
    <tableColumn id="6" xr3:uid="{CB92AE77-9026-4E81-B338-411391CA1920}" name="Texte de la question" dataDxfId="103"/>
    <tableColumn id="2" xr3:uid="{B0302EC4-D9FE-45CF-8B3A-4148840B74A5}" name="Si oui, Question" dataDxfId="102"/>
    <tableColumn id="3" xr3:uid="{26937D1C-D701-4088-BA87-AD06C57B6F33}" name="Si oui, FIN" dataDxfId="101"/>
    <tableColumn id="4" xr3:uid="{F8AECB8A-6422-4B48-A3FD-7BAAF04D3B42}" name="Sin non, question" dataDxfId="100"/>
    <tableColumn id="5" xr3:uid="{E3DFBB50-5EF1-4DA3-808D-B5E2010A8F63}" name="Si non, FIN" dataDxfId="9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90094-6458-48DC-AA68-B71D26ECA1D4}">
  <sheetPr codeName="Feuil1"/>
  <dimension ref="B1:M38"/>
  <sheetViews>
    <sheetView showGridLines="0" workbookViewId="0">
      <selection activeCell="B2" sqref="B2:F2"/>
    </sheetView>
  </sheetViews>
  <sheetFormatPr baseColWidth="10" defaultColWidth="0" defaultRowHeight="15" x14ac:dyDescent="0.25"/>
  <cols>
    <col min="1" max="1" width="5.7109375" customWidth="1"/>
    <col min="2" max="2" width="79.85546875" style="45" customWidth="1"/>
    <col min="3" max="3" width="5.7109375" style="46" customWidth="1"/>
    <col min="4" max="4" width="9.42578125" style="1" customWidth="1"/>
    <col min="5" max="5" width="5.7109375" style="1" customWidth="1"/>
    <col min="6" max="6" width="25" style="45" customWidth="1"/>
    <col min="7" max="7" width="5.7109375" customWidth="1"/>
    <col min="8" max="8" width="11.42578125" hidden="1"/>
    <col min="9" max="9" width="11.42578125" style="1" hidden="1"/>
    <col min="10" max="10" width="15.5703125" style="1" hidden="1"/>
    <col min="11" max="11" width="11.42578125" style="1" hidden="1"/>
    <col min="12" max="12" width="15.5703125" style="1" hidden="1"/>
    <col min="13" max="13" width="11.42578125" style="1" hidden="1"/>
    <col min="14" max="16384" width="11.42578125" hidden="1"/>
  </cols>
  <sheetData>
    <row r="1" spans="2:13" ht="15.75" thickBot="1" x14ac:dyDescent="0.3">
      <c r="I1" s="1" t="s">
        <v>17</v>
      </c>
      <c r="J1" s="1" t="s">
        <v>18</v>
      </c>
      <c r="K1" s="1" t="s">
        <v>19</v>
      </c>
      <c r="L1" s="1" t="s">
        <v>20</v>
      </c>
      <c r="M1" s="1" t="s">
        <v>21</v>
      </c>
    </row>
    <row r="2" spans="2:13" ht="21.75" thickBot="1" x14ac:dyDescent="0.3">
      <c r="B2" s="47" t="s">
        <v>22</v>
      </c>
      <c r="C2" s="48"/>
      <c r="D2" s="48"/>
      <c r="E2" s="48"/>
      <c r="F2" s="49"/>
    </row>
    <row r="3" spans="2:13" x14ac:dyDescent="0.25">
      <c r="I3" s="1" t="s">
        <v>17</v>
      </c>
      <c r="J3" s="1" t="s">
        <v>18</v>
      </c>
      <c r="K3" s="1" t="s">
        <v>19</v>
      </c>
      <c r="L3" s="1" t="s">
        <v>20</v>
      </c>
      <c r="M3" s="1" t="s">
        <v>21</v>
      </c>
    </row>
    <row r="4" spans="2:13" x14ac:dyDescent="0.25">
      <c r="B4" s="45" t="str">
        <f>VLOOKUP(1,T_ARBRE_DECIS[#Data],2,FALSE)</f>
        <v>Probablité de défaillance</v>
      </c>
      <c r="D4" s="1" t="str">
        <f>IF(L4&lt;&gt;0,"Non",IF(J4&lt;&gt;0,"Oui",""))</f>
        <v>Non</v>
      </c>
      <c r="F4" s="45" t="str">
        <f>IF(AND(D4="Oui",J4&lt;&gt;0),J4,IF(AND(D4="Non",L4&lt;&gt;0),L4,""))</f>
        <v>PRP</v>
      </c>
      <c r="I4" s="1">
        <f>VLOOKUP(1,T_ARBRE_DECIS[#Data],3,FALSE)</f>
        <v>2</v>
      </c>
      <c r="J4" s="1">
        <f>VLOOKUP(1,T_ARBRE_DECIS[#Data],4,FALSE)</f>
        <v>0</v>
      </c>
      <c r="K4" s="1">
        <f>VLOOKUP(1,T_ARBRE_DECIS[#Data],5,FALSE)</f>
        <v>0</v>
      </c>
      <c r="L4" s="1" t="str">
        <f>VLOOKUP(1,T_ARBRE_DECIS[#Data],6,FALSE)</f>
        <v>PRP</v>
      </c>
      <c r="M4" s="1">
        <f>IF(I4&gt;0,I4,IF(K4&gt;0,K4,0))</f>
        <v>2</v>
      </c>
    </row>
    <row r="5" spans="2:13" ht="30" customHeight="1" x14ac:dyDescent="0.25">
      <c r="B5" s="45" t="str">
        <f>IF(D4="Oui","Non",IF(D4="Non","Oui",""))</f>
        <v>Oui</v>
      </c>
    </row>
    <row r="6" spans="2:13" ht="28.5" customHeight="1" x14ac:dyDescent="0.25">
      <c r="B6" s="45" t="str">
        <f>IF(B5&lt;&gt;"",IF(AND(M4&gt;0,M4&lt;&gt;""),VLOOKUP(M4,T_ARBRE_DECIS[#Data],2,FALSE),IF(AND(B5="Oui",J4&lt;&gt;0),J4,IF(AND(B5="Non",L4&lt;&gt;0),L4,""))),"")</f>
        <v>A cette étape du process une mesure de maîtrise existe, spécifiquement conçue ou essentielle pour ramener le(s) danger(s) à un niveau acceptable ?</v>
      </c>
      <c r="D6" s="1" t="str">
        <f>IF(AND(L6&lt;&gt;0,L6&lt;&gt;""),"Non",IF(AND(J6&lt;&gt;0,J6&lt;&gt;""),"Oui",""))</f>
        <v>Oui</v>
      </c>
      <c r="F6" s="45" t="str">
        <f>IF(AND(D6="Oui",J6&lt;&gt;0),J6,IF(AND(D6="Non",L6&lt;&gt;0),L6,""))</f>
        <v>CCP</v>
      </c>
      <c r="I6" s="1">
        <f>IF(AND($M4&gt;0,$M4&lt;&gt;""),VLOOKUP($M4,T_ARBRE_DECIS[#Data],3,FALSE),"")</f>
        <v>0</v>
      </c>
      <c r="J6" s="1" t="str">
        <f>IF(AND($M4&gt;0,$M4&lt;&gt;""),VLOOKUP($M4,T_ARBRE_DECIS[#Data],4,FALSE),"")</f>
        <v>CCP</v>
      </c>
      <c r="K6" s="1">
        <f>IF(AND($M4&gt;0,$M4&lt;&gt;""),VLOOKUP($M4,T_ARBRE_DECIS[#Data],5,FALSE),"")</f>
        <v>3</v>
      </c>
      <c r="L6" s="1">
        <f>IF(AND($M4&gt;0,$M4&lt;&gt;""),VLOOKUP($M4,T_ARBRE_DECIS[#Data],6,FALSE),"")</f>
        <v>0</v>
      </c>
      <c r="M6" s="1">
        <f>IF(I6&gt;0,I6,IF(K6&gt;0,K6,0))</f>
        <v>3</v>
      </c>
    </row>
    <row r="7" spans="2:13" ht="30" customHeight="1" x14ac:dyDescent="0.25">
      <c r="B7" s="45" t="str">
        <f>IF(D6="Oui","Non",IF(D6="Non","Oui",""))</f>
        <v>Non</v>
      </c>
    </row>
    <row r="8" spans="2:13" ht="30.75" customHeight="1" x14ac:dyDescent="0.25">
      <c r="B8" s="45" t="str">
        <f>IF(B7&lt;&gt;"",IF(AND(M6&gt;0,M6&lt;&gt;""),VLOOKUP(M6,T_ARBRE_DECIS[#Data],2,FALSE),IF(AND(B7="Oui",J6&lt;&gt;0),J6,IF(AND(B7="Non",L6&lt;&gt;0),L6,""))),"")</f>
        <v>Une contamination peut-elle survenir ou dépasser le niveau de danger acceptable (Cf. cotation du risque) ?</v>
      </c>
      <c r="D8" s="1" t="str">
        <f>IF(AND(L8&lt;&gt;0,L8&lt;&gt;""),"Non",IF(AND(J8&lt;&gt;0,J8&lt;&gt;""),"Oui",""))</f>
        <v>Non</v>
      </c>
      <c r="F8" s="45" t="str">
        <f>IF(AND(D8="Oui",J8&lt;&gt;0),J8,IF(AND(D8="Non",L8&lt;&gt;0),L8,""))</f>
        <v>PRP suffisants</v>
      </c>
      <c r="I8" s="1">
        <f>IF(AND($M6&gt;0,$M6&lt;&gt;""),VLOOKUP($M6,T_ARBRE_DECIS[#Data],3,FALSE),"")</f>
        <v>4</v>
      </c>
      <c r="J8" s="1">
        <f>IF(AND($M6&gt;0,$M6&lt;&gt;""),VLOOKUP($M6,T_ARBRE_DECIS[#Data],4,FALSE),"")</f>
        <v>0</v>
      </c>
      <c r="K8" s="1">
        <f>IF(AND($M6&gt;0,$M6&lt;&gt;""),VLOOKUP($M6,T_ARBRE_DECIS[#Data],5,FALSE),"")</f>
        <v>0</v>
      </c>
      <c r="L8" s="1" t="str">
        <f>IF(AND($M6&gt;0,$M6&lt;&gt;""),VLOOKUP($M6,T_ARBRE_DECIS[#Data],6,FALSE),"")</f>
        <v>PRP suffisants</v>
      </c>
      <c r="M8" s="1">
        <f>IF(I8&gt;0,I8,IF(K8&gt;0,K8,0))</f>
        <v>4</v>
      </c>
    </row>
    <row r="9" spans="2:13" ht="30" customHeight="1" x14ac:dyDescent="0.25">
      <c r="B9" s="45" t="str">
        <f>IF(D8="Oui","Non",IF(D8="Non","Oui",""))</f>
        <v>Oui</v>
      </c>
    </row>
    <row r="10" spans="2:13" ht="30" customHeight="1" x14ac:dyDescent="0.25">
      <c r="B10" s="45" t="str">
        <f>IF(B9&lt;&gt;"",IF(AND(M8&gt;0,M8&lt;&gt;""),VLOOKUP(M8,T_ARBRE_DECIS[#Data],2,FALSE),IF(AND(B9="Oui",J8&lt;&gt;0),J8,IF(AND(B9="Non",L8&lt;&gt;0),L8,""))),"")</f>
        <v>Une mesure de maîtrise à une étape ultérieure permet-elle d'éliminer le(s) danger(s) ou le(s) ramener à un niveau acceptable</v>
      </c>
      <c r="D10" s="1" t="str">
        <f t="shared" ref="D10" si="0">IF(AND(L10&lt;&gt;0,L10&lt;&gt;""),"Non",IF(AND(J10&lt;&gt;0,J10&lt;&gt;""),"Oui",""))</f>
        <v>Non</v>
      </c>
      <c r="F10" s="45" t="str">
        <f t="shared" ref="F10" si="1">IF(AND(D10="Oui",J10&lt;&gt;0),J10,IF(AND(D10="Non",L10&lt;&gt;0),L10,""))</f>
        <v>PRPo</v>
      </c>
      <c r="I10" s="1">
        <f>IF(AND($M8&gt;0,$M8&lt;&gt;""),VLOOKUP($M8,T_ARBRE_DECIS[#Data],3,FALSE),"")</f>
        <v>0</v>
      </c>
      <c r="J10" s="1" t="str">
        <f>IF(AND($M8&gt;0,$M8&lt;&gt;""),VLOOKUP($M8,T_ARBRE_DECIS[#Data],4,FALSE),"")</f>
        <v>CCP</v>
      </c>
      <c r="K10" s="1">
        <f>IF(AND($M8&gt;0,$M8&lt;&gt;""),VLOOKUP($M8,T_ARBRE_DECIS[#Data],5,FALSE),"")</f>
        <v>0</v>
      </c>
      <c r="L10" s="1" t="str">
        <f>IF(AND($M8&gt;0,$M8&lt;&gt;""),VLOOKUP($M8,T_ARBRE_DECIS[#Data],6,FALSE),"")</f>
        <v>PRPo</v>
      </c>
      <c r="M10" s="1">
        <f t="shared" ref="M10" si="2">IF(I10&gt;0,I10,IF(K10&gt;0,K10,0))</f>
        <v>0</v>
      </c>
    </row>
    <row r="11" spans="2:13" ht="30" customHeight="1" x14ac:dyDescent="0.25">
      <c r="B11" s="45" t="str">
        <f>IF(D10="Oui","Non",IF(D10="Non","Oui",""))</f>
        <v>Oui</v>
      </c>
    </row>
    <row r="12" spans="2:13" ht="30" customHeight="1" x14ac:dyDescent="0.25">
      <c r="B12" s="45" t="str">
        <f>IF(B11&lt;&gt;"",IF(AND(M10&gt;0,M10&lt;&gt;""),VLOOKUP(M10,T_ARBRE_DECIS[#Data],2,FALSE),IF(AND(B11="Oui",J10&lt;&gt;0),J10,IF(AND(B11="Non",L10&lt;&gt;0),L10,""))),"")</f>
        <v>CCP</v>
      </c>
      <c r="D12" s="1" t="str">
        <f t="shared" ref="D12" si="3">IF(AND(L12&lt;&gt;0,L12&lt;&gt;""),"Non",IF(AND(J12&lt;&gt;0,J12&lt;&gt;""),"Oui",""))</f>
        <v/>
      </c>
      <c r="F12" s="45" t="str">
        <f t="shared" ref="F12" si="4">IF(AND(D12="Oui",J12&lt;&gt;0),J12,IF(AND(D12="Non",L12&lt;&gt;0),L12,""))</f>
        <v/>
      </c>
      <c r="I12" s="1" t="str">
        <f>IF(AND($M10&gt;0,$M10&lt;&gt;""),VLOOKUP($M10,T_ARBRE_DECIS[#Data],3,FALSE),"")</f>
        <v/>
      </c>
      <c r="J12" s="1" t="str">
        <f>IF(AND($M10&gt;0,$M10&lt;&gt;""),VLOOKUP($M10,T_ARBRE_DECIS[#Data],4,FALSE),"")</f>
        <v/>
      </c>
      <c r="K12" s="1" t="str">
        <f>IF(AND($M10&gt;0,$M10&lt;&gt;""),VLOOKUP($M10,T_ARBRE_DECIS[#Data],5,FALSE),"")</f>
        <v/>
      </c>
      <c r="L12" s="1" t="str">
        <f>IF(AND($M10&gt;0,$M10&lt;&gt;""),VLOOKUP($M10,T_ARBRE_DECIS[#Data],6,FALSE),"")</f>
        <v/>
      </c>
      <c r="M12" s="1" t="str">
        <f t="shared" ref="M12" si="5">IF(I12&gt;0,I12,IF(K12&gt;0,K12,0))</f>
        <v/>
      </c>
    </row>
    <row r="13" spans="2:13" ht="30" customHeight="1" x14ac:dyDescent="0.25">
      <c r="B13" s="45" t="str">
        <f>IF(D12="Oui","Non",IF(D12="Non","Oui",""))</f>
        <v/>
      </c>
    </row>
    <row r="14" spans="2:13" ht="30" customHeight="1" x14ac:dyDescent="0.25">
      <c r="B14" s="45" t="str">
        <f>IF(B13&lt;&gt;"",IF(AND(M12&gt;0,M12&lt;&gt;""),VLOOKUP(M12,T_ARBRE_DECIS[#Data],2,FALSE),IF(AND(B13="Oui",J12&lt;&gt;0),J12,IF(AND(B13="Non",L12&lt;&gt;0),L12,""))),"")</f>
        <v/>
      </c>
      <c r="D14" s="1" t="str">
        <f t="shared" ref="D14" si="6">IF(AND(L14&lt;&gt;0,L14&lt;&gt;""),"Non",IF(AND(J14&lt;&gt;0,J14&lt;&gt;""),"Oui",""))</f>
        <v/>
      </c>
      <c r="F14" s="45" t="str">
        <f t="shared" ref="F14" si="7">IF(AND(D14="Oui",J14&lt;&gt;0),J14,IF(AND(D14="Non",L14&lt;&gt;0),L14,""))</f>
        <v/>
      </c>
      <c r="I14" s="1" t="str">
        <f>IF(AND($M12&gt;0,$M12&lt;&gt;""),VLOOKUP($M12,T_ARBRE_DECIS[#Data],3,FALSE),"")</f>
        <v/>
      </c>
      <c r="J14" s="1" t="str">
        <f>IF(AND($M12&gt;0,$M12&lt;&gt;""),VLOOKUP($M12,T_ARBRE_DECIS[#Data],4,FALSE),"")</f>
        <v/>
      </c>
      <c r="K14" s="1" t="str">
        <f>IF(AND($M12&gt;0,$M12&lt;&gt;""),VLOOKUP($M12,T_ARBRE_DECIS[#Data],5,FALSE),"")</f>
        <v/>
      </c>
      <c r="L14" s="1" t="str">
        <f>IF(AND($M12&gt;0,$M12&lt;&gt;""),VLOOKUP($M12,T_ARBRE_DECIS[#Data],6,FALSE),"")</f>
        <v/>
      </c>
      <c r="M14" s="1" t="str">
        <f t="shared" ref="M14" si="8">IF(I14&gt;0,I14,IF(K14&gt;0,K14,0))</f>
        <v/>
      </c>
    </row>
    <row r="15" spans="2:13" ht="30" customHeight="1" x14ac:dyDescent="0.25">
      <c r="B15" s="45" t="str">
        <f>IF(D14="Oui","Non",IF(D14="Non","Oui",""))</f>
        <v/>
      </c>
    </row>
    <row r="16" spans="2:13" ht="30" customHeight="1" x14ac:dyDescent="0.25">
      <c r="B16" s="45" t="str">
        <f>IF(B15&lt;&gt;"",IF(AND(M14&gt;0,M14&lt;&gt;""),VLOOKUP(M14,T_ARBRE_DECIS[#Data],2,FALSE),IF(AND(B15="Oui",J14&lt;&gt;0),J14,IF(AND(B15="Non",L14&lt;&gt;0),L14,""))),"")</f>
        <v/>
      </c>
      <c r="D16" s="1" t="str">
        <f t="shared" ref="D16" si="9">IF(AND(L16&lt;&gt;0,L16&lt;&gt;""),"Non",IF(AND(J16&lt;&gt;0,J16&lt;&gt;""),"Oui",""))</f>
        <v/>
      </c>
      <c r="F16" s="45" t="str">
        <f t="shared" ref="F16" si="10">IF(AND(D16="Oui",J16&lt;&gt;0),J16,IF(AND(D16="Non",L16&lt;&gt;0),L16,""))</f>
        <v/>
      </c>
      <c r="I16" s="1" t="str">
        <f>IF(AND($M14&gt;0,$M14&lt;&gt;""),VLOOKUP($M14,T_ARBRE_DECIS[#Data],3,FALSE),"")</f>
        <v/>
      </c>
      <c r="J16" s="1" t="str">
        <f>IF(AND($M14&gt;0,$M14&lt;&gt;""),VLOOKUP($M14,T_ARBRE_DECIS[#Data],4,FALSE),"")</f>
        <v/>
      </c>
      <c r="K16" s="1" t="str">
        <f>IF(AND($M14&gt;0,$M14&lt;&gt;""),VLOOKUP($M14,T_ARBRE_DECIS[#Data],5,FALSE),"")</f>
        <v/>
      </c>
      <c r="L16" s="1" t="str">
        <f>IF(AND($M14&gt;0,$M14&lt;&gt;""),VLOOKUP($M14,T_ARBRE_DECIS[#Data],6,FALSE),"")</f>
        <v/>
      </c>
      <c r="M16" s="1" t="str">
        <f t="shared" ref="M16" si="11">IF(I16&gt;0,I16,IF(K16&gt;0,K16,0))</f>
        <v/>
      </c>
    </row>
    <row r="17" spans="2:13" ht="30" customHeight="1" x14ac:dyDescent="0.25">
      <c r="B17" s="45" t="str">
        <f>IF(D16="Oui","Non",IF(D16="Non","Oui",""))</f>
        <v/>
      </c>
    </row>
    <row r="18" spans="2:13" ht="30" customHeight="1" x14ac:dyDescent="0.25">
      <c r="B18" s="45" t="str">
        <f>IF(B17&lt;&gt;"",IF(AND(M16&gt;0,M16&lt;&gt;""),VLOOKUP(M16,T_ARBRE_DECIS[#Data],2,FALSE),IF(AND(B17="Oui",J16&lt;&gt;0),J16,IF(AND(B17="Non",L16&lt;&gt;0),L16,""))),"")</f>
        <v/>
      </c>
      <c r="D18" s="1" t="str">
        <f t="shared" ref="D18" si="12">IF(AND(L18&lt;&gt;0,L18&lt;&gt;""),"Non",IF(AND(J18&lt;&gt;0,J18&lt;&gt;""),"Oui",""))</f>
        <v/>
      </c>
      <c r="F18" s="45" t="str">
        <f t="shared" ref="F18" si="13">IF(AND(D18="Oui",J18&lt;&gt;0),J18,IF(AND(D18="Non",L18&lt;&gt;0),L18,""))</f>
        <v/>
      </c>
      <c r="I18" s="1" t="str">
        <f>IF(AND($M16&gt;0,$M16&lt;&gt;""),VLOOKUP($M16,T_ARBRE_DECIS[#Data],3,FALSE),"")</f>
        <v/>
      </c>
      <c r="J18" s="1" t="str">
        <f>IF(AND($M16&gt;0,$M16&lt;&gt;""),VLOOKUP($M16,T_ARBRE_DECIS[#Data],4,FALSE),"")</f>
        <v/>
      </c>
      <c r="K18" s="1" t="str">
        <f>IF(AND($M16&gt;0,$M16&lt;&gt;""),VLOOKUP($M16,T_ARBRE_DECIS[#Data],5,FALSE),"")</f>
        <v/>
      </c>
      <c r="L18" s="1" t="str">
        <f>IF(AND($M16&gt;0,$M16&lt;&gt;""),VLOOKUP($M16,T_ARBRE_DECIS[#Data],6,FALSE),"")</f>
        <v/>
      </c>
      <c r="M18" s="1" t="str">
        <f t="shared" ref="M18" si="14">IF(I18&gt;0,I18,IF(K18&gt;0,K18,0))</f>
        <v/>
      </c>
    </row>
    <row r="19" spans="2:13" ht="30" customHeight="1" x14ac:dyDescent="0.25">
      <c r="B19" s="45" t="str">
        <f>IF(D18="Oui","Non",IF(D18="Non","Oui",""))</f>
        <v/>
      </c>
    </row>
    <row r="20" spans="2:13" ht="30" customHeight="1" x14ac:dyDescent="0.25">
      <c r="B20" s="45" t="str">
        <f>IF(B19&lt;&gt;"",IF(AND(M18&gt;0,M18&lt;&gt;""),VLOOKUP(M18,T_ARBRE_DECIS[#Data],2,FALSE),IF(AND(B19="Oui",J18&lt;&gt;0),J18,IF(AND(B19="Non",L18&lt;&gt;0),L18,""))),"")</f>
        <v/>
      </c>
      <c r="D20" s="1" t="str">
        <f t="shared" ref="D20" si="15">IF(AND(L20&lt;&gt;0,L20&lt;&gt;""),"Non",IF(AND(J20&lt;&gt;0,J20&lt;&gt;""),"Oui",""))</f>
        <v/>
      </c>
      <c r="F20" s="45" t="str">
        <f t="shared" ref="F20" si="16">IF(AND(D20="Oui",J20&lt;&gt;0),J20,IF(AND(D20="Non",L20&lt;&gt;0),L20,""))</f>
        <v/>
      </c>
      <c r="I20" s="1" t="str">
        <f>IF(AND($M18&gt;0,$M18&lt;&gt;""),VLOOKUP($M18,T_ARBRE_DECIS[#Data],3,FALSE),"")</f>
        <v/>
      </c>
      <c r="J20" s="1" t="str">
        <f>IF(AND($M18&gt;0,$M18&lt;&gt;""),VLOOKUP($M18,T_ARBRE_DECIS[#Data],4,FALSE),"")</f>
        <v/>
      </c>
      <c r="K20" s="1" t="str">
        <f>IF(AND($M18&gt;0,$M18&lt;&gt;""),VLOOKUP($M18,T_ARBRE_DECIS[#Data],5,FALSE),"")</f>
        <v/>
      </c>
      <c r="L20" s="1" t="str">
        <f>IF(AND($M18&gt;0,$M18&lt;&gt;""),VLOOKUP($M18,T_ARBRE_DECIS[#Data],6,FALSE),"")</f>
        <v/>
      </c>
      <c r="M20" s="1" t="str">
        <f t="shared" ref="M20" si="17">IF(I20&gt;0,I20,IF(K20&gt;0,K20,0))</f>
        <v/>
      </c>
    </row>
    <row r="21" spans="2:13" ht="30" customHeight="1" x14ac:dyDescent="0.25">
      <c r="B21" s="45" t="str">
        <f>IF(D20="Oui","Non",IF(D20="Non","Oui",""))</f>
        <v/>
      </c>
    </row>
    <row r="22" spans="2:13" ht="30" customHeight="1" x14ac:dyDescent="0.25">
      <c r="B22" s="45" t="str">
        <f>IF(B21&lt;&gt;"",IF(AND(M20&gt;0,M20&lt;&gt;""),VLOOKUP(M20,T_ARBRE_DECIS[#Data],2,FALSE),IF(AND(B21="Oui",J20&lt;&gt;0),J20,IF(AND(B21="Non",L20&lt;&gt;0),L20,""))),"")</f>
        <v/>
      </c>
      <c r="D22" s="1" t="str">
        <f t="shared" ref="D22" si="18">IF(AND(L22&lt;&gt;0,L22&lt;&gt;""),"Non",IF(AND(J22&lt;&gt;0,J22&lt;&gt;""),"Oui",""))</f>
        <v/>
      </c>
      <c r="F22" s="45" t="str">
        <f t="shared" ref="F22" si="19">IF(AND(D22="Oui",J22&lt;&gt;0),J22,IF(AND(D22="Non",L22&lt;&gt;0),L22,""))</f>
        <v/>
      </c>
      <c r="I22" s="1" t="str">
        <f>IF(AND($M20&gt;0,$M20&lt;&gt;""),VLOOKUP($M20,T_ARBRE_DECIS[#Data],3,FALSE),"")</f>
        <v/>
      </c>
      <c r="J22" s="1" t="str">
        <f>IF(AND($M20&gt;0,$M20&lt;&gt;""),VLOOKUP($M20,T_ARBRE_DECIS[#Data],4,FALSE),"")</f>
        <v/>
      </c>
      <c r="K22" s="1" t="str">
        <f>IF(AND($M20&gt;0,$M20&lt;&gt;""),VLOOKUP($M20,T_ARBRE_DECIS[#Data],5,FALSE),"")</f>
        <v/>
      </c>
      <c r="L22" s="1" t="str">
        <f>IF(AND($M20&gt;0,$M20&lt;&gt;""),VLOOKUP($M20,T_ARBRE_DECIS[#Data],6,FALSE),"")</f>
        <v/>
      </c>
      <c r="M22" s="1" t="str">
        <f t="shared" ref="M22" si="20">IF(I22&gt;0,I22,IF(K22&gt;0,K22,0))</f>
        <v/>
      </c>
    </row>
    <row r="23" spans="2:13" ht="30" customHeight="1" x14ac:dyDescent="0.25">
      <c r="B23" s="45" t="str">
        <f>IF(D22="Oui","Non",IF(D22="Non","Oui",""))</f>
        <v/>
      </c>
    </row>
    <row r="24" spans="2:13" ht="30" customHeight="1" x14ac:dyDescent="0.25">
      <c r="B24" s="45" t="str">
        <f>IF(B23&lt;&gt;"",IF(AND(M22&gt;0,M22&lt;&gt;""),VLOOKUP(M22,T_ARBRE_DECIS[#Data],2,FALSE),IF(AND(B23="Oui",J22&lt;&gt;0),J22,IF(AND(B23="Non",L22&lt;&gt;0),L22,""))),"")</f>
        <v/>
      </c>
      <c r="D24" s="1" t="str">
        <f t="shared" ref="D24" si="21">IF(AND(L24&lt;&gt;0,L24&lt;&gt;""),"Non",IF(AND(J24&lt;&gt;0,J24&lt;&gt;""),"Oui",""))</f>
        <v/>
      </c>
      <c r="F24" s="45" t="str">
        <f t="shared" ref="F24" si="22">IF(AND(D24="Oui",J24&lt;&gt;0),J24,IF(AND(D24="Non",L24&lt;&gt;0),L24,""))</f>
        <v/>
      </c>
      <c r="I24" s="1" t="str">
        <f>IF(AND($M22&gt;0,$M22&lt;&gt;""),VLOOKUP($M22,T_ARBRE_DECIS[#Data],3,FALSE),"")</f>
        <v/>
      </c>
      <c r="J24" s="1" t="str">
        <f>IF(AND($M22&gt;0,$M22&lt;&gt;""),VLOOKUP($M22,T_ARBRE_DECIS[#Data],4,FALSE),"")</f>
        <v/>
      </c>
      <c r="K24" s="1" t="str">
        <f>IF(AND($M22&gt;0,$M22&lt;&gt;""),VLOOKUP($M22,T_ARBRE_DECIS[#Data],5,FALSE),"")</f>
        <v/>
      </c>
      <c r="L24" s="1" t="str">
        <f>IF(AND($M22&gt;0,$M22&lt;&gt;""),VLOOKUP($M22,T_ARBRE_DECIS[#Data],6,FALSE),"")</f>
        <v/>
      </c>
      <c r="M24" s="1" t="str">
        <f t="shared" ref="M24" si="23">IF(I24&gt;0,I24,IF(K24&gt;0,K24,0))</f>
        <v/>
      </c>
    </row>
    <row r="25" spans="2:13" ht="30" customHeight="1" x14ac:dyDescent="0.25">
      <c r="B25" s="45" t="str">
        <f>IF(D24="Oui","Non",IF(D24="Non","Oui",""))</f>
        <v/>
      </c>
    </row>
    <row r="26" spans="2:13" ht="30" customHeight="1" x14ac:dyDescent="0.25">
      <c r="B26" s="45" t="str">
        <f>IF(B25&lt;&gt;"",IF(AND(M24&gt;0,M24&lt;&gt;""),VLOOKUP(M24,T_ARBRE_DECIS[#Data],2,FALSE),IF(AND(B25="Oui",J24&lt;&gt;0),J24,IF(AND(B25="Non",L24&lt;&gt;0),L24,""))),"")</f>
        <v/>
      </c>
      <c r="D26" s="1" t="str">
        <f t="shared" ref="D26" si="24">IF(AND(L26&lt;&gt;0,L26&lt;&gt;""),"Non",IF(AND(J26&lt;&gt;0,J26&lt;&gt;""),"Oui",""))</f>
        <v/>
      </c>
      <c r="F26" s="45" t="str">
        <f t="shared" ref="F26" si="25">IF(AND(D26="Oui",J26&lt;&gt;0),J26,IF(AND(D26="Non",L26&lt;&gt;0),L26,""))</f>
        <v/>
      </c>
      <c r="I26" s="1" t="str">
        <f>IF(AND($M24&gt;0,$M24&lt;&gt;""),VLOOKUP($M24,T_ARBRE_DECIS[#Data],3,FALSE),"")</f>
        <v/>
      </c>
      <c r="J26" s="1" t="str">
        <f>IF(AND($M24&gt;0,$M24&lt;&gt;""),VLOOKUP($M24,T_ARBRE_DECIS[#Data],4,FALSE),"")</f>
        <v/>
      </c>
      <c r="K26" s="1" t="str">
        <f>IF(AND($M24&gt;0,$M24&lt;&gt;""),VLOOKUP($M24,T_ARBRE_DECIS[#Data],5,FALSE),"")</f>
        <v/>
      </c>
      <c r="L26" s="1" t="str">
        <f>IF(AND($M24&gt;0,$M24&lt;&gt;""),VLOOKUP($M24,T_ARBRE_DECIS[#Data],6,FALSE),"")</f>
        <v/>
      </c>
      <c r="M26" s="1" t="str">
        <f t="shared" ref="M26" si="26">IF(I26&gt;0,I26,IF(K26&gt;0,K26,0))</f>
        <v/>
      </c>
    </row>
    <row r="27" spans="2:13" ht="30" customHeight="1" x14ac:dyDescent="0.25">
      <c r="B27" s="45" t="str">
        <f>IF(D26="Oui","Non",IF(D26="Non","Oui",""))</f>
        <v/>
      </c>
    </row>
    <row r="28" spans="2:13" ht="30" customHeight="1" x14ac:dyDescent="0.25">
      <c r="B28" s="45" t="str">
        <f>IF(B27&lt;&gt;"",IF(AND(M26&gt;0,M26&lt;&gt;""),VLOOKUP(M26,T_ARBRE_DECIS[#Data],2,FALSE),IF(AND(B27="Oui",J26&lt;&gt;0),J26,IF(AND(B27="Non",L26&lt;&gt;0),L26,""))),"")</f>
        <v/>
      </c>
      <c r="D28" s="1" t="str">
        <f t="shared" ref="D28" si="27">IF(AND(L28&lt;&gt;0,L28&lt;&gt;""),"Non",IF(AND(J28&lt;&gt;0,J28&lt;&gt;""),"Oui",""))</f>
        <v/>
      </c>
      <c r="F28" s="45" t="str">
        <f t="shared" ref="F28" si="28">IF(AND(D28="Oui",J28&lt;&gt;0),J28,IF(AND(D28="Non",L28&lt;&gt;0),L28,""))</f>
        <v/>
      </c>
      <c r="I28" s="1" t="str">
        <f>IF(AND($M26&gt;0,$M26&lt;&gt;""),VLOOKUP($M26,T_ARBRE_DECIS[#Data],3,FALSE),"")</f>
        <v/>
      </c>
      <c r="J28" s="1" t="str">
        <f>IF(AND($M26&gt;0,$M26&lt;&gt;""),VLOOKUP($M26,T_ARBRE_DECIS[#Data],4,FALSE),"")</f>
        <v/>
      </c>
      <c r="K28" s="1" t="str">
        <f>IF(AND($M26&gt;0,$M26&lt;&gt;""),VLOOKUP($M26,T_ARBRE_DECIS[#Data],5,FALSE),"")</f>
        <v/>
      </c>
      <c r="L28" s="1" t="str">
        <f>IF(AND($M26&gt;0,$M26&lt;&gt;""),VLOOKUP($M26,T_ARBRE_DECIS[#Data],6,FALSE),"")</f>
        <v/>
      </c>
      <c r="M28" s="1" t="str">
        <f t="shared" ref="M28" si="29">IF(I28&gt;0,I28,IF(K28&gt;0,K28,0))</f>
        <v/>
      </c>
    </row>
    <row r="29" spans="2:13" ht="30" customHeight="1" x14ac:dyDescent="0.25">
      <c r="B29" s="45" t="str">
        <f>IF(D28="Oui","Non",IF(D28="Non","Oui",""))</f>
        <v/>
      </c>
    </row>
    <row r="30" spans="2:13" ht="30" customHeight="1" x14ac:dyDescent="0.25">
      <c r="B30" s="45" t="str">
        <f>IF(B29&lt;&gt;"",IF(AND(M28&gt;0,M28&lt;&gt;""),VLOOKUP(M28,T_ARBRE_DECIS[#Data],2,FALSE),IF(AND(B29="Oui",J28&lt;&gt;0),J28,IF(AND(B29="Non",L28&lt;&gt;0),L28,""))),"")</f>
        <v/>
      </c>
      <c r="D30" s="1" t="str">
        <f t="shared" ref="D30" si="30">IF(AND(L30&lt;&gt;0,L30&lt;&gt;""),"Non",IF(AND(J30&lt;&gt;0,J30&lt;&gt;""),"Oui",""))</f>
        <v/>
      </c>
      <c r="F30" s="45" t="str">
        <f t="shared" ref="F30" si="31">IF(AND(D30="Oui",J30&lt;&gt;0),J30,IF(AND(D30="Non",L30&lt;&gt;0),L30,""))</f>
        <v/>
      </c>
      <c r="I30" s="1" t="str">
        <f>IF(AND($M28&gt;0,$M28&lt;&gt;""),VLOOKUP($M28,T_ARBRE_DECIS[#Data],3,FALSE),"")</f>
        <v/>
      </c>
      <c r="J30" s="1" t="str">
        <f>IF(AND($M28&gt;0,$M28&lt;&gt;""),VLOOKUP($M28,T_ARBRE_DECIS[#Data],4,FALSE),"")</f>
        <v/>
      </c>
      <c r="K30" s="1" t="str">
        <f>IF(AND($M28&gt;0,$M28&lt;&gt;""),VLOOKUP($M28,T_ARBRE_DECIS[#Data],5,FALSE),"")</f>
        <v/>
      </c>
      <c r="L30" s="1" t="str">
        <f>IF(AND($M28&gt;0,$M28&lt;&gt;""),VLOOKUP($M28,T_ARBRE_DECIS[#Data],6,FALSE),"")</f>
        <v/>
      </c>
      <c r="M30" s="1" t="str">
        <f t="shared" ref="M30" si="32">IF(I30&gt;0,I30,IF(K30&gt;0,K30,0))</f>
        <v/>
      </c>
    </row>
    <row r="31" spans="2:13" ht="30" customHeight="1" x14ac:dyDescent="0.25">
      <c r="B31" s="45" t="str">
        <f>IF(D30="Oui","Non",IF(D30="Non","Oui",""))</f>
        <v/>
      </c>
    </row>
    <row r="32" spans="2:13" ht="30" customHeight="1" x14ac:dyDescent="0.25">
      <c r="B32" s="45" t="str">
        <f>IF(B31&lt;&gt;"",IF(AND(M30&gt;0,M30&lt;&gt;""),VLOOKUP(M30,T_ARBRE_DECIS[#Data],2,FALSE),IF(AND(B31="Oui",J30&lt;&gt;0),J30,IF(AND(B31="Non",L30&lt;&gt;0),L30,""))),"")</f>
        <v/>
      </c>
      <c r="D32" s="1" t="str">
        <f t="shared" ref="D32" si="33">IF(AND(L32&lt;&gt;0,L32&lt;&gt;""),"Non",IF(AND(J32&lt;&gt;0,J32&lt;&gt;""),"Oui",""))</f>
        <v/>
      </c>
      <c r="F32" s="45" t="str">
        <f t="shared" ref="F32" si="34">IF(AND(D32="Oui",J32&lt;&gt;0),J32,IF(AND(D32="Non",L32&lt;&gt;0),L32,""))</f>
        <v/>
      </c>
      <c r="I32" s="1" t="str">
        <f>IF(AND($M30&gt;0,$M30&lt;&gt;""),VLOOKUP($M30,T_ARBRE_DECIS[#Data],3,FALSE),"")</f>
        <v/>
      </c>
      <c r="J32" s="1" t="str">
        <f>IF(AND($M30&gt;0,$M30&lt;&gt;""),VLOOKUP($M30,T_ARBRE_DECIS[#Data],4,FALSE),"")</f>
        <v/>
      </c>
      <c r="K32" s="1" t="str">
        <f>IF(AND($M30&gt;0,$M30&lt;&gt;""),VLOOKUP($M30,T_ARBRE_DECIS[#Data],5,FALSE),"")</f>
        <v/>
      </c>
      <c r="L32" s="1" t="str">
        <f>IF(AND($M30&gt;0,$M30&lt;&gt;""),VLOOKUP($M30,T_ARBRE_DECIS[#Data],6,FALSE),"")</f>
        <v/>
      </c>
      <c r="M32" s="1" t="str">
        <f t="shared" ref="M32" si="35">IF(I32&gt;0,I32,IF(K32&gt;0,K32,0))</f>
        <v/>
      </c>
    </row>
    <row r="33" spans="2:13" ht="30" customHeight="1" x14ac:dyDescent="0.25">
      <c r="B33" s="45" t="str">
        <f>IF(D32="Oui","Non",IF(D32="Non","Oui",""))</f>
        <v/>
      </c>
    </row>
    <row r="34" spans="2:13" ht="30" customHeight="1" x14ac:dyDescent="0.25">
      <c r="B34" s="45" t="str">
        <f>IF(B33&lt;&gt;"",IF(AND(M32&gt;0,M32&lt;&gt;""),VLOOKUP(M32,T_ARBRE_DECIS[#Data],2,FALSE),IF(AND(B33="Oui",J32&lt;&gt;0),J32,IF(AND(B33="Non",L32&lt;&gt;0),L32,""))),"")</f>
        <v/>
      </c>
      <c r="D34" s="1" t="str">
        <f t="shared" ref="D34" si="36">IF(AND(L34&lt;&gt;0,L34&lt;&gt;""),"Non",IF(AND(J34&lt;&gt;0,J34&lt;&gt;""),"Oui",""))</f>
        <v/>
      </c>
      <c r="F34" s="45" t="str">
        <f t="shared" ref="F34" si="37">IF(AND(D34="Oui",J34&lt;&gt;0),J34,IF(AND(D34="Non",L34&lt;&gt;0),L34,""))</f>
        <v/>
      </c>
      <c r="I34" s="1" t="str">
        <f>IF(AND($M32&gt;0,$M32&lt;&gt;""),VLOOKUP($M32,T_ARBRE_DECIS[#Data],3,FALSE),"")</f>
        <v/>
      </c>
      <c r="J34" s="1" t="str">
        <f>IF(AND($M32&gt;0,$M32&lt;&gt;""),VLOOKUP($M32,T_ARBRE_DECIS[#Data],4,FALSE),"")</f>
        <v/>
      </c>
      <c r="K34" s="1" t="str">
        <f>IF(AND($M32&gt;0,$M32&lt;&gt;""),VLOOKUP($M32,T_ARBRE_DECIS[#Data],5,FALSE),"")</f>
        <v/>
      </c>
      <c r="L34" s="1" t="str">
        <f>IF(AND($M32&gt;0,$M32&lt;&gt;""),VLOOKUP($M32,T_ARBRE_DECIS[#Data],6,FALSE),"")</f>
        <v/>
      </c>
      <c r="M34" s="1" t="str">
        <f t="shared" ref="M34" si="38">IF(I34&gt;0,I34,IF(K34&gt;0,K34,0))</f>
        <v/>
      </c>
    </row>
    <row r="35" spans="2:13" ht="30" customHeight="1" x14ac:dyDescent="0.25">
      <c r="B35" s="45" t="str">
        <f>IF(D34="Oui","Non",IF(D34="Non","Oui",""))</f>
        <v/>
      </c>
    </row>
    <row r="36" spans="2:13" ht="30" customHeight="1" x14ac:dyDescent="0.25">
      <c r="B36" s="45" t="str">
        <f>IF(B35&lt;&gt;"",IF(AND(M34&gt;0,M34&lt;&gt;""),VLOOKUP(M34,T_ARBRE_DECIS[#Data],2,FALSE),IF(AND(B35="Oui",J34&lt;&gt;0),J34,IF(AND(B35="Non",L34&lt;&gt;0),L34,""))),"")</f>
        <v/>
      </c>
      <c r="D36" s="1" t="str">
        <f t="shared" ref="D36" si="39">IF(AND(L36&lt;&gt;0,L36&lt;&gt;""),"Non",IF(AND(J36&lt;&gt;0,J36&lt;&gt;""),"Oui",""))</f>
        <v/>
      </c>
      <c r="F36" s="45" t="str">
        <f t="shared" ref="F36" si="40">IF(AND(D36="Oui",J36&lt;&gt;0),J36,IF(AND(D36="Non",L36&lt;&gt;0),L36,""))</f>
        <v/>
      </c>
      <c r="I36" s="1" t="str">
        <f>IF(AND($M34&gt;0,$M34&lt;&gt;""),VLOOKUP($M34,T_ARBRE_DECIS[#Data],3,FALSE),"")</f>
        <v/>
      </c>
      <c r="J36" s="1" t="str">
        <f>IF(AND($M34&gt;0,$M34&lt;&gt;""),VLOOKUP($M34,T_ARBRE_DECIS[#Data],4,FALSE),"")</f>
        <v/>
      </c>
      <c r="K36" s="1" t="str">
        <f>IF(AND($M34&gt;0,$M34&lt;&gt;""),VLOOKUP($M34,T_ARBRE_DECIS[#Data],5,FALSE),"")</f>
        <v/>
      </c>
      <c r="L36" s="1" t="str">
        <f>IF(AND($M34&gt;0,$M34&lt;&gt;""),VLOOKUP($M34,T_ARBRE_DECIS[#Data],6,FALSE),"")</f>
        <v/>
      </c>
      <c r="M36" s="1" t="str">
        <f t="shared" ref="M36" si="41">IF(I36&gt;0,I36,IF(K36&gt;0,K36,0))</f>
        <v/>
      </c>
    </row>
    <row r="37" spans="2:13" x14ac:dyDescent="0.25">
      <c r="B37" s="45" t="str">
        <f>IF(D36="Oui","Non",IF(D36="Non","Oui",""))</f>
        <v/>
      </c>
    </row>
    <row r="38" spans="2:13" x14ac:dyDescent="0.25">
      <c r="B38" s="45" t="str">
        <f>IF(B37&lt;&gt;"",IF(AND(M36&gt;0,M36&lt;&gt;""),VLOOKUP(M36,T_ARBRE_DECIS[#Data],2,FALSE),IF(AND(B37="Oui",J36&lt;&gt;0),J36,IF(AND(B37="Non",L36&lt;&gt;0),L36,""))),"")</f>
        <v/>
      </c>
      <c r="D38" s="1" t="str">
        <f t="shared" ref="D38" si="42">IF(AND(L38&lt;&gt;0,L38&lt;&gt;""),"Non",IF(AND(J38&lt;&gt;0,J38&lt;&gt;""),"Oui",""))</f>
        <v/>
      </c>
      <c r="F38" s="45" t="str">
        <f t="shared" ref="F38" si="43">IF(AND(D38="Oui",J38&lt;&gt;0),J38,IF(AND(D38="Non",L38&lt;&gt;0),L38,""))</f>
        <v/>
      </c>
      <c r="I38" s="1" t="str">
        <f>IF(AND($M36&gt;0,$M36&lt;&gt;""),VLOOKUP($M36,T_ARBRE_DECIS[#Data],3,FALSE),"")</f>
        <v/>
      </c>
      <c r="J38" s="1" t="str">
        <f>IF(AND($M36&gt;0,$M36&lt;&gt;""),VLOOKUP($M36,T_ARBRE_DECIS[#Data],4,FALSE),"")</f>
        <v/>
      </c>
      <c r="K38" s="1" t="str">
        <f>IF(AND($M36&gt;0,$M36&lt;&gt;""),VLOOKUP($M36,T_ARBRE_DECIS[#Data],5,FALSE),"")</f>
        <v/>
      </c>
      <c r="L38" s="1" t="str">
        <f>IF(AND($M36&gt;0,$M36&lt;&gt;""),VLOOKUP($M36,T_ARBRE_DECIS[#Data],6,FALSE),"")</f>
        <v/>
      </c>
      <c r="M38" s="1" t="str">
        <f t="shared" ref="M38" si="44">IF(I38&gt;0,I38,IF(K38&gt;0,K38,0))</f>
        <v/>
      </c>
    </row>
  </sheetData>
  <mergeCells count="1">
    <mergeCell ref="B2:F2"/>
  </mergeCells>
  <conditionalFormatting sqref="B4">
    <cfRule type="expression" dxfId="98" priority="91">
      <formula>AND($B4&lt;&gt;"",$M4&lt;&gt;"",$M4&gt;0)</formula>
    </cfRule>
  </conditionalFormatting>
  <conditionalFormatting sqref="B10 B20 B22 B24 B26 B28 B30 B32 B34 B36 B38">
    <cfRule type="expression" dxfId="97" priority="89">
      <formula>AND($B10&lt;&gt;"",$M8&lt;&gt;"",$M8=0)</formula>
    </cfRule>
    <cfRule type="expression" dxfId="96" priority="90">
      <formula>AND($B10&lt;&gt;"",$M8&lt;&gt;"",$M8&gt;0)</formula>
    </cfRule>
  </conditionalFormatting>
  <conditionalFormatting sqref="B8">
    <cfRule type="expression" dxfId="95" priority="87">
      <formula>AND($B8&lt;&gt;"",$M6&lt;&gt;"",$M6=0)</formula>
    </cfRule>
    <cfRule type="expression" dxfId="94" priority="88">
      <formula>AND($B8&lt;&gt;"",$M6&lt;&gt;"",$M6&gt;0)</formula>
    </cfRule>
  </conditionalFormatting>
  <conditionalFormatting sqref="B6">
    <cfRule type="expression" dxfId="93" priority="85">
      <formula>AND($B6&lt;&gt;"",$M4&lt;&gt;"",$M4=0)</formula>
    </cfRule>
    <cfRule type="expression" dxfId="92" priority="86">
      <formula>AND($B6&lt;&gt;"",$M4&lt;&gt;"",$M4&gt;0)</formula>
    </cfRule>
  </conditionalFormatting>
  <conditionalFormatting sqref="B12">
    <cfRule type="expression" dxfId="91" priority="83">
      <formula>AND($B12&lt;&gt;"",$M10&lt;&gt;"",$M10=0)</formula>
    </cfRule>
    <cfRule type="expression" dxfId="90" priority="84">
      <formula>AND($B12&lt;&gt;"",$M10&lt;&gt;"",$M10&gt;0)</formula>
    </cfRule>
  </conditionalFormatting>
  <conditionalFormatting sqref="B14">
    <cfRule type="expression" dxfId="89" priority="81">
      <formula>AND($B14&lt;&gt;"",$M12&lt;&gt;"",$M12=0)</formula>
    </cfRule>
    <cfRule type="expression" dxfId="88" priority="82">
      <formula>AND($B14&lt;&gt;"",$M12&lt;&gt;"",$M12&gt;0)</formula>
    </cfRule>
  </conditionalFormatting>
  <conditionalFormatting sqref="B16">
    <cfRule type="expression" dxfId="87" priority="79">
      <formula>AND($B16&lt;&gt;"",$M14&lt;&gt;"",$M14=0)</formula>
    </cfRule>
    <cfRule type="expression" dxfId="86" priority="80">
      <formula>AND($B16&lt;&gt;"",$M14&lt;&gt;"",$M14&gt;0)</formula>
    </cfRule>
  </conditionalFormatting>
  <conditionalFormatting sqref="B18">
    <cfRule type="expression" dxfId="85" priority="77">
      <formula>AND($B18&lt;&gt;"",$M16&lt;&gt;"",$M16=0)</formula>
    </cfRule>
    <cfRule type="expression" dxfId="84" priority="78">
      <formula>AND($B18&lt;&gt;"",$M16&lt;&gt;"",$M16&gt;0)</formula>
    </cfRule>
  </conditionalFormatting>
  <conditionalFormatting sqref="F4 F20 F22 F24 F26 F28 F30 F32 F34 F36 F38">
    <cfRule type="expression" dxfId="83" priority="76">
      <formula>$F4&lt;&gt;""</formula>
    </cfRule>
  </conditionalFormatting>
  <conditionalFormatting sqref="F6">
    <cfRule type="expression" dxfId="82" priority="75">
      <formula>$F6&lt;&gt;""</formula>
    </cfRule>
  </conditionalFormatting>
  <conditionalFormatting sqref="F8">
    <cfRule type="expression" dxfId="81" priority="74">
      <formula>$F8&lt;&gt;""</formula>
    </cfRule>
  </conditionalFormatting>
  <conditionalFormatting sqref="F10">
    <cfRule type="expression" dxfId="80" priority="73">
      <formula>$F10&lt;&gt;""</formula>
    </cfRule>
  </conditionalFormatting>
  <conditionalFormatting sqref="F12">
    <cfRule type="expression" dxfId="79" priority="72">
      <formula>$F12&lt;&gt;""</formula>
    </cfRule>
  </conditionalFormatting>
  <conditionalFormatting sqref="F14">
    <cfRule type="expression" dxfId="78" priority="71">
      <formula>$F14&lt;&gt;""</formula>
    </cfRule>
  </conditionalFormatting>
  <conditionalFormatting sqref="F16">
    <cfRule type="expression" dxfId="77" priority="70">
      <formula>$F16&lt;&gt;""</formula>
    </cfRule>
  </conditionalFormatting>
  <conditionalFormatting sqref="F18">
    <cfRule type="expression" dxfId="76" priority="69">
      <formula>$F18&lt;&gt;""</formula>
    </cfRule>
  </conditionalFormatting>
  <conditionalFormatting sqref="D4">
    <cfRule type="expression" dxfId="75" priority="67">
      <formula>$D4="Non"</formula>
    </cfRule>
    <cfRule type="expression" dxfId="74" priority="68">
      <formula>$D4="Oui"</formula>
    </cfRule>
  </conditionalFormatting>
  <conditionalFormatting sqref="D6">
    <cfRule type="expression" dxfId="73" priority="65">
      <formula>$D6="Non"</formula>
    </cfRule>
    <cfRule type="expression" dxfId="72" priority="66">
      <formula>$D6="Oui"</formula>
    </cfRule>
  </conditionalFormatting>
  <conditionalFormatting sqref="D8">
    <cfRule type="expression" dxfId="71" priority="63">
      <formula>$D8="Non"</formula>
    </cfRule>
    <cfRule type="expression" dxfId="70" priority="64">
      <formula>$D8="Oui"</formula>
    </cfRule>
  </conditionalFormatting>
  <conditionalFormatting sqref="D10">
    <cfRule type="expression" dxfId="69" priority="61">
      <formula>$D10="Non"</formula>
    </cfRule>
    <cfRule type="expression" dxfId="68" priority="62">
      <formula>$D10="Oui"</formula>
    </cfRule>
  </conditionalFormatting>
  <conditionalFormatting sqref="D12">
    <cfRule type="expression" dxfId="67" priority="59">
      <formula>$D12="Non"</formula>
    </cfRule>
    <cfRule type="expression" dxfId="66" priority="60">
      <formula>$D12="Oui"</formula>
    </cfRule>
  </conditionalFormatting>
  <conditionalFormatting sqref="D14">
    <cfRule type="expression" dxfId="65" priority="57">
      <formula>$D14="Non"</formula>
    </cfRule>
    <cfRule type="expression" dxfId="64" priority="58">
      <formula>$D14="Oui"</formula>
    </cfRule>
  </conditionalFormatting>
  <conditionalFormatting sqref="D16">
    <cfRule type="expression" dxfId="63" priority="55">
      <formula>$D16="Non"</formula>
    </cfRule>
    <cfRule type="expression" dxfId="62" priority="56">
      <formula>$D16="Oui"</formula>
    </cfRule>
  </conditionalFormatting>
  <conditionalFormatting sqref="D18">
    <cfRule type="expression" dxfId="61" priority="53">
      <formula>$D18="Non"</formula>
    </cfRule>
    <cfRule type="expression" dxfId="60" priority="54">
      <formula>$D18="Oui"</formula>
    </cfRule>
  </conditionalFormatting>
  <conditionalFormatting sqref="D20">
    <cfRule type="expression" dxfId="59" priority="51">
      <formula>$D20="Non"</formula>
    </cfRule>
    <cfRule type="expression" dxfId="58" priority="52">
      <formula>$D20="Oui"</formula>
    </cfRule>
  </conditionalFormatting>
  <conditionalFormatting sqref="D22">
    <cfRule type="expression" dxfId="57" priority="49">
      <formula>$D22="Non"</formula>
    </cfRule>
    <cfRule type="expression" dxfId="56" priority="50">
      <formula>$D22="Oui"</formula>
    </cfRule>
  </conditionalFormatting>
  <conditionalFormatting sqref="D24">
    <cfRule type="expression" dxfId="55" priority="47">
      <formula>$D24="Non"</formula>
    </cfRule>
    <cfRule type="expression" dxfId="54" priority="48">
      <formula>$D24="Oui"</formula>
    </cfRule>
  </conditionalFormatting>
  <conditionalFormatting sqref="D26">
    <cfRule type="expression" dxfId="53" priority="45">
      <formula>$D26="Non"</formula>
    </cfRule>
    <cfRule type="expression" dxfId="52" priority="46">
      <formula>$D26="Oui"</formula>
    </cfRule>
  </conditionalFormatting>
  <conditionalFormatting sqref="D28">
    <cfRule type="expression" dxfId="51" priority="43">
      <formula>$D28="Non"</formula>
    </cfRule>
    <cfRule type="expression" dxfId="50" priority="44">
      <formula>$D28="Oui"</formula>
    </cfRule>
  </conditionalFormatting>
  <conditionalFormatting sqref="D30">
    <cfRule type="expression" dxfId="49" priority="41">
      <formula>$D30="Non"</formula>
    </cfRule>
    <cfRule type="expression" dxfId="48" priority="42">
      <formula>$D30="Oui"</formula>
    </cfRule>
  </conditionalFormatting>
  <conditionalFormatting sqref="D32">
    <cfRule type="expression" dxfId="47" priority="39">
      <formula>$D32="Non"</formula>
    </cfRule>
    <cfRule type="expression" dxfId="46" priority="40">
      <formula>$D32="Oui"</formula>
    </cfRule>
  </conditionalFormatting>
  <conditionalFormatting sqref="D34">
    <cfRule type="expression" dxfId="45" priority="37">
      <formula>$D34="Non"</formula>
    </cfRule>
    <cfRule type="expression" dxfId="44" priority="38">
      <formula>$D34="Oui"</formula>
    </cfRule>
  </conditionalFormatting>
  <conditionalFormatting sqref="D36">
    <cfRule type="expression" dxfId="43" priority="35">
      <formula>$D36="Non"</formula>
    </cfRule>
    <cfRule type="expression" dxfId="42" priority="36">
      <formula>$D36="Oui"</formula>
    </cfRule>
  </conditionalFormatting>
  <conditionalFormatting sqref="B5">
    <cfRule type="expression" dxfId="41" priority="33">
      <formula>$B5="Non"</formula>
    </cfRule>
    <cfRule type="expression" dxfId="40" priority="34">
      <formula>$B5="Oui"</formula>
    </cfRule>
  </conditionalFormatting>
  <conditionalFormatting sqref="B7">
    <cfRule type="expression" dxfId="39" priority="31">
      <formula>$B7="Non"</formula>
    </cfRule>
    <cfRule type="expression" dxfId="38" priority="32">
      <formula>$B7="Oui"</formula>
    </cfRule>
  </conditionalFormatting>
  <conditionalFormatting sqref="B9">
    <cfRule type="expression" dxfId="37" priority="29">
      <formula>$B9="Non"</formula>
    </cfRule>
    <cfRule type="expression" dxfId="36" priority="30">
      <formula>$B9="Oui"</formula>
    </cfRule>
  </conditionalFormatting>
  <conditionalFormatting sqref="B11">
    <cfRule type="expression" dxfId="35" priority="27">
      <formula>$B11="Non"</formula>
    </cfRule>
    <cfRule type="expression" dxfId="34" priority="28">
      <formula>$B11="Oui"</formula>
    </cfRule>
  </conditionalFormatting>
  <conditionalFormatting sqref="B13">
    <cfRule type="expression" dxfId="33" priority="25">
      <formula>$B13="Non"</formula>
    </cfRule>
    <cfRule type="expression" dxfId="32" priority="26">
      <formula>$B13="Oui"</formula>
    </cfRule>
  </conditionalFormatting>
  <conditionalFormatting sqref="B15">
    <cfRule type="expression" dxfId="31" priority="23">
      <formula>$B15="Non"</formula>
    </cfRule>
    <cfRule type="expression" dxfId="30" priority="24">
      <formula>$B15="Oui"</formula>
    </cfRule>
  </conditionalFormatting>
  <conditionalFormatting sqref="B17">
    <cfRule type="expression" dxfId="29" priority="21">
      <formula>$B17="Non"</formula>
    </cfRule>
    <cfRule type="expression" dxfId="28" priority="22">
      <formula>$B17="Oui"</formula>
    </cfRule>
  </conditionalFormatting>
  <conditionalFormatting sqref="B19">
    <cfRule type="expression" dxfId="27" priority="19">
      <formula>$B19="Non"</formula>
    </cfRule>
    <cfRule type="expression" dxfId="26" priority="20">
      <formula>$B19="Oui"</formula>
    </cfRule>
  </conditionalFormatting>
  <conditionalFormatting sqref="B21">
    <cfRule type="expression" dxfId="25" priority="17">
      <formula>$B21="Non"</formula>
    </cfRule>
    <cfRule type="expression" dxfId="24" priority="18">
      <formula>$B21="Oui"</formula>
    </cfRule>
  </conditionalFormatting>
  <conditionalFormatting sqref="B23">
    <cfRule type="expression" dxfId="23" priority="15">
      <formula>$B23="Non"</formula>
    </cfRule>
    <cfRule type="expression" dxfId="22" priority="16">
      <formula>$B23="Oui"</formula>
    </cfRule>
  </conditionalFormatting>
  <conditionalFormatting sqref="B25">
    <cfRule type="expression" dxfId="21" priority="13">
      <formula>$B25="Non"</formula>
    </cfRule>
    <cfRule type="expression" dxfId="20" priority="14">
      <formula>$B25="Oui"</formula>
    </cfRule>
  </conditionalFormatting>
  <conditionalFormatting sqref="B27">
    <cfRule type="expression" dxfId="19" priority="11">
      <formula>$B27="Non"</formula>
    </cfRule>
    <cfRule type="expression" dxfId="18" priority="12">
      <formula>$B27="Oui"</formula>
    </cfRule>
  </conditionalFormatting>
  <conditionalFormatting sqref="B29">
    <cfRule type="expression" dxfId="17" priority="9">
      <formula>$B29="Non"</formula>
    </cfRule>
    <cfRule type="expression" dxfId="16" priority="10">
      <formula>$B29="Oui"</formula>
    </cfRule>
  </conditionalFormatting>
  <conditionalFormatting sqref="B31">
    <cfRule type="expression" dxfId="15" priority="7">
      <formula>$B31="Non"</formula>
    </cfRule>
    <cfRule type="expression" dxfId="14" priority="8">
      <formula>$B31="Oui"</formula>
    </cfRule>
  </conditionalFormatting>
  <conditionalFormatting sqref="B33">
    <cfRule type="expression" dxfId="13" priority="5">
      <formula>$B33="Non"</formula>
    </cfRule>
    <cfRule type="expression" dxfId="12" priority="6">
      <formula>$B33="Oui"</formula>
    </cfRule>
  </conditionalFormatting>
  <conditionalFormatting sqref="B35">
    <cfRule type="expression" dxfId="11" priority="3">
      <formula>$B35="Non"</formula>
    </cfRule>
    <cfRule type="expression" dxfId="10" priority="4">
      <formula>$B35="Oui"</formula>
    </cfRule>
  </conditionalFormatting>
  <conditionalFormatting sqref="B37">
    <cfRule type="expression" dxfId="9" priority="1">
      <formula>$B37="Non"</formula>
    </cfRule>
    <cfRule type="expression" dxfId="8" priority="2">
      <formula>$B37="Oui"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0AA73-1345-434F-9ECB-2682E7D7F7ED}">
  <sheetPr codeName="Feuil2"/>
  <dimension ref="A1:I6"/>
  <sheetViews>
    <sheetView workbookViewId="0">
      <selection activeCell="G4" sqref="G4"/>
    </sheetView>
  </sheetViews>
  <sheetFormatPr baseColWidth="10" defaultRowHeight="15" x14ac:dyDescent="0.25"/>
  <cols>
    <col min="1" max="1" width="11.42578125" style="35" customWidth="1"/>
    <col min="2" max="2" width="50.140625" style="35" customWidth="1"/>
    <col min="3" max="6" width="19.85546875" style="35" customWidth="1"/>
    <col min="7" max="7" width="29.7109375" style="35" customWidth="1"/>
    <col min="8" max="8" width="46.42578125" style="35" customWidth="1"/>
    <col min="9" max="9" width="14" style="36" customWidth="1"/>
    <col min="10" max="16384" width="11.42578125" style="35"/>
  </cols>
  <sheetData>
    <row r="1" spans="1:9" s="1" customFormat="1" x14ac:dyDescent="0.25">
      <c r="A1" s="1" t="s">
        <v>3</v>
      </c>
      <c r="B1" s="1" t="s">
        <v>9</v>
      </c>
      <c r="C1" s="1" t="s">
        <v>4</v>
      </c>
      <c r="D1" s="1" t="s">
        <v>5</v>
      </c>
      <c r="E1" s="1" t="s">
        <v>6</v>
      </c>
      <c r="F1" s="1" t="s">
        <v>7</v>
      </c>
      <c r="H1" s="50" t="s">
        <v>24</v>
      </c>
      <c r="I1" s="50" t="s">
        <v>25</v>
      </c>
    </row>
    <row r="2" spans="1:9" x14ac:dyDescent="0.25">
      <c r="A2" s="36">
        <v>1</v>
      </c>
      <c r="B2" s="38" t="s">
        <v>15</v>
      </c>
      <c r="C2" s="36">
        <v>2</v>
      </c>
      <c r="D2" s="36"/>
      <c r="E2" s="36"/>
      <c r="F2" s="36" t="s">
        <v>16</v>
      </c>
      <c r="H2" s="35" t="s">
        <v>26</v>
      </c>
      <c r="I2" s="36" t="s">
        <v>1</v>
      </c>
    </row>
    <row r="3" spans="1:9" ht="45" x14ac:dyDescent="0.25">
      <c r="A3" s="36">
        <v>2</v>
      </c>
      <c r="B3" s="37" t="s">
        <v>10</v>
      </c>
      <c r="C3" s="36"/>
      <c r="D3" s="36" t="s">
        <v>1</v>
      </c>
      <c r="E3" s="36">
        <v>3</v>
      </c>
      <c r="F3" s="36"/>
      <c r="H3" s="35" t="s">
        <v>27</v>
      </c>
      <c r="I3" s="36" t="s">
        <v>1</v>
      </c>
    </row>
    <row r="4" spans="1:9" ht="30" x14ac:dyDescent="0.25">
      <c r="A4" s="36">
        <v>3</v>
      </c>
      <c r="B4" s="37" t="s">
        <v>11</v>
      </c>
      <c r="C4" s="36">
        <v>4</v>
      </c>
      <c r="D4" s="36"/>
      <c r="E4" s="36"/>
      <c r="F4" s="36" t="s">
        <v>8</v>
      </c>
      <c r="H4" s="35" t="s">
        <v>28</v>
      </c>
      <c r="I4" s="36" t="s">
        <v>2</v>
      </c>
    </row>
    <row r="5" spans="1:9" ht="45" x14ac:dyDescent="0.25">
      <c r="A5" s="36">
        <v>4</v>
      </c>
      <c r="B5" s="37" t="s">
        <v>12</v>
      </c>
      <c r="C5" s="36"/>
      <c r="D5" s="36" t="s">
        <v>1</v>
      </c>
      <c r="E5" s="36"/>
      <c r="F5" s="36" t="s">
        <v>2</v>
      </c>
      <c r="H5" s="35" t="s">
        <v>29</v>
      </c>
      <c r="I5" s="36" t="s">
        <v>8</v>
      </c>
    </row>
    <row r="6" spans="1:9" x14ac:dyDescent="0.25">
      <c r="H6" s="35" t="s">
        <v>23</v>
      </c>
      <c r="I6" s="36" t="s">
        <v>16</v>
      </c>
    </row>
  </sheetData>
  <phoneticPr fontId="15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rbreDecisAPlat">
                <anchor moveWithCells="1" sizeWithCells="1">
                  <from>
                    <xdr:col>6</xdr:col>
                    <xdr:colOff>266700</xdr:colOff>
                    <xdr:row>0</xdr:row>
                    <xdr:rowOff>95250</xdr:rowOff>
                  </from>
                  <to>
                    <xdr:col>6</xdr:col>
                    <xdr:colOff>1771650</xdr:colOff>
                    <xdr:row>2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D3E6-A771-4113-9BE4-27644003BE18}">
  <sheetPr codeName="Feuil3">
    <pageSetUpPr fitToPage="1"/>
  </sheetPr>
  <dimension ref="B1:AC60"/>
  <sheetViews>
    <sheetView tabSelected="1" topLeftCell="A2" zoomScale="80" zoomScaleNormal="80" workbookViewId="0">
      <selection activeCell="N8" sqref="N8"/>
    </sheetView>
  </sheetViews>
  <sheetFormatPr baseColWidth="10" defaultColWidth="11.42578125" defaultRowHeight="12.75" x14ac:dyDescent="0.2"/>
  <cols>
    <col min="1" max="1" width="2.42578125" style="3" customWidth="1"/>
    <col min="2" max="2" width="24.85546875" style="3" customWidth="1"/>
    <col min="3" max="3" width="25.28515625" style="3" customWidth="1"/>
    <col min="4" max="8" width="3.28515625" style="3" bestFit="1" customWidth="1"/>
    <col min="9" max="9" width="23.140625" style="3" customWidth="1"/>
    <col min="10" max="10" width="35.85546875" style="3" customWidth="1"/>
    <col min="11" max="13" width="8.7109375" style="3" customWidth="1"/>
    <col min="14" max="17" width="19.85546875" style="4" customWidth="1"/>
    <col min="18" max="20" width="15.7109375" style="4" hidden="1" customWidth="1"/>
    <col min="21" max="21" width="13.140625" style="3" customWidth="1"/>
    <col min="22" max="22" width="11.42578125" style="3"/>
    <col min="23" max="28" width="11.42578125" style="39"/>
    <col min="29" max="16384" width="11.42578125" style="3"/>
  </cols>
  <sheetData>
    <row r="1" spans="2:29" ht="16.5" hidden="1" customHeight="1" x14ac:dyDescent="0.25">
      <c r="B1" s="2" t="s">
        <v>13</v>
      </c>
      <c r="J1" s="4"/>
      <c r="K1" s="4"/>
      <c r="L1" s="4"/>
      <c r="M1" s="34" t="s">
        <v>14</v>
      </c>
      <c r="N1" s="5">
        <v>1</v>
      </c>
      <c r="O1" s="5">
        <v>2</v>
      </c>
      <c r="P1" s="5">
        <v>3</v>
      </c>
      <c r="Q1" s="5">
        <v>4</v>
      </c>
      <c r="R1" s="5">
        <v>5</v>
      </c>
      <c r="S1" s="5">
        <v>6</v>
      </c>
      <c r="T1" s="5"/>
      <c r="U1" s="5"/>
      <c r="Y1" s="39">
        <v>2</v>
      </c>
      <c r="Z1" s="39">
        <v>3</v>
      </c>
      <c r="AA1" s="39">
        <v>4</v>
      </c>
      <c r="AB1" s="39">
        <v>5</v>
      </c>
      <c r="AC1" s="3">
        <v>6</v>
      </c>
    </row>
    <row r="2" spans="2:29" ht="28.5" customHeight="1" x14ac:dyDescent="0.35">
      <c r="B2" s="6"/>
      <c r="J2" s="4"/>
      <c r="K2" s="4"/>
      <c r="L2" s="4"/>
      <c r="M2" s="4"/>
      <c r="N2" s="5"/>
      <c r="O2" s="5"/>
      <c r="P2" s="5"/>
      <c r="Q2" s="5"/>
      <c r="R2" s="5"/>
      <c r="S2" s="5"/>
      <c r="T2" s="5"/>
      <c r="U2" s="5"/>
    </row>
    <row r="3" spans="2:29" x14ac:dyDescent="0.2">
      <c r="J3" s="4"/>
      <c r="K3" s="4"/>
      <c r="L3" s="4"/>
      <c r="M3" s="4"/>
      <c r="N3" s="5"/>
      <c r="O3" s="5"/>
      <c r="P3" s="5"/>
      <c r="Q3" s="5"/>
      <c r="R3" s="5"/>
      <c r="S3" s="5"/>
      <c r="T3" s="5"/>
      <c r="U3" s="5"/>
    </row>
    <row r="4" spans="2:29" ht="5.0999999999999996" customHeight="1" x14ac:dyDescent="0.2">
      <c r="B4" s="7"/>
      <c r="C4" s="7"/>
      <c r="D4" s="7"/>
      <c r="E4" s="7"/>
      <c r="F4" s="7"/>
      <c r="G4" s="7"/>
      <c r="H4" s="7"/>
      <c r="I4" s="7"/>
      <c r="J4" s="8"/>
      <c r="K4" s="8"/>
      <c r="L4" s="8"/>
      <c r="M4" s="8"/>
      <c r="N4" s="9"/>
      <c r="O4" s="9"/>
      <c r="P4" s="9"/>
      <c r="Q4" s="9"/>
      <c r="R4" s="9"/>
      <c r="S4" s="9"/>
      <c r="T4" s="9"/>
      <c r="U4" s="10"/>
    </row>
    <row r="5" spans="2:29" x14ac:dyDescent="0.2">
      <c r="J5" s="4"/>
      <c r="K5" s="4"/>
      <c r="L5" s="4"/>
      <c r="M5" s="4"/>
      <c r="N5" s="41"/>
      <c r="O5" s="41"/>
      <c r="P5" s="41"/>
      <c r="Q5" s="41"/>
      <c r="R5" s="41"/>
      <c r="S5" s="41"/>
      <c r="T5" s="41"/>
      <c r="U5" s="11"/>
    </row>
    <row r="6" spans="2:29" x14ac:dyDescent="0.2">
      <c r="B6" s="42"/>
      <c r="C6" s="42"/>
      <c r="D6" s="42"/>
      <c r="E6" s="42"/>
      <c r="F6" s="42"/>
      <c r="G6" s="42"/>
      <c r="H6" s="42"/>
      <c r="J6" s="4"/>
      <c r="K6" s="43"/>
      <c r="L6" s="42"/>
      <c r="M6" s="42"/>
      <c r="N6" s="44"/>
      <c r="O6" s="41"/>
      <c r="P6" s="41"/>
      <c r="Q6" s="41"/>
      <c r="R6" s="11"/>
      <c r="S6" s="11"/>
      <c r="T6" s="12"/>
      <c r="U6" s="11"/>
    </row>
    <row r="7" spans="2:29" ht="161.25" customHeight="1" x14ac:dyDescent="0.2">
      <c r="B7" s="5"/>
      <c r="C7" s="5"/>
      <c r="D7" s="13"/>
      <c r="E7" s="13"/>
      <c r="F7" s="13"/>
      <c r="G7" s="13"/>
      <c r="H7" s="13"/>
      <c r="I7" s="11"/>
      <c r="J7" s="11"/>
      <c r="K7" s="14"/>
      <c r="L7" s="11"/>
      <c r="M7" s="11"/>
      <c r="N7" s="15" t="str">
        <f>IFERROR("Q"&amp;N$1&amp;"
"&amp; VLOOKUP(N$1,T_ARBRE_DECIS[],2,FALSE),"")</f>
        <v>Q1
Probablité de défaillance</v>
      </c>
      <c r="O7" s="15" t="str">
        <f>IFERROR("Q"&amp;O$1&amp;"
"&amp; VLOOKUP(O$1,T_ARBRE_DECIS[],2,FALSE),"")</f>
        <v>Q2
A cette étape du process une mesure de maîtrise existe, spécifiquement conçue ou essentielle pour ramener le(s) danger(s) à un niveau acceptable ?</v>
      </c>
      <c r="P7" s="15" t="str">
        <f>IFERROR("Q"&amp;P$1&amp;"
"&amp; VLOOKUP(P$1,T_ARBRE_DECIS[],2,FALSE),"")</f>
        <v>Q3
Une contamination peut-elle survenir ou dépasser le niveau de danger acceptable (Cf. cotation du risque) ?</v>
      </c>
      <c r="Q7" s="15" t="str">
        <f>IFERROR("Q"&amp;Q$1&amp;"
"&amp; VLOOKUP(Q$1,T_ARBRE_DECIS[],2,FALSE),"")</f>
        <v>Q4
Une mesure de maîtrise à une étape ultérieure permet-elle d'éliminer le(s) danger(s) ou le(s) ramener à un niveau acceptable</v>
      </c>
      <c r="R7" s="15" t="str">
        <f>IFERROR("Q"&amp;R$1&amp;"
"&amp; VLOOKUP(R$1,T_ARBRE_DECIS[],2,FALSE),"")</f>
        <v/>
      </c>
      <c r="S7" s="15" t="str">
        <f>IFERROR("Q"&amp;S$1&amp;"
"&amp; VLOOKUP(S$1,T_ARBRE_DECIS[],2,FALSE),"")</f>
        <v/>
      </c>
      <c r="T7" s="15" t="s">
        <v>30</v>
      </c>
      <c r="U7" s="51" t="s">
        <v>0</v>
      </c>
      <c r="W7" s="3"/>
      <c r="X7" s="3"/>
      <c r="Y7" s="3"/>
      <c r="Z7" s="3"/>
      <c r="AA7" s="3"/>
      <c r="AB7" s="3"/>
    </row>
    <row r="8" spans="2:29" ht="36" customHeight="1" x14ac:dyDescent="0.2">
      <c r="B8" s="16"/>
      <c r="C8" s="17"/>
      <c r="D8" s="18"/>
      <c r="E8" s="18"/>
      <c r="F8" s="18"/>
      <c r="G8" s="18"/>
      <c r="H8" s="18"/>
      <c r="I8" s="19"/>
      <c r="J8" s="19"/>
      <c r="K8" s="20"/>
      <c r="L8" s="20"/>
      <c r="M8" s="20">
        <f>K8*L8</f>
        <v>0</v>
      </c>
      <c r="N8" s="21"/>
      <c r="O8" s="21"/>
      <c r="P8" s="22"/>
      <c r="Q8" s="22"/>
      <c r="R8" s="23"/>
      <c r="S8" s="23"/>
      <c r="T8" s="23"/>
      <c r="U8" s="20" t="str">
        <f>IF(N8&lt;&gt;"",IFERROR(VLOOKUP(_xlfn.TEXTJOIN(";",TRUE,N8:T8),'Arbre de décision'!H:I,2,FALSE),""),"")</f>
        <v/>
      </c>
      <c r="W8" s="3"/>
      <c r="X8" s="3"/>
      <c r="Y8" s="3"/>
      <c r="Z8" s="3"/>
      <c r="AA8" s="3"/>
      <c r="AB8" s="3"/>
    </row>
    <row r="9" spans="2:29" ht="30" customHeight="1" x14ac:dyDescent="0.2">
      <c r="B9" s="16"/>
      <c r="C9" s="17"/>
      <c r="D9" s="18"/>
      <c r="E9" s="18"/>
      <c r="F9" s="18"/>
      <c r="G9" s="18"/>
      <c r="H9" s="18"/>
      <c r="I9" s="19"/>
      <c r="J9" s="19"/>
      <c r="K9" s="20"/>
      <c r="L9" s="20"/>
      <c r="M9" s="20">
        <f>K9*L9</f>
        <v>0</v>
      </c>
      <c r="N9" s="21"/>
      <c r="O9" s="21"/>
      <c r="P9" s="22"/>
      <c r="Q9" s="22"/>
      <c r="R9" s="23"/>
      <c r="S9" s="23"/>
      <c r="T9" s="23"/>
      <c r="U9" s="20" t="str">
        <f>IF(N9&lt;&gt;"",IFERROR(VLOOKUP(_xlfn.TEXTJOIN(";",TRUE,N9:T9),'Arbre de décision'!H:I,2,FALSE),""),"")</f>
        <v/>
      </c>
      <c r="W9" s="3"/>
      <c r="X9" s="3"/>
      <c r="Y9" s="3"/>
      <c r="Z9" s="3"/>
      <c r="AA9" s="3"/>
      <c r="AB9" s="3"/>
    </row>
    <row r="10" spans="2:29" ht="30" customHeight="1" x14ac:dyDescent="0.2">
      <c r="B10" s="16"/>
      <c r="C10" s="25"/>
      <c r="D10" s="18"/>
      <c r="E10" s="18"/>
      <c r="F10" s="18"/>
      <c r="G10" s="18"/>
      <c r="H10" s="18"/>
      <c r="I10" s="28"/>
      <c r="J10" s="19"/>
      <c r="K10" s="20"/>
      <c r="L10" s="20"/>
      <c r="M10" s="20">
        <f t="shared" ref="M10:M20" si="0">K10*L10</f>
        <v>0</v>
      </c>
      <c r="N10" s="21"/>
      <c r="O10" s="21"/>
      <c r="P10" s="22"/>
      <c r="Q10" s="22"/>
      <c r="R10" s="23"/>
      <c r="S10" s="23"/>
      <c r="T10" s="23"/>
      <c r="U10" s="20" t="str">
        <f>IF(N10&lt;&gt;"",IFERROR(VLOOKUP(_xlfn.TEXTJOIN(";",TRUE,N10:T10),'Arbre de décision'!H:I,2,FALSE),""),"")</f>
        <v/>
      </c>
      <c r="W10" s="3"/>
      <c r="X10" s="3"/>
      <c r="Y10" s="3"/>
      <c r="Z10" s="3"/>
      <c r="AA10" s="3"/>
      <c r="AB10" s="3"/>
    </row>
    <row r="11" spans="2:29" ht="30" customHeight="1" x14ac:dyDescent="0.2">
      <c r="B11" s="16"/>
      <c r="C11" s="25"/>
      <c r="D11" s="18"/>
      <c r="E11" s="18"/>
      <c r="F11" s="18"/>
      <c r="G11" s="18"/>
      <c r="H11" s="18"/>
      <c r="I11" s="19"/>
      <c r="J11" s="19"/>
      <c r="K11" s="20"/>
      <c r="L11" s="20"/>
      <c r="M11" s="20">
        <f t="shared" si="0"/>
        <v>0</v>
      </c>
      <c r="N11" s="20"/>
      <c r="O11" s="20"/>
      <c r="P11" s="20"/>
      <c r="Q11" s="20"/>
      <c r="R11" s="23"/>
      <c r="S11" s="23"/>
      <c r="T11" s="23"/>
      <c r="U11" s="20" t="str">
        <f>IF(N11&lt;&gt;"",IFERROR(VLOOKUP(_xlfn.TEXTJOIN(";",TRUE,N11:T11),'Arbre de décision'!H:I,2,FALSE),""),"")</f>
        <v/>
      </c>
      <c r="W11" s="3"/>
      <c r="X11" s="3"/>
      <c r="Y11" s="3"/>
      <c r="Z11" s="3"/>
      <c r="AA11" s="3"/>
      <c r="AB11" s="3"/>
    </row>
    <row r="12" spans="2:29" ht="30" customHeight="1" x14ac:dyDescent="0.2">
      <c r="B12" s="16"/>
      <c r="C12" s="17"/>
      <c r="D12" s="18"/>
      <c r="E12" s="18"/>
      <c r="F12" s="18"/>
      <c r="G12" s="18"/>
      <c r="H12" s="18"/>
      <c r="I12" s="19"/>
      <c r="J12" s="19"/>
      <c r="K12" s="20"/>
      <c r="L12" s="20"/>
      <c r="M12" s="20">
        <f t="shared" si="0"/>
        <v>0</v>
      </c>
      <c r="N12" s="26"/>
      <c r="O12" s="26"/>
      <c r="P12" s="27"/>
      <c r="Q12" s="26"/>
      <c r="R12" s="23"/>
      <c r="S12" s="23"/>
      <c r="T12" s="23"/>
      <c r="U12" s="20" t="str">
        <f>IF(N12&lt;&gt;"",IFERROR(VLOOKUP(_xlfn.TEXTJOIN(";",TRUE,N12:T12),'Arbre de décision'!H:I,2,FALSE),""),"")</f>
        <v/>
      </c>
      <c r="W12" s="3"/>
      <c r="X12" s="3"/>
      <c r="Y12" s="3"/>
      <c r="Z12" s="3"/>
      <c r="AA12" s="3"/>
      <c r="AB12" s="3"/>
    </row>
    <row r="13" spans="2:29" ht="30" customHeight="1" x14ac:dyDescent="0.2">
      <c r="B13" s="16"/>
      <c r="C13" s="25"/>
      <c r="D13" s="24"/>
      <c r="E13" s="24"/>
      <c r="F13" s="24"/>
      <c r="G13" s="24"/>
      <c r="H13" s="24"/>
      <c r="I13" s="19"/>
      <c r="J13" s="19"/>
      <c r="K13" s="20"/>
      <c r="L13" s="20"/>
      <c r="M13" s="20">
        <f t="shared" si="0"/>
        <v>0</v>
      </c>
      <c r="N13" s="20"/>
      <c r="O13" s="20"/>
      <c r="P13" s="20"/>
      <c r="Q13" s="20"/>
      <c r="R13" s="23"/>
      <c r="S13" s="23"/>
      <c r="T13" s="23"/>
      <c r="U13" s="20" t="str">
        <f>IF(N13&lt;&gt;"",IFERROR(VLOOKUP(_xlfn.TEXTJOIN(";",TRUE,N13:T13),'Arbre de décision'!H:I,2,FALSE),""),"")</f>
        <v/>
      </c>
      <c r="W13" s="3"/>
      <c r="X13" s="3"/>
      <c r="Y13" s="3"/>
      <c r="Z13" s="3"/>
      <c r="AA13" s="3"/>
      <c r="AB13" s="3"/>
    </row>
    <row r="14" spans="2:29" ht="30" customHeight="1" x14ac:dyDescent="0.2">
      <c r="B14" s="16"/>
      <c r="C14" s="25"/>
      <c r="D14" s="18"/>
      <c r="E14" s="18"/>
      <c r="F14" s="18"/>
      <c r="G14" s="18"/>
      <c r="H14" s="18"/>
      <c r="I14" s="19"/>
      <c r="J14" s="19"/>
      <c r="K14" s="20"/>
      <c r="L14" s="20"/>
      <c r="M14" s="20">
        <f t="shared" si="0"/>
        <v>0</v>
      </c>
      <c r="N14" s="20"/>
      <c r="O14" s="20"/>
      <c r="P14" s="28"/>
      <c r="Q14" s="20"/>
      <c r="R14" s="20"/>
      <c r="S14" s="20"/>
      <c r="T14" s="20"/>
      <c r="U14" s="20" t="str">
        <f>IF(N14&lt;&gt;"",IFERROR(VLOOKUP(_xlfn.TEXTJOIN(";",TRUE,N14:T14),'Arbre de décision'!H:I,2,FALSE),""),"")</f>
        <v/>
      </c>
      <c r="W14" s="3"/>
      <c r="X14" s="3"/>
      <c r="Y14" s="3"/>
      <c r="Z14" s="3"/>
      <c r="AA14" s="3"/>
      <c r="AB14" s="3"/>
    </row>
    <row r="15" spans="2:29" ht="30" customHeight="1" x14ac:dyDescent="0.2">
      <c r="B15" s="29"/>
      <c r="C15" s="20"/>
      <c r="D15" s="18"/>
      <c r="E15" s="18"/>
      <c r="F15" s="18"/>
      <c r="G15" s="18"/>
      <c r="H15" s="18"/>
      <c r="I15" s="19"/>
      <c r="J15" s="19"/>
      <c r="K15" s="20"/>
      <c r="L15" s="20"/>
      <c r="M15" s="20">
        <f t="shared" si="0"/>
        <v>0</v>
      </c>
      <c r="N15" s="20"/>
      <c r="O15" s="20"/>
      <c r="P15" s="28"/>
      <c r="Q15" s="20"/>
      <c r="R15" s="20"/>
      <c r="S15" s="20"/>
      <c r="T15" s="20"/>
      <c r="U15" s="20" t="str">
        <f>IF(N15&lt;&gt;"",IFERROR(VLOOKUP(_xlfn.TEXTJOIN(";",TRUE,N15:T15),'Arbre de décision'!H:I,2,FALSE),""),"")</f>
        <v/>
      </c>
    </row>
    <row r="16" spans="2:29" ht="30" customHeight="1" x14ac:dyDescent="0.2">
      <c r="B16" s="23"/>
      <c r="C16" s="30"/>
      <c r="D16" s="24"/>
      <c r="E16" s="24"/>
      <c r="F16" s="24"/>
      <c r="G16" s="24"/>
      <c r="H16" s="24"/>
      <c r="I16" s="25"/>
      <c r="J16" s="25"/>
      <c r="K16" s="20"/>
      <c r="L16" s="20"/>
      <c r="M16" s="20">
        <f t="shared" si="0"/>
        <v>0</v>
      </c>
      <c r="N16" s="20"/>
      <c r="O16" s="20"/>
      <c r="P16" s="20"/>
      <c r="Q16" s="20"/>
      <c r="R16" s="20"/>
      <c r="S16" s="20"/>
      <c r="T16" s="20"/>
      <c r="U16" s="20" t="str">
        <f>IF(N16&lt;&gt;"",IFERROR(VLOOKUP(_xlfn.TEXTJOIN(";",TRUE,N16:T16),'Arbre de décision'!H:I,2,FALSE),""),"")</f>
        <v/>
      </c>
    </row>
    <row r="17" spans="2:21" ht="30" customHeight="1" x14ac:dyDescent="0.2">
      <c r="B17" s="23"/>
      <c r="C17" s="30"/>
      <c r="D17" s="24"/>
      <c r="E17" s="24"/>
      <c r="F17" s="24"/>
      <c r="G17" s="24"/>
      <c r="H17" s="24"/>
      <c r="I17" s="25"/>
      <c r="J17" s="25"/>
      <c r="K17" s="26"/>
      <c r="L17" s="26"/>
      <c r="M17" s="20">
        <f t="shared" si="0"/>
        <v>0</v>
      </c>
      <c r="N17" s="20"/>
      <c r="O17" s="20"/>
      <c r="P17" s="28"/>
      <c r="Q17" s="20"/>
      <c r="R17" s="40"/>
      <c r="S17" s="40"/>
      <c r="T17" s="40"/>
      <c r="U17" s="20" t="str">
        <f>IF(N17&lt;&gt;"",IFERROR(VLOOKUP(_xlfn.TEXTJOIN(";",TRUE,N17:T17),'Arbre de décision'!H:I,2,FALSE),""),"")</f>
        <v/>
      </c>
    </row>
    <row r="18" spans="2:21" ht="30" customHeight="1" x14ac:dyDescent="0.2">
      <c r="B18" s="23"/>
      <c r="C18" s="25"/>
      <c r="D18" s="24"/>
      <c r="E18" s="24"/>
      <c r="F18" s="24"/>
      <c r="G18" s="24"/>
      <c r="H18" s="24"/>
      <c r="I18" s="25"/>
      <c r="J18" s="25"/>
      <c r="K18" s="20"/>
      <c r="L18" s="20"/>
      <c r="M18" s="20">
        <f t="shared" si="0"/>
        <v>0</v>
      </c>
      <c r="N18" s="20"/>
      <c r="O18" s="20"/>
      <c r="P18" s="20"/>
      <c r="Q18" s="20"/>
      <c r="R18" s="40"/>
      <c r="S18" s="40"/>
      <c r="T18" s="40"/>
      <c r="U18" s="20" t="str">
        <f>IF(N18&lt;&gt;"",IFERROR(VLOOKUP(_xlfn.TEXTJOIN(";",TRUE,N18:T18),'Arbre de décision'!H:I,2,FALSE),""),"")</f>
        <v/>
      </c>
    </row>
    <row r="19" spans="2:21" ht="30" customHeight="1" x14ac:dyDescent="0.2">
      <c r="B19" s="23"/>
      <c r="C19" s="25"/>
      <c r="D19" s="31"/>
      <c r="E19" s="31"/>
      <c r="F19" s="31"/>
      <c r="G19" s="31"/>
      <c r="H19" s="31"/>
      <c r="I19" s="31"/>
      <c r="J19" s="31"/>
      <c r="K19" s="31"/>
      <c r="L19" s="31"/>
      <c r="M19" s="20">
        <f t="shared" si="0"/>
        <v>0</v>
      </c>
      <c r="N19" s="40"/>
      <c r="O19" s="40"/>
      <c r="P19" s="40"/>
      <c r="Q19" s="40"/>
      <c r="R19" s="40"/>
      <c r="S19" s="40"/>
      <c r="T19" s="40"/>
      <c r="U19" s="20" t="str">
        <f>IF(N19&lt;&gt;"",IFERROR(VLOOKUP(_xlfn.TEXTJOIN(";",TRUE,N19:T19),'Arbre de décision'!H:I,2,FALSE),""),"")</f>
        <v/>
      </c>
    </row>
    <row r="20" spans="2:21" ht="30" customHeight="1" x14ac:dyDescent="0.2">
      <c r="B20" s="23"/>
      <c r="C20" s="25"/>
      <c r="D20" s="24"/>
      <c r="E20" s="24"/>
      <c r="F20" s="24"/>
      <c r="G20" s="24"/>
      <c r="H20" s="24"/>
      <c r="I20" s="25"/>
      <c r="J20" s="25"/>
      <c r="K20" s="20"/>
      <c r="L20" s="20"/>
      <c r="M20" s="20">
        <f t="shared" si="0"/>
        <v>0</v>
      </c>
      <c r="N20" s="20"/>
      <c r="O20" s="20"/>
      <c r="P20" s="20"/>
      <c r="Q20" s="20"/>
      <c r="R20" s="40"/>
      <c r="S20" s="40"/>
      <c r="T20" s="40"/>
      <c r="U20" s="20" t="str">
        <f>IF(N20&lt;&gt;"",IFERROR(VLOOKUP(_xlfn.TEXTJOIN(";",TRUE,N20:T20),'Arbre de décision'!H:I,2,FALSE),""),"")</f>
        <v/>
      </c>
    </row>
    <row r="22" spans="2:21" x14ac:dyDescent="0.2">
      <c r="B22" s="32"/>
    </row>
    <row r="58" spans="2:2" ht="15" x14ac:dyDescent="0.25">
      <c r="B58" s="33"/>
    </row>
    <row r="59" spans="2:2" ht="15" x14ac:dyDescent="0.25">
      <c r="B59" s="33"/>
    </row>
    <row r="60" spans="2:2" ht="15" x14ac:dyDescent="0.25">
      <c r="B60" s="33"/>
    </row>
  </sheetData>
  <mergeCells count="5">
    <mergeCell ref="N5:T5"/>
    <mergeCell ref="B6:C6"/>
    <mergeCell ref="D6:H6"/>
    <mergeCell ref="K6:M6"/>
    <mergeCell ref="N6:Q6"/>
  </mergeCells>
  <conditionalFormatting sqref="U8:U20">
    <cfRule type="containsText" dxfId="7" priority="11" stopIfTrue="1" operator="containsText" text="PRPo">
      <formula>NOT(ISERROR(SEARCH("PRPo",U8)))</formula>
    </cfRule>
    <cfRule type="containsText" dxfId="6" priority="12" stopIfTrue="1" operator="containsText" text="CCP">
      <formula>NOT(ISERROR(SEARCH("CCP",U8)))</formula>
    </cfRule>
    <cfRule type="containsText" dxfId="5" priority="13" stopIfTrue="1" operator="containsText" text="PRP">
      <formula>NOT(ISERROR(SEARCH("PRP",U8)))</formula>
    </cfRule>
  </conditionalFormatting>
  <conditionalFormatting sqref="M8:M20">
    <cfRule type="cellIs" dxfId="4" priority="8" operator="greaterThan">
      <formula>19</formula>
    </cfRule>
    <cfRule type="cellIs" dxfId="3" priority="9" operator="between">
      <formula>10</formula>
      <formula>19</formula>
    </cfRule>
    <cfRule type="cellIs" dxfId="2" priority="10" operator="between">
      <formula>0</formula>
      <formula>9</formula>
    </cfRule>
  </conditionalFormatting>
  <conditionalFormatting sqref="N8:T20">
    <cfRule type="expression" dxfId="1" priority="6">
      <formula>N8="Non"</formula>
    </cfRule>
    <cfRule type="expression" dxfId="0" priority="7">
      <formula>N8="Oui"</formula>
    </cfRule>
  </conditionalFormatting>
  <dataValidations count="1">
    <dataValidation type="list" allowBlank="1" showInputMessage="1" showErrorMessage="1" sqref="N8:T20" xr:uid="{FDA2A488-96AD-4A78-941A-77D1404AF6BA}">
      <formula1>"Oui,Non"</formula1>
    </dataValidation>
  </dataValidations>
  <pageMargins left="0.7" right="0.7" top="0.75" bottom="0.75" header="0.3" footer="0.3"/>
  <pageSetup paperSize="9" scale="4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Représentation</vt:lpstr>
      <vt:lpstr>Arbre de décision</vt:lpstr>
      <vt:lpstr>3</vt:lpstr>
      <vt:lpstr>'3'!Zone_d_impression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Yves</cp:lastModifiedBy>
  <dcterms:created xsi:type="dcterms:W3CDTF">2023-02-15T13:47:08Z</dcterms:created>
  <dcterms:modified xsi:type="dcterms:W3CDTF">2023-02-22T09:15:35Z</dcterms:modified>
</cp:coreProperties>
</file>