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codeName="ThisWorkbook" defaultThemeVersion="124226"/>
  <mc:AlternateContent xmlns:mc="http://schemas.openxmlformats.org/markup-compatibility/2006">
    <mc:Choice Requires="x15">
      <x15ac:absPath xmlns:x15ac="http://schemas.microsoft.com/office/spreadsheetml/2010/11/ac" url="D:\Yves\Developp\ExcelPratique\"/>
    </mc:Choice>
  </mc:AlternateContent>
  <xr:revisionPtr revIDLastSave="0" documentId="13_ncr:1_{41088DF2-9A11-4228-9A49-85EE2791DCA9}" xr6:coauthVersionLast="47" xr6:coauthVersionMax="47" xr10:uidLastSave="{00000000-0000-0000-0000-000000000000}"/>
  <bookViews>
    <workbookView xWindow="-120" yWindow="-120" windowWidth="29040" windowHeight="15720" xr2:uid="{FB03A92E-F296-4195-BAC1-DBD60DC09DC9}"/>
  </bookViews>
  <sheets>
    <sheet name="TEST" sheetId="4" r:id="rId1"/>
    <sheet name="Correction 1" sheetId="1" state="hidden" r:id="rId2"/>
    <sheet name="Correction 2" sheetId="2" state="hidden" r:id="rId3"/>
    <sheet name="GRAPHIQUE" sheetId="3" r:id="rId4"/>
  </sheets>
  <calcPr calcId="191029"/>
</workbook>
</file>

<file path=xl/calcChain.xml><?xml version="1.0" encoding="utf-8"?>
<calcChain xmlns="http://schemas.openxmlformats.org/spreadsheetml/2006/main">
  <c r="G1" i="3" l="1"/>
  <c r="F15" i="2"/>
  <c r="F17" i="2"/>
  <c r="F18" i="2"/>
  <c r="F19" i="2"/>
  <c r="F16" i="2"/>
  <c r="G184" i="4" l="1"/>
  <c r="G182" i="4"/>
  <c r="G180" i="4"/>
  <c r="G178" i="4"/>
  <c r="G176" i="4"/>
  <c r="G174" i="4"/>
  <c r="G172" i="4"/>
  <c r="G170" i="4"/>
  <c r="G168" i="4"/>
  <c r="G166" i="4"/>
  <c r="G164" i="4"/>
  <c r="G162" i="4"/>
  <c r="G160" i="4"/>
  <c r="G158" i="4"/>
  <c r="G156" i="4"/>
  <c r="G154" i="4"/>
  <c r="G152" i="4"/>
  <c r="G150" i="4"/>
  <c r="G148" i="4"/>
  <c r="G146" i="4"/>
  <c r="G144" i="4"/>
  <c r="G142" i="4"/>
  <c r="G140" i="4"/>
  <c r="G138" i="4"/>
  <c r="G136" i="4"/>
  <c r="G134" i="4"/>
  <c r="G132" i="4"/>
  <c r="G130" i="4"/>
  <c r="G128" i="4"/>
  <c r="G126" i="4"/>
  <c r="G124" i="4"/>
  <c r="G122" i="4"/>
  <c r="G120" i="4"/>
  <c r="G118" i="4"/>
  <c r="G116" i="4"/>
  <c r="G114" i="4"/>
  <c r="G112" i="4"/>
  <c r="G110" i="4"/>
  <c r="G108" i="4"/>
  <c r="G106" i="4"/>
  <c r="G104" i="4"/>
  <c r="G102" i="4"/>
  <c r="G100" i="4"/>
  <c r="G98" i="4"/>
  <c r="G96" i="4"/>
  <c r="G94" i="4"/>
  <c r="G92" i="4"/>
  <c r="G90" i="4"/>
  <c r="G88" i="4"/>
  <c r="G86" i="4"/>
  <c r="G84" i="4"/>
  <c r="G82" i="4"/>
  <c r="G80" i="4"/>
  <c r="G78" i="4"/>
  <c r="G76" i="4"/>
  <c r="G74" i="4"/>
  <c r="G72" i="4"/>
  <c r="G70" i="4"/>
  <c r="G68" i="4"/>
  <c r="G66" i="4"/>
  <c r="G64" i="4"/>
  <c r="G62" i="4"/>
  <c r="G60" i="4"/>
  <c r="G58" i="4"/>
  <c r="G56" i="4"/>
  <c r="G54" i="4"/>
  <c r="G52" i="4"/>
  <c r="G50" i="4"/>
  <c r="G48" i="4"/>
  <c r="G46" i="4"/>
  <c r="G44" i="4"/>
  <c r="G42" i="4"/>
  <c r="G40" i="4"/>
  <c r="G38" i="4"/>
  <c r="G36" i="4"/>
  <c r="G34" i="4"/>
  <c r="G32" i="4"/>
  <c r="G30" i="4"/>
  <c r="G28" i="4"/>
  <c r="G26" i="4"/>
  <c r="G24" i="4"/>
  <c r="G22" i="4"/>
  <c r="G20" i="4"/>
  <c r="G18" i="4"/>
  <c r="G16" i="4"/>
  <c r="G14" i="4"/>
  <c r="G12" i="4"/>
  <c r="G10" i="4"/>
  <c r="G8" i="4"/>
  <c r="G6" i="4"/>
  <c r="F4" i="4"/>
  <c r="F3" i="4"/>
  <c r="F2" i="4"/>
  <c r="F184" i="4"/>
  <c r="F182" i="4"/>
  <c r="F180" i="4"/>
  <c r="F178" i="4"/>
  <c r="F176" i="4"/>
  <c r="F174" i="4"/>
  <c r="F172" i="4"/>
  <c r="F170" i="4"/>
  <c r="F168" i="4"/>
  <c r="F166" i="4"/>
  <c r="F164" i="4"/>
  <c r="F162" i="4"/>
  <c r="F160" i="4"/>
  <c r="F158" i="4"/>
  <c r="F156" i="4"/>
  <c r="F154" i="4"/>
  <c r="F152" i="4"/>
  <c r="F150" i="4"/>
  <c r="F148" i="4"/>
  <c r="F146" i="4"/>
  <c r="F144" i="4"/>
  <c r="F142" i="4"/>
  <c r="F140" i="4"/>
  <c r="F138" i="4"/>
  <c r="F136" i="4"/>
  <c r="F134" i="4"/>
  <c r="F132" i="4"/>
  <c r="F130" i="4"/>
  <c r="F128" i="4"/>
  <c r="F126" i="4"/>
  <c r="F124" i="4"/>
  <c r="F122" i="4"/>
  <c r="F120" i="4"/>
  <c r="F118" i="4"/>
  <c r="F116" i="4"/>
  <c r="F114" i="4"/>
  <c r="F112" i="4"/>
  <c r="F110" i="4"/>
  <c r="F108" i="4"/>
  <c r="F106" i="4"/>
  <c r="F104" i="4"/>
  <c r="F102" i="4"/>
  <c r="F100" i="4"/>
  <c r="F98" i="4"/>
  <c r="F96" i="4"/>
  <c r="F94" i="4"/>
  <c r="F92" i="4"/>
  <c r="F90" i="4"/>
  <c r="F88" i="4"/>
  <c r="F86" i="4"/>
  <c r="F84" i="4"/>
  <c r="F82" i="4"/>
  <c r="F80" i="4"/>
  <c r="F78" i="4"/>
  <c r="F76" i="4"/>
  <c r="F74" i="4"/>
  <c r="F72" i="4"/>
  <c r="F70" i="4"/>
  <c r="F68" i="4"/>
  <c r="F66" i="4"/>
  <c r="F64" i="4"/>
  <c r="F62" i="4"/>
  <c r="F60" i="4"/>
  <c r="F58" i="4"/>
  <c r="F56" i="4"/>
  <c r="F54" i="4"/>
  <c r="F52" i="4"/>
  <c r="F50" i="4"/>
  <c r="F48" i="4"/>
  <c r="F46" i="4"/>
  <c r="F44" i="4"/>
  <c r="F42" i="4"/>
  <c r="F40" i="4"/>
  <c r="F38" i="4"/>
  <c r="F36" i="4"/>
  <c r="F34" i="4"/>
  <c r="F32" i="4"/>
  <c r="F30" i="4"/>
  <c r="F28" i="4"/>
  <c r="F26" i="4"/>
  <c r="F24" i="4"/>
  <c r="F22" i="4"/>
  <c r="F20" i="4"/>
  <c r="F18" i="4"/>
  <c r="F16" i="4"/>
  <c r="F14" i="4"/>
  <c r="F12" i="4"/>
  <c r="F10" i="4"/>
  <c r="F8" i="4"/>
  <c r="F6" i="4"/>
  <c r="S13" i="1"/>
  <c r="Q13" i="1"/>
  <c r="Q12" i="1"/>
  <c r="O13" i="1"/>
  <c r="O12" i="1"/>
  <c r="O11" i="1"/>
  <c r="M13" i="1"/>
  <c r="M12" i="1"/>
  <c r="M11" i="1"/>
  <c r="M10" i="1"/>
  <c r="K13" i="1"/>
  <c r="K12" i="1"/>
  <c r="K11" i="1"/>
  <c r="K10" i="1"/>
  <c r="K9" i="1"/>
  <c r="I13" i="1"/>
  <c r="I12" i="1"/>
  <c r="I11" i="1"/>
  <c r="I10" i="1"/>
  <c r="I9" i="1"/>
  <c r="I8" i="1"/>
  <c r="G13" i="1"/>
  <c r="G12" i="1"/>
  <c r="G11" i="1"/>
  <c r="G10" i="1"/>
  <c r="G9" i="1"/>
  <c r="G8" i="1"/>
  <c r="G7" i="1"/>
  <c r="E13" i="1"/>
  <c r="E12" i="1"/>
  <c r="E11" i="1"/>
  <c r="E10" i="1"/>
  <c r="E9" i="1"/>
  <c r="E8" i="1"/>
  <c r="E7" i="1"/>
  <c r="E6" i="1"/>
  <c r="C13" i="1"/>
  <c r="C12" i="1"/>
  <c r="C11" i="1"/>
  <c r="C10" i="1"/>
  <c r="C9" i="1"/>
  <c r="C8" i="1"/>
  <c r="C7" i="1"/>
  <c r="C6" i="1"/>
  <c r="C5" i="1"/>
  <c r="U12" i="1"/>
  <c r="U11" i="1"/>
  <c r="U10" i="1"/>
  <c r="U9" i="1"/>
  <c r="U8" i="1"/>
  <c r="U7" i="1"/>
  <c r="U6" i="1"/>
  <c r="U5" i="1"/>
  <c r="U4" i="1"/>
  <c r="S11" i="1"/>
  <c r="S10" i="1"/>
  <c r="S9" i="1"/>
  <c r="S8" i="1"/>
  <c r="S7" i="1"/>
  <c r="S6" i="1"/>
  <c r="S5" i="1"/>
  <c r="S4" i="1"/>
  <c r="Q10" i="1"/>
  <c r="Q9" i="1"/>
  <c r="Q8" i="1"/>
  <c r="Q7" i="1"/>
  <c r="Q6" i="1"/>
  <c r="Q5" i="1"/>
  <c r="Q4" i="1"/>
  <c r="O9" i="1"/>
  <c r="O8" i="1"/>
  <c r="O7" i="1"/>
  <c r="O6" i="1"/>
  <c r="O5" i="1"/>
  <c r="O4" i="1"/>
  <c r="M8" i="1"/>
  <c r="M7" i="1"/>
  <c r="M6" i="1"/>
  <c r="M5" i="1"/>
  <c r="M4" i="1"/>
  <c r="K7" i="1"/>
  <c r="K6" i="1"/>
  <c r="K5" i="1"/>
  <c r="K4" i="1"/>
  <c r="I6" i="1"/>
  <c r="I5" i="1"/>
  <c r="I4" i="1"/>
  <c r="G5" i="1"/>
  <c r="G4" i="1"/>
  <c r="E4" i="1"/>
  <c r="F2" i="1"/>
  <c r="A4" i="2" s="1"/>
  <c r="N2" i="1"/>
  <c r="A5" i="2" s="1"/>
  <c r="F1" i="4" l="1"/>
  <c r="C1" i="4" s="1"/>
  <c r="Q14" i="1"/>
  <c r="O14" i="1"/>
  <c r="V13" i="1"/>
  <c r="V6" i="1"/>
  <c r="G14" i="1"/>
  <c r="C14" i="1"/>
  <c r="V5" i="1"/>
  <c r="S14" i="1"/>
  <c r="K14" i="1"/>
  <c r="U14" i="1"/>
  <c r="V4" i="1"/>
  <c r="V12" i="1"/>
  <c r="I14" i="1"/>
  <c r="V11" i="1"/>
  <c r="V10" i="1"/>
  <c r="V8" i="1"/>
  <c r="M14" i="1"/>
  <c r="V7" i="1"/>
  <c r="V9" i="1"/>
  <c r="E14" i="1"/>
  <c r="W11" i="1" l="1"/>
  <c r="W7" i="1"/>
  <c r="B12" i="2" s="1"/>
  <c r="W6" i="1"/>
  <c r="E10" i="2" s="1"/>
  <c r="W8" i="1"/>
  <c r="B13" i="2" s="1"/>
  <c r="W10" i="1"/>
  <c r="W9" i="1"/>
  <c r="E13" i="2" s="1"/>
  <c r="W13" i="1"/>
  <c r="W12" i="1"/>
  <c r="W5" i="1"/>
  <c r="B10" i="2" s="1"/>
  <c r="W4" i="1"/>
  <c r="B9" i="2" s="1"/>
  <c r="E11" i="2" l="1"/>
  <c r="D17" i="2" s="1"/>
  <c r="B11" i="2"/>
  <c r="E12" i="2"/>
  <c r="D18" i="2" s="1"/>
  <c r="E9" i="2"/>
  <c r="B16" i="2"/>
  <c r="D16" i="2"/>
  <c r="B19" i="2"/>
  <c r="B18" i="2"/>
  <c r="D19" i="2"/>
  <c r="B15" i="2"/>
  <c r="W14" i="1"/>
  <c r="K9" i="2" l="1"/>
  <c r="L9" i="2"/>
  <c r="B17" i="2"/>
  <c r="E17" i="2" s="1"/>
  <c r="D15" i="2"/>
  <c r="E15" i="2" s="1"/>
  <c r="E16" i="2"/>
  <c r="E18" i="2"/>
  <c r="E19" i="2"/>
  <c r="K10" i="2" l="1"/>
  <c r="K11" i="2" s="1"/>
  <c r="K12" i="2" s="1"/>
  <c r="L28" i="3" s="1"/>
  <c r="L10" i="2"/>
  <c r="L11" i="2" s="1"/>
  <c r="L12" i="2" s="1"/>
  <c r="L34" i="3" s="1"/>
  <c r="M9" i="2"/>
  <c r="M10" i="2" l="1"/>
  <c r="M11" i="2" s="1"/>
  <c r="M12" i="2" s="1"/>
  <c r="L40" i="3" s="1"/>
</calcChain>
</file>

<file path=xl/sharedStrings.xml><?xml version="1.0" encoding="utf-8"?>
<sst xmlns="http://schemas.openxmlformats.org/spreadsheetml/2006/main" count="342" uniqueCount="241">
  <si>
    <t>Nom et Prénom :</t>
  </si>
  <si>
    <t>Date :</t>
  </si>
  <si>
    <t>T</t>
  </si>
  <si>
    <t>T'</t>
  </si>
  <si>
    <t>M</t>
  </si>
  <si>
    <t>M'</t>
  </si>
  <si>
    <t>P</t>
  </si>
  <si>
    <t>P'</t>
  </si>
  <si>
    <t>G</t>
  </si>
  <si>
    <t>G'</t>
  </si>
  <si>
    <t>R</t>
  </si>
  <si>
    <t>R'</t>
  </si>
  <si>
    <t>Résultats
ligne
(b)</t>
  </si>
  <si>
    <t>STYLE</t>
  </si>
  <si>
    <t>Entreprenant
(Engagé, directif)</t>
  </si>
  <si>
    <t>Autocrate 
(Dictateur)</t>
  </si>
  <si>
    <t>Utopiste</t>
  </si>
  <si>
    <t>Maximaliste
(Persuasif, leader)</t>
  </si>
  <si>
    <t>Participatif</t>
  </si>
  <si>
    <t>Démagogue</t>
  </si>
  <si>
    <t>Bureaucrate</t>
  </si>
  <si>
    <t>Opportuniste</t>
  </si>
  <si>
    <t>Résultats 
colonne
(a)</t>
  </si>
  <si>
    <t>Organisateur
(Gestionnaire)</t>
  </si>
  <si>
    <t>Réaliste
(Négociateur, pragmatique)</t>
  </si>
  <si>
    <t>Ligne+
colonne
+1</t>
  </si>
  <si>
    <r>
      <t xml:space="preserve">Styles de Management : </t>
    </r>
    <r>
      <rPr>
        <sz val="10"/>
        <rFont val="Arial"/>
        <family val="2"/>
      </rPr>
      <t>Ce que je fais ou qui se rapproche le plus de ce que je fais</t>
    </r>
  </si>
  <si>
    <t>/100</t>
  </si>
  <si>
    <t>1.a. Pourquoi consacrer de l'énergie et du temps à des entretiens annuels qui ne servent à rien ? La note décidée par le responsable est bien suffisante.</t>
  </si>
  <si>
    <t>1.b. C'est en fonction des responsabilités confiées à chacun des collaborateurs que je définis les actions de formation à entreprendre pour optimiser leur efficacité professionnelle.</t>
  </si>
  <si>
    <t>2.a. Je m'intéresse aux évolutions des méthodes de management, je participe à des séminaires sur le sujet et je vois avec mon équipe comment nous pourrions les transposer dans notre entreprise.</t>
  </si>
  <si>
    <t>2.b. En cas de conflit, je préfère un face-à-face vigoureux plutôt qu'une entente de façade qui étouffe les désaccords sous jacents.</t>
  </si>
  <si>
    <t>3.a.  Je suis un adepte de l'adaptation permanente et du changement. Je suis déçu de m'apercevoir que de nombreux collaborateurs que je supervise semblent s'installer dans une douce routine.</t>
  </si>
  <si>
    <t>3.b. Je supervise en permanence mes collaborateurs pour qu'ils assument les responsabilités et les missions qui leur sont confiées.</t>
  </si>
  <si>
    <t>4.a. En cas de problème récurrent, je préfère m'interroger sur les causes liées à notre organisation et à nos règles de fonctionnement plutôt que sur les personnes.</t>
  </si>
  <si>
    <t>4.b. Ce n'est qu'après avoir personnellement examiné un projet de changement et en avoir bien délimité les contours avec la direction ou mon manager que j'en avise le personnel.</t>
  </si>
  <si>
    <t>5.a. En cas d'erreur, je n'ose pas me confronter à son auteur, afin qu'il conserve intacte sa motivation.</t>
  </si>
  <si>
    <t>5.b. J'entends Intervenir personnellement dans l'accueil et l'intégration des nouveaux entrants. Je désire être seul pour les recevoir afin qu'ils comprennent clairement ce que j'attends d'eux pour le bien de l'entreprise et des clients.</t>
  </si>
  <si>
    <t>6.a. Je concentre l'attention de mes collaborateurs sur les missions prioritaires de l'entreprise et de notre service. Chacun assume ainsi ses responsabilités.</t>
  </si>
  <si>
    <t>6.b. J'estime que la rigueur et la fermeté sont nécessaires pour assurer la qualité des services rendus aux clients et aux usagers.</t>
  </si>
  <si>
    <t>7.a. Je ne traite un problème qu'à partir du moment où il est formulé par écrit sur papier ou en courrier électronique.</t>
  </si>
  <si>
    <t>7.b. Il faut qu'un collaborateur ait bien fait la preuve de ses capacités pour que je lui confie des responsabilités plus larges.</t>
  </si>
  <si>
    <t>8.a. Je suis confiant dans la capacité de chacun à traiter les situations difficiles avec son entourage professionnel.</t>
  </si>
  <si>
    <t>8.b. C'est en fonction de la manière dont les collaborateurs font face aux circonstances défavorables et aux difficultés, que j'évalue leurs capacités professionnelles. C'est dans les occasions exceptionnelles que se révèlent les personnalités fortes, aptes à assumer des missions complexes.</t>
  </si>
  <si>
    <t>9.a. Je fais des compliments à mes collaborateurs pour les motiver, même si je pense qu'ils ne les méritent pas,</t>
  </si>
  <si>
    <t>9.b. Je pense qu'en dernière instance, c'est au responsable de décider seul.</t>
  </si>
  <si>
    <t>10.a. J'estime que la fermeté, la rigueur et le respect mutuel sont nécessaires dans les rapports avec les représentants du personnel. À cet égard, j'applique la loi, rien que la loi, toute la loi.</t>
  </si>
  <si>
    <t>10.b.  Je ne songe pas à déléguer mes responsabilités. ll n'est pas question pour moi d'endosser les erreurs des autres et de risquer ainsi de perdre mon autorité</t>
  </si>
  <si>
    <t>11.a.  Je pense qu'une organisation doit être adaptée à son époque. C'est pourquoi je concentre une partie de mon énergie à moderniser son fonctionnement, en particulier grâce aux réseaux électroniques : intranet, groupware, forums, mails, etc.</t>
  </si>
  <si>
    <t>11.b. Je reste discret lorsque je vais suivre un stage de formation, pour ne pas afficher ouvertement mes faiblesses. Un responsable doit être prudent à cet égard, sous peine de se voir très vite contesté.</t>
  </si>
  <si>
    <t>12.a.  J'ai appris des méthodes de résolution de problèmes en groupe qui m’apparaissent très efficaces. J'ai moi-même formé plusieurs collaborateurs à l'application de ces méthodes en les convainquant de leur pertinence. Mais les problèmes s'accumulent et nous les résolvons au mieux au dernier moment, poussés par l'urgence.</t>
  </si>
  <si>
    <t>12.b.  Discuter des changements avec mon équipe me paraît stérile. On perd du temps en tergiversations et états d'âme. La note de service ou le mail informant des modifications est pour moi le seul moyen qui permette d'éviter que des opinions différentes ne s'expriment.</t>
  </si>
  <si>
    <t>13.a.  Je suscite et j'écoute les remarques et suggestions de mes collaborateurs à propos du fonctionnement du service et de l'entreprise. Je m'organise pour que ces idées soient suivies d'effets.</t>
  </si>
  <si>
    <t>13.b. Si j'écoutais toutes les plaintes et récriminations du personnel, je n'aurais plus de temps à consacrer aux priorités, II ne saurait être question de transformer mon espace de travail en « bureau des pleurs ».</t>
  </si>
  <si>
    <t>14.a. Mon équipe est une grande famille. Je ne veux pas tout gâcher en exerçant une quelconque autorité hiérarchique.</t>
  </si>
  <si>
    <t>14.b.  En cas de désaccord entre des personnes de mon équipe, je tranche assez vite pour celui qui argumente le mieux et dont les positions sont proches des miennes. Le travail sérieux ne peut s'accommoder de discussions à n'en plus finir.</t>
  </si>
  <si>
    <t>15.a.  Je considère que les procédures permettent à chacun de travailler efficacement.</t>
  </si>
  <si>
    <t>15.b.  « Faire confiance » ne me paraît pas sérieux. Seul un contrôle très strict peut garantir un travail de qualité.</t>
  </si>
  <si>
    <t>16.a.  À quoi bon faire des entretiens d'appréciation puisqu'en fin de compte, je ne dispose que d'une très étroite marge de manœuvre en matière de rémunération et de carrière.</t>
  </si>
  <si>
    <t>16.b.  Je pense que les représentants du personnel, même s'ils affichent de beaux principes de façade, freinent les évolutions nécessaires de l'entreprise. Je les reçois sans vraiment les écouter. C'est pour moi une contrainte qui me fait perdre mon temps.</t>
  </si>
  <si>
    <t>17.a. J'accepte de revenir sur une décision quand elle s'avère erronée.</t>
  </si>
  <si>
    <t>17.b. Le personnel me craint. Rares sont ceux qui osent me contredire. Et c'est bien comme cela.</t>
  </si>
  <si>
    <t>18.a.  Dans les situations tendues, je préfère rester dans un premier temps en retrait pour écouter et utiliser les points faibles de mes interlocuteurs.</t>
  </si>
  <si>
    <t>18.b. Lorsque je découvre une erreur, j'estime que j'ai le devoir de sanctionner le responsable. C'est mon rôle de faire appliquer et respecter cette sanction.</t>
  </si>
  <si>
    <t>19.a.  J'interviens personnellement lors des incidents avec les clients internes et externes. Je n'hésite pas à faire appel au responsable qualité si nécessaire.</t>
  </si>
  <si>
    <t>19.b.  Je m'emploie à rendre meilleures les communications, tant vers les autres services, que vers les clients internes et externes et le personnel. C'est pour moi l'un des vecteurs d'ouverture de l'unité ou de l'entreprise à son environnement.</t>
  </si>
  <si>
    <t>20.a. Donner le droit à l'erreur, c'est autoriser l'échec.</t>
  </si>
  <si>
    <t>20.b.  Je pense que les confrontations d'idées et les conflits dans un groupe sont des phénomènes normaux et des facteurs de progrès. Je fais valoir à mes collaborateurs les aspects positifs de ces affrontements d'idées qui contribuent à améliorer en permanence l'existant.</t>
  </si>
  <si>
    <t>21.a.  L'entreprise est devenue aujourd'hui un univers complexe. Cette complexité ne pourra que s'accroître demain avec les nouvelles technologies de l'information et de la communication. Il convient, pour faire face à cette complexité croissante, de promouvoir une coopération sans faille entre les personnes et les services. Ceux à qui j'en parle sont d'accord avec moi, mais trop peu d'entre eux commencent à transformer cette idée en actes.</t>
  </si>
  <si>
    <t>21.b.  Je pousse tous les membres du personnel à exprimer ouvertement leurs points de vue tout en veillant à ce que les équipes oeuvrent dans le sens des priorités et traitent l'essentiel de leurs missions.</t>
  </si>
  <si>
    <t>22.a.  Les collaborateurs peuvent influer sur mes décisions dans la mesure où l'application de leurs suggestions conforte les missions de l'unité ou de l'entreprise.</t>
  </si>
  <si>
    <t>22.b.  La recherche d'une plus grande efficacité et la volonté de maintenir un bon climat de travail ne sont pas pour moi contradictoires. C'est précisément mon rôle que de me préoccuper des deux.</t>
  </si>
  <si>
    <t>23.a. II m'arrive souvent d'effectuer des tâches qui devraient être réalisées par mes collaborateurs.</t>
  </si>
  <si>
    <t>23.b. Je perçois bien que les motivations du personnel que j'encadre sont diverses. J'en tiens compte dans les missions que je confie à chacun sans jamais perdre de vue le but que je poursuis, à savoir l'optimisation do notre unité en termes de coûts et de services rendus.</t>
  </si>
  <si>
    <t>24.a. J'estime que pour réussir un projet, il faut avoir déterminé à l'avance une date butoir, un calendrier et un cheminement d'étapes.</t>
  </si>
  <si>
    <t>24.b.  Je pense que toute décision de changement doit être débattue avec toutes les personnes concernées. J'en ai convaincu mes managers, qui me laissent d'importantes marges de manœuvre.</t>
  </si>
  <si>
    <t>25.a. Chacun, dans une collectivité, et en particulier dans une entreprise, doit se conformer aux règles et procédures explicites. Sinon, le désordre s'installe.</t>
  </si>
  <si>
    <t>25.b. Reconnaître le droit à l'erreur, c'est favoriser l'esprit d'initiative des collaborateurs. C'est aussi permettre de repérer plus facilement les insuffisances des uns et des autres pour les faire progresser rapidement.</t>
  </si>
  <si>
    <t>26.a.  J'établis des scenarii de rechange pour changer de cap au cas où des évènements impromptus contrecarreraient les projets.</t>
  </si>
  <si>
    <t>26.b. La confrontation permanente entre les idées exprimées par la hiérarchie et celles émises par les collaborateurs permet d'améliorer les conditions de travail, la coopération et la productivité. Je l'encourage constamment.</t>
  </si>
  <si>
    <t>27.a. Flatter l'orgueil de mes collaborateurs me réussit bien lorsque je veux leur demander d'accomplir une tâche exceptionnelle.</t>
  </si>
  <si>
    <t>27.b. Les actions de formation doivent tendre à répondre à la fois au désir d'apprentissage et de promotion des individus, et aux besoins d'évolution de l'entreprise. C'est en adoptant ce principe que j'élabore le plan de formation avec les intéressés.</t>
  </si>
  <si>
    <t>28.a.  Je pense que je ne peux être exigeant avec mon équipe que si je suis exigeant avec moi-même.</t>
  </si>
  <si>
    <t>28.b.  J'insiste souvent sur l'indispensable coordination entre tous pour mieux remplir les missions dont nous sommes responsables. J'en ai persuadé mes collaborateurs. Ils me disent qu'ils sont d'accord bien qu'ils continuent en fait d'agir isolément.</t>
  </si>
  <si>
    <t>29.a. On devrait pouvoir diriger et gérer en toute liberté sans contraintes légales. Les salariés seraient obligés de s'investir dans le travail si je pouvais leur appliquer plus facilement des sanctions, voire même, les licencier.</t>
  </si>
  <si>
    <t>29.b.  Que chacun puisse exprimer ses désaccords est indispensable pour la bonne marche du travail. Je l'ai fait savoir à tous. J'invite toutefois les membres de mon équipe à la prudence avant de se livrer à une critique. En fait, je constate qu'ils sont très réservés avec moi.</t>
  </si>
  <si>
    <t>30.a.  Je crée des groupes de travail pour qu'ils réfléchissent et préconisent des actions visant à améliorer la qualité de notre service.</t>
  </si>
  <si>
    <t>30.b. La qualité du service est pour moi un souci constant. J'ai convaincu mes collaborateurs que c'était la clé du succès. C'est pourquoi je suis surpris des retards répétés et du fort taux de réclamations des clients internes et externes.</t>
  </si>
  <si>
    <t>31.a.  Lors des entretiens annuels, je demande à mes collaborateurs de me donner des conseils quant à la manière dont je les manage. Ils s'expriment et j'en tiens compte.</t>
  </si>
  <si>
    <t>31.b.  L'erreur est pour moi une occasion d'apprentissage; je le répète souvent. Je ne l'accepte pas pour autant sans rien dire. Je regrette cependant que mes collaborateurs prennent si peu d'initiatives.</t>
  </si>
  <si>
    <t>32.a.  Je préfère une idée médiane partagée par tous à une très bonne idée à laquelle tout le monde s'oppose.</t>
  </si>
  <si>
    <t>32.b.  Informer au maximum les membres de mon équipe est une exigence si je veux les faire participer à la vie de l'entreprise. Aussi, je passe beaucoup de temps à discuter avec eux. Néanmoins, ils se plaignent de n'être pas bien informés, et effectivement, ils m'apparaissent souvent ignorer les choses essentielles.</t>
  </si>
  <si>
    <t>33.a.  Je pense que tout ce qui n'est pas mesuré n'est pas managé. J'informe régulièrement l'ensemble du personnel des principaux indicateurs d'activité de l'entreprise et de mon unité.</t>
  </si>
  <si>
    <t>33.b.  Je n'hésite pas à déléguer. Cela ne peut qu'enrichir le travail de chacun, et de mon côté, me permettre de consacrer plus de temps aux projets prioritaires. En fait, les mêmes problèmes récurrents m'accaparent, et je perds beaucoup de temps à vérifier ce que font mes collaborateurs.</t>
  </si>
  <si>
    <t>34.a. Je rappelle souvent que c'est la direction de l'entreprise qui décide des grandes orientations et que nous sommes là pour les appliquer.</t>
  </si>
  <si>
    <t>34.b. Je suis convaincu de l'importance des conditions matérielles et psychologiques du travail. A coup sûr, elles contribuent à améliorer le climat social et la qualité de service. Mais je suis sans cesse harcelé par des problèmes plus urgents qui m'interdisent, à mon grand regret, de m'en occuper.</t>
  </si>
  <si>
    <t>35.a. Je crois que l'entente parfaite dans une équipe n'existe pas. Je préfère que nous trouvions ensemble des arrangements viables pour que l'équipe fonctionne normalement.</t>
  </si>
  <si>
    <t>35.b. Je me soucie beaucoup de l'optimisation du rapport qualité/coût/délai. J'en parle fréquemment. J'ai entrepris à ce sujet plusieurs études en consultant mes collaborateurs. Hélas, je n'ai jamais le temps de les terminer.</t>
  </si>
  <si>
    <t>36.a. Une bonne manière de déstabiliser un interlocuteur hostile consiste à relever ses contradictions et ses incohérences.</t>
  </si>
  <si>
    <t>36.b. Je dis souvent à ceux qui m'entourent que la formation et le développement de leurs compétences leur assureront des trajectoires professionnelles motivantes, et pourtant, je constate que les collaborateurs s'en désintéressent.</t>
  </si>
  <si>
    <t>37.a. J'évite de laisser l'équipe ronronner au rythme du « train-train quotidien ». C'est pourquoi je lance régulièrement des projets de changement</t>
  </si>
  <si>
    <t>37.b. Je désire que l'équipe en place participe à l'accueil des nouveaux entrants. J'estime sa contribution essentielle et l'avis de mes collaborateurs se révèle être un précieux atout pour réussir l'intégration des nouveaux.</t>
  </si>
  <si>
    <t>38.a. Le responsable doit avoir le dernier mot, sinon, son autorité est vite contestée.</t>
  </si>
  <si>
    <t>38.b. Veiller à l'intégration des entrants et les aider à devenir de bons professionnels est pour moi l'une des priorités d'un responsable d'encadrement. J'y consacre tout le temps nécessaire, je suis à leur écoute et je valorise auprès de leurs collègues ce qu'ils peuvent nous apporter.</t>
  </si>
  <si>
    <t>39.a.  En cas de difficulté ou de problème répétitif, j'interviens immédiatement pour rappeler mes exigences en matière de qualité et de performance. Je nomme des responsables pour animer des groupes de résolution de problèmes et je suis prêt à retenir les idées du groupe si celles-ci sont orientées vers l'optimisation de l'organisation et l'amélioration du service rendu.</t>
  </si>
  <si>
    <t>39.b. Quand j'exerce un contrôle du travail de mes collaborateurs, je crois utile qu'ils en comprennent la raison. Cette attitude contribue à leur donner plus d'assurance en eux-mêmes.</t>
  </si>
  <si>
    <t>40.a. Je pense que pour diriger une équipe de travail, il convient de faciliter la communication ascendante, c'est-à-dire que chacun doit apporter ses idées pour un meilleur fonctionnement collectif. J'ai l'impression que cette idée est partagée par tous, mais trop peu d'informations et de suggestions pertinentes remontent jusqu'à moi.</t>
  </si>
  <si>
    <t>40.b. Il est primordial qu'au cours des réunions, chacun puisse exprimer ses opinions et se sentir libre d'émettre ses suggestions. Je crois à la richesse des solutions qui résultent d'un travail en équipe.</t>
  </si>
  <si>
    <t>41.a. Je suis serviable et facile à vivre. J'ai l'impression que les autres m'exploitent.</t>
  </si>
  <si>
    <t>41.b. J'ai le plus grand souci d'informer au maximum les collaborateurs , afin qu'ils se sentent concernés par le fonctionnement de l'unité et le service rendu aux clients.</t>
  </si>
  <si>
    <t>42.a.  Mon emploi du temps est connu de tous. Chacun peut ainsi prendre des rendez-vous pour traiter des problèmes professionnels.</t>
  </si>
  <si>
    <t>42.b. J'estime qu'un manager doit clarifier les missions et les rôles de son équipe. Dans mon unité, j'invite autant que possible mes collaborateurs à me donner leur avis sur la répartition des rôles que je leur propose.</t>
  </si>
  <si>
    <t xml:space="preserve">43.a. Pour ne pas se laisser déborder pas les exigences des clients internes et externes, je demande au personnel à leur contact de respecter strictement le règlement intérieur. </t>
  </si>
  <si>
    <t>43.b. Pour moi, les intentions de changement et de réorganisation doivent être annoncées aussitôt que possible afin que les personnes et les équipes puissent faire part des difficultés pressenties. Il importe également d'évoquer ensemble les procédures de facilitation du changement à mettre en oeuvre.</t>
  </si>
  <si>
    <t>44.a. En cas de problème avec un collaborateur, j'exprime immédiatement ce que je pense sans pour autant humilier mon interlocuteur. Je pense qu'un manager doit savoir trouver un équilibre entre autorité et diplomatie.</t>
  </si>
  <si>
    <t>44.b.  J'encourage mes collaborateurs à exercer sur moi leur influence. Je ne le crains pas, car je constate que l'influence réciproque cimente un bon esprit d'équipe.</t>
  </si>
  <si>
    <t>45.a. Je laisse souvent des points dans l'ombre pour éviter des conflits.</t>
  </si>
  <si>
    <t>45.b.  En tant que manager responsable du développement des compétences de mon équipe, je considère que je dois d'abord observer les pratiques de mes collaborateurs, et ensuite, les aider à devenir encore plus efficients.</t>
  </si>
  <si>
    <t>46.a. Mon but est de tirer le meilleur parti de moi-même, du personnel et des moyens mis à notre disposition.</t>
  </si>
  <si>
    <t>46.b. Les réunions sont pour moi, essentiellement, l'occasion d'échanges. L'important est que les participants discutent librement, même si dans toute réunion, on ne peut pas traiter tous les points prévus.</t>
  </si>
  <si>
    <t>47.a.  Quand vous commencez à accorder des faveurs aux collaborateurs, ils en profitent et vous en demandent toujours plus.</t>
  </si>
  <si>
    <t>47.b.  Je suis sensible aux heurts entre les gens. Aussi m'efforcé-je d'étouffer les conflits et les griefs en disant qu'il s'agit en fait de simples malentendus. Je ne voudrais pour rien au monde accroître leur opposition et risquer ainsi de perdre leur estime.</t>
  </si>
  <si>
    <t>48.a. J'analyse régulièrement avec mes collaborateurs les écarts entre les prévisions et les réalisations. Nous trouvons ensemble les idées et les actions correctives.</t>
  </si>
  <si>
    <t>48.b.  J'estime que les personnes doivent d'abord trouver dans leur travail des motifs de satisfaction avant d'admettre l'optimisation et la productivité. Ce qui compte avant tout, c'est la dimension humaine et les bonnes relations.</t>
  </si>
  <si>
    <t>49.a.  Je passe beaucoup de temps à réunir le personnel pour l'associer au fonctionnement de l'organisation. Chacun s'exprime sur ce qu'il faudrait faire. Mais après ces réunions, je m'aperçois qu'il existe un gros écart entre les paroles et les actes. Chacun semble attendre que les décisions viennent « du haut ».</t>
  </si>
  <si>
    <t>49.b. Pour faire admettre les changements, il est primordial de ne pas heurter le personnel. Je pense qu'il faut laisser au personnel tout le temps nécessaire pour qu'il s'y habitue.</t>
  </si>
  <si>
    <t>50.a.  Au cours de chaque réunion que j'anime, je prévois un temps d'expression d'au moins un tiers de la durée totale.</t>
  </si>
  <si>
    <t>50.b. Je fais confiance par principe. L'activité de contrôle me paraît aller précisément à l'encontre de cette confiance et mes collaborateurs le savent bien. Il m'arrive assez souvent de ne pas relever les erreurs afin de conserver l'entente harmonieuse qui nous unit.</t>
  </si>
  <si>
    <t>51.a. En définissant précisément les missions, les rôles et les fonctions, chacun sait ce que l'on attend de lui pour la bonne marche de l'entreprise et de l'unité.</t>
  </si>
  <si>
    <t>51 b. Je tiens à développer un esprit d'équipe et à manifester en toute occasion ma solidarité avec mes collaborateurs. Face à l'extérieur, je défendrai toujours mon équipe.</t>
  </si>
  <si>
    <t>52.a. Lorsqu'un collaborateur me pose une question embarrassante, je lui dis que la réponse n'est pas de mon ressort.</t>
  </si>
  <si>
    <t>52.b.  Je m'intéresse beaucoup aux préoccupations de mes collaborateurs, et j'en discute volontiers avec eux. Je sais que je ne peux pas y répondre, mais qu'importe ! Je leur montre ainsi que nous avons finalement les mêmes préoccupations et que rien ne nous oppose.</t>
  </si>
  <si>
    <t>53.a. Je pense que l'apparition de résistances aux changements est le signe que le changement est en train de s'opérer. Je préfère que mes collaborateurs s'expriment, plutôt que de garder pour eux leurs rancoeurs.</t>
  </si>
  <si>
    <t>53.b.  Je n'aime pas beaucoup parler de rapports hiérarchiques, car cela risquerait d'envenimer mes relations avec mes collaborateurs. Je leur répète souvent que nous sommes tous responsables au même degré.</t>
  </si>
  <si>
    <t>54.a  Je n'aime pas être la seule personne de mon avis dans un groupe. Dans ce cas, je préfère me taire.</t>
  </si>
  <si>
    <t>54.b. Je laisse mes collaborateurs s'organiser comme ils le souhaitent, même si leurs méthodes s'éloignent des procédures et des règles de fonctionnement officielles de l'entreprise. L'essentiel est que chacun se sente bien dans sa peau.</t>
  </si>
  <si>
    <t>55.a. Je préfère traiter les problèmes individuellement plutôt que de me laisser piéger par des réunions incontrôlables.</t>
  </si>
  <si>
    <t>55.b. En matière de formation, je m'efforce de renseigner régulièrement mes collaborateurs sur les possibilités qui leur sont offertes pour se perfectionner. Je consulte périodiquement les documentations relatives aux stages qui pourraient les intéresser et je tiens à jour un état des actions de formation et de perfectionnement dont ils bénéficient.</t>
  </si>
  <si>
    <t>56.a.  Je trouve que certains collaborateurs manquent vraiment de conscience professionnelle. Ils s'absentent pour un rien avec la complicité des médecins, qui leur accordent des arrêts maladie facilement.</t>
  </si>
  <si>
    <t>56.b. J'apprécie particulièrement qu'au cours des réunions de travail, l'ordre du jour soit précis, que chacun parle à son tour et que le temps prévu soit respecté.</t>
  </si>
  <si>
    <t>57.a.  J'expérimente les nouvelles méthodes d'organisation avant de les faire adopter. Je consulte tout le personnel, je recense les idées, j'en tiens compte pour prendre mes décisions.</t>
  </si>
  <si>
    <t>57.b. Dans mon unité, chacun sait à quoi s'en tenir. Les rôles sont bien définis. À cet égard, des fiches de fonctions m'apparaissent tout à fait nécessaires.</t>
  </si>
  <si>
    <t>58.a. Je veux offrir l'image d'un progressiste dans mes relations avec les représentants du personnel et les délégués syndicaux. Mais quelquefois, j'ai l'impression de me laisser manoeuvrer par naïveté et confiance aveugle.</t>
  </si>
  <si>
    <t>58.b.  J'exprime toujours mes désaccords avec modération et j'évite autant que possible de laisser se développer les conflits. J'y parviens en me référant à des règles connues de tous.</t>
  </si>
  <si>
    <t>59.a.  Je pense que la question : « Comment motiver les collaborateurs? » devrait être remplacée par: « Comment ne pas les démotiver? ».</t>
  </si>
  <si>
    <t>59.b.  Je garde une certaine réserve vis-à-vis de mes collaborateurs. Je pense que l'essentiel est que tout soit bien prévu et organisé, ce qui permet de limiter le jeu des influences personnelles.</t>
  </si>
  <si>
    <t>60.a.  Je corrige les erreurs de mes collaborateurs sans leur en faire la remarque, pour maintenir les bonnes relations humaines.</t>
  </si>
  <si>
    <t>60.b.  Mes rendez-vous avec chacun de mes collaborateurs sont prévus au plus tôt et notés sur mon agenda. L'organisation et la gestion du temps sont des éléments incontournables du management. Une organisation fiable favorise l'épanouissement des talents individuels et collectifs.</t>
  </si>
  <si>
    <t>61.a.  Je pense que l'on ne devrait pas parler de carrière, de promotion et de rémunération, car nous n'avons pas de pouvoir en matière de gestion des ressources humaines.</t>
  </si>
  <si>
    <t>61.b La mise en place de procédures claires me paraît essentielle lors de l'introduction d'un changement. La référence à des règles précises ne peut que contribuer à anticiper les tensions inhérentes au changement.</t>
  </si>
  <si>
    <t>62.a.  Je suis assez peu regardant sur les méthodes de travail, à condition qu'elles soient efficaces.</t>
  </si>
  <si>
    <t>62.b. L'optimisation professionnelle et la qualité des services rendus sont avant tout les fruits d'une organisation efficace du travail. Je consacre une bonne partie de mon temps à améliorer les processus organisationnels.</t>
  </si>
  <si>
    <t>63.a.  J'aime tester mes connaissances et toute sorte de techniques de psychologie et de sociologie avec mes proches collaborateurs.</t>
  </si>
  <si>
    <t>63.b. Il ne m'appartient pas de connaître les motivations profondes des individus. L'important est que chacun accomplisse convenablement son travail. Je pense que la vie professionnelle satisfait une part des motivations, mais pas toutes.</t>
  </si>
  <si>
    <t>64.a.  Je m'occupe personnellement du budget et de l'allocation des ressources en fonction des priorités.</t>
  </si>
  <si>
    <t>64.b. Je transmets correctement les décisions prises par la direction. Lorsque je sens quelque réticence auprès du personnel, je n'hésite pas à faire savoir que je n'y suis pour rien.</t>
  </si>
  <si>
    <t>65.a. Lorsque j'ai pris une décision, je ne supporte pas ceux qui la discutent.</t>
  </si>
  <si>
    <t>65.b. La note écrite et l'e-mail sont pour moi les seuls moyens de communication valables. En cas de litige, on est plus facilement couvert et l'on s'évite ainsi de nombreux ennuis.</t>
  </si>
  <si>
    <t>66.a. Je pense qu'il existe une corrélation entre les motivations des collaborateurs et la qualité de leur travail. Motivation et productivité ne s'opposent pas ; elles sont complémentaires.</t>
  </si>
  <si>
    <t>66.b. II ne m'appartient pas de porter une appréciation sur les membres de mon équipe, puisqu'en fin de compte, ce n'est pas moi qui décide de leur trajectoire professionnelle.</t>
  </si>
  <si>
    <t>67.a. Je diffuse régulièrement des informations sur les orientations et le fonctionnement de l'entreprise, et pourtant, de nombreux collaborateurs me posent des questions qui me prouvent qu'ils n'ont pas lu ces informations.</t>
  </si>
  <si>
    <t>67.b. J'invoque très souvent les consignes reçues de la direction pour faire exécuter le travail. Je pense que mon rôle est essentiellement de faire passer les instructions que l'on me donne.</t>
  </si>
  <si>
    <t>68.a. Je favorise le travail d'équipe. Je constate souvent que la performance d'un groupe est supérieure à l'addition des compétences individuelles.</t>
  </si>
  <si>
    <t>68.b. Je ne crois guère aux stages de formation; les résultats en sont incontrôlables. Je tiens d'ailleurs mon poste en suivant un minimum de stages.</t>
  </si>
  <si>
    <t>69.a.  Je suis surmené à force de compenser les insuffisances de mon équipe.</t>
  </si>
  <si>
    <t>69.b.  J'ai tendance à exercer des contrôles en continu. Certains me le reprochent, jugeant que je suis trop tatillon. Cela étant dit, je ne tiens pas à ce que les erreurs des autres me soient imputées. Chacun ses problèmes.</t>
  </si>
  <si>
    <t>70.a.  Je consacre une partie identifiée de mon emploi du temps à réfléchir et à anticiper les problèmes.</t>
  </si>
  <si>
    <t>70.b. Respecter scrupuleusement son tour de parole lors d'une réunion est pour moi un impératif. Les participants discutent moins, mais de toute manière, personne n'exprime le fond de sa pensée.</t>
  </si>
  <si>
    <t>71.a. Je sais qu'il existe des contradictions et des divergences entre les intérêts personnels de mes collaborateurs et mes intérêts en tant que manager. Et pourtant, l'unité accomplit correctement ses missions.</t>
  </si>
  <si>
    <t>71.b.  Je pense qu'il faut soigneusement éviter de faire apparaître un quelconque désaccord au sein d'une équipe. C'est pourquoi je m'efforce d'ignorer les divergences qui peuvent naître.</t>
  </si>
  <si>
    <t>72.a. Le management est souvent affaire d'habileté relationnelle et de manipulation. Surtout si le responsable ne dispose que de très peu de pouvoir en matière de rémunération et de carrière.</t>
  </si>
  <si>
    <t>72.b.  Je ne suis pas très favorable aux changements. J'ai trop souvent constaté que les personnes concernées les admettaient mal.</t>
  </si>
  <si>
    <t>73.a. Je pense que pour diriger, il faut savoir faire ce que l'on demande à ses collaborateurs.</t>
  </si>
  <si>
    <t>73.b. Dans un groupe, il y a souvent des griefs, des tensions et des conflits. Je m'en accommode car ce n'est pas ce qui empêche de trouver un terrain d'entente suffisant pour travailler.</t>
  </si>
  <si>
    <t>74.a. Les états d'âme et les émotions sont des freins au bon accomplissement du travail.</t>
  </si>
  <si>
    <t>74.b. Mes réactions devant les erreurs sont fortement liées aux circonstances. D'une façon générale, je ne veux ni heurter, ni paraître trop indulgent Je me sers souvent de l'erreur pour développer les compétences de mes collaborateurs</t>
  </si>
  <si>
    <t>75.a. Je considère que l'existence de contre-pouvoirs dans l'entreprise, et en particulier les représentants du personnel et les délégués syndicaux, est un facteur de confrontations constructives et une source de progrès.</t>
  </si>
  <si>
    <t>75.b. La constante nécessité d'adaptation de l'unité m'a conduit à ne formaliser que les choses essentielles. J'écoute les avis d'où qu'ils viennent : responsables d'autres unités, clients, collègues, amis, représentants du personnel...</t>
  </si>
  <si>
    <t>76.a. Pour développer la coopération entre les personnes et les équipes, nous avons investi dans une messagerie électronique et un intranet. Nous avions formé le personnel, mais les usages et les résultats ne sont pas au niveau de nos attentes.</t>
  </si>
  <si>
    <t>76.b. D'une façon générale, je préfère la formation « sur le tas » et le coaching aux stages organisés à l'extérieur de l'entreprise, qui sont souvent trop théoriques. L'expérience montre que les formules internes sur mesure conviennent mieux. Cela étant dit, un stage à l'extérieur permet, s'il est bien choisi, d'échanger ses expériences avec les autres.</t>
  </si>
  <si>
    <t>77.a. Pour résoudre les problèmes récurrents ou pour faire évoluer l'organisation, je nomme des groupes de travail et je leur affecte des moyens, y compris budgétaires, pour qu'ils élaborent et mettent en oeuvre des solutions adaptées</t>
  </si>
  <si>
    <t>77.b. J'accepte que dans mon service, l'organisation ne soit pas parfaite dans la mesure où chacun, en définitive, accomplit consciencieusement sa mission.</t>
  </si>
  <si>
    <t>78.a. Je gomme les griefs et je stoppe les conflits, pour préserver un bon esprit d'équipe.</t>
  </si>
  <si>
    <t>78.b. Se préoccuper des conditions de travail est un des rôles du manager. Je le fais en tenant compte des contraintes de l'organisation et des suggestions de mon équipe.</t>
  </si>
  <si>
    <t>79.a. Je rencontre chacun de mes collaborateurs, selon un calendrier connu à l'avance, pour suivre les activités et mettre en œuvre, si nécessaire, des actions préventives et correctives.</t>
  </si>
  <si>
    <t>79.b. Aucune source d'information n'est à négliger. J'écoute les uns et les autres, quels que soient leur statut. Les « bruits de couloirs » et les rumeurs sont pour moi des indicateurs du climat social.</t>
  </si>
  <si>
    <t>80.a. Chacun devrait connaître son métier et faire preuve de conscience professionnelle. Cela m'éviterait de passer du temps sur des tâches de supervision qui m'empêchent de me consacrer aux tâches quotidiennes.</t>
  </si>
  <si>
    <t>80.b. Une longue collaboration avec mon équipe me renforce dans l'idée qu'il n'est pas nécessaire de définir formellement les fonctions et les tâches de chacun. Chacun sait très bien ce qu'il a à faire.</t>
  </si>
  <si>
    <t>81.a. « La fin justifie les moyens », j'agis en conséquence lorsque je veux obtenir l'adhésion des intéressés à un projet de changement.</t>
  </si>
  <si>
    <t>81.b. Avant de prendre une décision, j'en parle autour de moi et j'écoute les réactions de mes interlocuteurs. Cela m'évite bien des déconvenues.</t>
  </si>
  <si>
    <t>82.a.  J'accomplis moi-même de nombreuses activités pour entretenir mon expertise.</t>
  </si>
  <si>
    <t>82.b. Pour désamorcer les critiques, je crois qu'il faut trouver des arrangements provisoires qui permettent de gagner du temps, de part et d'autre.</t>
  </si>
  <si>
    <t>83.a.  Les réunions collectives et les discussions de groupe sont par essence des facteurs de désordre et d'exagération des griefs. Ll vaut mieux les limiter en nombre.</t>
  </si>
  <si>
    <t>83.b.  Avant d'exprimer une remarque à un collaborateur, je veille de près aux conséquences qui peuvent en découler pour moi. Je m'efforce de ne pas créer de remous, ni avec la direction, ni avec mes collaborateurs, ni avec les clients.</t>
  </si>
  <si>
    <t>84.a.  J'adapte et je transpose dans l'entreprise ou dans mon unité des méthodes de management telles que la « démarche qualité de type ISO 9000 », les projets transversaux, le management des connaissances, etc.</t>
  </si>
  <si>
    <t>84.b. Lorsque l'on prend une décision, il n'est pas facile de satisfaire tout le monde. L'art consiste précisément à faire des compromis et à ne déplaire à personne, même si l'impact de la décision s'en trouve atténué.</t>
  </si>
  <si>
    <t>85.a.  Je souhaite que chacun puisse bâtir un projet professionnel à la fois intéressant pour lui-même et cohérent avec les priorités de l'entreprise. J'applique pour cela des méthodes de coaching. Mais j'ai l'impression de dépenser une trop grande énergie, mes collaborateurs attendant que leur carrière se déroule normalement.</t>
  </si>
  <si>
    <t>85.b. Il est bon de suivre la mode en matière de management, d'organisation du travail et de formation. Personne n'y trouve ainsi à redire.</t>
  </si>
  <si>
    <t>86.a.  Je crée des groupes de projets transversaux pour favoriser la coopération entre les personnes et les équipes. Ces groupes travaillent sur des sujets communs à l'ensemble de l'entreprise.</t>
  </si>
  <si>
    <t>86.b.  Savoir tantôt prendre parti pour les revendications exprimées par les représentants du personnel, tantôt être l'avocat de notre employeur, c'est pour moi faire preuve de prudence.</t>
  </si>
  <si>
    <t>87.a.  Je pense que les exigences excessives des autres unités et des clients dérangent l'ambiance qui règne à l'intérieur de la mienne.</t>
  </si>
  <si>
    <t>87.b. S'informer est affaire d'habileté. EI faut savoir prêcher le faux pour connaître le vrai, même si cela comporte le risque de susciter des rumeurs.</t>
  </si>
  <si>
    <t>88.a.  Je n'aime pas réinventer le monde à chaque évènement. C'est pourquoi je visite régulièrement d'autres entreprises pour transposer dans mon établissement les bonnes pratiques déjà expérimentées.</t>
  </si>
  <si>
    <t>88.b. La position que j'occupe en tant que responsable d'une unité me permet de jouer sur deux tableaux : celui du subordonné lorsque les orientations de la direction ne me conviennent pas, et celui du manager quand cela m'arrange.</t>
  </si>
  <si>
    <t>89.a.  En fin de compte, le management se résume à accomplir des tâches administratives et à organiser l'emploi du temps des collaborateurs.</t>
  </si>
  <si>
    <t>89.b. Il est difficile de prévoir les réactions des collaborateurs quand on leur soumet un projet de changement. Je préfère pour ma part improviser et attendre que les occasions se présentent.</t>
  </si>
  <si>
    <t>90.a. Je garde une certaine distance avec les théories du management. Le bon sens et l'expérience sont pour moi essentiels dans l'animation et la direction d'une équipe de travail.</t>
  </si>
  <si>
    <t>90.b. Planifier et organiser le travail me paraît inutile. Il y a tellement d'impondérables! Mieux vaut s'accommoder de l'imprécision dont chacun peut finalement tirer profit.</t>
  </si>
  <si>
    <t>TEST CHALVIN ET MULLER</t>
  </si>
  <si>
    <t>Nom :</t>
  </si>
  <si>
    <t>Prénom :</t>
  </si>
  <si>
    <t>Veuillez renseigner votre nom</t>
  </si>
  <si>
    <t>Veuillez renseigner votre prénom</t>
  </si>
  <si>
    <t>Veuillez renseigner la date à laquelle vous réalisez ce test</t>
  </si>
  <si>
    <r>
      <t xml:space="preserve">Réponses </t>
    </r>
    <r>
      <rPr>
        <b/>
        <sz val="10"/>
        <rFont val="Arial"/>
        <family val="2"/>
      </rPr>
      <t>seulement a ou b</t>
    </r>
  </si>
  <si>
    <t>MES STYLES DE MANAGEMENT</t>
  </si>
  <si>
    <t>ENTREPRENANT</t>
  </si>
  <si>
    <t>MAXIMALISTE</t>
  </si>
  <si>
    <t>PARTICIPATIF</t>
  </si>
  <si>
    <t>ORGANISATEUR</t>
  </si>
  <si>
    <t>AUTOCRATE</t>
  </si>
  <si>
    <t>UTOPISTE</t>
  </si>
  <si>
    <t>BUREAUCRATE</t>
  </si>
  <si>
    <t>OPPORTUNISTE</t>
  </si>
  <si>
    <t>RÉALISTE</t>
  </si>
  <si>
    <t>STYLES ADAPTÉS</t>
  </si>
  <si>
    <t>STYLES INADAPTÉS</t>
  </si>
  <si>
    <t>DÉMAGOGUE</t>
  </si>
  <si>
    <t>ADAPTÉS</t>
  </si>
  <si>
    <t>INADAPTÉS</t>
  </si>
  <si>
    <t>CUMULÉ</t>
  </si>
  <si>
    <r>
      <t xml:space="preserve"> </t>
    </r>
    <r>
      <rPr>
        <b/>
        <sz val="10"/>
        <color rgb="FFFF0000"/>
        <rFont val="Arial"/>
        <family val="2"/>
      </rPr>
      <t>Conseils pratiques à lire avant de répondre au questionnaire</t>
    </r>
    <r>
      <rPr>
        <sz val="10"/>
        <color rgb="FFFF0000"/>
        <rFont val="Arial"/>
        <family val="2"/>
      </rPr>
      <t xml:space="preserve">                                                                                                                                        Chaque paire d’attitudes va vous paraître illogique. Ceci est voulu afin que vous puissiez vous dégager des modèles habituels des jugements : bien / mal, beau / laid, moral / immoral, etc.  La méthodologie de questionnement utilisée est celle du choix forcé, c’est à dire que vous êtes obligés de choisir l’un des deux termes de chaque alternative. Vous ne pouvez pas « sauter » une réponse.                         En cas de doute ou d’hésitation, posez-vous des questions du genre de celles-ci : « Combien de fois en 6 mois ai-je agi ainsi ? » ou « si je faisais un auto-pointage de mon temps, quel serait le pourcentage de temps trouvé dans chacune des alternatives ».                                                                               Certaines paires proposent des attitudes toutes les deux inefficaces. Dans la vie professionnelle, et en particulier dans l’exercice des responsabilités d’encadrement, nous sommes parfois acculés à de tels choix. </t>
    </r>
    <r>
      <rPr>
        <b/>
        <sz val="10"/>
        <color rgb="FFFF0000"/>
        <rFont val="Arial"/>
        <family val="2"/>
      </rPr>
      <t>VOUS DEVEZ REPONDRE A TOUTES LES QUESTIONS. la case en haut à droite vous indique quelle question est restée sans réponse, tant que cette case est rouge vous ne pouvez accéder aux résultats de l'onglet GRAPHIQUE,</t>
    </r>
    <r>
      <rPr>
        <sz val="10"/>
        <color rgb="FFFF0000"/>
        <rFont val="Arial"/>
        <family val="2"/>
      </rPr>
      <t xml:space="preserve">                                                                                                                                  </t>
    </r>
  </si>
  <si>
    <t>a</t>
  </si>
  <si>
    <t>DUMAS</t>
  </si>
  <si>
    <t>FRANK</t>
  </si>
  <si>
    <t>b</t>
  </si>
  <si>
    <t>Cumulé</t>
  </si>
  <si>
    <t>Valeur maxi</t>
  </si>
  <si>
    <t>Concat les intitulés se référant à la valeur maxi avec ; comme séparateur</t>
  </si>
  <si>
    <t>Supprime le séparateur de droite</t>
  </si>
  <si>
    <t>Remplace le séparateur par le saut de ligne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</si>
</sst>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name val="Arial"/>
    </font>
    <font>
      <sz val="10"/>
      <name val="Arial"/>
      <family val="2"/>
    </font>
    <font>
      <sz val="14"/>
      <name val="Arial"/>
      <family val="2"/>
    </font>
    <font>
      <b/>
      <sz val="10"/>
      <name val="Arial"/>
      <family val="2"/>
    </font>
    <font>
      <b/>
      <sz val="9"/>
      <name val="Arial"/>
      <family val="2"/>
    </font>
    <font>
      <sz val="8"/>
      <name val="Arial"/>
      <family val="2"/>
    </font>
    <font>
      <sz val="12"/>
      <name val="Arial"/>
      <family val="2"/>
    </font>
    <font>
      <b/>
      <sz val="12"/>
      <name val="Arial"/>
      <family val="2"/>
    </font>
    <font>
      <sz val="12"/>
      <name val="Arial"/>
      <family val="2"/>
    </font>
    <font>
      <b/>
      <sz val="12"/>
      <name val="Arial Black"/>
      <family val="2"/>
    </font>
    <font>
      <sz val="11"/>
      <name val="Arial"/>
      <family val="2"/>
    </font>
    <font>
      <b/>
      <sz val="20"/>
      <name val="Arial"/>
      <family val="2"/>
    </font>
    <font>
      <b/>
      <sz val="14"/>
      <name val="Arial"/>
      <family val="2"/>
    </font>
    <font>
      <b/>
      <sz val="24"/>
      <name val="Arial"/>
      <family val="2"/>
    </font>
    <font>
      <b/>
      <sz val="18"/>
      <name val="Arial"/>
      <family val="2"/>
    </font>
    <font>
      <sz val="10"/>
      <color rgb="FFFF0000"/>
      <name val="Arial"/>
      <family val="2"/>
    </font>
    <font>
      <b/>
      <sz val="10"/>
      <color rgb="FFFF0000"/>
      <name val="Arial"/>
      <family val="2"/>
    </font>
    <font>
      <sz val="18"/>
      <name val="Arial"/>
      <family val="2"/>
    </font>
    <font>
      <sz val="20"/>
      <name val="Arial"/>
      <family val="2"/>
    </font>
    <font>
      <sz val="24"/>
      <name val="Arial"/>
      <family val="2"/>
    </font>
    <font>
      <b/>
      <sz val="22"/>
      <name val="Arial"/>
      <family val="2"/>
    </font>
  </fonts>
  <fills count="5">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theme="0" tint="-0.249977111117893"/>
        <bgColor indexed="64"/>
      </patternFill>
    </fill>
  </fills>
  <borders count="58">
    <border>
      <left/>
      <right/>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top/>
      <bottom style="medium">
        <color indexed="64"/>
      </bottom>
      <diagonal/>
    </border>
    <border>
      <left/>
      <right style="dashed">
        <color indexed="64"/>
      </right>
      <top/>
      <bottom style="dashed">
        <color indexed="64"/>
      </bottom>
      <diagonal/>
    </border>
    <border>
      <left style="medium">
        <color indexed="64"/>
      </left>
      <right/>
      <top/>
      <bottom style="dashed">
        <color indexed="64"/>
      </bottom>
      <diagonal/>
    </border>
    <border>
      <left style="medium">
        <color indexed="64"/>
      </left>
      <right/>
      <top style="medium">
        <color indexed="64"/>
      </top>
      <bottom/>
      <diagonal/>
    </border>
    <border>
      <left/>
      <right style="dashed">
        <color indexed="64"/>
      </right>
      <top style="medium">
        <color indexed="64"/>
      </top>
      <bottom/>
      <diagonal/>
    </border>
    <border>
      <left style="thick">
        <color indexed="64"/>
      </left>
      <right style="thick">
        <color indexed="64"/>
      </right>
      <top style="thick">
        <color indexed="64"/>
      </top>
      <bottom style="thick">
        <color indexed="64"/>
      </bottom>
      <diagonal/>
    </border>
    <border>
      <left style="medium">
        <color indexed="64"/>
      </left>
      <right style="thick">
        <color indexed="64"/>
      </right>
      <top style="thick">
        <color indexed="64"/>
      </top>
      <bottom style="thick">
        <color indexed="64"/>
      </bottom>
      <diagonal/>
    </border>
    <border>
      <left style="medium">
        <color indexed="64"/>
      </left>
      <right style="thick">
        <color indexed="64"/>
      </right>
      <top style="thick">
        <color indexed="64"/>
      </top>
      <bottom style="medium">
        <color indexed="64"/>
      </bottom>
      <diagonal/>
    </border>
    <border>
      <left style="thick">
        <color indexed="64"/>
      </left>
      <right style="thick">
        <color indexed="64"/>
      </right>
      <top style="thick">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thick">
        <color indexed="64"/>
      </top>
      <bottom style="thick">
        <color indexed="64"/>
      </bottom>
      <diagonal/>
    </border>
    <border>
      <left/>
      <right/>
      <top style="thick">
        <color indexed="64"/>
      </top>
      <bottom style="thick">
        <color indexed="64"/>
      </bottom>
      <diagonal/>
    </border>
    <border>
      <left/>
      <right style="medium">
        <color indexed="64"/>
      </right>
      <top style="thick">
        <color indexed="64"/>
      </top>
      <bottom style="thick">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style="thick">
        <color indexed="64"/>
      </bottom>
      <diagonal/>
    </border>
    <border>
      <left style="thick">
        <color indexed="64"/>
      </left>
      <right/>
      <top style="thick">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style="thick">
        <color indexed="64"/>
      </right>
      <top/>
      <bottom style="thick">
        <color indexed="64"/>
      </bottom>
      <diagonal/>
    </border>
    <border>
      <left style="thick">
        <color indexed="64"/>
      </left>
      <right style="thick">
        <color indexed="64"/>
      </right>
      <top/>
      <bottom style="thick">
        <color indexed="64"/>
      </bottom>
      <diagonal/>
    </border>
    <border>
      <left style="medium">
        <color indexed="64"/>
      </left>
      <right style="thick">
        <color indexed="64"/>
      </right>
      <top style="thick">
        <color indexed="64"/>
      </top>
      <bottom/>
      <diagonal/>
    </border>
    <border>
      <left style="thick">
        <color indexed="64"/>
      </left>
      <right style="thick">
        <color indexed="64"/>
      </right>
      <top style="thick">
        <color indexed="64"/>
      </top>
      <bottom/>
      <diagonal/>
    </border>
  </borders>
  <cellStyleXfs count="1">
    <xf numFmtId="0" fontId="0" fillId="0" borderId="0"/>
  </cellStyleXfs>
  <cellXfs count="117">
    <xf numFmtId="0" fontId="0" fillId="0" borderId="0" xfId="0"/>
    <xf numFmtId="0" fontId="0" fillId="0" borderId="0" xfId="0" applyAlignment="1">
      <alignment horizontal="center"/>
    </xf>
    <xf numFmtId="0" fontId="0" fillId="0" borderId="0" xfId="0" applyAlignment="1">
      <alignment horizontal="left"/>
    </xf>
    <xf numFmtId="0" fontId="6" fillId="0" borderId="0" xfId="0" applyFont="1"/>
    <xf numFmtId="0" fontId="6" fillId="0" borderId="0" xfId="0" applyFont="1" applyAlignment="1">
      <alignment vertical="top"/>
    </xf>
    <xf numFmtId="0" fontId="7" fillId="0" borderId="0" xfId="0" applyFont="1" applyAlignment="1">
      <alignment vertical="top"/>
    </xf>
    <xf numFmtId="0" fontId="5" fillId="0" borderId="0" xfId="0" applyFont="1"/>
    <xf numFmtId="0" fontId="0" fillId="0" borderId="2" xfId="0" applyBorder="1" applyAlignment="1">
      <alignment horizontal="left"/>
    </xf>
    <xf numFmtId="0" fontId="0" fillId="0" borderId="3" xfId="0" applyBorder="1" applyAlignment="1">
      <alignment horizontal="left"/>
    </xf>
    <xf numFmtId="0" fontId="0" fillId="0" borderId="4" xfId="0" applyBorder="1"/>
    <xf numFmtId="0" fontId="0" fillId="0" borderId="5" xfId="0"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0" fillId="0" borderId="1" xfId="0" applyBorder="1" applyAlignment="1">
      <alignment horizontal="left"/>
    </xf>
    <xf numFmtId="0" fontId="4" fillId="0" borderId="8" xfId="0" applyFont="1" applyBorder="1" applyAlignment="1">
      <alignment horizontal="center" wrapText="1"/>
    </xf>
    <xf numFmtId="0" fontId="0" fillId="0" borderId="9" xfId="0" applyBorder="1" applyAlignment="1">
      <alignment horizontal="left"/>
    </xf>
    <xf numFmtId="0" fontId="0" fillId="0" borderId="10" xfId="0" applyBorder="1" applyAlignment="1">
      <alignment horizontal="left"/>
    </xf>
    <xf numFmtId="0" fontId="5" fillId="0" borderId="11" xfId="0" applyFont="1" applyBorder="1" applyAlignment="1">
      <alignment horizontal="center" wrapText="1"/>
    </xf>
    <xf numFmtId="0" fontId="0" fillId="0" borderId="12" xfId="0" applyBorder="1" applyAlignment="1">
      <alignment horizontal="left"/>
    </xf>
    <xf numFmtId="0" fontId="5" fillId="0" borderId="11" xfId="0" applyFont="1" applyBorder="1" applyAlignment="1">
      <alignment horizontal="center" vertical="top" wrapText="1"/>
    </xf>
    <xf numFmtId="0" fontId="0" fillId="0" borderId="13" xfId="0" applyBorder="1"/>
    <xf numFmtId="0" fontId="3" fillId="0" borderId="14" xfId="0" applyFont="1" applyBorder="1"/>
    <xf numFmtId="0" fontId="0" fillId="0" borderId="15" xfId="0" applyBorder="1" applyAlignment="1">
      <alignment horizontal="center"/>
    </xf>
    <xf numFmtId="0" fontId="1" fillId="0" borderId="16" xfId="0" applyFont="1" applyBorder="1" applyAlignment="1">
      <alignment horizontal="left" vertical="top" wrapText="1"/>
    </xf>
    <xf numFmtId="0" fontId="0" fillId="2" borderId="15" xfId="0" applyFill="1" applyBorder="1" applyAlignment="1">
      <alignment horizontal="center"/>
    </xf>
    <xf numFmtId="0" fontId="1" fillId="2" borderId="16" xfId="0" applyFont="1" applyFill="1" applyBorder="1" applyAlignment="1">
      <alignment horizontal="left" vertical="top" wrapText="1"/>
    </xf>
    <xf numFmtId="0" fontId="1" fillId="2" borderId="16" xfId="0" applyFont="1" applyFill="1" applyBorder="1" applyAlignment="1">
      <alignment horizontal="left" vertical="top"/>
    </xf>
    <xf numFmtId="0" fontId="1" fillId="0" borderId="16" xfId="0" applyFont="1" applyBorder="1" applyAlignment="1">
      <alignment horizontal="left" vertical="top"/>
    </xf>
    <xf numFmtId="0" fontId="0" fillId="0" borderId="17" xfId="0" applyBorder="1"/>
    <xf numFmtId="0" fontId="0" fillId="0" borderId="18" xfId="0" applyBorder="1"/>
    <xf numFmtId="0" fontId="0" fillId="0" borderId="19" xfId="0" applyBorder="1" applyAlignment="1">
      <alignment horizontal="left"/>
    </xf>
    <xf numFmtId="0" fontId="0" fillId="0" borderId="20" xfId="0" applyBorder="1" applyAlignment="1">
      <alignment horizontal="left"/>
    </xf>
    <xf numFmtId="0" fontId="0" fillId="3" borderId="21" xfId="0" applyFill="1" applyBorder="1" applyAlignment="1">
      <alignment horizontal="left"/>
    </xf>
    <xf numFmtId="0" fontId="0" fillId="0" borderId="21" xfId="0" applyBorder="1"/>
    <xf numFmtId="0" fontId="0" fillId="0" borderId="22" xfId="0" applyBorder="1" applyAlignment="1">
      <alignment horizontal="left"/>
    </xf>
    <xf numFmtId="0" fontId="10" fillId="0" borderId="30" xfId="0" applyFont="1" applyBorder="1" applyAlignment="1">
      <alignment horizontal="left" vertical="center" wrapText="1" indent="4"/>
    </xf>
    <xf numFmtId="0" fontId="10" fillId="0" borderId="31" xfId="0" applyFont="1" applyBorder="1" applyAlignment="1">
      <alignment horizontal="left" vertical="center" wrapText="1" indent="4"/>
    </xf>
    <xf numFmtId="0" fontId="10" fillId="0" borderId="31" xfId="0" applyFont="1" applyBorder="1" applyAlignment="1">
      <alignment horizontal="left" vertical="center" wrapText="1" indent="3"/>
    </xf>
    <xf numFmtId="0" fontId="2" fillId="0" borderId="0" xfId="0" applyFont="1" applyAlignment="1">
      <alignment vertical="top"/>
    </xf>
    <xf numFmtId="14" fontId="8" fillId="0" borderId="0" xfId="0" applyNumberFormat="1" applyFont="1" applyAlignment="1">
      <alignment horizontal="left" wrapText="1"/>
    </xf>
    <xf numFmtId="0" fontId="1" fillId="0" borderId="2" xfId="0" applyFont="1" applyBorder="1" applyAlignment="1">
      <alignment horizontal="left"/>
    </xf>
    <xf numFmtId="0" fontId="10" fillId="0" borderId="33" xfId="0" applyFont="1" applyBorder="1" applyAlignment="1">
      <alignment horizontal="left" vertical="center" wrapText="1" indent="4"/>
    </xf>
    <xf numFmtId="0" fontId="12" fillId="4" borderId="13" xfId="0" applyFont="1" applyFill="1" applyBorder="1"/>
    <xf numFmtId="0" fontId="12" fillId="4" borderId="15" xfId="0" applyFont="1" applyFill="1" applyBorder="1"/>
    <xf numFmtId="0" fontId="3" fillId="0" borderId="0" xfId="0" applyFont="1" applyProtection="1">
      <protection hidden="1"/>
    </xf>
    <xf numFmtId="0" fontId="0" fillId="0" borderId="0" xfId="0" applyProtection="1">
      <protection hidden="1"/>
    </xf>
    <xf numFmtId="0" fontId="1" fillId="0" borderId="0" xfId="0" applyFont="1" applyProtection="1">
      <protection hidden="1"/>
    </xf>
    <xf numFmtId="0" fontId="2" fillId="0" borderId="0" xfId="0" applyFont="1" applyAlignment="1" applyProtection="1">
      <alignment vertical="top"/>
      <protection hidden="1"/>
    </xf>
    <xf numFmtId="0" fontId="0" fillId="0" borderId="38" xfId="0" applyBorder="1"/>
    <xf numFmtId="0" fontId="1" fillId="0" borderId="0" xfId="0" applyFont="1"/>
    <xf numFmtId="0" fontId="3" fillId="0" borderId="38" xfId="0" applyFont="1" applyBorder="1"/>
    <xf numFmtId="0" fontId="1" fillId="0" borderId="38" xfId="0" applyFont="1" applyBorder="1"/>
    <xf numFmtId="0" fontId="12" fillId="4" borderId="47" xfId="0" applyFont="1" applyFill="1" applyBorder="1"/>
    <xf numFmtId="0" fontId="15" fillId="0" borderId="21" xfId="0" applyFont="1" applyBorder="1" applyAlignment="1">
      <alignment vertical="top" wrapText="1"/>
    </xf>
    <xf numFmtId="0" fontId="7" fillId="0" borderId="14" xfId="0" applyFont="1" applyBorder="1" applyProtection="1">
      <protection locked="0"/>
    </xf>
    <xf numFmtId="0" fontId="7" fillId="0" borderId="16" xfId="0" applyFont="1" applyBorder="1" applyProtection="1">
      <protection locked="0"/>
    </xf>
    <xf numFmtId="14" fontId="7" fillId="0" borderId="48" xfId="0" applyNumberFormat="1" applyFont="1" applyBorder="1" applyAlignment="1" applyProtection="1">
      <alignment horizontal="left"/>
      <protection locked="0"/>
    </xf>
    <xf numFmtId="0" fontId="14" fillId="0" borderId="20" xfId="0" applyFont="1" applyBorder="1" applyAlignment="1">
      <alignment horizontal="center" vertical="center" wrapText="1"/>
    </xf>
    <xf numFmtId="0" fontId="14" fillId="0" borderId="30" xfId="0" applyFont="1" applyBorder="1" applyAlignment="1">
      <alignment horizontal="center" vertical="center" wrapText="1"/>
    </xf>
    <xf numFmtId="0" fontId="13" fillId="0" borderId="36" xfId="0" applyFont="1" applyBorder="1" applyAlignment="1" applyProtection="1">
      <alignment horizontal="center" vertical="center"/>
      <protection locked="0"/>
    </xf>
    <xf numFmtId="0" fontId="13" fillId="0" borderId="37" xfId="0" applyFont="1" applyBorder="1" applyAlignment="1" applyProtection="1">
      <alignment horizontal="center" vertical="center"/>
      <protection locked="0"/>
    </xf>
    <xf numFmtId="0" fontId="13" fillId="0" borderId="35" xfId="0" applyFont="1" applyBorder="1" applyAlignment="1" applyProtection="1">
      <alignment horizontal="center" vertical="center"/>
      <protection locked="0"/>
    </xf>
    <xf numFmtId="0" fontId="13" fillId="0" borderId="34" xfId="0" applyFont="1" applyBorder="1" applyAlignment="1" applyProtection="1">
      <alignment horizontal="center" vertical="center"/>
      <protection locked="0"/>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2" xfId="0" applyFont="1" applyBorder="1" applyAlignment="1">
      <alignment horizontal="center" vertical="center" wrapText="1"/>
    </xf>
    <xf numFmtId="0" fontId="11" fillId="4" borderId="33" xfId="0" applyFont="1" applyFill="1" applyBorder="1" applyAlignment="1">
      <alignment horizontal="center" vertical="center"/>
    </xf>
    <xf numFmtId="0" fontId="11" fillId="4" borderId="31" xfId="0" applyFont="1" applyFill="1" applyBorder="1" applyAlignment="1">
      <alignment horizontal="center" vertical="center"/>
    </xf>
    <xf numFmtId="0" fontId="3" fillId="0" borderId="33" xfId="0" applyFont="1" applyBorder="1" applyAlignment="1" applyProtection="1">
      <alignment horizontal="center" vertical="center" wrapText="1"/>
      <protection hidden="1"/>
    </xf>
    <xf numFmtId="0" fontId="3" fillId="0" borderId="31" xfId="0" applyFont="1" applyBorder="1" applyAlignment="1" applyProtection="1">
      <alignment horizontal="center" vertical="center" wrapText="1"/>
      <protection hidden="1"/>
    </xf>
    <xf numFmtId="0" fontId="2" fillId="0" borderId="0" xfId="0" applyFont="1" applyAlignment="1">
      <alignment horizontal="left" vertical="top"/>
    </xf>
    <xf numFmtId="0" fontId="0" fillId="3" borderId="3" xfId="0" applyFill="1" applyBorder="1" applyAlignment="1">
      <alignment horizontal="center"/>
    </xf>
    <xf numFmtId="0" fontId="0" fillId="3" borderId="2" xfId="0" applyFill="1" applyBorder="1" applyAlignment="1">
      <alignment horizontal="center"/>
    </xf>
    <xf numFmtId="0" fontId="0" fillId="3" borderId="1" xfId="0" applyFill="1" applyBorder="1" applyAlignment="1">
      <alignment horizontal="center"/>
    </xf>
    <xf numFmtId="0" fontId="0" fillId="3" borderId="27" xfId="0" applyFill="1" applyBorder="1" applyAlignment="1">
      <alignment horizontal="center"/>
    </xf>
    <xf numFmtId="0" fontId="6" fillId="0" borderId="0" xfId="0" applyFont="1" applyAlignment="1">
      <alignment horizontal="center" vertical="top"/>
    </xf>
    <xf numFmtId="14" fontId="6" fillId="0" borderId="0" xfId="0" applyNumberFormat="1" applyFont="1" applyAlignment="1">
      <alignment horizontal="center" vertical="top"/>
    </xf>
    <xf numFmtId="0" fontId="0" fillId="3" borderId="6" xfId="0" applyFill="1" applyBorder="1" applyAlignment="1">
      <alignment horizontal="center"/>
    </xf>
    <xf numFmtId="0" fontId="0" fillId="2" borderId="25" xfId="0" applyFill="1" applyBorder="1" applyAlignment="1">
      <alignment horizontal="center" vertical="top"/>
    </xf>
    <xf numFmtId="0" fontId="0" fillId="2" borderId="26" xfId="0" applyFill="1" applyBorder="1" applyAlignment="1">
      <alignment horizontal="center" vertical="top"/>
    </xf>
    <xf numFmtId="0" fontId="0" fillId="0" borderId="25" xfId="0" applyBorder="1" applyAlignment="1">
      <alignment horizontal="center" vertical="top"/>
    </xf>
    <xf numFmtId="0" fontId="0" fillId="0" borderId="24" xfId="0" applyBorder="1" applyAlignment="1">
      <alignment horizontal="center" vertical="top"/>
    </xf>
    <xf numFmtId="0" fontId="0" fillId="2" borderId="24" xfId="0" applyFill="1" applyBorder="1" applyAlignment="1">
      <alignment horizontal="center" vertical="top"/>
    </xf>
    <xf numFmtId="0" fontId="0" fillId="0" borderId="23" xfId="0" applyBorder="1" applyAlignment="1">
      <alignment horizontal="center" vertical="top"/>
    </xf>
    <xf numFmtId="0" fontId="6" fillId="0" borderId="0" xfId="0" applyFont="1" applyAlignment="1">
      <alignment horizontal="left" vertical="top"/>
    </xf>
    <xf numFmtId="0" fontId="20" fillId="0" borderId="0" xfId="0" applyFont="1" applyAlignment="1">
      <alignment horizontal="center"/>
    </xf>
    <xf numFmtId="0" fontId="17" fillId="4" borderId="39" xfId="0" applyFont="1" applyFill="1" applyBorder="1" applyAlignment="1">
      <alignment horizontal="center" vertical="center"/>
    </xf>
    <xf numFmtId="0" fontId="17" fillId="4" borderId="38" xfId="0" applyFont="1" applyFill="1" applyBorder="1" applyAlignment="1">
      <alignment horizontal="center" vertical="center"/>
    </xf>
    <xf numFmtId="0" fontId="17" fillId="4" borderId="40" xfId="0" applyFont="1" applyFill="1" applyBorder="1" applyAlignment="1">
      <alignment horizontal="center" vertical="center"/>
    </xf>
    <xf numFmtId="0" fontId="17" fillId="4" borderId="41" xfId="0" applyFont="1" applyFill="1" applyBorder="1" applyAlignment="1">
      <alignment horizontal="center" vertical="center"/>
    </xf>
    <xf numFmtId="0" fontId="18" fillId="4" borderId="36" xfId="0" applyFont="1" applyFill="1" applyBorder="1" applyAlignment="1">
      <alignment horizontal="center" vertical="center"/>
    </xf>
    <xf numFmtId="0" fontId="18" fillId="4" borderId="42" xfId="0" applyFont="1" applyFill="1" applyBorder="1" applyAlignment="1">
      <alignment horizontal="center" vertical="center"/>
    </xf>
    <xf numFmtId="0" fontId="18" fillId="4" borderId="43" xfId="0" applyFont="1" applyFill="1" applyBorder="1" applyAlignment="1">
      <alignment horizontal="center" vertical="center"/>
    </xf>
    <xf numFmtId="0" fontId="0" fillId="0" borderId="0" xfId="0" applyAlignment="1">
      <alignment wrapText="1"/>
    </xf>
    <xf numFmtId="0" fontId="19" fillId="0" borderId="0" xfId="0" applyFont="1" applyBorder="1" applyAlignment="1">
      <alignment horizontal="center" vertical="center" wrapText="1"/>
    </xf>
    <xf numFmtId="0" fontId="17" fillId="4" borderId="49" xfId="0" applyFont="1" applyFill="1" applyBorder="1" applyAlignment="1">
      <alignment horizontal="center" vertical="center"/>
    </xf>
    <xf numFmtId="0" fontId="17" fillId="4" borderId="50" xfId="0" applyFont="1" applyFill="1" applyBorder="1" applyAlignment="1">
      <alignment horizontal="center" vertical="center"/>
    </xf>
    <xf numFmtId="0" fontId="19" fillId="0" borderId="36" xfId="0" applyFont="1" applyBorder="1" applyAlignment="1">
      <alignment horizontal="center" vertical="center" wrapText="1"/>
    </xf>
    <xf numFmtId="0" fontId="19" fillId="0" borderId="42" xfId="0" applyFont="1" applyBorder="1" applyAlignment="1">
      <alignment horizontal="center" vertical="center" wrapText="1"/>
    </xf>
    <xf numFmtId="0" fontId="19" fillId="0" borderId="43" xfId="0" applyFont="1" applyBorder="1" applyAlignment="1">
      <alignment horizontal="center" vertical="center" wrapText="1"/>
    </xf>
    <xf numFmtId="0" fontId="19" fillId="0" borderId="51" xfId="0" applyFont="1" applyBorder="1" applyAlignment="1">
      <alignment horizontal="center" vertical="center" wrapText="1"/>
    </xf>
    <xf numFmtId="0" fontId="19" fillId="0" borderId="52" xfId="0" applyFont="1" applyBorder="1" applyAlignment="1">
      <alignment horizontal="center" vertical="center" wrapText="1"/>
    </xf>
    <xf numFmtId="0" fontId="19" fillId="0" borderId="53" xfId="0" applyFont="1" applyBorder="1" applyAlignment="1">
      <alignment horizontal="center" vertical="center" wrapText="1"/>
    </xf>
    <xf numFmtId="0" fontId="19" fillId="0" borderId="33" xfId="0" applyFont="1" applyBorder="1" applyAlignment="1">
      <alignment horizontal="center" vertical="center" wrapText="1"/>
    </xf>
    <xf numFmtId="0" fontId="19" fillId="0" borderId="31" xfId="0" applyFont="1" applyBorder="1" applyAlignment="1">
      <alignment horizontal="center" vertical="center" wrapText="1"/>
    </xf>
    <xf numFmtId="0" fontId="17" fillId="4" borderId="54" xfId="0" applyFont="1" applyFill="1" applyBorder="1" applyAlignment="1">
      <alignment horizontal="center" vertical="center"/>
    </xf>
    <xf numFmtId="0" fontId="17" fillId="4" borderId="55" xfId="0" applyFont="1" applyFill="1" applyBorder="1" applyAlignment="1">
      <alignment horizontal="center" vertical="center"/>
    </xf>
    <xf numFmtId="0" fontId="18" fillId="4" borderId="53" xfId="0" applyFont="1" applyFill="1" applyBorder="1" applyAlignment="1">
      <alignment horizontal="center" vertical="center"/>
    </xf>
    <xf numFmtId="0" fontId="18" fillId="4" borderId="33" xfId="0" applyFont="1" applyFill="1" applyBorder="1" applyAlignment="1">
      <alignment horizontal="center" vertical="center"/>
    </xf>
    <xf numFmtId="0" fontId="18" fillId="4" borderId="31" xfId="0" applyFont="1" applyFill="1" applyBorder="1" applyAlignment="1">
      <alignment horizontal="center" vertical="center"/>
    </xf>
    <xf numFmtId="0" fontId="0" fillId="4" borderId="44" xfId="0" applyFill="1" applyBorder="1" applyAlignment="1"/>
    <xf numFmtId="0" fontId="0" fillId="4" borderId="45" xfId="0" applyFill="1" applyBorder="1" applyAlignment="1"/>
    <xf numFmtId="0" fontId="17" fillId="4" borderId="56" xfId="0" applyFont="1" applyFill="1" applyBorder="1" applyAlignment="1">
      <alignment horizontal="center" vertical="center"/>
    </xf>
    <xf numFmtId="0" fontId="17" fillId="4" borderId="57" xfId="0" applyFont="1" applyFill="1" applyBorder="1" applyAlignment="1">
      <alignment horizontal="center" vertical="center"/>
    </xf>
    <xf numFmtId="0" fontId="0" fillId="4" borderId="45" xfId="0" applyFill="1" applyBorder="1"/>
    <xf numFmtId="0" fontId="0" fillId="4" borderId="46" xfId="0" applyFill="1" applyBorder="1"/>
    <xf numFmtId="0" fontId="1" fillId="0" borderId="0" xfId="0" applyFont="1" applyFill="1" applyBorder="1"/>
  </cellXfs>
  <cellStyles count="1">
    <cellStyle name="Normal" xfId="0" builtinId="0"/>
  </cellStyles>
  <dxfs count="2">
    <dxf>
      <fill>
        <patternFill>
          <bgColor rgb="FF92D050"/>
        </patternFill>
      </fill>
    </dxf>
    <dxf>
      <font>
        <color theme="0"/>
      </font>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17/10/relationships/person" Target="persons/perso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solidFill>
          <a:schemeClr val="lt1"/>
        </a:solidFill>
        <a:ln w="25400" cap="flat" cmpd="sng" algn="ctr">
          <a:solidFill>
            <a:schemeClr val="accent1"/>
          </a:solidFill>
          <a:prstDash val="solid"/>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fr-FR"/>
        </a:p>
      </c:txPr>
    </c:title>
    <c:autoTitleDeleted val="0"/>
    <c:plotArea>
      <c:layout/>
      <c:barChart>
        <c:barDir val="col"/>
        <c:grouping val="clustered"/>
        <c:varyColors val="0"/>
        <c:ser>
          <c:idx val="0"/>
          <c:order val="0"/>
          <c:tx>
            <c:strRef>
              <c:f>'Correction 2'!$B$8</c:f>
              <c:strCache>
                <c:ptCount val="1"/>
                <c:pt idx="0">
                  <c:v>STYLES ADAPTÉS</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2'!$C$9:$C$13</c:f>
              <c:strCache>
                <c:ptCount val="5"/>
                <c:pt idx="0">
                  <c:v>ENTREPRENANT</c:v>
                </c:pt>
                <c:pt idx="1">
                  <c:v>MAXIMALISTE</c:v>
                </c:pt>
                <c:pt idx="2">
                  <c:v>PARTICIPATIF</c:v>
                </c:pt>
                <c:pt idx="3">
                  <c:v>ORGANISATEUR</c:v>
                </c:pt>
                <c:pt idx="4">
                  <c:v>RÉALISTE</c:v>
                </c:pt>
              </c:strCache>
            </c:strRef>
          </c:cat>
          <c:val>
            <c:numRef>
              <c:f>'Correction 2'!$B$9:$B$13</c:f>
              <c:numCache>
                <c:formatCode>General</c:formatCode>
                <c:ptCount val="5"/>
                <c:pt idx="0">
                  <c:v>11</c:v>
                </c:pt>
                <c:pt idx="1">
                  <c:v>13</c:v>
                </c:pt>
                <c:pt idx="2">
                  <c:v>11</c:v>
                </c:pt>
                <c:pt idx="3">
                  <c:v>12</c:v>
                </c:pt>
                <c:pt idx="4">
                  <c:v>6</c:v>
                </c:pt>
              </c:numCache>
            </c:numRef>
          </c:val>
          <c:extLst>
            <c:ext xmlns:c16="http://schemas.microsoft.com/office/drawing/2014/chart" uri="{C3380CC4-5D6E-409C-BE32-E72D297353CC}">
              <c16:uniqueId val="{00000000-2F8D-48EE-B266-EA762F148598}"/>
            </c:ext>
          </c:extLst>
        </c:ser>
        <c:dLbls>
          <c:showLegendKey val="0"/>
          <c:showVal val="0"/>
          <c:showCatName val="0"/>
          <c:showSerName val="0"/>
          <c:showPercent val="0"/>
          <c:showBubbleSize val="0"/>
        </c:dLbls>
        <c:gapWidth val="219"/>
        <c:overlap val="-27"/>
        <c:axId val="287896575"/>
        <c:axId val="287889503"/>
      </c:barChart>
      <c:catAx>
        <c:axId val="2878965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fr-FR"/>
          </a:p>
        </c:txPr>
        <c:crossAx val="287889503"/>
        <c:crosses val="autoZero"/>
        <c:auto val="1"/>
        <c:lblAlgn val="ctr"/>
        <c:lblOffset val="100"/>
        <c:noMultiLvlLbl val="0"/>
      </c:catAx>
      <c:valAx>
        <c:axId val="287889503"/>
        <c:scaling>
          <c:orientation val="minMax"/>
          <c:max val="25"/>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8789657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solidFill>
          <a:schemeClr val="lt1"/>
        </a:solidFill>
        <a:ln w="25400" cap="flat" cmpd="sng" algn="ctr">
          <a:solidFill>
            <a:schemeClr val="accent2"/>
          </a:solidFill>
          <a:prstDash val="solid"/>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fr-FR"/>
        </a:p>
      </c:txPr>
    </c:title>
    <c:autoTitleDeleted val="0"/>
    <c:plotArea>
      <c:layout/>
      <c:barChart>
        <c:barDir val="col"/>
        <c:grouping val="clustered"/>
        <c:varyColors val="0"/>
        <c:ser>
          <c:idx val="0"/>
          <c:order val="0"/>
          <c:tx>
            <c:strRef>
              <c:f>'Correction 2'!$E$8</c:f>
              <c:strCache>
                <c:ptCount val="1"/>
                <c:pt idx="0">
                  <c:v>STYLES INADAPTÉS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2'!$F$9:$F$13</c:f>
              <c:strCache>
                <c:ptCount val="5"/>
                <c:pt idx="0">
                  <c:v>AUTOCRATE</c:v>
                </c:pt>
                <c:pt idx="1">
                  <c:v>UTOPISTE</c:v>
                </c:pt>
                <c:pt idx="2">
                  <c:v>DÉMAGOGUE</c:v>
                </c:pt>
                <c:pt idx="3">
                  <c:v>BUREAUCRATE</c:v>
                </c:pt>
                <c:pt idx="4">
                  <c:v>OPPORTUNISTE</c:v>
                </c:pt>
              </c:strCache>
            </c:strRef>
          </c:cat>
          <c:val>
            <c:numRef>
              <c:f>'Correction 2'!$E$9:$E$13</c:f>
              <c:numCache>
                <c:formatCode>General</c:formatCode>
                <c:ptCount val="5"/>
                <c:pt idx="0">
                  <c:v>13</c:v>
                </c:pt>
                <c:pt idx="1">
                  <c:v>11</c:v>
                </c:pt>
                <c:pt idx="2">
                  <c:v>12</c:v>
                </c:pt>
                <c:pt idx="3">
                  <c:v>6</c:v>
                </c:pt>
                <c:pt idx="4">
                  <c:v>10</c:v>
                </c:pt>
              </c:numCache>
            </c:numRef>
          </c:val>
          <c:extLst>
            <c:ext xmlns:c16="http://schemas.microsoft.com/office/drawing/2014/chart" uri="{C3380CC4-5D6E-409C-BE32-E72D297353CC}">
              <c16:uniqueId val="{00000000-A849-441C-A6EB-314F6FAECF3D}"/>
            </c:ext>
          </c:extLst>
        </c:ser>
        <c:dLbls>
          <c:showLegendKey val="0"/>
          <c:showVal val="0"/>
          <c:showCatName val="0"/>
          <c:showSerName val="0"/>
          <c:showPercent val="0"/>
          <c:showBubbleSize val="0"/>
        </c:dLbls>
        <c:gapWidth val="219"/>
        <c:overlap val="-27"/>
        <c:axId val="287896575"/>
        <c:axId val="287889503"/>
      </c:barChart>
      <c:catAx>
        <c:axId val="2878965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fr-FR"/>
          </a:p>
        </c:txPr>
        <c:crossAx val="287889503"/>
        <c:crosses val="autoZero"/>
        <c:auto val="1"/>
        <c:lblAlgn val="ctr"/>
        <c:lblOffset val="100"/>
        <c:noMultiLvlLbl val="0"/>
      </c:catAx>
      <c:valAx>
        <c:axId val="287889503"/>
        <c:scaling>
          <c:orientation val="minMax"/>
          <c:max val="25"/>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8789657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r>
              <a:rPr lang="en-US">
                <a:solidFill>
                  <a:schemeClr val="dk1"/>
                </a:solidFill>
                <a:latin typeface="+mn-lt"/>
                <a:ea typeface="+mn-ea"/>
                <a:cs typeface="+mn-cs"/>
              </a:rPr>
              <a:t>ADAPTÉS ET INADAPTÉS</a:t>
            </a:r>
            <a:endParaRPr lang="en-US"/>
          </a:p>
        </c:rich>
      </c:tx>
      <c:overlay val="0"/>
      <c:spPr>
        <a:solidFill>
          <a:schemeClr val="lt1"/>
        </a:solidFill>
        <a:ln w="25400" cap="flat" cmpd="sng" algn="ctr">
          <a:solidFill>
            <a:schemeClr val="accent1"/>
          </a:solidFill>
          <a:prstDash val="solid"/>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fr-FR"/>
        </a:p>
      </c:txPr>
    </c:title>
    <c:autoTitleDeleted val="0"/>
    <c:plotArea>
      <c:layout>
        <c:manualLayout>
          <c:layoutTarget val="inner"/>
          <c:xMode val="edge"/>
          <c:yMode val="edge"/>
          <c:x val="5.5716257225169027E-2"/>
          <c:y val="0.19988372703412075"/>
          <c:w val="0.8727491699520824"/>
          <c:h val="0.6759272965879265"/>
        </c:manualLayout>
      </c:layout>
      <c:barChart>
        <c:barDir val="col"/>
        <c:grouping val="stacked"/>
        <c:varyColors val="0"/>
        <c:ser>
          <c:idx val="0"/>
          <c:order val="0"/>
          <c:tx>
            <c:strRef>
              <c:f>'Correction 2'!$B$8</c:f>
              <c:strCache>
                <c:ptCount val="1"/>
                <c:pt idx="0">
                  <c:v>STYLES ADAPTÉS</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2'!$F$15:$F$19</c:f>
              <c:strCache>
                <c:ptCount val="5"/>
                <c:pt idx="0">
                  <c:v>AUTOCRATE ENTREPRENANT</c:v>
                </c:pt>
                <c:pt idx="1">
                  <c:v>UTOPISTE MAXIMALISTE</c:v>
                </c:pt>
                <c:pt idx="2">
                  <c:v>DÉMAGOGUE PARTICIPATIF</c:v>
                </c:pt>
                <c:pt idx="3">
                  <c:v>BUREAUCRATE ORGANISATEUR</c:v>
                </c:pt>
                <c:pt idx="4">
                  <c:v>OPPORTUNISTE RÉALISTE</c:v>
                </c:pt>
              </c:strCache>
            </c:strRef>
          </c:cat>
          <c:val>
            <c:numRef>
              <c:f>'Correction 2'!$B$9:$B$13</c:f>
              <c:numCache>
                <c:formatCode>General</c:formatCode>
                <c:ptCount val="5"/>
                <c:pt idx="0">
                  <c:v>11</c:v>
                </c:pt>
                <c:pt idx="1">
                  <c:v>13</c:v>
                </c:pt>
                <c:pt idx="2">
                  <c:v>11</c:v>
                </c:pt>
                <c:pt idx="3">
                  <c:v>12</c:v>
                </c:pt>
                <c:pt idx="4">
                  <c:v>6</c:v>
                </c:pt>
              </c:numCache>
            </c:numRef>
          </c:val>
          <c:extLst>
            <c:ext xmlns:c16="http://schemas.microsoft.com/office/drawing/2014/chart" uri="{C3380CC4-5D6E-409C-BE32-E72D297353CC}">
              <c16:uniqueId val="{00000000-D9B3-466B-A78F-142FBAFB28AF}"/>
            </c:ext>
          </c:extLst>
        </c:ser>
        <c:ser>
          <c:idx val="1"/>
          <c:order val="1"/>
          <c:tx>
            <c:strRef>
              <c:f>'Correction 2'!$E$8</c:f>
              <c:strCache>
                <c:ptCount val="1"/>
                <c:pt idx="0">
                  <c:v>STYLES INADAPTÉS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2'!$F$15:$F$19</c:f>
              <c:strCache>
                <c:ptCount val="5"/>
                <c:pt idx="0">
                  <c:v>AUTOCRATE ENTREPRENANT</c:v>
                </c:pt>
                <c:pt idx="1">
                  <c:v>UTOPISTE MAXIMALISTE</c:v>
                </c:pt>
                <c:pt idx="2">
                  <c:v>DÉMAGOGUE PARTICIPATIF</c:v>
                </c:pt>
                <c:pt idx="3">
                  <c:v>BUREAUCRATE ORGANISATEUR</c:v>
                </c:pt>
                <c:pt idx="4">
                  <c:v>OPPORTUNISTE RÉALISTE</c:v>
                </c:pt>
              </c:strCache>
            </c:strRef>
          </c:cat>
          <c:val>
            <c:numRef>
              <c:f>'Correction 2'!$D$15:$D$19</c:f>
              <c:numCache>
                <c:formatCode>General</c:formatCode>
                <c:ptCount val="5"/>
                <c:pt idx="0">
                  <c:v>13</c:v>
                </c:pt>
                <c:pt idx="1">
                  <c:v>11</c:v>
                </c:pt>
                <c:pt idx="2">
                  <c:v>12</c:v>
                </c:pt>
                <c:pt idx="3">
                  <c:v>6</c:v>
                </c:pt>
                <c:pt idx="4">
                  <c:v>10</c:v>
                </c:pt>
              </c:numCache>
            </c:numRef>
          </c:val>
          <c:extLst>
            <c:ext xmlns:c16="http://schemas.microsoft.com/office/drawing/2014/chart" uri="{C3380CC4-5D6E-409C-BE32-E72D297353CC}">
              <c16:uniqueId val="{00000001-D9B3-466B-A78F-142FBAFB28AF}"/>
            </c:ext>
          </c:extLst>
        </c:ser>
        <c:dLbls>
          <c:showLegendKey val="0"/>
          <c:showVal val="0"/>
          <c:showCatName val="0"/>
          <c:showSerName val="0"/>
          <c:showPercent val="0"/>
          <c:showBubbleSize val="0"/>
        </c:dLbls>
        <c:gapWidth val="150"/>
        <c:overlap val="100"/>
        <c:axId val="180298495"/>
        <c:axId val="180297663"/>
      </c:barChart>
      <c:barChart>
        <c:barDir val="col"/>
        <c:grouping val="clustered"/>
        <c:varyColors val="0"/>
        <c:ser>
          <c:idx val="2"/>
          <c:order val="2"/>
          <c:tx>
            <c:v>Série3</c:v>
          </c:tx>
          <c:spPr>
            <a:noFill/>
            <a:ln>
              <a:noFill/>
            </a:ln>
            <a:effectLst/>
          </c:spPr>
          <c:invertIfNegative val="0"/>
          <c:dLbls>
            <c:dLbl>
              <c:idx val="0"/>
              <c:layout>
                <c:manualLayout>
                  <c:x val="-6.9735006973500914E-3"/>
                  <c:y val="-7.5433333333333297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B9A1-45A7-A4D0-C32ABBC1D8AE}"/>
                </c:ext>
              </c:extLst>
            </c:dLbl>
            <c:dLbl>
              <c:idx val="1"/>
              <c:layout>
                <c:manualLayout>
                  <c:x val="0"/>
                  <c:y val="-7.3333333333333361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9A1-45A7-A4D0-C32ABBC1D8AE}"/>
                </c:ext>
              </c:extLst>
            </c:dLbl>
            <c:dLbl>
              <c:idx val="2"/>
              <c:layout>
                <c:manualLayout>
                  <c:x val="4.6490004649000468E-3"/>
                  <c:y val="-8.666666666666667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9A1-45A7-A4D0-C32ABBC1D8AE}"/>
                </c:ext>
              </c:extLst>
            </c:dLbl>
            <c:dLbl>
              <c:idx val="3"/>
              <c:layout>
                <c:manualLayout>
                  <c:x val="-2.3245002324500234E-3"/>
                  <c:y val="-0.19666666666666668"/>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B9A1-45A7-A4D0-C32ABBC1D8AE}"/>
                </c:ext>
              </c:extLst>
            </c:dLbl>
            <c:dLbl>
              <c:idx val="4"/>
              <c:layout>
                <c:manualLayout>
                  <c:x val="6.9734996745895702E-3"/>
                  <c:y val="-0.2433801987176452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6EC-4822-BCA1-C885CDCBBC2C}"/>
                </c:ext>
              </c:extLst>
            </c:dLbl>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'Correction 2'!$E$15:$E$19</c:f>
              <c:numCache>
                <c:formatCode>General</c:formatCode>
                <c:ptCount val="5"/>
                <c:pt idx="0">
                  <c:v>24</c:v>
                </c:pt>
                <c:pt idx="1">
                  <c:v>24</c:v>
                </c:pt>
                <c:pt idx="2">
                  <c:v>23</c:v>
                </c:pt>
                <c:pt idx="3">
                  <c:v>18</c:v>
                </c:pt>
                <c:pt idx="4">
                  <c:v>16</c:v>
                </c:pt>
              </c:numCache>
            </c:numRef>
          </c:val>
          <c:extLst>
            <c:ext xmlns:c16="http://schemas.microsoft.com/office/drawing/2014/chart" uri="{C3380CC4-5D6E-409C-BE32-E72D297353CC}">
              <c16:uniqueId val="{00000002-D9B3-466B-A78F-142FBAFB28AF}"/>
            </c:ext>
          </c:extLst>
        </c:ser>
        <c:dLbls>
          <c:showLegendKey val="0"/>
          <c:showVal val="0"/>
          <c:showCatName val="0"/>
          <c:showSerName val="0"/>
          <c:showPercent val="0"/>
          <c:showBubbleSize val="0"/>
        </c:dLbls>
        <c:gapWidth val="150"/>
        <c:axId val="533298488"/>
        <c:axId val="530231416"/>
      </c:barChart>
      <c:catAx>
        <c:axId val="1802984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fr-FR"/>
          </a:p>
        </c:txPr>
        <c:crossAx val="180297663"/>
        <c:crosses val="autoZero"/>
        <c:auto val="1"/>
        <c:lblAlgn val="ctr"/>
        <c:lblOffset val="100"/>
        <c:noMultiLvlLbl val="0"/>
      </c:catAx>
      <c:valAx>
        <c:axId val="180297663"/>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80298495"/>
        <c:crosses val="autoZero"/>
        <c:crossBetween val="between"/>
      </c:valAx>
      <c:valAx>
        <c:axId val="530231416"/>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533298488"/>
        <c:crosses val="max"/>
        <c:crossBetween val="between"/>
      </c:valAx>
      <c:catAx>
        <c:axId val="533298488"/>
        <c:scaling>
          <c:orientation val="minMax"/>
        </c:scaling>
        <c:delete val="1"/>
        <c:axPos val="b"/>
        <c:majorTickMark val="out"/>
        <c:minorTickMark val="none"/>
        <c:tickLblPos val="nextTo"/>
        <c:crossAx val="530231416"/>
        <c:crosses val="autoZero"/>
        <c:auto val="1"/>
        <c:lblAlgn val="ctr"/>
        <c:lblOffset val="100"/>
        <c:noMultiLvlLbl val="0"/>
      </c:catAx>
      <c:spPr>
        <a:noFill/>
        <a:ln>
          <a:noFill/>
        </a:ln>
        <a:effectLst/>
      </c:spPr>
    </c:plotArea>
    <c:legend>
      <c:legendPos val="t"/>
      <c:legendEntry>
        <c:idx val="2"/>
        <c:delete val="1"/>
      </c:legendEntry>
      <c:layout>
        <c:manualLayout>
          <c:xMode val="edge"/>
          <c:yMode val="edge"/>
          <c:x val="0.30092430914754903"/>
          <c:y val="0.11696666666666666"/>
          <c:w val="0.41674738356450214"/>
          <c:h val="5.6250393700787403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200024</xdr:colOff>
      <xdr:row>2</xdr:row>
      <xdr:rowOff>17144</xdr:rowOff>
    </xdr:from>
    <xdr:to>
      <xdr:col>7</xdr:col>
      <xdr:colOff>571499</xdr:colOff>
      <xdr:row>24</xdr:row>
      <xdr:rowOff>53339</xdr:rowOff>
    </xdr:to>
    <xdr:graphicFrame macro="">
      <xdr:nvGraphicFramePr>
        <xdr:cNvPr id="2" name="Graphique 1">
          <a:extLst>
            <a:ext uri="{FF2B5EF4-FFF2-40B4-BE49-F238E27FC236}">
              <a16:creationId xmlns:a16="http://schemas.microsoft.com/office/drawing/2014/main" id="{6B5DE5B8-D2E9-0637-ADF7-EC7CAF237BC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30480</xdr:colOff>
      <xdr:row>1</xdr:row>
      <xdr:rowOff>148590</xdr:rowOff>
    </xdr:from>
    <xdr:to>
      <xdr:col>15</xdr:col>
      <xdr:colOff>53340</xdr:colOff>
      <xdr:row>24</xdr:row>
      <xdr:rowOff>41910</xdr:rowOff>
    </xdr:to>
    <xdr:graphicFrame macro="">
      <xdr:nvGraphicFramePr>
        <xdr:cNvPr id="3" name="Graphique 2">
          <a:extLst>
            <a:ext uri="{FF2B5EF4-FFF2-40B4-BE49-F238E27FC236}">
              <a16:creationId xmlns:a16="http://schemas.microsoft.com/office/drawing/2014/main" id="{3828C871-4FAB-4160-A8B3-8861F529F5A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228600</xdr:colOff>
      <xdr:row>24</xdr:row>
      <xdr:rowOff>83820</xdr:rowOff>
    </xdr:from>
    <xdr:to>
      <xdr:col>7</xdr:col>
      <xdr:colOff>571500</xdr:colOff>
      <xdr:row>48</xdr:row>
      <xdr:rowOff>0</xdr:rowOff>
    </xdr:to>
    <xdr:graphicFrame macro="">
      <xdr:nvGraphicFramePr>
        <xdr:cNvPr id="4" name="Graphique 3">
          <a:extLst>
            <a:ext uri="{FF2B5EF4-FFF2-40B4-BE49-F238E27FC236}">
              <a16:creationId xmlns:a16="http://schemas.microsoft.com/office/drawing/2014/main" id="{6161A7E5-7933-4B9B-A871-2276658EDAA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X185"/>
  <sheetViews>
    <sheetView showGridLines="0" tabSelected="1" workbookViewId="0">
      <pane xSplit="1" ySplit="5" topLeftCell="B6" activePane="bottomRight" state="frozen"/>
      <selection pane="topRight" activeCell="B1" sqref="B1"/>
      <selection pane="bottomLeft" activeCell="A6" sqref="A6"/>
      <selection pane="bottomRight" activeCell="B63" sqref="B63"/>
    </sheetView>
  </sheetViews>
  <sheetFormatPr baseColWidth="10" defaultRowHeight="60.4" customHeight="1" x14ac:dyDescent="0.2"/>
  <cols>
    <col min="1" max="1" width="15.85546875" customWidth="1"/>
    <col min="2" max="2" width="110.7109375" customWidth="1"/>
    <col min="5" max="5" width="0" hidden="1" customWidth="1"/>
    <col min="6" max="7" width="0" style="45" hidden="1" customWidth="1"/>
    <col min="8" max="19" width="0" hidden="1" customWidth="1"/>
  </cols>
  <sheetData>
    <row r="1" spans="1:24" ht="60.4" customHeight="1" thickBot="1" x14ac:dyDescent="0.25">
      <c r="A1" s="66" t="s">
        <v>208</v>
      </c>
      <c r="B1" s="67"/>
      <c r="C1" s="68" t="str">
        <f>IF(F1&lt;&gt;93,VLOOKUP(0,$F$2:$G$215,2,FALSE),"")</f>
        <v/>
      </c>
      <c r="D1" s="69"/>
      <c r="F1" s="44">
        <f>SUM(F2:F184)</f>
        <v>93</v>
      </c>
      <c r="G1"/>
    </row>
    <row r="2" spans="1:24" ht="17.45" customHeight="1" x14ac:dyDescent="0.25">
      <c r="A2" s="42" t="s">
        <v>209</v>
      </c>
      <c r="B2" s="54" t="s">
        <v>233</v>
      </c>
      <c r="F2" s="45">
        <f>IF(B2&lt;&gt;"",1,0)</f>
        <v>1</v>
      </c>
      <c r="G2" s="46" t="s">
        <v>211</v>
      </c>
    </row>
    <row r="3" spans="1:24" ht="20.45" customHeight="1" x14ac:dyDescent="0.25">
      <c r="A3" s="43" t="s">
        <v>210</v>
      </c>
      <c r="B3" s="55" t="s">
        <v>234</v>
      </c>
      <c r="F3" s="45">
        <f>IF(B3&lt;&gt;"",1,0)</f>
        <v>1</v>
      </c>
      <c r="G3" s="46" t="s">
        <v>212</v>
      </c>
    </row>
    <row r="4" spans="1:24" ht="18.399999999999999" customHeight="1" thickBot="1" x14ac:dyDescent="0.3">
      <c r="A4" s="52" t="s">
        <v>1</v>
      </c>
      <c r="B4" s="56">
        <v>44988</v>
      </c>
      <c r="F4" s="45">
        <f>IF(B4&lt;&gt;"",1,0)</f>
        <v>1</v>
      </c>
      <c r="G4" s="46" t="s">
        <v>213</v>
      </c>
    </row>
    <row r="5" spans="1:24" ht="132.94999999999999" customHeight="1" thickBot="1" x14ac:dyDescent="0.25">
      <c r="B5" s="53" t="s">
        <v>231</v>
      </c>
      <c r="C5" s="57" t="s">
        <v>214</v>
      </c>
      <c r="D5" s="58"/>
      <c r="E5" s="38"/>
      <c r="F5" s="47"/>
      <c r="G5" s="47"/>
      <c r="H5" s="38"/>
      <c r="I5" s="38"/>
      <c r="J5" s="38"/>
      <c r="K5" s="38"/>
      <c r="L5" s="38"/>
      <c r="M5" s="38"/>
      <c r="N5" s="38"/>
      <c r="O5" s="38"/>
      <c r="P5" s="38"/>
      <c r="Q5" s="38"/>
      <c r="R5" s="38"/>
      <c r="S5" s="38"/>
      <c r="T5" s="38"/>
      <c r="U5" s="38"/>
      <c r="V5" s="38"/>
      <c r="W5" s="38"/>
      <c r="X5" s="38"/>
    </row>
    <row r="6" spans="1:24" ht="60.4" customHeight="1" thickBot="1" x14ac:dyDescent="0.25">
      <c r="A6" s="65">
        <v>1</v>
      </c>
      <c r="B6" s="41" t="s">
        <v>28</v>
      </c>
      <c r="C6" s="59" t="s">
        <v>232</v>
      </c>
      <c r="D6" s="60"/>
      <c r="F6" s="45">
        <f>IF(C6&lt;&gt;"",1,0)</f>
        <v>1</v>
      </c>
      <c r="G6" s="45" t="str">
        <f>"Question n° "&amp;A6&amp;" sans réponse …"</f>
        <v>Question n° 1 sans réponse …</v>
      </c>
    </row>
    <row r="7" spans="1:24" ht="60.4" customHeight="1" thickBot="1" x14ac:dyDescent="0.25">
      <c r="A7" s="64"/>
      <c r="B7" s="41" t="s">
        <v>29</v>
      </c>
      <c r="C7" s="61"/>
      <c r="D7" s="62"/>
    </row>
    <row r="8" spans="1:24" ht="60.4" customHeight="1" thickBot="1" x14ac:dyDescent="0.25">
      <c r="A8" s="63">
        <v>2</v>
      </c>
      <c r="B8" s="36" t="s">
        <v>30</v>
      </c>
      <c r="C8" s="59" t="s">
        <v>235</v>
      </c>
      <c r="D8" s="60"/>
      <c r="F8" s="45">
        <f>IF(C8&lt;&gt;"",1,0)</f>
        <v>1</v>
      </c>
      <c r="G8" s="45" t="str">
        <f>"Question n° "&amp;A8&amp;" sans réponse …"</f>
        <v>Question n° 2 sans réponse …</v>
      </c>
    </row>
    <row r="9" spans="1:24" ht="60.4" customHeight="1" thickBot="1" x14ac:dyDescent="0.25">
      <c r="A9" s="64"/>
      <c r="B9" s="36" t="s">
        <v>31</v>
      </c>
      <c r="C9" s="61"/>
      <c r="D9" s="62"/>
    </row>
    <row r="10" spans="1:24" ht="60.4" customHeight="1" thickBot="1" x14ac:dyDescent="0.25">
      <c r="A10" s="63">
        <v>3</v>
      </c>
      <c r="B10" s="36" t="s">
        <v>32</v>
      </c>
      <c r="C10" s="59" t="s">
        <v>235</v>
      </c>
      <c r="D10" s="60"/>
      <c r="F10" s="45">
        <f>IF(C10&lt;&gt;"",1,0)</f>
        <v>1</v>
      </c>
      <c r="G10" s="45" t="str">
        <f>"Question n° "&amp;A10&amp;" sans réponse …"</f>
        <v>Question n° 3 sans réponse …</v>
      </c>
    </row>
    <row r="11" spans="1:24" ht="60.4" customHeight="1" thickBot="1" x14ac:dyDescent="0.25">
      <c r="A11" s="64"/>
      <c r="B11" s="36" t="s">
        <v>33</v>
      </c>
      <c r="C11" s="61"/>
      <c r="D11" s="62"/>
    </row>
    <row r="12" spans="1:24" ht="60.4" customHeight="1" thickBot="1" x14ac:dyDescent="0.25">
      <c r="A12" s="63">
        <v>4</v>
      </c>
      <c r="B12" s="36" t="s">
        <v>34</v>
      </c>
      <c r="C12" s="59" t="s">
        <v>235</v>
      </c>
      <c r="D12" s="60"/>
      <c r="F12" s="45">
        <f>IF(C12&lt;&gt;"",1,0)</f>
        <v>1</v>
      </c>
      <c r="G12" s="45" t="str">
        <f>"Question n° "&amp;A12&amp;" sans réponse …"</f>
        <v>Question n° 4 sans réponse …</v>
      </c>
    </row>
    <row r="13" spans="1:24" ht="60.4" customHeight="1" thickBot="1" x14ac:dyDescent="0.25">
      <c r="A13" s="64"/>
      <c r="B13" s="36" t="s">
        <v>35</v>
      </c>
      <c r="C13" s="61"/>
      <c r="D13" s="62"/>
    </row>
    <row r="14" spans="1:24" ht="60.4" customHeight="1" thickBot="1" x14ac:dyDescent="0.25">
      <c r="A14" s="63">
        <v>5</v>
      </c>
      <c r="B14" s="36" t="s">
        <v>36</v>
      </c>
      <c r="C14" s="59" t="s">
        <v>232</v>
      </c>
      <c r="D14" s="60"/>
      <c r="F14" s="45">
        <f>IF(C14&lt;&gt;"",1,0)</f>
        <v>1</v>
      </c>
      <c r="G14" s="45" t="str">
        <f>"Question n° "&amp;A14&amp;" sans réponse …"</f>
        <v>Question n° 5 sans réponse …</v>
      </c>
    </row>
    <row r="15" spans="1:24" ht="60.4" customHeight="1" thickBot="1" x14ac:dyDescent="0.25">
      <c r="A15" s="64"/>
      <c r="B15" s="36" t="s">
        <v>37</v>
      </c>
      <c r="C15" s="61"/>
      <c r="D15" s="62"/>
    </row>
    <row r="16" spans="1:24" ht="60.4" customHeight="1" thickBot="1" x14ac:dyDescent="0.25">
      <c r="A16" s="63">
        <v>6</v>
      </c>
      <c r="B16" s="36" t="s">
        <v>38</v>
      </c>
      <c r="C16" s="59" t="s">
        <v>232</v>
      </c>
      <c r="D16" s="60"/>
      <c r="F16" s="45">
        <f>IF(C16&lt;&gt;"",1,0)</f>
        <v>1</v>
      </c>
      <c r="G16" s="45" t="str">
        <f>"Question n° "&amp;A16&amp;" sans réponse …"</f>
        <v>Question n° 6 sans réponse …</v>
      </c>
    </row>
    <row r="17" spans="1:7" ht="60.4" customHeight="1" thickBot="1" x14ac:dyDescent="0.25">
      <c r="A17" s="64"/>
      <c r="B17" s="36" t="s">
        <v>39</v>
      </c>
      <c r="C17" s="61"/>
      <c r="D17" s="62"/>
    </row>
    <row r="18" spans="1:7" ht="60.4" customHeight="1" thickBot="1" x14ac:dyDescent="0.25">
      <c r="A18" s="63">
        <v>7</v>
      </c>
      <c r="B18" s="36" t="s">
        <v>40</v>
      </c>
      <c r="C18" s="59" t="s">
        <v>232</v>
      </c>
      <c r="D18" s="60"/>
      <c r="F18" s="45">
        <f>IF(C18&lt;&gt;"",1,0)</f>
        <v>1</v>
      </c>
      <c r="G18" s="45" t="str">
        <f>"Question n° "&amp;A18&amp;" sans réponse …"</f>
        <v>Question n° 7 sans réponse …</v>
      </c>
    </row>
    <row r="19" spans="1:7" ht="60.4" customHeight="1" thickBot="1" x14ac:dyDescent="0.25">
      <c r="A19" s="64"/>
      <c r="B19" s="36" t="s">
        <v>41</v>
      </c>
      <c r="C19" s="61"/>
      <c r="D19" s="62"/>
    </row>
    <row r="20" spans="1:7" ht="60.4" customHeight="1" thickBot="1" x14ac:dyDescent="0.25">
      <c r="A20" s="63">
        <v>8</v>
      </c>
      <c r="B20" s="36" t="s">
        <v>42</v>
      </c>
      <c r="C20" s="59" t="s">
        <v>232</v>
      </c>
      <c r="D20" s="60"/>
      <c r="F20" s="45">
        <f>IF(C20&lt;&gt;"",1,0)</f>
        <v>1</v>
      </c>
      <c r="G20" s="45" t="str">
        <f>"Question n° "&amp;A20&amp;" sans réponse …"</f>
        <v>Question n° 8 sans réponse …</v>
      </c>
    </row>
    <row r="21" spans="1:7" ht="60.4" customHeight="1" thickBot="1" x14ac:dyDescent="0.25">
      <c r="A21" s="64"/>
      <c r="B21" s="36" t="s">
        <v>43</v>
      </c>
      <c r="C21" s="61"/>
      <c r="D21" s="62"/>
    </row>
    <row r="22" spans="1:7" ht="60.4" customHeight="1" thickBot="1" x14ac:dyDescent="0.25">
      <c r="A22" s="63">
        <v>9</v>
      </c>
      <c r="B22" s="36" t="s">
        <v>44</v>
      </c>
      <c r="C22" s="59" t="s">
        <v>232</v>
      </c>
      <c r="D22" s="60"/>
      <c r="F22" s="45">
        <f>IF(C22&lt;&gt;"",1,0)</f>
        <v>1</v>
      </c>
      <c r="G22" s="45" t="str">
        <f>"Question n° "&amp;A22&amp;" sans réponse …"</f>
        <v>Question n° 9 sans réponse …</v>
      </c>
    </row>
    <row r="23" spans="1:7" ht="60.4" customHeight="1" thickBot="1" x14ac:dyDescent="0.25">
      <c r="A23" s="64"/>
      <c r="B23" s="36" t="s">
        <v>45</v>
      </c>
      <c r="C23" s="61"/>
      <c r="D23" s="62"/>
    </row>
    <row r="24" spans="1:7" ht="60.4" customHeight="1" thickBot="1" x14ac:dyDescent="0.25">
      <c r="A24" s="63">
        <v>10</v>
      </c>
      <c r="B24" s="36" t="s">
        <v>46</v>
      </c>
      <c r="C24" s="59" t="s">
        <v>235</v>
      </c>
      <c r="D24" s="60"/>
      <c r="F24" s="45">
        <f>IF(C24&lt;&gt;"",1,0)</f>
        <v>1</v>
      </c>
      <c r="G24" s="45" t="str">
        <f>"Question n° "&amp;A24&amp;" sans réponse …"</f>
        <v>Question n° 10 sans réponse …</v>
      </c>
    </row>
    <row r="25" spans="1:7" ht="60.4" customHeight="1" thickBot="1" x14ac:dyDescent="0.25">
      <c r="A25" s="64"/>
      <c r="B25" s="36" t="s">
        <v>47</v>
      </c>
      <c r="C25" s="61"/>
      <c r="D25" s="62"/>
    </row>
    <row r="26" spans="1:7" ht="60.4" customHeight="1" thickBot="1" x14ac:dyDescent="0.25">
      <c r="A26" s="63">
        <v>11</v>
      </c>
      <c r="B26" s="36" t="s">
        <v>48</v>
      </c>
      <c r="C26" s="59" t="s">
        <v>232</v>
      </c>
      <c r="D26" s="60"/>
      <c r="F26" s="45">
        <f>IF(C26&lt;&gt;"",1,0)</f>
        <v>1</v>
      </c>
      <c r="G26" s="45" t="str">
        <f>"Question n° "&amp;A26&amp;" sans réponse …"</f>
        <v>Question n° 11 sans réponse …</v>
      </c>
    </row>
    <row r="27" spans="1:7" ht="60.4" customHeight="1" thickBot="1" x14ac:dyDescent="0.25">
      <c r="A27" s="64"/>
      <c r="B27" s="36" t="s">
        <v>49</v>
      </c>
      <c r="C27" s="61"/>
      <c r="D27" s="62"/>
    </row>
    <row r="28" spans="1:7" ht="60.4" customHeight="1" thickBot="1" x14ac:dyDescent="0.25">
      <c r="A28" s="63">
        <v>12</v>
      </c>
      <c r="B28" s="35" t="s">
        <v>50</v>
      </c>
      <c r="C28" s="59" t="s">
        <v>232</v>
      </c>
      <c r="D28" s="60"/>
      <c r="F28" s="45">
        <f>IF(C28&lt;&gt;"",1,0)</f>
        <v>1</v>
      </c>
      <c r="G28" s="45" t="str">
        <f>"Question n° "&amp;A28&amp;" sans réponse …"</f>
        <v>Question n° 12 sans réponse …</v>
      </c>
    </row>
    <row r="29" spans="1:7" ht="60.4" customHeight="1" thickBot="1" x14ac:dyDescent="0.25">
      <c r="A29" s="64"/>
      <c r="B29" s="36" t="s">
        <v>51</v>
      </c>
      <c r="C29" s="61"/>
      <c r="D29" s="62"/>
    </row>
    <row r="30" spans="1:7" ht="60.4" customHeight="1" thickBot="1" x14ac:dyDescent="0.25">
      <c r="A30" s="63">
        <v>13</v>
      </c>
      <c r="B30" s="36" t="s">
        <v>52</v>
      </c>
      <c r="C30" s="59" t="s">
        <v>235</v>
      </c>
      <c r="D30" s="60"/>
      <c r="F30" s="45">
        <f>IF(C30&lt;&gt;"",1,0)</f>
        <v>1</v>
      </c>
      <c r="G30" s="45" t="str">
        <f>"Question n° "&amp;A30&amp;" sans réponse …"</f>
        <v>Question n° 13 sans réponse …</v>
      </c>
    </row>
    <row r="31" spans="1:7" ht="60.4" customHeight="1" thickBot="1" x14ac:dyDescent="0.25">
      <c r="A31" s="64"/>
      <c r="B31" s="36" t="s">
        <v>53</v>
      </c>
      <c r="C31" s="61"/>
      <c r="D31" s="62"/>
    </row>
    <row r="32" spans="1:7" ht="60.4" customHeight="1" thickBot="1" x14ac:dyDescent="0.25">
      <c r="A32" s="63">
        <v>14</v>
      </c>
      <c r="B32" s="36" t="s">
        <v>54</v>
      </c>
      <c r="C32" s="59" t="s">
        <v>232</v>
      </c>
      <c r="D32" s="60"/>
      <c r="F32" s="45">
        <f>IF(C32&lt;&gt;"",1,0)</f>
        <v>1</v>
      </c>
      <c r="G32" s="45" t="str">
        <f>"Question n° "&amp;A32&amp;" sans réponse …"</f>
        <v>Question n° 14 sans réponse …</v>
      </c>
    </row>
    <row r="33" spans="1:7" ht="60.4" customHeight="1" thickBot="1" x14ac:dyDescent="0.25">
      <c r="A33" s="64"/>
      <c r="B33" s="36" t="s">
        <v>55</v>
      </c>
      <c r="C33" s="61"/>
      <c r="D33" s="62"/>
    </row>
    <row r="34" spans="1:7" ht="60.4" customHeight="1" thickBot="1" x14ac:dyDescent="0.25">
      <c r="A34" s="63">
        <v>15</v>
      </c>
      <c r="B34" s="36" t="s">
        <v>56</v>
      </c>
      <c r="C34" s="59" t="s">
        <v>232</v>
      </c>
      <c r="D34" s="60"/>
      <c r="F34" s="45">
        <f>IF(C34&lt;&gt;"",1,0)</f>
        <v>1</v>
      </c>
      <c r="G34" s="45" t="str">
        <f>"Question n° "&amp;A34&amp;" sans réponse …"</f>
        <v>Question n° 15 sans réponse …</v>
      </c>
    </row>
    <row r="35" spans="1:7" ht="60.4" customHeight="1" thickBot="1" x14ac:dyDescent="0.25">
      <c r="A35" s="64"/>
      <c r="B35" s="36" t="s">
        <v>57</v>
      </c>
      <c r="C35" s="61"/>
      <c r="D35" s="62"/>
    </row>
    <row r="36" spans="1:7" ht="60.4" customHeight="1" thickBot="1" x14ac:dyDescent="0.25">
      <c r="A36" s="63">
        <v>16</v>
      </c>
      <c r="B36" s="36" t="s">
        <v>58</v>
      </c>
      <c r="C36" s="59" t="s">
        <v>232</v>
      </c>
      <c r="D36" s="60"/>
      <c r="F36" s="45">
        <f>IF(C36&lt;&gt;"",1,0)</f>
        <v>1</v>
      </c>
      <c r="G36" s="45" t="str">
        <f>"Question n° "&amp;A36&amp;" sans réponse …"</f>
        <v>Question n° 16 sans réponse …</v>
      </c>
    </row>
    <row r="37" spans="1:7" ht="60.4" customHeight="1" thickBot="1" x14ac:dyDescent="0.25">
      <c r="A37" s="64"/>
      <c r="B37" s="36" t="s">
        <v>59</v>
      </c>
      <c r="C37" s="61"/>
      <c r="D37" s="62"/>
    </row>
    <row r="38" spans="1:7" ht="60.4" customHeight="1" thickBot="1" x14ac:dyDescent="0.25">
      <c r="A38" s="63">
        <v>17</v>
      </c>
      <c r="B38" s="35" t="s">
        <v>60</v>
      </c>
      <c r="C38" s="59" t="s">
        <v>232</v>
      </c>
      <c r="D38" s="60"/>
      <c r="F38" s="45">
        <f>IF(C38&lt;&gt;"",1,0)</f>
        <v>1</v>
      </c>
      <c r="G38" s="45" t="str">
        <f>"Question n° "&amp;A38&amp;" sans réponse …"</f>
        <v>Question n° 17 sans réponse …</v>
      </c>
    </row>
    <row r="39" spans="1:7" ht="60.4" customHeight="1" thickBot="1" x14ac:dyDescent="0.25">
      <c r="A39" s="64"/>
      <c r="B39" s="36" t="s">
        <v>61</v>
      </c>
      <c r="C39" s="61"/>
      <c r="D39" s="62"/>
    </row>
    <row r="40" spans="1:7" ht="60.4" customHeight="1" thickBot="1" x14ac:dyDescent="0.25">
      <c r="A40" s="63">
        <v>18</v>
      </c>
      <c r="B40" s="36" t="s">
        <v>62</v>
      </c>
      <c r="C40" s="59" t="s">
        <v>235</v>
      </c>
      <c r="D40" s="60"/>
      <c r="F40" s="45">
        <f>IF(C40&lt;&gt;"",1,0)</f>
        <v>1</v>
      </c>
      <c r="G40" s="45" t="str">
        <f>"Question n° "&amp;A40&amp;" sans réponse …"</f>
        <v>Question n° 18 sans réponse …</v>
      </c>
    </row>
    <row r="41" spans="1:7" ht="60.4" customHeight="1" thickBot="1" x14ac:dyDescent="0.25">
      <c r="A41" s="64"/>
      <c r="B41" s="36" t="s">
        <v>63</v>
      </c>
      <c r="C41" s="61"/>
      <c r="D41" s="62"/>
    </row>
    <row r="42" spans="1:7" ht="60.4" customHeight="1" thickBot="1" x14ac:dyDescent="0.25">
      <c r="A42" s="63">
        <v>19</v>
      </c>
      <c r="B42" s="36" t="s">
        <v>64</v>
      </c>
      <c r="C42" s="59" t="s">
        <v>232</v>
      </c>
      <c r="D42" s="60"/>
      <c r="F42" s="45">
        <f>IF(C42&lt;&gt;"",1,0)</f>
        <v>1</v>
      </c>
      <c r="G42" s="45" t="str">
        <f>"Question n° "&amp;A42&amp;" sans réponse …"</f>
        <v>Question n° 19 sans réponse …</v>
      </c>
    </row>
    <row r="43" spans="1:7" ht="60.4" customHeight="1" thickBot="1" x14ac:dyDescent="0.25">
      <c r="A43" s="64"/>
      <c r="B43" s="36" t="s">
        <v>65</v>
      </c>
      <c r="C43" s="61"/>
      <c r="D43" s="62"/>
    </row>
    <row r="44" spans="1:7" ht="60.4" customHeight="1" thickBot="1" x14ac:dyDescent="0.25">
      <c r="A44" s="63">
        <v>20</v>
      </c>
      <c r="B44" s="36" t="s">
        <v>66</v>
      </c>
      <c r="C44" s="59" t="s">
        <v>232</v>
      </c>
      <c r="D44" s="60"/>
      <c r="F44" s="45">
        <f>IF(C44&lt;&gt;"",1,0)</f>
        <v>1</v>
      </c>
      <c r="G44" s="45" t="str">
        <f>"Question n° "&amp;A44&amp;" sans réponse …"</f>
        <v>Question n° 20 sans réponse …</v>
      </c>
    </row>
    <row r="45" spans="1:7" ht="60.4" customHeight="1" thickBot="1" x14ac:dyDescent="0.25">
      <c r="A45" s="64"/>
      <c r="B45" s="36" t="s">
        <v>67</v>
      </c>
      <c r="C45" s="61"/>
      <c r="D45" s="62"/>
    </row>
    <row r="46" spans="1:7" ht="60.4" customHeight="1" thickBot="1" x14ac:dyDescent="0.25">
      <c r="A46" s="63">
        <v>21</v>
      </c>
      <c r="B46" s="36" t="s">
        <v>68</v>
      </c>
      <c r="C46" s="59" t="s">
        <v>232</v>
      </c>
      <c r="D46" s="60"/>
      <c r="F46" s="45">
        <f>IF(C46&lt;&gt;"",1,0)</f>
        <v>1</v>
      </c>
      <c r="G46" s="45" t="str">
        <f>"Question n° "&amp;A46&amp;" sans réponse …"</f>
        <v>Question n° 21 sans réponse …</v>
      </c>
    </row>
    <row r="47" spans="1:7" ht="60.4" customHeight="1" thickBot="1" x14ac:dyDescent="0.25">
      <c r="A47" s="64"/>
      <c r="B47" s="36" t="s">
        <v>69</v>
      </c>
      <c r="C47" s="61"/>
      <c r="D47" s="62"/>
    </row>
    <row r="48" spans="1:7" ht="60.4" customHeight="1" thickBot="1" x14ac:dyDescent="0.25">
      <c r="A48" s="63">
        <v>22</v>
      </c>
      <c r="B48" s="35" t="s">
        <v>70</v>
      </c>
      <c r="C48" s="59" t="s">
        <v>235</v>
      </c>
      <c r="D48" s="60"/>
      <c r="F48" s="45">
        <f>IF(C48&lt;&gt;"",1,0)</f>
        <v>1</v>
      </c>
      <c r="G48" s="45" t="str">
        <f>"Question n° "&amp;A48&amp;" sans réponse …"</f>
        <v>Question n° 22 sans réponse …</v>
      </c>
    </row>
    <row r="49" spans="1:7" ht="60.4" customHeight="1" thickBot="1" x14ac:dyDescent="0.25">
      <c r="A49" s="64"/>
      <c r="B49" s="36" t="s">
        <v>71</v>
      </c>
      <c r="C49" s="61"/>
      <c r="D49" s="62"/>
    </row>
    <row r="50" spans="1:7" ht="60.4" customHeight="1" thickBot="1" x14ac:dyDescent="0.25">
      <c r="A50" s="63">
        <v>23</v>
      </c>
      <c r="B50" s="36" t="s">
        <v>72</v>
      </c>
      <c r="C50" s="59" t="s">
        <v>232</v>
      </c>
      <c r="D50" s="60"/>
      <c r="F50" s="45">
        <f>IF(C50&lt;&gt;"",1,0)</f>
        <v>1</v>
      </c>
      <c r="G50" s="45" t="str">
        <f>"Question n° "&amp;A50&amp;" sans réponse …"</f>
        <v>Question n° 23 sans réponse …</v>
      </c>
    </row>
    <row r="51" spans="1:7" ht="60.4" customHeight="1" thickBot="1" x14ac:dyDescent="0.25">
      <c r="A51" s="64"/>
      <c r="B51" s="36" t="s">
        <v>73</v>
      </c>
      <c r="C51" s="61"/>
      <c r="D51" s="62"/>
    </row>
    <row r="52" spans="1:7" ht="60.4" customHeight="1" thickBot="1" x14ac:dyDescent="0.25">
      <c r="A52" s="63">
        <v>24</v>
      </c>
      <c r="B52" s="36" t="s">
        <v>74</v>
      </c>
      <c r="C52" s="59" t="s">
        <v>232</v>
      </c>
      <c r="D52" s="60"/>
      <c r="F52" s="45">
        <f>IF(C52&lt;&gt;"",1,0)</f>
        <v>1</v>
      </c>
      <c r="G52" s="45" t="str">
        <f>"Question n° "&amp;A52&amp;" sans réponse …"</f>
        <v>Question n° 24 sans réponse …</v>
      </c>
    </row>
    <row r="53" spans="1:7" ht="60.4" customHeight="1" thickBot="1" x14ac:dyDescent="0.25">
      <c r="A53" s="64"/>
      <c r="B53" s="36" t="s">
        <v>75</v>
      </c>
      <c r="C53" s="61"/>
      <c r="D53" s="62"/>
    </row>
    <row r="54" spans="1:7" ht="60.4" customHeight="1" thickBot="1" x14ac:dyDescent="0.25">
      <c r="A54" s="63">
        <v>25</v>
      </c>
      <c r="B54" s="36" t="s">
        <v>76</v>
      </c>
      <c r="C54" s="59" t="s">
        <v>232</v>
      </c>
      <c r="D54" s="60"/>
      <c r="F54" s="45">
        <f>IF(C54&lt;&gt;"",1,0)</f>
        <v>1</v>
      </c>
      <c r="G54" s="45" t="str">
        <f>"Question n° "&amp;A54&amp;" sans réponse …"</f>
        <v>Question n° 25 sans réponse …</v>
      </c>
    </row>
    <row r="55" spans="1:7" ht="60.4" customHeight="1" thickBot="1" x14ac:dyDescent="0.25">
      <c r="A55" s="64"/>
      <c r="B55" s="36" t="s">
        <v>77</v>
      </c>
      <c r="C55" s="61"/>
      <c r="D55" s="62"/>
    </row>
    <row r="56" spans="1:7" ht="60.4" customHeight="1" thickBot="1" x14ac:dyDescent="0.25">
      <c r="A56" s="63">
        <v>26</v>
      </c>
      <c r="B56" s="36" t="s">
        <v>78</v>
      </c>
      <c r="C56" s="59" t="s">
        <v>235</v>
      </c>
      <c r="D56" s="60"/>
      <c r="F56" s="45">
        <f>IF(C56&lt;&gt;"",1,0)</f>
        <v>1</v>
      </c>
      <c r="G56" s="45" t="str">
        <f>"Question n° "&amp;A56&amp;" sans réponse …"</f>
        <v>Question n° 26 sans réponse …</v>
      </c>
    </row>
    <row r="57" spans="1:7" ht="60.4" customHeight="1" thickBot="1" x14ac:dyDescent="0.25">
      <c r="A57" s="64"/>
      <c r="B57" s="36" t="s">
        <v>79</v>
      </c>
      <c r="C57" s="61"/>
      <c r="D57" s="62"/>
    </row>
    <row r="58" spans="1:7" ht="60.4" customHeight="1" thickBot="1" x14ac:dyDescent="0.25">
      <c r="A58" s="63">
        <v>27</v>
      </c>
      <c r="B58" s="35" t="s">
        <v>80</v>
      </c>
      <c r="C58" s="59" t="s">
        <v>232</v>
      </c>
      <c r="D58" s="60"/>
      <c r="F58" s="45">
        <f>IF(C58&lt;&gt;"",1,0)</f>
        <v>1</v>
      </c>
      <c r="G58" s="45" t="str">
        <f>"Question n° "&amp;A58&amp;" sans réponse …"</f>
        <v>Question n° 27 sans réponse …</v>
      </c>
    </row>
    <row r="59" spans="1:7" ht="60.4" customHeight="1" thickBot="1" x14ac:dyDescent="0.25">
      <c r="A59" s="64"/>
      <c r="B59" s="36" t="s">
        <v>81</v>
      </c>
      <c r="C59" s="61"/>
      <c r="D59" s="62"/>
    </row>
    <row r="60" spans="1:7" ht="60.4" customHeight="1" thickBot="1" x14ac:dyDescent="0.25">
      <c r="A60" s="63">
        <v>28</v>
      </c>
      <c r="B60" s="36" t="s">
        <v>82</v>
      </c>
      <c r="C60" s="59" t="s">
        <v>235</v>
      </c>
      <c r="D60" s="60"/>
      <c r="F60" s="45">
        <f>IF(C60&lt;&gt;"",1,0)</f>
        <v>1</v>
      </c>
      <c r="G60" s="45" t="str">
        <f>"Question n° "&amp;A60&amp;" sans réponse …"</f>
        <v>Question n° 28 sans réponse …</v>
      </c>
    </row>
    <row r="61" spans="1:7" ht="60.4" customHeight="1" thickBot="1" x14ac:dyDescent="0.25">
      <c r="A61" s="64"/>
      <c r="B61" s="36" t="s">
        <v>83</v>
      </c>
      <c r="C61" s="61"/>
      <c r="D61" s="62"/>
    </row>
    <row r="62" spans="1:7" ht="60.4" customHeight="1" thickBot="1" x14ac:dyDescent="0.25">
      <c r="A62" s="63">
        <v>29</v>
      </c>
      <c r="B62" s="36" t="s">
        <v>84</v>
      </c>
      <c r="C62" s="59" t="s">
        <v>232</v>
      </c>
      <c r="D62" s="60"/>
      <c r="F62" s="45">
        <f>IF(C62&lt;&gt;"",1,0)</f>
        <v>1</v>
      </c>
      <c r="G62" s="45" t="str">
        <f>"Question n° "&amp;A62&amp;" sans réponse …"</f>
        <v>Question n° 29 sans réponse …</v>
      </c>
    </row>
    <row r="63" spans="1:7" ht="60.4" customHeight="1" thickBot="1" x14ac:dyDescent="0.25">
      <c r="A63" s="64"/>
      <c r="B63" s="36" t="s">
        <v>85</v>
      </c>
      <c r="C63" s="61"/>
      <c r="D63" s="62"/>
    </row>
    <row r="64" spans="1:7" ht="60.4" customHeight="1" thickBot="1" x14ac:dyDescent="0.25">
      <c r="A64" s="63">
        <v>30</v>
      </c>
      <c r="B64" s="36" t="s">
        <v>86</v>
      </c>
      <c r="C64" s="59" t="s">
        <v>232</v>
      </c>
      <c r="D64" s="60"/>
      <c r="F64" s="45">
        <f>IF(C64&lt;&gt;"",1,0)</f>
        <v>1</v>
      </c>
      <c r="G64" s="45" t="str">
        <f>"Question n° "&amp;A64&amp;" sans réponse …"</f>
        <v>Question n° 30 sans réponse …</v>
      </c>
    </row>
    <row r="65" spans="1:7" ht="60.4" customHeight="1" thickBot="1" x14ac:dyDescent="0.25">
      <c r="A65" s="64"/>
      <c r="B65" s="36" t="s">
        <v>87</v>
      </c>
      <c r="C65" s="61"/>
      <c r="D65" s="62"/>
    </row>
    <row r="66" spans="1:7" ht="60.4" customHeight="1" thickBot="1" x14ac:dyDescent="0.25">
      <c r="A66" s="63">
        <v>31</v>
      </c>
      <c r="B66" s="36" t="s">
        <v>88</v>
      </c>
      <c r="C66" s="59" t="s">
        <v>235</v>
      </c>
      <c r="D66" s="60"/>
      <c r="F66" s="45">
        <f>IF(C66&lt;&gt;"",1,0)</f>
        <v>1</v>
      </c>
      <c r="G66" s="45" t="str">
        <f>"Question n° "&amp;A66&amp;" sans réponse …"</f>
        <v>Question n° 31 sans réponse …</v>
      </c>
    </row>
    <row r="67" spans="1:7" ht="60.4" customHeight="1" thickBot="1" x14ac:dyDescent="0.25">
      <c r="A67" s="64"/>
      <c r="B67" s="36" t="s">
        <v>89</v>
      </c>
      <c r="C67" s="61"/>
      <c r="D67" s="62"/>
    </row>
    <row r="68" spans="1:7" ht="60.4" customHeight="1" thickBot="1" x14ac:dyDescent="0.25">
      <c r="A68" s="63">
        <v>32</v>
      </c>
      <c r="B68" s="35" t="s">
        <v>90</v>
      </c>
      <c r="C68" s="59" t="s">
        <v>232</v>
      </c>
      <c r="D68" s="60"/>
      <c r="F68" s="45">
        <f>IF(C68&lt;&gt;"",1,0)</f>
        <v>1</v>
      </c>
      <c r="G68" s="45" t="str">
        <f>"Question n° "&amp;A68&amp;" sans réponse …"</f>
        <v>Question n° 32 sans réponse …</v>
      </c>
    </row>
    <row r="69" spans="1:7" ht="60.4" customHeight="1" thickBot="1" x14ac:dyDescent="0.25">
      <c r="A69" s="64"/>
      <c r="B69" s="36" t="s">
        <v>91</v>
      </c>
      <c r="C69" s="61"/>
      <c r="D69" s="62"/>
    </row>
    <row r="70" spans="1:7" ht="60.4" customHeight="1" thickBot="1" x14ac:dyDescent="0.25">
      <c r="A70" s="63">
        <v>33</v>
      </c>
      <c r="B70" s="36" t="s">
        <v>92</v>
      </c>
      <c r="C70" s="59" t="s">
        <v>232</v>
      </c>
      <c r="D70" s="60"/>
      <c r="F70" s="45">
        <f>IF(C70&lt;&gt;"",1,0)</f>
        <v>1</v>
      </c>
      <c r="G70" s="45" t="str">
        <f>"Question n° "&amp;A70&amp;" sans réponse …"</f>
        <v>Question n° 33 sans réponse …</v>
      </c>
    </row>
    <row r="71" spans="1:7" ht="60.4" customHeight="1" thickBot="1" x14ac:dyDescent="0.25">
      <c r="A71" s="64"/>
      <c r="B71" s="36" t="s">
        <v>93</v>
      </c>
      <c r="C71" s="61"/>
      <c r="D71" s="62"/>
    </row>
    <row r="72" spans="1:7" ht="60.4" customHeight="1" thickBot="1" x14ac:dyDescent="0.25">
      <c r="A72" s="63">
        <v>34</v>
      </c>
      <c r="B72" s="36" t="s">
        <v>94</v>
      </c>
      <c r="C72" s="59" t="s">
        <v>232</v>
      </c>
      <c r="D72" s="60"/>
      <c r="F72" s="45">
        <f>IF(C72&lt;&gt;"",1,0)</f>
        <v>1</v>
      </c>
      <c r="G72" s="45" t="str">
        <f>"Question n° "&amp;A72&amp;" sans réponse …"</f>
        <v>Question n° 34 sans réponse …</v>
      </c>
    </row>
    <row r="73" spans="1:7" ht="60.4" customHeight="1" thickBot="1" x14ac:dyDescent="0.25">
      <c r="A73" s="64"/>
      <c r="B73" s="36" t="s">
        <v>95</v>
      </c>
      <c r="C73" s="61"/>
      <c r="D73" s="62"/>
    </row>
    <row r="74" spans="1:7" ht="60.4" customHeight="1" thickBot="1" x14ac:dyDescent="0.25">
      <c r="A74" s="63">
        <v>35</v>
      </c>
      <c r="B74" s="36" t="s">
        <v>96</v>
      </c>
      <c r="C74" s="59" t="s">
        <v>235</v>
      </c>
      <c r="D74" s="60"/>
      <c r="F74" s="45">
        <f>IF(C74&lt;&gt;"",1,0)</f>
        <v>1</v>
      </c>
      <c r="G74" s="45" t="str">
        <f>"Question n° "&amp;A74&amp;" sans réponse …"</f>
        <v>Question n° 35 sans réponse …</v>
      </c>
    </row>
    <row r="75" spans="1:7" ht="60.4" customHeight="1" thickBot="1" x14ac:dyDescent="0.25">
      <c r="A75" s="64"/>
      <c r="B75" s="36" t="s">
        <v>97</v>
      </c>
      <c r="C75" s="61"/>
      <c r="D75" s="62"/>
    </row>
    <row r="76" spans="1:7" ht="60.4" customHeight="1" thickBot="1" x14ac:dyDescent="0.25">
      <c r="A76" s="63">
        <v>36</v>
      </c>
      <c r="B76" s="36" t="s">
        <v>98</v>
      </c>
      <c r="C76" s="59" t="s">
        <v>232</v>
      </c>
      <c r="D76" s="60"/>
      <c r="F76" s="45">
        <f>IF(C76&lt;&gt;"",1,0)</f>
        <v>1</v>
      </c>
      <c r="G76" s="45" t="str">
        <f>"Question n° "&amp;A76&amp;" sans réponse …"</f>
        <v>Question n° 36 sans réponse …</v>
      </c>
    </row>
    <row r="77" spans="1:7" ht="60.4" customHeight="1" thickBot="1" x14ac:dyDescent="0.25">
      <c r="A77" s="64"/>
      <c r="B77" s="36" t="s">
        <v>99</v>
      </c>
      <c r="C77" s="61"/>
      <c r="D77" s="62"/>
    </row>
    <row r="78" spans="1:7" ht="60.4" customHeight="1" thickBot="1" x14ac:dyDescent="0.25">
      <c r="A78" s="63">
        <v>37</v>
      </c>
      <c r="B78" s="35" t="s">
        <v>100</v>
      </c>
      <c r="C78" s="59" t="s">
        <v>232</v>
      </c>
      <c r="D78" s="60"/>
      <c r="F78" s="45">
        <f>IF(C78&lt;&gt;"",1,0)</f>
        <v>1</v>
      </c>
      <c r="G78" s="45" t="str">
        <f>"Question n° "&amp;A78&amp;" sans réponse …"</f>
        <v>Question n° 37 sans réponse …</v>
      </c>
    </row>
    <row r="79" spans="1:7" ht="60.4" customHeight="1" thickBot="1" x14ac:dyDescent="0.25">
      <c r="A79" s="64"/>
      <c r="B79" s="36" t="s">
        <v>101</v>
      </c>
      <c r="C79" s="61"/>
      <c r="D79" s="62"/>
    </row>
    <row r="80" spans="1:7" ht="60.4" customHeight="1" thickBot="1" x14ac:dyDescent="0.25">
      <c r="A80" s="63">
        <v>38</v>
      </c>
      <c r="B80" s="36" t="s">
        <v>102</v>
      </c>
      <c r="C80" s="59" t="s">
        <v>232</v>
      </c>
      <c r="D80" s="60"/>
      <c r="F80" s="45">
        <f>IF(C80&lt;&gt;"",1,0)</f>
        <v>1</v>
      </c>
      <c r="G80" s="45" t="str">
        <f>"Question n° "&amp;A80&amp;" sans réponse …"</f>
        <v>Question n° 38 sans réponse …</v>
      </c>
    </row>
    <row r="81" spans="1:7" ht="60.4" customHeight="1" thickBot="1" x14ac:dyDescent="0.25">
      <c r="A81" s="64"/>
      <c r="B81" s="36" t="s">
        <v>103</v>
      </c>
      <c r="C81" s="61"/>
      <c r="D81" s="62"/>
    </row>
    <row r="82" spans="1:7" ht="60.4" customHeight="1" thickBot="1" x14ac:dyDescent="0.25">
      <c r="A82" s="63">
        <v>39</v>
      </c>
      <c r="B82" s="36" t="s">
        <v>104</v>
      </c>
      <c r="C82" s="59" t="s">
        <v>232</v>
      </c>
      <c r="D82" s="60"/>
      <c r="F82" s="45">
        <f>IF(C82&lt;&gt;"",1,0)</f>
        <v>1</v>
      </c>
      <c r="G82" s="45" t="str">
        <f>"Question n° "&amp;A82&amp;" sans réponse …"</f>
        <v>Question n° 39 sans réponse …</v>
      </c>
    </row>
    <row r="83" spans="1:7" ht="60.4" customHeight="1" thickBot="1" x14ac:dyDescent="0.25">
      <c r="A83" s="64"/>
      <c r="B83" s="36" t="s">
        <v>105</v>
      </c>
      <c r="C83" s="61"/>
      <c r="D83" s="62"/>
    </row>
    <row r="84" spans="1:7" ht="60.4" customHeight="1" thickBot="1" x14ac:dyDescent="0.25">
      <c r="A84" s="63">
        <v>40</v>
      </c>
      <c r="B84" s="36" t="s">
        <v>106</v>
      </c>
      <c r="C84" s="59" t="s">
        <v>232</v>
      </c>
      <c r="D84" s="60"/>
      <c r="F84" s="45">
        <f>IF(C84&lt;&gt;"",1,0)</f>
        <v>1</v>
      </c>
      <c r="G84" s="45" t="str">
        <f>"Question n° "&amp;A84&amp;" sans réponse …"</f>
        <v>Question n° 40 sans réponse …</v>
      </c>
    </row>
    <row r="85" spans="1:7" ht="60.4" customHeight="1" thickBot="1" x14ac:dyDescent="0.25">
      <c r="A85" s="64"/>
      <c r="B85" s="36" t="s">
        <v>107</v>
      </c>
      <c r="C85" s="61"/>
      <c r="D85" s="62"/>
    </row>
    <row r="86" spans="1:7" ht="60.4" customHeight="1" thickBot="1" x14ac:dyDescent="0.25">
      <c r="A86" s="63">
        <v>41</v>
      </c>
      <c r="B86" s="36" t="s">
        <v>108</v>
      </c>
      <c r="C86" s="59" t="s">
        <v>232</v>
      </c>
      <c r="D86" s="60"/>
      <c r="F86" s="45">
        <f>IF(C86&lt;&gt;"",1,0)</f>
        <v>1</v>
      </c>
      <c r="G86" s="45" t="str">
        <f>"Question n° "&amp;A86&amp;" sans réponse …"</f>
        <v>Question n° 41 sans réponse …</v>
      </c>
    </row>
    <row r="87" spans="1:7" ht="60.4" customHeight="1" thickBot="1" x14ac:dyDescent="0.25">
      <c r="A87" s="64"/>
      <c r="B87" s="36" t="s">
        <v>109</v>
      </c>
      <c r="C87" s="61"/>
      <c r="D87" s="62"/>
    </row>
    <row r="88" spans="1:7" ht="60.4" customHeight="1" thickBot="1" x14ac:dyDescent="0.25">
      <c r="A88" s="63">
        <v>42</v>
      </c>
      <c r="B88" s="35" t="s">
        <v>110</v>
      </c>
      <c r="C88" s="59" t="s">
        <v>232</v>
      </c>
      <c r="D88" s="60"/>
      <c r="F88" s="45">
        <f>IF(C88&lt;&gt;"",1,0)</f>
        <v>1</v>
      </c>
      <c r="G88" s="45" t="str">
        <f>"Question n° "&amp;A88&amp;" sans réponse …"</f>
        <v>Question n° 42 sans réponse …</v>
      </c>
    </row>
    <row r="89" spans="1:7" ht="60.4" customHeight="1" thickBot="1" x14ac:dyDescent="0.25">
      <c r="A89" s="64"/>
      <c r="B89" s="36" t="s">
        <v>111</v>
      </c>
      <c r="C89" s="61"/>
      <c r="D89" s="62"/>
    </row>
    <row r="90" spans="1:7" ht="60.4" customHeight="1" thickBot="1" x14ac:dyDescent="0.25">
      <c r="A90" s="63">
        <v>43</v>
      </c>
      <c r="B90" s="36" t="s">
        <v>112</v>
      </c>
      <c r="C90" s="59" t="s">
        <v>232</v>
      </c>
      <c r="D90" s="60"/>
      <c r="F90" s="45">
        <f>IF(C90&lt;&gt;"",1,0)</f>
        <v>1</v>
      </c>
      <c r="G90" s="45" t="str">
        <f>"Question n° "&amp;A90&amp;" sans réponse …"</f>
        <v>Question n° 43 sans réponse …</v>
      </c>
    </row>
    <row r="91" spans="1:7" ht="60.4" customHeight="1" thickBot="1" x14ac:dyDescent="0.25">
      <c r="A91" s="64"/>
      <c r="B91" s="36" t="s">
        <v>113</v>
      </c>
      <c r="C91" s="61"/>
      <c r="D91" s="62"/>
    </row>
    <row r="92" spans="1:7" ht="60.4" customHeight="1" thickBot="1" x14ac:dyDescent="0.25">
      <c r="A92" s="63">
        <v>44</v>
      </c>
      <c r="B92" s="36" t="s">
        <v>114</v>
      </c>
      <c r="C92" s="59" t="s">
        <v>232</v>
      </c>
      <c r="D92" s="60"/>
      <c r="F92" s="45">
        <f>IF(C92&lt;&gt;"",1,0)</f>
        <v>1</v>
      </c>
      <c r="G92" s="45" t="str">
        <f>"Question n° "&amp;A92&amp;" sans réponse …"</f>
        <v>Question n° 44 sans réponse …</v>
      </c>
    </row>
    <row r="93" spans="1:7" ht="60.4" customHeight="1" thickBot="1" x14ac:dyDescent="0.25">
      <c r="A93" s="64"/>
      <c r="B93" s="36" t="s">
        <v>115</v>
      </c>
      <c r="C93" s="61"/>
      <c r="D93" s="62"/>
    </row>
    <row r="94" spans="1:7" ht="60.4" customHeight="1" thickBot="1" x14ac:dyDescent="0.25">
      <c r="A94" s="63">
        <v>45</v>
      </c>
      <c r="B94" s="36" t="s">
        <v>116</v>
      </c>
      <c r="C94" s="59" t="s">
        <v>232</v>
      </c>
      <c r="D94" s="60"/>
      <c r="F94" s="45">
        <f>IF(C94&lt;&gt;"",1,0)</f>
        <v>1</v>
      </c>
      <c r="G94" s="45" t="str">
        <f>"Question n° "&amp;A94&amp;" sans réponse …"</f>
        <v>Question n° 45 sans réponse …</v>
      </c>
    </row>
    <row r="95" spans="1:7" ht="60.4" customHeight="1" thickBot="1" x14ac:dyDescent="0.25">
      <c r="A95" s="64"/>
      <c r="B95" s="36" t="s">
        <v>117</v>
      </c>
      <c r="C95" s="61"/>
      <c r="D95" s="62"/>
    </row>
    <row r="96" spans="1:7" ht="60.4" customHeight="1" thickBot="1" x14ac:dyDescent="0.25">
      <c r="A96" s="63">
        <v>46</v>
      </c>
      <c r="B96" s="36" t="s">
        <v>118</v>
      </c>
      <c r="C96" s="59" t="s">
        <v>232</v>
      </c>
      <c r="D96" s="60"/>
      <c r="F96" s="45">
        <f>IF(C96&lt;&gt;"",1,0)</f>
        <v>1</v>
      </c>
      <c r="G96" s="45" t="str">
        <f>"Question n° "&amp;A96&amp;" sans réponse …"</f>
        <v>Question n° 46 sans réponse …</v>
      </c>
    </row>
    <row r="97" spans="1:7" ht="60.4" customHeight="1" thickBot="1" x14ac:dyDescent="0.25">
      <c r="A97" s="64"/>
      <c r="B97" s="36" t="s">
        <v>119</v>
      </c>
      <c r="C97" s="61"/>
      <c r="D97" s="62"/>
    </row>
    <row r="98" spans="1:7" ht="60.4" customHeight="1" thickBot="1" x14ac:dyDescent="0.25">
      <c r="A98" s="63">
        <v>47</v>
      </c>
      <c r="B98" s="35" t="s">
        <v>120</v>
      </c>
      <c r="C98" s="59" t="s">
        <v>232</v>
      </c>
      <c r="D98" s="60"/>
      <c r="F98" s="45">
        <f>IF(C98&lt;&gt;"",1,0)</f>
        <v>1</v>
      </c>
      <c r="G98" s="45" t="str">
        <f>"Question n° "&amp;A98&amp;" sans réponse …"</f>
        <v>Question n° 47 sans réponse …</v>
      </c>
    </row>
    <row r="99" spans="1:7" ht="60.4" customHeight="1" thickBot="1" x14ac:dyDescent="0.25">
      <c r="A99" s="64"/>
      <c r="B99" s="36" t="s">
        <v>121</v>
      </c>
      <c r="C99" s="61"/>
      <c r="D99" s="62"/>
    </row>
    <row r="100" spans="1:7" ht="60.4" customHeight="1" thickBot="1" x14ac:dyDescent="0.25">
      <c r="A100" s="63">
        <v>48</v>
      </c>
      <c r="B100" s="36" t="s">
        <v>122</v>
      </c>
      <c r="C100" s="59" t="s">
        <v>232</v>
      </c>
      <c r="D100" s="60"/>
      <c r="F100" s="45">
        <f>IF(C100&lt;&gt;"",1,0)</f>
        <v>1</v>
      </c>
      <c r="G100" s="45" t="str">
        <f>"Question n° "&amp;A100&amp;" sans réponse …"</f>
        <v>Question n° 48 sans réponse …</v>
      </c>
    </row>
    <row r="101" spans="1:7" ht="60.4" customHeight="1" thickBot="1" x14ac:dyDescent="0.25">
      <c r="A101" s="64"/>
      <c r="B101" s="36" t="s">
        <v>123</v>
      </c>
      <c r="C101" s="61"/>
      <c r="D101" s="62"/>
    </row>
    <row r="102" spans="1:7" ht="60.4" customHeight="1" thickBot="1" x14ac:dyDescent="0.25">
      <c r="A102" s="63">
        <v>49</v>
      </c>
      <c r="B102" s="36" t="s">
        <v>124</v>
      </c>
      <c r="C102" s="59" t="s">
        <v>232</v>
      </c>
      <c r="D102" s="60"/>
      <c r="F102" s="45">
        <f>IF(C102&lt;&gt;"",1,0)</f>
        <v>1</v>
      </c>
      <c r="G102" s="45" t="str">
        <f>"Question n° "&amp;A102&amp;" sans réponse …"</f>
        <v>Question n° 49 sans réponse …</v>
      </c>
    </row>
    <row r="103" spans="1:7" ht="60.4" customHeight="1" thickBot="1" x14ac:dyDescent="0.25">
      <c r="A103" s="64"/>
      <c r="B103" s="36" t="s">
        <v>125</v>
      </c>
      <c r="C103" s="61"/>
      <c r="D103" s="62"/>
    </row>
    <row r="104" spans="1:7" ht="60.4" customHeight="1" thickBot="1" x14ac:dyDescent="0.25">
      <c r="A104" s="63">
        <v>50</v>
      </c>
      <c r="B104" s="36" t="s">
        <v>126</v>
      </c>
      <c r="C104" s="59" t="s">
        <v>232</v>
      </c>
      <c r="D104" s="60"/>
      <c r="F104" s="45">
        <f>IF(C104&lt;&gt;"",1,0)</f>
        <v>1</v>
      </c>
      <c r="G104" s="45" t="str">
        <f>"Question n° "&amp;A104&amp;" sans réponse …"</f>
        <v>Question n° 50 sans réponse …</v>
      </c>
    </row>
    <row r="105" spans="1:7" ht="60.4" customHeight="1" thickBot="1" x14ac:dyDescent="0.25">
      <c r="A105" s="64"/>
      <c r="B105" s="36" t="s">
        <v>127</v>
      </c>
      <c r="C105" s="61"/>
      <c r="D105" s="62"/>
    </row>
    <row r="106" spans="1:7" ht="60.4" customHeight="1" thickBot="1" x14ac:dyDescent="0.25">
      <c r="A106" s="63">
        <v>51</v>
      </c>
      <c r="B106" s="36" t="s">
        <v>128</v>
      </c>
      <c r="C106" s="59" t="s">
        <v>232</v>
      </c>
      <c r="D106" s="60"/>
      <c r="F106" s="45">
        <f>IF(C106&lt;&gt;"",1,0)</f>
        <v>1</v>
      </c>
      <c r="G106" s="45" t="str">
        <f>"Question n° "&amp;A106&amp;" sans réponse …"</f>
        <v>Question n° 51 sans réponse …</v>
      </c>
    </row>
    <row r="107" spans="1:7" ht="60.4" customHeight="1" thickBot="1" x14ac:dyDescent="0.25">
      <c r="A107" s="64"/>
      <c r="B107" s="36" t="s">
        <v>129</v>
      </c>
      <c r="C107" s="61"/>
      <c r="D107" s="62"/>
    </row>
    <row r="108" spans="1:7" ht="60.4" customHeight="1" thickBot="1" x14ac:dyDescent="0.25">
      <c r="A108" s="63">
        <v>52</v>
      </c>
      <c r="B108" s="35" t="s">
        <v>130</v>
      </c>
      <c r="C108" s="59" t="s">
        <v>232</v>
      </c>
      <c r="D108" s="60"/>
      <c r="F108" s="45">
        <f>IF(C108&lt;&gt;"",1,0)</f>
        <v>1</v>
      </c>
      <c r="G108" s="45" t="str">
        <f>"Question n° "&amp;A108&amp;" sans réponse …"</f>
        <v>Question n° 52 sans réponse …</v>
      </c>
    </row>
    <row r="109" spans="1:7" ht="60.4" customHeight="1" thickBot="1" x14ac:dyDescent="0.25">
      <c r="A109" s="64"/>
      <c r="B109" s="36" t="s">
        <v>131</v>
      </c>
      <c r="C109" s="61"/>
      <c r="D109" s="62"/>
    </row>
    <row r="110" spans="1:7" ht="60.4" customHeight="1" thickBot="1" x14ac:dyDescent="0.25">
      <c r="A110" s="63">
        <v>53</v>
      </c>
      <c r="B110" s="36" t="s">
        <v>132</v>
      </c>
      <c r="C110" s="59" t="s">
        <v>232</v>
      </c>
      <c r="D110" s="60"/>
      <c r="F110" s="45">
        <f>IF(C110&lt;&gt;"",1,0)</f>
        <v>1</v>
      </c>
      <c r="G110" s="45" t="str">
        <f>"Question n° "&amp;A110&amp;" sans réponse …"</f>
        <v>Question n° 53 sans réponse …</v>
      </c>
    </row>
    <row r="111" spans="1:7" ht="60.4" customHeight="1" thickBot="1" x14ac:dyDescent="0.25">
      <c r="A111" s="64"/>
      <c r="B111" s="36" t="s">
        <v>133</v>
      </c>
      <c r="C111" s="61"/>
      <c r="D111" s="62"/>
    </row>
    <row r="112" spans="1:7" ht="60.4" customHeight="1" thickBot="1" x14ac:dyDescent="0.25">
      <c r="A112" s="63">
        <v>54</v>
      </c>
      <c r="B112" s="36" t="s">
        <v>134</v>
      </c>
      <c r="C112" s="59" t="s">
        <v>232</v>
      </c>
      <c r="D112" s="60"/>
      <c r="F112" s="45">
        <f>IF(C112&lt;&gt;"",1,0)</f>
        <v>1</v>
      </c>
      <c r="G112" s="45" t="str">
        <f>"Question n° "&amp;A112&amp;" sans réponse …"</f>
        <v>Question n° 54 sans réponse …</v>
      </c>
    </row>
    <row r="113" spans="1:7" ht="60.4" customHeight="1" thickBot="1" x14ac:dyDescent="0.25">
      <c r="A113" s="64"/>
      <c r="B113" s="36" t="s">
        <v>135</v>
      </c>
      <c r="C113" s="61"/>
      <c r="D113" s="62"/>
    </row>
    <row r="114" spans="1:7" ht="60.4" customHeight="1" thickBot="1" x14ac:dyDescent="0.25">
      <c r="A114" s="63">
        <v>55</v>
      </c>
      <c r="B114" s="36" t="s">
        <v>136</v>
      </c>
      <c r="C114" s="59" t="s">
        <v>232</v>
      </c>
      <c r="D114" s="60"/>
      <c r="F114" s="45">
        <f>IF(C114&lt;&gt;"",1,0)</f>
        <v>1</v>
      </c>
      <c r="G114" s="45" t="str">
        <f>"Question n° "&amp;A114&amp;" sans réponse …"</f>
        <v>Question n° 55 sans réponse …</v>
      </c>
    </row>
    <row r="115" spans="1:7" ht="60.4" customHeight="1" thickBot="1" x14ac:dyDescent="0.25">
      <c r="A115" s="64"/>
      <c r="B115" s="36" t="s">
        <v>137</v>
      </c>
      <c r="C115" s="61"/>
      <c r="D115" s="62"/>
    </row>
    <row r="116" spans="1:7" ht="60.4" customHeight="1" thickBot="1" x14ac:dyDescent="0.25">
      <c r="A116" s="63">
        <v>56</v>
      </c>
      <c r="B116" s="36" t="s">
        <v>138</v>
      </c>
      <c r="C116" s="59" t="s">
        <v>232</v>
      </c>
      <c r="D116" s="60"/>
      <c r="F116" s="45">
        <f>IF(C116&lt;&gt;"",1,0)</f>
        <v>1</v>
      </c>
      <c r="G116" s="45" t="str">
        <f>"Question n° "&amp;A116&amp;" sans réponse …"</f>
        <v>Question n° 56 sans réponse …</v>
      </c>
    </row>
    <row r="117" spans="1:7" ht="60.4" customHeight="1" thickBot="1" x14ac:dyDescent="0.25">
      <c r="A117" s="64"/>
      <c r="B117" s="36" t="s">
        <v>139</v>
      </c>
      <c r="C117" s="61"/>
      <c r="D117" s="62"/>
    </row>
    <row r="118" spans="1:7" ht="60.4" customHeight="1" thickBot="1" x14ac:dyDescent="0.25">
      <c r="A118" s="63">
        <v>57</v>
      </c>
      <c r="B118" s="35" t="s">
        <v>140</v>
      </c>
      <c r="C118" s="59" t="s">
        <v>232</v>
      </c>
      <c r="D118" s="60"/>
      <c r="F118" s="45">
        <f>IF(C118&lt;&gt;"",1,0)</f>
        <v>1</v>
      </c>
      <c r="G118" s="45" t="str">
        <f>"Question n° "&amp;A118&amp;" sans réponse …"</f>
        <v>Question n° 57 sans réponse …</v>
      </c>
    </row>
    <row r="119" spans="1:7" ht="60.4" customHeight="1" thickBot="1" x14ac:dyDescent="0.25">
      <c r="A119" s="64"/>
      <c r="B119" s="36" t="s">
        <v>141</v>
      </c>
      <c r="C119" s="61"/>
      <c r="D119" s="62"/>
    </row>
    <row r="120" spans="1:7" ht="60.4" customHeight="1" thickBot="1" x14ac:dyDescent="0.25">
      <c r="A120" s="63">
        <v>58</v>
      </c>
      <c r="B120" s="36" t="s">
        <v>142</v>
      </c>
      <c r="C120" s="59" t="s">
        <v>232</v>
      </c>
      <c r="D120" s="60"/>
      <c r="F120" s="45">
        <f>IF(C120&lt;&gt;"",1,0)</f>
        <v>1</v>
      </c>
      <c r="G120" s="45" t="str">
        <f>"Question n° "&amp;A120&amp;" sans réponse …"</f>
        <v>Question n° 58 sans réponse …</v>
      </c>
    </row>
    <row r="121" spans="1:7" ht="60.4" customHeight="1" thickBot="1" x14ac:dyDescent="0.25">
      <c r="A121" s="64"/>
      <c r="B121" s="36" t="s">
        <v>143</v>
      </c>
      <c r="C121" s="61"/>
      <c r="D121" s="62"/>
    </row>
    <row r="122" spans="1:7" ht="60.4" customHeight="1" thickBot="1" x14ac:dyDescent="0.25">
      <c r="A122" s="63">
        <v>59</v>
      </c>
      <c r="B122" s="36" t="s">
        <v>144</v>
      </c>
      <c r="C122" s="59" t="s">
        <v>232</v>
      </c>
      <c r="D122" s="60"/>
      <c r="F122" s="45">
        <f>IF(C122&lt;&gt;"",1,0)</f>
        <v>1</v>
      </c>
      <c r="G122" s="45" t="str">
        <f>"Question n° "&amp;A122&amp;" sans réponse …"</f>
        <v>Question n° 59 sans réponse …</v>
      </c>
    </row>
    <row r="123" spans="1:7" ht="60.4" customHeight="1" thickBot="1" x14ac:dyDescent="0.25">
      <c r="A123" s="64"/>
      <c r="B123" s="36" t="s">
        <v>145</v>
      </c>
      <c r="C123" s="61"/>
      <c r="D123" s="62"/>
    </row>
    <row r="124" spans="1:7" ht="60.4" customHeight="1" thickBot="1" x14ac:dyDescent="0.25">
      <c r="A124" s="63">
        <v>60</v>
      </c>
      <c r="B124" s="36" t="s">
        <v>146</v>
      </c>
      <c r="C124" s="59" t="s">
        <v>232</v>
      </c>
      <c r="D124" s="60"/>
      <c r="F124" s="45">
        <f>IF(C124&lt;&gt;"",1,0)</f>
        <v>1</v>
      </c>
      <c r="G124" s="45" t="str">
        <f>"Question n° "&amp;A124&amp;" sans réponse …"</f>
        <v>Question n° 60 sans réponse …</v>
      </c>
    </row>
    <row r="125" spans="1:7" ht="60.4" customHeight="1" thickBot="1" x14ac:dyDescent="0.25">
      <c r="A125" s="64"/>
      <c r="B125" s="36" t="s">
        <v>147</v>
      </c>
      <c r="C125" s="61"/>
      <c r="D125" s="62"/>
    </row>
    <row r="126" spans="1:7" ht="60.4" customHeight="1" thickBot="1" x14ac:dyDescent="0.25">
      <c r="A126" s="63">
        <v>61</v>
      </c>
      <c r="B126" s="36" t="s">
        <v>148</v>
      </c>
      <c r="C126" s="59" t="s">
        <v>232</v>
      </c>
      <c r="D126" s="60"/>
      <c r="F126" s="45">
        <f>IF(C126&lt;&gt;"",1,0)</f>
        <v>1</v>
      </c>
      <c r="G126" s="45" t="str">
        <f>"Question n° "&amp;A126&amp;" sans réponse …"</f>
        <v>Question n° 61 sans réponse …</v>
      </c>
    </row>
    <row r="127" spans="1:7" ht="60.4" customHeight="1" thickBot="1" x14ac:dyDescent="0.25">
      <c r="A127" s="64"/>
      <c r="B127" s="36" t="s">
        <v>149</v>
      </c>
      <c r="C127" s="61"/>
      <c r="D127" s="62"/>
    </row>
    <row r="128" spans="1:7" ht="60.4" customHeight="1" thickBot="1" x14ac:dyDescent="0.25">
      <c r="A128" s="63">
        <v>62</v>
      </c>
      <c r="B128" s="35" t="s">
        <v>150</v>
      </c>
      <c r="C128" s="59" t="s">
        <v>232</v>
      </c>
      <c r="D128" s="60"/>
      <c r="F128" s="45">
        <f>IF(C128&lt;&gt;"",1,0)</f>
        <v>1</v>
      </c>
      <c r="G128" s="45" t="str">
        <f>"Question n° "&amp;A128&amp;" sans réponse …"</f>
        <v>Question n° 62 sans réponse …</v>
      </c>
    </row>
    <row r="129" spans="1:7" ht="60.4" customHeight="1" thickBot="1" x14ac:dyDescent="0.25">
      <c r="A129" s="64"/>
      <c r="B129" s="36" t="s">
        <v>151</v>
      </c>
      <c r="C129" s="61"/>
      <c r="D129" s="62"/>
    </row>
    <row r="130" spans="1:7" ht="60.4" customHeight="1" thickBot="1" x14ac:dyDescent="0.25">
      <c r="A130" s="63">
        <v>63</v>
      </c>
      <c r="B130" s="36" t="s">
        <v>152</v>
      </c>
      <c r="C130" s="59" t="s">
        <v>232</v>
      </c>
      <c r="D130" s="60"/>
      <c r="F130" s="45">
        <f>IF(C130&lt;&gt;"",1,0)</f>
        <v>1</v>
      </c>
      <c r="G130" s="45" t="str">
        <f>"Question n° "&amp;A130&amp;" sans réponse …"</f>
        <v>Question n° 63 sans réponse …</v>
      </c>
    </row>
    <row r="131" spans="1:7" ht="60.4" customHeight="1" thickBot="1" x14ac:dyDescent="0.25">
      <c r="A131" s="64"/>
      <c r="B131" s="36" t="s">
        <v>153</v>
      </c>
      <c r="C131" s="61"/>
      <c r="D131" s="62"/>
    </row>
    <row r="132" spans="1:7" ht="60.4" customHeight="1" thickBot="1" x14ac:dyDescent="0.25">
      <c r="A132" s="63">
        <v>64</v>
      </c>
      <c r="B132" s="36" t="s">
        <v>154</v>
      </c>
      <c r="C132" s="59" t="s">
        <v>232</v>
      </c>
      <c r="D132" s="60"/>
      <c r="F132" s="45">
        <f>IF(C132&lt;&gt;"",1,0)</f>
        <v>1</v>
      </c>
      <c r="G132" s="45" t="str">
        <f>"Question n° "&amp;A132&amp;" sans réponse …"</f>
        <v>Question n° 64 sans réponse …</v>
      </c>
    </row>
    <row r="133" spans="1:7" ht="60.4" customHeight="1" thickBot="1" x14ac:dyDescent="0.25">
      <c r="A133" s="64"/>
      <c r="B133" s="36" t="s">
        <v>155</v>
      </c>
      <c r="C133" s="61"/>
      <c r="D133" s="62"/>
    </row>
    <row r="134" spans="1:7" ht="60.4" customHeight="1" thickBot="1" x14ac:dyDescent="0.25">
      <c r="A134" s="63">
        <v>65</v>
      </c>
      <c r="B134" s="36" t="s">
        <v>156</v>
      </c>
      <c r="C134" s="59" t="s">
        <v>232</v>
      </c>
      <c r="D134" s="60"/>
      <c r="F134" s="45">
        <f>IF(C134&lt;&gt;"",1,0)</f>
        <v>1</v>
      </c>
      <c r="G134" s="45" t="str">
        <f>"Question n° "&amp;A134&amp;" sans réponse …"</f>
        <v>Question n° 65 sans réponse …</v>
      </c>
    </row>
    <row r="135" spans="1:7" ht="60.4" customHeight="1" thickBot="1" x14ac:dyDescent="0.25">
      <c r="A135" s="64"/>
      <c r="B135" s="36" t="s">
        <v>157</v>
      </c>
      <c r="C135" s="61"/>
      <c r="D135" s="62"/>
    </row>
    <row r="136" spans="1:7" ht="60.4" customHeight="1" thickBot="1" x14ac:dyDescent="0.25">
      <c r="A136" s="63">
        <v>66</v>
      </c>
      <c r="B136" s="36" t="s">
        <v>158</v>
      </c>
      <c r="C136" s="59" t="s">
        <v>232</v>
      </c>
      <c r="D136" s="60"/>
      <c r="F136" s="45">
        <f>IF(C136&lt;&gt;"",1,0)</f>
        <v>1</v>
      </c>
      <c r="G136" s="45" t="str">
        <f>"Question n° "&amp;A136&amp;" sans réponse …"</f>
        <v>Question n° 66 sans réponse …</v>
      </c>
    </row>
    <row r="137" spans="1:7" ht="60.4" customHeight="1" thickBot="1" x14ac:dyDescent="0.25">
      <c r="A137" s="64"/>
      <c r="B137" s="36" t="s">
        <v>159</v>
      </c>
      <c r="C137" s="61"/>
      <c r="D137" s="62"/>
    </row>
    <row r="138" spans="1:7" ht="60.4" customHeight="1" thickBot="1" x14ac:dyDescent="0.25">
      <c r="A138" s="63">
        <v>67</v>
      </c>
      <c r="B138" s="36" t="s">
        <v>160</v>
      </c>
      <c r="C138" s="59" t="s">
        <v>232</v>
      </c>
      <c r="D138" s="60"/>
      <c r="F138" s="45">
        <f>IF(C138&lt;&gt;"",1,0)</f>
        <v>1</v>
      </c>
      <c r="G138" s="45" t="str">
        <f>"Question n° "&amp;A138&amp;" sans réponse …"</f>
        <v>Question n° 67 sans réponse …</v>
      </c>
    </row>
    <row r="139" spans="1:7" ht="60.4" customHeight="1" thickBot="1" x14ac:dyDescent="0.25">
      <c r="A139" s="64"/>
      <c r="B139" s="36" t="s">
        <v>161</v>
      </c>
      <c r="C139" s="61"/>
      <c r="D139" s="62"/>
    </row>
    <row r="140" spans="1:7" ht="60.4" customHeight="1" thickBot="1" x14ac:dyDescent="0.25">
      <c r="A140" s="63">
        <v>68</v>
      </c>
      <c r="B140" s="35" t="s">
        <v>162</v>
      </c>
      <c r="C140" s="59" t="s">
        <v>232</v>
      </c>
      <c r="D140" s="60"/>
      <c r="F140" s="45">
        <f>IF(C140&lt;&gt;"",1,0)</f>
        <v>1</v>
      </c>
      <c r="G140" s="45" t="str">
        <f>"Question n° "&amp;A140&amp;" sans réponse …"</f>
        <v>Question n° 68 sans réponse …</v>
      </c>
    </row>
    <row r="141" spans="1:7" ht="60.4" customHeight="1" thickBot="1" x14ac:dyDescent="0.25">
      <c r="A141" s="64"/>
      <c r="B141" s="36" t="s">
        <v>163</v>
      </c>
      <c r="C141" s="61"/>
      <c r="D141" s="62"/>
    </row>
    <row r="142" spans="1:7" ht="60.4" customHeight="1" thickBot="1" x14ac:dyDescent="0.25">
      <c r="A142" s="63">
        <v>69</v>
      </c>
      <c r="B142" s="36" t="s">
        <v>164</v>
      </c>
      <c r="C142" s="59" t="s">
        <v>232</v>
      </c>
      <c r="D142" s="60"/>
      <c r="F142" s="45">
        <f>IF(C142&lt;&gt;"",1,0)</f>
        <v>1</v>
      </c>
      <c r="G142" s="45" t="str">
        <f>"Question n° "&amp;A142&amp;" sans réponse …"</f>
        <v>Question n° 69 sans réponse …</v>
      </c>
    </row>
    <row r="143" spans="1:7" ht="60.4" customHeight="1" thickBot="1" x14ac:dyDescent="0.25">
      <c r="A143" s="64"/>
      <c r="B143" s="36" t="s">
        <v>165</v>
      </c>
      <c r="C143" s="61"/>
      <c r="D143" s="62"/>
    </row>
    <row r="144" spans="1:7" ht="60.4" customHeight="1" thickBot="1" x14ac:dyDescent="0.25">
      <c r="A144" s="63">
        <v>70</v>
      </c>
      <c r="B144" s="36" t="s">
        <v>166</v>
      </c>
      <c r="C144" s="59" t="s">
        <v>232</v>
      </c>
      <c r="D144" s="60"/>
      <c r="F144" s="45">
        <f>IF(C144&lt;&gt;"",1,0)</f>
        <v>1</v>
      </c>
      <c r="G144" s="45" t="str">
        <f>"Question n° "&amp;A144&amp;" sans réponse …"</f>
        <v>Question n° 70 sans réponse …</v>
      </c>
    </row>
    <row r="145" spans="1:7" ht="60.4" customHeight="1" thickBot="1" x14ac:dyDescent="0.25">
      <c r="A145" s="64"/>
      <c r="B145" s="36" t="s">
        <v>167</v>
      </c>
      <c r="C145" s="61"/>
      <c r="D145" s="62"/>
    </row>
    <row r="146" spans="1:7" ht="60.4" customHeight="1" thickBot="1" x14ac:dyDescent="0.25">
      <c r="A146" s="63">
        <v>71</v>
      </c>
      <c r="B146" s="36" t="s">
        <v>168</v>
      </c>
      <c r="C146" s="59" t="s">
        <v>232</v>
      </c>
      <c r="D146" s="60"/>
      <c r="F146" s="45">
        <f>IF(C146&lt;&gt;"",1,0)</f>
        <v>1</v>
      </c>
      <c r="G146" s="45" t="str">
        <f>"Question n° "&amp;A146&amp;" sans réponse …"</f>
        <v>Question n° 71 sans réponse …</v>
      </c>
    </row>
    <row r="147" spans="1:7" ht="60.4" customHeight="1" thickBot="1" x14ac:dyDescent="0.25">
      <c r="A147" s="64"/>
      <c r="B147" s="36" t="s">
        <v>169</v>
      </c>
      <c r="C147" s="61"/>
      <c r="D147" s="62"/>
    </row>
    <row r="148" spans="1:7" ht="60.4" customHeight="1" thickBot="1" x14ac:dyDescent="0.25">
      <c r="A148" s="63">
        <v>72</v>
      </c>
      <c r="B148" s="36" t="s">
        <v>170</v>
      </c>
      <c r="C148" s="59" t="s">
        <v>232</v>
      </c>
      <c r="D148" s="60"/>
      <c r="F148" s="45">
        <f>IF(C148&lt;&gt;"",1,0)</f>
        <v>1</v>
      </c>
      <c r="G148" s="45" t="str">
        <f>"Question n° "&amp;A148&amp;" sans réponse …"</f>
        <v>Question n° 72 sans réponse …</v>
      </c>
    </row>
    <row r="149" spans="1:7" ht="60.4" customHeight="1" thickBot="1" x14ac:dyDescent="0.25">
      <c r="A149" s="64"/>
      <c r="B149" s="36" t="s">
        <v>171</v>
      </c>
      <c r="C149" s="61"/>
      <c r="D149" s="62"/>
    </row>
    <row r="150" spans="1:7" ht="60.4" customHeight="1" thickBot="1" x14ac:dyDescent="0.25">
      <c r="A150" s="63">
        <v>73</v>
      </c>
      <c r="B150" s="36" t="s">
        <v>172</v>
      </c>
      <c r="C150" s="59" t="s">
        <v>232</v>
      </c>
      <c r="D150" s="60"/>
      <c r="F150" s="45">
        <f>IF(C150&lt;&gt;"",1,0)</f>
        <v>1</v>
      </c>
      <c r="G150" s="45" t="str">
        <f>"Question n° "&amp;A150&amp;" sans réponse …"</f>
        <v>Question n° 73 sans réponse …</v>
      </c>
    </row>
    <row r="151" spans="1:7" ht="60.4" customHeight="1" thickBot="1" x14ac:dyDescent="0.25">
      <c r="A151" s="64"/>
      <c r="B151" s="36" t="s">
        <v>173</v>
      </c>
      <c r="C151" s="61"/>
      <c r="D151" s="62"/>
    </row>
    <row r="152" spans="1:7" ht="60.4" customHeight="1" thickBot="1" x14ac:dyDescent="0.25">
      <c r="A152" s="63">
        <v>74</v>
      </c>
      <c r="B152" s="35" t="s">
        <v>174</v>
      </c>
      <c r="C152" s="59" t="s">
        <v>232</v>
      </c>
      <c r="D152" s="60"/>
      <c r="F152" s="45">
        <f>IF(C152&lt;&gt;"",1,0)</f>
        <v>1</v>
      </c>
      <c r="G152" s="45" t="str">
        <f>"Question n° "&amp;A152&amp;" sans réponse …"</f>
        <v>Question n° 74 sans réponse …</v>
      </c>
    </row>
    <row r="153" spans="1:7" ht="60.4" customHeight="1" thickBot="1" x14ac:dyDescent="0.25">
      <c r="A153" s="64"/>
      <c r="B153" s="36" t="s">
        <v>175</v>
      </c>
      <c r="C153" s="61"/>
      <c r="D153" s="62"/>
    </row>
    <row r="154" spans="1:7" ht="60.4" customHeight="1" thickBot="1" x14ac:dyDescent="0.25">
      <c r="A154" s="63">
        <v>75</v>
      </c>
      <c r="B154" s="36" t="s">
        <v>176</v>
      </c>
      <c r="C154" s="59" t="s">
        <v>232</v>
      </c>
      <c r="D154" s="60"/>
      <c r="F154" s="45">
        <f>IF(C154&lt;&gt;"",1,0)</f>
        <v>1</v>
      </c>
      <c r="G154" s="45" t="str">
        <f>"Question n° "&amp;A154&amp;" sans réponse …"</f>
        <v>Question n° 75 sans réponse …</v>
      </c>
    </row>
    <row r="155" spans="1:7" ht="60.4" customHeight="1" thickBot="1" x14ac:dyDescent="0.25">
      <c r="A155" s="64"/>
      <c r="B155" s="36" t="s">
        <v>177</v>
      </c>
      <c r="C155" s="61"/>
      <c r="D155" s="62"/>
    </row>
    <row r="156" spans="1:7" ht="60.4" customHeight="1" thickBot="1" x14ac:dyDescent="0.25">
      <c r="A156" s="63">
        <v>76</v>
      </c>
      <c r="B156" s="36" t="s">
        <v>178</v>
      </c>
      <c r="C156" s="59" t="s">
        <v>232</v>
      </c>
      <c r="D156" s="60"/>
      <c r="F156" s="45">
        <f>IF(C156&lt;&gt;"",1,0)</f>
        <v>1</v>
      </c>
      <c r="G156" s="45" t="str">
        <f>"Question n° "&amp;A156&amp;" sans réponse …"</f>
        <v>Question n° 76 sans réponse …</v>
      </c>
    </row>
    <row r="157" spans="1:7" ht="60.4" customHeight="1" thickBot="1" x14ac:dyDescent="0.25">
      <c r="A157" s="64"/>
      <c r="B157" s="36" t="s">
        <v>179</v>
      </c>
      <c r="C157" s="61"/>
      <c r="D157" s="62"/>
    </row>
    <row r="158" spans="1:7" ht="60.4" customHeight="1" thickBot="1" x14ac:dyDescent="0.25">
      <c r="A158" s="63">
        <v>77</v>
      </c>
      <c r="B158" s="36" t="s">
        <v>180</v>
      </c>
      <c r="C158" s="59" t="s">
        <v>232</v>
      </c>
      <c r="D158" s="60"/>
      <c r="F158" s="45">
        <f>IF(C158&lt;&gt;"",1,0)</f>
        <v>1</v>
      </c>
      <c r="G158" s="45" t="str">
        <f>"Question n° "&amp;A158&amp;" sans réponse …"</f>
        <v>Question n° 77 sans réponse …</v>
      </c>
    </row>
    <row r="159" spans="1:7" ht="60.4" customHeight="1" thickBot="1" x14ac:dyDescent="0.25">
      <c r="A159" s="64"/>
      <c r="B159" s="36" t="s">
        <v>181</v>
      </c>
      <c r="C159" s="61"/>
      <c r="D159" s="62"/>
    </row>
    <row r="160" spans="1:7" ht="60.4" customHeight="1" thickBot="1" x14ac:dyDescent="0.25">
      <c r="A160" s="63">
        <v>78</v>
      </c>
      <c r="B160" s="36" t="s">
        <v>182</v>
      </c>
      <c r="C160" s="59" t="s">
        <v>232</v>
      </c>
      <c r="D160" s="60"/>
      <c r="F160" s="45">
        <f>IF(C160&lt;&gt;"",1,0)</f>
        <v>1</v>
      </c>
      <c r="G160" s="45" t="str">
        <f>"Question n° "&amp;A160&amp;" sans réponse …"</f>
        <v>Question n° 78 sans réponse …</v>
      </c>
    </row>
    <row r="161" spans="1:7" ht="60.4" customHeight="1" thickBot="1" x14ac:dyDescent="0.25">
      <c r="A161" s="64"/>
      <c r="B161" s="36" t="s">
        <v>183</v>
      </c>
      <c r="C161" s="61"/>
      <c r="D161" s="62"/>
    </row>
    <row r="162" spans="1:7" ht="60.4" customHeight="1" thickBot="1" x14ac:dyDescent="0.25">
      <c r="A162" s="63">
        <v>79</v>
      </c>
      <c r="B162" s="35" t="s">
        <v>184</v>
      </c>
      <c r="C162" s="59" t="s">
        <v>232</v>
      </c>
      <c r="D162" s="60"/>
      <c r="F162" s="45">
        <f>IF(C162&lt;&gt;"",1,0)</f>
        <v>1</v>
      </c>
      <c r="G162" s="45" t="str">
        <f>"Question n° "&amp;A162&amp;" sans réponse …"</f>
        <v>Question n° 79 sans réponse …</v>
      </c>
    </row>
    <row r="163" spans="1:7" ht="60.4" customHeight="1" thickBot="1" x14ac:dyDescent="0.25">
      <c r="A163" s="64"/>
      <c r="B163" s="36" t="s">
        <v>185</v>
      </c>
      <c r="C163" s="61"/>
      <c r="D163" s="62"/>
    </row>
    <row r="164" spans="1:7" ht="60.4" customHeight="1" thickBot="1" x14ac:dyDescent="0.25">
      <c r="A164" s="63">
        <v>80</v>
      </c>
      <c r="B164" s="36" t="s">
        <v>186</v>
      </c>
      <c r="C164" s="59" t="s">
        <v>232</v>
      </c>
      <c r="D164" s="60"/>
      <c r="F164" s="45">
        <f>IF(C164&lt;&gt;"",1,0)</f>
        <v>1</v>
      </c>
      <c r="G164" s="45" t="str">
        <f>"Question n° "&amp;A164&amp;" sans réponse …"</f>
        <v>Question n° 80 sans réponse …</v>
      </c>
    </row>
    <row r="165" spans="1:7" ht="60.4" customHeight="1" thickBot="1" x14ac:dyDescent="0.25">
      <c r="A165" s="64"/>
      <c r="B165" s="36" t="s">
        <v>187</v>
      </c>
      <c r="C165" s="61"/>
      <c r="D165" s="62"/>
    </row>
    <row r="166" spans="1:7" ht="60.4" customHeight="1" thickBot="1" x14ac:dyDescent="0.25">
      <c r="A166" s="63">
        <v>81</v>
      </c>
      <c r="B166" s="36" t="s">
        <v>188</v>
      </c>
      <c r="C166" s="59" t="s">
        <v>232</v>
      </c>
      <c r="D166" s="60"/>
      <c r="F166" s="45">
        <f>IF(C166&lt;&gt;"",1,0)</f>
        <v>1</v>
      </c>
      <c r="G166" s="45" t="str">
        <f>"Question n° "&amp;A166&amp;" sans réponse …"</f>
        <v>Question n° 81 sans réponse …</v>
      </c>
    </row>
    <row r="167" spans="1:7" ht="60.4" customHeight="1" thickBot="1" x14ac:dyDescent="0.25">
      <c r="A167" s="64"/>
      <c r="B167" s="36" t="s">
        <v>189</v>
      </c>
      <c r="C167" s="61"/>
      <c r="D167" s="62"/>
    </row>
    <row r="168" spans="1:7" ht="60.4" customHeight="1" thickBot="1" x14ac:dyDescent="0.25">
      <c r="A168" s="63">
        <v>82</v>
      </c>
      <c r="B168" s="36" t="s">
        <v>190</v>
      </c>
      <c r="C168" s="59" t="s">
        <v>232</v>
      </c>
      <c r="D168" s="60"/>
      <c r="F168" s="45">
        <f>IF(C168&lt;&gt;"",1,0)</f>
        <v>1</v>
      </c>
      <c r="G168" s="45" t="str">
        <f>"Question n° "&amp;A168&amp;" sans réponse …"</f>
        <v>Question n° 82 sans réponse …</v>
      </c>
    </row>
    <row r="169" spans="1:7" ht="60.4" customHeight="1" thickBot="1" x14ac:dyDescent="0.25">
      <c r="A169" s="64"/>
      <c r="B169" s="36" t="s">
        <v>191</v>
      </c>
      <c r="C169" s="61"/>
      <c r="D169" s="62"/>
    </row>
    <row r="170" spans="1:7" ht="60.4" customHeight="1" thickBot="1" x14ac:dyDescent="0.25">
      <c r="A170" s="63">
        <v>83</v>
      </c>
      <c r="B170" s="36" t="s">
        <v>192</v>
      </c>
      <c r="C170" s="59" t="s">
        <v>232</v>
      </c>
      <c r="D170" s="60"/>
      <c r="F170" s="45">
        <f>IF(C170&lt;&gt;"",1,0)</f>
        <v>1</v>
      </c>
      <c r="G170" s="45" t="str">
        <f>"Question n° "&amp;A170&amp;" sans réponse …"</f>
        <v>Question n° 83 sans réponse …</v>
      </c>
    </row>
    <row r="171" spans="1:7" ht="60.4" customHeight="1" thickBot="1" x14ac:dyDescent="0.25">
      <c r="A171" s="64"/>
      <c r="B171" s="36" t="s">
        <v>193</v>
      </c>
      <c r="C171" s="61"/>
      <c r="D171" s="62"/>
    </row>
    <row r="172" spans="1:7" ht="60.4" customHeight="1" thickBot="1" x14ac:dyDescent="0.25">
      <c r="A172" s="63">
        <v>84</v>
      </c>
      <c r="B172" s="36" t="s">
        <v>194</v>
      </c>
      <c r="C172" s="59" t="s">
        <v>232</v>
      </c>
      <c r="D172" s="60"/>
      <c r="F172" s="45">
        <f>IF(C172&lt;&gt;"",1,0)</f>
        <v>1</v>
      </c>
      <c r="G172" s="45" t="str">
        <f>"Question n° "&amp;A172&amp;" sans réponse …"</f>
        <v>Question n° 84 sans réponse …</v>
      </c>
    </row>
    <row r="173" spans="1:7" ht="60.4" customHeight="1" thickBot="1" x14ac:dyDescent="0.25">
      <c r="A173" s="64"/>
      <c r="B173" s="36" t="s">
        <v>195</v>
      </c>
      <c r="C173" s="61"/>
      <c r="D173" s="62"/>
    </row>
    <row r="174" spans="1:7" ht="60.4" customHeight="1" thickBot="1" x14ac:dyDescent="0.25">
      <c r="A174" s="63">
        <v>85</v>
      </c>
      <c r="B174" s="35" t="s">
        <v>196</v>
      </c>
      <c r="C174" s="59" t="s">
        <v>232</v>
      </c>
      <c r="D174" s="60"/>
      <c r="F174" s="45">
        <f>IF(C174&lt;&gt;"",1,0)</f>
        <v>1</v>
      </c>
      <c r="G174" s="45" t="str">
        <f>"Question n° "&amp;A174&amp;" sans réponse …"</f>
        <v>Question n° 85 sans réponse …</v>
      </c>
    </row>
    <row r="175" spans="1:7" ht="60.4" customHeight="1" thickBot="1" x14ac:dyDescent="0.25">
      <c r="A175" s="64"/>
      <c r="B175" s="36" t="s">
        <v>197</v>
      </c>
      <c r="C175" s="61"/>
      <c r="D175" s="62"/>
    </row>
    <row r="176" spans="1:7" ht="60.4" customHeight="1" thickBot="1" x14ac:dyDescent="0.25">
      <c r="A176" s="63">
        <v>86</v>
      </c>
      <c r="B176" s="36" t="s">
        <v>198</v>
      </c>
      <c r="C176" s="59" t="s">
        <v>232</v>
      </c>
      <c r="D176" s="60"/>
      <c r="F176" s="45">
        <f>IF(C176&lt;&gt;"",1,0)</f>
        <v>1</v>
      </c>
      <c r="G176" s="45" t="str">
        <f>"Question n° "&amp;A176&amp;" sans réponse …"</f>
        <v>Question n° 86 sans réponse …</v>
      </c>
    </row>
    <row r="177" spans="1:7" ht="60.4" customHeight="1" thickBot="1" x14ac:dyDescent="0.25">
      <c r="A177" s="64"/>
      <c r="B177" s="36" t="s">
        <v>199</v>
      </c>
      <c r="C177" s="61"/>
      <c r="D177" s="62"/>
    </row>
    <row r="178" spans="1:7" ht="60.4" customHeight="1" thickBot="1" x14ac:dyDescent="0.25">
      <c r="A178" s="63">
        <v>87</v>
      </c>
      <c r="B178" s="37" t="s">
        <v>200</v>
      </c>
      <c r="C178" s="59" t="s">
        <v>232</v>
      </c>
      <c r="D178" s="60"/>
      <c r="F178" s="45">
        <f>IF(C178&lt;&gt;"",1,0)</f>
        <v>1</v>
      </c>
      <c r="G178" s="45" t="str">
        <f>"Question n° "&amp;A178&amp;" sans réponse …"</f>
        <v>Question n° 87 sans réponse …</v>
      </c>
    </row>
    <row r="179" spans="1:7" ht="60.4" customHeight="1" thickBot="1" x14ac:dyDescent="0.25">
      <c r="A179" s="64"/>
      <c r="B179" s="37" t="s">
        <v>201</v>
      </c>
      <c r="C179" s="61"/>
      <c r="D179" s="62"/>
    </row>
    <row r="180" spans="1:7" ht="60.4" customHeight="1" thickBot="1" x14ac:dyDescent="0.25">
      <c r="A180" s="63">
        <v>88</v>
      </c>
      <c r="B180" s="37" t="s">
        <v>202</v>
      </c>
      <c r="C180" s="59" t="s">
        <v>232</v>
      </c>
      <c r="D180" s="60"/>
      <c r="F180" s="45">
        <f>IF(C180&lt;&gt;"",1,0)</f>
        <v>1</v>
      </c>
      <c r="G180" s="45" t="str">
        <f>"Question n° "&amp;A180&amp;" sans réponse …"</f>
        <v>Question n° 88 sans réponse …</v>
      </c>
    </row>
    <row r="181" spans="1:7" ht="60.4" customHeight="1" thickBot="1" x14ac:dyDescent="0.25">
      <c r="A181" s="64"/>
      <c r="B181" s="37" t="s">
        <v>203</v>
      </c>
      <c r="C181" s="61"/>
      <c r="D181" s="62"/>
    </row>
    <row r="182" spans="1:7" ht="60.4" customHeight="1" thickBot="1" x14ac:dyDescent="0.25">
      <c r="A182" s="63">
        <v>89</v>
      </c>
      <c r="B182" s="37" t="s">
        <v>204</v>
      </c>
      <c r="C182" s="59" t="s">
        <v>232</v>
      </c>
      <c r="D182" s="60"/>
      <c r="F182" s="45">
        <f>IF(C182&lt;&gt;"",1,0)</f>
        <v>1</v>
      </c>
      <c r="G182" s="45" t="str">
        <f>"Question n° "&amp;A182&amp;" sans réponse …"</f>
        <v>Question n° 89 sans réponse …</v>
      </c>
    </row>
    <row r="183" spans="1:7" ht="60.4" customHeight="1" thickBot="1" x14ac:dyDescent="0.25">
      <c r="A183" s="64"/>
      <c r="B183" s="37" t="s">
        <v>205</v>
      </c>
      <c r="C183" s="61"/>
      <c r="D183" s="62"/>
    </row>
    <row r="184" spans="1:7" ht="60.4" customHeight="1" thickBot="1" x14ac:dyDescent="0.25">
      <c r="A184" s="63">
        <v>90</v>
      </c>
      <c r="B184" s="37" t="s">
        <v>206</v>
      </c>
      <c r="C184" s="59" t="s">
        <v>232</v>
      </c>
      <c r="D184" s="60"/>
      <c r="F184" s="45">
        <f>IF(C184&lt;&gt;"",1,0)</f>
        <v>1</v>
      </c>
      <c r="G184" s="45" t="str">
        <f>"Question n° "&amp;A184&amp;" sans réponse …"</f>
        <v>Question n° 90 sans réponse …</v>
      </c>
    </row>
    <row r="185" spans="1:7" ht="60.4" customHeight="1" thickBot="1" x14ac:dyDescent="0.25">
      <c r="A185" s="64"/>
      <c r="B185" s="37" t="s">
        <v>207</v>
      </c>
      <c r="C185" s="61"/>
      <c r="D185" s="62"/>
    </row>
  </sheetData>
  <sheetProtection selectLockedCells="1"/>
  <mergeCells count="183">
    <mergeCell ref="A1:B1"/>
    <mergeCell ref="C1:D1"/>
    <mergeCell ref="A174:A175"/>
    <mergeCell ref="A176:A177"/>
    <mergeCell ref="A178:A179"/>
    <mergeCell ref="A180:A181"/>
    <mergeCell ref="A150:A151"/>
    <mergeCell ref="A152:A153"/>
    <mergeCell ref="A154:A155"/>
    <mergeCell ref="A156:A157"/>
    <mergeCell ref="A158:A159"/>
    <mergeCell ref="A160:A161"/>
    <mergeCell ref="A138:A139"/>
    <mergeCell ref="A140:A141"/>
    <mergeCell ref="A142:A143"/>
    <mergeCell ref="A144:A145"/>
    <mergeCell ref="A146:A147"/>
    <mergeCell ref="A148:A149"/>
    <mergeCell ref="A126:A127"/>
    <mergeCell ref="A128:A129"/>
    <mergeCell ref="A130:A131"/>
    <mergeCell ref="A132:A133"/>
    <mergeCell ref="A134:A135"/>
    <mergeCell ref="A136:A137"/>
    <mergeCell ref="A182:A183"/>
    <mergeCell ref="A184:A185"/>
    <mergeCell ref="A162:A163"/>
    <mergeCell ref="A164:A165"/>
    <mergeCell ref="A166:A167"/>
    <mergeCell ref="A168:A169"/>
    <mergeCell ref="A170:A171"/>
    <mergeCell ref="A172:A173"/>
    <mergeCell ref="A124:A125"/>
    <mergeCell ref="A120:A121"/>
    <mergeCell ref="A122:A123"/>
    <mergeCell ref="A100:A101"/>
    <mergeCell ref="A78:A79"/>
    <mergeCell ref="A80:A81"/>
    <mergeCell ref="A82:A83"/>
    <mergeCell ref="A84:A85"/>
    <mergeCell ref="A86:A87"/>
    <mergeCell ref="A88:A89"/>
    <mergeCell ref="A90:A91"/>
    <mergeCell ref="A92:A93"/>
    <mergeCell ref="A94:A95"/>
    <mergeCell ref="A96:A97"/>
    <mergeCell ref="A98:A99"/>
    <mergeCell ref="A102:A103"/>
    <mergeCell ref="A104:A105"/>
    <mergeCell ref="A106:A107"/>
    <mergeCell ref="A108:A109"/>
    <mergeCell ref="A110:A111"/>
    <mergeCell ref="A112:A113"/>
    <mergeCell ref="A114:A115"/>
    <mergeCell ref="A116:A117"/>
    <mergeCell ref="A118:A119"/>
    <mergeCell ref="A76:A77"/>
    <mergeCell ref="A54:A55"/>
    <mergeCell ref="A56:A57"/>
    <mergeCell ref="A58:A59"/>
    <mergeCell ref="A60:A61"/>
    <mergeCell ref="A62:A63"/>
    <mergeCell ref="A64:A65"/>
    <mergeCell ref="A66:A67"/>
    <mergeCell ref="A68:A69"/>
    <mergeCell ref="A70:A71"/>
    <mergeCell ref="A72:A73"/>
    <mergeCell ref="A74:A75"/>
    <mergeCell ref="A52:A53"/>
    <mergeCell ref="A30:A31"/>
    <mergeCell ref="A32:A33"/>
    <mergeCell ref="A34:A35"/>
    <mergeCell ref="A36:A37"/>
    <mergeCell ref="A38:A39"/>
    <mergeCell ref="A40:A41"/>
    <mergeCell ref="A42:A43"/>
    <mergeCell ref="A44:A45"/>
    <mergeCell ref="A46:A47"/>
    <mergeCell ref="A48:A49"/>
    <mergeCell ref="A50:A51"/>
    <mergeCell ref="C6:D7"/>
    <mergeCell ref="C8:D9"/>
    <mergeCell ref="C10:D11"/>
    <mergeCell ref="C12:D13"/>
    <mergeCell ref="C14:D15"/>
    <mergeCell ref="A28:A29"/>
    <mergeCell ref="A6:A7"/>
    <mergeCell ref="A8:A9"/>
    <mergeCell ref="A10:A11"/>
    <mergeCell ref="A12:A13"/>
    <mergeCell ref="A14:A15"/>
    <mergeCell ref="A16:A17"/>
    <mergeCell ref="A18:A19"/>
    <mergeCell ref="A20:A21"/>
    <mergeCell ref="A22:A23"/>
    <mergeCell ref="A24:A25"/>
    <mergeCell ref="A26:A27"/>
    <mergeCell ref="C26:D27"/>
    <mergeCell ref="C28:D29"/>
    <mergeCell ref="C30:D31"/>
    <mergeCell ref="C32:D33"/>
    <mergeCell ref="C34:D35"/>
    <mergeCell ref="C16:D17"/>
    <mergeCell ref="C18:D19"/>
    <mergeCell ref="C20:D21"/>
    <mergeCell ref="C22:D23"/>
    <mergeCell ref="C24:D25"/>
    <mergeCell ref="C46:D47"/>
    <mergeCell ref="C48:D49"/>
    <mergeCell ref="C50:D51"/>
    <mergeCell ref="C52:D53"/>
    <mergeCell ref="C54:D55"/>
    <mergeCell ref="C36:D37"/>
    <mergeCell ref="C38:D39"/>
    <mergeCell ref="C40:D41"/>
    <mergeCell ref="C42:D43"/>
    <mergeCell ref="C44:D45"/>
    <mergeCell ref="C66:D67"/>
    <mergeCell ref="C68:D69"/>
    <mergeCell ref="C70:D71"/>
    <mergeCell ref="C72:D73"/>
    <mergeCell ref="C74:D75"/>
    <mergeCell ref="C56:D57"/>
    <mergeCell ref="C58:D59"/>
    <mergeCell ref="C60:D61"/>
    <mergeCell ref="C62:D63"/>
    <mergeCell ref="C64:D65"/>
    <mergeCell ref="C86:D87"/>
    <mergeCell ref="C88:D89"/>
    <mergeCell ref="C90:D91"/>
    <mergeCell ref="C92:D93"/>
    <mergeCell ref="C94:D95"/>
    <mergeCell ref="C76:D77"/>
    <mergeCell ref="C78:D79"/>
    <mergeCell ref="C80:D81"/>
    <mergeCell ref="C82:D83"/>
    <mergeCell ref="C84:D85"/>
    <mergeCell ref="C106:D107"/>
    <mergeCell ref="C108:D109"/>
    <mergeCell ref="C110:D111"/>
    <mergeCell ref="C112:D113"/>
    <mergeCell ref="C114:D115"/>
    <mergeCell ref="C96:D97"/>
    <mergeCell ref="C98:D99"/>
    <mergeCell ref="C100:D101"/>
    <mergeCell ref="C102:D103"/>
    <mergeCell ref="C104:D105"/>
    <mergeCell ref="C142:D143"/>
    <mergeCell ref="C144:D145"/>
    <mergeCell ref="C126:D127"/>
    <mergeCell ref="C128:D129"/>
    <mergeCell ref="C130:D131"/>
    <mergeCell ref="C132:D133"/>
    <mergeCell ref="C134:D135"/>
    <mergeCell ref="C116:D117"/>
    <mergeCell ref="C118:D119"/>
    <mergeCell ref="C120:D121"/>
    <mergeCell ref="C122:D123"/>
    <mergeCell ref="C124:D125"/>
    <mergeCell ref="C5:D5"/>
    <mergeCell ref="C176:D177"/>
    <mergeCell ref="C178:D179"/>
    <mergeCell ref="C180:D181"/>
    <mergeCell ref="C182:D183"/>
    <mergeCell ref="C184:D185"/>
    <mergeCell ref="C166:D167"/>
    <mergeCell ref="C168:D169"/>
    <mergeCell ref="C170:D171"/>
    <mergeCell ref="C172:D173"/>
    <mergeCell ref="C174:D175"/>
    <mergeCell ref="C156:D157"/>
    <mergeCell ref="C158:D159"/>
    <mergeCell ref="C160:D161"/>
    <mergeCell ref="C162:D163"/>
    <mergeCell ref="C164:D165"/>
    <mergeCell ref="C146:D147"/>
    <mergeCell ref="C148:D149"/>
    <mergeCell ref="C150:D151"/>
    <mergeCell ref="C152:D153"/>
    <mergeCell ref="C154:D155"/>
    <mergeCell ref="C136:D137"/>
    <mergeCell ref="C138:D139"/>
    <mergeCell ref="C140:D141"/>
  </mergeCells>
  <conditionalFormatting sqref="C1:D1">
    <cfRule type="expression" dxfId="1" priority="1">
      <formula>C1&lt;&gt;""</formula>
    </cfRule>
    <cfRule type="expression" dxfId="0" priority="2">
      <formula>C1=""</formula>
    </cfRule>
  </conditionalFormatting>
  <dataValidations count="1">
    <dataValidation type="list" allowBlank="1" showInputMessage="1" showErrorMessage="1" sqref="C6:D185" xr:uid="{8A8DB879-9572-4108-8FCC-46F3938674F7}">
      <formula1>"a,b"</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Y19"/>
  <sheetViews>
    <sheetView zoomScaleNormal="100" workbookViewId="0">
      <selection activeCell="F7" sqref="F7"/>
    </sheetView>
  </sheetViews>
  <sheetFormatPr baseColWidth="10" defaultRowHeight="12.75" x14ac:dyDescent="0.2"/>
  <cols>
    <col min="2" max="21" width="5.28515625" customWidth="1"/>
    <col min="22" max="23" width="10.5703125" customWidth="1"/>
    <col min="24" max="24" width="4" customWidth="1"/>
    <col min="25" max="25" width="16.7109375" customWidth="1"/>
  </cols>
  <sheetData>
    <row r="1" spans="1:25" ht="42.75" customHeight="1" x14ac:dyDescent="0.2">
      <c r="B1" s="70" t="s">
        <v>26</v>
      </c>
      <c r="C1" s="70"/>
      <c r="D1" s="70"/>
      <c r="E1" s="70"/>
      <c r="F1" s="70"/>
      <c r="G1" s="70"/>
      <c r="H1" s="70"/>
      <c r="I1" s="70"/>
      <c r="J1" s="70"/>
      <c r="K1" s="70"/>
      <c r="L1" s="70"/>
      <c r="M1" s="70"/>
      <c r="N1" s="70"/>
      <c r="O1" s="70"/>
      <c r="P1" s="70"/>
      <c r="Q1" s="70"/>
      <c r="R1" s="70"/>
      <c r="S1" s="70"/>
      <c r="T1" s="70"/>
      <c r="U1" s="70"/>
      <c r="V1" s="70"/>
      <c r="W1" s="70"/>
      <c r="X1" s="70"/>
      <c r="Y1" s="70"/>
    </row>
    <row r="2" spans="1:25" s="3" customFormat="1" ht="42.75" customHeight="1" thickBot="1" x14ac:dyDescent="0.25">
      <c r="B2" s="5" t="s">
        <v>0</v>
      </c>
      <c r="C2" s="5"/>
      <c r="D2" s="4"/>
      <c r="E2" s="4"/>
      <c r="F2" s="75" t="str">
        <f>IF(AND(TEST!B2&lt;&gt;"",TEST!B3&lt;&gt;""),TEST!B2&amp; " "&amp;TEST!B3,"")</f>
        <v>DUMAS FRANK</v>
      </c>
      <c r="G2" s="75"/>
      <c r="H2" s="75"/>
      <c r="I2" s="75"/>
      <c r="J2" s="75"/>
      <c r="K2" s="75"/>
      <c r="L2" s="5" t="s">
        <v>1</v>
      </c>
      <c r="M2" s="5"/>
      <c r="N2" s="76">
        <f>IF(TEST!B4=0,"",TEST!B4)</f>
        <v>44988</v>
      </c>
      <c r="O2" s="75"/>
      <c r="P2" s="75"/>
      <c r="Q2" s="75"/>
      <c r="Y2" s="6"/>
    </row>
    <row r="3" spans="1:25" ht="36.75" customHeight="1" x14ac:dyDescent="0.2">
      <c r="A3" s="1"/>
      <c r="B3" s="83" t="s">
        <v>2</v>
      </c>
      <c r="C3" s="81"/>
      <c r="D3" s="78" t="s">
        <v>3</v>
      </c>
      <c r="E3" s="82"/>
      <c r="F3" s="80" t="s">
        <v>4</v>
      </c>
      <c r="G3" s="81"/>
      <c r="H3" s="78" t="s">
        <v>5</v>
      </c>
      <c r="I3" s="82"/>
      <c r="J3" s="80" t="s">
        <v>6</v>
      </c>
      <c r="K3" s="81"/>
      <c r="L3" s="78" t="s">
        <v>7</v>
      </c>
      <c r="M3" s="82"/>
      <c r="N3" s="80" t="s">
        <v>8</v>
      </c>
      <c r="O3" s="81"/>
      <c r="P3" s="78" t="s">
        <v>9</v>
      </c>
      <c r="Q3" s="82"/>
      <c r="R3" s="80" t="s">
        <v>10</v>
      </c>
      <c r="S3" s="81"/>
      <c r="T3" s="78" t="s">
        <v>11</v>
      </c>
      <c r="U3" s="79"/>
      <c r="V3" s="17" t="s">
        <v>12</v>
      </c>
      <c r="W3" s="19" t="s">
        <v>25</v>
      </c>
      <c r="X3" s="20"/>
      <c r="Y3" s="21" t="s">
        <v>13</v>
      </c>
    </row>
    <row r="4" spans="1:25" s="2" customFormat="1" ht="36.75" customHeight="1" x14ac:dyDescent="0.2">
      <c r="B4" s="77"/>
      <c r="C4" s="72"/>
      <c r="D4" s="8">
        <v>1</v>
      </c>
      <c r="E4" s="7" t="str">
        <f>IF(VLOOKUP(D4,TEST!$A$6:$D$185,3,FALSE)=0,"",VLOOKUP(D4,TEST!$A$6:$D$185,3,FALSE))</f>
        <v>a</v>
      </c>
      <c r="F4" s="8">
        <v>2</v>
      </c>
      <c r="G4" s="7" t="str">
        <f>IF(VLOOKUP(F4,TEST!$A$6:$D$185,3,FALSE)=0,"",VLOOKUP(F4,TEST!$A$6:$D$185,3,FALSE))</f>
        <v>b</v>
      </c>
      <c r="H4" s="8">
        <v>3</v>
      </c>
      <c r="I4" s="7" t="str">
        <f>IF(VLOOKUP(H4,TEST!$A$6:$D$185,3,FALSE)=0,"",VLOOKUP(H4,TEST!$A$6:$D$185,3,FALSE))</f>
        <v>b</v>
      </c>
      <c r="J4" s="8">
        <v>4</v>
      </c>
      <c r="K4" s="7" t="str">
        <f>IF(VLOOKUP(J4,TEST!$A$6:$D$185,3,FALSE)=0,"",VLOOKUP(J4,TEST!$A$6:$D$185,3,FALSE))</f>
        <v>b</v>
      </c>
      <c r="L4" s="8">
        <v>5</v>
      </c>
      <c r="M4" s="7" t="str">
        <f>IF(VLOOKUP(L4,TEST!$A$6:$D$185,3,FALSE)=0,"",VLOOKUP(L4,TEST!$A$6:$D$185,3,FALSE))</f>
        <v>a</v>
      </c>
      <c r="N4" s="8">
        <v>6</v>
      </c>
      <c r="O4" s="7" t="str">
        <f>IF(VLOOKUP(N4,TEST!$A$6:$D$185,3,FALSE)=0,"",VLOOKUP(N4,TEST!$A$6:$D$185,3,FALSE))</f>
        <v>a</v>
      </c>
      <c r="P4" s="8">
        <v>7</v>
      </c>
      <c r="Q4" s="7" t="str">
        <f>IF(VLOOKUP(P4,TEST!$A$6:$D$185,3,FALSE)=0,"",VLOOKUP(P4,TEST!$A$6:$D$185,3,FALSE))</f>
        <v>a</v>
      </c>
      <c r="R4" s="8">
        <v>8</v>
      </c>
      <c r="S4" s="7" t="str">
        <f>IF(VLOOKUP(R4,TEST!$A$6:$D$185,3,FALSE)=0,"",VLOOKUP(R4,TEST!$A$6:$D$185,3,FALSE))</f>
        <v>a</v>
      </c>
      <c r="T4" s="8">
        <v>9</v>
      </c>
      <c r="U4" s="10" t="str">
        <f>IF(VLOOKUP(T4,TEST!$A$6:$D$185,3,FALSE)=0,"",VLOOKUP(T4,TEST!$A$6:$D$185,3,FALSE))</f>
        <v>a</v>
      </c>
      <c r="V4" s="18">
        <f>COUNTIF(B4:U4,"b")</f>
        <v>3</v>
      </c>
      <c r="W4" s="18">
        <f>V4+C14+1</f>
        <v>11</v>
      </c>
      <c r="X4" s="22" t="s">
        <v>2</v>
      </c>
      <c r="Y4" s="23" t="s">
        <v>14</v>
      </c>
    </row>
    <row r="5" spans="1:25" s="2" customFormat="1" ht="36.75" customHeight="1" x14ac:dyDescent="0.2">
      <c r="B5" s="11">
        <v>10</v>
      </c>
      <c r="C5" s="40" t="str">
        <f>IF(VLOOKUP(B5,TEST!$A$6:$D$185,3,FALSE)=0,"",VLOOKUP(B5,TEST!$A$6:$D$185,3,FALSE))</f>
        <v>b</v>
      </c>
      <c r="D5" s="71"/>
      <c r="E5" s="72"/>
      <c r="F5" s="8">
        <v>11</v>
      </c>
      <c r="G5" s="7" t="str">
        <f>IF(VLOOKUP(F5,TEST!$A$6:$D$185,3,FALSE)=0,"",VLOOKUP(F5,TEST!$A$6:$D$185,3,FALSE))</f>
        <v>a</v>
      </c>
      <c r="H5" s="8">
        <v>12</v>
      </c>
      <c r="I5" s="7" t="str">
        <f>IF(VLOOKUP(H5,TEST!$A$6:$D$185,3,FALSE)=0,"",VLOOKUP(H5,TEST!$A$6:$D$185,3,FALSE))</f>
        <v>a</v>
      </c>
      <c r="J5" s="8">
        <v>13</v>
      </c>
      <c r="K5" s="7" t="str">
        <f>IF(VLOOKUP(J5,TEST!$A$6:$D$185,3,FALSE)=0,"",VLOOKUP(J5,TEST!$A$6:$D$185,3,FALSE))</f>
        <v>b</v>
      </c>
      <c r="L5" s="8">
        <v>14</v>
      </c>
      <c r="M5" s="7" t="str">
        <f>IF(VLOOKUP(L5,TEST!$A$6:$D$185,3,FALSE)=0,"",VLOOKUP(L5,TEST!$A$6:$D$185,3,FALSE))</f>
        <v>a</v>
      </c>
      <c r="N5" s="8">
        <v>15</v>
      </c>
      <c r="O5" s="7" t="str">
        <f>IF(VLOOKUP(N5,TEST!$A$6:$D$185,3,FALSE)=0,"",VLOOKUP(N5,TEST!$A$6:$D$185,3,FALSE))</f>
        <v>a</v>
      </c>
      <c r="P5" s="8">
        <v>16</v>
      </c>
      <c r="Q5" s="7" t="str">
        <f>IF(VLOOKUP(P5,TEST!$A$6:$D$185,3,FALSE)=0,"",VLOOKUP(P5,TEST!$A$6:$D$185,3,FALSE))</f>
        <v>a</v>
      </c>
      <c r="R5" s="8">
        <v>17</v>
      </c>
      <c r="S5" s="7" t="str">
        <f>IF(VLOOKUP(R5,TEST!$A$6:$D$185,3,FALSE)=0,"",VLOOKUP(R5,TEST!$A$6:$D$185,3,FALSE))</f>
        <v>a</v>
      </c>
      <c r="T5" s="8">
        <v>18</v>
      </c>
      <c r="U5" s="10" t="str">
        <f>IF(VLOOKUP(T5,TEST!$A$6:$D$185,3,FALSE)=0,"",VLOOKUP(T5,TEST!$A$6:$D$185,3,FALSE))</f>
        <v>b</v>
      </c>
      <c r="V5" s="18">
        <f t="shared" ref="V5:V13" si="0">COUNTIF(B5:U5,"b")</f>
        <v>3</v>
      </c>
      <c r="W5" s="18">
        <f>V5+E14+1</f>
        <v>13</v>
      </c>
      <c r="X5" s="24" t="s">
        <v>3</v>
      </c>
      <c r="Y5" s="25" t="s">
        <v>15</v>
      </c>
    </row>
    <row r="6" spans="1:25" s="2" customFormat="1" ht="36.75" customHeight="1" x14ac:dyDescent="0.2">
      <c r="B6" s="11">
        <v>19</v>
      </c>
      <c r="C6" s="7" t="str">
        <f>IF(VLOOKUP(B6,TEST!$A$6:$D$185,3,FALSE)=0,"",VLOOKUP(B6,TEST!$A$6:$D$185,3,FALSE))</f>
        <v>a</v>
      </c>
      <c r="D6" s="8">
        <v>20</v>
      </c>
      <c r="E6" s="7" t="str">
        <f>IF(VLOOKUP(D6,TEST!$A$6:$D$185,3,FALSE)=0,"",VLOOKUP(D6,TEST!$A$6:$D$185,3,FALSE))</f>
        <v>a</v>
      </c>
      <c r="F6" s="71"/>
      <c r="G6" s="72"/>
      <c r="H6" s="8">
        <v>21</v>
      </c>
      <c r="I6" s="7" t="str">
        <f>IF(VLOOKUP(H6,TEST!$A$6:$D$185,3,FALSE)=0,"",VLOOKUP(H6,TEST!$A$6:$D$185,3,FALSE))</f>
        <v>a</v>
      </c>
      <c r="J6" s="8">
        <v>22</v>
      </c>
      <c r="K6" s="7" t="str">
        <f>IF(VLOOKUP(J6,TEST!$A$6:$D$185,3,FALSE)=0,"",VLOOKUP(J6,TEST!$A$6:$D$185,3,FALSE))</f>
        <v>b</v>
      </c>
      <c r="L6" s="8">
        <v>23</v>
      </c>
      <c r="M6" s="7" t="str">
        <f>IF(VLOOKUP(L6,TEST!$A$6:$D$185,3,FALSE)=0,"",VLOOKUP(L6,TEST!$A$6:$D$185,3,FALSE))</f>
        <v>a</v>
      </c>
      <c r="N6" s="8">
        <v>24</v>
      </c>
      <c r="O6" s="7" t="str">
        <f>IF(VLOOKUP(N6,TEST!$A$6:$D$185,3,FALSE)=0,"",VLOOKUP(N6,TEST!$A$6:$D$185,3,FALSE))</f>
        <v>a</v>
      </c>
      <c r="P6" s="8">
        <v>25</v>
      </c>
      <c r="Q6" s="7" t="str">
        <f>IF(VLOOKUP(P6,TEST!$A$6:$D$185,3,FALSE)=0,"",VLOOKUP(P6,TEST!$A$6:$D$185,3,FALSE))</f>
        <v>a</v>
      </c>
      <c r="R6" s="8">
        <v>26</v>
      </c>
      <c r="S6" s="7" t="str">
        <f>IF(VLOOKUP(R6,TEST!$A$6:$D$185,3,FALSE)=0,"",VLOOKUP(R6,TEST!$A$6:$D$185,3,FALSE))</f>
        <v>b</v>
      </c>
      <c r="T6" s="8">
        <v>27</v>
      </c>
      <c r="U6" s="10" t="str">
        <f>IF(VLOOKUP(T6,TEST!$A$6:$D$185,3,FALSE)=0,"",VLOOKUP(T6,TEST!$A$6:$D$185,3,FALSE))</f>
        <v>a</v>
      </c>
      <c r="V6" s="18">
        <f t="shared" si="0"/>
        <v>2</v>
      </c>
      <c r="W6" s="18">
        <f>V6+G14+1</f>
        <v>11</v>
      </c>
      <c r="X6" s="22" t="s">
        <v>4</v>
      </c>
      <c r="Y6" s="23" t="s">
        <v>17</v>
      </c>
    </row>
    <row r="7" spans="1:25" s="2" customFormat="1" ht="36.75" customHeight="1" x14ac:dyDescent="0.2">
      <c r="B7" s="11">
        <v>28</v>
      </c>
      <c r="C7" s="7" t="str">
        <f>IF(VLOOKUP(B7,TEST!$A$6:$D$185,3,FALSE)=0,"",VLOOKUP(B7,TEST!$A$6:$D$185,3,FALSE))</f>
        <v>b</v>
      </c>
      <c r="D7" s="8">
        <v>29</v>
      </c>
      <c r="E7" s="7" t="str">
        <f>IF(VLOOKUP(D7,TEST!$A$6:$D$185,3,FALSE)=0,"",VLOOKUP(D7,TEST!$A$6:$D$185,3,FALSE))</f>
        <v>a</v>
      </c>
      <c r="F7" s="8">
        <v>30</v>
      </c>
      <c r="G7" s="7" t="str">
        <f>IF(VLOOKUP(F7,TEST!$A$6:$D$185,3,FALSE)=0,"",VLOOKUP(F7,TEST!$A$6:$D$185,3,FALSE))</f>
        <v>a</v>
      </c>
      <c r="H7" s="71"/>
      <c r="I7" s="72"/>
      <c r="J7" s="8">
        <v>31</v>
      </c>
      <c r="K7" s="7" t="str">
        <f>IF(VLOOKUP(J7,TEST!$A$6:$D$185,3,FALSE)=0,"",VLOOKUP(J7,TEST!$A$6:$D$185,3,FALSE))</f>
        <v>b</v>
      </c>
      <c r="L7" s="8">
        <v>32</v>
      </c>
      <c r="M7" s="7" t="str">
        <f>IF(VLOOKUP(L7,TEST!$A$6:$D$185,3,FALSE)=0,"",VLOOKUP(L7,TEST!$A$6:$D$185,3,FALSE))</f>
        <v>a</v>
      </c>
      <c r="N7" s="8">
        <v>33</v>
      </c>
      <c r="O7" s="7" t="str">
        <f>IF(VLOOKUP(N7,TEST!$A$6:$D$185,3,FALSE)=0,"",VLOOKUP(N7,TEST!$A$6:$D$185,3,FALSE))</f>
        <v>a</v>
      </c>
      <c r="P7" s="8">
        <v>34</v>
      </c>
      <c r="Q7" s="7" t="str">
        <f>IF(VLOOKUP(P7,TEST!$A$6:$D$185,3,FALSE)=0,"",VLOOKUP(P7,TEST!$A$6:$D$185,3,FALSE))</f>
        <v>a</v>
      </c>
      <c r="R7" s="8">
        <v>35</v>
      </c>
      <c r="S7" s="7" t="str">
        <f>IF(VLOOKUP(R7,TEST!$A$6:$D$185,3,FALSE)=0,"",VLOOKUP(R7,TEST!$A$6:$D$185,3,FALSE))</f>
        <v>b</v>
      </c>
      <c r="T7" s="8">
        <v>36</v>
      </c>
      <c r="U7" s="10" t="str">
        <f>IF(VLOOKUP(T7,TEST!$A$6:$D$185,3,FALSE)=0,"",VLOOKUP(T7,TEST!$A$6:$D$185,3,FALSE))</f>
        <v>a</v>
      </c>
      <c r="V7" s="18">
        <f t="shared" si="0"/>
        <v>3</v>
      </c>
      <c r="W7" s="18">
        <f>V7+I14+1</f>
        <v>12</v>
      </c>
      <c r="X7" s="24" t="s">
        <v>5</v>
      </c>
      <c r="Y7" s="26" t="s">
        <v>16</v>
      </c>
    </row>
    <row r="8" spans="1:25" s="2" customFormat="1" ht="36.75" customHeight="1" x14ac:dyDescent="0.2">
      <c r="B8" s="11">
        <v>37</v>
      </c>
      <c r="C8" s="7" t="str">
        <f>IF(VLOOKUP(B8,TEST!$A$6:$D$185,3,FALSE)=0,"",VLOOKUP(B8,TEST!$A$6:$D$185,3,FALSE))</f>
        <v>a</v>
      </c>
      <c r="D8" s="8">
        <v>38</v>
      </c>
      <c r="E8" s="7" t="str">
        <f>IF(VLOOKUP(D8,TEST!$A$6:$D$185,3,FALSE)=0,"",VLOOKUP(D8,TEST!$A$6:$D$185,3,FALSE))</f>
        <v>a</v>
      </c>
      <c r="F8" s="8">
        <v>39</v>
      </c>
      <c r="G8" s="7" t="str">
        <f>IF(VLOOKUP(F8,TEST!$A$6:$D$185,3,FALSE)=0,"",VLOOKUP(F8,TEST!$A$6:$D$185,3,FALSE))</f>
        <v>a</v>
      </c>
      <c r="H8" s="8">
        <v>40</v>
      </c>
      <c r="I8" s="7" t="str">
        <f>IF(VLOOKUP(H8,TEST!$A$6:$D$185,3,FALSE)=0,"",VLOOKUP(H8,TEST!$A$6:$D$185,3,FALSE))</f>
        <v>a</v>
      </c>
      <c r="J8" s="71"/>
      <c r="K8" s="72"/>
      <c r="L8" s="8">
        <v>41</v>
      </c>
      <c r="M8" s="7" t="str">
        <f>IF(VLOOKUP(L8,TEST!$A$6:$D$185,3,FALSE)=0,"",VLOOKUP(L8,TEST!$A$6:$D$185,3,FALSE))</f>
        <v>a</v>
      </c>
      <c r="N8" s="8">
        <v>42</v>
      </c>
      <c r="O8" s="7" t="str">
        <f>IF(VLOOKUP(N8,TEST!$A$6:$D$185,3,FALSE)=0,"",VLOOKUP(N8,TEST!$A$6:$D$185,3,FALSE))</f>
        <v>a</v>
      </c>
      <c r="P8" s="8">
        <v>43</v>
      </c>
      <c r="Q8" s="7" t="str">
        <f>IF(VLOOKUP(P8,TEST!$A$6:$D$185,3,FALSE)=0,"",VLOOKUP(P8,TEST!$A$6:$D$185,3,FALSE))</f>
        <v>a</v>
      </c>
      <c r="R8" s="8">
        <v>44</v>
      </c>
      <c r="S8" s="7" t="str">
        <f>IF(VLOOKUP(R8,TEST!$A$6:$D$185,3,FALSE)=0,"",VLOOKUP(R8,TEST!$A$6:$D$185,3,FALSE))</f>
        <v>a</v>
      </c>
      <c r="T8" s="8">
        <v>45</v>
      </c>
      <c r="U8" s="10" t="str">
        <f>IF(VLOOKUP(T8,TEST!$A$6:$D$185,3,FALSE)=0,"",VLOOKUP(T8,TEST!$A$6:$D$185,3,FALSE))</f>
        <v>a</v>
      </c>
      <c r="V8" s="18">
        <f t="shared" si="0"/>
        <v>0</v>
      </c>
      <c r="W8" s="18">
        <f>V8+K14+1</f>
        <v>6</v>
      </c>
      <c r="X8" s="22" t="s">
        <v>6</v>
      </c>
      <c r="Y8" s="27" t="s">
        <v>18</v>
      </c>
    </row>
    <row r="9" spans="1:25" s="2" customFormat="1" ht="36.75" customHeight="1" x14ac:dyDescent="0.2">
      <c r="B9" s="11">
        <v>46</v>
      </c>
      <c r="C9" s="7" t="str">
        <f>IF(VLOOKUP(B9,TEST!$A$6:$D$185,3,FALSE)=0,"",VLOOKUP(B9,TEST!$A$6:$D$185,3,FALSE))</f>
        <v>a</v>
      </c>
      <c r="D9" s="8">
        <v>47</v>
      </c>
      <c r="E9" s="7" t="str">
        <f>IF(VLOOKUP(D9,TEST!$A$6:$D$185,3,FALSE)=0,"",VLOOKUP(D9,TEST!$A$6:$D$185,3,FALSE))</f>
        <v>a</v>
      </c>
      <c r="F9" s="8">
        <v>48</v>
      </c>
      <c r="G9" s="7" t="str">
        <f>IF(VLOOKUP(F9,TEST!$A$6:$D$185,3,FALSE)=0,"",VLOOKUP(F9,TEST!$A$6:$D$185,3,FALSE))</f>
        <v>a</v>
      </c>
      <c r="H9" s="8">
        <v>49</v>
      </c>
      <c r="I9" s="7" t="str">
        <f>IF(VLOOKUP(H9,TEST!$A$6:$D$185,3,FALSE)=0,"",VLOOKUP(H9,TEST!$A$6:$D$185,3,FALSE))</f>
        <v>a</v>
      </c>
      <c r="J9" s="8">
        <v>50</v>
      </c>
      <c r="K9" s="7" t="str">
        <f>IF(VLOOKUP(J9,TEST!$A$6:$D$185,3,FALSE)=0,"",VLOOKUP(J9,TEST!$A$6:$D$185,3,FALSE))</f>
        <v>a</v>
      </c>
      <c r="L9" s="71"/>
      <c r="M9" s="72"/>
      <c r="N9" s="8">
        <v>51</v>
      </c>
      <c r="O9" s="7" t="str">
        <f>IF(VLOOKUP(N9,TEST!$A$6:$D$185,3,FALSE)=0,"",VLOOKUP(N9,TEST!$A$6:$D$185,3,FALSE))</f>
        <v>a</v>
      </c>
      <c r="P9" s="8">
        <v>52</v>
      </c>
      <c r="Q9" s="7" t="str">
        <f>IF(VLOOKUP(P9,TEST!$A$6:$D$185,3,FALSE)=0,"",VLOOKUP(P9,TEST!$A$6:$D$185,3,FALSE))</f>
        <v>a</v>
      </c>
      <c r="R9" s="8">
        <v>53</v>
      </c>
      <c r="S9" s="7" t="str">
        <f>IF(VLOOKUP(R9,TEST!$A$6:$D$185,3,FALSE)=0,"",VLOOKUP(R9,TEST!$A$6:$D$185,3,FALSE))</f>
        <v>a</v>
      </c>
      <c r="T9" s="8">
        <v>54</v>
      </c>
      <c r="U9" s="10" t="str">
        <f>IF(VLOOKUP(T9,TEST!$A$6:$D$185,3,FALSE)=0,"",VLOOKUP(T9,TEST!$A$6:$D$185,3,FALSE))</f>
        <v>a</v>
      </c>
      <c r="V9" s="18">
        <f t="shared" si="0"/>
        <v>0</v>
      </c>
      <c r="W9" s="18">
        <f>V9+M14+1</f>
        <v>10</v>
      </c>
      <c r="X9" s="24" t="s">
        <v>7</v>
      </c>
      <c r="Y9" s="26" t="s">
        <v>19</v>
      </c>
    </row>
    <row r="10" spans="1:25" s="2" customFormat="1" ht="36.75" customHeight="1" x14ac:dyDescent="0.2">
      <c r="B10" s="11">
        <v>55</v>
      </c>
      <c r="C10" s="7" t="str">
        <f>IF(VLOOKUP(B10,TEST!$A$6:$D$185,3,FALSE)=0,"",VLOOKUP(B10,TEST!$A$6:$D$185,3,FALSE))</f>
        <v>a</v>
      </c>
      <c r="D10" s="8">
        <v>56</v>
      </c>
      <c r="E10" s="7" t="str">
        <f>IF(VLOOKUP(D10,TEST!$A$6:$D$185,3,FALSE)=0,"",VLOOKUP(D10,TEST!$A$6:$D$185,3,FALSE))</f>
        <v>a</v>
      </c>
      <c r="F10" s="8">
        <v>57</v>
      </c>
      <c r="G10" s="7" t="str">
        <f>IF(VLOOKUP(F10,TEST!$A$6:$D$185,3,FALSE)=0,"",VLOOKUP(F10,TEST!$A$6:$D$185,3,FALSE))</f>
        <v>a</v>
      </c>
      <c r="H10" s="8">
        <v>58</v>
      </c>
      <c r="I10" s="7" t="str">
        <f>IF(VLOOKUP(H10,TEST!$A$6:$D$185,3,FALSE)=0,"",VLOOKUP(H10,TEST!$A$6:$D$185,3,FALSE))</f>
        <v>a</v>
      </c>
      <c r="J10" s="8">
        <v>59</v>
      </c>
      <c r="K10" s="7" t="str">
        <f>IF(VLOOKUP(J10,TEST!$A$6:$D$185,3,FALSE)=0,"",VLOOKUP(J10,TEST!$A$6:$D$185,3,FALSE))</f>
        <v>a</v>
      </c>
      <c r="L10" s="8">
        <v>60</v>
      </c>
      <c r="M10" s="7" t="str">
        <f>IF(VLOOKUP(L10,TEST!$A$6:$D$185,3,FALSE)=0,"",VLOOKUP(L10,TEST!$A$6:$D$185,3,FALSE))</f>
        <v>a</v>
      </c>
      <c r="N10" s="71"/>
      <c r="O10" s="72"/>
      <c r="P10" s="8">
        <v>61</v>
      </c>
      <c r="Q10" s="7" t="str">
        <f>IF(VLOOKUP(P10,TEST!$A$6:$D$185,3,FALSE)=0,"",VLOOKUP(P10,TEST!$A$6:$D$185,3,FALSE))</f>
        <v>a</v>
      </c>
      <c r="R10" s="8">
        <v>62</v>
      </c>
      <c r="S10" s="7" t="str">
        <f>IF(VLOOKUP(R10,TEST!$A$6:$D$185,3,FALSE)=0,"",VLOOKUP(R10,TEST!$A$6:$D$185,3,FALSE))</f>
        <v>a</v>
      </c>
      <c r="T10" s="8">
        <v>63</v>
      </c>
      <c r="U10" s="10" t="str">
        <f>IF(VLOOKUP(T10,TEST!$A$6:$D$185,3,FALSE)=0,"",VLOOKUP(T10,TEST!$A$6:$D$185,3,FALSE))</f>
        <v>a</v>
      </c>
      <c r="V10" s="18">
        <f t="shared" si="0"/>
        <v>0</v>
      </c>
      <c r="W10" s="18">
        <f>V10+O14+1</f>
        <v>10</v>
      </c>
      <c r="X10" s="22" t="s">
        <v>8</v>
      </c>
      <c r="Y10" s="23" t="s">
        <v>23</v>
      </c>
    </row>
    <row r="11" spans="1:25" s="2" customFormat="1" ht="36.75" customHeight="1" x14ac:dyDescent="0.2">
      <c r="B11" s="11">
        <v>64</v>
      </c>
      <c r="C11" s="7" t="str">
        <f>IF(VLOOKUP(B11,TEST!$A$6:$D$185,3,FALSE)=0,"",VLOOKUP(B11,TEST!$A$6:$D$185,3,FALSE))</f>
        <v>a</v>
      </c>
      <c r="D11" s="8">
        <v>65</v>
      </c>
      <c r="E11" s="7" t="str">
        <f>IF(VLOOKUP(D11,TEST!$A$6:$D$185,3,FALSE)=0,"",VLOOKUP(D11,TEST!$A$6:$D$185,3,FALSE))</f>
        <v>a</v>
      </c>
      <c r="F11" s="8">
        <v>66</v>
      </c>
      <c r="G11" s="7" t="str">
        <f>IF(VLOOKUP(F11,TEST!$A$6:$D$185,3,FALSE)=0,"",VLOOKUP(F11,TEST!$A$6:$D$185,3,FALSE))</f>
        <v>a</v>
      </c>
      <c r="H11" s="8">
        <v>67</v>
      </c>
      <c r="I11" s="7" t="str">
        <f>IF(VLOOKUP(H11,TEST!$A$6:$D$185,3,FALSE)=0,"",VLOOKUP(H11,TEST!$A$6:$D$185,3,FALSE))</f>
        <v>a</v>
      </c>
      <c r="J11" s="8">
        <v>68</v>
      </c>
      <c r="K11" s="7" t="str">
        <f>IF(VLOOKUP(J11,TEST!$A$6:$D$185,3,FALSE)=0,"",VLOOKUP(J11,TEST!$A$6:$D$185,3,FALSE))</f>
        <v>a</v>
      </c>
      <c r="L11" s="8">
        <v>69</v>
      </c>
      <c r="M11" s="7" t="str">
        <f>IF(VLOOKUP(L11,TEST!$A$6:$D$185,3,FALSE)=0,"",VLOOKUP(L11,TEST!$A$6:$D$185,3,FALSE))</f>
        <v>a</v>
      </c>
      <c r="N11" s="8">
        <v>70</v>
      </c>
      <c r="O11" s="7" t="str">
        <f>IF(VLOOKUP(N11,TEST!$A$6:$D$185,3,FALSE)=0,"",VLOOKUP(N11,TEST!$A$6:$D$185,3,FALSE))</f>
        <v>a</v>
      </c>
      <c r="P11" s="71"/>
      <c r="Q11" s="72"/>
      <c r="R11" s="8">
        <v>71</v>
      </c>
      <c r="S11" s="7" t="str">
        <f>IF(VLOOKUP(R11,TEST!$A$6:$D$185,3,FALSE)=0,"",VLOOKUP(R11,TEST!$A$6:$D$185,3,FALSE))</f>
        <v>a</v>
      </c>
      <c r="T11" s="8">
        <v>72</v>
      </c>
      <c r="U11" s="10" t="str">
        <f>IF(VLOOKUP(T11,TEST!$A$6:$D$185,3,FALSE)=0,"",VLOOKUP(T11,TEST!$A$6:$D$185,3,FALSE))</f>
        <v>a</v>
      </c>
      <c r="V11" s="18">
        <f t="shared" si="0"/>
        <v>0</v>
      </c>
      <c r="W11" s="18">
        <f>V11+Q14+1</f>
        <v>10</v>
      </c>
      <c r="X11" s="24" t="s">
        <v>9</v>
      </c>
      <c r="Y11" s="26" t="s">
        <v>20</v>
      </c>
    </row>
    <row r="12" spans="1:25" s="2" customFormat="1" ht="39.75" customHeight="1" x14ac:dyDescent="0.2">
      <c r="B12" s="11">
        <v>73</v>
      </c>
      <c r="C12" s="7" t="str">
        <f>IF(VLOOKUP(B12,TEST!$A$6:$D$185,3,FALSE)=0,"",VLOOKUP(B12,TEST!$A$6:$D$185,3,FALSE))</f>
        <v>a</v>
      </c>
      <c r="D12" s="8">
        <v>74</v>
      </c>
      <c r="E12" s="7" t="str">
        <f>IF(VLOOKUP(D12,TEST!$A$6:$D$185,3,FALSE)=0,"",VLOOKUP(D12,TEST!$A$6:$D$185,3,FALSE))</f>
        <v>a</v>
      </c>
      <c r="F12" s="8">
        <v>75</v>
      </c>
      <c r="G12" s="7" t="str">
        <f>IF(VLOOKUP(F12,TEST!$A$6:$D$185,3,FALSE)=0,"",VLOOKUP(F12,TEST!$A$6:$D$185,3,FALSE))</f>
        <v>a</v>
      </c>
      <c r="H12" s="8">
        <v>76</v>
      </c>
      <c r="I12" s="7" t="str">
        <f>IF(VLOOKUP(H12,TEST!$A$6:$D$185,3,FALSE)=0,"",VLOOKUP(H12,TEST!$A$6:$D$185,3,FALSE))</f>
        <v>a</v>
      </c>
      <c r="J12" s="8">
        <v>77</v>
      </c>
      <c r="K12" s="7" t="str">
        <f>IF(VLOOKUP(J12,TEST!$A$6:$D$185,3,FALSE)=0,"",VLOOKUP(J12,TEST!$A$6:$D$185,3,FALSE))</f>
        <v>a</v>
      </c>
      <c r="L12" s="8">
        <v>78</v>
      </c>
      <c r="M12" s="7" t="str">
        <f>IF(VLOOKUP(L12,TEST!$A$6:$D$185,3,FALSE)=0,"",VLOOKUP(L12,TEST!$A$6:$D$185,3,FALSE))</f>
        <v>a</v>
      </c>
      <c r="N12" s="8">
        <v>79</v>
      </c>
      <c r="O12" s="7" t="str">
        <f>IF(VLOOKUP(N12,TEST!$A$6:$D$185,3,FALSE)=0,"",VLOOKUP(N12,TEST!$A$6:$D$185,3,FALSE))</f>
        <v>a</v>
      </c>
      <c r="P12" s="8">
        <v>80</v>
      </c>
      <c r="Q12" s="7" t="str">
        <f>IF(VLOOKUP(P12,TEST!$A$6:$D$185,3,FALSE)=0,"",VLOOKUP(P12,TEST!$A$6:$D$185,3,FALSE))</f>
        <v>a</v>
      </c>
      <c r="R12" s="71"/>
      <c r="S12" s="72"/>
      <c r="T12" s="8">
        <v>81</v>
      </c>
      <c r="U12" s="10" t="str">
        <f>IF(VLOOKUP(T12,TEST!$A$6:$D$185,3,FALSE)=0,"",VLOOKUP(T12,TEST!$A$6:$D$185,3,FALSE))</f>
        <v>a</v>
      </c>
      <c r="V12" s="18">
        <f t="shared" si="0"/>
        <v>0</v>
      </c>
      <c r="W12" s="18">
        <f>V12+S14+1</f>
        <v>8</v>
      </c>
      <c r="X12" s="22" t="s">
        <v>10</v>
      </c>
      <c r="Y12" s="23" t="s">
        <v>24</v>
      </c>
    </row>
    <row r="13" spans="1:25" s="2" customFormat="1" ht="36.75" customHeight="1" thickBot="1" x14ac:dyDescent="0.25">
      <c r="B13" s="34">
        <v>82</v>
      </c>
      <c r="C13" s="12" t="str">
        <f>IF(VLOOKUP(B13,TEST!$A$6:$D$185,3,FALSE)=0,"",VLOOKUP(B13,TEST!$A$6:$D$185,3,FALSE))</f>
        <v>a</v>
      </c>
      <c r="D13" s="13">
        <v>83</v>
      </c>
      <c r="E13" s="12" t="str">
        <f>IF(VLOOKUP(D13,TEST!$A$6:$D$185,3,FALSE)=0,"",VLOOKUP(D13,TEST!$A$6:$D$185,3,FALSE))</f>
        <v>a</v>
      </c>
      <c r="F13" s="13">
        <v>84</v>
      </c>
      <c r="G13" s="12" t="str">
        <f>IF(VLOOKUP(F13,TEST!$A$6:$D$185,3,FALSE)=0,"",VLOOKUP(F13,TEST!$A$6:$D$185,3,FALSE))</f>
        <v>a</v>
      </c>
      <c r="H13" s="13">
        <v>85</v>
      </c>
      <c r="I13" s="12" t="str">
        <f>IF(VLOOKUP(H13,TEST!$A$6:$D$185,3,FALSE)=0,"",VLOOKUP(H13,TEST!$A$6:$D$185,3,FALSE))</f>
        <v>a</v>
      </c>
      <c r="J13" s="13">
        <v>86</v>
      </c>
      <c r="K13" s="12" t="str">
        <f>IF(VLOOKUP(J13,TEST!$A$6:$D$185,3,FALSE)=0,"",VLOOKUP(J13,TEST!$A$6:$D$185,3,FALSE))</f>
        <v>a</v>
      </c>
      <c r="L13" s="13">
        <v>87</v>
      </c>
      <c r="M13" s="12" t="str">
        <f>IF(VLOOKUP(L13,TEST!$A$6:$D$185,3,FALSE)=0,"",VLOOKUP(L13,TEST!$A$6:$D$185,3,FALSE))</f>
        <v>a</v>
      </c>
      <c r="N13" s="13">
        <v>88</v>
      </c>
      <c r="O13" s="12" t="str">
        <f>IF(VLOOKUP(N13,TEST!$A$6:$D$185,3,FALSE)=0,"",VLOOKUP(N13,TEST!$A$6:$D$185,3,FALSE))</f>
        <v>a</v>
      </c>
      <c r="P13" s="13">
        <v>89</v>
      </c>
      <c r="Q13" s="12" t="str">
        <f>IF(VLOOKUP(P13,TEST!$A$6:$D$185,3,FALSE)=0,"",VLOOKUP(P13,TEST!$A$6:$D$185,3,FALSE))</f>
        <v>a</v>
      </c>
      <c r="R13" s="13">
        <v>90</v>
      </c>
      <c r="S13" s="12" t="str">
        <f>IF(VLOOKUP(R13,TEST!$A$6:$D$185,3,FALSE)=0,"",VLOOKUP(R13,TEST!$A$6:$D$185,3,FALSE))</f>
        <v>a</v>
      </c>
      <c r="T13" s="73"/>
      <c r="U13" s="74"/>
      <c r="V13" s="30">
        <f t="shared" si="0"/>
        <v>0</v>
      </c>
      <c r="W13" s="30">
        <f>V13+U14+1</f>
        <v>9</v>
      </c>
      <c r="X13" s="24" t="s">
        <v>11</v>
      </c>
      <c r="Y13" s="26" t="s">
        <v>21</v>
      </c>
    </row>
    <row r="14" spans="1:25" ht="36.75" thickBot="1" x14ac:dyDescent="0.25">
      <c r="A14" s="14" t="s">
        <v>22</v>
      </c>
      <c r="B14" s="15"/>
      <c r="C14" s="16">
        <f>COUNTIF(C4:C13,"a")</f>
        <v>7</v>
      </c>
      <c r="D14" s="15"/>
      <c r="E14" s="16">
        <f>COUNTIF(E4:E13,"a")</f>
        <v>9</v>
      </c>
      <c r="F14" s="15"/>
      <c r="G14" s="16">
        <f>COUNTIF(G4:G13,"a")</f>
        <v>8</v>
      </c>
      <c r="H14" s="15"/>
      <c r="I14" s="16">
        <f>COUNTIF(I4:I13,"a")</f>
        <v>8</v>
      </c>
      <c r="J14" s="15"/>
      <c r="K14" s="16">
        <f>COUNTIF(K4:K13,"a")</f>
        <v>5</v>
      </c>
      <c r="L14" s="15"/>
      <c r="M14" s="16">
        <f>COUNTIF(M4:M13,"a")</f>
        <v>9</v>
      </c>
      <c r="N14" s="15"/>
      <c r="O14" s="16">
        <f>COUNTIF(O4:O13,"a")</f>
        <v>9</v>
      </c>
      <c r="P14" s="15"/>
      <c r="Q14" s="16">
        <f>COUNTIF(Q4:Q13,"a")</f>
        <v>9</v>
      </c>
      <c r="R14" s="15"/>
      <c r="S14" s="16">
        <f>COUNTIF(S4:S13,"a")</f>
        <v>7</v>
      </c>
      <c r="T14" s="15"/>
      <c r="U14" s="31">
        <f>COUNTIF(U4:U13,"a")</f>
        <v>8</v>
      </c>
      <c r="V14" s="32"/>
      <c r="W14" s="33">
        <f>SUM(W4:W13)</f>
        <v>100</v>
      </c>
      <c r="X14" s="29" t="s">
        <v>27</v>
      </c>
      <c r="Y14" s="28"/>
    </row>
    <row r="19" spans="10:11" x14ac:dyDescent="0.2">
      <c r="J19" s="1"/>
      <c r="K19" s="1"/>
    </row>
  </sheetData>
  <sheetProtection selectLockedCells="1" selectUnlockedCells="1"/>
  <mergeCells count="23">
    <mergeCell ref="B3:C3"/>
    <mergeCell ref="F3:G3"/>
    <mergeCell ref="J3:K3"/>
    <mergeCell ref="N3:O3"/>
    <mergeCell ref="D3:E3"/>
    <mergeCell ref="H3:I3"/>
    <mergeCell ref="L3:M3"/>
    <mergeCell ref="B1:Y1"/>
    <mergeCell ref="R12:S12"/>
    <mergeCell ref="T13:U13"/>
    <mergeCell ref="F2:K2"/>
    <mergeCell ref="N2:Q2"/>
    <mergeCell ref="J8:K8"/>
    <mergeCell ref="L9:M9"/>
    <mergeCell ref="N10:O10"/>
    <mergeCell ref="P11:Q11"/>
    <mergeCell ref="B4:C4"/>
    <mergeCell ref="D5:E5"/>
    <mergeCell ref="F6:G6"/>
    <mergeCell ref="H7:I7"/>
    <mergeCell ref="T3:U3"/>
    <mergeCell ref="R3:S3"/>
    <mergeCell ref="P3:Q3"/>
  </mergeCells>
  <phoneticPr fontId="5" type="noConversion"/>
  <pageMargins left="0.17" right="0.16" top="0.48" bottom="0.45" header="0.22" footer="0.24"/>
  <pageSetup paperSize="9" scale="9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4:M19"/>
  <sheetViews>
    <sheetView topLeftCell="A5" workbookViewId="0">
      <selection activeCell="K9" sqref="K9:M9"/>
    </sheetView>
  </sheetViews>
  <sheetFormatPr baseColWidth="10" defaultRowHeight="12.75" x14ac:dyDescent="0.2"/>
  <cols>
    <col min="1" max="1" width="27.42578125" customWidth="1"/>
    <col min="2" max="2" width="2.7109375" bestFit="1" customWidth="1"/>
    <col min="3" max="3" width="18.5703125" customWidth="1"/>
    <col min="5" max="5" width="9" customWidth="1"/>
    <col min="6" max="6" width="16.7109375" customWidth="1"/>
    <col min="10" max="10" width="62.42578125" bestFit="1" customWidth="1"/>
    <col min="11" max="13" width="23.5703125" customWidth="1"/>
  </cols>
  <sheetData>
    <row r="4" spans="1:13" ht="15" x14ac:dyDescent="0.2">
      <c r="A4" s="84" t="str">
        <f>+'Correction 1'!F2</f>
        <v>DUMAS FRANK</v>
      </c>
      <c r="B4" s="84"/>
      <c r="C4" s="84"/>
      <c r="D4" s="84"/>
      <c r="E4" s="84"/>
    </row>
    <row r="5" spans="1:13" ht="21" customHeight="1" x14ac:dyDescent="0.2">
      <c r="A5" s="39">
        <f>+'Correction 1'!N2</f>
        <v>44988</v>
      </c>
    </row>
    <row r="6" spans="1:13" ht="21" customHeight="1" x14ac:dyDescent="0.2"/>
    <row r="7" spans="1:13" ht="21" customHeight="1" thickBot="1" x14ac:dyDescent="0.25"/>
    <row r="8" spans="1:13" ht="14.25" thickTop="1" thickBot="1" x14ac:dyDescent="0.25">
      <c r="B8" s="50" t="s">
        <v>225</v>
      </c>
      <c r="C8" s="50"/>
      <c r="E8" s="50" t="s">
        <v>226</v>
      </c>
      <c r="F8" s="50"/>
      <c r="K8" s="50" t="s">
        <v>225</v>
      </c>
      <c r="L8" s="50" t="s">
        <v>226</v>
      </c>
      <c r="M8" s="50" t="s">
        <v>236</v>
      </c>
    </row>
    <row r="9" spans="1:13" ht="24" customHeight="1" thickTop="1" thickBot="1" x14ac:dyDescent="0.25">
      <c r="B9" s="48">
        <f>+IF(TEST!$C$1="",+'Correction 1'!W4,"")</f>
        <v>11</v>
      </c>
      <c r="C9" s="51" t="s">
        <v>216</v>
      </c>
      <c r="E9" s="48">
        <f>+IF(TEST!$C$1="",+'Correction 1'!W5,"")</f>
        <v>13</v>
      </c>
      <c r="F9" s="51" t="s">
        <v>220</v>
      </c>
      <c r="J9" s="49" t="s">
        <v>237</v>
      </c>
      <c r="K9" s="1">
        <f>MAX(B9:B13)</f>
        <v>13</v>
      </c>
      <c r="L9" s="1">
        <f>MAX(E9:E13)</f>
        <v>13</v>
      </c>
      <c r="M9" s="1">
        <f>MAX(E15:E19)</f>
        <v>24</v>
      </c>
    </row>
    <row r="10" spans="1:13" ht="24" customHeight="1" thickTop="1" thickBot="1" x14ac:dyDescent="0.25">
      <c r="B10" s="48">
        <f>+IF(TEST!$C$1="",+'Correction 1'!W5,"")</f>
        <v>13</v>
      </c>
      <c r="C10" s="51" t="s">
        <v>217</v>
      </c>
      <c r="E10" s="48">
        <f>+IF(TEST!$C$1="",+'Correction 1'!W6,"")</f>
        <v>11</v>
      </c>
      <c r="F10" s="51" t="s">
        <v>221</v>
      </c>
      <c r="J10" s="49" t="s">
        <v>238</v>
      </c>
      <c r="K10" t="str">
        <f>IF(B9=K$9,C9&amp;";","")&amp;IF(B10=K$9,C10&amp;";","")&amp;IF(B11=K$9,C11&amp;";","")&amp;IF(B12=K$9,C12&amp;";","")&amp;IF(B13=K$9,C13&amp;";","")</f>
        <v>MAXIMALISTE;</v>
      </c>
      <c r="L10" t="str">
        <f>IF(E9=L$9,F9&amp;";","")&amp;IF(E10=L$9,F10&amp;";","")&amp;IF(E11=L$9,F11&amp;";","")&amp;IF(E12=L$9,F12&amp;";","")&amp;IF(E13=L$9,F13&amp;";","")</f>
        <v>AUTOCRATE;</v>
      </c>
      <c r="M10" t="str">
        <f>IF(E15=M$9,F15&amp;";","")&amp;IF(E16=M$9,F16&amp;";","")&amp;IF(E17=M$9,F17&amp;";","")&amp;IF(E18=M$9,F18&amp;";","")&amp;IF(E19=M$9,F19&amp;";","")</f>
        <v>AUTOCRATE ENTREPRENANT;UTOPISTE MAXIMALISTE;</v>
      </c>
    </row>
    <row r="11" spans="1:13" ht="24" customHeight="1" thickTop="1" thickBot="1" x14ac:dyDescent="0.25">
      <c r="B11" s="48">
        <f>+IF(TEST!$C$1="",+'Correction 1'!W6,"")</f>
        <v>11</v>
      </c>
      <c r="C11" s="51" t="s">
        <v>218</v>
      </c>
      <c r="E11" s="48">
        <f>+IF(TEST!$C$1="",+'Correction 1'!W7,"")</f>
        <v>12</v>
      </c>
      <c r="F11" s="51" t="s">
        <v>227</v>
      </c>
      <c r="J11" s="49" t="s">
        <v>239</v>
      </c>
      <c r="K11" t="str">
        <f>LEFT(K10,LEN(K10)-1)</f>
        <v>MAXIMALISTE</v>
      </c>
      <c r="L11" t="str">
        <f>LEFT(L10,LEN(L10)-1)</f>
        <v>AUTOCRATE</v>
      </c>
      <c r="M11" t="str">
        <f>LEFT(M10,LEN(M10)-1)</f>
        <v>AUTOCRATE ENTREPRENANT;UTOPISTE MAXIMALISTE</v>
      </c>
    </row>
    <row r="12" spans="1:13" ht="24" customHeight="1" thickTop="1" thickBot="1" x14ac:dyDescent="0.25">
      <c r="B12" s="48">
        <f>+IF(TEST!$C$1="",+'Correction 1'!W7,"")</f>
        <v>12</v>
      </c>
      <c r="C12" s="51" t="s">
        <v>219</v>
      </c>
      <c r="E12" s="48">
        <f>+IF(TEST!$C$1="",+'Correction 1'!W8,"")</f>
        <v>6</v>
      </c>
      <c r="F12" s="51" t="s">
        <v>222</v>
      </c>
      <c r="J12" s="116" t="s">
        <v>240</v>
      </c>
      <c r="K12" s="93" t="str">
        <f>SUBSTITUTE(K11,";",CHAR(10))</f>
        <v>MAXIMALISTE</v>
      </c>
      <c r="L12" s="93" t="str">
        <f>SUBSTITUTE(L11,";",CHAR(10))</f>
        <v>AUTOCRATE</v>
      </c>
      <c r="M12" s="93" t="str">
        <f>SUBSTITUTE(M11,";",CHAR(10))</f>
        <v>AUTOCRATE ENTREPRENANT
UTOPISTE MAXIMALISTE</v>
      </c>
    </row>
    <row r="13" spans="1:13" ht="24" customHeight="1" thickTop="1" thickBot="1" x14ac:dyDescent="0.25">
      <c r="B13" s="48">
        <f>+IF(TEST!$C$1="",+'Correction 1'!W8,"")</f>
        <v>6</v>
      </c>
      <c r="C13" s="51" t="s">
        <v>224</v>
      </c>
      <c r="E13" s="48">
        <f>+IF(TEST!$C$1="",+'Correction 1'!W9,"")</f>
        <v>10</v>
      </c>
      <c r="F13" s="51" t="s">
        <v>223</v>
      </c>
    </row>
    <row r="14" spans="1:13" ht="24" customHeight="1" thickTop="1" x14ac:dyDescent="0.2"/>
    <row r="15" spans="1:13" ht="24" customHeight="1" x14ac:dyDescent="0.2">
      <c r="B15">
        <f>+B9</f>
        <v>11</v>
      </c>
      <c r="D15">
        <f>+E9</f>
        <v>13</v>
      </c>
      <c r="E15">
        <f>+B15+D15</f>
        <v>24</v>
      </c>
      <c r="F15" s="9" t="str">
        <f>+CONCATENATE(F9, " ",C9)</f>
        <v>AUTOCRATE ENTREPRENANT</v>
      </c>
    </row>
    <row r="16" spans="1:13" ht="24" customHeight="1" x14ac:dyDescent="0.2">
      <c r="B16">
        <f t="shared" ref="B16:B19" si="0">+B10</f>
        <v>13</v>
      </c>
      <c r="D16">
        <f t="shared" ref="D16:D19" si="1">+E10</f>
        <v>11</v>
      </c>
      <c r="E16">
        <f t="shared" ref="E16:E19" si="2">+B16+D16</f>
        <v>24</v>
      </c>
      <c r="F16" s="9" t="str">
        <f>+CONCATENATE(F10, " ",C10)</f>
        <v>UTOPISTE MAXIMALISTE</v>
      </c>
    </row>
    <row r="17" spans="2:6" ht="24" customHeight="1" x14ac:dyDescent="0.2">
      <c r="B17">
        <f t="shared" si="0"/>
        <v>11</v>
      </c>
      <c r="D17">
        <f t="shared" si="1"/>
        <v>12</v>
      </c>
      <c r="E17">
        <f t="shared" si="2"/>
        <v>23</v>
      </c>
      <c r="F17" s="9" t="str">
        <f>+CONCATENATE(F11, " ",C11)</f>
        <v>DÉMAGOGUE PARTICIPATIF</v>
      </c>
    </row>
    <row r="18" spans="2:6" ht="24" customHeight="1" x14ac:dyDescent="0.2">
      <c r="B18">
        <f t="shared" si="0"/>
        <v>12</v>
      </c>
      <c r="D18">
        <f t="shared" si="1"/>
        <v>6</v>
      </c>
      <c r="E18">
        <f t="shared" si="2"/>
        <v>18</v>
      </c>
      <c r="F18" s="9" t="str">
        <f>+CONCATENATE(F12, " ",C12)</f>
        <v>BUREAUCRATE ORGANISATEUR</v>
      </c>
    </row>
    <row r="19" spans="2:6" ht="24" customHeight="1" x14ac:dyDescent="0.2">
      <c r="B19">
        <f t="shared" si="0"/>
        <v>6</v>
      </c>
      <c r="D19">
        <f t="shared" si="1"/>
        <v>10</v>
      </c>
      <c r="E19">
        <f t="shared" si="2"/>
        <v>16</v>
      </c>
      <c r="F19" s="9" t="str">
        <f>+CONCATENATE(F13, " ",C13)</f>
        <v>OPPORTUNISTE RÉALISTE</v>
      </c>
    </row>
  </sheetData>
  <mergeCells count="1">
    <mergeCell ref="A4:E4"/>
  </mergeCells>
  <phoneticPr fontId="5" type="noConversion"/>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G1:S44"/>
  <sheetViews>
    <sheetView showGridLines="0" topLeftCell="A7" zoomScaleNormal="100" workbookViewId="0">
      <selection activeCell="L40" sqref="L40:S44"/>
    </sheetView>
  </sheetViews>
  <sheetFormatPr baseColWidth="10" defaultRowHeight="12.75" x14ac:dyDescent="0.2"/>
  <sheetData>
    <row r="1" spans="7:18" ht="27.75" x14ac:dyDescent="0.4">
      <c r="G1" s="85" t="str">
        <f>CONCATENATE(+TEST!B2," ",TEST!B3)</f>
        <v>DUMAS FRANK</v>
      </c>
      <c r="H1" s="85"/>
      <c r="I1" s="85"/>
      <c r="J1" s="85"/>
      <c r="K1" s="85"/>
    </row>
    <row r="2" spans="7:18" ht="13.15" customHeight="1" x14ac:dyDescent="0.2"/>
    <row r="9" spans="7:18" x14ac:dyDescent="0.2">
      <c r="R9" s="49"/>
    </row>
    <row r="25" spans="9:19" ht="13.5" thickBot="1" x14ac:dyDescent="0.25"/>
    <row r="26" spans="9:19" ht="20.100000000000001" customHeight="1" x14ac:dyDescent="0.2">
      <c r="I26" s="90" t="s">
        <v>215</v>
      </c>
      <c r="J26" s="91"/>
      <c r="K26" s="91"/>
      <c r="L26" s="91"/>
      <c r="M26" s="91"/>
      <c r="N26" s="91"/>
      <c r="O26" s="91"/>
      <c r="P26" s="91"/>
      <c r="Q26" s="91"/>
      <c r="R26" s="91"/>
      <c r="S26" s="92"/>
    </row>
    <row r="27" spans="9:19" ht="13.5" customHeight="1" thickBot="1" x14ac:dyDescent="0.25">
      <c r="I27" s="107"/>
      <c r="J27" s="108"/>
      <c r="K27" s="108"/>
      <c r="L27" s="108"/>
      <c r="M27" s="108"/>
      <c r="N27" s="108"/>
      <c r="O27" s="108"/>
      <c r="P27" s="108"/>
      <c r="Q27" s="108"/>
      <c r="R27" s="108"/>
      <c r="S27" s="109"/>
    </row>
    <row r="28" spans="9:19" ht="12.4" customHeight="1" thickBot="1" x14ac:dyDescent="0.25">
      <c r="I28" s="105" t="s">
        <v>228</v>
      </c>
      <c r="J28" s="106"/>
      <c r="K28" s="106"/>
      <c r="L28" s="100" t="str">
        <f>'Correction 2'!K12</f>
        <v>MAXIMALISTE</v>
      </c>
      <c r="M28" s="94"/>
      <c r="N28" s="94"/>
      <c r="O28" s="94"/>
      <c r="P28" s="94"/>
      <c r="Q28" s="94"/>
      <c r="R28" s="94"/>
      <c r="S28" s="101"/>
    </row>
    <row r="29" spans="9:19" ht="12.4" customHeight="1" thickTop="1" thickBot="1" x14ac:dyDescent="0.25">
      <c r="I29" s="86"/>
      <c r="J29" s="87"/>
      <c r="K29" s="87"/>
      <c r="L29" s="100"/>
      <c r="M29" s="94"/>
      <c r="N29" s="94"/>
      <c r="O29" s="94"/>
      <c r="P29" s="94"/>
      <c r="Q29" s="94"/>
      <c r="R29" s="94"/>
      <c r="S29" s="101"/>
    </row>
    <row r="30" spans="9:19" ht="12.4" customHeight="1" thickTop="1" thickBot="1" x14ac:dyDescent="0.25">
      <c r="I30" s="86"/>
      <c r="J30" s="87"/>
      <c r="K30" s="87"/>
      <c r="L30" s="100"/>
      <c r="M30" s="94"/>
      <c r="N30" s="94"/>
      <c r="O30" s="94"/>
      <c r="P30" s="94"/>
      <c r="Q30" s="94"/>
      <c r="R30" s="94"/>
      <c r="S30" s="101"/>
    </row>
    <row r="31" spans="9:19" ht="14.25" customHeight="1" thickTop="1" thickBot="1" x14ac:dyDescent="0.25">
      <c r="I31" s="86"/>
      <c r="J31" s="87"/>
      <c r="K31" s="87"/>
      <c r="L31" s="100"/>
      <c r="M31" s="94"/>
      <c r="N31" s="94"/>
      <c r="O31" s="94"/>
      <c r="P31" s="94"/>
      <c r="Q31" s="94"/>
      <c r="R31" s="94"/>
      <c r="S31" s="101"/>
    </row>
    <row r="32" spans="9:19" ht="14.25" customHeight="1" thickTop="1" thickBot="1" x14ac:dyDescent="0.25">
      <c r="I32" s="112"/>
      <c r="J32" s="113"/>
      <c r="K32" s="113"/>
      <c r="L32" s="100"/>
      <c r="M32" s="94"/>
      <c r="N32" s="94"/>
      <c r="O32" s="94"/>
      <c r="P32" s="94"/>
      <c r="Q32" s="94"/>
      <c r="R32" s="94"/>
      <c r="S32" s="101"/>
    </row>
    <row r="33" spans="9:19" ht="14.25" thickTop="1" thickBot="1" x14ac:dyDescent="0.25">
      <c r="I33" s="110"/>
      <c r="J33" s="111"/>
      <c r="K33" s="111"/>
      <c r="L33" s="111"/>
      <c r="M33" s="111"/>
      <c r="N33" s="111"/>
      <c r="O33" s="111"/>
      <c r="P33" s="114"/>
      <c r="Q33" s="114"/>
      <c r="R33" s="114"/>
      <c r="S33" s="115"/>
    </row>
    <row r="34" spans="9:19" ht="12.4" customHeight="1" thickTop="1" thickBot="1" x14ac:dyDescent="0.25">
      <c r="I34" s="105" t="s">
        <v>229</v>
      </c>
      <c r="J34" s="106"/>
      <c r="K34" s="106"/>
      <c r="L34" s="100" t="str">
        <f>'Correction 2'!L12</f>
        <v>AUTOCRATE</v>
      </c>
      <c r="M34" s="94"/>
      <c r="N34" s="94"/>
      <c r="O34" s="94"/>
      <c r="P34" s="94"/>
      <c r="Q34" s="94"/>
      <c r="R34" s="94"/>
      <c r="S34" s="101"/>
    </row>
    <row r="35" spans="9:19" ht="12.4" customHeight="1" thickTop="1" thickBot="1" x14ac:dyDescent="0.25">
      <c r="I35" s="86"/>
      <c r="J35" s="87"/>
      <c r="K35" s="87"/>
      <c r="L35" s="100"/>
      <c r="M35" s="94"/>
      <c r="N35" s="94"/>
      <c r="O35" s="94"/>
      <c r="P35" s="94"/>
      <c r="Q35" s="94"/>
      <c r="R35" s="94"/>
      <c r="S35" s="101"/>
    </row>
    <row r="36" spans="9:19" ht="12.4" customHeight="1" thickTop="1" thickBot="1" x14ac:dyDescent="0.25">
      <c r="I36" s="86"/>
      <c r="J36" s="87"/>
      <c r="K36" s="87"/>
      <c r="L36" s="100"/>
      <c r="M36" s="94"/>
      <c r="N36" s="94"/>
      <c r="O36" s="94"/>
      <c r="P36" s="94"/>
      <c r="Q36" s="94"/>
      <c r="R36" s="94"/>
      <c r="S36" s="101"/>
    </row>
    <row r="37" spans="9:19" ht="12.4" customHeight="1" thickTop="1" thickBot="1" x14ac:dyDescent="0.25">
      <c r="I37" s="86"/>
      <c r="J37" s="87"/>
      <c r="K37" s="87"/>
      <c r="L37" s="100"/>
      <c r="M37" s="94"/>
      <c r="N37" s="94"/>
      <c r="O37" s="94"/>
      <c r="P37" s="94"/>
      <c r="Q37" s="94"/>
      <c r="R37" s="94"/>
      <c r="S37" s="101"/>
    </row>
    <row r="38" spans="9:19" ht="12.4" customHeight="1" thickTop="1" thickBot="1" x14ac:dyDescent="0.25">
      <c r="I38" s="86"/>
      <c r="J38" s="87"/>
      <c r="K38" s="87"/>
      <c r="L38" s="102"/>
      <c r="M38" s="103"/>
      <c r="N38" s="103"/>
      <c r="O38" s="103"/>
      <c r="P38" s="103"/>
      <c r="Q38" s="103"/>
      <c r="R38" s="103"/>
      <c r="S38" s="104"/>
    </row>
    <row r="39" spans="9:19" ht="12.4" customHeight="1" thickTop="1" thickBot="1" x14ac:dyDescent="0.25">
      <c r="I39" s="110"/>
      <c r="J39" s="111"/>
      <c r="K39" s="111"/>
      <c r="L39" s="111"/>
      <c r="M39" s="111"/>
      <c r="N39" s="111"/>
      <c r="O39" s="111"/>
      <c r="P39" s="114"/>
      <c r="Q39" s="114"/>
      <c r="R39" s="114"/>
      <c r="S39" s="115"/>
    </row>
    <row r="40" spans="9:19" ht="12.4" customHeight="1" thickTop="1" thickBot="1" x14ac:dyDescent="0.25">
      <c r="I40" s="86" t="s">
        <v>230</v>
      </c>
      <c r="J40" s="87"/>
      <c r="K40" s="95"/>
      <c r="L40" s="97" t="str">
        <f>'Correction 2'!M12</f>
        <v>AUTOCRATE ENTREPRENANT
UTOPISTE MAXIMALISTE</v>
      </c>
      <c r="M40" s="98"/>
      <c r="N40" s="98"/>
      <c r="O40" s="98"/>
      <c r="P40" s="98"/>
      <c r="Q40" s="98"/>
      <c r="R40" s="98"/>
      <c r="S40" s="99"/>
    </row>
    <row r="41" spans="9:19" ht="12.4" customHeight="1" thickTop="1" thickBot="1" x14ac:dyDescent="0.25">
      <c r="I41" s="86"/>
      <c r="J41" s="87"/>
      <c r="K41" s="95"/>
      <c r="L41" s="100"/>
      <c r="M41" s="94"/>
      <c r="N41" s="94"/>
      <c r="O41" s="94"/>
      <c r="P41" s="94"/>
      <c r="Q41" s="94"/>
      <c r="R41" s="94"/>
      <c r="S41" s="101"/>
    </row>
    <row r="42" spans="9:19" ht="12.4" customHeight="1" thickTop="1" thickBot="1" x14ac:dyDescent="0.25">
      <c r="I42" s="86"/>
      <c r="J42" s="87"/>
      <c r="K42" s="95"/>
      <c r="L42" s="100"/>
      <c r="M42" s="94"/>
      <c r="N42" s="94"/>
      <c r="O42" s="94"/>
      <c r="P42" s="94"/>
      <c r="Q42" s="94"/>
      <c r="R42" s="94"/>
      <c r="S42" s="101"/>
    </row>
    <row r="43" spans="9:19" ht="14.25" customHeight="1" thickTop="1" thickBot="1" x14ac:dyDescent="0.25">
      <c r="I43" s="86"/>
      <c r="J43" s="87"/>
      <c r="K43" s="95"/>
      <c r="L43" s="100"/>
      <c r="M43" s="94"/>
      <c r="N43" s="94"/>
      <c r="O43" s="94"/>
      <c r="P43" s="94"/>
      <c r="Q43" s="94"/>
      <c r="R43" s="94"/>
      <c r="S43" s="101"/>
    </row>
    <row r="44" spans="9:19" ht="14.25" customHeight="1" thickTop="1" thickBot="1" x14ac:dyDescent="0.25">
      <c r="I44" s="88"/>
      <c r="J44" s="89"/>
      <c r="K44" s="96"/>
      <c r="L44" s="102"/>
      <c r="M44" s="103"/>
      <c r="N44" s="103"/>
      <c r="O44" s="103"/>
      <c r="P44" s="103"/>
      <c r="Q44" s="103"/>
      <c r="R44" s="103"/>
      <c r="S44" s="104"/>
    </row>
  </sheetData>
  <sheetProtection selectLockedCells="1" selectUnlockedCells="1"/>
  <mergeCells count="8">
    <mergeCell ref="G1:K1"/>
    <mergeCell ref="I34:K38"/>
    <mergeCell ref="I40:K44"/>
    <mergeCell ref="I28:K32"/>
    <mergeCell ref="L40:S44"/>
    <mergeCell ref="L34:S38"/>
    <mergeCell ref="L28:S32"/>
    <mergeCell ref="I26:S27"/>
  </mergeCells>
  <phoneticPr fontId="5" type="noConversion"/>
  <pageMargins left="0.78740157499999996" right="0.78740157499999996" top="0.984251969" bottom="0.984251969" header="0.4921259845" footer="0.4921259845"/>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TEST</vt:lpstr>
      <vt:lpstr>Correction 1</vt:lpstr>
      <vt:lpstr>Correction 2</vt:lpstr>
      <vt:lpstr>GRAPHIQUE</vt:lpstr>
    </vt:vector>
  </TitlesOfParts>
  <Company>BC Conseils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Nathalie Dumas</dc:creator>
  <cp:lastModifiedBy>Yves</cp:lastModifiedBy>
  <cp:lastPrinted>2021-09-22T12:30:05Z</cp:lastPrinted>
  <dcterms:created xsi:type="dcterms:W3CDTF">2008-01-31T08:41:05Z</dcterms:created>
  <dcterms:modified xsi:type="dcterms:W3CDTF">2023-02-03T11:26:16Z</dcterms:modified>
</cp:coreProperties>
</file>