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5" windowWidth="15195" windowHeight="819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47" i="1"/>
  <c r="K43"/>
  <c r="K50"/>
  <c r="L50" s="1"/>
  <c r="K49"/>
  <c r="L49" s="1"/>
  <c r="K48"/>
  <c r="L48" s="1"/>
  <c r="L47"/>
  <c r="K46"/>
  <c r="L46" s="1"/>
  <c r="K45"/>
  <c r="L45" s="1"/>
  <c r="K44"/>
  <c r="L44" s="1"/>
  <c r="L43"/>
  <c r="F17"/>
  <c r="H44" s="1"/>
  <c r="F25"/>
  <c r="G46"/>
  <c r="G45"/>
  <c r="G43"/>
  <c r="F24"/>
  <c r="G44"/>
  <c r="J39"/>
  <c r="D44"/>
  <c r="D45"/>
  <c r="D46"/>
  <c r="D47"/>
  <c r="D48"/>
  <c r="D49"/>
  <c r="D50"/>
  <c r="D43"/>
  <c r="F26"/>
  <c r="F27"/>
  <c r="F28"/>
  <c r="F29"/>
  <c r="H29" s="1"/>
  <c r="J29" s="1"/>
  <c r="K29" s="1"/>
  <c r="F30"/>
  <c r="F31"/>
  <c r="D24"/>
  <c r="D25" s="1"/>
  <c r="D26" s="1"/>
  <c r="D27" s="1"/>
  <c r="D28" s="1"/>
  <c r="D29" s="1"/>
  <c r="D30" s="1"/>
  <c r="D31" s="1"/>
  <c r="M53"/>
  <c r="M33"/>
  <c r="L33"/>
  <c r="I46" l="1"/>
  <c r="H27"/>
  <c r="J27" s="1"/>
  <c r="K27" s="1"/>
  <c r="H31"/>
  <c r="J31" s="1"/>
  <c r="K31" s="1"/>
  <c r="H25"/>
  <c r="J25" s="1"/>
  <c r="K25" s="1"/>
  <c r="H24"/>
  <c r="J24" s="1"/>
  <c r="K24" s="1"/>
  <c r="H43"/>
  <c r="H45"/>
  <c r="I44"/>
  <c r="I45"/>
  <c r="G24"/>
  <c r="G25" s="1"/>
  <c r="G26" s="1"/>
  <c r="G27" s="1"/>
  <c r="G28" s="1"/>
  <c r="G29" s="1"/>
  <c r="G30" s="1"/>
  <c r="G31" s="1"/>
  <c r="H30"/>
  <c r="J30" s="1"/>
  <c r="K30" s="1"/>
  <c r="H28"/>
  <c r="J28" s="1"/>
  <c r="K28" s="1"/>
  <c r="H26"/>
  <c r="J26" s="1"/>
  <c r="K26" s="1"/>
  <c r="H46"/>
  <c r="I43"/>
</calcChain>
</file>

<file path=xl/sharedStrings.xml><?xml version="1.0" encoding="utf-8"?>
<sst xmlns="http://schemas.openxmlformats.org/spreadsheetml/2006/main" count="105" uniqueCount="70">
  <si>
    <t>Calcul d'un réservoir cylindrique vertical</t>
  </si>
  <si>
    <t>Liquide stocké</t>
  </si>
  <si>
    <t>Masse volumique du liquide ρ</t>
  </si>
  <si>
    <t>Température du liquide</t>
  </si>
  <si>
    <t>Température de calculs</t>
  </si>
  <si>
    <t xml:space="preserve">Surpression éventuelle </t>
  </si>
  <si>
    <t>Dépression éventuelle / Vide</t>
  </si>
  <si>
    <t>Coéfficient de soudure Z</t>
  </si>
  <si>
    <t>Diamètre intérieur Øint D</t>
  </si>
  <si>
    <t>Surépaisseir de corrosion</t>
  </si>
  <si>
    <t>Accélération de la pesanteur</t>
  </si>
  <si>
    <t>Matière employée</t>
  </si>
  <si>
    <t>Rm</t>
  </si>
  <si>
    <t>Rp 0,2</t>
  </si>
  <si>
    <t>Rp 1,0</t>
  </si>
  <si>
    <t>E</t>
  </si>
  <si>
    <t>Rtm</t>
  </si>
  <si>
    <t>Rtp 0,2</t>
  </si>
  <si>
    <t>Rtp 1,0</t>
  </si>
  <si>
    <t>Et</t>
  </si>
  <si>
    <t>Contrainte nominal de calcul</t>
  </si>
  <si>
    <t>f =</t>
  </si>
  <si>
    <t>=</t>
  </si>
  <si>
    <t>Epaisseurs des enveloppes cylindriques suivant CODAP 2000 (formule C2.1.4.1)</t>
  </si>
  <si>
    <t>Viroles</t>
  </si>
  <si>
    <t>Matière</t>
  </si>
  <si>
    <t>Niv (m)</t>
  </si>
  <si>
    <t>P (Mpa)</t>
  </si>
  <si>
    <t>Emin (mm)</t>
  </si>
  <si>
    <t>Eeff (mm)</t>
  </si>
  <si>
    <t>vérification</t>
  </si>
  <si>
    <t>Largeur viroles</t>
  </si>
  <si>
    <t>Poids viroles</t>
  </si>
  <si>
    <t xml:space="preserve">Total enveloppe cylindrique = </t>
  </si>
  <si>
    <t>mètre</t>
  </si>
  <si>
    <t>daN</t>
  </si>
  <si>
    <t>Epaisseurs des enveloppes coniques suivant CODAP 2000 (formule C2.1.4.1)</t>
  </si>
  <si>
    <t>f (N/mm²)</t>
  </si>
  <si>
    <t xml:space="preserve">Poids du cône = </t>
  </si>
  <si>
    <t>α =</t>
  </si>
  <si>
    <t>cos α =</t>
  </si>
  <si>
    <t>INOX 304L</t>
  </si>
  <si>
    <t>V1</t>
  </si>
  <si>
    <t>V2</t>
  </si>
  <si>
    <t>V3</t>
  </si>
  <si>
    <t>V4</t>
  </si>
  <si>
    <t>V5</t>
  </si>
  <si>
    <t>V6</t>
  </si>
  <si>
    <t>V7</t>
  </si>
  <si>
    <t>V8</t>
  </si>
  <si>
    <t xml:space="preserve"> Øint (mm)</t>
  </si>
  <si>
    <t>m/s²</t>
  </si>
  <si>
    <t>kg/m3</t>
  </si>
  <si>
    <t>bar</t>
  </si>
  <si>
    <t>mm</t>
  </si>
  <si>
    <t>V9</t>
  </si>
  <si>
    <t>V10</t>
  </si>
  <si>
    <t>V11</t>
  </si>
  <si>
    <t>V12</t>
  </si>
  <si>
    <t>V13</t>
  </si>
  <si>
    <t>V14</t>
  </si>
  <si>
    <t>V15</t>
  </si>
  <si>
    <t>V16</t>
  </si>
  <si>
    <t>Liqueur noire concentrée 55%</t>
  </si>
  <si>
    <t>°C</t>
  </si>
  <si>
    <t>N/mm²</t>
  </si>
  <si>
    <t>Pa</t>
  </si>
  <si>
    <t>Niv (m)*</t>
  </si>
  <si>
    <t>* Le sommet du bac défini l'altitude 0</t>
  </si>
  <si>
    <t>$</t>
  </si>
</sst>
</file>

<file path=xl/styles.xml><?xml version="1.0" encoding="utf-8"?>
<styleSheet xmlns="http://schemas.openxmlformats.org/spreadsheetml/2006/main">
  <numFmts count="10">
    <numFmt numFmtId="164" formatCode="0.000"/>
    <numFmt numFmtId="165" formatCode="0.0000"/>
    <numFmt numFmtId="166" formatCode="[Color46][&lt;0]\L;[Color10][&gt;0]\J;[Color1]\K"/>
    <numFmt numFmtId="167" formatCode="[Blue]General"/>
    <numFmt numFmtId="168" formatCode="[Red]General"/>
    <numFmt numFmtId="169" formatCode="[Color10]General"/>
    <numFmt numFmtId="170" formatCode="[Color46]General"/>
    <numFmt numFmtId="171" formatCode="[Color1]General"/>
    <numFmt numFmtId="172" formatCode="[Red][&lt;0]\-&quot; &quot;0.0&quot; &quot;%;[Blue][&gt;0]\+&quot; &quot;0.0&quot; &quot;%;\-"/>
    <numFmt numFmtId="173" formatCode="[Red][&lt;0]\]\-&quot; &quot;0.0&quot; &quot;;[Blue][&gt;0]\]\+&quot; &quot;0.0&quot; &quot;;\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Arial"/>
      <family val="2"/>
    </font>
    <font>
      <sz val="18"/>
      <name val="Wingdings"/>
      <charset val="2"/>
    </font>
    <font>
      <sz val="10"/>
      <name val="Arial"/>
      <family val="2"/>
    </font>
    <font>
      <sz val="10"/>
      <name val="Wingdings"/>
      <charset val="2"/>
    </font>
    <font>
      <sz val="20"/>
      <color rgb="FF000000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3" borderId="1" xfId="0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3" borderId="13" xfId="0" applyFill="1" applyBorder="1" applyProtection="1"/>
    <xf numFmtId="0" fontId="0" fillId="0" borderId="0" xfId="0" applyProtection="1">
      <protection locked="0"/>
    </xf>
    <xf numFmtId="0" fontId="0" fillId="0" borderId="2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2" borderId="10" xfId="0" applyFill="1" applyBorder="1" applyProtection="1">
      <protection locked="0"/>
    </xf>
    <xf numFmtId="0" fontId="0" fillId="0" borderId="4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2" borderId="13" xfId="0" applyFill="1" applyBorder="1" applyProtection="1">
      <protection locked="0"/>
    </xf>
    <xf numFmtId="0" fontId="0" fillId="0" borderId="6" xfId="0" applyFill="1" applyBorder="1" applyAlignment="1" applyProtection="1">
      <alignment horizontal="right"/>
      <protection locked="0"/>
    </xf>
    <xf numFmtId="0" fontId="0" fillId="0" borderId="11" xfId="0" applyBorder="1" applyProtection="1">
      <protection locked="0"/>
    </xf>
    <xf numFmtId="0" fontId="0" fillId="0" borderId="6" xfId="0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11" xfId="0" applyFill="1" applyBorder="1" applyAlignment="1" applyProtection="1">
      <alignment horizontal="right"/>
      <protection locked="0"/>
    </xf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9" xfId="0" applyFill="1" applyBorder="1" applyAlignment="1" applyProtection="1">
      <alignment horizontal="right"/>
      <protection locked="0"/>
    </xf>
    <xf numFmtId="0" fontId="0" fillId="0" borderId="12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1" fillId="0" borderId="0" xfId="0" applyFont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</xf>
    <xf numFmtId="164" fontId="0" fillId="3" borderId="1" xfId="0" applyNumberFormat="1" applyFill="1" applyBorder="1" applyAlignment="1" applyProtection="1">
      <alignment horizontal="center"/>
    </xf>
    <xf numFmtId="2" fontId="0" fillId="3" borderId="1" xfId="0" applyNumberFormat="1" applyFill="1" applyBorder="1" applyAlignment="1" applyProtection="1">
      <alignment horizontal="center"/>
    </xf>
    <xf numFmtId="165" fontId="0" fillId="3" borderId="1" xfId="0" applyNumberFormat="1" applyFill="1" applyBorder="1" applyProtection="1"/>
    <xf numFmtId="0" fontId="0" fillId="0" borderId="0" xfId="0" applyBorder="1" applyProtection="1"/>
    <xf numFmtId="0" fontId="0" fillId="0" borderId="16" xfId="0" applyBorder="1" applyProtection="1">
      <protection locked="0"/>
    </xf>
    <xf numFmtId="0" fontId="0" fillId="0" borderId="17" xfId="0" applyBorder="1" applyProtection="1">
      <protection locked="0"/>
    </xf>
    <xf numFmtId="0" fontId="0" fillId="0" borderId="18" xfId="0" applyBorder="1" applyProtection="1">
      <protection locked="0"/>
    </xf>
    <xf numFmtId="0" fontId="0" fillId="0" borderId="19" xfId="0" applyBorder="1" applyProtection="1">
      <protection locked="0"/>
    </xf>
    <xf numFmtId="0" fontId="0" fillId="0" borderId="20" xfId="0" applyBorder="1" applyProtection="1">
      <protection locked="0"/>
    </xf>
    <xf numFmtId="0" fontId="0" fillId="0" borderId="21" xfId="0" applyBorder="1" applyProtection="1">
      <protection locked="0"/>
    </xf>
    <xf numFmtId="0" fontId="0" fillId="0" borderId="22" xfId="0" applyBorder="1" applyProtection="1">
      <protection locked="0"/>
    </xf>
    <xf numFmtId="0" fontId="0" fillId="0" borderId="23" xfId="0" applyBorder="1" applyProtection="1">
      <protection locked="0"/>
    </xf>
    <xf numFmtId="0" fontId="0" fillId="0" borderId="6" xfId="0" applyFill="1" applyBorder="1" applyAlignment="1" applyProtection="1">
      <alignment horizontal="center"/>
      <protection locked="0"/>
    </xf>
    <xf numFmtId="0" fontId="0" fillId="2" borderId="24" xfId="0" applyFill="1" applyBorder="1" applyAlignment="1" applyProtection="1">
      <alignment horizontal="center"/>
      <protection locked="0"/>
    </xf>
    <xf numFmtId="11" fontId="0" fillId="2" borderId="12" xfId="0" applyNumberFormat="1" applyFill="1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right"/>
      <protection locked="0"/>
    </xf>
    <xf numFmtId="0" fontId="0" fillId="0" borderId="9" xfId="0" applyBorder="1" applyAlignment="1" applyProtection="1">
      <alignment horizontal="right"/>
      <protection locked="0"/>
    </xf>
    <xf numFmtId="0" fontId="0" fillId="2" borderId="25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1" xfId="0" applyFill="1" applyBorder="1" applyProtection="1">
      <protection locked="0"/>
    </xf>
    <xf numFmtId="165" fontId="0" fillId="3" borderId="0" xfId="0" applyNumberFormat="1" applyFill="1" applyBorder="1" applyProtection="1"/>
    <xf numFmtId="0" fontId="2" fillId="0" borderId="1" xfId="0" applyNumberFormat="1" applyFont="1" applyBorder="1" applyAlignment="1" applyProtection="1">
      <alignment horizontal="center"/>
    </xf>
    <xf numFmtId="173" fontId="6" fillId="0" borderId="1" xfId="0" applyNumberFormat="1" applyFont="1" applyBorder="1" applyAlignment="1" applyProtection="1">
      <alignment horizontal="center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72" fontId="4" fillId="0" borderId="0" xfId="0" applyNumberFormat="1" applyFont="1" applyFill="1" applyBorder="1" applyAlignment="1">
      <alignment horizontal="center" vertical="center"/>
    </xf>
    <xf numFmtId="166" fontId="3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5" fillId="0" borderId="0" xfId="0" applyFont="1" applyFill="1" applyBorder="1"/>
    <xf numFmtId="167" fontId="0" fillId="0" borderId="0" xfId="0" applyNumberFormat="1" applyFill="1" applyBorder="1"/>
    <xf numFmtId="168" fontId="0" fillId="0" borderId="0" xfId="0" applyNumberFormat="1" applyFill="1" applyBorder="1"/>
    <xf numFmtId="169" fontId="0" fillId="0" borderId="0" xfId="0" applyNumberFormat="1" applyFill="1" applyBorder="1"/>
    <xf numFmtId="170" fontId="0" fillId="0" borderId="0" xfId="0" applyNumberFormat="1" applyFill="1" applyBorder="1"/>
    <xf numFmtId="171" fontId="0" fillId="0" borderId="0" xfId="0" applyNumberFormat="1" applyFill="1" applyBorder="1"/>
    <xf numFmtId="0" fontId="0" fillId="0" borderId="0" xfId="0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9BD5AA"/>
      <color rgb="FFFA9496"/>
      <color rgb="FF0000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N80"/>
  <sheetViews>
    <sheetView showGridLines="0" tabSelected="1" topLeftCell="A10" zoomScale="85" zoomScaleNormal="85" workbookViewId="0">
      <selection activeCell="I62" sqref="I62"/>
    </sheetView>
  </sheetViews>
  <sheetFormatPr baseColWidth="10" defaultRowHeight="15"/>
  <cols>
    <col min="1" max="1" width="3" customWidth="1"/>
    <col min="2" max="2" width="2.7109375" customWidth="1"/>
    <col min="3" max="3" width="10.28515625" customWidth="1"/>
    <col min="4" max="4" width="19" customWidth="1"/>
    <col min="5" max="5" width="13.28515625" customWidth="1"/>
    <col min="9" max="9" width="13" customWidth="1"/>
    <col min="10" max="10" width="7.28515625" customWidth="1"/>
    <col min="11" max="11" width="7.140625" customWidth="1"/>
    <col min="12" max="12" width="15" customWidth="1"/>
    <col min="13" max="13" width="16.28515625" customWidth="1"/>
    <col min="14" max="14" width="7.140625" customWidth="1"/>
  </cols>
  <sheetData>
    <row r="1" spans="2:14"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</row>
    <row r="2" spans="2:14">
      <c r="B2" s="4"/>
      <c r="C2" s="4"/>
      <c r="D2" s="4" t="s">
        <v>0</v>
      </c>
      <c r="E2" s="4"/>
      <c r="F2" s="4"/>
      <c r="G2" s="4"/>
      <c r="H2" s="4"/>
      <c r="I2" s="4"/>
      <c r="J2" s="4"/>
      <c r="K2" s="4"/>
      <c r="L2" s="4"/>
      <c r="M2" s="4"/>
      <c r="N2" s="4"/>
    </row>
    <row r="3" spans="2:14" ht="15.75" thickBot="1"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</row>
    <row r="4" spans="2:14">
      <c r="B4" s="36"/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8"/>
    </row>
    <row r="5" spans="2:14" ht="15.75" thickBot="1">
      <c r="B5" s="39"/>
      <c r="C5" s="5" t="s">
        <v>1</v>
      </c>
      <c r="D5" s="6"/>
      <c r="E5" s="7" t="s">
        <v>22</v>
      </c>
      <c r="F5" s="68" t="s">
        <v>63</v>
      </c>
      <c r="G5" s="69"/>
      <c r="H5" s="70"/>
      <c r="I5" s="11"/>
      <c r="J5" s="5" t="s">
        <v>11</v>
      </c>
      <c r="K5" s="6"/>
      <c r="L5" s="6"/>
      <c r="M5" s="27" t="s">
        <v>41</v>
      </c>
      <c r="N5" s="40"/>
    </row>
    <row r="6" spans="2:14" ht="15.75" thickBot="1">
      <c r="B6" s="39"/>
      <c r="C6" s="10" t="s">
        <v>2</v>
      </c>
      <c r="D6" s="11"/>
      <c r="E6" s="12" t="s">
        <v>22</v>
      </c>
      <c r="F6" s="13">
        <v>1400</v>
      </c>
      <c r="G6" s="14" t="s">
        <v>52</v>
      </c>
      <c r="H6" s="15"/>
      <c r="I6" s="11"/>
      <c r="J6" s="10" t="s">
        <v>12</v>
      </c>
      <c r="K6" s="11"/>
      <c r="L6" s="12" t="s">
        <v>22</v>
      </c>
      <c r="M6" s="27">
        <v>450</v>
      </c>
      <c r="N6" s="40" t="s">
        <v>65</v>
      </c>
    </row>
    <row r="7" spans="2:14">
      <c r="B7" s="39"/>
      <c r="C7" s="10" t="s">
        <v>3</v>
      </c>
      <c r="D7" s="11"/>
      <c r="E7" s="12" t="s">
        <v>22</v>
      </c>
      <c r="F7" s="17">
        <v>115</v>
      </c>
      <c r="G7" s="18" t="s">
        <v>64</v>
      </c>
      <c r="H7" s="15"/>
      <c r="I7" s="11"/>
      <c r="J7" s="10" t="s">
        <v>13</v>
      </c>
      <c r="K7" s="11"/>
      <c r="L7" s="12" t="s">
        <v>22</v>
      </c>
      <c r="M7" s="27">
        <v>175</v>
      </c>
      <c r="N7" s="40" t="s">
        <v>65</v>
      </c>
    </row>
    <row r="8" spans="2:14" ht="15.75" thickBot="1">
      <c r="B8" s="39"/>
      <c r="C8" s="10" t="s">
        <v>4</v>
      </c>
      <c r="D8" s="11"/>
      <c r="E8" s="12" t="s">
        <v>22</v>
      </c>
      <c r="F8" s="8">
        <v>130</v>
      </c>
      <c r="G8" s="18" t="s">
        <v>64</v>
      </c>
      <c r="H8" s="15"/>
      <c r="I8" s="11"/>
      <c r="J8" s="10" t="s">
        <v>14</v>
      </c>
      <c r="K8" s="11"/>
      <c r="L8" s="12" t="s">
        <v>22</v>
      </c>
      <c r="M8" s="27">
        <v>215</v>
      </c>
      <c r="N8" s="40" t="s">
        <v>65</v>
      </c>
    </row>
    <row r="9" spans="2:14" ht="15.75" thickBot="1">
      <c r="B9" s="39"/>
      <c r="C9" s="10" t="s">
        <v>5</v>
      </c>
      <c r="D9" s="11"/>
      <c r="E9" s="12" t="s">
        <v>22</v>
      </c>
      <c r="F9" s="13">
        <v>5.0000000000000001E-3</v>
      </c>
      <c r="G9" s="14" t="s">
        <v>53</v>
      </c>
      <c r="H9" s="15"/>
      <c r="I9" s="11"/>
      <c r="J9" s="10" t="s">
        <v>15</v>
      </c>
      <c r="K9" s="11"/>
      <c r="L9" s="12" t="s">
        <v>22</v>
      </c>
      <c r="M9" s="27">
        <v>200000000000</v>
      </c>
      <c r="N9" s="40" t="s">
        <v>66</v>
      </c>
    </row>
    <row r="10" spans="2:14" ht="15.75" thickBot="1">
      <c r="B10" s="39"/>
      <c r="C10" s="10" t="s">
        <v>6</v>
      </c>
      <c r="D10" s="11"/>
      <c r="E10" s="12" t="s">
        <v>22</v>
      </c>
      <c r="F10" s="51">
        <v>2.5000000000000001E-3</v>
      </c>
      <c r="G10" s="14" t="s">
        <v>53</v>
      </c>
      <c r="H10" s="15"/>
      <c r="I10" s="11"/>
      <c r="J10" s="10"/>
      <c r="K10" s="11"/>
      <c r="L10" s="12"/>
      <c r="M10" s="44"/>
      <c r="N10" s="40"/>
    </row>
    <row r="11" spans="2:14" ht="15.75" thickBot="1">
      <c r="B11" s="39"/>
      <c r="C11" s="10" t="s">
        <v>8</v>
      </c>
      <c r="D11" s="11"/>
      <c r="E11" s="12" t="s">
        <v>22</v>
      </c>
      <c r="F11" s="13">
        <v>6500</v>
      </c>
      <c r="G11" s="14" t="s">
        <v>54</v>
      </c>
      <c r="H11" s="15"/>
      <c r="I11" s="11"/>
      <c r="J11" s="10" t="s">
        <v>16</v>
      </c>
      <c r="K11" s="11"/>
      <c r="L11" s="12" t="s">
        <v>22</v>
      </c>
      <c r="M11" s="45">
        <v>392</v>
      </c>
      <c r="N11" s="40" t="s">
        <v>65</v>
      </c>
    </row>
    <row r="12" spans="2:14" ht="15.75" thickBot="1">
      <c r="B12" s="39"/>
      <c r="C12" s="10" t="s">
        <v>7</v>
      </c>
      <c r="D12" s="11"/>
      <c r="E12" s="12" t="s">
        <v>22</v>
      </c>
      <c r="F12" s="13">
        <v>1</v>
      </c>
      <c r="G12" s="14"/>
      <c r="H12" s="15"/>
      <c r="I12" s="11"/>
      <c r="J12" s="10" t="s">
        <v>17</v>
      </c>
      <c r="K12" s="11"/>
      <c r="L12" s="12" t="s">
        <v>22</v>
      </c>
      <c r="M12" s="49">
        <v>136</v>
      </c>
      <c r="N12" s="40" t="s">
        <v>65</v>
      </c>
    </row>
    <row r="13" spans="2:14" ht="15.75" thickBot="1">
      <c r="B13" s="39"/>
      <c r="C13" s="10" t="s">
        <v>9</v>
      </c>
      <c r="D13" s="11"/>
      <c r="E13" s="12" t="s">
        <v>22</v>
      </c>
      <c r="F13" s="13">
        <v>3</v>
      </c>
      <c r="G13" s="18" t="s">
        <v>54</v>
      </c>
      <c r="H13" s="15"/>
      <c r="I13" s="11"/>
      <c r="J13" s="10" t="s">
        <v>18</v>
      </c>
      <c r="K13" s="11"/>
      <c r="L13" s="12" t="s">
        <v>22</v>
      </c>
      <c r="M13" s="50">
        <v>168</v>
      </c>
      <c r="N13" s="40" t="s">
        <v>65</v>
      </c>
    </row>
    <row r="14" spans="2:14" ht="15.75" thickBot="1">
      <c r="B14" s="39"/>
      <c r="C14" s="19" t="s">
        <v>10</v>
      </c>
      <c r="D14" s="20"/>
      <c r="E14" s="21" t="s">
        <v>22</v>
      </c>
      <c r="F14" s="13">
        <v>9.81</v>
      </c>
      <c r="G14" s="22" t="s">
        <v>51</v>
      </c>
      <c r="H14" s="23"/>
      <c r="I14" s="11"/>
      <c r="J14" s="19" t="s">
        <v>19</v>
      </c>
      <c r="K14" s="20"/>
      <c r="L14" s="21" t="s">
        <v>22</v>
      </c>
      <c r="M14" s="46">
        <v>191600000000</v>
      </c>
      <c r="N14" s="40" t="s">
        <v>66</v>
      </c>
    </row>
    <row r="15" spans="2:14">
      <c r="B15" s="39"/>
      <c r="C15" s="11"/>
      <c r="D15" s="11"/>
      <c r="E15" s="11"/>
      <c r="F15" s="11"/>
      <c r="G15" s="11"/>
      <c r="H15" s="11"/>
      <c r="I15" s="11"/>
      <c r="J15" s="11"/>
      <c r="K15" s="11"/>
      <c r="L15" s="12"/>
      <c r="M15" s="11"/>
      <c r="N15" s="40"/>
    </row>
    <row r="16" spans="2:14" ht="15.75" thickBot="1">
      <c r="B16" s="39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40"/>
    </row>
    <row r="17" spans="2:14" ht="15.75" thickBot="1">
      <c r="B17" s="39"/>
      <c r="C17" s="11" t="s">
        <v>20</v>
      </c>
      <c r="D17" s="11"/>
      <c r="E17" s="11" t="s">
        <v>21</v>
      </c>
      <c r="F17" s="3">
        <f>MIN((M11/3), (M13/1.5))</f>
        <v>112</v>
      </c>
      <c r="G17" s="11"/>
      <c r="H17" s="11"/>
      <c r="I17" s="11" t="s">
        <v>68</v>
      </c>
      <c r="J17" s="11"/>
      <c r="K17" s="11"/>
      <c r="L17" s="11"/>
      <c r="M17" s="11"/>
      <c r="N17" s="40"/>
    </row>
    <row r="18" spans="2:14">
      <c r="B18" s="39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40"/>
    </row>
    <row r="19" spans="2:14">
      <c r="B19" s="39"/>
      <c r="C19" s="5" t="s">
        <v>23</v>
      </c>
      <c r="D19" s="6"/>
      <c r="E19" s="6"/>
      <c r="F19" s="6"/>
      <c r="G19" s="6"/>
      <c r="H19" s="6"/>
      <c r="I19" s="6"/>
      <c r="J19" s="6"/>
      <c r="K19" s="6"/>
      <c r="L19" s="6"/>
      <c r="M19" s="9"/>
      <c r="N19" s="40"/>
    </row>
    <row r="20" spans="2:14">
      <c r="B20" s="39"/>
      <c r="C20" s="10"/>
      <c r="D20" s="11"/>
      <c r="E20" s="11"/>
      <c r="F20" s="11"/>
      <c r="G20" s="11"/>
      <c r="H20" s="11"/>
      <c r="I20" s="11"/>
      <c r="J20" s="11"/>
      <c r="K20" s="11"/>
      <c r="L20" s="11"/>
      <c r="M20" s="16"/>
      <c r="N20" s="40"/>
    </row>
    <row r="21" spans="2:14">
      <c r="B21" s="39"/>
      <c r="C21" s="25" t="s">
        <v>24</v>
      </c>
      <c r="D21" s="12" t="s">
        <v>25</v>
      </c>
      <c r="E21" s="12" t="s">
        <v>67</v>
      </c>
      <c r="F21" s="12" t="s">
        <v>27</v>
      </c>
      <c r="G21" s="12" t="s">
        <v>37</v>
      </c>
      <c r="H21" s="12" t="s">
        <v>28</v>
      </c>
      <c r="I21" s="12" t="s">
        <v>29</v>
      </c>
      <c r="J21" s="67" t="s">
        <v>30</v>
      </c>
      <c r="K21" s="67"/>
      <c r="L21" s="12" t="s">
        <v>31</v>
      </c>
      <c r="M21" s="26" t="s">
        <v>32</v>
      </c>
      <c r="N21" s="40"/>
    </row>
    <row r="22" spans="2:14">
      <c r="B22" s="39"/>
      <c r="C22" s="10"/>
      <c r="D22" s="11"/>
      <c r="E22" s="11"/>
      <c r="F22" s="11"/>
      <c r="G22" s="11"/>
      <c r="H22" s="11"/>
      <c r="I22" s="11"/>
      <c r="J22" s="11"/>
      <c r="K22" s="11"/>
      <c r="L22" s="11"/>
      <c r="M22" s="16"/>
      <c r="N22" s="40"/>
    </row>
    <row r="23" spans="2:14">
      <c r="B23" s="39"/>
      <c r="C23" s="10"/>
      <c r="D23" s="11"/>
      <c r="E23" s="11"/>
      <c r="F23" s="11"/>
      <c r="G23" s="11"/>
      <c r="H23" s="11"/>
      <c r="I23" s="11"/>
      <c r="J23" s="11"/>
      <c r="K23" s="11"/>
      <c r="L23" s="11"/>
      <c r="M23" s="16"/>
      <c r="N23" s="40"/>
    </row>
    <row r="24" spans="2:14" ht="25.5">
      <c r="B24" s="39"/>
      <c r="C24" s="2" t="s">
        <v>42</v>
      </c>
      <c r="D24" s="31" t="str">
        <f>M5</f>
        <v>INOX 304L</v>
      </c>
      <c r="E24" s="27">
        <v>1.28</v>
      </c>
      <c r="F24" s="32">
        <f>(($F$6*$F$14*E24)/1000000)+$F$9</f>
        <v>2.2579520000000002E-2</v>
      </c>
      <c r="G24" s="31">
        <f>F17</f>
        <v>112</v>
      </c>
      <c r="H24" s="33">
        <f t="shared" ref="H24:H31" si="0">$F$13+((F24*$F$11))/((2*$F$17*$F$12)-F24)</f>
        <v>3.6552753384045045</v>
      </c>
      <c r="I24" s="27">
        <v>4</v>
      </c>
      <c r="J24" s="53">
        <f>IF(I24&lt;H24, 0, 1)</f>
        <v>1</v>
      </c>
      <c r="K24" s="54" t="str">
        <f>IF(J24=1, "J", "L")</f>
        <v>J</v>
      </c>
      <c r="L24" s="27"/>
      <c r="M24" s="31"/>
      <c r="N24" s="40"/>
    </row>
    <row r="25" spans="2:14" ht="25.5">
      <c r="B25" s="39"/>
      <c r="C25" s="2" t="s">
        <v>43</v>
      </c>
      <c r="D25" s="31" t="str">
        <f>D24</f>
        <v>INOX 304L</v>
      </c>
      <c r="E25" s="27">
        <v>3.28</v>
      </c>
      <c r="F25" s="32">
        <f t="shared" ref="F25:F31" si="1">(($F$6*$F$14*E25)/1000000)+$F$9</f>
        <v>5.0047519999999991E-2</v>
      </c>
      <c r="G25" s="31">
        <f>G24</f>
        <v>112</v>
      </c>
      <c r="H25" s="33">
        <f t="shared" si="0"/>
        <v>4.4525963341253751</v>
      </c>
      <c r="I25" s="27">
        <v>6</v>
      </c>
      <c r="J25" s="53">
        <f t="shared" ref="J25:J31" si="2">IF(I25&lt;H25, 0, 1)</f>
        <v>1</v>
      </c>
      <c r="K25" s="54" t="str">
        <f t="shared" ref="K25:K31" si="3">IF(J25=1, "J", "L")</f>
        <v>J</v>
      </c>
      <c r="L25" s="27"/>
      <c r="M25" s="31"/>
      <c r="N25" s="40"/>
    </row>
    <row r="26" spans="2:14" ht="25.5">
      <c r="B26" s="39"/>
      <c r="C26" s="2" t="s">
        <v>44</v>
      </c>
      <c r="D26" s="31" t="str">
        <f t="shared" ref="D26:D31" si="4">D25</f>
        <v>INOX 304L</v>
      </c>
      <c r="E26" s="27">
        <v>5.28</v>
      </c>
      <c r="F26" s="32">
        <f t="shared" si="1"/>
        <v>7.7515520000000004E-2</v>
      </c>
      <c r="G26" s="31">
        <f t="shared" ref="G26:G31" si="5">G25</f>
        <v>112</v>
      </c>
      <c r="H26" s="33">
        <f t="shared" si="0"/>
        <v>5.250112940511797</v>
      </c>
      <c r="I26" s="27">
        <v>8</v>
      </c>
      <c r="J26" s="53">
        <f t="shared" si="2"/>
        <v>1</v>
      </c>
      <c r="K26" s="54" t="str">
        <f t="shared" si="3"/>
        <v>J</v>
      </c>
      <c r="L26" s="27"/>
      <c r="M26" s="31"/>
      <c r="N26" s="40"/>
    </row>
    <row r="27" spans="2:14" ht="25.5">
      <c r="B27" s="39"/>
      <c r="C27" s="2" t="s">
        <v>45</v>
      </c>
      <c r="D27" s="31" t="str">
        <f t="shared" si="4"/>
        <v>INOX 304L</v>
      </c>
      <c r="E27" s="27">
        <v>7.28</v>
      </c>
      <c r="F27" s="32">
        <f t="shared" si="1"/>
        <v>0.10498352000000001</v>
      </c>
      <c r="G27" s="31">
        <f t="shared" si="5"/>
        <v>112</v>
      </c>
      <c r="H27" s="33">
        <f t="shared" si="0"/>
        <v>6.0478252295577857</v>
      </c>
      <c r="I27" s="27">
        <v>4</v>
      </c>
      <c r="J27" s="53">
        <f t="shared" si="2"/>
        <v>0</v>
      </c>
      <c r="K27" s="54" t="str">
        <f t="shared" si="3"/>
        <v>L</v>
      </c>
      <c r="L27" s="27"/>
      <c r="M27" s="31"/>
      <c r="N27" s="40"/>
    </row>
    <row r="28" spans="2:14" ht="25.5">
      <c r="B28" s="39"/>
      <c r="C28" s="2" t="s">
        <v>46</v>
      </c>
      <c r="D28" s="31" t="str">
        <f t="shared" si="4"/>
        <v>INOX 304L</v>
      </c>
      <c r="E28" s="27">
        <v>11.28</v>
      </c>
      <c r="F28" s="32">
        <f t="shared" si="1"/>
        <v>0.15991951999999998</v>
      </c>
      <c r="G28" s="31">
        <f t="shared" si="5"/>
        <v>112</v>
      </c>
      <c r="H28" s="33">
        <f t="shared" si="0"/>
        <v>7.6438371437812123</v>
      </c>
      <c r="I28" s="27">
        <v>5</v>
      </c>
      <c r="J28" s="53">
        <f t="shared" si="2"/>
        <v>0</v>
      </c>
      <c r="K28" s="54" t="str">
        <f t="shared" si="3"/>
        <v>L</v>
      </c>
      <c r="L28" s="27"/>
      <c r="M28" s="31"/>
      <c r="N28" s="40"/>
    </row>
    <row r="29" spans="2:14" ht="25.5">
      <c r="B29" s="39"/>
      <c r="C29" s="2" t="s">
        <v>47</v>
      </c>
      <c r="D29" s="31" t="str">
        <f t="shared" si="4"/>
        <v>INOX 304L</v>
      </c>
      <c r="E29" s="27">
        <v>13.28</v>
      </c>
      <c r="F29" s="32">
        <f t="shared" si="1"/>
        <v>0.18738752</v>
      </c>
      <c r="G29" s="31">
        <f t="shared" si="5"/>
        <v>112</v>
      </c>
      <c r="H29" s="33">
        <f t="shared" si="0"/>
        <v>8.4421369131234414</v>
      </c>
      <c r="I29" s="27">
        <v>12</v>
      </c>
      <c r="J29" s="53">
        <f t="shared" si="2"/>
        <v>1</v>
      </c>
      <c r="K29" s="54" t="str">
        <f t="shared" si="3"/>
        <v>J</v>
      </c>
      <c r="L29" s="27"/>
      <c r="M29" s="31"/>
      <c r="N29" s="40"/>
    </row>
    <row r="30" spans="2:14" ht="25.5">
      <c r="B30" s="39"/>
      <c r="C30" s="2" t="s">
        <v>48</v>
      </c>
      <c r="D30" s="31" t="str">
        <f t="shared" si="4"/>
        <v>INOX 304L</v>
      </c>
      <c r="E30" s="27">
        <v>15.28</v>
      </c>
      <c r="F30" s="32">
        <f t="shared" si="1"/>
        <v>0.21485551999999999</v>
      </c>
      <c r="G30" s="31">
        <f t="shared" si="5"/>
        <v>112</v>
      </c>
      <c r="H30" s="33">
        <f t="shared" si="0"/>
        <v>9.2406326534548526</v>
      </c>
      <c r="I30" s="27">
        <v>12</v>
      </c>
      <c r="J30" s="53">
        <f t="shared" si="2"/>
        <v>1</v>
      </c>
      <c r="K30" s="54" t="str">
        <f t="shared" si="3"/>
        <v>J</v>
      </c>
      <c r="L30" s="27"/>
      <c r="M30" s="31"/>
      <c r="N30" s="40"/>
    </row>
    <row r="31" spans="2:14" ht="25.5">
      <c r="B31" s="39"/>
      <c r="C31" s="2" t="s">
        <v>49</v>
      </c>
      <c r="D31" s="31" t="str">
        <f t="shared" si="4"/>
        <v>INOX 304L</v>
      </c>
      <c r="E31" s="27">
        <v>16.7</v>
      </c>
      <c r="F31" s="32">
        <f t="shared" si="1"/>
        <v>0.23435780000000001</v>
      </c>
      <c r="G31" s="31">
        <f t="shared" si="5"/>
        <v>112</v>
      </c>
      <c r="H31" s="33">
        <f t="shared" si="0"/>
        <v>9.8076836328539798</v>
      </c>
      <c r="I31" s="27" t="s">
        <v>69</v>
      </c>
      <c r="J31" s="53">
        <f t="shared" si="2"/>
        <v>1</v>
      </c>
      <c r="K31" s="54" t="str">
        <f t="shared" si="3"/>
        <v>J</v>
      </c>
      <c r="L31" s="27"/>
      <c r="M31" s="31"/>
      <c r="N31" s="40"/>
    </row>
    <row r="32" spans="2:14">
      <c r="B32" s="39"/>
      <c r="C32" s="10"/>
      <c r="D32" s="11"/>
      <c r="E32" s="11"/>
      <c r="F32" s="11"/>
      <c r="G32" s="11"/>
      <c r="H32" s="11"/>
      <c r="I32" s="11"/>
      <c r="J32" s="11"/>
      <c r="K32" s="11"/>
      <c r="L32" s="11"/>
      <c r="M32" s="16"/>
      <c r="N32" s="40"/>
    </row>
    <row r="33" spans="2:14">
      <c r="B33" s="39"/>
      <c r="C33" s="10"/>
      <c r="D33" s="11"/>
      <c r="E33" s="11"/>
      <c r="F33" s="11"/>
      <c r="G33" s="11"/>
      <c r="H33" s="11"/>
      <c r="I33" s="11" t="s">
        <v>33</v>
      </c>
      <c r="J33" s="11"/>
      <c r="K33" s="11"/>
      <c r="L33" s="12">
        <f>SUM(L24:L31)</f>
        <v>0</v>
      </c>
      <c r="M33" s="26">
        <f>SUM(M24:M31)</f>
        <v>0</v>
      </c>
      <c r="N33" s="40"/>
    </row>
    <row r="34" spans="2:14">
      <c r="B34" s="39"/>
      <c r="C34" s="10"/>
      <c r="D34" s="11"/>
      <c r="E34" s="11"/>
      <c r="F34" s="11"/>
      <c r="G34" s="11"/>
      <c r="H34" s="11"/>
      <c r="I34" s="11"/>
      <c r="J34" s="11"/>
      <c r="K34" s="11"/>
      <c r="L34" s="12" t="s">
        <v>34</v>
      </c>
      <c r="M34" s="26" t="s">
        <v>35</v>
      </c>
      <c r="N34" s="40"/>
    </row>
    <row r="35" spans="2:14">
      <c r="B35" s="39"/>
      <c r="C35" s="19"/>
      <c r="D35" s="20"/>
      <c r="E35" s="20"/>
      <c r="F35" s="20"/>
      <c r="G35" s="20"/>
      <c r="H35" s="20"/>
      <c r="I35" s="20"/>
      <c r="J35" s="20"/>
      <c r="K35" s="20"/>
      <c r="L35" s="20"/>
      <c r="M35" s="24"/>
      <c r="N35" s="40"/>
    </row>
    <row r="36" spans="2:14">
      <c r="B36" s="39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40"/>
    </row>
    <row r="37" spans="2:14">
      <c r="B37" s="39"/>
      <c r="C37" s="5" t="s">
        <v>36</v>
      </c>
      <c r="D37" s="6"/>
      <c r="E37" s="6"/>
      <c r="F37" s="6"/>
      <c r="G37" s="6"/>
      <c r="H37" s="6"/>
      <c r="I37" s="6"/>
      <c r="J37" s="6"/>
      <c r="K37" s="6"/>
      <c r="L37" s="6"/>
      <c r="M37" s="9"/>
      <c r="N37" s="40"/>
    </row>
    <row r="38" spans="2:14">
      <c r="B38" s="39"/>
      <c r="C38" s="10"/>
      <c r="D38" s="11"/>
      <c r="E38" s="11"/>
      <c r="F38" s="11"/>
      <c r="G38" s="11"/>
      <c r="H38" s="11"/>
      <c r="I38" s="11"/>
      <c r="J38" s="11"/>
      <c r="K38" s="11"/>
      <c r="L38" s="11"/>
      <c r="M38" s="16"/>
      <c r="N38" s="40"/>
    </row>
    <row r="39" spans="2:14">
      <c r="B39" s="39"/>
      <c r="C39" s="10"/>
      <c r="D39" s="11"/>
      <c r="E39" s="28" t="s">
        <v>39</v>
      </c>
      <c r="F39" s="29">
        <v>31.382999999999999</v>
      </c>
      <c r="G39" s="11"/>
      <c r="H39" s="11"/>
      <c r="I39" s="11" t="s">
        <v>40</v>
      </c>
      <c r="J39" s="34">
        <f>COS(RADIANS(F39))</f>
        <v>0.85370534637180251</v>
      </c>
      <c r="K39" s="52"/>
      <c r="L39" s="11"/>
      <c r="M39" s="16"/>
      <c r="N39" s="40"/>
    </row>
    <row r="40" spans="2:14">
      <c r="B40" s="39"/>
      <c r="C40" s="10"/>
      <c r="D40" s="11"/>
      <c r="E40" s="11"/>
      <c r="F40" s="11"/>
      <c r="G40" s="11"/>
      <c r="H40" s="11"/>
      <c r="I40" s="11"/>
      <c r="J40" s="11"/>
      <c r="K40" s="11"/>
      <c r="L40" s="11"/>
      <c r="M40" s="16"/>
      <c r="N40" s="40"/>
    </row>
    <row r="41" spans="2:14">
      <c r="B41" s="39"/>
      <c r="C41" s="25" t="s">
        <v>24</v>
      </c>
      <c r="D41" s="12" t="s">
        <v>25</v>
      </c>
      <c r="E41" s="12" t="s">
        <v>26</v>
      </c>
      <c r="F41" s="12" t="s">
        <v>50</v>
      </c>
      <c r="G41" s="12" t="s">
        <v>27</v>
      </c>
      <c r="H41" s="12" t="s">
        <v>37</v>
      </c>
      <c r="I41" s="12" t="s">
        <v>28</v>
      </c>
      <c r="J41" s="12" t="s">
        <v>29</v>
      </c>
      <c r="K41" s="67" t="s">
        <v>30</v>
      </c>
      <c r="L41" s="67"/>
      <c r="M41" s="26" t="s">
        <v>32</v>
      </c>
      <c r="N41" s="40"/>
    </row>
    <row r="42" spans="2:14">
      <c r="B42" s="39"/>
      <c r="C42" s="10"/>
      <c r="D42" s="11"/>
      <c r="E42" s="11"/>
      <c r="F42" s="11"/>
      <c r="G42" s="11"/>
      <c r="H42" s="11"/>
      <c r="I42" s="11"/>
      <c r="J42" s="11"/>
      <c r="K42" s="11"/>
      <c r="L42" s="11"/>
      <c r="M42" s="16"/>
      <c r="N42" s="40"/>
    </row>
    <row r="43" spans="2:14" ht="25.5">
      <c r="B43" s="39"/>
      <c r="C43" s="2" t="s">
        <v>55</v>
      </c>
      <c r="D43" s="31" t="str">
        <f t="shared" ref="D43:D50" si="6">$M$5</f>
        <v>INOX 304L</v>
      </c>
      <c r="E43" s="30">
        <v>16.7</v>
      </c>
      <c r="F43" s="27">
        <v>6500</v>
      </c>
      <c r="G43" s="32">
        <f>(($F$6*$F$14*E43)/1000000)+$F$9</f>
        <v>0.23435780000000001</v>
      </c>
      <c r="H43" s="31">
        <f>$F$17</f>
        <v>112</v>
      </c>
      <c r="I43" s="33">
        <f>(G43*F43)/(((2*$F$17*$F$12)-G43)*$J$39)+$F$13</f>
        <v>10.974277848658481</v>
      </c>
      <c r="J43" s="27"/>
      <c r="K43" s="53">
        <f>IF(J43&lt;I43, 0, 1)</f>
        <v>0</v>
      </c>
      <c r="L43" s="54" t="str">
        <f>IF(K43=1, "J", "L")</f>
        <v>L</v>
      </c>
      <c r="M43" s="2"/>
      <c r="N43" s="40"/>
    </row>
    <row r="44" spans="2:14" ht="25.5">
      <c r="B44" s="39"/>
      <c r="C44" s="2" t="s">
        <v>56</v>
      </c>
      <c r="D44" s="31" t="str">
        <f t="shared" si="6"/>
        <v>INOX 304L</v>
      </c>
      <c r="E44" s="30">
        <v>18.25</v>
      </c>
      <c r="F44" s="27">
        <v>4605</v>
      </c>
      <c r="G44" s="32">
        <f t="shared" ref="G44:G46" si="7">(($F$6*$F$14*E44)/1000000)+$F$9</f>
        <v>0.25564550000000003</v>
      </c>
      <c r="H44" s="31">
        <f t="shared" ref="H44:H46" si="8">$F$17</f>
        <v>112</v>
      </c>
      <c r="I44" s="33">
        <f>(G44*F44)/(((2*$F$17*$F$12)-G44)*$J$39)+$F$13</f>
        <v>9.1632204159512227</v>
      </c>
      <c r="J44" s="27"/>
      <c r="K44" s="53">
        <f t="shared" ref="K44:K50" si="9">IF(J44&lt;I44, 0, 1)</f>
        <v>0</v>
      </c>
      <c r="L44" s="54" t="str">
        <f t="shared" ref="L44:L50" si="10">IF(K44=1, "J", "L")</f>
        <v>L</v>
      </c>
      <c r="M44" s="2"/>
      <c r="N44" s="40"/>
    </row>
    <row r="45" spans="2:14" ht="25.5">
      <c r="B45" s="39"/>
      <c r="C45" s="2" t="s">
        <v>57</v>
      </c>
      <c r="D45" s="31" t="str">
        <f t="shared" si="6"/>
        <v>INOX 304L</v>
      </c>
      <c r="E45" s="30">
        <v>19.8</v>
      </c>
      <c r="F45" s="27">
        <v>2712</v>
      </c>
      <c r="G45" s="32">
        <f t="shared" si="7"/>
        <v>0.27693319999999999</v>
      </c>
      <c r="H45" s="31">
        <f t="shared" si="8"/>
        <v>112</v>
      </c>
      <c r="I45" s="33">
        <f>(G45*F45)/(((2*$F$17*$F$12)-G45)*$J$39)+$F$13</f>
        <v>6.9322936684311438</v>
      </c>
      <c r="J45" s="27"/>
      <c r="K45" s="53">
        <f t="shared" si="9"/>
        <v>0</v>
      </c>
      <c r="L45" s="54" t="str">
        <f t="shared" si="10"/>
        <v>L</v>
      </c>
      <c r="M45" s="2"/>
      <c r="N45" s="40"/>
    </row>
    <row r="46" spans="2:14" ht="25.5">
      <c r="B46" s="39"/>
      <c r="C46" s="2" t="s">
        <v>58</v>
      </c>
      <c r="D46" s="31" t="str">
        <f t="shared" si="6"/>
        <v>INOX 304L</v>
      </c>
      <c r="E46" s="30">
        <v>21.45</v>
      </c>
      <c r="F46" s="27">
        <v>694</v>
      </c>
      <c r="G46" s="32">
        <f t="shared" si="7"/>
        <v>0.29959429999999998</v>
      </c>
      <c r="H46" s="31">
        <f t="shared" si="8"/>
        <v>112</v>
      </c>
      <c r="I46" s="33">
        <f>(G46*F46)/(((2*$F$17*$F$12)-G46)*$J$39)+$F$13</f>
        <v>4.0887251209835718</v>
      </c>
      <c r="J46" s="27"/>
      <c r="K46" s="53">
        <f t="shared" si="9"/>
        <v>0</v>
      </c>
      <c r="L46" s="54" t="str">
        <f t="shared" si="10"/>
        <v>L</v>
      </c>
      <c r="M46" s="2"/>
      <c r="N46" s="40"/>
    </row>
    <row r="47" spans="2:14" ht="25.5">
      <c r="B47" s="39"/>
      <c r="C47" s="2" t="s">
        <v>59</v>
      </c>
      <c r="D47" s="31" t="str">
        <f t="shared" si="6"/>
        <v>INOX 304L</v>
      </c>
      <c r="E47" s="30"/>
      <c r="F47" s="27"/>
      <c r="G47" s="1"/>
      <c r="H47" s="1"/>
      <c r="I47" s="1"/>
      <c r="J47" s="27"/>
      <c r="K47" s="53">
        <f>IF(J47&lt;I47, 0, 1)</f>
        <v>1</v>
      </c>
      <c r="L47" s="54" t="str">
        <f t="shared" si="10"/>
        <v>J</v>
      </c>
      <c r="M47" s="2"/>
      <c r="N47" s="40"/>
    </row>
    <row r="48" spans="2:14" ht="25.5">
      <c r="B48" s="39"/>
      <c r="C48" s="2" t="s">
        <v>60</v>
      </c>
      <c r="D48" s="31" t="str">
        <f t="shared" si="6"/>
        <v>INOX 304L</v>
      </c>
      <c r="E48" s="30"/>
      <c r="F48" s="27"/>
      <c r="G48" s="1"/>
      <c r="H48" s="1"/>
      <c r="I48" s="1"/>
      <c r="J48" s="27"/>
      <c r="K48" s="53">
        <f t="shared" si="9"/>
        <v>1</v>
      </c>
      <c r="L48" s="54" t="str">
        <f t="shared" si="10"/>
        <v>J</v>
      </c>
      <c r="M48" s="2"/>
      <c r="N48" s="40"/>
    </row>
    <row r="49" spans="2:14" ht="25.5">
      <c r="B49" s="39"/>
      <c r="C49" s="2" t="s">
        <v>61</v>
      </c>
      <c r="D49" s="31" t="str">
        <f t="shared" si="6"/>
        <v>INOX 304L</v>
      </c>
      <c r="E49" s="30"/>
      <c r="F49" s="27"/>
      <c r="G49" s="1"/>
      <c r="H49" s="1"/>
      <c r="I49" s="1"/>
      <c r="J49" s="27"/>
      <c r="K49" s="53">
        <f t="shared" si="9"/>
        <v>1</v>
      </c>
      <c r="L49" s="54" t="str">
        <f t="shared" si="10"/>
        <v>J</v>
      </c>
      <c r="M49" s="2"/>
      <c r="N49" s="40"/>
    </row>
    <row r="50" spans="2:14" ht="25.5">
      <c r="B50" s="39"/>
      <c r="C50" s="2" t="s">
        <v>62</v>
      </c>
      <c r="D50" s="31" t="str">
        <f t="shared" si="6"/>
        <v>INOX 304L</v>
      </c>
      <c r="E50" s="30"/>
      <c r="F50" s="27"/>
      <c r="G50" s="1"/>
      <c r="H50" s="1"/>
      <c r="I50" s="1"/>
      <c r="J50" s="27"/>
      <c r="K50" s="53">
        <f t="shared" si="9"/>
        <v>1</v>
      </c>
      <c r="L50" s="54" t="str">
        <f t="shared" si="10"/>
        <v>J</v>
      </c>
      <c r="M50" s="2"/>
      <c r="N50" s="40"/>
    </row>
    <row r="51" spans="2:14">
      <c r="B51" s="39"/>
      <c r="C51" s="10"/>
      <c r="D51" s="35"/>
      <c r="E51" s="11"/>
      <c r="F51" s="11"/>
      <c r="G51" s="11"/>
      <c r="H51" s="11"/>
      <c r="I51" s="11"/>
      <c r="J51" s="11"/>
      <c r="K51" s="11"/>
      <c r="L51" s="11"/>
      <c r="M51" s="16"/>
      <c r="N51" s="40"/>
    </row>
    <row r="52" spans="2:14">
      <c r="B52" s="39"/>
      <c r="C52" s="10"/>
      <c r="D52" s="11"/>
      <c r="E52" s="11"/>
      <c r="F52" s="11"/>
      <c r="G52" s="11"/>
      <c r="H52" s="11"/>
      <c r="I52" s="11"/>
      <c r="J52" s="11"/>
      <c r="K52" s="11"/>
      <c r="L52" s="11"/>
      <c r="M52" s="16"/>
      <c r="N52" s="40"/>
    </row>
    <row r="53" spans="2:14">
      <c r="B53" s="39"/>
      <c r="C53" s="10"/>
      <c r="D53" s="11"/>
      <c r="E53" s="11"/>
      <c r="F53" s="11"/>
      <c r="G53" s="11"/>
      <c r="H53" s="11"/>
      <c r="I53" s="11"/>
      <c r="J53" s="11"/>
      <c r="K53" s="11"/>
      <c r="L53" s="11" t="s">
        <v>38</v>
      </c>
      <c r="M53" s="16">
        <f>SUM(M43:M50)</f>
        <v>0</v>
      </c>
      <c r="N53" s="40"/>
    </row>
    <row r="54" spans="2:14">
      <c r="B54" s="39"/>
      <c r="C54" s="19"/>
      <c r="D54" s="20"/>
      <c r="E54" s="20"/>
      <c r="F54" s="20"/>
      <c r="G54" s="20"/>
      <c r="H54" s="20"/>
      <c r="I54" s="20"/>
      <c r="J54" s="20"/>
      <c r="K54" s="20"/>
      <c r="L54" s="47"/>
      <c r="M54" s="48" t="s">
        <v>35</v>
      </c>
      <c r="N54" s="40"/>
    </row>
    <row r="55" spans="2:14" ht="15.75" thickBot="1">
      <c r="B55" s="41"/>
      <c r="C55" s="42"/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3"/>
    </row>
    <row r="56" spans="2:14"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</row>
    <row r="57" spans="2:14"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</row>
    <row r="58" spans="2:14"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</row>
    <row r="59" spans="2:14"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</row>
    <row r="60" spans="2:14"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</row>
    <row r="61" spans="2:14"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</row>
    <row r="62" spans="2:14"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</row>
    <row r="63" spans="2:14"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</row>
    <row r="64" spans="2:14"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</row>
    <row r="65" spans="2:14">
      <c r="B65" s="4"/>
      <c r="C65" s="4"/>
      <c r="D65" s="4"/>
      <c r="E65" s="55"/>
      <c r="F65" s="55"/>
      <c r="G65" s="55"/>
      <c r="H65" s="55"/>
      <c r="I65" s="55"/>
      <c r="J65" s="55"/>
      <c r="K65" s="55"/>
      <c r="L65" s="55"/>
      <c r="M65" s="55"/>
      <c r="N65" s="4"/>
    </row>
    <row r="66" spans="2:14">
      <c r="B66" s="4"/>
      <c r="C66" s="4"/>
      <c r="D66" s="4"/>
      <c r="E66" s="55"/>
      <c r="F66" s="56"/>
      <c r="G66" s="56"/>
      <c r="H66" s="56"/>
      <c r="I66" s="56"/>
      <c r="J66" s="56"/>
      <c r="K66" s="56"/>
      <c r="L66" s="55"/>
      <c r="M66" s="55"/>
      <c r="N66" s="4"/>
    </row>
    <row r="67" spans="2:14" ht="22.5">
      <c r="E67" s="57"/>
      <c r="F67" s="56"/>
      <c r="G67" s="56"/>
      <c r="H67" s="56"/>
      <c r="I67" s="56"/>
      <c r="J67" s="58"/>
      <c r="K67" s="59"/>
      <c r="L67" s="57"/>
      <c r="M67" s="57"/>
    </row>
    <row r="68" spans="2:14" ht="22.5">
      <c r="E68" s="57"/>
      <c r="F68" s="56"/>
      <c r="G68" s="56"/>
      <c r="H68" s="56"/>
      <c r="I68" s="56"/>
      <c r="J68" s="58"/>
      <c r="K68" s="59"/>
      <c r="L68" s="57"/>
      <c r="M68" s="57"/>
    </row>
    <row r="69" spans="2:14" ht="22.5">
      <c r="E69" s="57"/>
      <c r="F69" s="56"/>
      <c r="G69" s="56"/>
      <c r="H69" s="56"/>
      <c r="I69" s="56"/>
      <c r="J69" s="58"/>
      <c r="K69" s="59"/>
      <c r="L69" s="57"/>
      <c r="M69" s="57"/>
    </row>
    <row r="70" spans="2:14" ht="22.5">
      <c r="E70" s="57"/>
      <c r="F70" s="56"/>
      <c r="G70" s="56"/>
      <c r="H70" s="56"/>
      <c r="I70" s="56"/>
      <c r="J70" s="58"/>
      <c r="K70" s="59"/>
      <c r="L70" s="57"/>
      <c r="M70" s="57"/>
    </row>
    <row r="71" spans="2:14" ht="22.5">
      <c r="E71" s="57"/>
      <c r="F71" s="56"/>
      <c r="G71" s="56"/>
      <c r="H71" s="56"/>
      <c r="I71" s="56"/>
      <c r="J71" s="58"/>
      <c r="K71" s="59"/>
      <c r="L71" s="57"/>
      <c r="M71" s="57"/>
    </row>
    <row r="72" spans="2:14">
      <c r="E72" s="57"/>
      <c r="F72" s="57"/>
      <c r="G72" s="60"/>
      <c r="H72" s="60"/>
      <c r="I72" s="57"/>
      <c r="J72" s="57"/>
      <c r="K72" s="57"/>
      <c r="L72" s="57"/>
      <c r="M72" s="57"/>
    </row>
    <row r="73" spans="2:14">
      <c r="E73" s="57"/>
      <c r="F73" s="57"/>
      <c r="G73" s="60"/>
      <c r="H73" s="60"/>
      <c r="I73" s="57"/>
      <c r="J73" s="57"/>
      <c r="K73" s="61"/>
      <c r="L73" s="57"/>
      <c r="M73" s="57"/>
    </row>
    <row r="74" spans="2:14">
      <c r="E74" s="57"/>
      <c r="F74" s="62"/>
      <c r="G74" s="60"/>
      <c r="H74" s="60"/>
      <c r="I74" s="57"/>
      <c r="J74" s="57"/>
      <c r="K74" s="57"/>
      <c r="L74" s="57"/>
      <c r="M74" s="57"/>
    </row>
    <row r="75" spans="2:14">
      <c r="E75" s="57"/>
      <c r="F75" s="63"/>
      <c r="G75" s="60"/>
      <c r="H75" s="60"/>
      <c r="I75" s="57"/>
      <c r="J75" s="57"/>
      <c r="K75" s="57"/>
      <c r="L75" s="57"/>
      <c r="M75" s="57"/>
    </row>
    <row r="76" spans="2:14">
      <c r="E76" s="57"/>
      <c r="F76" s="64"/>
      <c r="G76" s="60"/>
      <c r="H76" s="60"/>
      <c r="I76" s="57"/>
      <c r="J76" s="57"/>
      <c r="K76" s="57"/>
      <c r="L76" s="57"/>
      <c r="M76" s="57"/>
    </row>
    <row r="77" spans="2:14">
      <c r="E77" s="57"/>
      <c r="F77" s="65"/>
      <c r="G77" s="60"/>
      <c r="H77" s="60"/>
      <c r="I77" s="57"/>
      <c r="J77" s="57"/>
      <c r="K77" s="57"/>
      <c r="L77" s="57"/>
      <c r="M77" s="57"/>
    </row>
    <row r="78" spans="2:14">
      <c r="E78" s="57"/>
      <c r="F78" s="66"/>
      <c r="G78" s="60"/>
      <c r="H78" s="60"/>
      <c r="I78" s="57"/>
      <c r="J78" s="57"/>
      <c r="K78" s="57"/>
      <c r="L78" s="57"/>
      <c r="M78" s="57"/>
    </row>
    <row r="79" spans="2:14">
      <c r="E79" s="57"/>
      <c r="F79" s="57"/>
      <c r="G79" s="57"/>
      <c r="H79" s="57"/>
      <c r="I79" s="57"/>
      <c r="J79" s="57"/>
      <c r="K79" s="57"/>
      <c r="L79" s="57"/>
      <c r="M79" s="57"/>
    </row>
    <row r="80" spans="2:14">
      <c r="E80" s="57"/>
      <c r="F80" s="57"/>
      <c r="G80" s="57"/>
      <c r="H80" s="57"/>
      <c r="I80" s="57"/>
      <c r="J80" s="57"/>
      <c r="K80" s="57"/>
      <c r="L80" s="57"/>
      <c r="M80" s="57"/>
    </row>
  </sheetData>
  <sheetProtection selectLockedCells="1"/>
  <mergeCells count="3">
    <mergeCell ref="K41:L41"/>
    <mergeCell ref="F5:H5"/>
    <mergeCell ref="J21:K21"/>
  </mergeCells>
  <conditionalFormatting sqref="J24:K31">
    <cfRule type="colorScale" priority="3">
      <colorScale>
        <cfvo type="min" val="0"/>
        <cfvo type="percentile" val="50"/>
        <cfvo type="max" val="0"/>
        <color rgb="FFFA9496"/>
        <color rgb="FFFFEB84"/>
        <color rgb="FF9BD5AA"/>
      </colorScale>
    </cfRule>
    <cfRule type="colorScale" priority="4">
      <colorScale>
        <cfvo type="formula" val="$I$24&gt;$H$24"/>
        <cfvo type="max" val="0"/>
        <color rgb="FF92D050"/>
        <color rgb="FFFFEF9C"/>
      </colorScale>
    </cfRule>
  </conditionalFormatting>
  <conditionalFormatting sqref="K43:L50">
    <cfRule type="colorScale" priority="1">
      <colorScale>
        <cfvo type="min" val="0"/>
        <cfvo type="percentile" val="50"/>
        <cfvo type="max" val="0"/>
        <color rgb="FFFA9496"/>
        <color rgb="FFFFEB84"/>
        <color rgb="FF9BD5AA"/>
      </colorScale>
    </cfRule>
    <cfRule type="colorScale" priority="2">
      <colorScale>
        <cfvo type="formula" val="$I$24&gt;$H$24"/>
        <cfvo type="max" val="0"/>
        <color rgb="FF92D050"/>
        <color rgb="FFFFEF9C"/>
      </colorScale>
    </cfRule>
  </conditionalFormatting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International Paper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RENE</dc:creator>
  <cp:lastModifiedBy>Guillaume RENE</cp:lastModifiedBy>
  <dcterms:created xsi:type="dcterms:W3CDTF">2010-07-28T09:05:20Z</dcterms:created>
  <dcterms:modified xsi:type="dcterms:W3CDTF">2010-07-29T08:25:12Z</dcterms:modified>
</cp:coreProperties>
</file>