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8_{A762833D-A56F-4EC1-971C-888A9F6B1E36}" xr6:coauthVersionLast="47" xr6:coauthVersionMax="47" xr10:uidLastSave="{00000000-0000-0000-0000-000000000000}"/>
  <bookViews>
    <workbookView xWindow="-120" yWindow="-120" windowWidth="29040" windowHeight="15525" xr2:uid="{413F9D22-52B3-4DF5-9CC3-47F003F8C24B}"/>
  </bookViews>
  <sheets>
    <sheet name="10.2026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5" i="1" l="1"/>
  <c r="I21" i="1"/>
  <c r="G20" i="1"/>
  <c r="H20" i="1"/>
  <c r="I20" i="1"/>
  <c r="J20" i="1"/>
  <c r="F20" i="1"/>
  <c r="B2" i="1" a="1"/>
  <c r="B2" i="1" s="1"/>
  <c r="C2" i="1" a="1"/>
  <c r="C2" i="1" s="1"/>
  <c r="L2" i="1"/>
  <c r="B3" i="1" a="1"/>
  <c r="B3" i="1" s="1"/>
  <c r="C3" i="1" a="1"/>
  <c r="C3" i="1" s="1"/>
  <c r="L3" i="1"/>
  <c r="B4" i="1" a="1"/>
  <c r="B4" i="1" s="1"/>
  <c r="C4" i="1" a="1"/>
  <c r="C4" i="1" s="1"/>
  <c r="L4" i="1"/>
  <c r="B5" i="1" a="1"/>
  <c r="B5" i="1" s="1"/>
  <c r="C5" i="1" a="1"/>
  <c r="C5" i="1" s="1"/>
  <c r="L5" i="1"/>
  <c r="B6" i="1" a="1"/>
  <c r="B6" i="1" s="1"/>
  <c r="C6" i="1" a="1"/>
  <c r="C6" i="1" s="1"/>
  <c r="L6" i="1"/>
  <c r="B7" i="1" a="1"/>
  <c r="B7" i="1" s="1"/>
  <c r="C7" i="1" a="1"/>
  <c r="C7" i="1" s="1"/>
  <c r="L7" i="1"/>
  <c r="B8" i="1" a="1"/>
  <c r="B8" i="1" s="1"/>
  <c r="C8" i="1" a="1"/>
  <c r="C8" i="1" s="1"/>
  <c r="L8" i="1"/>
  <c r="B9" i="1" a="1"/>
  <c r="B9" i="1" s="1"/>
  <c r="C9" i="1" a="1"/>
  <c r="C9" i="1" s="1"/>
  <c r="L9" i="1"/>
  <c r="B10" i="1" a="1"/>
  <c r="B10" i="1" s="1"/>
  <c r="C10" i="1" a="1"/>
  <c r="C10" i="1" s="1"/>
  <c r="L10" i="1"/>
  <c r="B11" i="1" a="1"/>
  <c r="B11" i="1" s="1"/>
  <c r="C11" i="1" a="1"/>
  <c r="C11" i="1" s="1"/>
  <c r="L11" i="1"/>
  <c r="B12" i="1" a="1"/>
  <c r="B12" i="1" s="1"/>
  <c r="C12" i="1" a="1"/>
  <c r="C12" i="1" s="1"/>
  <c r="L12" i="1"/>
  <c r="B13" i="1" a="1"/>
  <c r="B13" i="1" s="1"/>
  <c r="C13" i="1" a="1"/>
  <c r="C13" i="1" s="1"/>
  <c r="L13" i="1"/>
  <c r="B14" i="1" a="1"/>
  <c r="B14" i="1" s="1"/>
  <c r="C14" i="1" a="1"/>
  <c r="C14" i="1" s="1"/>
  <c r="L14" i="1"/>
  <c r="B15" i="1" a="1"/>
  <c r="B15" i="1" s="1"/>
  <c r="C15" i="1" a="1"/>
  <c r="C15" i="1" s="1"/>
  <c r="L15" i="1"/>
  <c r="B16" i="1" a="1"/>
  <c r="B16" i="1" s="1"/>
  <c r="C16" i="1" a="1"/>
  <c r="C16" i="1" s="1"/>
  <c r="L16" i="1"/>
  <c r="B17" i="1" a="1"/>
  <c r="B17" i="1" s="1"/>
  <c r="C17" i="1" a="1"/>
  <c r="C17" i="1" s="1"/>
  <c r="L17" i="1"/>
  <c r="B18" i="1" a="1"/>
  <c r="B18" i="1" s="1"/>
  <c r="C18" i="1" a="1"/>
  <c r="C18" i="1" s="1"/>
  <c r="L18" i="1"/>
  <c r="B19" i="1" a="1"/>
  <c r="B19" i="1" s="1"/>
  <c r="C19" i="1" a="1"/>
  <c r="C19" i="1" s="1"/>
  <c r="L19" i="1"/>
  <c r="D21" i="1"/>
  <c r="F21" i="1"/>
  <c r="G21" i="1"/>
  <c r="H21" i="1"/>
  <c r="J21" i="1"/>
  <c r="I25" i="1" l="1"/>
  <c r="L20" i="1"/>
  <c r="J25" i="1"/>
  <c r="H25" i="1"/>
  <c r="F25" i="1"/>
  <c r="L21" i="1"/>
  <c r="L2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<sst xmlns="http://schemas.openxmlformats.org/spreadsheetml/2006/main" count="85" uniqueCount="21">
  <si>
    <t>Contrôle est ok si égal à 0</t>
  </si>
  <si>
    <t>Présence aux séances en % :</t>
  </si>
  <si>
    <t>Date de fin :</t>
  </si>
  <si>
    <t>Date de début :</t>
  </si>
  <si>
    <t>Taux d'engagement :</t>
  </si>
  <si>
    <t>X</t>
  </si>
  <si>
    <t>Chapitre : Cas pratique Crésus - 18 pages</t>
  </si>
  <si>
    <t>TOTAL</t>
  </si>
  <si>
    <t>2</t>
  </si>
  <si>
    <t>1</t>
  </si>
  <si>
    <t>Sujet</t>
  </si>
  <si>
    <t>Niveau</t>
  </si>
  <si>
    <t>Horaires</t>
  </si>
  <si>
    <t>Date</t>
  </si>
  <si>
    <t>Charles</t>
  </si>
  <si>
    <t>Elise</t>
  </si>
  <si>
    <t>Serge</t>
  </si>
  <si>
    <t>Roxane</t>
  </si>
  <si>
    <t>Total de participations :</t>
  </si>
  <si>
    <t>Geny</t>
  </si>
  <si>
    <t>Nbre de sessions comprises dans les dates de début et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</si>
</sst>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10" fontId="3" fillId="0" borderId="3" xfId="0" applyNumberFormat="1" applyFont="1" applyBorder="1"/>
    <xf numFmtId="0" fontId="3" fillId="0" borderId="4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9" fontId="2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/>
    </xf>
    <xf numFmtId="0" fontId="2" fillId="0" borderId="3" xfId="0" applyNumberFormat="1" applyFont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none"/>
      </font>
      <alignment horizontal="center" textRotation="0" wrapText="0" indent="0" justifyLastLine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01E4BB-3252-4001-93D5-B80D8B870EF2}" name="Tableau4346732" displayName="Tableau4346732" ref="A1:L25" totalsRowShown="0" headerRowDxfId="16" dataDxfId="14" headerRowBorderDxfId="15" tableBorderDxfId="13" totalsRowBorderDxfId="12">
  <autoFilter ref="A1:L25" xr:uid="{3D6823E4-EE0A-4E57-BC53-98D6BA0A8F3C}"/>
  <tableColumns count="12">
    <tableColumn id="1" xr3:uid="{91D4DA80-A37A-4033-9796-29C62C3E6DED}" name="Date" dataDxfId="11"/>
    <tableColumn id="2" xr3:uid="{79834B54-AAF0-406C-AA30-7B8D12BCBE03}" name="Horaires" dataDxfId="10"/>
    <tableColumn id="3" xr3:uid="{4F862778-D78A-4E8E-909E-1A837F4FDD5C}" name="Niveau" dataDxfId="9"/>
    <tableColumn id="4" xr3:uid="{451541C4-0751-4212-9D50-A4CF8B8E4C46}" name="Sujet" dataDxfId="8"/>
    <tableColumn id="27" xr3:uid="{4CA5BB47-E986-4B02-AB47-E3C6E2D1A362}" name="1" dataDxfId="7"/>
    <tableColumn id="12" xr3:uid="{0C63337E-68E4-417E-B7FE-0255B0278A43}" name="Charles" dataDxfId="6"/>
    <tableColumn id="40" xr3:uid="{0B195204-D16B-4CE9-9711-B61306E9F80D}" name="Elise" dataDxfId="5"/>
    <tableColumn id="6" xr3:uid="{1ACECFF9-580C-4093-84BB-7DF475A244BD}" name="Serge" dataDxfId="4"/>
    <tableColumn id="15" xr3:uid="{EE5BC3AA-0983-48AE-9B3A-E48482BACCC0}" name="Roxane" dataDxfId="3"/>
    <tableColumn id="17" xr3:uid="{B6C13902-532E-4157-9CD9-823A2E80AF54}" name="Geny" dataDxfId="2"/>
    <tableColumn id="7" xr3:uid="{39E13919-2374-40D1-A4C8-3664065D09C6}" name="2" dataDxfId="1"/>
    <tableColumn id="32" xr3:uid="{EAADB278-38A2-4162-8652-9E29C797356A}" name="TOTAL" dataDxfId="0">
      <calculatedColumnFormula>SUM(Tableau4346732[[#This Row],[1]:[2]])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CCEE1-3237-4BCF-A08A-52F392E475DA}">
  <dimension ref="A1:L27"/>
  <sheetViews>
    <sheetView tabSelected="1" zoomScale="90" zoomScaleNormal="90" workbookViewId="0">
      <selection activeCell="A22" sqref="A22"/>
    </sheetView>
  </sheetViews>
  <sheetFormatPr baseColWidth="10" defaultColWidth="14" defaultRowHeight="15.75" x14ac:dyDescent="0.25"/>
  <cols>
    <col min="1" max="1" width="56.140625" style="2" bestFit="1" customWidth="1"/>
    <col min="2" max="3" width="13.5703125" style="1" customWidth="1"/>
    <col min="4" max="4" width="53.140625" style="1" customWidth="1"/>
    <col min="5" max="5" width="5.140625" style="1" customWidth="1"/>
    <col min="6" max="10" width="13.42578125" style="1" customWidth="1"/>
    <col min="11" max="11" width="6.42578125" style="1" customWidth="1"/>
    <col min="12" max="12" width="13.42578125" style="1" customWidth="1"/>
    <col min="13" max="16384" width="14" style="1"/>
  </cols>
  <sheetData>
    <row r="1" spans="1:12" ht="66.75" customHeight="1" x14ac:dyDescent="0.25">
      <c r="A1" s="24" t="s">
        <v>13</v>
      </c>
      <c r="B1" s="23" t="s">
        <v>12</v>
      </c>
      <c r="C1" s="23" t="s">
        <v>11</v>
      </c>
      <c r="D1" s="23" t="s">
        <v>10</v>
      </c>
      <c r="E1" s="22" t="s">
        <v>9</v>
      </c>
      <c r="F1" s="22" t="s">
        <v>14</v>
      </c>
      <c r="G1" s="22" t="s">
        <v>15</v>
      </c>
      <c r="H1" s="22" t="s">
        <v>16</v>
      </c>
      <c r="I1" s="22" t="s">
        <v>17</v>
      </c>
      <c r="J1" s="22" t="s">
        <v>19</v>
      </c>
      <c r="K1" s="22" t="s">
        <v>8</v>
      </c>
      <c r="L1" s="21" t="s">
        <v>7</v>
      </c>
    </row>
    <row r="2" spans="1:12" x14ac:dyDescent="0.25">
      <c r="A2" s="19">
        <v>46296</v>
      </c>
      <c r="B2" s="17" t="str" cm="1">
        <f t="array" ref="B2">_xlfn.IFS(WEEKDAY(A2)=2,"10h-12h",WEEKDAY(A2)=4,"10h-12h",WEEKDAY(A2)=5,"10h-12h",WEEKDAY(A2)=6,"14h-16h")</f>
        <v>10h-12h</v>
      </c>
      <c r="C2" s="17" t="str" cm="1">
        <f t="array" ref="C2">_xlfn.IFS(WEEKDAY(A2)=2,"Présentiel",WEEKDAY(A2)=4,"Zoom",WEEKDAY(A2)=5,"Zoom",WEEKDAY(A2)=6,"Présentiel")</f>
        <v>Zoom</v>
      </c>
      <c r="D2" s="18" t="s">
        <v>6</v>
      </c>
      <c r="E2" s="17"/>
      <c r="F2" s="17"/>
      <c r="G2" s="16" t="s">
        <v>5</v>
      </c>
      <c r="H2" s="16"/>
      <c r="I2" s="16"/>
      <c r="J2" s="16"/>
      <c r="K2" s="16"/>
      <c r="L2" s="6">
        <f>COUNTA(Tableau4346732[[#This Row],[1]:[2]])</f>
        <v>1</v>
      </c>
    </row>
    <row r="3" spans="1:12" x14ac:dyDescent="0.25">
      <c r="A3" s="19">
        <v>46297</v>
      </c>
      <c r="B3" s="17" t="str" cm="1">
        <f t="array" ref="B3">_xlfn.IFS(WEEKDAY(A3)=2,"10h-12h",WEEKDAY(A3)=4,"10h-12h",WEEKDAY(A3)=5,"10h-12h",WEEKDAY(A3)=6,"14h-16h")</f>
        <v>14h-16h</v>
      </c>
      <c r="C3" s="17" t="str" cm="1">
        <f t="array" ref="C3">_xlfn.IFS(WEEKDAY(A3)=2,"Présentiel",WEEKDAY(A3)=4,"Zoom",WEEKDAY(A3)=5,"Zoom",WEEKDAY(A3)=6,"Présentiel")</f>
        <v>Présentiel</v>
      </c>
      <c r="D3" s="18" t="s">
        <v>6</v>
      </c>
      <c r="E3" s="20"/>
      <c r="F3" s="20"/>
      <c r="G3" s="16" t="s">
        <v>5</v>
      </c>
      <c r="H3" s="16"/>
      <c r="I3" s="16"/>
      <c r="J3" s="16"/>
      <c r="K3" s="16"/>
      <c r="L3" s="6">
        <f>COUNTA(Tableau4346732[[#This Row],[1]:[2]])</f>
        <v>1</v>
      </c>
    </row>
    <row r="4" spans="1:12" x14ac:dyDescent="0.25">
      <c r="A4" s="19">
        <v>46300</v>
      </c>
      <c r="B4" s="17" t="str" cm="1">
        <f t="array" ref="B4">_xlfn.IFS(WEEKDAY(A4)=2,"10h-12h",WEEKDAY(A4)=4,"10h-12h",WEEKDAY(A4)=5,"10h-12h",WEEKDAY(A4)=6,"14h-16h")</f>
        <v>10h-12h</v>
      </c>
      <c r="C4" s="17" t="str" cm="1">
        <f t="array" ref="C4">_xlfn.IFS(WEEKDAY(A4)=2,"Présentiel",WEEKDAY(A4)=4,"Zoom",WEEKDAY(A4)=5,"Zoom",WEEKDAY(A4)=6,"Présentiel")</f>
        <v>Présentiel</v>
      </c>
      <c r="D4" s="18" t="s">
        <v>6</v>
      </c>
      <c r="E4" s="17"/>
      <c r="F4" s="17"/>
      <c r="G4" s="16" t="s">
        <v>5</v>
      </c>
      <c r="H4" s="16"/>
      <c r="I4" s="16"/>
      <c r="J4" s="16"/>
      <c r="K4" s="16"/>
      <c r="L4" s="6">
        <f>COUNTA(Tableau4346732[[#This Row],[1]:[2]])</f>
        <v>1</v>
      </c>
    </row>
    <row r="5" spans="1:12" x14ac:dyDescent="0.25">
      <c r="A5" s="19">
        <v>46302</v>
      </c>
      <c r="B5" s="17" t="str" cm="1">
        <f t="array" ref="B5">_xlfn.IFS(WEEKDAY(A5)=2,"10h-12h",WEEKDAY(A5)=4,"10h-12h",WEEKDAY(A5)=5,"10h-12h",WEEKDAY(A5)=6,"14h-16h")</f>
        <v>10h-12h</v>
      </c>
      <c r="C5" s="17" t="str" cm="1">
        <f t="array" ref="C5">_xlfn.IFS(WEEKDAY(A5)=2,"Présentiel",WEEKDAY(A5)=4,"Zoom",WEEKDAY(A5)=5,"Zoom",WEEKDAY(A5)=6,"Présentiel")</f>
        <v>Zoom</v>
      </c>
      <c r="D5" s="18" t="s">
        <v>6</v>
      </c>
      <c r="E5" s="20"/>
      <c r="F5" s="20"/>
      <c r="G5" s="16" t="s">
        <v>5</v>
      </c>
      <c r="H5" s="16"/>
      <c r="I5" s="16"/>
      <c r="J5" s="16" t="s">
        <v>5</v>
      </c>
      <c r="K5" s="16"/>
      <c r="L5" s="6">
        <f>COUNTA(Tableau4346732[[#This Row],[1]:[2]])</f>
        <v>2</v>
      </c>
    </row>
    <row r="6" spans="1:12" x14ac:dyDescent="0.25">
      <c r="A6" s="19">
        <v>46303</v>
      </c>
      <c r="B6" s="17" t="str" cm="1">
        <f t="array" ref="B6">_xlfn.IFS(WEEKDAY(A6)=2,"10h-12h",WEEKDAY(A6)=4,"10h-12h",WEEKDAY(A6)=5,"10h-12h",WEEKDAY(A6)=6,"14h-16h")</f>
        <v>10h-12h</v>
      </c>
      <c r="C6" s="17" t="str" cm="1">
        <f t="array" ref="C6">_xlfn.IFS(WEEKDAY(A6)=2,"Présentiel",WEEKDAY(A6)=4,"Zoom",WEEKDAY(A6)=5,"Zoom",WEEKDAY(A6)=6,"Présentiel")</f>
        <v>Zoom</v>
      </c>
      <c r="D6" s="18" t="s">
        <v>6</v>
      </c>
      <c r="E6" s="20"/>
      <c r="F6" s="20"/>
      <c r="G6" s="16" t="s">
        <v>5</v>
      </c>
      <c r="H6" s="16" t="s">
        <v>5</v>
      </c>
      <c r="I6" s="16"/>
      <c r="J6" s="16" t="s">
        <v>5</v>
      </c>
      <c r="K6" s="16"/>
      <c r="L6" s="6">
        <f>COUNTA(Tableau4346732[[#This Row],[1]:[2]])</f>
        <v>3</v>
      </c>
    </row>
    <row r="7" spans="1:12" x14ac:dyDescent="0.25">
      <c r="A7" s="19">
        <v>46304</v>
      </c>
      <c r="B7" s="17" t="str" cm="1">
        <f t="array" ref="B7">_xlfn.IFS(WEEKDAY(A7)=2,"10h-12h",WEEKDAY(A7)=4,"10h-12h",WEEKDAY(A7)=5,"10h-12h",WEEKDAY(A7)=6,"14h-16h")</f>
        <v>14h-16h</v>
      </c>
      <c r="C7" s="17" t="str" cm="1">
        <f t="array" ref="C7">_xlfn.IFS(WEEKDAY(A7)=2,"Présentiel",WEEKDAY(A7)=4,"Zoom",WEEKDAY(A7)=5,"Zoom",WEEKDAY(A7)=6,"Présentiel")</f>
        <v>Présentiel</v>
      </c>
      <c r="D7" s="18" t="s">
        <v>6</v>
      </c>
      <c r="E7" s="20"/>
      <c r="F7" s="20"/>
      <c r="G7" s="16" t="s">
        <v>5</v>
      </c>
      <c r="H7" s="16" t="s">
        <v>5</v>
      </c>
      <c r="I7" s="16"/>
      <c r="J7" s="16" t="s">
        <v>5</v>
      </c>
      <c r="K7" s="16"/>
      <c r="L7" s="6">
        <f>COUNTA(Tableau4346732[[#This Row],[1]:[2]])</f>
        <v>3</v>
      </c>
    </row>
    <row r="8" spans="1:12" x14ac:dyDescent="0.25">
      <c r="A8" s="19">
        <v>46307</v>
      </c>
      <c r="B8" s="17" t="str" cm="1">
        <f t="array" ref="B8">_xlfn.IFS(WEEKDAY(A8)=2,"10h-12h",WEEKDAY(A8)=4,"10h-12h",WEEKDAY(A8)=5,"10h-12h",WEEKDAY(A8)=6,"14h-16h")</f>
        <v>10h-12h</v>
      </c>
      <c r="C8" s="17" t="str" cm="1">
        <f t="array" ref="C8">_xlfn.IFS(WEEKDAY(A8)=2,"Présentiel",WEEKDAY(A8)=4,"Zoom",WEEKDAY(A8)=5,"Zoom",WEEKDAY(A8)=6,"Présentiel")</f>
        <v>Présentiel</v>
      </c>
      <c r="D8" s="18" t="s">
        <v>6</v>
      </c>
      <c r="E8" s="20"/>
      <c r="F8" s="20" t="s">
        <v>5</v>
      </c>
      <c r="G8" s="16" t="s">
        <v>5</v>
      </c>
      <c r="H8" s="16" t="s">
        <v>5</v>
      </c>
      <c r="I8" s="16"/>
      <c r="J8" s="16"/>
      <c r="K8" s="16"/>
      <c r="L8" s="6">
        <f>COUNTA(Tableau4346732[[#This Row],[1]:[2]])</f>
        <v>3</v>
      </c>
    </row>
    <row r="9" spans="1:12" x14ac:dyDescent="0.25">
      <c r="A9" s="19">
        <v>46309</v>
      </c>
      <c r="B9" s="17" t="str" cm="1">
        <f t="array" ref="B9">_xlfn.IFS(WEEKDAY(A9)=2,"10h-12h",WEEKDAY(A9)=4,"10h-12h",WEEKDAY(A9)=5,"10h-12h",WEEKDAY(A9)=6,"14h-16h")</f>
        <v>10h-12h</v>
      </c>
      <c r="C9" s="17" t="str" cm="1">
        <f t="array" ref="C9">_xlfn.IFS(WEEKDAY(A9)=2,"Présentiel",WEEKDAY(A9)=4,"Zoom",WEEKDAY(A9)=5,"Zoom",WEEKDAY(A9)=6,"Présentiel")</f>
        <v>Zoom</v>
      </c>
      <c r="D9" s="18" t="s">
        <v>6</v>
      </c>
      <c r="E9" s="20"/>
      <c r="F9" s="20" t="s">
        <v>5</v>
      </c>
      <c r="G9" s="16" t="s">
        <v>5</v>
      </c>
      <c r="H9" s="16" t="s">
        <v>5</v>
      </c>
      <c r="I9" s="16"/>
      <c r="J9" s="16" t="s">
        <v>5</v>
      </c>
      <c r="K9" s="16"/>
      <c r="L9" s="6">
        <f>COUNTA(Tableau4346732[[#This Row],[1]:[2]])</f>
        <v>4</v>
      </c>
    </row>
    <row r="10" spans="1:12" x14ac:dyDescent="0.25">
      <c r="A10" s="19">
        <v>46310</v>
      </c>
      <c r="B10" s="17" t="str" cm="1">
        <f t="array" ref="B10">_xlfn.IFS(WEEKDAY(A10)=2,"10h-12h",WEEKDAY(A10)=4,"10h-12h",WEEKDAY(A10)=5,"10h-12h",WEEKDAY(A10)=6,"14h-16h")</f>
        <v>10h-12h</v>
      </c>
      <c r="C10" s="17" t="str" cm="1">
        <f t="array" ref="C10">_xlfn.IFS(WEEKDAY(A10)=2,"Présentiel",WEEKDAY(A10)=4,"Zoom",WEEKDAY(A10)=5,"Zoom",WEEKDAY(A10)=6,"Présentiel")</f>
        <v>Zoom</v>
      </c>
      <c r="D10" s="18" t="s">
        <v>6</v>
      </c>
      <c r="E10" s="20"/>
      <c r="F10" s="20" t="s">
        <v>5</v>
      </c>
      <c r="G10" s="16" t="s">
        <v>5</v>
      </c>
      <c r="H10" s="16" t="s">
        <v>5</v>
      </c>
      <c r="I10" s="16"/>
      <c r="J10" s="16" t="s">
        <v>5</v>
      </c>
      <c r="K10" s="16"/>
      <c r="L10" s="6">
        <f>COUNTA(Tableau4346732[[#This Row],[1]:[2]])</f>
        <v>4</v>
      </c>
    </row>
    <row r="11" spans="1:12" x14ac:dyDescent="0.25">
      <c r="A11" s="19">
        <v>46311</v>
      </c>
      <c r="B11" s="17" t="str" cm="1">
        <f t="array" ref="B11">_xlfn.IFS(WEEKDAY(A11)=2,"10h-12h",WEEKDAY(A11)=4,"10h-12h",WEEKDAY(A11)=5,"10h-12h",WEEKDAY(A11)=6,"14h-16h")</f>
        <v>14h-16h</v>
      </c>
      <c r="C11" s="17" t="str" cm="1">
        <f t="array" ref="C11">_xlfn.IFS(WEEKDAY(A11)=2,"Présentiel",WEEKDAY(A11)=4,"Zoom",WEEKDAY(A11)=5,"Zoom",WEEKDAY(A11)=6,"Présentiel")</f>
        <v>Présentiel</v>
      </c>
      <c r="D11" s="18" t="s">
        <v>6</v>
      </c>
      <c r="E11" s="20"/>
      <c r="F11" s="20"/>
      <c r="G11" s="16" t="s">
        <v>5</v>
      </c>
      <c r="H11" s="16" t="s">
        <v>5</v>
      </c>
      <c r="I11" s="16"/>
      <c r="J11" s="16" t="s">
        <v>5</v>
      </c>
      <c r="K11" s="16"/>
      <c r="L11" s="6">
        <f>COUNTA(Tableau4346732[[#This Row],[1]:[2]])</f>
        <v>3</v>
      </c>
    </row>
    <row r="12" spans="1:12" x14ac:dyDescent="0.25">
      <c r="A12" s="19">
        <v>46314</v>
      </c>
      <c r="B12" s="17" t="str" cm="1">
        <f t="array" ref="B12">_xlfn.IFS(WEEKDAY(A12)=2,"10h-12h",WEEKDAY(A12)=4,"10h-12h",WEEKDAY(A12)=5,"10h-12h",WEEKDAY(A12)=6,"14h-16h")</f>
        <v>10h-12h</v>
      </c>
      <c r="C12" s="17" t="str" cm="1">
        <f t="array" ref="C12">_xlfn.IFS(WEEKDAY(A12)=2,"Présentiel",WEEKDAY(A12)=4,"Zoom",WEEKDAY(A12)=5,"Zoom",WEEKDAY(A12)=6,"Présentiel")</f>
        <v>Présentiel</v>
      </c>
      <c r="D12" s="18" t="s">
        <v>6</v>
      </c>
      <c r="E12" s="20"/>
      <c r="F12" s="20" t="s">
        <v>5</v>
      </c>
      <c r="G12" s="16" t="s">
        <v>5</v>
      </c>
      <c r="H12" s="16" t="s">
        <v>5</v>
      </c>
      <c r="I12" s="16"/>
      <c r="J12" s="16" t="s">
        <v>5</v>
      </c>
      <c r="K12" s="16"/>
      <c r="L12" s="6">
        <f>COUNTA(Tableau4346732[[#This Row],[1]:[2]])</f>
        <v>4</v>
      </c>
    </row>
    <row r="13" spans="1:12" x14ac:dyDescent="0.25">
      <c r="A13" s="19">
        <v>46316</v>
      </c>
      <c r="B13" s="17" t="str" cm="1">
        <f t="array" ref="B13">_xlfn.IFS(WEEKDAY(A13)=2,"10h-12h",WEEKDAY(A13)=4,"10h-12h",WEEKDAY(A13)=5,"10h-12h",WEEKDAY(A13)=6,"14h-16h")</f>
        <v>10h-12h</v>
      </c>
      <c r="C13" s="17" t="str" cm="1">
        <f t="array" ref="C13">_xlfn.IFS(WEEKDAY(A13)=2,"Présentiel",WEEKDAY(A13)=4,"Zoom",WEEKDAY(A13)=5,"Zoom",WEEKDAY(A13)=6,"Présentiel")</f>
        <v>Zoom</v>
      </c>
      <c r="D13" s="18" t="s">
        <v>6</v>
      </c>
      <c r="E13" s="20"/>
      <c r="F13" s="20" t="s">
        <v>5</v>
      </c>
      <c r="G13" s="16" t="s">
        <v>5</v>
      </c>
      <c r="H13" s="16" t="s">
        <v>5</v>
      </c>
      <c r="I13" s="16" t="s">
        <v>5</v>
      </c>
      <c r="J13" s="16"/>
      <c r="K13" s="16"/>
      <c r="L13" s="6">
        <f>COUNTA(Tableau4346732[[#This Row],[1]:[2]])</f>
        <v>4</v>
      </c>
    </row>
    <row r="14" spans="1:12" x14ac:dyDescent="0.25">
      <c r="A14" s="19">
        <v>46317</v>
      </c>
      <c r="B14" s="17" t="str" cm="1">
        <f t="array" ref="B14">_xlfn.IFS(WEEKDAY(A14)=2,"10h-12h",WEEKDAY(A14)=4,"10h-12h",WEEKDAY(A14)=5,"10h-12h",WEEKDAY(A14)=6,"14h-16h")</f>
        <v>10h-12h</v>
      </c>
      <c r="C14" s="17" t="str" cm="1">
        <f t="array" ref="C14">_xlfn.IFS(WEEKDAY(A14)=2,"Présentiel",WEEKDAY(A14)=4,"Zoom",WEEKDAY(A14)=5,"Zoom",WEEKDAY(A14)=6,"Présentiel")</f>
        <v>Zoom</v>
      </c>
      <c r="D14" s="18" t="s">
        <v>6</v>
      </c>
      <c r="E14" s="20"/>
      <c r="F14" s="20"/>
      <c r="G14" s="16" t="s">
        <v>5</v>
      </c>
      <c r="H14" s="16" t="s">
        <v>5</v>
      </c>
      <c r="I14" s="16" t="s">
        <v>5</v>
      </c>
      <c r="J14" s="16"/>
      <c r="K14" s="16"/>
      <c r="L14" s="6">
        <f>COUNTA(Tableau4346732[[#This Row],[1]:[2]])</f>
        <v>3</v>
      </c>
    </row>
    <row r="15" spans="1:12" x14ac:dyDescent="0.25">
      <c r="A15" s="19">
        <v>46318</v>
      </c>
      <c r="B15" s="17" t="str" cm="1">
        <f t="array" ref="B15">_xlfn.IFS(WEEKDAY(A15)=2,"10h-12h",WEEKDAY(A15)=4,"10h-12h",WEEKDAY(A15)=5,"10h-12h",WEEKDAY(A15)=6,"14h-16h")</f>
        <v>14h-16h</v>
      </c>
      <c r="C15" s="17" t="str" cm="1">
        <f t="array" ref="C15">_xlfn.IFS(WEEKDAY(A15)=2,"Présentiel",WEEKDAY(A15)=4,"Zoom",WEEKDAY(A15)=5,"Zoom",WEEKDAY(A15)=6,"Présentiel")</f>
        <v>Présentiel</v>
      </c>
      <c r="D15" s="18" t="s">
        <v>6</v>
      </c>
      <c r="E15" s="20"/>
      <c r="F15" s="20"/>
      <c r="G15" s="16" t="s">
        <v>5</v>
      </c>
      <c r="H15" s="16"/>
      <c r="I15" s="16" t="s">
        <v>5</v>
      </c>
      <c r="J15" s="16"/>
      <c r="K15" s="16"/>
      <c r="L15" s="6">
        <f>COUNTA(Tableau4346732[[#This Row],[1]:[2]])</f>
        <v>2</v>
      </c>
    </row>
    <row r="16" spans="1:12" x14ac:dyDescent="0.25">
      <c r="A16" s="19">
        <v>46321</v>
      </c>
      <c r="B16" s="17" t="str" cm="1">
        <f t="array" ref="B16">_xlfn.IFS(WEEKDAY(A16)=2,"10h-12h",WEEKDAY(A16)=4,"10h-12h",WEEKDAY(A16)=5,"10h-12h",WEEKDAY(A16)=6,"14h-16h")</f>
        <v>10h-12h</v>
      </c>
      <c r="C16" s="17" t="str" cm="1">
        <f t="array" ref="C16">_xlfn.IFS(WEEKDAY(A16)=2,"Présentiel",WEEKDAY(A16)=4,"Zoom",WEEKDAY(A16)=5,"Zoom",WEEKDAY(A16)=6,"Présentiel")</f>
        <v>Présentiel</v>
      </c>
      <c r="D16" s="18" t="s">
        <v>6</v>
      </c>
      <c r="E16" s="20"/>
      <c r="F16" s="20"/>
      <c r="G16" s="16"/>
      <c r="H16" s="16" t="s">
        <v>5</v>
      </c>
      <c r="I16" s="16" t="s">
        <v>5</v>
      </c>
      <c r="J16" s="16"/>
      <c r="K16" s="16"/>
      <c r="L16" s="6">
        <f>COUNTA(Tableau4346732[[#This Row],[1]:[2]])</f>
        <v>2</v>
      </c>
    </row>
    <row r="17" spans="1:12" x14ac:dyDescent="0.25">
      <c r="A17" s="19">
        <v>46323</v>
      </c>
      <c r="B17" s="17" t="str" cm="1">
        <f t="array" ref="B17">_xlfn.IFS(WEEKDAY(A17)=2,"10h-12h",WEEKDAY(A17)=4,"10h-12h",WEEKDAY(A17)=5,"10h-12h",WEEKDAY(A17)=6,"14h-16h")</f>
        <v>10h-12h</v>
      </c>
      <c r="C17" s="17" t="str" cm="1">
        <f t="array" ref="C17">_xlfn.IFS(WEEKDAY(A17)=2,"Présentiel",WEEKDAY(A17)=4,"Zoom",WEEKDAY(A17)=5,"Zoom",WEEKDAY(A17)=6,"Présentiel")</f>
        <v>Zoom</v>
      </c>
      <c r="D17" s="18" t="s">
        <v>6</v>
      </c>
      <c r="E17" s="17"/>
      <c r="F17" s="17"/>
      <c r="G17" s="16"/>
      <c r="H17" s="16" t="s">
        <v>5</v>
      </c>
      <c r="I17" s="16" t="s">
        <v>5</v>
      </c>
      <c r="J17" s="16"/>
      <c r="K17" s="16"/>
      <c r="L17" s="6">
        <f>COUNTA(Tableau4346732[[#This Row],[1]:[2]])</f>
        <v>2</v>
      </c>
    </row>
    <row r="18" spans="1:12" x14ac:dyDescent="0.25">
      <c r="A18" s="19">
        <v>46324</v>
      </c>
      <c r="B18" s="17" t="str" cm="1">
        <f t="array" ref="B18">_xlfn.IFS(WEEKDAY(A18)=2,"10h-12h",WEEKDAY(A18)=4,"10h-12h",WEEKDAY(A18)=5,"10h-12h",WEEKDAY(A18)=6,"14h-16h")</f>
        <v>10h-12h</v>
      </c>
      <c r="C18" s="17" t="str" cm="1">
        <f t="array" ref="C18">_xlfn.IFS(WEEKDAY(A18)=2,"Présentiel",WEEKDAY(A18)=4,"Zoom",WEEKDAY(A18)=5,"Zoom",WEEKDAY(A18)=6,"Présentiel")</f>
        <v>Zoom</v>
      </c>
      <c r="D18" s="18" t="s">
        <v>6</v>
      </c>
      <c r="E18" s="17"/>
      <c r="F18" s="17"/>
      <c r="G18" s="16" t="s">
        <v>5</v>
      </c>
      <c r="H18" s="16" t="s">
        <v>5</v>
      </c>
      <c r="I18" s="16" t="s">
        <v>5</v>
      </c>
      <c r="J18" s="16"/>
      <c r="K18" s="16"/>
      <c r="L18" s="6">
        <f>COUNTA(Tableau4346732[[#This Row],[1]:[2]])</f>
        <v>3</v>
      </c>
    </row>
    <row r="19" spans="1:12" x14ac:dyDescent="0.25">
      <c r="A19" s="19">
        <v>46325</v>
      </c>
      <c r="B19" s="17" t="str" cm="1">
        <f t="array" ref="B19">_xlfn.IFS(WEEKDAY(A19)=2,"10h-12h",WEEKDAY(A19)=4,"10h-12h",WEEKDAY(A19)=5,"10h-12h",WEEKDAY(A19)=6,"14h-16h")</f>
        <v>14h-16h</v>
      </c>
      <c r="C19" s="17" t="str" cm="1">
        <f t="array" ref="C19">_xlfn.IFS(WEEKDAY(A19)=2,"Présentiel",WEEKDAY(A19)=4,"Zoom",WEEKDAY(A19)=5,"Zoom",WEEKDAY(A19)=6,"Présentiel")</f>
        <v>Présentiel</v>
      </c>
      <c r="D19" s="18" t="s">
        <v>6</v>
      </c>
      <c r="E19" s="17"/>
      <c r="F19" s="17"/>
      <c r="G19" s="16" t="s">
        <v>5</v>
      </c>
      <c r="H19" s="16" t="s">
        <v>5</v>
      </c>
      <c r="I19" s="16" t="s">
        <v>5</v>
      </c>
      <c r="J19" s="16"/>
      <c r="K19" s="16"/>
      <c r="L19" s="6">
        <f>COUNTA(Tableau4346732[[#This Row],[1]:[2]])</f>
        <v>3</v>
      </c>
    </row>
    <row r="20" spans="1:12" x14ac:dyDescent="0.25">
      <c r="A20" s="27" t="s">
        <v>20</v>
      </c>
      <c r="B20" s="17"/>
      <c r="C20" s="17"/>
      <c r="D20" s="25"/>
      <c r="E20" s="17"/>
      <c r="F20" s="28">
        <f>COUNTIFS($A2:$A19, "&gt;="&amp;IF(F23="",$A$2,F23), $A2:$A19, "&lt;="&amp;IF(F24="",$A$19,F24))</f>
        <v>11</v>
      </c>
      <c r="G20" s="28">
        <f t="shared" ref="G20:J20" si="0">COUNTIFS($A2:$A19, "&gt;="&amp;IF(G23="",$A$2,G23), $A2:$A19, "&lt;="&amp;IF(G24="",$A$19,G24))</f>
        <v>18</v>
      </c>
      <c r="H20" s="28">
        <f t="shared" si="0"/>
        <v>18</v>
      </c>
      <c r="I20" s="28">
        <f t="shared" si="0"/>
        <v>12</v>
      </c>
      <c r="J20" s="28">
        <f t="shared" si="0"/>
        <v>8</v>
      </c>
      <c r="K20" s="15"/>
      <c r="L20" s="26">
        <f>SUM(Tableau4346732[[#This Row],[1]:[2]])</f>
        <v>67</v>
      </c>
    </row>
    <row r="21" spans="1:12" ht="29.25" customHeight="1" x14ac:dyDescent="0.25">
      <c r="A21" s="10" t="s">
        <v>18</v>
      </c>
      <c r="B21" s="15"/>
      <c r="C21" s="15"/>
      <c r="D21" s="6">
        <f>COUNTA(D2:D19)</f>
        <v>18</v>
      </c>
      <c r="E21" s="6"/>
      <c r="F21" s="6">
        <f>COUNTA(F2:F19)</f>
        <v>5</v>
      </c>
      <c r="G21" s="6">
        <f>COUNTA(G2:G19)</f>
        <v>16</v>
      </c>
      <c r="H21" s="6">
        <f>COUNTA(H2:H19)</f>
        <v>13</v>
      </c>
      <c r="I21" s="6">
        <f>COUNTA(I2:I19)</f>
        <v>7</v>
      </c>
      <c r="J21" s="6">
        <f>COUNTA(J2:J19)</f>
        <v>7</v>
      </c>
      <c r="K21" s="6"/>
      <c r="L21" s="6">
        <f>SUBTOTAL(109,L2:L19)</f>
        <v>48</v>
      </c>
    </row>
    <row r="22" spans="1:12" ht="29.25" customHeight="1" x14ac:dyDescent="0.25">
      <c r="A22" s="10" t="s">
        <v>4</v>
      </c>
      <c r="B22" s="15"/>
      <c r="C22" s="15"/>
      <c r="D22" s="14"/>
      <c r="E22" s="13"/>
      <c r="F22" s="13">
        <v>0.6</v>
      </c>
      <c r="G22" s="13">
        <v>1</v>
      </c>
      <c r="H22" s="13">
        <v>1</v>
      </c>
      <c r="I22" s="13">
        <v>0.5</v>
      </c>
      <c r="J22" s="13">
        <v>0.5</v>
      </c>
      <c r="K22" s="13"/>
      <c r="L22" s="6"/>
    </row>
    <row r="23" spans="1:12" ht="29.25" customHeight="1" x14ac:dyDescent="0.25">
      <c r="A23" s="10" t="s">
        <v>3</v>
      </c>
      <c r="B23" s="9"/>
      <c r="C23" s="9"/>
      <c r="D23" s="8"/>
      <c r="E23" s="11"/>
      <c r="F23" s="11">
        <v>46302</v>
      </c>
      <c r="G23" s="11"/>
      <c r="H23" s="11">
        <v>46296</v>
      </c>
      <c r="I23" s="11">
        <v>46307</v>
      </c>
      <c r="J23" s="11">
        <v>46302</v>
      </c>
      <c r="K23" s="11"/>
      <c r="L23" s="12"/>
    </row>
    <row r="24" spans="1:12" ht="29.25" customHeight="1" x14ac:dyDescent="0.25">
      <c r="A24" s="10" t="s">
        <v>2</v>
      </c>
      <c r="B24" s="9"/>
      <c r="C24" s="9"/>
      <c r="D24" s="8"/>
      <c r="E24" s="11"/>
      <c r="F24" s="11">
        <v>46318</v>
      </c>
      <c r="G24" s="11"/>
      <c r="H24" s="11"/>
      <c r="I24" s="11"/>
      <c r="J24" s="11">
        <v>46314</v>
      </c>
      <c r="K24" s="11"/>
      <c r="L24" s="6"/>
    </row>
    <row r="25" spans="1:12" ht="29.25" customHeight="1" x14ac:dyDescent="0.25">
      <c r="A25" s="10" t="s">
        <v>1</v>
      </c>
      <c r="B25" s="9"/>
      <c r="C25" s="9"/>
      <c r="D25" s="8"/>
      <c r="E25" s="7"/>
      <c r="F25" s="7">
        <f>(F21*100%/$D$21)*100%/F22</f>
        <v>0.46296296296296302</v>
      </c>
      <c r="G25" s="7">
        <f>(G21*100%/$D$21)*100%/G22</f>
        <v>0.88888888888888884</v>
      </c>
      <c r="H25" s="7">
        <f t="shared" ref="G25:J25" si="1">(H21*100%/$D$21)*100%/H22</f>
        <v>0.72222222222222221</v>
      </c>
      <c r="I25" s="7">
        <f t="shared" si="1"/>
        <v>0.77777777777777779</v>
      </c>
      <c r="J25" s="7">
        <f t="shared" si="1"/>
        <v>0.77777777777777779</v>
      </c>
      <c r="K25" s="7"/>
      <c r="L25" s="6"/>
    </row>
    <row r="27" spans="1:12" ht="31.5" x14ac:dyDescent="0.25">
      <c r="J27" s="5" t="s">
        <v>0</v>
      </c>
      <c r="K27" s="4"/>
      <c r="L27" s="3">
        <f>SUM(E21:K21)-L21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10.2026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Sergei Bonvin</dc:creator>
  <cp:lastModifiedBy>Alex</cp:lastModifiedBy>
  <dcterms:created xsi:type="dcterms:W3CDTF">2026-10-30T19:56:01Z</dcterms:created>
  <dcterms:modified xsi:type="dcterms:W3CDTF">2026-10-31T03:56:08Z</dcterms:modified>
</cp:coreProperties>
</file>