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
    </mc:Choice>
  </mc:AlternateContent>
  <bookViews>
    <workbookView xWindow="0" yWindow="0" windowWidth="28800" windowHeight="12435"/>
  </bookViews>
  <sheets>
    <sheet name="Facture" sheetId="15" r:id="rId1"/>
    <sheet name="colonne" sheetId="16" r:id="rId2"/>
    <sheet name="Courante" sheetId="1" r:id="rId3"/>
    <sheet name="Aigüe" sheetId="7" r:id="rId4"/>
    <sheet name="Chronique" sheetId="8" r:id="rId5"/>
    <sheet name="Lymphoedème" sheetId="9" r:id="rId6"/>
    <sheet name="Lourde" sheetId="10" r:id="rId7"/>
    <sheet name="Palliatif" sheetId="11" r:id="rId8"/>
  </sheets>
  <definedNames>
    <definedName name="attention">colonne!$E$3:$E$4</definedName>
    <definedName name="bim" localSheetId="3">OFFSET(Aigüe!nonbim,,1,)</definedName>
    <definedName name="bim" localSheetId="4">OFFSET(Chronique!nonbim,,1,)</definedName>
    <definedName name="bim" localSheetId="6">OFFSET(Lourde!nonbim,,1,)</definedName>
    <definedName name="bim" localSheetId="5">OFFSET(Lymphoedème!nonbim,,1,)</definedName>
    <definedName name="bim" localSheetId="7">OFFSET(Palliatif!nonbim,,1,)</definedName>
    <definedName name="bim">OFFSET(nonbim,,1,)</definedName>
    <definedName name="facture">colonne!$B$3:$B$9</definedName>
    <definedName name="nonbim" localSheetId="3">OFFSET(Aigüe!$J$3,,,COUNT(Aigüe!$J:$K))</definedName>
    <definedName name="nonbim" localSheetId="4">OFFSET(Chronique!$J$3,,,COUNT(Chronique!$J:$K))</definedName>
    <definedName name="nonbim" localSheetId="6">OFFSET(Lourde!$J$3,,,COUNT(Lourde!$J:$K))</definedName>
    <definedName name="nonbim" localSheetId="5">OFFSET(Lymphoedème!$J$3,,,COUNT(Lymphoedème!$J:$K))</definedName>
    <definedName name="nonbim" localSheetId="7">OFFSET(Palliatif!$J$3,,,COUNT(Palliatif!$J:$K))</definedName>
    <definedName name="nonbim">OFFSET(Courante!$J$3,,,COUNT(Courante!$J:$K))</definedName>
    <definedName name="patho" localSheetId="3">OFFSET(Aigüe!nonbim,,-8,)</definedName>
    <definedName name="patho" localSheetId="4">OFFSET(Chronique!nonbim,,-8,)</definedName>
    <definedName name="patho" localSheetId="6">OFFSET(Lourde!nonbim,,-8,)</definedName>
    <definedName name="patho" localSheetId="5">OFFSET(Lymphoedème!nonbim,,-8,)</definedName>
    <definedName name="patho" localSheetId="7">OFFSET(Palliatif!nonbim,,-8,)</definedName>
    <definedName name="patho">OFFSET(nonbim,,-8,)</definedName>
    <definedName name="sexe">colonne!$E$3:$E$4</definedName>
    <definedName name="total" localSheetId="3">OFFSET(Aigüe!nonbim,,-1,)</definedName>
    <definedName name="total" localSheetId="4">OFFSET(Chronique!nonbim,,-1,)</definedName>
    <definedName name="total" localSheetId="6">OFFSET(Lourde!nonbim,,-1,)</definedName>
    <definedName name="total" localSheetId="5">OFFSET(Lymphoedème!nonbim,,-1,)</definedName>
    <definedName name="total" localSheetId="7">OFFSET(Palliatif!nonbim,,-1,)</definedName>
    <definedName name="total">OFFSET(nonbim,,-1,)</definedName>
    <definedName name="type">colonne!$G$3:$G$9</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8" i="15" l="1"/>
  <c r="G15" i="15" l="1"/>
  <c r="G22" i="15"/>
  <c r="D36" i="15"/>
  <c r="D37" i="15"/>
  <c r="I4" i="11" l="1"/>
  <c r="L4" i="11" s="1"/>
  <c r="I5" i="11"/>
  <c r="M5" i="11" s="1"/>
  <c r="L5" i="11"/>
  <c r="I6" i="11"/>
  <c r="M6" i="11" s="1"/>
  <c r="L6" i="11"/>
  <c r="I7" i="11"/>
  <c r="L7" i="11" s="1"/>
  <c r="M7" i="11"/>
  <c r="I8" i="11"/>
  <c r="L8" i="11" s="1"/>
  <c r="M8" i="11"/>
  <c r="I9" i="11"/>
  <c r="L9" i="11" s="1"/>
  <c r="I10" i="11"/>
  <c r="L10" i="11"/>
  <c r="M10" i="11"/>
  <c r="I11" i="11"/>
  <c r="L11" i="11"/>
  <c r="M11" i="11"/>
  <c r="I12" i="11"/>
  <c r="L12" i="11" s="1"/>
  <c r="I13" i="11"/>
  <c r="M13" i="11" s="1"/>
  <c r="L13" i="11"/>
  <c r="I14" i="11"/>
  <c r="M14" i="11" s="1"/>
  <c r="L14" i="11"/>
  <c r="I15" i="11"/>
  <c r="L15" i="11" s="1"/>
  <c r="M15" i="11"/>
  <c r="I16" i="11"/>
  <c r="L16" i="11" s="1"/>
  <c r="M16" i="11"/>
  <c r="I17" i="11"/>
  <c r="L17" i="11" s="1"/>
  <c r="I18" i="11"/>
  <c r="L18" i="11"/>
  <c r="M18" i="11"/>
  <c r="I19" i="11"/>
  <c r="L19" i="11"/>
  <c r="M19" i="11"/>
  <c r="I20" i="11"/>
  <c r="L20" i="11" s="1"/>
  <c r="I21" i="11"/>
  <c r="M21" i="11" s="1"/>
  <c r="L21" i="11"/>
  <c r="I22" i="11"/>
  <c r="M22" i="11" s="1"/>
  <c r="L22" i="11"/>
  <c r="I23" i="11"/>
  <c r="L23" i="11" s="1"/>
  <c r="M23" i="11"/>
  <c r="I24" i="11"/>
  <c r="L24" i="11" s="1"/>
  <c r="M24" i="11"/>
  <c r="I25" i="11"/>
  <c r="L25" i="11" s="1"/>
  <c r="I26" i="11"/>
  <c r="L26" i="11"/>
  <c r="M26" i="11"/>
  <c r="I27" i="11"/>
  <c r="L27" i="11"/>
  <c r="M27" i="11"/>
  <c r="I28" i="11"/>
  <c r="L28" i="11" s="1"/>
  <c r="I29" i="11"/>
  <c r="M29" i="11" s="1"/>
  <c r="L29" i="11"/>
  <c r="I30" i="11"/>
  <c r="M30" i="11" s="1"/>
  <c r="L30" i="11"/>
  <c r="I31" i="11"/>
  <c r="L31" i="11" s="1"/>
  <c r="M31" i="11"/>
  <c r="I32" i="11"/>
  <c r="L32" i="11" s="1"/>
  <c r="M32" i="11"/>
  <c r="I33" i="11"/>
  <c r="L33" i="11" s="1"/>
  <c r="I34" i="11"/>
  <c r="L34" i="11"/>
  <c r="M34" i="11"/>
  <c r="I35" i="11"/>
  <c r="L35" i="11"/>
  <c r="M35" i="11"/>
  <c r="I36" i="11"/>
  <c r="L36" i="11" s="1"/>
  <c r="I37" i="11"/>
  <c r="M37" i="11" s="1"/>
  <c r="L37" i="11"/>
  <c r="I38" i="11"/>
  <c r="M38" i="11" s="1"/>
  <c r="L38" i="11"/>
  <c r="I39" i="11"/>
  <c r="L39" i="11" s="1"/>
  <c r="M39" i="11"/>
  <c r="I40" i="11"/>
  <c r="L40" i="11" s="1"/>
  <c r="M40" i="11"/>
  <c r="I41" i="11"/>
  <c r="L41" i="11" s="1"/>
  <c r="I42" i="11"/>
  <c r="L42" i="11"/>
  <c r="M42" i="11"/>
  <c r="I43" i="11"/>
  <c r="L43" i="11"/>
  <c r="M43" i="11"/>
  <c r="I44" i="11"/>
  <c r="L44" i="11" s="1"/>
  <c r="I45" i="11"/>
  <c r="M45" i="11" s="1"/>
  <c r="L45" i="11"/>
  <c r="I46" i="11"/>
  <c r="M46" i="11" s="1"/>
  <c r="L46" i="11"/>
  <c r="I47" i="11"/>
  <c r="L47" i="11" s="1"/>
  <c r="M47" i="11"/>
  <c r="I48" i="11"/>
  <c r="L48" i="11" s="1"/>
  <c r="M48" i="11"/>
  <c r="I49" i="11"/>
  <c r="L49" i="11" s="1"/>
  <c r="I50" i="11"/>
  <c r="L50" i="11"/>
  <c r="M50" i="11"/>
  <c r="I51" i="11"/>
  <c r="L51" i="11"/>
  <c r="M51" i="11"/>
  <c r="I52" i="11"/>
  <c r="L52" i="11" s="1"/>
  <c r="I53" i="11"/>
  <c r="M53" i="11" s="1"/>
  <c r="L53" i="11"/>
  <c r="I54" i="11"/>
  <c r="M54" i="11" s="1"/>
  <c r="L54" i="11"/>
  <c r="I55" i="11"/>
  <c r="L55" i="11" s="1"/>
  <c r="M55" i="11"/>
  <c r="I56" i="11"/>
  <c r="L56" i="11" s="1"/>
  <c r="M56" i="11"/>
  <c r="I57" i="11"/>
  <c r="L57" i="11" s="1"/>
  <c r="I58" i="11"/>
  <c r="L58" i="11"/>
  <c r="M58" i="11"/>
  <c r="I59" i="11"/>
  <c r="L59" i="11"/>
  <c r="M59" i="11"/>
  <c r="I60" i="11"/>
  <c r="L60" i="11" s="1"/>
  <c r="I61" i="11"/>
  <c r="M61" i="11" s="1"/>
  <c r="L61" i="11"/>
  <c r="I62" i="11"/>
  <c r="M62" i="11" s="1"/>
  <c r="L62" i="11"/>
  <c r="I63" i="11"/>
  <c r="L63" i="11" s="1"/>
  <c r="M63" i="11"/>
  <c r="I64" i="11"/>
  <c r="L64" i="11" s="1"/>
  <c r="M64" i="11"/>
  <c r="I65" i="11"/>
  <c r="L65" i="11" s="1"/>
  <c r="I66" i="11"/>
  <c r="L66" i="11"/>
  <c r="M66" i="11"/>
  <c r="I67" i="11"/>
  <c r="L67" i="11"/>
  <c r="M67" i="11"/>
  <c r="I68" i="11"/>
  <c r="L68" i="11" s="1"/>
  <c r="I69" i="11"/>
  <c r="M69" i="11" s="1"/>
  <c r="L69" i="11"/>
  <c r="I70" i="11"/>
  <c r="M70" i="11" s="1"/>
  <c r="L70" i="11"/>
  <c r="I71" i="11"/>
  <c r="L71" i="11" s="1"/>
  <c r="M71" i="11"/>
  <c r="I72" i="11"/>
  <c r="L72" i="11" s="1"/>
  <c r="M72" i="11"/>
  <c r="I73" i="11"/>
  <c r="L73" i="11" s="1"/>
  <c r="I74" i="11"/>
  <c r="L74" i="11"/>
  <c r="M74" i="11"/>
  <c r="I75" i="11"/>
  <c r="L75" i="11"/>
  <c r="M75" i="11"/>
  <c r="I76" i="11"/>
  <c r="L76" i="11" s="1"/>
  <c r="I77" i="11"/>
  <c r="M77" i="11" s="1"/>
  <c r="L77" i="11"/>
  <c r="I78" i="11"/>
  <c r="M78" i="11" s="1"/>
  <c r="L78" i="11"/>
  <c r="I79" i="11"/>
  <c r="L79" i="11" s="1"/>
  <c r="M79" i="11"/>
  <c r="I80" i="11"/>
  <c r="L80" i="11" s="1"/>
  <c r="M80" i="11"/>
  <c r="I81" i="11"/>
  <c r="L81" i="11" s="1"/>
  <c r="I82" i="11"/>
  <c r="L82" i="11"/>
  <c r="M82" i="11"/>
  <c r="I83" i="11"/>
  <c r="L83" i="11"/>
  <c r="M83" i="11"/>
  <c r="I84" i="11"/>
  <c r="L84" i="11" s="1"/>
  <c r="I85" i="11"/>
  <c r="M85" i="11" s="1"/>
  <c r="L85" i="11"/>
  <c r="I86" i="11"/>
  <c r="M86" i="11" s="1"/>
  <c r="L86" i="11"/>
  <c r="I87" i="11"/>
  <c r="L87" i="11" s="1"/>
  <c r="M87" i="11"/>
  <c r="I88" i="11"/>
  <c r="L88" i="11" s="1"/>
  <c r="M88" i="11"/>
  <c r="I89" i="11"/>
  <c r="L89" i="11" s="1"/>
  <c r="I90" i="11"/>
  <c r="L90" i="11"/>
  <c r="M90" i="11"/>
  <c r="I91" i="11"/>
  <c r="L91" i="11"/>
  <c r="M91" i="11"/>
  <c r="I92" i="11"/>
  <c r="L92" i="11" s="1"/>
  <c r="I93" i="11"/>
  <c r="M93" i="11" s="1"/>
  <c r="L93" i="11"/>
  <c r="I94" i="11"/>
  <c r="M94" i="11" s="1"/>
  <c r="L94" i="11"/>
  <c r="I95" i="11"/>
  <c r="L95" i="11" s="1"/>
  <c r="M95" i="11"/>
  <c r="I96" i="11"/>
  <c r="L96" i="11" s="1"/>
  <c r="M96" i="11"/>
  <c r="I97" i="11"/>
  <c r="L97" i="11" s="1"/>
  <c r="I98" i="11"/>
  <c r="L98" i="11"/>
  <c r="M98" i="11"/>
  <c r="I99" i="11"/>
  <c r="L99" i="11"/>
  <c r="M99" i="11"/>
  <c r="I100" i="11"/>
  <c r="L100" i="11" s="1"/>
  <c r="I101" i="11"/>
  <c r="M101" i="11" s="1"/>
  <c r="L101" i="11"/>
  <c r="I102" i="11"/>
  <c r="M102" i="11" s="1"/>
  <c r="L102" i="11"/>
  <c r="I103" i="11"/>
  <c r="L103" i="11" s="1"/>
  <c r="M103" i="11"/>
  <c r="I104" i="11"/>
  <c r="L104" i="11" s="1"/>
  <c r="M104" i="11"/>
  <c r="I105" i="11"/>
  <c r="L105" i="11" s="1"/>
  <c r="I106" i="11"/>
  <c r="L106" i="11"/>
  <c r="M106" i="11"/>
  <c r="I107" i="11"/>
  <c r="L107" i="11"/>
  <c r="M107" i="11"/>
  <c r="I108" i="11"/>
  <c r="L108" i="11" s="1"/>
  <c r="I109" i="11"/>
  <c r="M109" i="11" s="1"/>
  <c r="L109" i="11"/>
  <c r="I110" i="11"/>
  <c r="M110" i="11" s="1"/>
  <c r="L110" i="11"/>
  <c r="I111" i="11"/>
  <c r="L111" i="11" s="1"/>
  <c r="M111" i="11"/>
  <c r="I112" i="11"/>
  <c r="L112" i="11" s="1"/>
  <c r="M112" i="11"/>
  <c r="I113" i="11"/>
  <c r="L113" i="11" s="1"/>
  <c r="I114" i="11"/>
  <c r="L114" i="11"/>
  <c r="M114" i="11"/>
  <c r="I115" i="11"/>
  <c r="L115" i="11"/>
  <c r="M115" i="11"/>
  <c r="I116" i="11"/>
  <c r="L116" i="11" s="1"/>
  <c r="I117" i="11"/>
  <c r="M117" i="11" s="1"/>
  <c r="L117" i="11"/>
  <c r="I118" i="11"/>
  <c r="M118" i="11" s="1"/>
  <c r="L118" i="11"/>
  <c r="I119" i="11"/>
  <c r="L119" i="11" s="1"/>
  <c r="M119" i="11"/>
  <c r="I120" i="11"/>
  <c r="L120" i="11" s="1"/>
  <c r="M120" i="11"/>
  <c r="I121" i="11"/>
  <c r="L121" i="11" s="1"/>
  <c r="I122" i="11"/>
  <c r="L122" i="11"/>
  <c r="M122" i="11"/>
  <c r="I123" i="11"/>
  <c r="L123" i="11"/>
  <c r="M123" i="11"/>
  <c r="I124" i="11"/>
  <c r="L124" i="11" s="1"/>
  <c r="I125" i="11"/>
  <c r="M125" i="11" s="1"/>
  <c r="L125" i="11"/>
  <c r="I126" i="11"/>
  <c r="M126" i="11" s="1"/>
  <c r="L126" i="11"/>
  <c r="I127" i="11"/>
  <c r="L127" i="11" s="1"/>
  <c r="M127" i="11"/>
  <c r="I128" i="11"/>
  <c r="L128" i="11" s="1"/>
  <c r="M128" i="11"/>
  <c r="I129" i="11"/>
  <c r="L129" i="11" s="1"/>
  <c r="I130" i="11"/>
  <c r="L130" i="11"/>
  <c r="M130" i="11"/>
  <c r="I131" i="11"/>
  <c r="L131" i="11"/>
  <c r="M131" i="11"/>
  <c r="I132" i="11"/>
  <c r="L132" i="11" s="1"/>
  <c r="I133" i="11"/>
  <c r="M133" i="11" s="1"/>
  <c r="L133" i="11"/>
  <c r="I134" i="11"/>
  <c r="M134" i="11" s="1"/>
  <c r="L134" i="11"/>
  <c r="I135" i="11"/>
  <c r="L135" i="11" s="1"/>
  <c r="M135" i="11"/>
  <c r="I136" i="11"/>
  <c r="L136" i="11" s="1"/>
  <c r="M136" i="11"/>
  <c r="I137" i="11"/>
  <c r="L137" i="11" s="1"/>
  <c r="I138" i="11"/>
  <c r="L138" i="11"/>
  <c r="M138" i="11"/>
  <c r="I139" i="11"/>
  <c r="L139" i="11"/>
  <c r="M139" i="11"/>
  <c r="I140" i="11"/>
  <c r="L140" i="11" s="1"/>
  <c r="I141" i="11"/>
  <c r="M141" i="11" s="1"/>
  <c r="L141" i="11"/>
  <c r="I142" i="11"/>
  <c r="M142" i="11" s="1"/>
  <c r="L142" i="11"/>
  <c r="I143" i="11"/>
  <c r="L143" i="11" s="1"/>
  <c r="M143" i="11"/>
  <c r="I144" i="11"/>
  <c r="L144" i="11" s="1"/>
  <c r="M144" i="11"/>
  <c r="I145" i="11"/>
  <c r="L145" i="11" s="1"/>
  <c r="I146" i="11"/>
  <c r="L146" i="11"/>
  <c r="M146" i="11"/>
  <c r="I147" i="11"/>
  <c r="L147" i="11"/>
  <c r="M147" i="11"/>
  <c r="I148" i="11"/>
  <c r="L148" i="11" s="1"/>
  <c r="I149" i="11"/>
  <c r="M149" i="11" s="1"/>
  <c r="L149" i="11"/>
  <c r="I150" i="11"/>
  <c r="M150" i="11" s="1"/>
  <c r="L150" i="11"/>
  <c r="I151" i="11"/>
  <c r="L151" i="11" s="1"/>
  <c r="M151" i="11"/>
  <c r="I152" i="11"/>
  <c r="L152" i="11" s="1"/>
  <c r="M152" i="11"/>
  <c r="M3" i="11"/>
  <c r="L3" i="11"/>
  <c r="I3" i="11"/>
  <c r="I5" i="10"/>
  <c r="L5" i="10" s="1"/>
  <c r="J5" i="10"/>
  <c r="K5" i="10"/>
  <c r="M5" i="10"/>
  <c r="I6" i="10"/>
  <c r="L6" i="10" s="1"/>
  <c r="J6" i="10"/>
  <c r="K6" i="10"/>
  <c r="M6" i="10" s="1"/>
  <c r="I7" i="10"/>
  <c r="J7" i="10"/>
  <c r="K7" i="10"/>
  <c r="M7" i="10" s="1"/>
  <c r="L7" i="10"/>
  <c r="I8" i="10"/>
  <c r="L8" i="10" s="1"/>
  <c r="J8" i="10"/>
  <c r="K8" i="10"/>
  <c r="I9" i="10"/>
  <c r="M9" i="10" s="1"/>
  <c r="J9" i="10"/>
  <c r="K9" i="10"/>
  <c r="L9" i="10"/>
  <c r="I10" i="10"/>
  <c r="M10" i="10" s="1"/>
  <c r="J10" i="10"/>
  <c r="K10" i="10"/>
  <c r="L10" i="10"/>
  <c r="I11" i="10"/>
  <c r="M11" i="10" s="1"/>
  <c r="J11" i="10"/>
  <c r="L11" i="10" s="1"/>
  <c r="K11" i="10"/>
  <c r="I12" i="10"/>
  <c r="J12" i="10"/>
  <c r="L12" i="10" s="1"/>
  <c r="K12" i="10"/>
  <c r="M12" i="10"/>
  <c r="I13" i="10"/>
  <c r="J13" i="10"/>
  <c r="L13" i="10" s="1"/>
  <c r="K13" i="10"/>
  <c r="M13" i="10"/>
  <c r="I14" i="10"/>
  <c r="L14" i="10" s="1"/>
  <c r="J14" i="10"/>
  <c r="K14" i="10"/>
  <c r="M14" i="10" s="1"/>
  <c r="I15" i="10"/>
  <c r="J15" i="10"/>
  <c r="K15" i="10"/>
  <c r="M15" i="10" s="1"/>
  <c r="L15" i="10"/>
  <c r="I16" i="10"/>
  <c r="L16" i="10" s="1"/>
  <c r="J16" i="10"/>
  <c r="K16" i="10"/>
  <c r="I17" i="10"/>
  <c r="M17" i="10" s="1"/>
  <c r="J17" i="10"/>
  <c r="K17" i="10"/>
  <c r="L17" i="10"/>
  <c r="I18" i="10"/>
  <c r="M18" i="10" s="1"/>
  <c r="J18" i="10"/>
  <c r="K18" i="10"/>
  <c r="L18" i="10"/>
  <c r="I19" i="10"/>
  <c r="M19" i="10" s="1"/>
  <c r="J19" i="10"/>
  <c r="L19" i="10" s="1"/>
  <c r="K19" i="10"/>
  <c r="I20" i="10"/>
  <c r="J20" i="10"/>
  <c r="L20" i="10" s="1"/>
  <c r="K20" i="10"/>
  <c r="M20" i="10"/>
  <c r="I21" i="10"/>
  <c r="J21" i="10"/>
  <c r="L21" i="10" s="1"/>
  <c r="K21" i="10"/>
  <c r="M21" i="10"/>
  <c r="I22" i="10"/>
  <c r="L22" i="10" s="1"/>
  <c r="J22" i="10"/>
  <c r="K22" i="10"/>
  <c r="M22" i="10" s="1"/>
  <c r="I23" i="10"/>
  <c r="J23" i="10"/>
  <c r="K23" i="10"/>
  <c r="M23" i="10" s="1"/>
  <c r="L23" i="10"/>
  <c r="I24" i="10"/>
  <c r="L24" i="10" s="1"/>
  <c r="J24" i="10"/>
  <c r="K24" i="10"/>
  <c r="I25" i="10"/>
  <c r="M25" i="10" s="1"/>
  <c r="J25" i="10"/>
  <c r="K25" i="10"/>
  <c r="L25" i="10"/>
  <c r="I26" i="10"/>
  <c r="M26" i="10" s="1"/>
  <c r="J26" i="10"/>
  <c r="K26" i="10"/>
  <c r="L26" i="10"/>
  <c r="I27" i="10"/>
  <c r="M27" i="10" s="1"/>
  <c r="J27" i="10"/>
  <c r="L27" i="10" s="1"/>
  <c r="K27" i="10"/>
  <c r="I28" i="10"/>
  <c r="J28" i="10"/>
  <c r="L28" i="10" s="1"/>
  <c r="K28" i="10"/>
  <c r="M28" i="10"/>
  <c r="I29" i="10"/>
  <c r="L29" i="10" s="1"/>
  <c r="J29" i="10"/>
  <c r="K29" i="10"/>
  <c r="M29" i="10"/>
  <c r="I30" i="10"/>
  <c r="L30" i="10" s="1"/>
  <c r="J30" i="10"/>
  <c r="K30" i="10"/>
  <c r="M30" i="10" s="1"/>
  <c r="I31" i="10"/>
  <c r="J31" i="10"/>
  <c r="K31" i="10"/>
  <c r="M31" i="10" s="1"/>
  <c r="L31" i="10"/>
  <c r="I32" i="10"/>
  <c r="L32" i="10" s="1"/>
  <c r="J32" i="10"/>
  <c r="K32" i="10"/>
  <c r="I33" i="10"/>
  <c r="M33" i="10" s="1"/>
  <c r="J33" i="10"/>
  <c r="K33" i="10"/>
  <c r="L33" i="10"/>
  <c r="I34" i="10"/>
  <c r="M34" i="10" s="1"/>
  <c r="J34" i="10"/>
  <c r="K34" i="10"/>
  <c r="L34" i="10"/>
  <c r="I35" i="10"/>
  <c r="M35" i="10" s="1"/>
  <c r="J35" i="10"/>
  <c r="L35" i="10" s="1"/>
  <c r="K35" i="10"/>
  <c r="I36" i="10"/>
  <c r="J36" i="10"/>
  <c r="L36" i="10" s="1"/>
  <c r="K36" i="10"/>
  <c r="M36" i="10"/>
  <c r="I37" i="10"/>
  <c r="L37" i="10" s="1"/>
  <c r="J37" i="10"/>
  <c r="K37" i="10"/>
  <c r="M37" i="10"/>
  <c r="I38" i="10"/>
  <c r="L38" i="10" s="1"/>
  <c r="J38" i="10"/>
  <c r="K38" i="10"/>
  <c r="M38" i="10" s="1"/>
  <c r="I39" i="10"/>
  <c r="J39" i="10"/>
  <c r="K39" i="10"/>
  <c r="M39" i="10" s="1"/>
  <c r="L39" i="10"/>
  <c r="I40" i="10"/>
  <c r="L40" i="10" s="1"/>
  <c r="J40" i="10"/>
  <c r="K40" i="10"/>
  <c r="I41" i="10"/>
  <c r="M41" i="10" s="1"/>
  <c r="J41" i="10"/>
  <c r="K41" i="10"/>
  <c r="L41" i="10"/>
  <c r="I42" i="10"/>
  <c r="M42" i="10" s="1"/>
  <c r="J42" i="10"/>
  <c r="K42" i="10"/>
  <c r="L42" i="10"/>
  <c r="I43" i="10"/>
  <c r="M43" i="10" s="1"/>
  <c r="J43" i="10"/>
  <c r="L43" i="10" s="1"/>
  <c r="K43" i="10"/>
  <c r="I44" i="10"/>
  <c r="J44" i="10"/>
  <c r="L44" i="10" s="1"/>
  <c r="K44" i="10"/>
  <c r="M44" i="10"/>
  <c r="I45" i="10"/>
  <c r="L45" i="10" s="1"/>
  <c r="J45" i="10"/>
  <c r="K45" i="10"/>
  <c r="M45" i="10"/>
  <c r="I46" i="10"/>
  <c r="L46" i="10" s="1"/>
  <c r="J46" i="10"/>
  <c r="K46" i="10"/>
  <c r="M46" i="10" s="1"/>
  <c r="I47" i="10"/>
  <c r="J47" i="10"/>
  <c r="K47" i="10"/>
  <c r="M47" i="10" s="1"/>
  <c r="L47" i="10"/>
  <c r="I48" i="10"/>
  <c r="L48" i="10" s="1"/>
  <c r="J48" i="10"/>
  <c r="K48" i="10"/>
  <c r="I49" i="10"/>
  <c r="M49" i="10" s="1"/>
  <c r="J49" i="10"/>
  <c r="K49" i="10"/>
  <c r="L49" i="10"/>
  <c r="I50" i="10"/>
  <c r="M50" i="10" s="1"/>
  <c r="J50" i="10"/>
  <c r="K50" i="10"/>
  <c r="L50" i="10"/>
  <c r="I51" i="10"/>
  <c r="M51" i="10" s="1"/>
  <c r="J51" i="10"/>
  <c r="L51" i="10" s="1"/>
  <c r="K51" i="10"/>
  <c r="I52" i="10"/>
  <c r="J52" i="10"/>
  <c r="L52" i="10" s="1"/>
  <c r="K52" i="10"/>
  <c r="M52" i="10"/>
  <c r="I53" i="10"/>
  <c r="L53" i="10" s="1"/>
  <c r="J53" i="10"/>
  <c r="K53" i="10"/>
  <c r="M53" i="10"/>
  <c r="I54" i="10"/>
  <c r="L54" i="10" s="1"/>
  <c r="J54" i="10"/>
  <c r="K54" i="10"/>
  <c r="M54" i="10" s="1"/>
  <c r="I55" i="10"/>
  <c r="J55" i="10"/>
  <c r="K55" i="10"/>
  <c r="M55" i="10" s="1"/>
  <c r="L55" i="10"/>
  <c r="I56" i="10"/>
  <c r="L56" i="10" s="1"/>
  <c r="J56" i="10"/>
  <c r="K56" i="10"/>
  <c r="I57" i="10"/>
  <c r="M57" i="10" s="1"/>
  <c r="J57" i="10"/>
  <c r="K57" i="10"/>
  <c r="L57" i="10"/>
  <c r="I58" i="10"/>
  <c r="M58" i="10" s="1"/>
  <c r="J58" i="10"/>
  <c r="K58" i="10"/>
  <c r="L58" i="10"/>
  <c r="I59" i="10"/>
  <c r="M59" i="10" s="1"/>
  <c r="J59" i="10"/>
  <c r="L59" i="10" s="1"/>
  <c r="K59" i="10"/>
  <c r="I60" i="10"/>
  <c r="J60" i="10"/>
  <c r="L60" i="10" s="1"/>
  <c r="K60" i="10"/>
  <c r="M60" i="10"/>
  <c r="I61" i="10"/>
  <c r="L61" i="10" s="1"/>
  <c r="J61" i="10"/>
  <c r="K61" i="10"/>
  <c r="M61" i="10"/>
  <c r="I62" i="10"/>
  <c r="L62" i="10" s="1"/>
  <c r="J62" i="10"/>
  <c r="K62" i="10"/>
  <c r="M62" i="10" s="1"/>
  <c r="I63" i="10"/>
  <c r="J63" i="10"/>
  <c r="K63" i="10"/>
  <c r="M63" i="10" s="1"/>
  <c r="L63" i="10"/>
  <c r="I64" i="10"/>
  <c r="L64" i="10" s="1"/>
  <c r="J64" i="10"/>
  <c r="K64" i="10"/>
  <c r="I65" i="10"/>
  <c r="M65" i="10" s="1"/>
  <c r="J65" i="10"/>
  <c r="K65" i="10"/>
  <c r="L65" i="10"/>
  <c r="I66" i="10"/>
  <c r="M66" i="10" s="1"/>
  <c r="J66" i="10"/>
  <c r="K66" i="10"/>
  <c r="L66" i="10"/>
  <c r="I67" i="10"/>
  <c r="M67" i="10" s="1"/>
  <c r="J67" i="10"/>
  <c r="L67" i="10" s="1"/>
  <c r="K67" i="10"/>
  <c r="I68" i="10"/>
  <c r="J68" i="10"/>
  <c r="L68" i="10" s="1"/>
  <c r="K68" i="10"/>
  <c r="M68" i="10"/>
  <c r="I69" i="10"/>
  <c r="L69" i="10" s="1"/>
  <c r="J69" i="10"/>
  <c r="K69" i="10"/>
  <c r="M69" i="10"/>
  <c r="I70" i="10"/>
  <c r="L70" i="10" s="1"/>
  <c r="J70" i="10"/>
  <c r="K70" i="10"/>
  <c r="M70" i="10" s="1"/>
  <c r="I71" i="10"/>
  <c r="J71" i="10"/>
  <c r="K71" i="10"/>
  <c r="M71" i="10" s="1"/>
  <c r="L71" i="10"/>
  <c r="I72" i="10"/>
  <c r="L72" i="10" s="1"/>
  <c r="J72" i="10"/>
  <c r="K72" i="10"/>
  <c r="I73" i="10"/>
  <c r="M73" i="10" s="1"/>
  <c r="J73" i="10"/>
  <c r="K73" i="10"/>
  <c r="L73" i="10"/>
  <c r="I74" i="10"/>
  <c r="M74" i="10" s="1"/>
  <c r="J74" i="10"/>
  <c r="K74" i="10"/>
  <c r="L74" i="10"/>
  <c r="I75" i="10"/>
  <c r="M75" i="10" s="1"/>
  <c r="J75" i="10"/>
  <c r="L75" i="10" s="1"/>
  <c r="K75" i="10"/>
  <c r="I76" i="10"/>
  <c r="J76" i="10"/>
  <c r="L76" i="10" s="1"/>
  <c r="K76" i="10"/>
  <c r="M76" i="10"/>
  <c r="I77" i="10"/>
  <c r="J77" i="10"/>
  <c r="L77" i="10" s="1"/>
  <c r="K77" i="10"/>
  <c r="M77" i="10"/>
  <c r="I78" i="10"/>
  <c r="L78" i="10" s="1"/>
  <c r="J78" i="10"/>
  <c r="K78" i="10"/>
  <c r="M78" i="10" s="1"/>
  <c r="I79" i="10"/>
  <c r="J79" i="10"/>
  <c r="K79" i="10"/>
  <c r="M79" i="10" s="1"/>
  <c r="L79" i="10"/>
  <c r="I80" i="10"/>
  <c r="L80" i="10" s="1"/>
  <c r="J80" i="10"/>
  <c r="K80" i="10"/>
  <c r="I81" i="10"/>
  <c r="M81" i="10" s="1"/>
  <c r="J81" i="10"/>
  <c r="K81" i="10"/>
  <c r="L81" i="10"/>
  <c r="I82" i="10"/>
  <c r="M82" i="10" s="1"/>
  <c r="J82" i="10"/>
  <c r="K82" i="10"/>
  <c r="L82" i="10"/>
  <c r="I83" i="10"/>
  <c r="M83" i="10" s="1"/>
  <c r="J83" i="10"/>
  <c r="L83" i="10" s="1"/>
  <c r="K83" i="10"/>
  <c r="I84" i="10"/>
  <c r="J84" i="10"/>
  <c r="L84" i="10" s="1"/>
  <c r="K84" i="10"/>
  <c r="M84" i="10"/>
  <c r="I85" i="10"/>
  <c r="J85" i="10"/>
  <c r="L85" i="10" s="1"/>
  <c r="K85" i="10"/>
  <c r="M85" i="10"/>
  <c r="I86" i="10"/>
  <c r="L86" i="10" s="1"/>
  <c r="J86" i="10"/>
  <c r="K86" i="10"/>
  <c r="M86" i="10" s="1"/>
  <c r="I87" i="10"/>
  <c r="J87" i="10"/>
  <c r="K87" i="10"/>
  <c r="M87" i="10" s="1"/>
  <c r="L87" i="10"/>
  <c r="I88" i="10"/>
  <c r="L88" i="10" s="1"/>
  <c r="J88" i="10"/>
  <c r="K88" i="10"/>
  <c r="I89" i="10"/>
  <c r="M89" i="10" s="1"/>
  <c r="J89" i="10"/>
  <c r="K89" i="10"/>
  <c r="L89" i="10"/>
  <c r="I90" i="10"/>
  <c r="M90" i="10" s="1"/>
  <c r="J90" i="10"/>
  <c r="K90" i="10"/>
  <c r="L90" i="10"/>
  <c r="I91" i="10"/>
  <c r="M91" i="10" s="1"/>
  <c r="J91" i="10"/>
  <c r="L91" i="10" s="1"/>
  <c r="K91" i="10"/>
  <c r="I92" i="10"/>
  <c r="J92" i="10"/>
  <c r="L92" i="10" s="1"/>
  <c r="K92" i="10"/>
  <c r="M92" i="10"/>
  <c r="I93" i="10"/>
  <c r="L93" i="10" s="1"/>
  <c r="J93" i="10"/>
  <c r="K93" i="10"/>
  <c r="M93" i="10"/>
  <c r="I94" i="10"/>
  <c r="L94" i="10" s="1"/>
  <c r="J94" i="10"/>
  <c r="K94" i="10"/>
  <c r="M94" i="10" s="1"/>
  <c r="I95" i="10"/>
  <c r="J95" i="10"/>
  <c r="K95" i="10"/>
  <c r="M95" i="10" s="1"/>
  <c r="L95" i="10"/>
  <c r="I96" i="10"/>
  <c r="L96" i="10" s="1"/>
  <c r="J96" i="10"/>
  <c r="K96" i="10"/>
  <c r="I97" i="10"/>
  <c r="M97" i="10" s="1"/>
  <c r="J97" i="10"/>
  <c r="K97" i="10"/>
  <c r="L97" i="10"/>
  <c r="I98" i="10"/>
  <c r="M98" i="10" s="1"/>
  <c r="J98" i="10"/>
  <c r="K98" i="10"/>
  <c r="L98" i="10"/>
  <c r="I99" i="10"/>
  <c r="M99" i="10" s="1"/>
  <c r="J99" i="10"/>
  <c r="L99" i="10" s="1"/>
  <c r="K99" i="10"/>
  <c r="I100" i="10"/>
  <c r="J100" i="10"/>
  <c r="L100" i="10" s="1"/>
  <c r="K100" i="10"/>
  <c r="M100" i="10"/>
  <c r="I101" i="10"/>
  <c r="L101" i="10" s="1"/>
  <c r="J101" i="10"/>
  <c r="K101" i="10"/>
  <c r="M101" i="10"/>
  <c r="I102" i="10"/>
  <c r="L102" i="10" s="1"/>
  <c r="J102" i="10"/>
  <c r="K102" i="10"/>
  <c r="M102" i="10" s="1"/>
  <c r="I103" i="10"/>
  <c r="J103" i="10"/>
  <c r="K103" i="10"/>
  <c r="M103" i="10" s="1"/>
  <c r="L103" i="10"/>
  <c r="I104" i="10"/>
  <c r="L104" i="10" s="1"/>
  <c r="J104" i="10"/>
  <c r="K104" i="10"/>
  <c r="I105" i="10"/>
  <c r="M105" i="10" s="1"/>
  <c r="J105" i="10"/>
  <c r="K105" i="10"/>
  <c r="L105" i="10"/>
  <c r="I106" i="10"/>
  <c r="M106" i="10" s="1"/>
  <c r="J106" i="10"/>
  <c r="K106" i="10"/>
  <c r="L106" i="10"/>
  <c r="I107" i="10"/>
  <c r="M107" i="10" s="1"/>
  <c r="J107" i="10"/>
  <c r="L107" i="10" s="1"/>
  <c r="K107" i="10"/>
  <c r="I108" i="10"/>
  <c r="J108" i="10"/>
  <c r="L108" i="10" s="1"/>
  <c r="K108" i="10"/>
  <c r="M108" i="10"/>
  <c r="I109" i="10"/>
  <c r="J109" i="10"/>
  <c r="L109" i="10" s="1"/>
  <c r="K109" i="10"/>
  <c r="M109" i="10"/>
  <c r="I110" i="10"/>
  <c r="L110" i="10" s="1"/>
  <c r="J110" i="10"/>
  <c r="K110" i="10"/>
  <c r="M110" i="10" s="1"/>
  <c r="I111" i="10"/>
  <c r="J111" i="10"/>
  <c r="K111" i="10"/>
  <c r="M111" i="10" s="1"/>
  <c r="L111" i="10"/>
  <c r="I112" i="10"/>
  <c r="L112" i="10" s="1"/>
  <c r="J112" i="10"/>
  <c r="K112" i="10"/>
  <c r="I113" i="10"/>
  <c r="M113" i="10" s="1"/>
  <c r="J113" i="10"/>
  <c r="K113" i="10"/>
  <c r="L113" i="10"/>
  <c r="I114" i="10"/>
  <c r="M114" i="10" s="1"/>
  <c r="J114" i="10"/>
  <c r="K114" i="10"/>
  <c r="L114" i="10"/>
  <c r="I115" i="10"/>
  <c r="M115" i="10" s="1"/>
  <c r="J115" i="10"/>
  <c r="L115" i="10" s="1"/>
  <c r="K115" i="10"/>
  <c r="I116" i="10"/>
  <c r="J116" i="10"/>
  <c r="L116" i="10" s="1"/>
  <c r="K116" i="10"/>
  <c r="M116" i="10"/>
  <c r="I117" i="10"/>
  <c r="L117" i="10" s="1"/>
  <c r="J117" i="10"/>
  <c r="K117" i="10"/>
  <c r="M117" i="10"/>
  <c r="I118" i="10"/>
  <c r="L118" i="10" s="1"/>
  <c r="J118" i="10"/>
  <c r="K118" i="10"/>
  <c r="M118" i="10" s="1"/>
  <c r="I119" i="10"/>
  <c r="J119" i="10"/>
  <c r="K119" i="10"/>
  <c r="M119" i="10" s="1"/>
  <c r="L119" i="10"/>
  <c r="I120" i="10"/>
  <c r="L120" i="10" s="1"/>
  <c r="J120" i="10"/>
  <c r="K120" i="10"/>
  <c r="I121" i="10"/>
  <c r="M121" i="10" s="1"/>
  <c r="J121" i="10"/>
  <c r="K121" i="10"/>
  <c r="L121" i="10"/>
  <c r="I122" i="10"/>
  <c r="M122" i="10" s="1"/>
  <c r="J122" i="10"/>
  <c r="K122" i="10"/>
  <c r="L122" i="10"/>
  <c r="I123" i="10"/>
  <c r="M123" i="10" s="1"/>
  <c r="J123" i="10"/>
  <c r="L123" i="10" s="1"/>
  <c r="K123" i="10"/>
  <c r="I124" i="10"/>
  <c r="J124" i="10"/>
  <c r="L124" i="10" s="1"/>
  <c r="K124" i="10"/>
  <c r="M124" i="10"/>
  <c r="I125" i="10"/>
  <c r="J125" i="10"/>
  <c r="L125" i="10" s="1"/>
  <c r="K125" i="10"/>
  <c r="M125" i="10"/>
  <c r="I126" i="10"/>
  <c r="L126" i="10" s="1"/>
  <c r="J126" i="10"/>
  <c r="K126" i="10"/>
  <c r="M126" i="10" s="1"/>
  <c r="I127" i="10"/>
  <c r="J127" i="10"/>
  <c r="K127" i="10"/>
  <c r="M127" i="10" s="1"/>
  <c r="L127" i="10"/>
  <c r="I128" i="10"/>
  <c r="L128" i="10" s="1"/>
  <c r="J128" i="10"/>
  <c r="K128" i="10"/>
  <c r="I129" i="10"/>
  <c r="M129" i="10" s="1"/>
  <c r="J129" i="10"/>
  <c r="K129" i="10"/>
  <c r="L129" i="10"/>
  <c r="I130" i="10"/>
  <c r="M130" i="10" s="1"/>
  <c r="J130" i="10"/>
  <c r="K130" i="10"/>
  <c r="L130" i="10"/>
  <c r="I131" i="10"/>
  <c r="M131" i="10" s="1"/>
  <c r="J131" i="10"/>
  <c r="L131" i="10" s="1"/>
  <c r="K131" i="10"/>
  <c r="I132" i="10"/>
  <c r="J132" i="10"/>
  <c r="L132" i="10" s="1"/>
  <c r="K132" i="10"/>
  <c r="M132" i="10"/>
  <c r="I133" i="10"/>
  <c r="J133" i="10"/>
  <c r="L133" i="10" s="1"/>
  <c r="K133" i="10"/>
  <c r="M133" i="10"/>
  <c r="I134" i="10"/>
  <c r="L134" i="10" s="1"/>
  <c r="J134" i="10"/>
  <c r="K134" i="10"/>
  <c r="M134" i="10" s="1"/>
  <c r="I135" i="10"/>
  <c r="J135" i="10"/>
  <c r="K135" i="10"/>
  <c r="M135" i="10" s="1"/>
  <c r="L135" i="10"/>
  <c r="I136" i="10"/>
  <c r="L136" i="10" s="1"/>
  <c r="J136" i="10"/>
  <c r="K136" i="10"/>
  <c r="I137" i="10"/>
  <c r="M137" i="10" s="1"/>
  <c r="J137" i="10"/>
  <c r="K137" i="10"/>
  <c r="L137" i="10"/>
  <c r="I138" i="10"/>
  <c r="M138" i="10" s="1"/>
  <c r="J138" i="10"/>
  <c r="K138" i="10"/>
  <c r="L138" i="10"/>
  <c r="I139" i="10"/>
  <c r="M139" i="10" s="1"/>
  <c r="J139" i="10"/>
  <c r="L139" i="10" s="1"/>
  <c r="K139" i="10"/>
  <c r="I140" i="10"/>
  <c r="J140" i="10"/>
  <c r="L140" i="10" s="1"/>
  <c r="K140" i="10"/>
  <c r="M140" i="10"/>
  <c r="I141" i="10"/>
  <c r="J141" i="10"/>
  <c r="L141" i="10" s="1"/>
  <c r="K141" i="10"/>
  <c r="M141" i="10"/>
  <c r="I142" i="10"/>
  <c r="L142" i="10" s="1"/>
  <c r="J142" i="10"/>
  <c r="K142" i="10"/>
  <c r="M142" i="10" s="1"/>
  <c r="I143" i="10"/>
  <c r="J143" i="10"/>
  <c r="K143" i="10"/>
  <c r="M143" i="10" s="1"/>
  <c r="L143" i="10"/>
  <c r="I144" i="10"/>
  <c r="L144" i="10" s="1"/>
  <c r="J144" i="10"/>
  <c r="K144" i="10"/>
  <c r="I145" i="10"/>
  <c r="M145" i="10" s="1"/>
  <c r="J145" i="10"/>
  <c r="K145" i="10"/>
  <c r="L145" i="10"/>
  <c r="I146" i="10"/>
  <c r="M146" i="10" s="1"/>
  <c r="J146" i="10"/>
  <c r="K146" i="10"/>
  <c r="L146" i="10"/>
  <c r="I147" i="10"/>
  <c r="M147" i="10" s="1"/>
  <c r="J147" i="10"/>
  <c r="L147" i="10" s="1"/>
  <c r="K147" i="10"/>
  <c r="I148" i="10"/>
  <c r="J148" i="10"/>
  <c r="L148" i="10" s="1"/>
  <c r="K148" i="10"/>
  <c r="M148" i="10"/>
  <c r="I149" i="10"/>
  <c r="J149" i="10"/>
  <c r="L149" i="10" s="1"/>
  <c r="K149" i="10"/>
  <c r="M149" i="10"/>
  <c r="I150" i="10"/>
  <c r="L150" i="10" s="1"/>
  <c r="J150" i="10"/>
  <c r="K150" i="10"/>
  <c r="M150" i="10" s="1"/>
  <c r="I151" i="10"/>
  <c r="J151" i="10"/>
  <c r="K151" i="10"/>
  <c r="M151" i="10" s="1"/>
  <c r="L151" i="10"/>
  <c r="I152" i="10"/>
  <c r="L152" i="10" s="1"/>
  <c r="J152" i="10"/>
  <c r="K152" i="10"/>
  <c r="M4" i="10"/>
  <c r="L4" i="10"/>
  <c r="K4" i="10"/>
  <c r="J4" i="10"/>
  <c r="I4" i="10"/>
  <c r="L3" i="10"/>
  <c r="K3" i="10"/>
  <c r="J3" i="10"/>
  <c r="I3" i="10"/>
  <c r="M3" i="10" s="1"/>
  <c r="I5" i="9"/>
  <c r="L5" i="9" s="1"/>
  <c r="I6" i="9"/>
  <c r="L6" i="9"/>
  <c r="M6" i="9"/>
  <c r="I7" i="9"/>
  <c r="L7" i="9"/>
  <c r="M7" i="9"/>
  <c r="I8" i="9"/>
  <c r="L8" i="9"/>
  <c r="M8" i="9"/>
  <c r="I9" i="9"/>
  <c r="L9" i="9"/>
  <c r="M9" i="9"/>
  <c r="I10" i="9"/>
  <c r="L10" i="9" s="1"/>
  <c r="I11" i="9"/>
  <c r="L11" i="9" s="1"/>
  <c r="M11" i="9"/>
  <c r="I12" i="9"/>
  <c r="L12" i="9" s="1"/>
  <c r="M12" i="9"/>
  <c r="I13" i="9"/>
  <c r="L13" i="9" s="1"/>
  <c r="I14" i="9"/>
  <c r="L14" i="9"/>
  <c r="M14" i="9"/>
  <c r="I15" i="9"/>
  <c r="L15" i="9"/>
  <c r="M15" i="9"/>
  <c r="I16" i="9"/>
  <c r="L16" i="9"/>
  <c r="M16" i="9"/>
  <c r="I17" i="9"/>
  <c r="L17" i="9"/>
  <c r="M17" i="9"/>
  <c r="I18" i="9"/>
  <c r="L18" i="9" s="1"/>
  <c r="I19" i="9"/>
  <c r="L19" i="9" s="1"/>
  <c r="M19" i="9"/>
  <c r="I20" i="9"/>
  <c r="L20" i="9" s="1"/>
  <c r="M20" i="9"/>
  <c r="I21" i="9"/>
  <c r="L21" i="9" s="1"/>
  <c r="I22" i="9"/>
  <c r="L22" i="9"/>
  <c r="M22" i="9"/>
  <c r="I23" i="9"/>
  <c r="L23" i="9"/>
  <c r="M23" i="9"/>
  <c r="I24" i="9"/>
  <c r="L24" i="9"/>
  <c r="M24" i="9"/>
  <c r="I25" i="9"/>
  <c r="L25" i="9"/>
  <c r="M25" i="9"/>
  <c r="I26" i="9"/>
  <c r="L26" i="9" s="1"/>
  <c r="I27" i="9"/>
  <c r="L27" i="9" s="1"/>
  <c r="M27" i="9"/>
  <c r="I28" i="9"/>
  <c r="L28" i="9" s="1"/>
  <c r="M28" i="9"/>
  <c r="I29" i="9"/>
  <c r="L29" i="9" s="1"/>
  <c r="I30" i="9"/>
  <c r="L30" i="9"/>
  <c r="M30" i="9"/>
  <c r="I31" i="9"/>
  <c r="L31" i="9"/>
  <c r="M31" i="9"/>
  <c r="I32" i="9"/>
  <c r="M32" i="9" s="1"/>
  <c r="L32" i="9"/>
  <c r="I33" i="9"/>
  <c r="L33" i="9"/>
  <c r="M33" i="9"/>
  <c r="I34" i="9"/>
  <c r="L34" i="9" s="1"/>
  <c r="I35" i="9"/>
  <c r="L35" i="9" s="1"/>
  <c r="M35" i="9"/>
  <c r="I36" i="9"/>
  <c r="L36" i="9" s="1"/>
  <c r="M36" i="9"/>
  <c r="I37" i="9"/>
  <c r="L37" i="9" s="1"/>
  <c r="I38" i="9"/>
  <c r="L38" i="9"/>
  <c r="M38" i="9"/>
  <c r="I39" i="9"/>
  <c r="L39" i="9"/>
  <c r="M39" i="9"/>
  <c r="I40" i="9"/>
  <c r="M40" i="9" s="1"/>
  <c r="L40" i="9"/>
  <c r="I41" i="9"/>
  <c r="L41" i="9"/>
  <c r="M41" i="9"/>
  <c r="I42" i="9"/>
  <c r="L42" i="9" s="1"/>
  <c r="I43" i="9"/>
  <c r="L43" i="9" s="1"/>
  <c r="M43" i="9"/>
  <c r="I44" i="9"/>
  <c r="L44" i="9" s="1"/>
  <c r="M44" i="9"/>
  <c r="I45" i="9"/>
  <c r="L45" i="9" s="1"/>
  <c r="I46" i="9"/>
  <c r="L46" i="9"/>
  <c r="M46" i="9"/>
  <c r="I47" i="9"/>
  <c r="L47" i="9"/>
  <c r="M47" i="9"/>
  <c r="I48" i="9"/>
  <c r="M48" i="9" s="1"/>
  <c r="L48" i="9"/>
  <c r="I49" i="9"/>
  <c r="L49" i="9"/>
  <c r="M49" i="9"/>
  <c r="I50" i="9"/>
  <c r="L50" i="9" s="1"/>
  <c r="I51" i="9"/>
  <c r="L51" i="9" s="1"/>
  <c r="M51" i="9"/>
  <c r="I52" i="9"/>
  <c r="L52" i="9" s="1"/>
  <c r="M52" i="9"/>
  <c r="I53" i="9"/>
  <c r="L53" i="9" s="1"/>
  <c r="I54" i="9"/>
  <c r="L54" i="9"/>
  <c r="M54" i="9"/>
  <c r="I55" i="9"/>
  <c r="L55" i="9"/>
  <c r="M55" i="9"/>
  <c r="I56" i="9"/>
  <c r="M56" i="9" s="1"/>
  <c r="L56" i="9"/>
  <c r="I57" i="9"/>
  <c r="L57" i="9"/>
  <c r="M57" i="9"/>
  <c r="I58" i="9"/>
  <c r="L58" i="9" s="1"/>
  <c r="I59" i="9"/>
  <c r="L59" i="9" s="1"/>
  <c r="M59" i="9"/>
  <c r="I60" i="9"/>
  <c r="L60" i="9" s="1"/>
  <c r="M60" i="9"/>
  <c r="I61" i="9"/>
  <c r="L61" i="9" s="1"/>
  <c r="I62" i="9"/>
  <c r="L62" i="9"/>
  <c r="M62" i="9"/>
  <c r="M4" i="9"/>
  <c r="L4" i="9"/>
  <c r="I4" i="9"/>
  <c r="M3" i="9"/>
  <c r="L3" i="9"/>
  <c r="I3" i="9"/>
  <c r="I84" i="8"/>
  <c r="L84" i="8" s="1"/>
  <c r="J84" i="8"/>
  <c r="K84" i="8"/>
  <c r="M84" i="8"/>
  <c r="I85" i="8"/>
  <c r="J85" i="8"/>
  <c r="K85" i="8"/>
  <c r="L85" i="8"/>
  <c r="M85" i="8"/>
  <c r="I86" i="8"/>
  <c r="J86" i="8"/>
  <c r="L86" i="8" s="1"/>
  <c r="K86" i="8"/>
  <c r="M86" i="8" s="1"/>
  <c r="I87" i="8"/>
  <c r="L87" i="8" s="1"/>
  <c r="J87" i="8"/>
  <c r="K87" i="8"/>
  <c r="M87" i="8" s="1"/>
  <c r="I88" i="8"/>
  <c r="L88" i="8" s="1"/>
  <c r="J88" i="8"/>
  <c r="K88" i="8"/>
  <c r="I89" i="8"/>
  <c r="L89" i="8" s="1"/>
  <c r="J89" i="8"/>
  <c r="K89" i="8"/>
  <c r="I90" i="8"/>
  <c r="M90" i="8" s="1"/>
  <c r="J90" i="8"/>
  <c r="K90" i="8"/>
  <c r="L90" i="8"/>
  <c r="I91" i="8"/>
  <c r="M91" i="8" s="1"/>
  <c r="J91" i="8"/>
  <c r="K91" i="8"/>
  <c r="I92" i="8"/>
  <c r="L92" i="8" s="1"/>
  <c r="J92" i="8"/>
  <c r="K92" i="8"/>
  <c r="M92" i="8"/>
  <c r="K83" i="8"/>
  <c r="J83" i="8"/>
  <c r="L83" i="8" s="1"/>
  <c r="I83" i="8"/>
  <c r="M83" i="8" s="1"/>
  <c r="I64" i="8"/>
  <c r="L64" i="8" s="1"/>
  <c r="J64" i="8"/>
  <c r="K64" i="8"/>
  <c r="I65" i="8"/>
  <c r="J65" i="8"/>
  <c r="K65" i="8"/>
  <c r="L65" i="8"/>
  <c r="M65" i="8"/>
  <c r="I66" i="8"/>
  <c r="L66" i="8" s="1"/>
  <c r="J66" i="8"/>
  <c r="K66" i="8"/>
  <c r="I67" i="8"/>
  <c r="M67" i="8" s="1"/>
  <c r="J67" i="8"/>
  <c r="L67" i="8" s="1"/>
  <c r="K67" i="8"/>
  <c r="I68" i="8"/>
  <c r="J68" i="8"/>
  <c r="K68" i="8"/>
  <c r="L68" i="8"/>
  <c r="M68" i="8"/>
  <c r="I69" i="8"/>
  <c r="L69" i="8" s="1"/>
  <c r="J69" i="8"/>
  <c r="K69" i="8"/>
  <c r="I70" i="8"/>
  <c r="J70" i="8"/>
  <c r="K70" i="8"/>
  <c r="M70" i="8" s="1"/>
  <c r="L70" i="8"/>
  <c r="I71" i="8"/>
  <c r="J71" i="8"/>
  <c r="K71" i="8"/>
  <c r="L71" i="8"/>
  <c r="M71" i="8"/>
  <c r="I72" i="8"/>
  <c r="L72" i="8" s="1"/>
  <c r="J72" i="8"/>
  <c r="K72" i="8"/>
  <c r="I73" i="8"/>
  <c r="J73" i="8"/>
  <c r="K73" i="8"/>
  <c r="L73" i="8"/>
  <c r="M73" i="8"/>
  <c r="I74" i="8"/>
  <c r="L74" i="8" s="1"/>
  <c r="J74" i="8"/>
  <c r="K74" i="8"/>
  <c r="I75" i="8"/>
  <c r="M75" i="8" s="1"/>
  <c r="J75" i="8"/>
  <c r="L75" i="8" s="1"/>
  <c r="K75" i="8"/>
  <c r="I76" i="8"/>
  <c r="J76" i="8"/>
  <c r="K76" i="8"/>
  <c r="L76" i="8"/>
  <c r="M76" i="8"/>
  <c r="I77" i="8"/>
  <c r="M77" i="8" s="1"/>
  <c r="J77" i="8"/>
  <c r="K77" i="8"/>
  <c r="I78" i="8"/>
  <c r="J78" i="8"/>
  <c r="K78" i="8"/>
  <c r="M78" i="8" s="1"/>
  <c r="L78" i="8"/>
  <c r="I79" i="8"/>
  <c r="J79" i="8"/>
  <c r="K79" i="8"/>
  <c r="L79" i="8"/>
  <c r="M79" i="8"/>
  <c r="I80" i="8"/>
  <c r="L80" i="8" s="1"/>
  <c r="J80" i="8"/>
  <c r="K80" i="8"/>
  <c r="I81" i="8"/>
  <c r="J81" i="8"/>
  <c r="K81" i="8"/>
  <c r="L81" i="8"/>
  <c r="M81" i="8"/>
  <c r="I82" i="8"/>
  <c r="L82" i="8" s="1"/>
  <c r="J82" i="8"/>
  <c r="K82" i="8"/>
  <c r="L63" i="8"/>
  <c r="K63" i="8"/>
  <c r="J63" i="8"/>
  <c r="I63" i="8"/>
  <c r="M63" i="8" s="1"/>
  <c r="I5" i="8"/>
  <c r="L5" i="8" s="1"/>
  <c r="J5" i="8"/>
  <c r="K5" i="8"/>
  <c r="M5" i="8"/>
  <c r="I6" i="8"/>
  <c r="L6" i="8" s="1"/>
  <c r="J6" i="8"/>
  <c r="K6" i="8"/>
  <c r="I7" i="8"/>
  <c r="J7" i="8"/>
  <c r="K7" i="8"/>
  <c r="L7" i="8"/>
  <c r="M7" i="8"/>
  <c r="I8" i="8"/>
  <c r="L8" i="8" s="1"/>
  <c r="J8" i="8"/>
  <c r="K8" i="8"/>
  <c r="I9" i="8"/>
  <c r="M9" i="8" s="1"/>
  <c r="J9" i="8"/>
  <c r="K9" i="8"/>
  <c r="L9" i="8"/>
  <c r="I10" i="8"/>
  <c r="J10" i="8"/>
  <c r="K10" i="8"/>
  <c r="L10" i="8"/>
  <c r="M10" i="8"/>
  <c r="I11" i="8"/>
  <c r="L11" i="8" s="1"/>
  <c r="J11" i="8"/>
  <c r="K11" i="8"/>
  <c r="I12" i="8"/>
  <c r="J12" i="8"/>
  <c r="K12" i="8"/>
  <c r="L12" i="8"/>
  <c r="M12" i="8"/>
  <c r="I13" i="8"/>
  <c r="J13" i="8"/>
  <c r="K13" i="8"/>
  <c r="L13" i="8"/>
  <c r="M13" i="8"/>
  <c r="I14" i="8"/>
  <c r="L14" i="8" s="1"/>
  <c r="J14" i="8"/>
  <c r="K14" i="8"/>
  <c r="I15" i="8"/>
  <c r="J15" i="8"/>
  <c r="K15" i="8"/>
  <c r="L15" i="8"/>
  <c r="M15" i="8"/>
  <c r="I16" i="8"/>
  <c r="L16" i="8" s="1"/>
  <c r="J16" i="8"/>
  <c r="K16" i="8"/>
  <c r="I17" i="8"/>
  <c r="M17" i="8" s="1"/>
  <c r="J17" i="8"/>
  <c r="K17" i="8"/>
  <c r="L17" i="8"/>
  <c r="I18" i="8"/>
  <c r="J18" i="8"/>
  <c r="K18" i="8"/>
  <c r="L18" i="8"/>
  <c r="M18" i="8"/>
  <c r="I19" i="8"/>
  <c r="L19" i="8" s="1"/>
  <c r="J19" i="8"/>
  <c r="K19" i="8"/>
  <c r="I20" i="8"/>
  <c r="J20" i="8"/>
  <c r="K20" i="8"/>
  <c r="L20" i="8"/>
  <c r="M20" i="8"/>
  <c r="I21" i="8"/>
  <c r="J21" i="8"/>
  <c r="K21" i="8"/>
  <c r="L21" i="8"/>
  <c r="M21" i="8"/>
  <c r="I22" i="8"/>
  <c r="L22" i="8" s="1"/>
  <c r="J22" i="8"/>
  <c r="K22" i="8"/>
  <c r="I23" i="8"/>
  <c r="J23" i="8"/>
  <c r="K23" i="8"/>
  <c r="L23" i="8"/>
  <c r="M23" i="8"/>
  <c r="I24" i="8"/>
  <c r="L24" i="8" s="1"/>
  <c r="J24" i="8"/>
  <c r="K24" i="8"/>
  <c r="I25" i="8"/>
  <c r="M25" i="8" s="1"/>
  <c r="J25" i="8"/>
  <c r="K25" i="8"/>
  <c r="L25" i="8"/>
  <c r="I26" i="8"/>
  <c r="J26" i="8"/>
  <c r="K26" i="8"/>
  <c r="L26" i="8"/>
  <c r="M26" i="8"/>
  <c r="I27" i="8"/>
  <c r="L27" i="8" s="1"/>
  <c r="J27" i="8"/>
  <c r="K27" i="8"/>
  <c r="I28" i="8"/>
  <c r="J28" i="8"/>
  <c r="K28" i="8"/>
  <c r="L28" i="8"/>
  <c r="M28" i="8"/>
  <c r="I29" i="8"/>
  <c r="J29" i="8"/>
  <c r="K29" i="8"/>
  <c r="L29" i="8"/>
  <c r="M29" i="8"/>
  <c r="I30" i="8"/>
  <c r="L30" i="8" s="1"/>
  <c r="J30" i="8"/>
  <c r="K30" i="8"/>
  <c r="I31" i="8"/>
  <c r="J31" i="8"/>
  <c r="K31" i="8"/>
  <c r="L31" i="8"/>
  <c r="M31" i="8"/>
  <c r="I32" i="8"/>
  <c r="L32" i="8" s="1"/>
  <c r="J32" i="8"/>
  <c r="K32" i="8"/>
  <c r="I33" i="8"/>
  <c r="M33" i="8" s="1"/>
  <c r="J33" i="8"/>
  <c r="K33" i="8"/>
  <c r="L33" i="8"/>
  <c r="I34" i="8"/>
  <c r="J34" i="8"/>
  <c r="K34" i="8"/>
  <c r="L34" i="8"/>
  <c r="M34" i="8"/>
  <c r="I35" i="8"/>
  <c r="L35" i="8" s="1"/>
  <c r="J35" i="8"/>
  <c r="K35" i="8"/>
  <c r="I36" i="8"/>
  <c r="J36" i="8"/>
  <c r="K36" i="8"/>
  <c r="L36" i="8"/>
  <c r="M36" i="8"/>
  <c r="I37" i="8"/>
  <c r="J37" i="8"/>
  <c r="K37" i="8"/>
  <c r="L37" i="8"/>
  <c r="M37" i="8"/>
  <c r="I38" i="8"/>
  <c r="L38" i="8" s="1"/>
  <c r="J38" i="8"/>
  <c r="K38" i="8"/>
  <c r="I39" i="8"/>
  <c r="J39" i="8"/>
  <c r="K39" i="8"/>
  <c r="L39" i="8"/>
  <c r="M39" i="8"/>
  <c r="I40" i="8"/>
  <c r="L40" i="8" s="1"/>
  <c r="J40" i="8"/>
  <c r="K40" i="8"/>
  <c r="I41" i="8"/>
  <c r="M41" i="8" s="1"/>
  <c r="J41" i="8"/>
  <c r="K41" i="8"/>
  <c r="L41" i="8"/>
  <c r="I42" i="8"/>
  <c r="J42" i="8"/>
  <c r="K42" i="8"/>
  <c r="L42" i="8"/>
  <c r="M42" i="8"/>
  <c r="I43" i="8"/>
  <c r="L43" i="8" s="1"/>
  <c r="J43" i="8"/>
  <c r="K43" i="8"/>
  <c r="I44" i="8"/>
  <c r="J44" i="8"/>
  <c r="K44" i="8"/>
  <c r="L44" i="8"/>
  <c r="M44" i="8"/>
  <c r="I45" i="8"/>
  <c r="J45" i="8"/>
  <c r="K45" i="8"/>
  <c r="L45" i="8"/>
  <c r="M45" i="8"/>
  <c r="I46" i="8"/>
  <c r="L46" i="8" s="1"/>
  <c r="J46" i="8"/>
  <c r="K46" i="8"/>
  <c r="I47" i="8"/>
  <c r="J47" i="8"/>
  <c r="K47" i="8"/>
  <c r="L47" i="8"/>
  <c r="M47" i="8"/>
  <c r="I48" i="8"/>
  <c r="L48" i="8" s="1"/>
  <c r="J48" i="8"/>
  <c r="K48" i="8"/>
  <c r="I49" i="8"/>
  <c r="M49" i="8" s="1"/>
  <c r="J49" i="8"/>
  <c r="K49" i="8"/>
  <c r="L49" i="8"/>
  <c r="I50" i="8"/>
  <c r="J50" i="8"/>
  <c r="K50" i="8"/>
  <c r="L50" i="8"/>
  <c r="M50" i="8"/>
  <c r="I51" i="8"/>
  <c r="L51" i="8" s="1"/>
  <c r="J51" i="8"/>
  <c r="K51" i="8"/>
  <c r="I52" i="8"/>
  <c r="J52" i="8"/>
  <c r="K52" i="8"/>
  <c r="L52" i="8"/>
  <c r="M52" i="8"/>
  <c r="I53" i="8"/>
  <c r="J53" i="8"/>
  <c r="K53" i="8"/>
  <c r="L53" i="8"/>
  <c r="M53" i="8"/>
  <c r="I54" i="8"/>
  <c r="L54" i="8" s="1"/>
  <c r="J54" i="8"/>
  <c r="K54" i="8"/>
  <c r="I55" i="8"/>
  <c r="J55" i="8"/>
  <c r="K55" i="8"/>
  <c r="L55" i="8"/>
  <c r="M55" i="8"/>
  <c r="I56" i="8"/>
  <c r="L56" i="8" s="1"/>
  <c r="J56" i="8"/>
  <c r="K56" i="8"/>
  <c r="I57" i="8"/>
  <c r="M57" i="8" s="1"/>
  <c r="J57" i="8"/>
  <c r="K57" i="8"/>
  <c r="L57" i="8"/>
  <c r="I58" i="8"/>
  <c r="J58" i="8"/>
  <c r="K58" i="8"/>
  <c r="L58" i="8"/>
  <c r="M58" i="8"/>
  <c r="I59" i="8"/>
  <c r="L59" i="8" s="1"/>
  <c r="J59" i="8"/>
  <c r="K59" i="8"/>
  <c r="I60" i="8"/>
  <c r="J60" i="8"/>
  <c r="K60" i="8"/>
  <c r="L60" i="8"/>
  <c r="M60" i="8"/>
  <c r="I61" i="8"/>
  <c r="J61" i="8"/>
  <c r="K61" i="8"/>
  <c r="L61" i="8"/>
  <c r="M61" i="8"/>
  <c r="I62" i="8"/>
  <c r="L62" i="8" s="1"/>
  <c r="J62" i="8"/>
  <c r="K62" i="8"/>
  <c r="K4" i="8"/>
  <c r="J4" i="8"/>
  <c r="I4" i="8"/>
  <c r="M4" i="8" s="1"/>
  <c r="K3" i="8"/>
  <c r="J3" i="8"/>
  <c r="L3" i="8" s="1"/>
  <c r="I3" i="8"/>
  <c r="M3" i="8" s="1"/>
  <c r="I64" i="7"/>
  <c r="J64" i="7"/>
  <c r="K64" i="7"/>
  <c r="L64" i="7"/>
  <c r="M64" i="7"/>
  <c r="I65" i="7"/>
  <c r="L65" i="7" s="1"/>
  <c r="J65" i="7"/>
  <c r="K65" i="7"/>
  <c r="I66" i="7"/>
  <c r="J66" i="7"/>
  <c r="L66" i="7" s="1"/>
  <c r="K66" i="7"/>
  <c r="M66" i="7"/>
  <c r="I67" i="7"/>
  <c r="L67" i="7" s="1"/>
  <c r="J67" i="7"/>
  <c r="K67" i="7"/>
  <c r="I68" i="7"/>
  <c r="M68" i="7" s="1"/>
  <c r="J68" i="7"/>
  <c r="K68" i="7"/>
  <c r="L68" i="7"/>
  <c r="I69" i="7"/>
  <c r="J69" i="7"/>
  <c r="K69" i="7"/>
  <c r="M69" i="7" s="1"/>
  <c r="L69" i="7"/>
  <c r="I70" i="7"/>
  <c r="L70" i="7" s="1"/>
  <c r="J70" i="7"/>
  <c r="K70" i="7"/>
  <c r="I71" i="7"/>
  <c r="J71" i="7"/>
  <c r="K71" i="7"/>
  <c r="L71" i="7"/>
  <c r="M71" i="7"/>
  <c r="I72" i="7"/>
  <c r="J72" i="7"/>
  <c r="K72" i="7"/>
  <c r="L72" i="7"/>
  <c r="M72" i="7"/>
  <c r="K63" i="7"/>
  <c r="J63" i="7"/>
  <c r="I63" i="7"/>
  <c r="M63" i="7" s="1"/>
  <c r="I24" i="7"/>
  <c r="L24" i="7" s="1"/>
  <c r="J24" i="7"/>
  <c r="K24" i="7"/>
  <c r="I25" i="7"/>
  <c r="M25" i="7" s="1"/>
  <c r="J25" i="7"/>
  <c r="K25" i="7"/>
  <c r="L25" i="7"/>
  <c r="I26" i="7"/>
  <c r="J26" i="7"/>
  <c r="K26" i="7"/>
  <c r="M26" i="7" s="1"/>
  <c r="L26" i="7"/>
  <c r="I27" i="7"/>
  <c r="L27" i="7" s="1"/>
  <c r="J27" i="7"/>
  <c r="K27" i="7"/>
  <c r="I28" i="7"/>
  <c r="J28" i="7"/>
  <c r="K28" i="7"/>
  <c r="L28" i="7"/>
  <c r="M28" i="7"/>
  <c r="I29" i="7"/>
  <c r="L29" i="7" s="1"/>
  <c r="J29" i="7"/>
  <c r="K29" i="7"/>
  <c r="I30" i="7"/>
  <c r="M30" i="7" s="1"/>
  <c r="J30" i="7"/>
  <c r="K30" i="7"/>
  <c r="L30" i="7"/>
  <c r="I31" i="7"/>
  <c r="J31" i="7"/>
  <c r="L31" i="7" s="1"/>
  <c r="K31" i="7"/>
  <c r="M31" i="7"/>
  <c r="I32" i="7"/>
  <c r="L32" i="7" s="1"/>
  <c r="J32" i="7"/>
  <c r="K32" i="7"/>
  <c r="I33" i="7"/>
  <c r="J33" i="7"/>
  <c r="K33" i="7"/>
  <c r="L33" i="7"/>
  <c r="M33" i="7"/>
  <c r="I34" i="7"/>
  <c r="J34" i="7"/>
  <c r="K34" i="7"/>
  <c r="M34" i="7" s="1"/>
  <c r="L34" i="7"/>
  <c r="I35" i="7"/>
  <c r="L35" i="7" s="1"/>
  <c r="J35" i="7"/>
  <c r="K35" i="7"/>
  <c r="I36" i="7"/>
  <c r="J36" i="7"/>
  <c r="K36" i="7"/>
  <c r="L36" i="7"/>
  <c r="M36" i="7"/>
  <c r="I37" i="7"/>
  <c r="L37" i="7" s="1"/>
  <c r="J37" i="7"/>
  <c r="K37" i="7"/>
  <c r="I38" i="7"/>
  <c r="M38" i="7" s="1"/>
  <c r="J38" i="7"/>
  <c r="K38" i="7"/>
  <c r="L38" i="7"/>
  <c r="I39" i="7"/>
  <c r="J39" i="7"/>
  <c r="L39" i="7" s="1"/>
  <c r="K39" i="7"/>
  <c r="M39" i="7"/>
  <c r="I40" i="7"/>
  <c r="M40" i="7" s="1"/>
  <c r="J40" i="7"/>
  <c r="K40" i="7"/>
  <c r="I41" i="7"/>
  <c r="J41" i="7"/>
  <c r="K41" i="7"/>
  <c r="L41" i="7"/>
  <c r="M41" i="7"/>
  <c r="I42" i="7"/>
  <c r="J42" i="7"/>
  <c r="K42" i="7"/>
  <c r="M42" i="7" s="1"/>
  <c r="L42" i="7"/>
  <c r="I43" i="7"/>
  <c r="L43" i="7" s="1"/>
  <c r="J43" i="7"/>
  <c r="K43" i="7"/>
  <c r="I44" i="7"/>
  <c r="J44" i="7"/>
  <c r="K44" i="7"/>
  <c r="L44" i="7"/>
  <c r="M44" i="7"/>
  <c r="I45" i="7"/>
  <c r="L45" i="7" s="1"/>
  <c r="J45" i="7"/>
  <c r="K45" i="7"/>
  <c r="I46" i="7"/>
  <c r="M46" i="7" s="1"/>
  <c r="J46" i="7"/>
  <c r="K46" i="7"/>
  <c r="L46" i="7"/>
  <c r="I47" i="7"/>
  <c r="J47" i="7"/>
  <c r="L47" i="7" s="1"/>
  <c r="K47" i="7"/>
  <c r="M47" i="7"/>
  <c r="I48" i="7"/>
  <c r="M48" i="7" s="1"/>
  <c r="J48" i="7"/>
  <c r="K48" i="7"/>
  <c r="I49" i="7"/>
  <c r="J49" i="7"/>
  <c r="K49" i="7"/>
  <c r="M49" i="7" s="1"/>
  <c r="L49" i="7"/>
  <c r="I50" i="7"/>
  <c r="J50" i="7"/>
  <c r="K50" i="7"/>
  <c r="M50" i="7" s="1"/>
  <c r="L50" i="7"/>
  <c r="I51" i="7"/>
  <c r="L51" i="7" s="1"/>
  <c r="J51" i="7"/>
  <c r="K51" i="7"/>
  <c r="I52" i="7"/>
  <c r="J52" i="7"/>
  <c r="K52" i="7"/>
  <c r="L52" i="7"/>
  <c r="M52" i="7"/>
  <c r="I53" i="7"/>
  <c r="L53" i="7" s="1"/>
  <c r="J53" i="7"/>
  <c r="K53" i="7"/>
  <c r="I54" i="7"/>
  <c r="M54" i="7" s="1"/>
  <c r="J54" i="7"/>
  <c r="K54" i="7"/>
  <c r="L54" i="7"/>
  <c r="I55" i="7"/>
  <c r="J55" i="7"/>
  <c r="L55" i="7" s="1"/>
  <c r="K55" i="7"/>
  <c r="M55" i="7"/>
  <c r="I56" i="7"/>
  <c r="M56" i="7" s="1"/>
  <c r="J56" i="7"/>
  <c r="K56" i="7"/>
  <c r="I57" i="7"/>
  <c r="J57" i="7"/>
  <c r="K57" i="7"/>
  <c r="L57" i="7"/>
  <c r="M57" i="7"/>
  <c r="I58" i="7"/>
  <c r="J58" i="7"/>
  <c r="K58" i="7"/>
  <c r="M58" i="7" s="1"/>
  <c r="L58" i="7"/>
  <c r="I59" i="7"/>
  <c r="L59" i="7" s="1"/>
  <c r="J59" i="7"/>
  <c r="K59" i="7"/>
  <c r="I60" i="7"/>
  <c r="J60" i="7"/>
  <c r="K60" i="7"/>
  <c r="L60" i="7"/>
  <c r="M60" i="7"/>
  <c r="I61" i="7"/>
  <c r="L61" i="7" s="1"/>
  <c r="J61" i="7"/>
  <c r="K61" i="7"/>
  <c r="I62" i="7"/>
  <c r="M62" i="7" s="1"/>
  <c r="J62" i="7"/>
  <c r="K62" i="7"/>
  <c r="L62" i="7"/>
  <c r="L23" i="7"/>
  <c r="K23" i="7"/>
  <c r="J23" i="7"/>
  <c r="I23" i="7"/>
  <c r="M23" i="7" s="1"/>
  <c r="I5" i="7"/>
  <c r="L5" i="7" s="1"/>
  <c r="J5" i="7"/>
  <c r="K5" i="7"/>
  <c r="I6" i="7"/>
  <c r="J6" i="7"/>
  <c r="K6" i="7"/>
  <c r="L6" i="7"/>
  <c r="M6" i="7"/>
  <c r="I7" i="7"/>
  <c r="J7" i="7"/>
  <c r="L7" i="7" s="1"/>
  <c r="K7" i="7"/>
  <c r="M7" i="7" s="1"/>
  <c r="I8" i="7"/>
  <c r="L8" i="7" s="1"/>
  <c r="J8" i="7"/>
  <c r="K8" i="7"/>
  <c r="I9" i="7"/>
  <c r="J9" i="7"/>
  <c r="K9" i="7"/>
  <c r="L9" i="7"/>
  <c r="M9" i="7"/>
  <c r="I10" i="7"/>
  <c r="L10" i="7" s="1"/>
  <c r="J10" i="7"/>
  <c r="K10" i="7"/>
  <c r="I11" i="7"/>
  <c r="M11" i="7" s="1"/>
  <c r="J11" i="7"/>
  <c r="K11" i="7"/>
  <c r="L11" i="7"/>
  <c r="I12" i="7"/>
  <c r="J12" i="7"/>
  <c r="L12" i="7" s="1"/>
  <c r="K12" i="7"/>
  <c r="M12" i="7"/>
  <c r="I13" i="7"/>
  <c r="L13" i="7" s="1"/>
  <c r="J13" i="7"/>
  <c r="K13" i="7"/>
  <c r="I14" i="7"/>
  <c r="J14" i="7"/>
  <c r="K14" i="7"/>
  <c r="L14" i="7"/>
  <c r="M14" i="7"/>
  <c r="I15" i="7"/>
  <c r="J15" i="7"/>
  <c r="L15" i="7" s="1"/>
  <c r="K15" i="7"/>
  <c r="M15" i="7" s="1"/>
  <c r="I16" i="7"/>
  <c r="L16" i="7" s="1"/>
  <c r="J16" i="7"/>
  <c r="K16" i="7"/>
  <c r="I17" i="7"/>
  <c r="L17" i="7" s="1"/>
  <c r="J17" i="7"/>
  <c r="K17" i="7"/>
  <c r="M17" i="7"/>
  <c r="I18" i="7"/>
  <c r="L18" i="7" s="1"/>
  <c r="J18" i="7"/>
  <c r="K18" i="7"/>
  <c r="I19" i="7"/>
  <c r="M19" i="7" s="1"/>
  <c r="J19" i="7"/>
  <c r="K19" i="7"/>
  <c r="L19" i="7"/>
  <c r="I20" i="7"/>
  <c r="J20" i="7"/>
  <c r="L20" i="7" s="1"/>
  <c r="K20" i="7"/>
  <c r="M20" i="7"/>
  <c r="I21" i="7"/>
  <c r="L21" i="7" s="1"/>
  <c r="J21" i="7"/>
  <c r="K21" i="7"/>
  <c r="I22" i="7"/>
  <c r="J22" i="7"/>
  <c r="K22" i="7"/>
  <c r="L22" i="7"/>
  <c r="M22" i="7"/>
  <c r="M4" i="7"/>
  <c r="L4" i="7"/>
  <c r="K4" i="7"/>
  <c r="J4" i="7"/>
  <c r="I4" i="7"/>
  <c r="K3" i="7"/>
  <c r="J3" i="7"/>
  <c r="I3" i="7"/>
  <c r="L3" i="7" s="1"/>
  <c r="M148" i="11" l="1"/>
  <c r="M140" i="11"/>
  <c r="M132" i="11"/>
  <c r="M124" i="11"/>
  <c r="M116" i="11"/>
  <c r="M108" i="11"/>
  <c r="M100" i="11"/>
  <c r="M92" i="11"/>
  <c r="M84" i="11"/>
  <c r="M76" i="11"/>
  <c r="M68" i="11"/>
  <c r="M60" i="11"/>
  <c r="M52" i="11"/>
  <c r="M44" i="11"/>
  <c r="M36" i="11"/>
  <c r="M28" i="11"/>
  <c r="M20" i="11"/>
  <c r="M12" i="11"/>
  <c r="M4" i="11"/>
  <c r="M145" i="11"/>
  <c r="M137" i="11"/>
  <c r="M129" i="11"/>
  <c r="M121" i="11"/>
  <c r="M113" i="11"/>
  <c r="M105" i="11"/>
  <c r="M97" i="11"/>
  <c r="M89" i="11"/>
  <c r="M81" i="11"/>
  <c r="M73" i="11"/>
  <c r="M65" i="11"/>
  <c r="M57" i="11"/>
  <c r="M49" i="11"/>
  <c r="M41" i="11"/>
  <c r="M33" i="11"/>
  <c r="M25" i="11"/>
  <c r="M17" i="11"/>
  <c r="M9" i="11"/>
  <c r="M152" i="10"/>
  <c r="M144" i="10"/>
  <c r="M136" i="10"/>
  <c r="M128" i="10"/>
  <c r="M120" i="10"/>
  <c r="M112" i="10"/>
  <c r="M104" i="10"/>
  <c r="M96" i="10"/>
  <c r="M88" i="10"/>
  <c r="M80" i="10"/>
  <c r="M72" i="10"/>
  <c r="M64" i="10"/>
  <c r="M56" i="10"/>
  <c r="M48" i="10"/>
  <c r="M40" i="10"/>
  <c r="M32" i="10"/>
  <c r="M24" i="10"/>
  <c r="M16" i="10"/>
  <c r="M8" i="10"/>
  <c r="M61" i="9"/>
  <c r="M53" i="9"/>
  <c r="M45" i="9"/>
  <c r="M37" i="9"/>
  <c r="M29" i="9"/>
  <c r="M21" i="9"/>
  <c r="M13" i="9"/>
  <c r="M5" i="9"/>
  <c r="M58" i="9"/>
  <c r="M50" i="9"/>
  <c r="M42" i="9"/>
  <c r="M34" i="9"/>
  <c r="M26" i="9"/>
  <c r="M18" i="9"/>
  <c r="M10" i="9"/>
  <c r="M88" i="8"/>
  <c r="L91" i="8"/>
  <c r="M89" i="8"/>
  <c r="M82" i="8"/>
  <c r="M74" i="8"/>
  <c r="M66" i="8"/>
  <c r="M69" i="8"/>
  <c r="M80" i="8"/>
  <c r="L77" i="8"/>
  <c r="M72" i="8"/>
  <c r="M64" i="8"/>
  <c r="M56" i="8"/>
  <c r="M48" i="8"/>
  <c r="M40" i="8"/>
  <c r="M32" i="8"/>
  <c r="M24" i="8"/>
  <c r="M16" i="8"/>
  <c r="M8" i="8"/>
  <c r="M59" i="8"/>
  <c r="M51" i="8"/>
  <c r="M43" i="8"/>
  <c r="M35" i="8"/>
  <c r="M27" i="8"/>
  <c r="M19" i="8"/>
  <c r="M11" i="8"/>
  <c r="M62" i="8"/>
  <c r="M54" i="8"/>
  <c r="M46" i="8"/>
  <c r="M38" i="8"/>
  <c r="M30" i="8"/>
  <c r="M22" i="8"/>
  <c r="M14" i="8"/>
  <c r="M6" i="8"/>
  <c r="L4" i="8"/>
  <c r="M67" i="7"/>
  <c r="M70" i="7"/>
  <c r="M65" i="7"/>
  <c r="L63" i="7"/>
  <c r="M45" i="7"/>
  <c r="M29" i="7"/>
  <c r="M61" i="7"/>
  <c r="M53" i="7"/>
  <c r="M32" i="7"/>
  <c r="M24" i="7"/>
  <c r="M59" i="7"/>
  <c r="L56" i="7"/>
  <c r="M51" i="7"/>
  <c r="L48" i="7"/>
  <c r="M43" i="7"/>
  <c r="L40" i="7"/>
  <c r="M35" i="7"/>
  <c r="M27" i="7"/>
  <c r="M37" i="7"/>
  <c r="M18" i="7"/>
  <c r="M10" i="7"/>
  <c r="M21" i="7"/>
  <c r="M13" i="7"/>
  <c r="M5" i="7"/>
  <c r="M16" i="7"/>
  <c r="M8" i="7"/>
  <c r="M3" i="7"/>
  <c r="Q7" i="11" l="1" a="1"/>
  <c r="Q7" i="11" s="1"/>
  <c r="R7" i="11" a="1"/>
  <c r="R7" i="11" s="1"/>
  <c r="R7" i="9" a="1"/>
  <c r="R7" i="9" s="1"/>
  <c r="Q7" i="9" a="1"/>
  <c r="Q7" i="9" s="1"/>
  <c r="R7" i="8" a="1"/>
  <c r="R7" i="8" s="1"/>
  <c r="Q7" i="8" a="1"/>
  <c r="Q7" i="8" s="1"/>
  <c r="R7" i="7" a="1"/>
  <c r="R7" i="7" s="1"/>
  <c r="Q7" i="7" a="1"/>
  <c r="Q7" i="7" s="1"/>
  <c r="M22" i="1"/>
  <c r="M23" i="1"/>
  <c r="M24" i="1"/>
  <c r="M25" i="1"/>
  <c r="M26" i="1"/>
  <c r="M27" i="1"/>
  <c r="M28" i="1"/>
  <c r="M29" i="1"/>
  <c r="M30" i="1"/>
  <c r="M31" i="1"/>
  <c r="M32" i="1"/>
  <c r="M33" i="1"/>
  <c r="M34" i="1"/>
  <c r="M35" i="1"/>
  <c r="M36" i="1"/>
  <c r="M37" i="1"/>
  <c r="M38" i="1"/>
  <c r="M39" i="1"/>
  <c r="M40" i="1"/>
  <c r="L22" i="1"/>
  <c r="L23" i="1"/>
  <c r="L24" i="1"/>
  <c r="L25" i="1"/>
  <c r="L26" i="1"/>
  <c r="L27" i="1"/>
  <c r="L28" i="1"/>
  <c r="L29" i="1"/>
  <c r="L30" i="1"/>
  <c r="L31" i="1"/>
  <c r="L32" i="1"/>
  <c r="L33" i="1"/>
  <c r="L34" i="1"/>
  <c r="L35" i="1"/>
  <c r="L36" i="1"/>
  <c r="L37" i="1"/>
  <c r="L38" i="1"/>
  <c r="L39" i="1"/>
  <c r="L40" i="1"/>
  <c r="Q7" i="10" l="1" a="1"/>
  <c r="Q7" i="10" s="1"/>
  <c r="R7" i="10" a="1"/>
  <c r="R7" i="10" s="1"/>
  <c r="R7" i="1" a="1"/>
  <c r="R7" i="1" s="1"/>
  <c r="Q7" i="1" a="1"/>
  <c r="Q7" i="1" s="1"/>
  <c r="M21" i="1"/>
  <c r="L20" i="1"/>
  <c r="L19" i="1"/>
  <c r="M19" i="1"/>
  <c r="M18" i="1"/>
  <c r="M17" i="1"/>
  <c r="M16" i="1"/>
  <c r="M15" i="1"/>
  <c r="L15" i="1"/>
  <c r="M14" i="1"/>
  <c r="I13" i="1"/>
  <c r="M13" i="1" s="1"/>
  <c r="I12" i="1"/>
  <c r="L12" i="1" s="1"/>
  <c r="I11" i="1"/>
  <c r="M11" i="1" s="1"/>
  <c r="I10" i="1"/>
  <c r="M10" i="1" s="1"/>
  <c r="I9" i="1"/>
  <c r="M9" i="1" s="1"/>
  <c r="M8" i="1"/>
  <c r="I8" i="1"/>
  <c r="L8" i="1" s="1"/>
  <c r="M7" i="1"/>
  <c r="L7" i="1"/>
  <c r="I7" i="1"/>
  <c r="I6" i="1"/>
  <c r="M6" i="1" s="1"/>
  <c r="I5" i="1"/>
  <c r="M5" i="1" s="1"/>
  <c r="M4" i="1"/>
  <c r="I4" i="1"/>
  <c r="L4" i="1" s="1"/>
  <c r="K3" i="1"/>
  <c r="J3" i="1"/>
  <c r="I3" i="1"/>
  <c r="L16" i="1" l="1"/>
  <c r="L18" i="1"/>
  <c r="M20" i="1"/>
  <c r="L11" i="1"/>
  <c r="L3" i="1"/>
  <c r="L10" i="1"/>
  <c r="M12" i="1"/>
  <c r="M3" i="1"/>
  <c r="L6" i="1"/>
  <c r="L14" i="1"/>
  <c r="L9" i="1"/>
  <c r="L17" i="1"/>
  <c r="L5" i="1"/>
  <c r="L13" i="1"/>
  <c r="L21"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<sst xmlns="http://schemas.openxmlformats.org/spreadsheetml/2006/main" count="1011" uniqueCount="76">
  <si>
    <t>Patho</t>
  </si>
  <si>
    <t>Codes</t>
  </si>
  <si>
    <t>Honoraires</t>
  </si>
  <si>
    <t>Remboursement</t>
  </si>
  <si>
    <t>TM</t>
  </si>
  <si>
    <t>Presta.</t>
  </si>
  <si>
    <t>Dépla.</t>
  </si>
  <si>
    <t>Dossier</t>
  </si>
  <si>
    <t>Total</t>
  </si>
  <si>
    <t>NON-BIM</t>
  </si>
  <si>
    <t>BIM</t>
  </si>
  <si>
    <t>PC</t>
  </si>
  <si>
    <t>/</t>
  </si>
  <si>
    <t>SEANCE</t>
  </si>
  <si>
    <t>TOTAL</t>
  </si>
  <si>
    <t>REMBOU.</t>
  </si>
  <si>
    <t>non</t>
  </si>
  <si>
    <t>25-30</t>
  </si>
  <si>
    <t>pour une plage ;saisir avec un "-" rien d'autre</t>
  </si>
  <si>
    <t>1-10</t>
  </si>
  <si>
    <t>Fa</t>
  </si>
  <si>
    <t xml:space="preserve">Communication : </t>
  </si>
  <si>
    <t>Numéro de compte bancaire :</t>
  </si>
  <si>
    <r>
      <rPr>
        <b/>
        <u/>
        <sz val="11"/>
        <color theme="1"/>
        <rFont val="Calibri"/>
        <family val="2"/>
        <scheme val="minor"/>
      </rPr>
      <t>numéro de compte bancaire,</t>
    </r>
    <r>
      <rPr>
        <sz val="11"/>
        <color theme="1"/>
        <rFont val="Calibri"/>
        <family val="2"/>
        <scheme val="minor"/>
      </rPr>
      <t xml:space="preserve"> suivant avec la </t>
    </r>
    <r>
      <rPr>
        <b/>
        <u/>
        <sz val="11"/>
        <color theme="1"/>
        <rFont val="Calibri"/>
        <family val="2"/>
        <scheme val="minor"/>
      </rPr>
      <t>communication</t>
    </r>
    <r>
      <rPr>
        <sz val="11"/>
        <color theme="1"/>
        <rFont val="Calibri"/>
        <family val="2"/>
        <scheme val="minor"/>
      </rPr>
      <t xml:space="preserve"> suivante :</t>
    </r>
  </si>
  <si>
    <r>
      <t xml:space="preserve">Merci de bien vouloir verser le </t>
    </r>
    <r>
      <rPr>
        <b/>
        <u/>
        <sz val="11"/>
        <color theme="1"/>
        <rFont val="Calibri"/>
        <family val="2"/>
        <scheme val="minor"/>
      </rPr>
      <t>montant total</t>
    </r>
    <r>
      <rPr>
        <sz val="11"/>
        <color theme="1"/>
        <rFont val="Calibri"/>
        <family val="2"/>
        <scheme val="minor"/>
      </rPr>
      <t xml:space="preserve"> de la facture par virement bancaire sur le </t>
    </r>
  </si>
  <si>
    <t>Communication importante :</t>
  </si>
  <si>
    <t>Total :</t>
  </si>
  <si>
    <t>À payer</t>
  </si>
  <si>
    <t>Mutuelle*</t>
  </si>
  <si>
    <t>Type</t>
  </si>
  <si>
    <t>Séances</t>
  </si>
  <si>
    <t>Patient</t>
  </si>
  <si>
    <t xml:space="preserve">Échéance de paiement : </t>
  </si>
  <si>
    <t xml:space="preserve">Date : </t>
  </si>
  <si>
    <t>Type de facture :</t>
  </si>
  <si>
    <t xml:space="preserve">Adresse : </t>
  </si>
  <si>
    <t xml:space="preserve">Facture n° : </t>
  </si>
  <si>
    <t xml:space="preserve">Mail : </t>
  </si>
  <si>
    <t xml:space="preserve">Tél. : </t>
  </si>
  <si>
    <t xml:space="preserve">BCE : </t>
  </si>
  <si>
    <t>NOM Prénom</t>
  </si>
  <si>
    <t>Voir les conditions générales à la page suivante.</t>
  </si>
  <si>
    <t>Montant :</t>
  </si>
  <si>
    <t>Courante</t>
  </si>
  <si>
    <t>Totalité</t>
  </si>
  <si>
    <t>xxxx-xx-xxx</t>
  </si>
  <si>
    <t>Code postal, Ville</t>
  </si>
  <si>
    <t>Adresse, N°</t>
  </si>
  <si>
    <t>Conditions générales :</t>
  </si>
  <si>
    <t>À l'attention de Mme.</t>
  </si>
  <si>
    <t>Périnatal</t>
  </si>
  <si>
    <t>3ème rappel de paiement</t>
  </si>
  <si>
    <t>Palliatif</t>
  </si>
  <si>
    <t>2ème rappel de paiement</t>
  </si>
  <si>
    <t>Lourde</t>
  </si>
  <si>
    <t>1er rappel de paiement</t>
  </si>
  <si>
    <t>Lymphoedème</t>
  </si>
  <si>
    <t>Anticipée - TM</t>
  </si>
  <si>
    <t>Chronique</t>
  </si>
  <si>
    <t>Aïgue</t>
  </si>
  <si>
    <t>Anticipée - Totalité</t>
  </si>
  <si>
    <t>À l'attention de Mr.</t>
  </si>
  <si>
    <t>type</t>
  </si>
  <si>
    <t>à l'attention de</t>
  </si>
  <si>
    <t>type de facture</t>
  </si>
  <si>
    <t>XXXXXX SRL</t>
  </si>
  <si>
    <t>XXXXXXX</t>
  </si>
  <si>
    <t>XXXXXX</t>
  </si>
  <si>
    <t>XXXXX, 136</t>
  </si>
  <si>
    <t>XXXX Bruxelles</t>
  </si>
  <si>
    <t>BEXX XXXX XXXX XXXX</t>
  </si>
  <si>
    <t>Service de comptabilité de XXXXXX SRL</t>
  </si>
  <si>
    <t>Mail : XXXXXXX</t>
  </si>
  <si>
    <t>Tél. : XXXXXXX</t>
  </si>
  <si>
    <t>XXXXXXX, 136</t>
  </si>
  <si>
    <t>pour une plage saisir avec un "-" rien d'autre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</si>
</sst>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80C]_-;\-* #,##0.00\ [$€-80C]_-;_-* &quot;-&quot;??\ [$€-80C]_-;_-@_-"/>
    <numFmt numFmtId="165" formatCode="#,##0.00\ &quot;€&quot;"/>
  </numFmts>
  <fonts count="13" x14ac:knownFonts="1">
    <font>
      <sz val="11"/>
      <color theme="1"/>
      <name val="Calibri"/>
      <family val="2"/>
      <scheme val="minor"/>
    </font>
    <font>
      <sz val="11"/>
      <color theme="1"/>
      <name val="Calibri"/>
      <family val="2"/>
      <scheme val="minor"/>
    </font>
    <font>
      <b/>
      <sz val="14"/>
      <color theme="1"/>
      <name val="Calibri"/>
      <family val="2"/>
      <scheme val="minor"/>
    </font>
    <font>
      <sz val="14"/>
      <color theme="1"/>
      <name val="Calibri"/>
      <family val="2"/>
      <scheme val="minor"/>
    </font>
    <font>
      <b/>
      <sz val="11"/>
      <color rgb="FFFF0000"/>
      <name val="Calibri"/>
      <family val="2"/>
      <scheme val="minor"/>
    </font>
    <font>
      <b/>
      <sz val="11"/>
      <color theme="1"/>
      <name val="Calibri"/>
      <family val="2"/>
      <scheme val="minor"/>
    </font>
    <font>
      <b/>
      <u/>
      <sz val="11"/>
      <color theme="1"/>
      <name val="Calibri"/>
      <family val="2"/>
      <scheme val="minor"/>
    </font>
    <font>
      <b/>
      <sz val="16"/>
      <color theme="1"/>
      <name val="Calibri"/>
      <family val="2"/>
      <scheme val="minor"/>
    </font>
    <font>
      <sz val="16"/>
      <color theme="1"/>
      <name val="Calibri"/>
      <family val="2"/>
      <scheme val="minor"/>
    </font>
    <font>
      <sz val="12"/>
      <color theme="1"/>
      <name val="Calibri"/>
      <family val="2"/>
      <scheme val="minor"/>
    </font>
    <font>
      <b/>
      <sz val="12"/>
      <color theme="1"/>
      <name val="Calibri"/>
      <family val="2"/>
      <scheme val="minor"/>
    </font>
    <font>
      <u/>
      <sz val="11"/>
      <color theme="10"/>
      <name val="Calibri"/>
      <family val="2"/>
      <scheme val="minor"/>
    </font>
    <font>
      <sz val="9"/>
      <color theme="1"/>
      <name val="Calibri"/>
      <family val="2"/>
      <scheme val="minor"/>
    </font>
  </fonts>
  <fills count="7">
    <fill>
      <patternFill patternType="none"/>
    </fill>
    <fill>
      <patternFill patternType="gray125"/>
    </fill>
    <fill>
      <patternFill patternType="solid">
        <fgColor theme="7"/>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11" fillId="0" borderId="0" applyNumberFormat="0" applyFill="0" applyBorder="0" applyAlignment="0" applyProtection="0"/>
  </cellStyleXfs>
  <cellXfs count="95">
    <xf numFmtId="0" fontId="0" fillId="0" borderId="0" xfId="0"/>
    <xf numFmtId="0" fontId="2" fillId="0" borderId="0" xfId="0" applyFont="1" applyAlignment="1">
      <alignment horizontal="center"/>
    </xf>
    <xf numFmtId="0" fontId="3" fillId="0" borderId="0" xfId="0" applyFont="1"/>
    <xf numFmtId="0" fontId="3" fillId="0" borderId="0" xfId="0" applyFont="1" applyAlignment="1">
      <alignment horizontal="left"/>
    </xf>
    <xf numFmtId="0" fontId="2" fillId="2" borderId="0" xfId="0" applyFont="1" applyFill="1" applyAlignment="1">
      <alignment horizontal="center"/>
    </xf>
    <xf numFmtId="0" fontId="2" fillId="3" borderId="0" xfId="0" applyFont="1" applyFill="1" applyAlignment="1">
      <alignment horizontal="center"/>
    </xf>
    <xf numFmtId="0" fontId="2" fillId="4" borderId="0" xfId="0" applyFont="1" applyFill="1" applyAlignment="1">
      <alignment horizontal="center"/>
    </xf>
    <xf numFmtId="0" fontId="3" fillId="0" borderId="0" xfId="0" applyFont="1" applyAlignment="1">
      <alignment horizontal="center"/>
    </xf>
    <xf numFmtId="44" fontId="3" fillId="0" borderId="0" xfId="1" applyFont="1" applyBorder="1"/>
    <xf numFmtId="44" fontId="2" fillId="2" borderId="0" xfId="1" applyFont="1" applyFill="1" applyBorder="1"/>
    <xf numFmtId="44" fontId="3" fillId="3" borderId="0" xfId="1" applyFont="1" applyFill="1" applyBorder="1"/>
    <xf numFmtId="44" fontId="3" fillId="4" borderId="0" xfId="1" applyFont="1" applyFill="1" applyBorder="1"/>
    <xf numFmtId="44" fontId="3" fillId="3" borderId="0" xfId="0" applyNumberFormat="1" applyFont="1" applyFill="1"/>
    <xf numFmtId="44" fontId="3" fillId="4" borderId="0" xfId="0" applyNumberFormat="1" applyFont="1" applyFill="1"/>
    <xf numFmtId="44" fontId="3" fillId="0" borderId="0" xfId="1" applyFont="1" applyBorder="1" applyAlignment="1">
      <alignment horizontal="center"/>
    </xf>
    <xf numFmtId="0" fontId="0" fillId="0" borderId="0" xfId="0" applyAlignment="1">
      <alignment horizontal="left"/>
    </xf>
    <xf numFmtId="44" fontId="3" fillId="0" borderId="0" xfId="1" applyFont="1" applyFill="1" applyBorder="1"/>
    <xf numFmtId="44" fontId="2" fillId="0" borderId="0" xfId="1" applyFont="1" applyFill="1" applyBorder="1"/>
    <xf numFmtId="44" fontId="3" fillId="0" borderId="0" xfId="0" applyNumberFormat="1" applyFont="1"/>
    <xf numFmtId="44" fontId="3" fillId="0" borderId="0" xfId="1" applyFont="1" applyFill="1" applyBorder="1" applyAlignment="1">
      <alignment horizontal="center"/>
    </xf>
    <xf numFmtId="49" fontId="2" fillId="0" borderId="1" xfId="0" quotePrefix="1" applyNumberFormat="1" applyFont="1" applyBorder="1" applyAlignment="1">
      <alignment horizontal="center"/>
    </xf>
    <xf numFmtId="0" fontId="3" fillId="0" borderId="0" xfId="0" applyFont="1" applyAlignment="1">
      <alignment vertical="center"/>
    </xf>
    <xf numFmtId="44" fontId="0" fillId="0" borderId="0" xfId="0" applyNumberFormat="1"/>
    <xf numFmtId="49" fontId="3" fillId="0" borderId="0" xfId="1" applyNumberFormat="1" applyFont="1" applyFill="1" applyBorder="1"/>
    <xf numFmtId="0" fontId="4" fillId="0" borderId="0" xfId="0" applyFont="1"/>
    <xf numFmtId="0" fontId="2" fillId="0" borderId="0" xfId="0" applyFont="1" applyAlignment="1">
      <alignment horizontal="center"/>
    </xf>
    <xf numFmtId="0" fontId="2" fillId="0" borderId="2" xfId="0" applyFont="1" applyBorder="1" applyAlignment="1">
      <alignment horizontal="center" vertical="center"/>
    </xf>
    <xf numFmtId="44" fontId="2" fillId="0" borderId="2" xfId="1" applyFont="1" applyBorder="1" applyAlignment="1">
      <alignment horizontal="center"/>
    </xf>
    <xf numFmtId="44" fontId="2" fillId="0" borderId="3" xfId="1" applyFont="1" applyBorder="1" applyAlignment="1">
      <alignment horizontal="center"/>
    </xf>
    <xf numFmtId="0" fontId="2" fillId="0" borderId="4" xfId="0" applyFont="1" applyBorder="1" applyAlignment="1">
      <alignment horizontal="center"/>
    </xf>
    <xf numFmtId="44" fontId="2" fillId="0" borderId="5" xfId="1" applyFont="1" applyFill="1" applyBorder="1" applyAlignment="1">
      <alignment horizontal="center"/>
    </xf>
    <xf numFmtId="0" fontId="2" fillId="0" borderId="5" xfId="0" applyFont="1" applyBorder="1" applyAlignment="1">
      <alignment horizontal="center"/>
    </xf>
    <xf numFmtId="44" fontId="2" fillId="0" borderId="6" xfId="1" applyFont="1" applyFill="1" applyBorder="1" applyAlignment="1">
      <alignment horizontal="center"/>
    </xf>
    <xf numFmtId="0" fontId="0" fillId="0" borderId="0" xfId="0" applyAlignment="1">
      <alignment horizontal="center"/>
    </xf>
    <xf numFmtId="0" fontId="0" fillId="0" borderId="0" xfId="0" applyAlignment="1"/>
    <xf numFmtId="49" fontId="2" fillId="0" borderId="2" xfId="0" quotePrefix="1" applyNumberFormat="1" applyFont="1" applyBorder="1" applyAlignment="1">
      <alignment horizontal="center"/>
    </xf>
    <xf numFmtId="0" fontId="0" fillId="0" borderId="0" xfId="0" applyBorder="1"/>
    <xf numFmtId="0" fontId="3" fillId="0" borderId="0" xfId="0" applyFont="1" applyBorder="1"/>
    <xf numFmtId="0" fontId="3" fillId="0" borderId="0" xfId="0" applyFont="1" applyBorder="1" applyAlignment="1">
      <alignment horizontal="left"/>
    </xf>
    <xf numFmtId="0" fontId="2" fillId="0" borderId="0" xfId="0" applyFont="1" applyBorder="1" applyAlignment="1">
      <alignment horizontal="center"/>
    </xf>
    <xf numFmtId="0" fontId="2" fillId="2" borderId="0" xfId="0" applyFont="1" applyFill="1" applyBorder="1" applyAlignment="1">
      <alignment horizontal="center"/>
    </xf>
    <xf numFmtId="0" fontId="2" fillId="3" borderId="0" xfId="0" applyFont="1" applyFill="1" applyBorder="1" applyAlignment="1">
      <alignment horizontal="center"/>
    </xf>
    <xf numFmtId="0" fontId="2" fillId="4" borderId="0" xfId="0" applyFont="1" applyFill="1" applyBorder="1" applyAlignment="1">
      <alignment horizontal="center"/>
    </xf>
    <xf numFmtId="0" fontId="3" fillId="0" borderId="0" xfId="0" applyFont="1" applyBorder="1" applyAlignment="1">
      <alignment horizontal="center"/>
    </xf>
    <xf numFmtId="44" fontId="3" fillId="3" borderId="0" xfId="0" applyNumberFormat="1" applyFont="1" applyFill="1" applyBorder="1"/>
    <xf numFmtId="44" fontId="3" fillId="4" borderId="0" xfId="0" applyNumberFormat="1" applyFont="1" applyFill="1" applyBorder="1"/>
    <xf numFmtId="44" fontId="3" fillId="0" borderId="0" xfId="0" applyNumberFormat="1" applyFont="1" applyBorder="1"/>
    <xf numFmtId="0" fontId="5" fillId="0" borderId="0" xfId="0" applyFont="1"/>
    <xf numFmtId="0" fontId="8" fillId="0" borderId="0" xfId="0" applyFont="1"/>
    <xf numFmtId="164" fontId="9" fillId="0" borderId="12" xfId="0" applyNumberFormat="1" applyFont="1" applyBorder="1"/>
    <xf numFmtId="0" fontId="10" fillId="0" borderId="14" xfId="0" applyFont="1" applyBorder="1" applyAlignment="1">
      <alignment horizontal="center"/>
    </xf>
    <xf numFmtId="164" fontId="0" fillId="0" borderId="3" xfId="0" applyNumberFormat="1" applyBorder="1"/>
    <xf numFmtId="164" fontId="0" fillId="0" borderId="2" xfId="0" applyNumberFormat="1" applyBorder="1"/>
    <xf numFmtId="0" fontId="0" fillId="0" borderId="2" xfId="0" applyBorder="1"/>
    <xf numFmtId="164" fontId="0" fillId="0" borderId="11" xfId="0" applyNumberFormat="1" applyBorder="1"/>
    <xf numFmtId="164" fontId="0" fillId="0" borderId="0" xfId="0" applyNumberFormat="1"/>
    <xf numFmtId="49" fontId="0" fillId="0" borderId="0" xfId="0" quotePrefix="1" applyNumberFormat="1" applyAlignment="1">
      <alignment horizontal="center"/>
    </xf>
    <xf numFmtId="0" fontId="0" fillId="5" borderId="15" xfId="0" applyFill="1" applyBorder="1" applyAlignment="1">
      <alignment horizontal="center"/>
    </xf>
    <xf numFmtId="0" fontId="0" fillId="5" borderId="15" xfId="0" applyFill="1" applyBorder="1" applyAlignment="1">
      <alignment horizontal="center"/>
    </xf>
    <xf numFmtId="14" fontId="6" fillId="0" borderId="0" xfId="0" applyNumberFormat="1" applyFont="1" applyAlignment="1">
      <alignment horizontal="right"/>
    </xf>
    <xf numFmtId="14" fontId="0" fillId="0" borderId="0" xfId="0" applyNumberFormat="1" applyAlignment="1">
      <alignment horizontal="right"/>
    </xf>
    <xf numFmtId="14" fontId="2" fillId="0" borderId="0" xfId="0" applyNumberFormat="1" applyFont="1" applyAlignment="1">
      <alignment horizontal="right"/>
    </xf>
    <xf numFmtId="0" fontId="5" fillId="0" borderId="0" xfId="0" applyFont="1" applyAlignment="1">
      <alignment horizontal="left"/>
    </xf>
    <xf numFmtId="0" fontId="12" fillId="0" borderId="0" xfId="0" quotePrefix="1" applyFont="1"/>
    <xf numFmtId="0" fontId="12" fillId="0" borderId="0" xfId="0" applyFont="1"/>
    <xf numFmtId="0" fontId="12" fillId="6" borderId="0" xfId="0" quotePrefix="1" applyFont="1" applyFill="1"/>
    <xf numFmtId="164" fontId="0" fillId="0" borderId="0" xfId="0" quotePrefix="1" applyNumberFormat="1" applyAlignment="1">
      <alignment horizontal="center"/>
    </xf>
    <xf numFmtId="0" fontId="0" fillId="0" borderId="0" xfId="0" quotePrefix="1" applyAlignment="1">
      <alignment horizontal="center"/>
    </xf>
    <xf numFmtId="0" fontId="0" fillId="0" borderId="0" xfId="0" applyAlignment="1">
      <alignment horizontal="right"/>
    </xf>
    <xf numFmtId="0" fontId="0" fillId="0" borderId="0" xfId="0" quotePrefix="1"/>
    <xf numFmtId="0" fontId="6" fillId="0" borderId="0" xfId="0" applyFont="1"/>
    <xf numFmtId="0" fontId="10" fillId="0" borderId="7" xfId="0" applyFont="1" applyBorder="1" applyAlignment="1" applyProtection="1">
      <alignment horizontal="center"/>
      <protection locked="0"/>
    </xf>
    <xf numFmtId="0" fontId="10" fillId="0" borderId="9" xfId="0" applyFont="1" applyBorder="1" applyAlignment="1" applyProtection="1">
      <alignment horizontal="center"/>
      <protection locked="0"/>
    </xf>
    <xf numFmtId="165" fontId="10" fillId="0" borderId="10" xfId="0" applyNumberFormat="1" applyFont="1" applyBorder="1" applyAlignment="1">
      <alignment horizontal="center"/>
    </xf>
    <xf numFmtId="165" fontId="10" fillId="0" borderId="11" xfId="0" applyNumberFormat="1" applyFont="1" applyBorder="1" applyAlignment="1">
      <alignment horizontal="center"/>
    </xf>
    <xf numFmtId="14" fontId="10" fillId="0" borderId="1" xfId="0" applyNumberFormat="1" applyFont="1" applyBorder="1" applyAlignment="1">
      <alignment horizontal="center"/>
    </xf>
    <xf numFmtId="0" fontId="10" fillId="0" borderId="3" xfId="0" applyFont="1" applyBorder="1" applyAlignment="1">
      <alignment horizontal="center"/>
    </xf>
    <xf numFmtId="0" fontId="7" fillId="0" borderId="14" xfId="0" applyFont="1" applyBorder="1" applyAlignment="1">
      <alignment horizontal="center"/>
    </xf>
    <xf numFmtId="0" fontId="7" fillId="0" borderId="13" xfId="0" applyFont="1" applyBorder="1" applyAlignment="1">
      <alignment horizontal="center"/>
    </xf>
    <xf numFmtId="0" fontId="7" fillId="0" borderId="12" xfId="0" applyFont="1" applyBorder="1" applyAlignment="1">
      <alignment horizontal="center"/>
    </xf>
    <xf numFmtId="0" fontId="0" fillId="0" borderId="10" xfId="0" applyBorder="1" applyAlignment="1">
      <alignment horizontal="center"/>
    </xf>
    <xf numFmtId="0" fontId="0" fillId="0" borderId="0" xfId="0" applyAlignment="1">
      <alignment horizontal="center"/>
    </xf>
    <xf numFmtId="0" fontId="0" fillId="0" borderId="1" xfId="0" applyBorder="1" applyAlignment="1">
      <alignment horizontal="center"/>
    </xf>
    <xf numFmtId="0" fontId="0" fillId="0" borderId="2" xfId="0" applyBorder="1" applyAlignment="1">
      <alignment horizontal="center"/>
    </xf>
    <xf numFmtId="0" fontId="2" fillId="0" borderId="0" xfId="0" applyFont="1" applyAlignment="1">
      <alignment horizontal="center"/>
    </xf>
    <xf numFmtId="0" fontId="2" fillId="0" borderId="0" xfId="0" applyFont="1" applyBorder="1" applyAlignment="1">
      <alignment horizontal="center"/>
    </xf>
    <xf numFmtId="0" fontId="0" fillId="5" borderId="14" xfId="0" applyFill="1" applyBorder="1" applyAlignment="1">
      <alignment horizontal="center"/>
    </xf>
    <xf numFmtId="0" fontId="0" fillId="5" borderId="12" xfId="0" applyFill="1" applyBorder="1" applyAlignment="1">
      <alignment horizontal="center"/>
    </xf>
    <xf numFmtId="0" fontId="0" fillId="0" borderId="8" xfId="0" applyBorder="1" applyAlignment="1"/>
    <xf numFmtId="0" fontId="0" fillId="0" borderId="2" xfId="0" applyBorder="1" applyAlignment="1"/>
    <xf numFmtId="0" fontId="0" fillId="0" borderId="7" xfId="0" applyBorder="1" applyAlignment="1">
      <alignment horizontal="center"/>
    </xf>
    <xf numFmtId="0" fontId="0" fillId="0" borderId="8" xfId="0" applyBorder="1" applyAlignment="1">
      <alignment horizontal="center"/>
    </xf>
    <xf numFmtId="0" fontId="0" fillId="0" borderId="0" xfId="0" applyBorder="1" applyAlignment="1">
      <alignment horizontal="center"/>
    </xf>
    <xf numFmtId="3" fontId="0" fillId="0" borderId="0" xfId="0" quotePrefix="1" applyNumberFormat="1" applyAlignment="1">
      <alignment horizontal="center"/>
    </xf>
    <xf numFmtId="0" fontId="11" fillId="0" borderId="0" xfId="2" applyAlignment="1">
      <alignment horizontal="center"/>
    </xf>
  </cellXfs>
  <cellStyles count="3">
    <cellStyle name="Lien hypertexte" xfId="2" builtinId="8"/>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7</xdr:col>
      <xdr:colOff>781049</xdr:colOff>
      <xdr:row>7</xdr:row>
      <xdr:rowOff>219074</xdr:rowOff>
    </xdr:from>
    <xdr:ext cx="4582259" cy="7723311"/>
    <xdr:sp macro="" textlink="">
      <xdr:nvSpPr>
        <xdr:cNvPr id="4" name="ZoneTexte 3">
          <a:extLst>
            <a:ext uri="{FF2B5EF4-FFF2-40B4-BE49-F238E27FC236}">
              <a16:creationId xmlns="" xmlns:a16="http://schemas.microsoft.com/office/drawing/2014/main" id="{14EEA26E-6694-435F-B6ED-7C6817958437}"/>
            </a:ext>
          </a:extLst>
        </xdr:cNvPr>
        <xdr:cNvSpPr txBox="1"/>
      </xdr:nvSpPr>
      <xdr:spPr>
        <a:xfrm>
          <a:off x="6095999" y="1523999"/>
          <a:ext cx="4582259" cy="77233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l"/>
          <a:r>
            <a:rPr lang="fr-BE" sz="1000"/>
            <a:t>- le délai de paiement de chaque facture est conditionné de façon automatique à sept jours à compter de l'émission de la facture et, par conséquent, à la réception de celle-ci. Ce délai peut varier selon des conditions exceptionnelles inhérentes au</a:t>
          </a:r>
          <a:r>
            <a:rPr lang="fr-BE" sz="1000" baseline="0"/>
            <a:t> patient</a:t>
          </a:r>
          <a:r>
            <a:rPr lang="fr-BE" sz="1000"/>
            <a:t>. Pour connaitre ces conditions, veuillez prendre contact directement avec nos services dès réception de la facture. La date d'échéance de paiement passée, une demande de conditions exceptionnelles est automatiquement refusée.</a:t>
          </a:r>
        </a:p>
        <a:p>
          <a:pPr lvl="0" algn="l"/>
          <a:endParaRPr lang="fr-BE" sz="1000"/>
        </a:p>
        <a:p>
          <a:pPr lvl="0" algn="l"/>
          <a:r>
            <a:rPr lang="fr-BE" sz="1000"/>
            <a:t>- </a:t>
          </a:r>
          <a:r>
            <a:rPr lang="fr-BE" sz="1000" baseline="0"/>
            <a:t>Les prestations de soin sont payées anticipativement par provision. Dans le cas où  le patient arrête les prises en charge avant la fin des séances prescrites, le service de comptabiltié procèdera à la cloture du dossier en vérifiant le nombre de séances prestées. Le décompte fait, un remboursement des séances non prestées sera établi dans un délai de quatorze jours à compter du jour de la demande d'arrêt de la prise en charge.</a:t>
          </a:r>
        </a:p>
        <a:p>
          <a:pPr lvl="0" algn="l"/>
          <a:endParaRPr lang="fr-BE" sz="1000" baseline="0"/>
        </a:p>
        <a:p>
          <a:pPr lvl="0" algn="l"/>
          <a:r>
            <a:rPr lang="fr-BE" sz="1000"/>
            <a:t>- les modalités de règlement peuvent se faire des</a:t>
          </a:r>
          <a:r>
            <a:rPr lang="fr-BE" sz="1000" baseline="0"/>
            <a:t> </a:t>
          </a:r>
          <a:r>
            <a:rPr lang="fr-BE" sz="1000"/>
            <a:t>manières suivantes : virement bancaire, paiement par carte bancaire avec terminal de paiement ou en espèce. Pour les paiement enespèce, le kinésithérapeute réceptionne une enveloppe avec le montant exacte de la part du patient ou de son tuteur. Avant la fermeture de l'enveloppe, les deux parties vérifient que le montant mis dans l'enveloppe correspond bien à la facture correspondante avant la fermeture de l'enveloppe.</a:t>
          </a:r>
        </a:p>
        <a:p>
          <a:pPr lvl="0" algn="l"/>
          <a:endParaRPr lang="fr-BE" sz="1000"/>
        </a:p>
        <a:p>
          <a:pPr lvl="0" algn="l"/>
          <a:r>
            <a:rPr lang="fr-BE" sz="1000"/>
            <a:t>- en cas d'annulation de séance moins de vingt-quatre</a:t>
          </a:r>
          <a:r>
            <a:rPr lang="fr-BE" sz="1000" baseline="0"/>
            <a:t> heures à l'avance, un tarif de vingt-cinq euros sera facturé au patient. Si une justification valable est donnée pour cette absence, il est nécessaire qu'elle soit donnée dans les vingt-quatre heure après l'heure prévue du rendez-vous. Toutefois, le service de comptabilité se réserve le droit de refuser une justification sans preuve et non valable dans le cas d'absentéisme du patient à la séance.</a:t>
          </a:r>
        </a:p>
        <a:p>
          <a:pPr lvl="0" algn="l"/>
          <a:endParaRPr lang="fr-BE" sz="1000"/>
        </a:p>
        <a:p>
          <a:pPr lvl="0" algn="l"/>
          <a:r>
            <a:rPr lang="fr-BE" sz="1000"/>
            <a:t>- </a:t>
          </a:r>
          <a:r>
            <a:rPr lang="fr-BE" sz="1000" baseline="0"/>
            <a:t>en cas de non-paiement avant la date d'échéance de paiement, XXXXXXX SRL se réserve le droit de procéder à des rappels de paiements. Dès le troisième rappel de paiement, des frais de rappels seront facturés à hauteur de cinquante euros. En cas de non-paiement après tous les rappels de paiement, des procédures de recouvrement seront lancées, à charge du patient. Les indemnités pour frais de recouvrement sont établies par le service de recouvrement lui-même.</a:t>
          </a:r>
        </a:p>
        <a:p>
          <a:pPr lvl="0" algn="l"/>
          <a:endParaRPr lang="fr-BE" sz="1000" baseline="0"/>
        </a:p>
        <a:p>
          <a:pPr lvl="0" algn="l"/>
          <a:r>
            <a:rPr lang="fr-BE" sz="1000" baseline="0"/>
            <a:t>- en cas de non-remboursement des séances de la part de la mutuelle du patient, XXXXXX SRL  décline toutes responsabilités des informations communiquées par le patient ou par sa mutuelle au service de facturation de XXXXXX SRL. Toutefois, le service de facturation se tient disponible pour procéder aux corrections nécessaires, dans le cadre de la loi, afin que le patient puisse être remboursé des séances prestées par un des kinésithérapeutes de XXXXXXXS SRL. </a:t>
          </a:r>
        </a:p>
        <a:p>
          <a:pPr lvl="0" algn="l"/>
          <a:endParaRPr lang="fr-BE" sz="1000" baseline="0"/>
        </a:p>
        <a:p>
          <a:pPr lvl="0" algn="l"/>
          <a:r>
            <a:rPr lang="fr-BE" sz="1000" baseline="0"/>
            <a:t>L'équipe de XXXXXXX</a:t>
          </a:r>
        </a:p>
        <a:p>
          <a:endParaRPr lang="fr-BE" sz="1000" baseline="0"/>
        </a:p>
      </xdr:txBody>
    </xdr:sp>
    <xdr:clientData/>
  </xdr:oneCellAnchor>
  <xdr:twoCellAnchor>
    <xdr:from>
      <xdr:col>0</xdr:col>
      <xdr:colOff>123826</xdr:colOff>
      <xdr:row>23</xdr:row>
      <xdr:rowOff>180975</xdr:rowOff>
    </xdr:from>
    <xdr:to>
      <xdr:col>5</xdr:col>
      <xdr:colOff>628651</xdr:colOff>
      <xdr:row>28</xdr:row>
      <xdr:rowOff>19050</xdr:rowOff>
    </xdr:to>
    <xdr:sp macro="" textlink="">
      <xdr:nvSpPr>
        <xdr:cNvPr id="2" name="ZoneTexte 1"/>
        <xdr:cNvSpPr txBox="1"/>
      </xdr:nvSpPr>
      <xdr:spPr>
        <a:xfrm>
          <a:off x="123826" y="4848225"/>
          <a:ext cx="4552950"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BE" sz="1100"/>
            <a:t>* Dans la colonne "Mutuelle" se trouve le montant que la mutuelle doit vous rembourser après dépôt des attestations de soins à votre mutuelle. Nous vous donnerons ces attestations uniquement après paiement de la facture et réception d'une prescription médicale valide.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pta@kinechezvous.b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47"/>
  <sheetViews>
    <sheetView tabSelected="1" zoomScaleNormal="100" workbookViewId="0">
      <selection activeCell="N3" sqref="N3"/>
    </sheetView>
  </sheetViews>
  <sheetFormatPr baseColWidth="10" defaultColWidth="11.42578125" defaultRowHeight="15" x14ac:dyDescent="0.25"/>
  <cols>
    <col min="1" max="1" width="12" customWidth="1"/>
    <col min="3" max="3" width="9.85546875" customWidth="1"/>
    <col min="4" max="4" width="13" customWidth="1"/>
    <col min="5" max="5" width="14.42578125" customWidth="1"/>
    <col min="7" max="7" width="15" bestFit="1" customWidth="1"/>
    <col min="11" max="11" width="11.42578125" customWidth="1"/>
  </cols>
  <sheetData>
    <row r="6" spans="1:14" ht="18.75" x14ac:dyDescent="0.3">
      <c r="E6" s="2" t="s">
        <v>49</v>
      </c>
    </row>
    <row r="7" spans="1:14" ht="18.75" x14ac:dyDescent="0.3">
      <c r="B7" s="81" t="s">
        <v>65</v>
      </c>
      <c r="C7" s="81"/>
      <c r="E7" s="2" t="s">
        <v>40</v>
      </c>
      <c r="H7" s="70" t="s">
        <v>48</v>
      </c>
    </row>
    <row r="8" spans="1:14" ht="18.75" x14ac:dyDescent="0.3">
      <c r="B8" s="33"/>
      <c r="C8" s="33"/>
      <c r="E8" s="2" t="s">
        <v>47</v>
      </c>
    </row>
    <row r="9" spans="1:14" ht="18.75" x14ac:dyDescent="0.3">
      <c r="E9" s="2" t="s">
        <v>46</v>
      </c>
      <c r="I9" s="69"/>
    </row>
    <row r="10" spans="1:14" x14ac:dyDescent="0.25">
      <c r="A10" t="s">
        <v>39</v>
      </c>
      <c r="B10" s="93" t="s">
        <v>66</v>
      </c>
      <c r="C10" s="93"/>
      <c r="I10" s="63"/>
      <c r="J10" s="63"/>
      <c r="K10" s="63"/>
      <c r="L10" s="63"/>
      <c r="M10" s="63"/>
      <c r="N10" s="63"/>
    </row>
    <row r="11" spans="1:14" x14ac:dyDescent="0.25">
      <c r="A11" t="s">
        <v>38</v>
      </c>
      <c r="B11" s="81" t="s">
        <v>67</v>
      </c>
      <c r="C11" s="81"/>
      <c r="I11" s="64"/>
      <c r="J11" s="64"/>
      <c r="K11" s="64"/>
      <c r="L11" s="64"/>
      <c r="M11" s="64"/>
      <c r="N11" s="64"/>
    </row>
    <row r="12" spans="1:14" ht="18.75" x14ac:dyDescent="0.3">
      <c r="A12" t="s">
        <v>37</v>
      </c>
      <c r="B12" s="94" t="s">
        <v>66</v>
      </c>
      <c r="C12" s="94"/>
      <c r="E12" t="s">
        <v>36</v>
      </c>
      <c r="G12" s="61" t="s">
        <v>45</v>
      </c>
      <c r="I12" s="64"/>
      <c r="J12" s="64"/>
      <c r="K12" s="64"/>
      <c r="L12" s="64"/>
      <c r="M12" s="64"/>
      <c r="N12" s="64"/>
    </row>
    <row r="13" spans="1:14" x14ac:dyDescent="0.25">
      <c r="A13" t="s">
        <v>35</v>
      </c>
      <c r="B13" s="81" t="s">
        <v>68</v>
      </c>
      <c r="C13" s="81"/>
      <c r="E13" t="s">
        <v>34</v>
      </c>
      <c r="G13" s="68" t="s">
        <v>44</v>
      </c>
      <c r="I13" s="64"/>
      <c r="J13" s="64"/>
      <c r="K13" s="64"/>
      <c r="L13" s="64"/>
      <c r="M13" s="64"/>
      <c r="N13" s="64"/>
    </row>
    <row r="14" spans="1:14" x14ac:dyDescent="0.25">
      <c r="B14" s="81" t="s">
        <v>69</v>
      </c>
      <c r="C14" s="81"/>
      <c r="E14" t="s">
        <v>33</v>
      </c>
      <c r="G14" s="60">
        <v>44927</v>
      </c>
      <c r="I14" s="64"/>
      <c r="J14" s="64"/>
      <c r="K14" s="64"/>
      <c r="L14" s="64"/>
      <c r="M14" s="64"/>
      <c r="N14" s="64"/>
    </row>
    <row r="15" spans="1:14" x14ac:dyDescent="0.25">
      <c r="E15" s="47" t="s">
        <v>32</v>
      </c>
      <c r="G15" s="59">
        <f>G14+7</f>
        <v>44934</v>
      </c>
      <c r="I15" s="64"/>
      <c r="J15" s="64"/>
      <c r="K15" s="64"/>
      <c r="L15" s="64"/>
      <c r="M15" s="64"/>
      <c r="N15" s="64"/>
    </row>
    <row r="16" spans="1:14" ht="15.75" thickBot="1" x14ac:dyDescent="0.3">
      <c r="I16" s="63"/>
    </row>
    <row r="17" spans="1:14" ht="15.75" thickBot="1" x14ac:dyDescent="0.3">
      <c r="A17" s="86" t="s">
        <v>31</v>
      </c>
      <c r="B17" s="87"/>
      <c r="C17" s="58" t="s">
        <v>10</v>
      </c>
      <c r="D17" s="57" t="s">
        <v>30</v>
      </c>
      <c r="E17" s="57" t="s">
        <v>29</v>
      </c>
      <c r="F17" s="57" t="s">
        <v>28</v>
      </c>
      <c r="G17" s="57" t="s">
        <v>27</v>
      </c>
      <c r="I17" s="64"/>
    </row>
    <row r="18" spans="1:14" x14ac:dyDescent="0.25">
      <c r="A18" s="90" t="str">
        <f>E7</f>
        <v>NOM Prénom</v>
      </c>
      <c r="B18" s="91"/>
      <c r="C18" s="88"/>
      <c r="D18" s="56"/>
      <c r="E18" s="33" t="s">
        <v>43</v>
      </c>
      <c r="F18" s="55"/>
      <c r="G18" s="54"/>
      <c r="I18" s="64"/>
    </row>
    <row r="19" spans="1:14" x14ac:dyDescent="0.25">
      <c r="A19" s="80"/>
      <c r="B19" s="92"/>
      <c r="C19" s="34"/>
      <c r="D19" s="33"/>
      <c r="E19" s="67"/>
      <c r="F19" s="66"/>
      <c r="G19" s="54"/>
      <c r="I19" s="64"/>
    </row>
    <row r="20" spans="1:14" x14ac:dyDescent="0.25">
      <c r="A20" s="80"/>
      <c r="B20" s="92"/>
      <c r="C20" s="34"/>
      <c r="F20" s="55"/>
      <c r="G20" s="54"/>
      <c r="I20" s="64"/>
    </row>
    <row r="21" spans="1:14" ht="15.75" thickBot="1" x14ac:dyDescent="0.3">
      <c r="A21" s="82"/>
      <c r="B21" s="83"/>
      <c r="C21" s="89"/>
      <c r="D21" s="53"/>
      <c r="E21" s="53"/>
      <c r="F21" s="52"/>
      <c r="G21" s="51"/>
      <c r="I21" s="63"/>
      <c r="J21" s="63"/>
      <c r="K21" s="63"/>
      <c r="L21" s="63"/>
      <c r="M21" s="63"/>
      <c r="N21" s="63"/>
    </row>
    <row r="22" spans="1:14" ht="16.5" thickBot="1" x14ac:dyDescent="0.3">
      <c r="F22" s="50" t="s">
        <v>26</v>
      </c>
      <c r="G22" s="49">
        <f>SUM(G18:G21)</f>
        <v>0</v>
      </c>
      <c r="I22" s="64"/>
      <c r="J22" s="64"/>
      <c r="K22" s="64"/>
      <c r="L22" s="64"/>
      <c r="M22" s="64"/>
      <c r="N22" s="64"/>
    </row>
    <row r="23" spans="1:14" x14ac:dyDescent="0.25">
      <c r="I23" s="64"/>
      <c r="J23" s="64"/>
      <c r="K23" s="64"/>
      <c r="L23" s="64"/>
      <c r="M23" s="64"/>
      <c r="N23" s="64"/>
    </row>
    <row r="24" spans="1:14" x14ac:dyDescent="0.25">
      <c r="I24" s="64"/>
      <c r="J24" s="64"/>
      <c r="K24" s="64"/>
      <c r="L24" s="64"/>
      <c r="M24" s="64"/>
      <c r="N24" s="64"/>
    </row>
    <row r="25" spans="1:14" x14ac:dyDescent="0.25">
      <c r="I25" s="64"/>
      <c r="J25" s="64"/>
      <c r="K25" s="64"/>
      <c r="L25" s="64"/>
      <c r="M25" s="64"/>
      <c r="N25" s="64"/>
    </row>
    <row r="26" spans="1:14" x14ac:dyDescent="0.25">
      <c r="I26" s="64"/>
      <c r="J26" s="64"/>
      <c r="K26" s="64"/>
      <c r="L26" s="64"/>
      <c r="M26" s="64"/>
      <c r="N26" s="64"/>
    </row>
    <row r="27" spans="1:14" x14ac:dyDescent="0.25">
      <c r="I27" s="65"/>
      <c r="J27" s="65"/>
      <c r="K27" s="65"/>
      <c r="L27" s="65"/>
      <c r="M27" s="65"/>
      <c r="N27" s="65"/>
    </row>
    <row r="28" spans="1:14" x14ac:dyDescent="0.25">
      <c r="I28" s="64"/>
      <c r="J28" s="64"/>
      <c r="K28" s="64"/>
      <c r="L28" s="64"/>
      <c r="M28" s="64"/>
      <c r="N28" s="64"/>
    </row>
    <row r="29" spans="1:14" ht="21.75" thickBot="1" x14ac:dyDescent="0.4">
      <c r="G29" s="48"/>
      <c r="I29" s="64"/>
      <c r="J29" s="64"/>
      <c r="K29" s="64"/>
      <c r="L29" s="64"/>
      <c r="M29" s="64"/>
      <c r="N29" s="64"/>
    </row>
    <row r="30" spans="1:14" ht="21.75" thickBot="1" x14ac:dyDescent="0.4">
      <c r="B30" s="77" t="s">
        <v>25</v>
      </c>
      <c r="C30" s="78"/>
      <c r="D30" s="78"/>
      <c r="E30" s="78"/>
      <c r="F30" s="79"/>
      <c r="I30" s="64"/>
      <c r="J30" s="64"/>
      <c r="K30" s="64"/>
      <c r="L30" s="64"/>
      <c r="M30" s="64"/>
      <c r="N30" s="64"/>
    </row>
    <row r="31" spans="1:14" x14ac:dyDescent="0.25">
      <c r="I31" s="64"/>
      <c r="J31" s="64"/>
      <c r="K31" s="64"/>
      <c r="L31" s="64"/>
      <c r="M31" s="64"/>
      <c r="N31" s="64"/>
    </row>
    <row r="32" spans="1:14" x14ac:dyDescent="0.25">
      <c r="A32" t="s">
        <v>24</v>
      </c>
      <c r="I32" s="64"/>
      <c r="J32" s="64"/>
      <c r="K32" s="64"/>
      <c r="L32" s="64"/>
      <c r="M32" s="64"/>
      <c r="N32" s="64"/>
    </row>
    <row r="33" spans="1:14" x14ac:dyDescent="0.25">
      <c r="A33" t="s">
        <v>23</v>
      </c>
      <c r="I33" s="64"/>
      <c r="J33" s="64"/>
      <c r="K33" s="64"/>
      <c r="L33" s="64"/>
      <c r="M33" s="64"/>
      <c r="N33" s="64"/>
    </row>
    <row r="34" spans="1:14" ht="15.75" thickBot="1" x14ac:dyDescent="0.3">
      <c r="I34" s="63"/>
    </row>
    <row r="35" spans="1:14" ht="15.75" x14ac:dyDescent="0.25">
      <c r="A35" t="s">
        <v>22</v>
      </c>
      <c r="D35" s="71" t="s">
        <v>70</v>
      </c>
      <c r="E35" s="72"/>
    </row>
    <row r="36" spans="1:14" ht="15.75" x14ac:dyDescent="0.25">
      <c r="A36" t="s">
        <v>42</v>
      </c>
      <c r="D36" s="73">
        <f>G22</f>
        <v>0</v>
      </c>
      <c r="E36" s="74"/>
    </row>
    <row r="37" spans="1:14" ht="16.5" thickBot="1" x14ac:dyDescent="0.3">
      <c r="A37" t="s">
        <v>21</v>
      </c>
      <c r="D37" s="75" t="str">
        <f>G12</f>
        <v>xxxx-xx-xxx</v>
      </c>
      <c r="E37" s="76"/>
    </row>
    <row r="39" spans="1:14" x14ac:dyDescent="0.25">
      <c r="A39" t="s">
        <v>41</v>
      </c>
    </row>
    <row r="43" spans="1:14" x14ac:dyDescent="0.25">
      <c r="E43" s="62" t="s">
        <v>71</v>
      </c>
    </row>
    <row r="44" spans="1:14" x14ac:dyDescent="0.25">
      <c r="E44" t="s">
        <v>72</v>
      </c>
    </row>
    <row r="45" spans="1:14" x14ac:dyDescent="0.25">
      <c r="E45" t="s">
        <v>73</v>
      </c>
    </row>
    <row r="46" spans="1:14" x14ac:dyDescent="0.25">
      <c r="E46" t="s">
        <v>74</v>
      </c>
    </row>
    <row r="47" spans="1:14" x14ac:dyDescent="0.25">
      <c r="E47" t="s">
        <v>69</v>
      </c>
    </row>
  </sheetData>
  <mergeCells count="15">
    <mergeCell ref="B14:C14"/>
    <mergeCell ref="B7:C7"/>
    <mergeCell ref="B10:C10"/>
    <mergeCell ref="B11:C11"/>
    <mergeCell ref="B12:C12"/>
    <mergeCell ref="B13:C13"/>
    <mergeCell ref="D35:E35"/>
    <mergeCell ref="D36:E36"/>
    <mergeCell ref="D37:E37"/>
    <mergeCell ref="B30:F30"/>
    <mergeCell ref="A17:B17"/>
    <mergeCell ref="A18:B18"/>
    <mergeCell ref="A19:B19"/>
    <mergeCell ref="A20:B20"/>
    <mergeCell ref="A21:B21"/>
  </mergeCells>
  <dataValidations count="3">
    <dataValidation type="list" allowBlank="1" showInputMessage="1" showErrorMessage="1" sqref="E18">
      <formula1>type</formula1>
    </dataValidation>
    <dataValidation type="list" allowBlank="1" showInputMessage="1" showErrorMessage="1" sqref="E6">
      <formula1>attention</formula1>
    </dataValidation>
    <dataValidation type="list" allowBlank="1" showInputMessage="1" showErrorMessage="1" sqref="G13">
      <formula1>facture</formula1>
    </dataValidation>
  </dataValidations>
  <hyperlinks>
    <hyperlink ref="B12" r:id="rId1" display="compta@kinechezvous.be"/>
  </hyperlinks>
  <pageMargins left="0.70866141732283472" right="0.70866141732283472" top="0.74803149606299213" bottom="0.74803149606299213" header="0.31496062992125984" footer="0.31496062992125984"/>
  <pageSetup paperSize="9" pageOrder="overThenDown"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9"/>
  <sheetViews>
    <sheetView workbookViewId="0">
      <selection activeCell="G10" sqref="G10"/>
    </sheetView>
  </sheetViews>
  <sheetFormatPr baseColWidth="10" defaultRowHeight="15" x14ac:dyDescent="0.25"/>
  <sheetData>
    <row r="2" spans="2:7" x14ac:dyDescent="0.25">
      <c r="B2" t="s">
        <v>64</v>
      </c>
      <c r="E2" t="s">
        <v>63</v>
      </c>
      <c r="G2" t="s">
        <v>62</v>
      </c>
    </row>
    <row r="3" spans="2:7" x14ac:dyDescent="0.25">
      <c r="B3" t="s">
        <v>44</v>
      </c>
      <c r="E3" t="s">
        <v>61</v>
      </c>
      <c r="G3" t="s">
        <v>43</v>
      </c>
    </row>
    <row r="4" spans="2:7" x14ac:dyDescent="0.25">
      <c r="B4" t="s">
        <v>60</v>
      </c>
      <c r="E4" t="s">
        <v>49</v>
      </c>
      <c r="G4" t="s">
        <v>59</v>
      </c>
    </row>
    <row r="5" spans="2:7" x14ac:dyDescent="0.25">
      <c r="B5" t="s">
        <v>4</v>
      </c>
      <c r="G5" t="s">
        <v>58</v>
      </c>
    </row>
    <row r="6" spans="2:7" x14ac:dyDescent="0.25">
      <c r="B6" t="s">
        <v>57</v>
      </c>
      <c r="G6" t="s">
        <v>56</v>
      </c>
    </row>
    <row r="7" spans="2:7" x14ac:dyDescent="0.25">
      <c r="B7" t="s">
        <v>55</v>
      </c>
      <c r="G7" t="s">
        <v>54</v>
      </c>
    </row>
    <row r="8" spans="2:7" x14ac:dyDescent="0.25">
      <c r="B8" t="s">
        <v>53</v>
      </c>
      <c r="G8" t="s">
        <v>52</v>
      </c>
    </row>
    <row r="9" spans="2:7" x14ac:dyDescent="0.25">
      <c r="B9" t="s">
        <v>51</v>
      </c>
      <c r="G9"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7"/>
  <sheetViews>
    <sheetView topLeftCell="B1" zoomScale="86" zoomScaleNormal="86" workbookViewId="0">
      <selection activeCell="R21" sqref="R21"/>
    </sheetView>
  </sheetViews>
  <sheetFormatPr baseColWidth="10" defaultRowHeight="15" x14ac:dyDescent="0.25"/>
  <cols>
    <col min="2" max="2" width="11.42578125" style="15"/>
    <col min="17" max="18" width="12.85546875" bestFit="1" customWidth="1"/>
  </cols>
  <sheetData>
    <row r="1" spans="1:21" ht="18.75" x14ac:dyDescent="0.3">
      <c r="A1" s="84" t="s">
        <v>0</v>
      </c>
      <c r="B1" s="84"/>
      <c r="C1" s="84" t="s">
        <v>1</v>
      </c>
      <c r="D1" s="84"/>
      <c r="E1" s="84"/>
      <c r="F1" s="84" t="s">
        <v>2</v>
      </c>
      <c r="G1" s="84"/>
      <c r="H1" s="84"/>
      <c r="I1" s="84"/>
      <c r="J1" s="84" t="s">
        <v>3</v>
      </c>
      <c r="K1" s="84"/>
      <c r="L1" s="84" t="s">
        <v>4</v>
      </c>
      <c r="M1" s="84"/>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c r="O2" s="34"/>
      <c r="P2" s="34"/>
      <c r="Q2" s="34"/>
      <c r="R2" s="34"/>
      <c r="S2" s="34"/>
    </row>
    <row r="3" spans="1:21" ht="18.75" x14ac:dyDescent="0.3">
      <c r="A3" s="1" t="s">
        <v>11</v>
      </c>
      <c r="B3" s="3">
        <v>1</v>
      </c>
      <c r="C3" s="7">
        <v>567136</v>
      </c>
      <c r="D3" s="7">
        <v>639170</v>
      </c>
      <c r="E3" s="7">
        <v>567151</v>
      </c>
      <c r="F3" s="8">
        <v>29.97</v>
      </c>
      <c r="G3" s="8">
        <v>1.1299999999999999</v>
      </c>
      <c r="H3" s="8">
        <v>7</v>
      </c>
      <c r="I3" s="9">
        <f>SUM(F3:H3)</f>
        <v>38.099999999999994</v>
      </c>
      <c r="J3" s="10">
        <f>23.72+7</f>
        <v>30.72</v>
      </c>
      <c r="K3" s="11">
        <f>27.47+7</f>
        <v>34.47</v>
      </c>
      <c r="L3" s="12">
        <f>I3-J3</f>
        <v>7.3799999999999955</v>
      </c>
      <c r="M3" s="13">
        <f>I3-K3</f>
        <v>3.6299999999999955</v>
      </c>
      <c r="O3" s="24" t="s">
        <v>75</v>
      </c>
      <c r="P3" s="34"/>
      <c r="Q3" s="34"/>
      <c r="R3" s="34"/>
      <c r="S3" s="34"/>
    </row>
    <row r="4" spans="1:21" ht="18.75" x14ac:dyDescent="0.3">
      <c r="A4" s="1"/>
      <c r="B4" s="3">
        <v>2</v>
      </c>
      <c r="C4" s="7">
        <v>567136</v>
      </c>
      <c r="D4" s="7">
        <v>639170</v>
      </c>
      <c r="E4" s="7" t="s">
        <v>12</v>
      </c>
      <c r="F4" s="8">
        <v>29.97</v>
      </c>
      <c r="G4" s="8">
        <v>1.1299999999999999</v>
      </c>
      <c r="H4" s="14" t="s">
        <v>12</v>
      </c>
      <c r="I4" s="9">
        <f t="shared" ref="I4:I11" si="0">SUM(F4:H4)</f>
        <v>31.099999999999998</v>
      </c>
      <c r="J4" s="10">
        <v>23.72</v>
      </c>
      <c r="K4" s="11">
        <v>27.47</v>
      </c>
      <c r="L4" s="12">
        <f t="shared" ref="L4:L11" si="1">I4-J4</f>
        <v>7.379999999999999</v>
      </c>
      <c r="M4" s="13">
        <f t="shared" ref="M4:M11" si="2">I4-K4</f>
        <v>3.629999999999999</v>
      </c>
      <c r="O4" s="34"/>
      <c r="P4" s="34"/>
      <c r="Q4" s="34"/>
      <c r="R4" s="34"/>
      <c r="S4" s="34"/>
      <c r="T4" s="21"/>
      <c r="U4" s="23"/>
    </row>
    <row r="5" spans="1:21" ht="19.5" thickBot="1" x14ac:dyDescent="0.35">
      <c r="B5" s="3">
        <v>3</v>
      </c>
      <c r="C5" s="7">
        <v>567136</v>
      </c>
      <c r="D5" s="7">
        <v>639170</v>
      </c>
      <c r="E5" s="7" t="s">
        <v>12</v>
      </c>
      <c r="F5" s="8">
        <v>29.97</v>
      </c>
      <c r="G5" s="8">
        <v>1.1299999999999999</v>
      </c>
      <c r="H5" s="14" t="s">
        <v>12</v>
      </c>
      <c r="I5" s="9">
        <f t="shared" si="0"/>
        <v>31.099999999999998</v>
      </c>
      <c r="J5" s="10">
        <v>23.72</v>
      </c>
      <c r="K5" s="11">
        <v>27.47</v>
      </c>
      <c r="L5" s="12">
        <f t="shared" si="1"/>
        <v>7.379999999999999</v>
      </c>
      <c r="M5" s="13">
        <f t="shared" si="2"/>
        <v>3.629999999999999</v>
      </c>
    </row>
    <row r="6" spans="1:21" ht="18.75" x14ac:dyDescent="0.3">
      <c r="B6" s="3">
        <v>4</v>
      </c>
      <c r="C6" s="7">
        <v>567136</v>
      </c>
      <c r="D6" s="7">
        <v>639170</v>
      </c>
      <c r="E6" s="7" t="s">
        <v>12</v>
      </c>
      <c r="F6" s="8">
        <v>29.97</v>
      </c>
      <c r="G6" s="8">
        <v>1.1299999999999999</v>
      </c>
      <c r="H6" s="14" t="s">
        <v>12</v>
      </c>
      <c r="I6" s="9">
        <f t="shared" si="0"/>
        <v>31.099999999999998</v>
      </c>
      <c r="J6" s="10">
        <v>23.72</v>
      </c>
      <c r="K6" s="11">
        <v>27.47</v>
      </c>
      <c r="L6" s="12">
        <f t="shared" si="1"/>
        <v>7.379999999999999</v>
      </c>
      <c r="M6" s="13">
        <f t="shared" si="2"/>
        <v>3.629999999999999</v>
      </c>
      <c r="O6" s="29" t="s">
        <v>13</v>
      </c>
      <c r="P6" s="30" t="s">
        <v>10</v>
      </c>
      <c r="Q6" s="31" t="s">
        <v>14</v>
      </c>
      <c r="R6" s="32" t="s">
        <v>15</v>
      </c>
      <c r="S6" s="22"/>
    </row>
    <row r="7" spans="1:21" ht="19.5" thickBot="1" x14ac:dyDescent="0.35">
      <c r="B7" s="3">
        <v>5</v>
      </c>
      <c r="C7" s="7">
        <v>567136</v>
      </c>
      <c r="D7" s="7">
        <v>639170</v>
      </c>
      <c r="E7" s="7" t="s">
        <v>12</v>
      </c>
      <c r="F7" s="8">
        <v>29.97</v>
      </c>
      <c r="G7" s="8">
        <v>1.1299999999999999</v>
      </c>
      <c r="H7" s="14" t="s">
        <v>12</v>
      </c>
      <c r="I7" s="9">
        <f t="shared" si="0"/>
        <v>31.099999999999998</v>
      </c>
      <c r="J7" s="10">
        <v>23.72</v>
      </c>
      <c r="K7" s="11">
        <v>27.47</v>
      </c>
      <c r="L7" s="12">
        <f t="shared" si="1"/>
        <v>7.379999999999999</v>
      </c>
      <c r="M7" s="13">
        <f t="shared" si="2"/>
        <v>3.629999999999999</v>
      </c>
      <c r="O7" s="20" t="s">
        <v>17</v>
      </c>
      <c r="P7" s="26" t="s">
        <v>16</v>
      </c>
      <c r="Q7" s="27" cm="1">
        <f t="array" aca="1" ref="Q7" ca="1">IFERROR(SUM(OFFSET($I$2,MATCH(LEFT(O7,SEARCH("-",O7)-1)*1,patho,0),,MATCH(MID(O7,SEARCH("-",O7)+1,10)*1,patho,0)-MATCH(LEFT(O7,SEARCH("-",O7)-1)*1,patho,0)+1)),SUMPRODUCT((patho=O7*1)*(total)))</f>
        <v>168.6</v>
      </c>
      <c r="R7" s="28" cm="1">
        <f t="array" aca="1" ref="R7" ca="1">IFERROR(SUM(OFFSET($I$2,MATCH(LEFT(O7,SEARCH("-",O7)-1)*1,patho,0),IF(P7="non",1,2),MATCH(MID(O7,SEARCH("-",O7)+1,10)*1,patho,0)-MATCH(LEFT(O7,SEARCH("-",O7)-1)*1,patho,0)+1)),SUMPRODUCT((patho=O7*1)*(CHOOSE(MATCH(P7,{"non";"oui"},0),nonbim,bim))))</f>
        <v>35.700000000000003</v>
      </c>
    </row>
    <row r="8" spans="1:21" ht="18.75" x14ac:dyDescent="0.3">
      <c r="B8" s="3">
        <v>6</v>
      </c>
      <c r="C8" s="7">
        <v>567136</v>
      </c>
      <c r="D8" s="7">
        <v>639170</v>
      </c>
      <c r="E8" s="7" t="s">
        <v>12</v>
      </c>
      <c r="F8" s="8">
        <v>29.97</v>
      </c>
      <c r="G8" s="8">
        <v>1.1299999999999999</v>
      </c>
      <c r="H8" s="14" t="s">
        <v>12</v>
      </c>
      <c r="I8" s="9">
        <f t="shared" si="0"/>
        <v>31.099999999999998</v>
      </c>
      <c r="J8" s="10">
        <v>23.72</v>
      </c>
      <c r="K8" s="11">
        <v>27.47</v>
      </c>
      <c r="L8" s="12">
        <f t="shared" si="1"/>
        <v>7.379999999999999</v>
      </c>
      <c r="M8" s="13">
        <f t="shared" si="2"/>
        <v>3.629999999999999</v>
      </c>
    </row>
    <row r="9" spans="1:21" ht="18.75" x14ac:dyDescent="0.3">
      <c r="B9" s="3">
        <v>7</v>
      </c>
      <c r="C9" s="7">
        <v>567136</v>
      </c>
      <c r="D9" s="7">
        <v>639170</v>
      </c>
      <c r="E9" s="7" t="s">
        <v>12</v>
      </c>
      <c r="F9" s="8">
        <v>29.97</v>
      </c>
      <c r="G9" s="8">
        <v>1.1299999999999999</v>
      </c>
      <c r="H9" s="14" t="s">
        <v>12</v>
      </c>
      <c r="I9" s="9">
        <f t="shared" si="0"/>
        <v>31.099999999999998</v>
      </c>
      <c r="J9" s="10">
        <v>23.72</v>
      </c>
      <c r="K9" s="11">
        <v>27.47</v>
      </c>
      <c r="L9" s="12">
        <f t="shared" si="1"/>
        <v>7.379999999999999</v>
      </c>
      <c r="M9" s="13">
        <f t="shared" si="2"/>
        <v>3.629999999999999</v>
      </c>
    </row>
    <row r="10" spans="1:21" ht="18.75" x14ac:dyDescent="0.3">
      <c r="B10" s="3">
        <v>8</v>
      </c>
      <c r="C10" s="7">
        <v>567136</v>
      </c>
      <c r="D10" s="7">
        <v>639170</v>
      </c>
      <c r="E10" s="7" t="s">
        <v>12</v>
      </c>
      <c r="F10" s="8">
        <v>29.97</v>
      </c>
      <c r="G10" s="8">
        <v>1.1299999999999999</v>
      </c>
      <c r="H10" s="14" t="s">
        <v>12</v>
      </c>
      <c r="I10" s="9">
        <f t="shared" si="0"/>
        <v>31.099999999999998</v>
      </c>
      <c r="J10" s="10">
        <v>23.72</v>
      </c>
      <c r="K10" s="11">
        <v>27.47</v>
      </c>
      <c r="L10" s="12">
        <f t="shared" si="1"/>
        <v>7.379999999999999</v>
      </c>
      <c r="M10" s="13">
        <f t="shared" si="2"/>
        <v>3.629999999999999</v>
      </c>
    </row>
    <row r="11" spans="1:21" ht="18.75" x14ac:dyDescent="0.3">
      <c r="B11" s="3">
        <v>9</v>
      </c>
      <c r="C11" s="7">
        <v>567136</v>
      </c>
      <c r="D11" s="7">
        <v>639170</v>
      </c>
      <c r="E11" s="7" t="s">
        <v>12</v>
      </c>
      <c r="F11" s="8">
        <v>29.97</v>
      </c>
      <c r="G11" s="8">
        <v>1.1299999999999999</v>
      </c>
      <c r="H11" s="14" t="s">
        <v>12</v>
      </c>
      <c r="I11" s="9">
        <f t="shared" si="0"/>
        <v>31.099999999999998</v>
      </c>
      <c r="J11" s="10">
        <v>23.72</v>
      </c>
      <c r="K11" s="11">
        <v>27.47</v>
      </c>
      <c r="L11" s="12">
        <f t="shared" si="1"/>
        <v>7.379999999999999</v>
      </c>
      <c r="M11" s="13">
        <f t="shared" si="2"/>
        <v>3.629999999999999</v>
      </c>
    </row>
    <row r="12" spans="1:21" ht="18.75" x14ac:dyDescent="0.3">
      <c r="A12" s="1"/>
      <c r="B12" s="3">
        <v>10</v>
      </c>
      <c r="C12" s="7">
        <v>560313</v>
      </c>
      <c r="D12" s="7">
        <v>639170</v>
      </c>
      <c r="E12" s="7" t="s">
        <v>12</v>
      </c>
      <c r="F12" s="8">
        <v>26.97</v>
      </c>
      <c r="G12" s="8">
        <v>1.1299999999999999</v>
      </c>
      <c r="H12" s="14" t="s">
        <v>12</v>
      </c>
      <c r="I12" s="9">
        <f>SUM(F12:H12)</f>
        <v>28.099999999999998</v>
      </c>
      <c r="J12" s="10">
        <v>20.72</v>
      </c>
      <c r="K12" s="11">
        <v>24.47</v>
      </c>
      <c r="L12" s="12">
        <f>I12-J12</f>
        <v>7.379999999999999</v>
      </c>
      <c r="M12" s="13">
        <f>I12-K12</f>
        <v>3.629999999999999</v>
      </c>
    </row>
    <row r="13" spans="1:21" ht="18.75" x14ac:dyDescent="0.3">
      <c r="B13" s="3">
        <v>11</v>
      </c>
      <c r="C13" s="7">
        <v>560313</v>
      </c>
      <c r="D13" s="7">
        <v>639170</v>
      </c>
      <c r="E13" s="7" t="s">
        <v>12</v>
      </c>
      <c r="F13" s="8">
        <v>26.97</v>
      </c>
      <c r="G13" s="8">
        <v>1.1299999999999999</v>
      </c>
      <c r="H13" s="14" t="s">
        <v>12</v>
      </c>
      <c r="I13" s="9">
        <f t="shared" ref="I13" si="3">SUM(F13:H13)</f>
        <v>28.099999999999998</v>
      </c>
      <c r="J13" s="10">
        <v>20.72</v>
      </c>
      <c r="K13" s="11">
        <v>24.47</v>
      </c>
      <c r="L13" s="12">
        <f t="shared" ref="L13:L20" si="4">I13-J13</f>
        <v>7.379999999999999</v>
      </c>
      <c r="M13" s="13">
        <f t="shared" ref="M13:M20" si="5">I13-K13</f>
        <v>3.629999999999999</v>
      </c>
    </row>
    <row r="14" spans="1:21" ht="18.75" x14ac:dyDescent="0.3">
      <c r="B14" s="3">
        <v>12</v>
      </c>
      <c r="C14" s="7">
        <v>560313</v>
      </c>
      <c r="D14" s="7">
        <v>639170</v>
      </c>
      <c r="E14" s="7" t="s">
        <v>12</v>
      </c>
      <c r="F14" s="8">
        <v>26.97</v>
      </c>
      <c r="G14" s="8">
        <v>1.1299999999999999</v>
      </c>
      <c r="H14" s="14" t="s">
        <v>12</v>
      </c>
      <c r="I14" s="9">
        <v>28.1</v>
      </c>
      <c r="J14" s="10">
        <v>20.72</v>
      </c>
      <c r="K14" s="11">
        <v>24.47</v>
      </c>
      <c r="L14" s="12">
        <f t="shared" si="4"/>
        <v>7.3800000000000026</v>
      </c>
      <c r="M14" s="13">
        <f t="shared" si="5"/>
        <v>3.6300000000000026</v>
      </c>
    </row>
    <row r="15" spans="1:21" ht="18.75" x14ac:dyDescent="0.3">
      <c r="B15" s="3">
        <v>13</v>
      </c>
      <c r="C15" s="7">
        <v>560313</v>
      </c>
      <c r="D15" s="7">
        <v>639170</v>
      </c>
      <c r="E15" s="7" t="s">
        <v>12</v>
      </c>
      <c r="F15" s="8">
        <v>26.97</v>
      </c>
      <c r="G15" s="8">
        <v>1.1299999999999999</v>
      </c>
      <c r="H15" s="14" t="s">
        <v>12</v>
      </c>
      <c r="I15" s="9">
        <v>28.1</v>
      </c>
      <c r="J15" s="10">
        <v>20.72</v>
      </c>
      <c r="K15" s="11">
        <v>24.47</v>
      </c>
      <c r="L15" s="12">
        <f t="shared" si="4"/>
        <v>7.3800000000000026</v>
      </c>
      <c r="M15" s="13">
        <f t="shared" si="5"/>
        <v>3.6300000000000026</v>
      </c>
    </row>
    <row r="16" spans="1:21" ht="18.75" x14ac:dyDescent="0.3">
      <c r="B16" s="3">
        <v>14</v>
      </c>
      <c r="C16" s="7">
        <v>560313</v>
      </c>
      <c r="D16" s="7">
        <v>639170</v>
      </c>
      <c r="E16" s="7" t="s">
        <v>12</v>
      </c>
      <c r="F16" s="8">
        <v>26.97</v>
      </c>
      <c r="G16" s="8">
        <v>1.1299999999999999</v>
      </c>
      <c r="H16" s="14" t="s">
        <v>12</v>
      </c>
      <c r="I16" s="9">
        <v>28.1</v>
      </c>
      <c r="J16" s="10">
        <v>20.72</v>
      </c>
      <c r="K16" s="11">
        <v>24.47</v>
      </c>
      <c r="L16" s="12">
        <f t="shared" si="4"/>
        <v>7.3800000000000026</v>
      </c>
      <c r="M16" s="13">
        <f t="shared" si="5"/>
        <v>3.6300000000000026</v>
      </c>
    </row>
    <row r="17" spans="1:13" ht="18.75" x14ac:dyDescent="0.3">
      <c r="B17" s="3">
        <v>15</v>
      </c>
      <c r="C17" s="7">
        <v>560313</v>
      </c>
      <c r="D17" s="7">
        <v>639170</v>
      </c>
      <c r="E17" s="7" t="s">
        <v>12</v>
      </c>
      <c r="F17" s="8">
        <v>26.97</v>
      </c>
      <c r="G17" s="8">
        <v>1.1299999999999999</v>
      </c>
      <c r="H17" s="14" t="s">
        <v>12</v>
      </c>
      <c r="I17" s="9">
        <v>28.1</v>
      </c>
      <c r="J17" s="10">
        <v>20.72</v>
      </c>
      <c r="K17" s="11">
        <v>24.47</v>
      </c>
      <c r="L17" s="12">
        <f t="shared" si="4"/>
        <v>7.3800000000000026</v>
      </c>
      <c r="M17" s="13">
        <f t="shared" si="5"/>
        <v>3.6300000000000026</v>
      </c>
    </row>
    <row r="18" spans="1:13" ht="18.75" x14ac:dyDescent="0.3">
      <c r="B18" s="3">
        <v>16</v>
      </c>
      <c r="C18" s="7">
        <v>560313</v>
      </c>
      <c r="D18" s="7">
        <v>639170</v>
      </c>
      <c r="E18" s="7" t="s">
        <v>12</v>
      </c>
      <c r="F18" s="8">
        <v>26.97</v>
      </c>
      <c r="G18" s="8">
        <v>1.1299999999999999</v>
      </c>
      <c r="H18" s="14" t="s">
        <v>12</v>
      </c>
      <c r="I18" s="9">
        <v>28.1</v>
      </c>
      <c r="J18" s="10">
        <v>20.72</v>
      </c>
      <c r="K18" s="11">
        <v>24.47</v>
      </c>
      <c r="L18" s="12">
        <f t="shared" si="4"/>
        <v>7.3800000000000026</v>
      </c>
      <c r="M18" s="13">
        <f t="shared" si="5"/>
        <v>3.6300000000000026</v>
      </c>
    </row>
    <row r="19" spans="1:13" ht="18.75" x14ac:dyDescent="0.3">
      <c r="B19" s="3">
        <v>17</v>
      </c>
      <c r="C19" s="7">
        <v>560313</v>
      </c>
      <c r="D19" s="7">
        <v>639170</v>
      </c>
      <c r="E19" s="7" t="s">
        <v>12</v>
      </c>
      <c r="F19" s="8">
        <v>26.97</v>
      </c>
      <c r="G19" s="8">
        <v>1.1299999999999999</v>
      </c>
      <c r="H19" s="14" t="s">
        <v>12</v>
      </c>
      <c r="I19" s="9">
        <v>28.1</v>
      </c>
      <c r="J19" s="10">
        <v>20.72</v>
      </c>
      <c r="K19" s="11">
        <v>24.47</v>
      </c>
      <c r="L19" s="12">
        <f t="shared" si="4"/>
        <v>7.3800000000000026</v>
      </c>
      <c r="M19" s="13">
        <f t="shared" si="5"/>
        <v>3.6300000000000026</v>
      </c>
    </row>
    <row r="20" spans="1:13" ht="18.75" x14ac:dyDescent="0.3">
      <c r="B20" s="3">
        <v>18</v>
      </c>
      <c r="C20" s="7">
        <v>560313</v>
      </c>
      <c r="D20" s="7">
        <v>639170</v>
      </c>
      <c r="E20" s="7" t="s">
        <v>12</v>
      </c>
      <c r="F20" s="8">
        <v>26.97</v>
      </c>
      <c r="G20" s="8">
        <v>1.1299999999999999</v>
      </c>
      <c r="H20" s="14" t="s">
        <v>12</v>
      </c>
      <c r="I20" s="9">
        <v>28.1</v>
      </c>
      <c r="J20" s="10">
        <v>20.72</v>
      </c>
      <c r="K20" s="11">
        <v>24.47</v>
      </c>
      <c r="L20" s="12">
        <f t="shared" si="4"/>
        <v>7.3800000000000026</v>
      </c>
      <c r="M20" s="13">
        <f t="shared" si="5"/>
        <v>3.6300000000000026</v>
      </c>
    </row>
    <row r="21" spans="1:13" ht="18.75" x14ac:dyDescent="0.3">
      <c r="B21" s="3">
        <v>19</v>
      </c>
      <c r="C21" s="7">
        <v>560350</v>
      </c>
      <c r="D21" s="7">
        <v>639170</v>
      </c>
      <c r="E21" s="7" t="s">
        <v>12</v>
      </c>
      <c r="F21" s="8">
        <v>26.97</v>
      </c>
      <c r="G21" s="8">
        <v>1.1299999999999999</v>
      </c>
      <c r="H21" s="14" t="s">
        <v>12</v>
      </c>
      <c r="I21" s="9">
        <v>28.1</v>
      </c>
      <c r="J21" s="10">
        <v>5.95</v>
      </c>
      <c r="K21" s="11">
        <v>9.6999999999999993</v>
      </c>
      <c r="L21" s="12">
        <f>I21-J21</f>
        <v>22.150000000000002</v>
      </c>
      <c r="M21" s="13">
        <f>I21-K21</f>
        <v>18.400000000000002</v>
      </c>
    </row>
    <row r="22" spans="1:13" ht="18.75" x14ac:dyDescent="0.3">
      <c r="A22" s="1"/>
      <c r="B22" s="3">
        <v>20</v>
      </c>
      <c r="C22" s="7">
        <v>560350</v>
      </c>
      <c r="D22" s="7">
        <v>639170</v>
      </c>
      <c r="E22" s="7" t="s">
        <v>12</v>
      </c>
      <c r="F22" s="8">
        <v>26.97</v>
      </c>
      <c r="G22" s="8">
        <v>1.1299999999999999</v>
      </c>
      <c r="H22" s="14" t="s">
        <v>12</v>
      </c>
      <c r="I22" s="9">
        <v>28.1</v>
      </c>
      <c r="J22" s="10">
        <v>5.95</v>
      </c>
      <c r="K22" s="11">
        <v>9.6999999999999993</v>
      </c>
      <c r="L22" s="12">
        <f t="shared" ref="L22:L40" si="6">I22-J22</f>
        <v>22.150000000000002</v>
      </c>
      <c r="M22" s="13">
        <f t="shared" ref="M22:M40" si="7">I22-K22</f>
        <v>18.400000000000002</v>
      </c>
    </row>
    <row r="23" spans="1:13" ht="18.75" x14ac:dyDescent="0.3">
      <c r="A23" s="1"/>
      <c r="B23" s="3">
        <v>21</v>
      </c>
      <c r="C23" s="7">
        <v>560350</v>
      </c>
      <c r="D23" s="7">
        <v>639170</v>
      </c>
      <c r="E23" s="7" t="s">
        <v>12</v>
      </c>
      <c r="F23" s="8">
        <v>26.97</v>
      </c>
      <c r="G23" s="8">
        <v>1.1299999999999999</v>
      </c>
      <c r="H23" s="14" t="s">
        <v>12</v>
      </c>
      <c r="I23" s="9">
        <v>28.1</v>
      </c>
      <c r="J23" s="10">
        <v>5.95</v>
      </c>
      <c r="K23" s="11">
        <v>9.6999999999999993</v>
      </c>
      <c r="L23" s="12">
        <f t="shared" si="6"/>
        <v>22.150000000000002</v>
      </c>
      <c r="M23" s="13">
        <f t="shared" si="7"/>
        <v>18.400000000000002</v>
      </c>
    </row>
    <row r="24" spans="1:13" ht="18.75" x14ac:dyDescent="0.3">
      <c r="B24" s="3">
        <v>22</v>
      </c>
      <c r="C24" s="7">
        <v>560350</v>
      </c>
      <c r="D24" s="7">
        <v>639170</v>
      </c>
      <c r="E24" s="7" t="s">
        <v>12</v>
      </c>
      <c r="F24" s="8">
        <v>26.97</v>
      </c>
      <c r="G24" s="8">
        <v>1.1299999999999999</v>
      </c>
      <c r="H24" s="14" t="s">
        <v>12</v>
      </c>
      <c r="I24" s="9">
        <v>28.1</v>
      </c>
      <c r="J24" s="10">
        <v>5.95</v>
      </c>
      <c r="K24" s="11">
        <v>9.6999999999999993</v>
      </c>
      <c r="L24" s="12">
        <f t="shared" si="6"/>
        <v>22.150000000000002</v>
      </c>
      <c r="M24" s="13">
        <f t="shared" si="7"/>
        <v>18.400000000000002</v>
      </c>
    </row>
    <row r="25" spans="1:13" ht="18.75" x14ac:dyDescent="0.3">
      <c r="B25" s="3">
        <v>23</v>
      </c>
      <c r="C25" s="7">
        <v>560350</v>
      </c>
      <c r="D25" s="7">
        <v>639170</v>
      </c>
      <c r="E25" s="7" t="s">
        <v>12</v>
      </c>
      <c r="F25" s="8">
        <v>26.97</v>
      </c>
      <c r="G25" s="8">
        <v>1.1299999999999999</v>
      </c>
      <c r="H25" s="14" t="s">
        <v>12</v>
      </c>
      <c r="I25" s="9">
        <v>28.1</v>
      </c>
      <c r="J25" s="10">
        <v>5.95</v>
      </c>
      <c r="K25" s="11">
        <v>9.6999999999999993</v>
      </c>
      <c r="L25" s="12">
        <f t="shared" si="6"/>
        <v>22.150000000000002</v>
      </c>
      <c r="M25" s="13">
        <f t="shared" si="7"/>
        <v>18.400000000000002</v>
      </c>
    </row>
    <row r="26" spans="1:13" ht="18.75" x14ac:dyDescent="0.3">
      <c r="B26" s="3">
        <v>24</v>
      </c>
      <c r="C26" s="7">
        <v>560350</v>
      </c>
      <c r="D26" s="7">
        <v>639170</v>
      </c>
      <c r="E26" s="7" t="s">
        <v>12</v>
      </c>
      <c r="F26" s="8">
        <v>26.97</v>
      </c>
      <c r="G26" s="8">
        <v>1.1299999999999999</v>
      </c>
      <c r="H26" s="14" t="s">
        <v>12</v>
      </c>
      <c r="I26" s="9">
        <v>28.1</v>
      </c>
      <c r="J26" s="10">
        <v>5.95</v>
      </c>
      <c r="K26" s="11">
        <v>9.6999999999999993</v>
      </c>
      <c r="L26" s="12">
        <f t="shared" si="6"/>
        <v>22.150000000000002</v>
      </c>
      <c r="M26" s="13">
        <f t="shared" si="7"/>
        <v>18.400000000000002</v>
      </c>
    </row>
    <row r="27" spans="1:13" ht="18.75" x14ac:dyDescent="0.3">
      <c r="B27" s="3">
        <v>25</v>
      </c>
      <c r="C27" s="7">
        <v>560350</v>
      </c>
      <c r="D27" s="7">
        <v>639170</v>
      </c>
      <c r="E27" s="7" t="s">
        <v>12</v>
      </c>
      <c r="F27" s="8">
        <v>26.97</v>
      </c>
      <c r="G27" s="8">
        <v>1.1299999999999999</v>
      </c>
      <c r="H27" s="14" t="s">
        <v>12</v>
      </c>
      <c r="I27" s="9">
        <v>28.1</v>
      </c>
      <c r="J27" s="10">
        <v>5.95</v>
      </c>
      <c r="K27" s="11">
        <v>9.6999999999999993</v>
      </c>
      <c r="L27" s="12">
        <f t="shared" si="6"/>
        <v>22.150000000000002</v>
      </c>
      <c r="M27" s="13">
        <f t="shared" si="7"/>
        <v>18.400000000000002</v>
      </c>
    </row>
    <row r="28" spans="1:13" ht="18.75" x14ac:dyDescent="0.3">
      <c r="B28" s="3">
        <v>26</v>
      </c>
      <c r="C28" s="7">
        <v>560350</v>
      </c>
      <c r="D28" s="7">
        <v>639170</v>
      </c>
      <c r="E28" s="7" t="s">
        <v>12</v>
      </c>
      <c r="F28" s="8">
        <v>26.97</v>
      </c>
      <c r="G28" s="8">
        <v>1.1299999999999999</v>
      </c>
      <c r="H28" s="14" t="s">
        <v>12</v>
      </c>
      <c r="I28" s="9">
        <v>28.1</v>
      </c>
      <c r="J28" s="10">
        <v>5.95</v>
      </c>
      <c r="K28" s="11">
        <v>9.6999999999999993</v>
      </c>
      <c r="L28" s="12">
        <f t="shared" si="6"/>
        <v>22.150000000000002</v>
      </c>
      <c r="M28" s="13">
        <f t="shared" si="7"/>
        <v>18.400000000000002</v>
      </c>
    </row>
    <row r="29" spans="1:13" ht="18.75" x14ac:dyDescent="0.3">
      <c r="B29" s="3">
        <v>27</v>
      </c>
      <c r="C29" s="7">
        <v>560350</v>
      </c>
      <c r="D29" s="7">
        <v>639170</v>
      </c>
      <c r="E29" s="7" t="s">
        <v>12</v>
      </c>
      <c r="F29" s="8">
        <v>26.97</v>
      </c>
      <c r="G29" s="8">
        <v>1.1299999999999999</v>
      </c>
      <c r="H29" s="14" t="s">
        <v>12</v>
      </c>
      <c r="I29" s="9">
        <v>28.1</v>
      </c>
      <c r="J29" s="10">
        <v>5.95</v>
      </c>
      <c r="K29" s="11">
        <v>9.6999999999999993</v>
      </c>
      <c r="L29" s="12">
        <f t="shared" si="6"/>
        <v>22.150000000000002</v>
      </c>
      <c r="M29" s="13">
        <f t="shared" si="7"/>
        <v>18.400000000000002</v>
      </c>
    </row>
    <row r="30" spans="1:13" ht="18.75" x14ac:dyDescent="0.3">
      <c r="B30" s="3">
        <v>28</v>
      </c>
      <c r="C30" s="7">
        <v>560350</v>
      </c>
      <c r="D30" s="7">
        <v>639170</v>
      </c>
      <c r="E30" s="7" t="s">
        <v>12</v>
      </c>
      <c r="F30" s="8">
        <v>26.97</v>
      </c>
      <c r="G30" s="8">
        <v>1.1299999999999999</v>
      </c>
      <c r="H30" s="14" t="s">
        <v>12</v>
      </c>
      <c r="I30" s="9">
        <v>28.1</v>
      </c>
      <c r="J30" s="10">
        <v>5.95</v>
      </c>
      <c r="K30" s="11">
        <v>9.6999999999999993</v>
      </c>
      <c r="L30" s="12">
        <f t="shared" si="6"/>
        <v>22.150000000000002</v>
      </c>
      <c r="M30" s="13">
        <f t="shared" si="7"/>
        <v>18.400000000000002</v>
      </c>
    </row>
    <row r="31" spans="1:13" ht="18.75" x14ac:dyDescent="0.3">
      <c r="B31" s="3">
        <v>29</v>
      </c>
      <c r="C31" s="7">
        <v>560350</v>
      </c>
      <c r="D31" s="7">
        <v>639170</v>
      </c>
      <c r="E31" s="7" t="s">
        <v>12</v>
      </c>
      <c r="F31" s="8">
        <v>26.97</v>
      </c>
      <c r="G31" s="8">
        <v>1.1299999999999999</v>
      </c>
      <c r="H31" s="14" t="s">
        <v>12</v>
      </c>
      <c r="I31" s="9">
        <v>28.1</v>
      </c>
      <c r="J31" s="10">
        <v>5.95</v>
      </c>
      <c r="K31" s="11">
        <v>9.6999999999999993</v>
      </c>
      <c r="L31" s="12">
        <f t="shared" si="6"/>
        <v>22.150000000000002</v>
      </c>
      <c r="M31" s="13">
        <f t="shared" si="7"/>
        <v>18.400000000000002</v>
      </c>
    </row>
    <row r="32" spans="1:13" ht="18.75" x14ac:dyDescent="0.3">
      <c r="B32" s="3">
        <v>30</v>
      </c>
      <c r="C32" s="7">
        <v>560350</v>
      </c>
      <c r="D32" s="7">
        <v>639170</v>
      </c>
      <c r="E32" s="7" t="s">
        <v>12</v>
      </c>
      <c r="F32" s="8">
        <v>26.97</v>
      </c>
      <c r="G32" s="8">
        <v>1.1299999999999999</v>
      </c>
      <c r="H32" s="14" t="s">
        <v>12</v>
      </c>
      <c r="I32" s="9">
        <v>28.1</v>
      </c>
      <c r="J32" s="10">
        <v>5.95</v>
      </c>
      <c r="K32" s="11">
        <v>9.6999999999999993</v>
      </c>
      <c r="L32" s="12">
        <f t="shared" si="6"/>
        <v>22.150000000000002</v>
      </c>
      <c r="M32" s="13">
        <f t="shared" si="7"/>
        <v>18.400000000000002</v>
      </c>
    </row>
    <row r="33" spans="2:13" ht="18.75" x14ac:dyDescent="0.3">
      <c r="B33" s="3">
        <v>31</v>
      </c>
      <c r="C33" s="7">
        <v>560350</v>
      </c>
      <c r="D33" s="7">
        <v>639170</v>
      </c>
      <c r="E33" s="7" t="s">
        <v>12</v>
      </c>
      <c r="F33" s="8">
        <v>26.97</v>
      </c>
      <c r="G33" s="8">
        <v>1.1299999999999999</v>
      </c>
      <c r="H33" s="14" t="s">
        <v>12</v>
      </c>
      <c r="I33" s="9">
        <v>28.1</v>
      </c>
      <c r="J33" s="10">
        <v>5.95</v>
      </c>
      <c r="K33" s="11">
        <v>9.6999999999999993</v>
      </c>
      <c r="L33" s="12">
        <f t="shared" si="6"/>
        <v>22.150000000000002</v>
      </c>
      <c r="M33" s="13">
        <f t="shared" si="7"/>
        <v>18.400000000000002</v>
      </c>
    </row>
    <row r="34" spans="2:13" ht="18.75" x14ac:dyDescent="0.3">
      <c r="B34" s="3">
        <v>32</v>
      </c>
      <c r="C34" s="7">
        <v>560350</v>
      </c>
      <c r="D34" s="7">
        <v>639170</v>
      </c>
      <c r="E34" s="7" t="s">
        <v>12</v>
      </c>
      <c r="F34" s="8">
        <v>26.97</v>
      </c>
      <c r="G34" s="8">
        <v>1.1299999999999999</v>
      </c>
      <c r="H34" s="14" t="s">
        <v>12</v>
      </c>
      <c r="I34" s="9">
        <v>28.1</v>
      </c>
      <c r="J34" s="10">
        <v>5.95</v>
      </c>
      <c r="K34" s="11">
        <v>9.6999999999999993</v>
      </c>
      <c r="L34" s="12">
        <f t="shared" si="6"/>
        <v>22.150000000000002</v>
      </c>
      <c r="M34" s="13">
        <f t="shared" si="7"/>
        <v>18.400000000000002</v>
      </c>
    </row>
    <row r="35" spans="2:13" ht="18.75" x14ac:dyDescent="0.3">
      <c r="B35" s="3">
        <v>33</v>
      </c>
      <c r="C35" s="7">
        <v>560350</v>
      </c>
      <c r="D35" s="7">
        <v>639170</v>
      </c>
      <c r="E35" s="7" t="s">
        <v>12</v>
      </c>
      <c r="F35" s="8">
        <v>26.97</v>
      </c>
      <c r="G35" s="8">
        <v>1.1299999999999999</v>
      </c>
      <c r="H35" s="14" t="s">
        <v>12</v>
      </c>
      <c r="I35" s="9">
        <v>28.1</v>
      </c>
      <c r="J35" s="10">
        <v>5.95</v>
      </c>
      <c r="K35" s="11">
        <v>9.6999999999999993</v>
      </c>
      <c r="L35" s="12">
        <f t="shared" si="6"/>
        <v>22.150000000000002</v>
      </c>
      <c r="M35" s="13">
        <f t="shared" si="7"/>
        <v>18.400000000000002</v>
      </c>
    </row>
    <row r="36" spans="2:13" ht="18.75" x14ac:dyDescent="0.3">
      <c r="B36" s="3">
        <v>34</v>
      </c>
      <c r="C36" s="7">
        <v>560350</v>
      </c>
      <c r="D36" s="7">
        <v>639170</v>
      </c>
      <c r="E36" s="7" t="s">
        <v>12</v>
      </c>
      <c r="F36" s="8">
        <v>26.97</v>
      </c>
      <c r="G36" s="8">
        <v>1.1299999999999999</v>
      </c>
      <c r="H36" s="14" t="s">
        <v>12</v>
      </c>
      <c r="I36" s="9">
        <v>28.1</v>
      </c>
      <c r="J36" s="10">
        <v>5.95</v>
      </c>
      <c r="K36" s="11">
        <v>9.6999999999999993</v>
      </c>
      <c r="L36" s="12">
        <f t="shared" si="6"/>
        <v>22.150000000000002</v>
      </c>
      <c r="M36" s="13">
        <f t="shared" si="7"/>
        <v>18.400000000000002</v>
      </c>
    </row>
    <row r="37" spans="2:13" ht="18.75" x14ac:dyDescent="0.3">
      <c r="B37" s="3">
        <v>35</v>
      </c>
      <c r="C37" s="7">
        <v>560350</v>
      </c>
      <c r="D37" s="7">
        <v>639170</v>
      </c>
      <c r="E37" s="7" t="s">
        <v>12</v>
      </c>
      <c r="F37" s="8">
        <v>26.97</v>
      </c>
      <c r="G37" s="8">
        <v>1.1299999999999999</v>
      </c>
      <c r="H37" s="14" t="s">
        <v>12</v>
      </c>
      <c r="I37" s="9">
        <v>28.1</v>
      </c>
      <c r="J37" s="10">
        <v>5.95</v>
      </c>
      <c r="K37" s="11">
        <v>9.6999999999999993</v>
      </c>
      <c r="L37" s="12">
        <f t="shared" si="6"/>
        <v>22.150000000000002</v>
      </c>
      <c r="M37" s="13">
        <f t="shared" si="7"/>
        <v>18.400000000000002</v>
      </c>
    </row>
    <row r="38" spans="2:13" ht="18.75" x14ac:dyDescent="0.3">
      <c r="B38" s="3">
        <v>36</v>
      </c>
      <c r="C38" s="7">
        <v>560350</v>
      </c>
      <c r="D38" s="7">
        <v>639170</v>
      </c>
      <c r="E38" s="7" t="s">
        <v>12</v>
      </c>
      <c r="F38" s="8">
        <v>26.97</v>
      </c>
      <c r="G38" s="8">
        <v>1.1299999999999999</v>
      </c>
      <c r="H38" s="14" t="s">
        <v>12</v>
      </c>
      <c r="I38" s="9">
        <v>28.1</v>
      </c>
      <c r="J38" s="10">
        <v>5.95</v>
      </c>
      <c r="K38" s="11">
        <v>9.6999999999999993</v>
      </c>
      <c r="L38" s="12">
        <f t="shared" si="6"/>
        <v>22.150000000000002</v>
      </c>
      <c r="M38" s="13">
        <f t="shared" si="7"/>
        <v>18.400000000000002</v>
      </c>
    </row>
    <row r="39" spans="2:13" ht="18.75" x14ac:dyDescent="0.3">
      <c r="B39" s="3">
        <v>37</v>
      </c>
      <c r="C39" s="7">
        <v>560350</v>
      </c>
      <c r="D39" s="7">
        <v>639170</v>
      </c>
      <c r="E39" s="7" t="s">
        <v>12</v>
      </c>
      <c r="F39" s="8">
        <v>26.97</v>
      </c>
      <c r="G39" s="8">
        <v>1.1299999999999999</v>
      </c>
      <c r="H39" s="14" t="s">
        <v>12</v>
      </c>
      <c r="I39" s="9">
        <v>28.1</v>
      </c>
      <c r="J39" s="10">
        <v>5.95</v>
      </c>
      <c r="K39" s="11">
        <v>9.6999999999999993</v>
      </c>
      <c r="L39" s="12">
        <f t="shared" si="6"/>
        <v>22.150000000000002</v>
      </c>
      <c r="M39" s="13">
        <f t="shared" si="7"/>
        <v>18.400000000000002</v>
      </c>
    </row>
    <row r="40" spans="2:13" ht="18.75" x14ac:dyDescent="0.3">
      <c r="B40" s="3">
        <v>38</v>
      </c>
      <c r="C40" s="7">
        <v>560350</v>
      </c>
      <c r="D40" s="7">
        <v>639170</v>
      </c>
      <c r="E40" s="7" t="s">
        <v>12</v>
      </c>
      <c r="F40" s="8">
        <v>26.97</v>
      </c>
      <c r="G40" s="8">
        <v>1.1299999999999999</v>
      </c>
      <c r="H40" s="14" t="s">
        <v>12</v>
      </c>
      <c r="I40" s="9">
        <v>28.1</v>
      </c>
      <c r="J40" s="10">
        <v>5.95</v>
      </c>
      <c r="K40" s="11">
        <v>9.6999999999999993</v>
      </c>
      <c r="L40" s="12">
        <f t="shared" si="6"/>
        <v>22.150000000000002</v>
      </c>
      <c r="M40" s="13">
        <f t="shared" si="7"/>
        <v>18.400000000000002</v>
      </c>
    </row>
    <row r="41" spans="2:13" ht="18.75" x14ac:dyDescent="0.3">
      <c r="B41" s="3"/>
      <c r="C41" s="7"/>
      <c r="D41" s="7"/>
      <c r="E41" s="7"/>
      <c r="F41" s="16"/>
      <c r="G41" s="16"/>
      <c r="H41" s="19"/>
      <c r="I41" s="17"/>
      <c r="J41" s="16"/>
      <c r="K41" s="16"/>
      <c r="L41" s="18"/>
      <c r="M41" s="18"/>
    </row>
    <row r="42" spans="2:13" ht="18.75" x14ac:dyDescent="0.3">
      <c r="B42" s="3"/>
      <c r="C42" s="7"/>
      <c r="D42" s="7"/>
      <c r="E42" s="7"/>
      <c r="F42" s="16"/>
      <c r="G42" s="16"/>
      <c r="H42" s="19"/>
      <c r="I42" s="17"/>
      <c r="J42" s="16"/>
      <c r="K42" s="16"/>
      <c r="L42" s="18"/>
      <c r="M42" s="18"/>
    </row>
    <row r="43" spans="2:13" ht="18.75" x14ac:dyDescent="0.3">
      <c r="B43" s="3"/>
      <c r="C43" s="7"/>
      <c r="D43" s="7"/>
      <c r="E43" s="7"/>
      <c r="F43" s="16"/>
      <c r="G43" s="16"/>
      <c r="H43" s="19"/>
      <c r="I43" s="17"/>
      <c r="J43" s="16"/>
      <c r="K43" s="16"/>
      <c r="L43" s="18"/>
      <c r="M43" s="18"/>
    </row>
    <row r="44" spans="2:13" ht="18.75" x14ac:dyDescent="0.3">
      <c r="B44" s="3"/>
      <c r="C44" s="7"/>
      <c r="D44" s="7"/>
      <c r="E44" s="7"/>
      <c r="F44" s="16"/>
      <c r="G44" s="16"/>
      <c r="H44" s="19"/>
      <c r="I44" s="17"/>
      <c r="J44" s="16"/>
      <c r="K44" s="16"/>
      <c r="L44" s="18"/>
      <c r="M44" s="18"/>
    </row>
    <row r="45" spans="2:13" ht="18.75" x14ac:dyDescent="0.3">
      <c r="B45" s="3"/>
      <c r="C45" s="7"/>
      <c r="D45" s="7"/>
      <c r="E45" s="7"/>
      <c r="F45" s="16"/>
      <c r="G45" s="16"/>
      <c r="H45" s="19"/>
      <c r="I45" s="17"/>
      <c r="J45" s="16"/>
      <c r="K45" s="16"/>
      <c r="L45" s="18"/>
      <c r="M45" s="18"/>
    </row>
    <row r="46" spans="2:13" ht="18.75" x14ac:dyDescent="0.3">
      <c r="B46" s="3"/>
      <c r="C46" s="7"/>
      <c r="D46" s="7"/>
      <c r="E46" s="7"/>
      <c r="F46" s="16"/>
      <c r="G46" s="16"/>
      <c r="H46" s="19"/>
      <c r="I46" s="17"/>
      <c r="J46" s="16"/>
      <c r="K46" s="16"/>
      <c r="L46" s="18"/>
      <c r="M46" s="18"/>
    </row>
    <row r="47" spans="2:13" ht="18.75" x14ac:dyDescent="0.3">
      <c r="B47" s="3"/>
      <c r="C47" s="7"/>
      <c r="D47" s="7"/>
      <c r="E47" s="7"/>
      <c r="F47" s="16"/>
      <c r="G47" s="16"/>
      <c r="H47" s="19"/>
      <c r="I47" s="17"/>
      <c r="J47" s="16"/>
      <c r="K47" s="16"/>
      <c r="L47" s="18"/>
      <c r="M47" s="18"/>
    </row>
    <row r="48" spans="2:13" ht="18.75" x14ac:dyDescent="0.3">
      <c r="B48" s="3"/>
      <c r="C48" s="7"/>
      <c r="D48" s="7"/>
      <c r="E48" s="7"/>
      <c r="F48" s="16"/>
      <c r="G48" s="16"/>
      <c r="H48" s="19"/>
      <c r="I48" s="17"/>
      <c r="J48" s="16"/>
      <c r="K48" s="16"/>
      <c r="L48" s="18"/>
      <c r="M48" s="18"/>
    </row>
    <row r="49" spans="2:13" ht="18.75" x14ac:dyDescent="0.3">
      <c r="B49" s="3"/>
      <c r="C49" s="7"/>
      <c r="D49" s="7"/>
      <c r="E49" s="7"/>
      <c r="F49" s="16"/>
      <c r="G49" s="16"/>
      <c r="H49" s="19"/>
      <c r="I49" s="17"/>
      <c r="J49" s="16"/>
      <c r="K49" s="16"/>
      <c r="L49" s="18"/>
      <c r="M49" s="18"/>
    </row>
    <row r="50" spans="2:13" ht="18.75" x14ac:dyDescent="0.3">
      <c r="B50" s="3"/>
      <c r="C50" s="7"/>
      <c r="D50" s="7"/>
      <c r="E50" s="7"/>
      <c r="F50" s="16"/>
      <c r="G50" s="16"/>
      <c r="H50" s="19"/>
      <c r="I50" s="17"/>
      <c r="J50" s="16"/>
      <c r="K50" s="16"/>
      <c r="L50" s="18"/>
      <c r="M50" s="18"/>
    </row>
    <row r="51" spans="2:13" ht="18.75" x14ac:dyDescent="0.3">
      <c r="B51" s="3"/>
      <c r="C51" s="7"/>
      <c r="D51" s="7"/>
      <c r="E51" s="7"/>
      <c r="F51" s="16"/>
      <c r="G51" s="16"/>
      <c r="H51" s="19"/>
      <c r="I51" s="17"/>
      <c r="J51" s="16"/>
      <c r="K51" s="16"/>
      <c r="L51" s="18"/>
      <c r="M51" s="18"/>
    </row>
    <row r="52" spans="2:13" ht="18.75" x14ac:dyDescent="0.3">
      <c r="B52" s="3"/>
      <c r="C52" s="7"/>
      <c r="D52" s="7"/>
      <c r="E52" s="7"/>
      <c r="F52" s="16"/>
      <c r="G52" s="16"/>
      <c r="H52" s="19"/>
      <c r="I52" s="17"/>
      <c r="J52" s="16"/>
      <c r="K52" s="16"/>
      <c r="L52" s="18"/>
      <c r="M52" s="18"/>
    </row>
    <row r="53" spans="2:13" ht="18.75" x14ac:dyDescent="0.3">
      <c r="B53" s="3"/>
      <c r="C53" s="7"/>
      <c r="D53" s="7"/>
      <c r="E53" s="7"/>
      <c r="F53" s="16"/>
      <c r="G53" s="16"/>
      <c r="H53" s="19"/>
      <c r="I53" s="17"/>
      <c r="J53" s="16"/>
      <c r="K53" s="16"/>
      <c r="L53" s="18"/>
      <c r="M53" s="18"/>
    </row>
    <row r="54" spans="2:13" ht="18.75" x14ac:dyDescent="0.3">
      <c r="B54" s="3"/>
      <c r="C54" s="7"/>
      <c r="D54" s="7"/>
      <c r="E54" s="7"/>
      <c r="F54" s="16"/>
      <c r="G54" s="16"/>
      <c r="H54" s="19"/>
      <c r="I54" s="17"/>
      <c r="J54" s="16"/>
      <c r="K54" s="16"/>
      <c r="L54" s="18"/>
      <c r="M54" s="18"/>
    </row>
    <row r="55" spans="2:13" ht="18.75" x14ac:dyDescent="0.3">
      <c r="B55" s="3"/>
      <c r="C55" s="7"/>
      <c r="D55" s="7"/>
      <c r="E55" s="7"/>
      <c r="F55" s="16"/>
      <c r="G55" s="16"/>
      <c r="H55" s="19"/>
      <c r="I55" s="17"/>
      <c r="J55" s="16"/>
      <c r="K55" s="16"/>
      <c r="L55" s="18"/>
      <c r="M55" s="18"/>
    </row>
    <row r="56" spans="2:13" ht="18.75" x14ac:dyDescent="0.3">
      <c r="B56" s="3"/>
      <c r="C56" s="7"/>
      <c r="D56" s="7"/>
      <c r="E56" s="7"/>
      <c r="F56" s="16"/>
      <c r="G56" s="16"/>
      <c r="H56" s="19"/>
      <c r="I56" s="17"/>
      <c r="J56" s="16"/>
      <c r="K56" s="16"/>
      <c r="L56" s="18"/>
      <c r="M56" s="18"/>
    </row>
    <row r="57" spans="2:13" ht="18.75" x14ac:dyDescent="0.3">
      <c r="B57" s="3"/>
      <c r="C57" s="7"/>
      <c r="D57" s="7"/>
      <c r="E57" s="7"/>
      <c r="F57" s="16"/>
      <c r="G57" s="16"/>
      <c r="H57" s="19"/>
      <c r="I57" s="17"/>
      <c r="J57" s="16"/>
      <c r="K57" s="16"/>
      <c r="L57" s="18"/>
      <c r="M57" s="18"/>
    </row>
    <row r="58" spans="2:13" ht="18.75" x14ac:dyDescent="0.3">
      <c r="B58" s="3"/>
      <c r="C58" s="7"/>
      <c r="D58" s="7"/>
      <c r="E58" s="7"/>
      <c r="F58" s="16"/>
      <c r="G58" s="16"/>
      <c r="H58" s="19"/>
      <c r="I58" s="17"/>
      <c r="J58" s="16"/>
      <c r="K58" s="16"/>
      <c r="L58" s="18"/>
      <c r="M58" s="18"/>
    </row>
    <row r="59" spans="2:13" ht="18.75" x14ac:dyDescent="0.3">
      <c r="B59" s="3"/>
      <c r="C59" s="7"/>
      <c r="D59" s="7"/>
      <c r="E59" s="7"/>
      <c r="F59" s="16"/>
      <c r="G59" s="16"/>
      <c r="H59" s="19"/>
      <c r="I59" s="17"/>
      <c r="J59" s="16"/>
      <c r="K59" s="16"/>
      <c r="L59" s="18"/>
      <c r="M59" s="18"/>
    </row>
    <row r="60" spans="2:13" ht="18.75" x14ac:dyDescent="0.3">
      <c r="B60" s="3"/>
      <c r="C60" s="7"/>
      <c r="D60" s="7"/>
      <c r="E60" s="7"/>
      <c r="F60" s="16"/>
      <c r="G60" s="16"/>
      <c r="H60" s="19"/>
      <c r="I60" s="17"/>
      <c r="J60" s="16"/>
      <c r="K60" s="16"/>
      <c r="L60" s="18"/>
      <c r="M60" s="18"/>
    </row>
    <row r="61" spans="2:13" ht="18.75" x14ac:dyDescent="0.3">
      <c r="B61" s="3"/>
      <c r="C61" s="7"/>
      <c r="D61" s="7"/>
      <c r="E61" s="7"/>
      <c r="F61" s="16"/>
      <c r="G61" s="16"/>
      <c r="H61" s="19"/>
      <c r="I61" s="17"/>
      <c r="J61" s="16"/>
      <c r="K61" s="16"/>
      <c r="L61" s="18"/>
      <c r="M61" s="18"/>
    </row>
    <row r="62" spans="2:13" ht="18.75" x14ac:dyDescent="0.3">
      <c r="B62" s="3"/>
      <c r="C62" s="7"/>
      <c r="D62" s="7"/>
      <c r="E62" s="7"/>
      <c r="F62" s="16"/>
      <c r="G62" s="16"/>
      <c r="H62" s="19"/>
      <c r="I62" s="17"/>
      <c r="J62" s="16"/>
      <c r="K62" s="16"/>
      <c r="L62" s="18"/>
      <c r="M62" s="18"/>
    </row>
    <row r="63" spans="2:13" ht="18.75" x14ac:dyDescent="0.3">
      <c r="B63" s="3"/>
      <c r="C63" s="7"/>
      <c r="D63" s="7"/>
      <c r="E63" s="7"/>
      <c r="F63" s="16"/>
      <c r="G63" s="16"/>
      <c r="H63" s="19"/>
      <c r="I63" s="17"/>
      <c r="J63" s="16"/>
      <c r="K63" s="16"/>
      <c r="L63" s="18"/>
      <c r="M63" s="18"/>
    </row>
    <row r="64" spans="2:13" ht="18.75" x14ac:dyDescent="0.3">
      <c r="B64" s="3"/>
      <c r="C64" s="7"/>
      <c r="D64" s="7"/>
      <c r="E64" s="7"/>
      <c r="F64" s="16"/>
      <c r="G64" s="16"/>
      <c r="H64" s="19"/>
      <c r="I64" s="17"/>
      <c r="J64" s="16"/>
      <c r="K64" s="16"/>
      <c r="L64" s="18"/>
      <c r="M64" s="18"/>
    </row>
    <row r="65" spans="2:13" ht="18.75" x14ac:dyDescent="0.3">
      <c r="B65" s="3"/>
      <c r="C65" s="7"/>
      <c r="D65" s="7"/>
      <c r="E65" s="7"/>
      <c r="F65" s="16"/>
      <c r="G65" s="16"/>
      <c r="H65" s="19"/>
      <c r="I65" s="17"/>
      <c r="J65" s="16"/>
      <c r="K65" s="16"/>
      <c r="L65" s="18"/>
      <c r="M65" s="18"/>
    </row>
    <row r="66" spans="2:13" ht="18.75" x14ac:dyDescent="0.3">
      <c r="B66" s="3"/>
      <c r="C66" s="7"/>
      <c r="D66" s="7"/>
      <c r="E66" s="7"/>
      <c r="F66" s="16"/>
      <c r="G66" s="16"/>
      <c r="H66" s="19"/>
      <c r="I66" s="17"/>
      <c r="J66" s="16"/>
      <c r="K66" s="16"/>
      <c r="L66" s="18"/>
      <c r="M66" s="18"/>
    </row>
    <row r="67" spans="2:13" ht="18.75" x14ac:dyDescent="0.3">
      <c r="B67" s="3"/>
      <c r="C67" s="7"/>
      <c r="D67" s="7"/>
      <c r="E67" s="7"/>
      <c r="F67" s="16"/>
      <c r="G67" s="16"/>
      <c r="H67" s="19"/>
      <c r="I67" s="17"/>
      <c r="J67" s="16"/>
      <c r="K67" s="16"/>
      <c r="L67" s="18"/>
      <c r="M67" s="18"/>
    </row>
    <row r="68" spans="2:13" ht="18.75" x14ac:dyDescent="0.3">
      <c r="B68" s="3"/>
      <c r="C68" s="7"/>
      <c r="D68" s="7"/>
      <c r="E68" s="7"/>
      <c r="F68" s="16"/>
      <c r="G68" s="16"/>
      <c r="H68" s="19"/>
      <c r="I68" s="17"/>
      <c r="J68" s="16"/>
      <c r="K68" s="16"/>
      <c r="L68" s="18"/>
      <c r="M68" s="18"/>
    </row>
    <row r="69" spans="2:13" ht="18.75" x14ac:dyDescent="0.3">
      <c r="B69" s="3"/>
      <c r="C69" s="7"/>
      <c r="D69" s="7"/>
      <c r="E69" s="7"/>
      <c r="F69" s="16"/>
      <c r="G69" s="16"/>
      <c r="H69" s="19"/>
      <c r="I69" s="17"/>
      <c r="J69" s="16"/>
      <c r="K69" s="16"/>
      <c r="L69" s="18"/>
      <c r="M69" s="18"/>
    </row>
    <row r="70" spans="2:13" ht="18.75" x14ac:dyDescent="0.3">
      <c r="B70" s="3"/>
      <c r="C70" s="7"/>
      <c r="D70" s="7"/>
      <c r="E70" s="7"/>
      <c r="F70" s="16"/>
      <c r="G70" s="16"/>
      <c r="H70" s="19"/>
      <c r="I70" s="17"/>
      <c r="J70" s="16"/>
      <c r="K70" s="16"/>
      <c r="L70" s="18"/>
      <c r="M70" s="18"/>
    </row>
    <row r="71" spans="2:13" ht="18.75" x14ac:dyDescent="0.3">
      <c r="B71" s="3"/>
      <c r="C71" s="7"/>
      <c r="D71" s="7"/>
      <c r="E71" s="7"/>
      <c r="F71" s="16"/>
      <c r="G71" s="16"/>
      <c r="H71" s="19"/>
      <c r="I71" s="17"/>
      <c r="J71" s="16"/>
      <c r="K71" s="16"/>
      <c r="L71" s="18"/>
      <c r="M71" s="18"/>
    </row>
    <row r="72" spans="2:13" ht="18.75" x14ac:dyDescent="0.3">
      <c r="B72" s="3"/>
      <c r="C72" s="7"/>
      <c r="D72" s="7"/>
      <c r="E72" s="7"/>
      <c r="F72" s="16"/>
      <c r="G72" s="16"/>
      <c r="H72" s="19"/>
      <c r="I72" s="17"/>
      <c r="J72" s="16"/>
      <c r="K72" s="16"/>
      <c r="L72" s="18"/>
      <c r="M72" s="18"/>
    </row>
    <row r="73" spans="2:13" ht="18.75" x14ac:dyDescent="0.3">
      <c r="B73" s="3"/>
      <c r="C73" s="7"/>
      <c r="D73" s="7"/>
      <c r="E73" s="7"/>
      <c r="F73" s="16"/>
      <c r="G73" s="16"/>
      <c r="H73" s="19"/>
      <c r="I73" s="17"/>
      <c r="J73" s="16"/>
      <c r="K73" s="16"/>
      <c r="L73" s="18"/>
      <c r="M73" s="18"/>
    </row>
    <row r="74" spans="2:13" ht="18.75" x14ac:dyDescent="0.3">
      <c r="B74" s="3"/>
      <c r="C74" s="7"/>
      <c r="D74" s="7"/>
      <c r="E74" s="7"/>
      <c r="F74" s="16"/>
      <c r="G74" s="16"/>
      <c r="H74" s="19"/>
      <c r="I74" s="17"/>
      <c r="J74" s="16"/>
      <c r="K74" s="16"/>
      <c r="L74" s="18"/>
      <c r="M74" s="18"/>
    </row>
    <row r="75" spans="2:13" ht="18.75" x14ac:dyDescent="0.3">
      <c r="B75" s="3"/>
      <c r="C75" s="7"/>
      <c r="D75" s="7"/>
      <c r="E75" s="7"/>
      <c r="F75" s="16"/>
      <c r="G75" s="16"/>
      <c r="H75" s="19"/>
      <c r="I75" s="17"/>
      <c r="J75" s="16"/>
      <c r="K75" s="16"/>
      <c r="L75" s="18"/>
      <c r="M75" s="18"/>
    </row>
    <row r="76" spans="2:13" ht="18.75" x14ac:dyDescent="0.3">
      <c r="B76" s="3"/>
      <c r="C76" s="7"/>
      <c r="D76" s="7"/>
      <c r="E76" s="7"/>
      <c r="F76" s="16"/>
      <c r="G76" s="16"/>
      <c r="H76" s="19"/>
      <c r="I76" s="17"/>
      <c r="J76" s="16"/>
      <c r="K76" s="16"/>
      <c r="L76" s="18"/>
      <c r="M76" s="18"/>
    </row>
    <row r="77" spans="2:13" ht="18.75" x14ac:dyDescent="0.3">
      <c r="B77" s="3"/>
      <c r="C77" s="7"/>
      <c r="D77" s="7"/>
      <c r="E77" s="7"/>
      <c r="F77" s="16"/>
      <c r="G77" s="16"/>
      <c r="H77" s="19"/>
      <c r="I77" s="17"/>
      <c r="J77" s="16"/>
      <c r="K77" s="16"/>
      <c r="L77" s="18"/>
      <c r="M77" s="18"/>
    </row>
    <row r="78" spans="2:13" ht="18.75" x14ac:dyDescent="0.3">
      <c r="B78" s="3"/>
      <c r="C78" s="7"/>
      <c r="D78" s="7"/>
      <c r="E78" s="7"/>
      <c r="F78" s="16"/>
      <c r="G78" s="16"/>
      <c r="H78" s="19"/>
      <c r="I78" s="17"/>
      <c r="J78" s="16"/>
      <c r="K78" s="16"/>
      <c r="L78" s="18"/>
      <c r="M78" s="18"/>
    </row>
    <row r="79" spans="2:13" ht="18.75" x14ac:dyDescent="0.3">
      <c r="B79" s="3"/>
      <c r="C79" s="7"/>
      <c r="D79" s="7"/>
      <c r="E79" s="7"/>
      <c r="F79" s="16"/>
      <c r="G79" s="16"/>
      <c r="H79" s="19"/>
      <c r="I79" s="17"/>
      <c r="J79" s="16"/>
      <c r="K79" s="16"/>
      <c r="L79" s="18"/>
      <c r="M79" s="18"/>
    </row>
    <row r="80" spans="2:13" ht="18.75" x14ac:dyDescent="0.3">
      <c r="B80" s="3"/>
      <c r="C80" s="7"/>
      <c r="D80" s="7"/>
      <c r="E80" s="7"/>
      <c r="F80" s="16"/>
      <c r="G80" s="16"/>
      <c r="H80" s="19"/>
      <c r="I80" s="17"/>
      <c r="J80" s="16"/>
      <c r="K80" s="16"/>
      <c r="L80" s="18"/>
      <c r="M80" s="18"/>
    </row>
    <row r="81" spans="1:13" ht="18.75" x14ac:dyDescent="0.3">
      <c r="B81" s="3"/>
      <c r="C81" s="7"/>
      <c r="D81" s="7"/>
      <c r="E81" s="7"/>
      <c r="F81" s="16"/>
      <c r="G81" s="16"/>
      <c r="H81" s="19"/>
      <c r="I81" s="17"/>
      <c r="J81" s="16"/>
      <c r="K81" s="16"/>
      <c r="L81" s="18"/>
      <c r="M81" s="18"/>
    </row>
    <row r="82" spans="1:13" ht="18.75" x14ac:dyDescent="0.3">
      <c r="A82" s="1"/>
      <c r="B82" s="3"/>
      <c r="C82" s="7"/>
      <c r="D82" s="7"/>
      <c r="E82" s="7"/>
      <c r="F82" s="16"/>
      <c r="G82" s="16"/>
      <c r="H82" s="19"/>
      <c r="I82" s="17"/>
      <c r="J82" s="16"/>
      <c r="K82" s="16"/>
      <c r="L82" s="18"/>
      <c r="M82" s="18"/>
    </row>
    <row r="83" spans="1:13" ht="18.75" x14ac:dyDescent="0.3">
      <c r="A83" s="1"/>
      <c r="B83" s="3"/>
      <c r="C83" s="7"/>
      <c r="D83" s="7"/>
      <c r="E83" s="7"/>
      <c r="F83" s="16"/>
      <c r="G83" s="16"/>
      <c r="H83" s="19"/>
      <c r="I83" s="17"/>
      <c r="J83" s="16"/>
      <c r="K83" s="16"/>
      <c r="L83" s="18"/>
      <c r="M83" s="18"/>
    </row>
    <row r="84" spans="1:13" ht="18.75" x14ac:dyDescent="0.3">
      <c r="A84" s="1"/>
      <c r="B84" s="3"/>
      <c r="C84" s="7"/>
      <c r="D84" s="7"/>
      <c r="E84" s="7"/>
      <c r="F84" s="16"/>
      <c r="G84" s="16"/>
      <c r="H84" s="16"/>
      <c r="I84" s="17"/>
      <c r="J84" s="16"/>
      <c r="K84" s="16"/>
      <c r="L84" s="18"/>
      <c r="M84" s="18"/>
    </row>
    <row r="85" spans="1:13" ht="18.75" x14ac:dyDescent="0.3">
      <c r="A85" s="1"/>
      <c r="B85" s="3"/>
      <c r="C85" s="7"/>
      <c r="D85" s="7"/>
      <c r="E85" s="7"/>
      <c r="F85" s="16"/>
      <c r="G85" s="16"/>
      <c r="H85" s="19"/>
      <c r="I85" s="17"/>
      <c r="J85" s="16"/>
      <c r="K85" s="16"/>
      <c r="L85" s="18"/>
      <c r="M85" s="18"/>
    </row>
    <row r="86" spans="1:13" ht="18.75" x14ac:dyDescent="0.3">
      <c r="B86" s="3"/>
      <c r="C86" s="7"/>
      <c r="D86" s="7"/>
      <c r="E86" s="7"/>
      <c r="F86" s="16"/>
      <c r="G86" s="16"/>
      <c r="H86" s="19"/>
      <c r="I86" s="17"/>
      <c r="J86" s="16"/>
      <c r="K86" s="16"/>
      <c r="L86" s="18"/>
      <c r="M86" s="18"/>
    </row>
    <row r="87" spans="1:13" ht="18.75" x14ac:dyDescent="0.3">
      <c r="B87" s="3"/>
      <c r="C87" s="7"/>
      <c r="D87" s="7"/>
      <c r="E87" s="7"/>
      <c r="F87" s="16"/>
      <c r="G87" s="16"/>
      <c r="H87" s="19"/>
      <c r="I87" s="17"/>
      <c r="J87" s="16"/>
      <c r="K87" s="16"/>
      <c r="L87" s="18"/>
      <c r="M87" s="18"/>
    </row>
    <row r="88" spans="1:13" ht="18.75" x14ac:dyDescent="0.3">
      <c r="B88" s="3"/>
      <c r="C88" s="7"/>
      <c r="D88" s="7"/>
      <c r="E88" s="7"/>
      <c r="F88" s="16"/>
      <c r="G88" s="16"/>
      <c r="H88" s="19"/>
      <c r="I88" s="17"/>
      <c r="J88" s="16"/>
      <c r="K88" s="16"/>
      <c r="L88" s="18"/>
      <c r="M88" s="18"/>
    </row>
    <row r="89" spans="1:13" ht="18.75" x14ac:dyDescent="0.3">
      <c r="B89" s="3"/>
      <c r="C89" s="7"/>
      <c r="D89" s="7"/>
      <c r="E89" s="7"/>
      <c r="F89" s="16"/>
      <c r="G89" s="16"/>
      <c r="H89" s="19"/>
      <c r="I89" s="17"/>
      <c r="J89" s="16"/>
      <c r="K89" s="16"/>
      <c r="L89" s="18"/>
      <c r="M89" s="18"/>
    </row>
    <row r="90" spans="1:13" ht="18.75" x14ac:dyDescent="0.3">
      <c r="B90" s="3"/>
      <c r="C90" s="7"/>
      <c r="D90" s="7"/>
      <c r="E90" s="7"/>
      <c r="F90" s="16"/>
      <c r="G90" s="16"/>
      <c r="H90" s="19"/>
      <c r="I90" s="17"/>
      <c r="J90" s="16"/>
      <c r="K90" s="16"/>
      <c r="L90" s="18"/>
      <c r="M90" s="18"/>
    </row>
    <row r="91" spans="1:13" ht="18.75" x14ac:dyDescent="0.3">
      <c r="B91" s="3"/>
      <c r="C91" s="7"/>
      <c r="D91" s="7"/>
      <c r="E91" s="7"/>
      <c r="F91" s="16"/>
      <c r="G91" s="16"/>
      <c r="H91" s="19"/>
      <c r="I91" s="17"/>
      <c r="J91" s="16"/>
      <c r="K91" s="16"/>
      <c r="L91" s="18"/>
      <c r="M91" s="18"/>
    </row>
    <row r="92" spans="1:13" ht="18.75" x14ac:dyDescent="0.3">
      <c r="B92" s="3"/>
      <c r="C92" s="7"/>
      <c r="D92" s="7"/>
      <c r="E92" s="7"/>
      <c r="F92" s="16"/>
      <c r="G92" s="16"/>
      <c r="H92" s="19"/>
      <c r="I92" s="17"/>
      <c r="J92" s="16"/>
      <c r="K92" s="16"/>
      <c r="L92" s="18"/>
      <c r="M92" s="18"/>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1"/>
      <c r="B136" s="3"/>
      <c r="C136" s="7"/>
      <c r="D136" s="7"/>
      <c r="E136" s="7"/>
      <c r="F136" s="16"/>
      <c r="G136" s="16"/>
      <c r="H136" s="19"/>
      <c r="I136" s="17"/>
      <c r="J136" s="16"/>
      <c r="K136" s="16"/>
      <c r="L136" s="18"/>
      <c r="M136" s="18"/>
    </row>
    <row r="137" spans="1:13" ht="18.75" x14ac:dyDescent="0.3">
      <c r="A137" s="1"/>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disablePrompts="1"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7"/>
  <sheetViews>
    <sheetView zoomScale="86" zoomScaleNormal="86" workbookViewId="0">
      <selection activeCell="A4" sqref="A4"/>
    </sheetView>
  </sheetViews>
  <sheetFormatPr baseColWidth="10" defaultRowHeight="15" x14ac:dyDescent="0.25"/>
  <cols>
    <col min="2" max="2" width="11.42578125" style="15"/>
    <col min="17" max="18" width="12.85546875" bestFit="1" customWidth="1"/>
  </cols>
  <sheetData>
    <row r="1" spans="1:21" ht="18.75" x14ac:dyDescent="0.3">
      <c r="A1" s="85" t="s">
        <v>0</v>
      </c>
      <c r="B1" s="85"/>
      <c r="C1" s="85" t="s">
        <v>1</v>
      </c>
      <c r="D1" s="85"/>
      <c r="E1" s="85"/>
      <c r="F1" s="85" t="s">
        <v>2</v>
      </c>
      <c r="G1" s="85"/>
      <c r="H1" s="85"/>
      <c r="I1" s="85"/>
      <c r="J1" s="85" t="s">
        <v>3</v>
      </c>
      <c r="K1" s="85"/>
      <c r="L1" s="85" t="s">
        <v>4</v>
      </c>
      <c r="M1" s="85"/>
      <c r="N1" s="36"/>
      <c r="P1" s="24"/>
      <c r="Q1" s="24"/>
      <c r="R1" s="24"/>
    </row>
    <row r="2" spans="1:21" ht="18.75" x14ac:dyDescent="0.3">
      <c r="A2" s="37"/>
      <c r="B2" s="38"/>
      <c r="C2" s="39" t="s">
        <v>5</v>
      </c>
      <c r="D2" s="39" t="s">
        <v>6</v>
      </c>
      <c r="E2" s="39" t="s">
        <v>7</v>
      </c>
      <c r="F2" s="39" t="s">
        <v>5</v>
      </c>
      <c r="G2" s="39" t="s">
        <v>6</v>
      </c>
      <c r="H2" s="39" t="s">
        <v>7</v>
      </c>
      <c r="I2" s="40" t="s">
        <v>8</v>
      </c>
      <c r="J2" s="41" t="s">
        <v>9</v>
      </c>
      <c r="K2" s="42" t="s">
        <v>10</v>
      </c>
      <c r="L2" s="41" t="s">
        <v>9</v>
      </c>
      <c r="M2" s="42" t="s">
        <v>10</v>
      </c>
      <c r="N2" s="36"/>
      <c r="O2" s="34"/>
      <c r="P2" s="34"/>
      <c r="Q2" s="34"/>
      <c r="R2" s="34"/>
      <c r="S2" s="34"/>
    </row>
    <row r="3" spans="1:21" ht="18.75" x14ac:dyDescent="0.3">
      <c r="A3" s="39" t="s">
        <v>20</v>
      </c>
      <c r="B3" s="38">
        <v>1</v>
      </c>
      <c r="C3" s="43">
        <v>567335</v>
      </c>
      <c r="D3" s="43">
        <v>639192</v>
      </c>
      <c r="E3" s="43">
        <v>563371</v>
      </c>
      <c r="F3" s="8">
        <v>29.37</v>
      </c>
      <c r="G3" s="8">
        <v>1.1299999999999999</v>
      </c>
      <c r="H3" s="8">
        <v>30.65</v>
      </c>
      <c r="I3" s="9">
        <f t="shared" ref="I3:I4" si="0">SUM(F3:H3)</f>
        <v>61.15</v>
      </c>
      <c r="J3" s="10">
        <f>23.87+30.65+0.17</f>
        <v>54.69</v>
      </c>
      <c r="K3" s="11">
        <f>27.37+30.65+0.68</f>
        <v>58.699999999999996</v>
      </c>
      <c r="L3" s="44">
        <f t="shared" ref="L3:L4" si="1">I3-J3</f>
        <v>6.4600000000000009</v>
      </c>
      <c r="M3" s="45">
        <f t="shared" ref="M3:M4" si="2">I3-K3</f>
        <v>2.4500000000000028</v>
      </c>
      <c r="N3" s="36"/>
      <c r="O3" s="24" t="s">
        <v>18</v>
      </c>
      <c r="P3" s="34"/>
      <c r="Q3" s="34"/>
      <c r="R3" s="34"/>
      <c r="S3" s="34"/>
    </row>
    <row r="4" spans="1:21" ht="18.75" x14ac:dyDescent="0.3">
      <c r="A4" s="39"/>
      <c r="B4" s="38">
        <v>2</v>
      </c>
      <c r="C4" s="43">
        <v>567335</v>
      </c>
      <c r="D4" s="43">
        <v>639192</v>
      </c>
      <c r="E4" s="43" t="s">
        <v>12</v>
      </c>
      <c r="F4" s="8">
        <v>29.37</v>
      </c>
      <c r="G4" s="8">
        <v>1.1299999999999999</v>
      </c>
      <c r="H4" s="14" t="s">
        <v>12</v>
      </c>
      <c r="I4" s="9">
        <f t="shared" si="0"/>
        <v>30.5</v>
      </c>
      <c r="J4" s="10">
        <f>23.87+0.17</f>
        <v>24.040000000000003</v>
      </c>
      <c r="K4" s="11">
        <f>27.37+0.68</f>
        <v>28.05</v>
      </c>
      <c r="L4" s="44">
        <f t="shared" si="1"/>
        <v>6.4599999999999973</v>
      </c>
      <c r="M4" s="45">
        <f t="shared" si="2"/>
        <v>2.4499999999999993</v>
      </c>
      <c r="N4" s="36"/>
      <c r="O4" s="34"/>
      <c r="P4" s="34"/>
      <c r="Q4" s="34"/>
      <c r="R4" s="34"/>
      <c r="S4" s="34"/>
      <c r="T4" s="21"/>
      <c r="U4" s="23"/>
    </row>
    <row r="5" spans="1:21" ht="19.5" thickBot="1" x14ac:dyDescent="0.35">
      <c r="A5" s="36"/>
      <c r="B5" s="38">
        <v>3</v>
      </c>
      <c r="C5" s="43">
        <v>567335</v>
      </c>
      <c r="D5" s="43">
        <v>639192</v>
      </c>
      <c r="E5" s="43" t="s">
        <v>12</v>
      </c>
      <c r="F5" s="8">
        <v>29.37</v>
      </c>
      <c r="G5" s="8">
        <v>1.1299999999999999</v>
      </c>
      <c r="H5" s="14" t="s">
        <v>12</v>
      </c>
      <c r="I5" s="9">
        <f t="shared" ref="I5:I23" si="3">SUM(F5:H5)</f>
        <v>30.5</v>
      </c>
      <c r="J5" s="10">
        <f t="shared" ref="J5:J22" si="4">23.87+0.17</f>
        <v>24.040000000000003</v>
      </c>
      <c r="K5" s="11">
        <f t="shared" ref="K5:K22" si="5">27.37+0.68</f>
        <v>28.05</v>
      </c>
      <c r="L5" s="44">
        <f t="shared" ref="L5:L23" si="6">I5-J5</f>
        <v>6.4599999999999973</v>
      </c>
      <c r="M5" s="45">
        <f t="shared" ref="M5:M23" si="7">I5-K5</f>
        <v>2.4499999999999993</v>
      </c>
      <c r="N5" s="36"/>
    </row>
    <row r="6" spans="1:21" ht="18.75" x14ac:dyDescent="0.3">
      <c r="A6" s="36"/>
      <c r="B6" s="38">
        <v>4</v>
      </c>
      <c r="C6" s="43">
        <v>567335</v>
      </c>
      <c r="D6" s="43">
        <v>639192</v>
      </c>
      <c r="E6" s="43" t="s">
        <v>12</v>
      </c>
      <c r="F6" s="8">
        <v>29.37</v>
      </c>
      <c r="G6" s="8">
        <v>1.1299999999999999</v>
      </c>
      <c r="H6" s="14" t="s">
        <v>12</v>
      </c>
      <c r="I6" s="9">
        <f t="shared" si="3"/>
        <v>30.5</v>
      </c>
      <c r="J6" s="10">
        <f t="shared" si="4"/>
        <v>24.040000000000003</v>
      </c>
      <c r="K6" s="11">
        <f t="shared" si="5"/>
        <v>28.05</v>
      </c>
      <c r="L6" s="44">
        <f t="shared" si="6"/>
        <v>6.4599999999999973</v>
      </c>
      <c r="M6" s="45">
        <f t="shared" si="7"/>
        <v>2.4499999999999993</v>
      </c>
      <c r="N6" s="36"/>
      <c r="O6" s="31" t="s">
        <v>13</v>
      </c>
      <c r="P6" s="30" t="s">
        <v>10</v>
      </c>
      <c r="Q6" s="31" t="s">
        <v>14</v>
      </c>
      <c r="R6" s="32" t="s">
        <v>15</v>
      </c>
      <c r="S6" s="22"/>
    </row>
    <row r="7" spans="1:21" ht="19.5" thickBot="1" x14ac:dyDescent="0.35">
      <c r="A7" s="36"/>
      <c r="B7" s="38">
        <v>5</v>
      </c>
      <c r="C7" s="43">
        <v>567335</v>
      </c>
      <c r="D7" s="43">
        <v>639192</v>
      </c>
      <c r="E7" s="43" t="s">
        <v>12</v>
      </c>
      <c r="F7" s="8">
        <v>29.37</v>
      </c>
      <c r="G7" s="8">
        <v>1.1299999999999999</v>
      </c>
      <c r="H7" s="14" t="s">
        <v>12</v>
      </c>
      <c r="I7" s="9">
        <f t="shared" si="3"/>
        <v>30.5</v>
      </c>
      <c r="J7" s="10">
        <f t="shared" si="4"/>
        <v>24.040000000000003</v>
      </c>
      <c r="K7" s="11">
        <f t="shared" si="5"/>
        <v>28.05</v>
      </c>
      <c r="L7" s="44">
        <f t="shared" si="6"/>
        <v>6.4599999999999973</v>
      </c>
      <c r="M7" s="45">
        <f t="shared" si="7"/>
        <v>2.4499999999999993</v>
      </c>
      <c r="N7" s="36"/>
      <c r="O7" s="35" t="s">
        <v>19</v>
      </c>
      <c r="P7" s="26" t="s">
        <v>16</v>
      </c>
      <c r="Q7" s="27" cm="1">
        <f t="array" aca="1" ref="Q7" ca="1">IFERROR(SUM(OFFSET($I$2,MATCH(LEFT(O7,SEARCH("-",O7)-1)*1,patho,0),,MATCH(MID(O7,SEARCH("-",O7)+1,10)*1,patho,0)-MATCH(LEFT(O7,SEARCH("-",O7)-1)*1,patho,0)+1)),SUMPRODUCT((patho=O7*1)*(total)))</f>
        <v>335.65</v>
      </c>
      <c r="R7" s="28" cm="1">
        <f t="array" aca="1" ref="R7" ca="1">IFERROR(SUM(OFFSET($I$2,MATCH(LEFT(O7,SEARCH("-",O7)-1)*1,patho,0),IF(P7="non",1,2),MATCH(MID(O7,SEARCH("-",O7)+1,10)*1,patho,0)-MATCH(LEFT(O7,SEARCH("-",O7)-1)*1,patho,0)+1)),SUMPRODUCT((patho=O7*1)*(CHOOSE(MATCH(P7,{"non";"oui"},0),nonbim,bim))))</f>
        <v>271.05</v>
      </c>
    </row>
    <row r="8" spans="1:21" ht="18.75" x14ac:dyDescent="0.3">
      <c r="A8" s="36"/>
      <c r="B8" s="38">
        <v>6</v>
      </c>
      <c r="C8" s="43">
        <v>567335</v>
      </c>
      <c r="D8" s="43">
        <v>639192</v>
      </c>
      <c r="E8" s="43" t="s">
        <v>12</v>
      </c>
      <c r="F8" s="8">
        <v>29.37</v>
      </c>
      <c r="G8" s="8">
        <v>1.1299999999999999</v>
      </c>
      <c r="H8" s="14" t="s">
        <v>12</v>
      </c>
      <c r="I8" s="9">
        <f t="shared" si="3"/>
        <v>30.5</v>
      </c>
      <c r="J8" s="10">
        <f t="shared" si="4"/>
        <v>24.040000000000003</v>
      </c>
      <c r="K8" s="11">
        <f t="shared" si="5"/>
        <v>28.05</v>
      </c>
      <c r="L8" s="44">
        <f t="shared" si="6"/>
        <v>6.4599999999999973</v>
      </c>
      <c r="M8" s="45">
        <f t="shared" si="7"/>
        <v>2.4499999999999993</v>
      </c>
      <c r="N8" s="36"/>
    </row>
    <row r="9" spans="1:21" ht="18.75" x14ac:dyDescent="0.3">
      <c r="A9" s="36"/>
      <c r="B9" s="38">
        <v>7</v>
      </c>
      <c r="C9" s="43">
        <v>567335</v>
      </c>
      <c r="D9" s="43">
        <v>639192</v>
      </c>
      <c r="E9" s="43" t="s">
        <v>12</v>
      </c>
      <c r="F9" s="8">
        <v>29.37</v>
      </c>
      <c r="G9" s="8">
        <v>1.1299999999999999</v>
      </c>
      <c r="H9" s="14" t="s">
        <v>12</v>
      </c>
      <c r="I9" s="9">
        <f t="shared" si="3"/>
        <v>30.5</v>
      </c>
      <c r="J9" s="10">
        <f t="shared" si="4"/>
        <v>24.040000000000003</v>
      </c>
      <c r="K9" s="11">
        <f t="shared" si="5"/>
        <v>28.05</v>
      </c>
      <c r="L9" s="44">
        <f t="shared" si="6"/>
        <v>6.4599999999999973</v>
      </c>
      <c r="M9" s="45">
        <f t="shared" si="7"/>
        <v>2.4499999999999993</v>
      </c>
      <c r="N9" s="36"/>
    </row>
    <row r="10" spans="1:21" ht="18.75" x14ac:dyDescent="0.3">
      <c r="A10" s="36"/>
      <c r="B10" s="38">
        <v>8</v>
      </c>
      <c r="C10" s="43">
        <v>567335</v>
      </c>
      <c r="D10" s="43">
        <v>639192</v>
      </c>
      <c r="E10" s="43" t="s">
        <v>12</v>
      </c>
      <c r="F10" s="8">
        <v>29.37</v>
      </c>
      <c r="G10" s="8">
        <v>1.1299999999999999</v>
      </c>
      <c r="H10" s="14" t="s">
        <v>12</v>
      </c>
      <c r="I10" s="9">
        <f t="shared" si="3"/>
        <v>30.5</v>
      </c>
      <c r="J10" s="10">
        <f t="shared" si="4"/>
        <v>24.040000000000003</v>
      </c>
      <c r="K10" s="11">
        <f t="shared" si="5"/>
        <v>28.05</v>
      </c>
      <c r="L10" s="44">
        <f t="shared" si="6"/>
        <v>6.4599999999999973</v>
      </c>
      <c r="M10" s="45">
        <f t="shared" si="7"/>
        <v>2.4499999999999993</v>
      </c>
      <c r="N10" s="36"/>
    </row>
    <row r="11" spans="1:21" ht="18.75" x14ac:dyDescent="0.3">
      <c r="A11" s="36"/>
      <c r="B11" s="38">
        <v>9</v>
      </c>
      <c r="C11" s="43">
        <v>567335</v>
      </c>
      <c r="D11" s="43">
        <v>639192</v>
      </c>
      <c r="E11" s="43" t="s">
        <v>12</v>
      </c>
      <c r="F11" s="8">
        <v>29.37</v>
      </c>
      <c r="G11" s="8">
        <v>1.1299999999999999</v>
      </c>
      <c r="H11" s="14" t="s">
        <v>12</v>
      </c>
      <c r="I11" s="9">
        <f t="shared" si="3"/>
        <v>30.5</v>
      </c>
      <c r="J11" s="10">
        <f t="shared" si="4"/>
        <v>24.040000000000003</v>
      </c>
      <c r="K11" s="11">
        <f t="shared" si="5"/>
        <v>28.05</v>
      </c>
      <c r="L11" s="44">
        <f t="shared" si="6"/>
        <v>6.4599999999999973</v>
      </c>
      <c r="M11" s="45">
        <f t="shared" si="7"/>
        <v>2.4499999999999993</v>
      </c>
      <c r="N11" s="36"/>
    </row>
    <row r="12" spans="1:21" ht="18.75" x14ac:dyDescent="0.3">
      <c r="A12" s="39"/>
      <c r="B12" s="38">
        <v>10</v>
      </c>
      <c r="C12" s="43">
        <v>567335</v>
      </c>
      <c r="D12" s="43">
        <v>639192</v>
      </c>
      <c r="E12" s="43" t="s">
        <v>12</v>
      </c>
      <c r="F12" s="8">
        <v>29.37</v>
      </c>
      <c r="G12" s="8">
        <v>1.1299999999999999</v>
      </c>
      <c r="H12" s="14" t="s">
        <v>12</v>
      </c>
      <c r="I12" s="9">
        <f t="shared" si="3"/>
        <v>30.5</v>
      </c>
      <c r="J12" s="10">
        <f t="shared" si="4"/>
        <v>24.040000000000003</v>
      </c>
      <c r="K12" s="11">
        <f t="shared" si="5"/>
        <v>28.05</v>
      </c>
      <c r="L12" s="44">
        <f t="shared" si="6"/>
        <v>6.4599999999999973</v>
      </c>
      <c r="M12" s="45">
        <f t="shared" si="7"/>
        <v>2.4499999999999993</v>
      </c>
      <c r="N12" s="36"/>
    </row>
    <row r="13" spans="1:21" ht="18.75" x14ac:dyDescent="0.3">
      <c r="A13" s="36"/>
      <c r="B13" s="38">
        <v>11</v>
      </c>
      <c r="C13" s="43">
        <v>567335</v>
      </c>
      <c r="D13" s="43">
        <v>639192</v>
      </c>
      <c r="E13" s="43" t="s">
        <v>12</v>
      </c>
      <c r="F13" s="8">
        <v>29.37</v>
      </c>
      <c r="G13" s="8">
        <v>1.1299999999999999</v>
      </c>
      <c r="H13" s="14" t="s">
        <v>12</v>
      </c>
      <c r="I13" s="9">
        <f t="shared" si="3"/>
        <v>30.5</v>
      </c>
      <c r="J13" s="10">
        <f t="shared" si="4"/>
        <v>24.040000000000003</v>
      </c>
      <c r="K13" s="11">
        <f t="shared" si="5"/>
        <v>28.05</v>
      </c>
      <c r="L13" s="44">
        <f t="shared" si="6"/>
        <v>6.4599999999999973</v>
      </c>
      <c r="M13" s="45">
        <f t="shared" si="7"/>
        <v>2.4499999999999993</v>
      </c>
      <c r="N13" s="36"/>
    </row>
    <row r="14" spans="1:21" ht="18.75" x14ac:dyDescent="0.3">
      <c r="A14" s="36"/>
      <c r="B14" s="38">
        <v>12</v>
      </c>
      <c r="C14" s="43">
        <v>567335</v>
      </c>
      <c r="D14" s="43">
        <v>639192</v>
      </c>
      <c r="E14" s="43" t="s">
        <v>12</v>
      </c>
      <c r="F14" s="8">
        <v>29.37</v>
      </c>
      <c r="G14" s="8">
        <v>1.1299999999999999</v>
      </c>
      <c r="H14" s="14" t="s">
        <v>12</v>
      </c>
      <c r="I14" s="9">
        <f t="shared" si="3"/>
        <v>30.5</v>
      </c>
      <c r="J14" s="10">
        <f t="shared" si="4"/>
        <v>24.040000000000003</v>
      </c>
      <c r="K14" s="11">
        <f t="shared" si="5"/>
        <v>28.05</v>
      </c>
      <c r="L14" s="44">
        <f t="shared" si="6"/>
        <v>6.4599999999999973</v>
      </c>
      <c r="M14" s="45">
        <f t="shared" si="7"/>
        <v>2.4499999999999993</v>
      </c>
      <c r="N14" s="36"/>
    </row>
    <row r="15" spans="1:21" ht="18.75" x14ac:dyDescent="0.3">
      <c r="A15" s="36"/>
      <c r="B15" s="38">
        <v>13</v>
      </c>
      <c r="C15" s="43">
        <v>567335</v>
      </c>
      <c r="D15" s="43">
        <v>639192</v>
      </c>
      <c r="E15" s="43" t="s">
        <v>12</v>
      </c>
      <c r="F15" s="8">
        <v>29.37</v>
      </c>
      <c r="G15" s="8">
        <v>1.1299999999999999</v>
      </c>
      <c r="H15" s="14" t="s">
        <v>12</v>
      </c>
      <c r="I15" s="9">
        <f t="shared" si="3"/>
        <v>30.5</v>
      </c>
      <c r="J15" s="10">
        <f t="shared" si="4"/>
        <v>24.040000000000003</v>
      </c>
      <c r="K15" s="11">
        <f t="shared" si="5"/>
        <v>28.05</v>
      </c>
      <c r="L15" s="44">
        <f t="shared" si="6"/>
        <v>6.4599999999999973</v>
      </c>
      <c r="M15" s="45">
        <f t="shared" si="7"/>
        <v>2.4499999999999993</v>
      </c>
      <c r="N15" s="36"/>
    </row>
    <row r="16" spans="1:21" ht="18.75" x14ac:dyDescent="0.3">
      <c r="A16" s="36"/>
      <c r="B16" s="38">
        <v>14</v>
      </c>
      <c r="C16" s="43">
        <v>567335</v>
      </c>
      <c r="D16" s="43">
        <v>639192</v>
      </c>
      <c r="E16" s="43" t="s">
        <v>12</v>
      </c>
      <c r="F16" s="8">
        <v>29.37</v>
      </c>
      <c r="G16" s="8">
        <v>1.1299999999999999</v>
      </c>
      <c r="H16" s="14" t="s">
        <v>12</v>
      </c>
      <c r="I16" s="9">
        <f t="shared" si="3"/>
        <v>30.5</v>
      </c>
      <c r="J16" s="10">
        <f t="shared" si="4"/>
        <v>24.040000000000003</v>
      </c>
      <c r="K16" s="11">
        <f t="shared" si="5"/>
        <v>28.05</v>
      </c>
      <c r="L16" s="44">
        <f t="shared" si="6"/>
        <v>6.4599999999999973</v>
      </c>
      <c r="M16" s="45">
        <f t="shared" si="7"/>
        <v>2.4499999999999993</v>
      </c>
      <c r="N16" s="36"/>
    </row>
    <row r="17" spans="1:14" ht="18.75" x14ac:dyDescent="0.3">
      <c r="A17" s="36"/>
      <c r="B17" s="38">
        <v>15</v>
      </c>
      <c r="C17" s="43">
        <v>567335</v>
      </c>
      <c r="D17" s="43">
        <v>639192</v>
      </c>
      <c r="E17" s="43" t="s">
        <v>12</v>
      </c>
      <c r="F17" s="8">
        <v>29.37</v>
      </c>
      <c r="G17" s="8">
        <v>1.1299999999999999</v>
      </c>
      <c r="H17" s="14" t="s">
        <v>12</v>
      </c>
      <c r="I17" s="9">
        <f t="shared" si="3"/>
        <v>30.5</v>
      </c>
      <c r="J17" s="10">
        <f t="shared" si="4"/>
        <v>24.040000000000003</v>
      </c>
      <c r="K17" s="11">
        <f t="shared" si="5"/>
        <v>28.05</v>
      </c>
      <c r="L17" s="44">
        <f t="shared" si="6"/>
        <v>6.4599999999999973</v>
      </c>
      <c r="M17" s="45">
        <f t="shared" si="7"/>
        <v>2.4499999999999993</v>
      </c>
      <c r="N17" s="36"/>
    </row>
    <row r="18" spans="1:14" ht="18.75" x14ac:dyDescent="0.3">
      <c r="A18" s="36"/>
      <c r="B18" s="38">
        <v>16</v>
      </c>
      <c r="C18" s="43">
        <v>567335</v>
      </c>
      <c r="D18" s="43">
        <v>639192</v>
      </c>
      <c r="E18" s="43" t="s">
        <v>12</v>
      </c>
      <c r="F18" s="8">
        <v>29.37</v>
      </c>
      <c r="G18" s="8">
        <v>1.1299999999999999</v>
      </c>
      <c r="H18" s="14" t="s">
        <v>12</v>
      </c>
      <c r="I18" s="9">
        <f t="shared" si="3"/>
        <v>30.5</v>
      </c>
      <c r="J18" s="10">
        <f t="shared" si="4"/>
        <v>24.040000000000003</v>
      </c>
      <c r="K18" s="11">
        <f t="shared" si="5"/>
        <v>28.05</v>
      </c>
      <c r="L18" s="44">
        <f t="shared" si="6"/>
        <v>6.4599999999999973</v>
      </c>
      <c r="M18" s="45">
        <f t="shared" si="7"/>
        <v>2.4499999999999993</v>
      </c>
      <c r="N18" s="36"/>
    </row>
    <row r="19" spans="1:14" ht="18.75" x14ac:dyDescent="0.3">
      <c r="A19" s="36"/>
      <c r="B19" s="38">
        <v>17</v>
      </c>
      <c r="C19" s="43">
        <v>567335</v>
      </c>
      <c r="D19" s="43">
        <v>639192</v>
      </c>
      <c r="E19" s="43" t="s">
        <v>12</v>
      </c>
      <c r="F19" s="8">
        <v>29.37</v>
      </c>
      <c r="G19" s="8">
        <v>1.1299999999999999</v>
      </c>
      <c r="H19" s="14" t="s">
        <v>12</v>
      </c>
      <c r="I19" s="9">
        <f t="shared" si="3"/>
        <v>30.5</v>
      </c>
      <c r="J19" s="10">
        <f t="shared" si="4"/>
        <v>24.040000000000003</v>
      </c>
      <c r="K19" s="11">
        <f t="shared" si="5"/>
        <v>28.05</v>
      </c>
      <c r="L19" s="44">
        <f t="shared" si="6"/>
        <v>6.4599999999999973</v>
      </c>
      <c r="M19" s="45">
        <f t="shared" si="7"/>
        <v>2.4499999999999993</v>
      </c>
      <c r="N19" s="36"/>
    </row>
    <row r="20" spans="1:14" ht="18.75" x14ac:dyDescent="0.3">
      <c r="A20" s="36"/>
      <c r="B20" s="38">
        <v>18</v>
      </c>
      <c r="C20" s="43">
        <v>567335</v>
      </c>
      <c r="D20" s="43">
        <v>639192</v>
      </c>
      <c r="E20" s="43" t="s">
        <v>12</v>
      </c>
      <c r="F20" s="8">
        <v>29.37</v>
      </c>
      <c r="G20" s="8">
        <v>1.1299999999999999</v>
      </c>
      <c r="H20" s="14" t="s">
        <v>12</v>
      </c>
      <c r="I20" s="9">
        <f t="shared" si="3"/>
        <v>30.5</v>
      </c>
      <c r="J20" s="10">
        <f t="shared" si="4"/>
        <v>24.040000000000003</v>
      </c>
      <c r="K20" s="11">
        <f t="shared" si="5"/>
        <v>28.05</v>
      </c>
      <c r="L20" s="44">
        <f t="shared" si="6"/>
        <v>6.4599999999999973</v>
      </c>
      <c r="M20" s="45">
        <f t="shared" si="7"/>
        <v>2.4499999999999993</v>
      </c>
      <c r="N20" s="36"/>
    </row>
    <row r="21" spans="1:14" ht="18.75" x14ac:dyDescent="0.3">
      <c r="A21" s="36"/>
      <c r="B21" s="38">
        <v>19</v>
      </c>
      <c r="C21" s="43">
        <v>567335</v>
      </c>
      <c r="D21" s="43">
        <v>639192</v>
      </c>
      <c r="E21" s="43" t="s">
        <v>12</v>
      </c>
      <c r="F21" s="8">
        <v>29.37</v>
      </c>
      <c r="G21" s="8">
        <v>1.1299999999999999</v>
      </c>
      <c r="H21" s="14" t="s">
        <v>12</v>
      </c>
      <c r="I21" s="9">
        <f t="shared" si="3"/>
        <v>30.5</v>
      </c>
      <c r="J21" s="10">
        <f t="shared" si="4"/>
        <v>24.040000000000003</v>
      </c>
      <c r="K21" s="11">
        <f t="shared" si="5"/>
        <v>28.05</v>
      </c>
      <c r="L21" s="44">
        <f t="shared" si="6"/>
        <v>6.4599999999999973</v>
      </c>
      <c r="M21" s="45">
        <f t="shared" si="7"/>
        <v>2.4499999999999993</v>
      </c>
      <c r="N21" s="36"/>
    </row>
    <row r="22" spans="1:14" ht="18.75" x14ac:dyDescent="0.3">
      <c r="A22" s="39"/>
      <c r="B22" s="38">
        <v>20</v>
      </c>
      <c r="C22" s="43">
        <v>567335</v>
      </c>
      <c r="D22" s="43">
        <v>639192</v>
      </c>
      <c r="E22" s="43" t="s">
        <v>12</v>
      </c>
      <c r="F22" s="8">
        <v>29.37</v>
      </c>
      <c r="G22" s="8">
        <v>1.1299999999999999</v>
      </c>
      <c r="H22" s="14" t="s">
        <v>12</v>
      </c>
      <c r="I22" s="9">
        <f t="shared" si="3"/>
        <v>30.5</v>
      </c>
      <c r="J22" s="10">
        <f t="shared" si="4"/>
        <v>24.040000000000003</v>
      </c>
      <c r="K22" s="11">
        <f t="shared" si="5"/>
        <v>28.05</v>
      </c>
      <c r="L22" s="44">
        <f t="shared" si="6"/>
        <v>6.4599999999999973</v>
      </c>
      <c r="M22" s="45">
        <f t="shared" si="7"/>
        <v>2.4499999999999993</v>
      </c>
      <c r="N22" s="36"/>
    </row>
    <row r="23" spans="1:14" ht="18.75" x14ac:dyDescent="0.3">
      <c r="A23" s="39"/>
      <c r="B23" s="38">
        <v>21</v>
      </c>
      <c r="C23" s="43">
        <v>563312</v>
      </c>
      <c r="D23" s="43">
        <v>639192</v>
      </c>
      <c r="E23" s="43" t="s">
        <v>12</v>
      </c>
      <c r="F23" s="8">
        <v>26.37</v>
      </c>
      <c r="G23" s="8">
        <v>1.1299999999999999</v>
      </c>
      <c r="H23" s="14" t="s">
        <v>12</v>
      </c>
      <c r="I23" s="9">
        <f t="shared" si="3"/>
        <v>27.5</v>
      </c>
      <c r="J23" s="10">
        <f>20.87+0.17</f>
        <v>21.040000000000003</v>
      </c>
      <c r="K23" s="11">
        <f>24.37+0.68</f>
        <v>25.05</v>
      </c>
      <c r="L23" s="44">
        <f t="shared" si="6"/>
        <v>6.4599999999999973</v>
      </c>
      <c r="M23" s="45">
        <f t="shared" si="7"/>
        <v>2.4499999999999993</v>
      </c>
      <c r="N23" s="36"/>
    </row>
    <row r="24" spans="1:14" ht="18.75" x14ac:dyDescent="0.3">
      <c r="A24" s="36"/>
      <c r="B24" s="38">
        <v>22</v>
      </c>
      <c r="C24" s="43">
        <v>563312</v>
      </c>
      <c r="D24" s="43">
        <v>639192</v>
      </c>
      <c r="E24" s="43" t="s">
        <v>12</v>
      </c>
      <c r="F24" s="8">
        <v>26.37</v>
      </c>
      <c r="G24" s="8">
        <v>1.1299999999999999</v>
      </c>
      <c r="H24" s="14" t="s">
        <v>12</v>
      </c>
      <c r="I24" s="9">
        <f t="shared" ref="I24:I63" si="8">SUM(F24:H24)</f>
        <v>27.5</v>
      </c>
      <c r="J24" s="10">
        <f t="shared" ref="J24:J62" si="9">20.87+0.17</f>
        <v>21.040000000000003</v>
      </c>
      <c r="K24" s="11">
        <f t="shared" ref="K24:K62" si="10">24.37+0.68</f>
        <v>25.05</v>
      </c>
      <c r="L24" s="44">
        <f t="shared" ref="L24:L63" si="11">I24-J24</f>
        <v>6.4599999999999973</v>
      </c>
      <c r="M24" s="45">
        <f t="shared" ref="M24:M63" si="12">I24-K24</f>
        <v>2.4499999999999993</v>
      </c>
      <c r="N24" s="36"/>
    </row>
    <row r="25" spans="1:14" ht="18.75" x14ac:dyDescent="0.3">
      <c r="A25" s="36"/>
      <c r="B25" s="38">
        <v>23</v>
      </c>
      <c r="C25" s="43">
        <v>563312</v>
      </c>
      <c r="D25" s="43">
        <v>639192</v>
      </c>
      <c r="E25" s="43" t="s">
        <v>12</v>
      </c>
      <c r="F25" s="8">
        <v>26.37</v>
      </c>
      <c r="G25" s="8">
        <v>1.1299999999999999</v>
      </c>
      <c r="H25" s="14" t="s">
        <v>12</v>
      </c>
      <c r="I25" s="9">
        <f t="shared" si="8"/>
        <v>27.5</v>
      </c>
      <c r="J25" s="10">
        <f t="shared" si="9"/>
        <v>21.040000000000003</v>
      </c>
      <c r="K25" s="11">
        <f t="shared" si="10"/>
        <v>25.05</v>
      </c>
      <c r="L25" s="44">
        <f t="shared" si="11"/>
        <v>6.4599999999999973</v>
      </c>
      <c r="M25" s="45">
        <f t="shared" si="12"/>
        <v>2.4499999999999993</v>
      </c>
      <c r="N25" s="36"/>
    </row>
    <row r="26" spans="1:14" ht="18.75" x14ac:dyDescent="0.3">
      <c r="A26" s="36"/>
      <c r="B26" s="38">
        <v>24</v>
      </c>
      <c r="C26" s="43">
        <v>563312</v>
      </c>
      <c r="D26" s="43">
        <v>639192</v>
      </c>
      <c r="E26" s="43" t="s">
        <v>12</v>
      </c>
      <c r="F26" s="8">
        <v>26.37</v>
      </c>
      <c r="G26" s="8">
        <v>1.1299999999999999</v>
      </c>
      <c r="H26" s="14" t="s">
        <v>12</v>
      </c>
      <c r="I26" s="9">
        <f t="shared" si="8"/>
        <v>27.5</v>
      </c>
      <c r="J26" s="10">
        <f t="shared" si="9"/>
        <v>21.040000000000003</v>
      </c>
      <c r="K26" s="11">
        <f t="shared" si="10"/>
        <v>25.05</v>
      </c>
      <c r="L26" s="44">
        <f t="shared" si="11"/>
        <v>6.4599999999999973</v>
      </c>
      <c r="M26" s="45">
        <f t="shared" si="12"/>
        <v>2.4499999999999993</v>
      </c>
      <c r="N26" s="36"/>
    </row>
    <row r="27" spans="1:14" ht="18.75" x14ac:dyDescent="0.3">
      <c r="A27" s="36"/>
      <c r="B27" s="38">
        <v>25</v>
      </c>
      <c r="C27" s="43">
        <v>563312</v>
      </c>
      <c r="D27" s="43">
        <v>639192</v>
      </c>
      <c r="E27" s="43" t="s">
        <v>12</v>
      </c>
      <c r="F27" s="8">
        <v>26.37</v>
      </c>
      <c r="G27" s="8">
        <v>1.1299999999999999</v>
      </c>
      <c r="H27" s="14" t="s">
        <v>12</v>
      </c>
      <c r="I27" s="9">
        <f t="shared" si="8"/>
        <v>27.5</v>
      </c>
      <c r="J27" s="10">
        <f t="shared" si="9"/>
        <v>21.040000000000003</v>
      </c>
      <c r="K27" s="11">
        <f t="shared" si="10"/>
        <v>25.05</v>
      </c>
      <c r="L27" s="44">
        <f t="shared" si="11"/>
        <v>6.4599999999999973</v>
      </c>
      <c r="M27" s="45">
        <f t="shared" si="12"/>
        <v>2.4499999999999993</v>
      </c>
      <c r="N27" s="36"/>
    </row>
    <row r="28" spans="1:14" ht="18.75" x14ac:dyDescent="0.3">
      <c r="A28" s="36"/>
      <c r="B28" s="38">
        <v>26</v>
      </c>
      <c r="C28" s="43">
        <v>563312</v>
      </c>
      <c r="D28" s="43">
        <v>639192</v>
      </c>
      <c r="E28" s="43" t="s">
        <v>12</v>
      </c>
      <c r="F28" s="8">
        <v>26.37</v>
      </c>
      <c r="G28" s="8">
        <v>1.1299999999999999</v>
      </c>
      <c r="H28" s="14" t="s">
        <v>12</v>
      </c>
      <c r="I28" s="9">
        <f t="shared" si="8"/>
        <v>27.5</v>
      </c>
      <c r="J28" s="10">
        <f t="shared" si="9"/>
        <v>21.040000000000003</v>
      </c>
      <c r="K28" s="11">
        <f t="shared" si="10"/>
        <v>25.05</v>
      </c>
      <c r="L28" s="44">
        <f t="shared" si="11"/>
        <v>6.4599999999999973</v>
      </c>
      <c r="M28" s="45">
        <f t="shared" si="12"/>
        <v>2.4499999999999993</v>
      </c>
      <c r="N28" s="36"/>
    </row>
    <row r="29" spans="1:14" ht="18.75" x14ac:dyDescent="0.3">
      <c r="A29" s="36"/>
      <c r="B29" s="38">
        <v>27</v>
      </c>
      <c r="C29" s="43">
        <v>563312</v>
      </c>
      <c r="D29" s="43">
        <v>639192</v>
      </c>
      <c r="E29" s="43" t="s">
        <v>12</v>
      </c>
      <c r="F29" s="8">
        <v>26.37</v>
      </c>
      <c r="G29" s="8">
        <v>1.1299999999999999</v>
      </c>
      <c r="H29" s="14" t="s">
        <v>12</v>
      </c>
      <c r="I29" s="9">
        <f t="shared" si="8"/>
        <v>27.5</v>
      </c>
      <c r="J29" s="10">
        <f t="shared" si="9"/>
        <v>21.040000000000003</v>
      </c>
      <c r="K29" s="11">
        <f t="shared" si="10"/>
        <v>25.05</v>
      </c>
      <c r="L29" s="44">
        <f t="shared" si="11"/>
        <v>6.4599999999999973</v>
      </c>
      <c r="M29" s="45">
        <f t="shared" si="12"/>
        <v>2.4499999999999993</v>
      </c>
      <c r="N29" s="36"/>
    </row>
    <row r="30" spans="1:14" ht="18.75" x14ac:dyDescent="0.3">
      <c r="A30" s="36"/>
      <c r="B30" s="38">
        <v>28</v>
      </c>
      <c r="C30" s="43">
        <v>563312</v>
      </c>
      <c r="D30" s="43">
        <v>639192</v>
      </c>
      <c r="E30" s="43" t="s">
        <v>12</v>
      </c>
      <c r="F30" s="8">
        <v>26.37</v>
      </c>
      <c r="G30" s="8">
        <v>1.1299999999999999</v>
      </c>
      <c r="H30" s="14" t="s">
        <v>12</v>
      </c>
      <c r="I30" s="9">
        <f t="shared" si="8"/>
        <v>27.5</v>
      </c>
      <c r="J30" s="10">
        <f t="shared" si="9"/>
        <v>21.040000000000003</v>
      </c>
      <c r="K30" s="11">
        <f t="shared" si="10"/>
        <v>25.05</v>
      </c>
      <c r="L30" s="44">
        <f t="shared" si="11"/>
        <v>6.4599999999999973</v>
      </c>
      <c r="M30" s="45">
        <f t="shared" si="12"/>
        <v>2.4499999999999993</v>
      </c>
      <c r="N30" s="36"/>
    </row>
    <row r="31" spans="1:14" ht="18.75" x14ac:dyDescent="0.3">
      <c r="A31" s="36"/>
      <c r="B31" s="38">
        <v>29</v>
      </c>
      <c r="C31" s="43">
        <v>563312</v>
      </c>
      <c r="D31" s="43">
        <v>639192</v>
      </c>
      <c r="E31" s="43" t="s">
        <v>12</v>
      </c>
      <c r="F31" s="8">
        <v>26.37</v>
      </c>
      <c r="G31" s="8">
        <v>1.1299999999999999</v>
      </c>
      <c r="H31" s="14" t="s">
        <v>12</v>
      </c>
      <c r="I31" s="9">
        <f t="shared" si="8"/>
        <v>27.5</v>
      </c>
      <c r="J31" s="10">
        <f t="shared" si="9"/>
        <v>21.040000000000003</v>
      </c>
      <c r="K31" s="11">
        <f t="shared" si="10"/>
        <v>25.05</v>
      </c>
      <c r="L31" s="44">
        <f t="shared" si="11"/>
        <v>6.4599999999999973</v>
      </c>
      <c r="M31" s="45">
        <f t="shared" si="12"/>
        <v>2.4499999999999993</v>
      </c>
      <c r="N31" s="36"/>
    </row>
    <row r="32" spans="1:14" ht="18.75" x14ac:dyDescent="0.3">
      <c r="A32" s="36"/>
      <c r="B32" s="38">
        <v>30</v>
      </c>
      <c r="C32" s="43">
        <v>563312</v>
      </c>
      <c r="D32" s="43">
        <v>639192</v>
      </c>
      <c r="E32" s="43" t="s">
        <v>12</v>
      </c>
      <c r="F32" s="8">
        <v>26.37</v>
      </c>
      <c r="G32" s="8">
        <v>1.1299999999999999</v>
      </c>
      <c r="H32" s="14" t="s">
        <v>12</v>
      </c>
      <c r="I32" s="9">
        <f t="shared" si="8"/>
        <v>27.5</v>
      </c>
      <c r="J32" s="10">
        <f t="shared" si="9"/>
        <v>21.040000000000003</v>
      </c>
      <c r="K32" s="11">
        <f t="shared" si="10"/>
        <v>25.05</v>
      </c>
      <c r="L32" s="44">
        <f t="shared" si="11"/>
        <v>6.4599999999999973</v>
      </c>
      <c r="M32" s="45">
        <f t="shared" si="12"/>
        <v>2.4499999999999993</v>
      </c>
      <c r="N32" s="36"/>
    </row>
    <row r="33" spans="1:14" ht="18.75" x14ac:dyDescent="0.3">
      <c r="A33" s="36"/>
      <c r="B33" s="38">
        <v>31</v>
      </c>
      <c r="C33" s="43">
        <v>563312</v>
      </c>
      <c r="D33" s="43">
        <v>639192</v>
      </c>
      <c r="E33" s="43" t="s">
        <v>12</v>
      </c>
      <c r="F33" s="8">
        <v>26.37</v>
      </c>
      <c r="G33" s="8">
        <v>1.1299999999999999</v>
      </c>
      <c r="H33" s="14" t="s">
        <v>12</v>
      </c>
      <c r="I33" s="9">
        <f t="shared" si="8"/>
        <v>27.5</v>
      </c>
      <c r="J33" s="10">
        <f t="shared" si="9"/>
        <v>21.040000000000003</v>
      </c>
      <c r="K33" s="11">
        <f t="shared" si="10"/>
        <v>25.05</v>
      </c>
      <c r="L33" s="44">
        <f t="shared" si="11"/>
        <v>6.4599999999999973</v>
      </c>
      <c r="M33" s="45">
        <f t="shared" si="12"/>
        <v>2.4499999999999993</v>
      </c>
      <c r="N33" s="36"/>
    </row>
    <row r="34" spans="1:14" ht="18.75" x14ac:dyDescent="0.3">
      <c r="A34" s="36"/>
      <c r="B34" s="38">
        <v>32</v>
      </c>
      <c r="C34" s="43">
        <v>563312</v>
      </c>
      <c r="D34" s="43">
        <v>639192</v>
      </c>
      <c r="E34" s="43" t="s">
        <v>12</v>
      </c>
      <c r="F34" s="8">
        <v>26.37</v>
      </c>
      <c r="G34" s="8">
        <v>1.1299999999999999</v>
      </c>
      <c r="H34" s="14" t="s">
        <v>12</v>
      </c>
      <c r="I34" s="9">
        <f t="shared" si="8"/>
        <v>27.5</v>
      </c>
      <c r="J34" s="10">
        <f t="shared" si="9"/>
        <v>21.040000000000003</v>
      </c>
      <c r="K34" s="11">
        <f t="shared" si="10"/>
        <v>25.05</v>
      </c>
      <c r="L34" s="44">
        <f t="shared" si="11"/>
        <v>6.4599999999999973</v>
      </c>
      <c r="M34" s="45">
        <f t="shared" si="12"/>
        <v>2.4499999999999993</v>
      </c>
      <c r="N34" s="36"/>
    </row>
    <row r="35" spans="1:14" ht="18.75" x14ac:dyDescent="0.3">
      <c r="A35" s="36"/>
      <c r="B35" s="38">
        <v>33</v>
      </c>
      <c r="C35" s="43">
        <v>563312</v>
      </c>
      <c r="D35" s="43">
        <v>639192</v>
      </c>
      <c r="E35" s="43" t="s">
        <v>12</v>
      </c>
      <c r="F35" s="8">
        <v>26.37</v>
      </c>
      <c r="G35" s="8">
        <v>1.1299999999999999</v>
      </c>
      <c r="H35" s="14" t="s">
        <v>12</v>
      </c>
      <c r="I35" s="9">
        <f t="shared" si="8"/>
        <v>27.5</v>
      </c>
      <c r="J35" s="10">
        <f t="shared" si="9"/>
        <v>21.040000000000003</v>
      </c>
      <c r="K35" s="11">
        <f t="shared" si="10"/>
        <v>25.05</v>
      </c>
      <c r="L35" s="44">
        <f t="shared" si="11"/>
        <v>6.4599999999999973</v>
      </c>
      <c r="M35" s="45">
        <f t="shared" si="12"/>
        <v>2.4499999999999993</v>
      </c>
      <c r="N35" s="36"/>
    </row>
    <row r="36" spans="1:14" ht="18.75" x14ac:dyDescent="0.3">
      <c r="A36" s="36"/>
      <c r="B36" s="38">
        <v>34</v>
      </c>
      <c r="C36" s="43">
        <v>563312</v>
      </c>
      <c r="D36" s="43">
        <v>639192</v>
      </c>
      <c r="E36" s="43" t="s">
        <v>12</v>
      </c>
      <c r="F36" s="8">
        <v>26.37</v>
      </c>
      <c r="G36" s="8">
        <v>1.1299999999999999</v>
      </c>
      <c r="H36" s="14" t="s">
        <v>12</v>
      </c>
      <c r="I36" s="9">
        <f t="shared" si="8"/>
        <v>27.5</v>
      </c>
      <c r="J36" s="10">
        <f t="shared" si="9"/>
        <v>21.040000000000003</v>
      </c>
      <c r="K36" s="11">
        <f t="shared" si="10"/>
        <v>25.05</v>
      </c>
      <c r="L36" s="44">
        <f t="shared" si="11"/>
        <v>6.4599999999999973</v>
      </c>
      <c r="M36" s="45">
        <f t="shared" si="12"/>
        <v>2.4499999999999993</v>
      </c>
      <c r="N36" s="36"/>
    </row>
    <row r="37" spans="1:14" ht="18.75" x14ac:dyDescent="0.3">
      <c r="A37" s="36"/>
      <c r="B37" s="38">
        <v>35</v>
      </c>
      <c r="C37" s="43">
        <v>563312</v>
      </c>
      <c r="D37" s="43">
        <v>639192</v>
      </c>
      <c r="E37" s="43" t="s">
        <v>12</v>
      </c>
      <c r="F37" s="8">
        <v>26.37</v>
      </c>
      <c r="G37" s="8">
        <v>1.1299999999999999</v>
      </c>
      <c r="H37" s="14" t="s">
        <v>12</v>
      </c>
      <c r="I37" s="9">
        <f t="shared" si="8"/>
        <v>27.5</v>
      </c>
      <c r="J37" s="10">
        <f t="shared" si="9"/>
        <v>21.040000000000003</v>
      </c>
      <c r="K37" s="11">
        <f t="shared" si="10"/>
        <v>25.05</v>
      </c>
      <c r="L37" s="44">
        <f t="shared" si="11"/>
        <v>6.4599999999999973</v>
      </c>
      <c r="M37" s="45">
        <f t="shared" si="12"/>
        <v>2.4499999999999993</v>
      </c>
      <c r="N37" s="36"/>
    </row>
    <row r="38" spans="1:14" ht="18.75" x14ac:dyDescent="0.3">
      <c r="A38" s="36"/>
      <c r="B38" s="38">
        <v>36</v>
      </c>
      <c r="C38" s="43">
        <v>563312</v>
      </c>
      <c r="D38" s="43">
        <v>639192</v>
      </c>
      <c r="E38" s="43" t="s">
        <v>12</v>
      </c>
      <c r="F38" s="8">
        <v>26.37</v>
      </c>
      <c r="G38" s="8">
        <v>1.1299999999999999</v>
      </c>
      <c r="H38" s="14" t="s">
        <v>12</v>
      </c>
      <c r="I38" s="9">
        <f t="shared" si="8"/>
        <v>27.5</v>
      </c>
      <c r="J38" s="10">
        <f t="shared" si="9"/>
        <v>21.040000000000003</v>
      </c>
      <c r="K38" s="11">
        <f t="shared" si="10"/>
        <v>25.05</v>
      </c>
      <c r="L38" s="44">
        <f t="shared" si="11"/>
        <v>6.4599999999999973</v>
      </c>
      <c r="M38" s="45">
        <f t="shared" si="12"/>
        <v>2.4499999999999993</v>
      </c>
      <c r="N38" s="36"/>
    </row>
    <row r="39" spans="1:14" ht="18.75" x14ac:dyDescent="0.3">
      <c r="A39" s="36"/>
      <c r="B39" s="38">
        <v>37</v>
      </c>
      <c r="C39" s="43">
        <v>563312</v>
      </c>
      <c r="D39" s="43">
        <v>639192</v>
      </c>
      <c r="E39" s="43" t="s">
        <v>12</v>
      </c>
      <c r="F39" s="8">
        <v>26.37</v>
      </c>
      <c r="G39" s="8">
        <v>1.1299999999999999</v>
      </c>
      <c r="H39" s="14" t="s">
        <v>12</v>
      </c>
      <c r="I39" s="9">
        <f t="shared" si="8"/>
        <v>27.5</v>
      </c>
      <c r="J39" s="10">
        <f t="shared" si="9"/>
        <v>21.040000000000003</v>
      </c>
      <c r="K39" s="11">
        <f t="shared" si="10"/>
        <v>25.05</v>
      </c>
      <c r="L39" s="44">
        <f t="shared" si="11"/>
        <v>6.4599999999999973</v>
      </c>
      <c r="M39" s="45">
        <f t="shared" si="12"/>
        <v>2.4499999999999993</v>
      </c>
      <c r="N39" s="36"/>
    </row>
    <row r="40" spans="1:14" ht="18.75" x14ac:dyDescent="0.3">
      <c r="A40" s="36"/>
      <c r="B40" s="38">
        <v>38</v>
      </c>
      <c r="C40" s="43">
        <v>563312</v>
      </c>
      <c r="D40" s="43">
        <v>639192</v>
      </c>
      <c r="E40" s="43" t="s">
        <v>12</v>
      </c>
      <c r="F40" s="8">
        <v>26.37</v>
      </c>
      <c r="G40" s="8">
        <v>1.1299999999999999</v>
      </c>
      <c r="H40" s="14" t="s">
        <v>12</v>
      </c>
      <c r="I40" s="9">
        <f t="shared" si="8"/>
        <v>27.5</v>
      </c>
      <c r="J40" s="10">
        <f t="shared" si="9"/>
        <v>21.040000000000003</v>
      </c>
      <c r="K40" s="11">
        <f t="shared" si="10"/>
        <v>25.05</v>
      </c>
      <c r="L40" s="44">
        <f t="shared" si="11"/>
        <v>6.4599999999999973</v>
      </c>
      <c r="M40" s="45">
        <f t="shared" si="12"/>
        <v>2.4499999999999993</v>
      </c>
      <c r="N40" s="36"/>
    </row>
    <row r="41" spans="1:14" ht="18.75" x14ac:dyDescent="0.3">
      <c r="A41" s="36"/>
      <c r="B41" s="38">
        <v>39</v>
      </c>
      <c r="C41" s="43">
        <v>563312</v>
      </c>
      <c r="D41" s="43">
        <v>639192</v>
      </c>
      <c r="E41" s="43" t="s">
        <v>12</v>
      </c>
      <c r="F41" s="8">
        <v>26.37</v>
      </c>
      <c r="G41" s="8">
        <v>1.1299999999999999</v>
      </c>
      <c r="H41" s="14" t="s">
        <v>12</v>
      </c>
      <c r="I41" s="9">
        <f t="shared" si="8"/>
        <v>27.5</v>
      </c>
      <c r="J41" s="10">
        <f t="shared" si="9"/>
        <v>21.040000000000003</v>
      </c>
      <c r="K41" s="11">
        <f t="shared" si="10"/>
        <v>25.05</v>
      </c>
      <c r="L41" s="44">
        <f t="shared" si="11"/>
        <v>6.4599999999999973</v>
      </c>
      <c r="M41" s="45">
        <f t="shared" si="12"/>
        <v>2.4499999999999993</v>
      </c>
      <c r="N41" s="36"/>
    </row>
    <row r="42" spans="1:14" ht="18.75" x14ac:dyDescent="0.3">
      <c r="A42" s="36"/>
      <c r="B42" s="38">
        <v>40</v>
      </c>
      <c r="C42" s="43">
        <v>563312</v>
      </c>
      <c r="D42" s="43">
        <v>639192</v>
      </c>
      <c r="E42" s="43" t="s">
        <v>12</v>
      </c>
      <c r="F42" s="8">
        <v>26.37</v>
      </c>
      <c r="G42" s="8">
        <v>1.1299999999999999</v>
      </c>
      <c r="H42" s="14" t="s">
        <v>12</v>
      </c>
      <c r="I42" s="9">
        <f t="shared" si="8"/>
        <v>27.5</v>
      </c>
      <c r="J42" s="10">
        <f t="shared" si="9"/>
        <v>21.040000000000003</v>
      </c>
      <c r="K42" s="11">
        <f t="shared" si="10"/>
        <v>25.05</v>
      </c>
      <c r="L42" s="44">
        <f t="shared" si="11"/>
        <v>6.4599999999999973</v>
      </c>
      <c r="M42" s="45">
        <f t="shared" si="12"/>
        <v>2.4499999999999993</v>
      </c>
      <c r="N42" s="36"/>
    </row>
    <row r="43" spans="1:14" ht="18.75" x14ac:dyDescent="0.3">
      <c r="A43" s="36"/>
      <c r="B43" s="38">
        <v>41</v>
      </c>
      <c r="C43" s="43">
        <v>563312</v>
      </c>
      <c r="D43" s="43">
        <v>639192</v>
      </c>
      <c r="E43" s="43" t="s">
        <v>12</v>
      </c>
      <c r="F43" s="8">
        <v>26.37</v>
      </c>
      <c r="G43" s="8">
        <v>1.1299999999999999</v>
      </c>
      <c r="H43" s="14" t="s">
        <v>12</v>
      </c>
      <c r="I43" s="9">
        <f t="shared" si="8"/>
        <v>27.5</v>
      </c>
      <c r="J43" s="10">
        <f t="shared" si="9"/>
        <v>21.040000000000003</v>
      </c>
      <c r="K43" s="11">
        <f t="shared" si="10"/>
        <v>25.05</v>
      </c>
      <c r="L43" s="44">
        <f t="shared" si="11"/>
        <v>6.4599999999999973</v>
      </c>
      <c r="M43" s="45">
        <f t="shared" si="12"/>
        <v>2.4499999999999993</v>
      </c>
      <c r="N43" s="36"/>
    </row>
    <row r="44" spans="1:14" ht="18.75" x14ac:dyDescent="0.3">
      <c r="A44" s="36"/>
      <c r="B44" s="38">
        <v>42</v>
      </c>
      <c r="C44" s="43">
        <v>563312</v>
      </c>
      <c r="D44" s="43">
        <v>639192</v>
      </c>
      <c r="E44" s="43" t="s">
        <v>12</v>
      </c>
      <c r="F44" s="8">
        <v>26.37</v>
      </c>
      <c r="G44" s="8">
        <v>1.1299999999999999</v>
      </c>
      <c r="H44" s="14" t="s">
        <v>12</v>
      </c>
      <c r="I44" s="9">
        <f t="shared" si="8"/>
        <v>27.5</v>
      </c>
      <c r="J44" s="10">
        <f t="shared" si="9"/>
        <v>21.040000000000003</v>
      </c>
      <c r="K44" s="11">
        <f t="shared" si="10"/>
        <v>25.05</v>
      </c>
      <c r="L44" s="44">
        <f t="shared" si="11"/>
        <v>6.4599999999999973</v>
      </c>
      <c r="M44" s="45">
        <f t="shared" si="12"/>
        <v>2.4499999999999993</v>
      </c>
      <c r="N44" s="36"/>
    </row>
    <row r="45" spans="1:14" ht="18.75" x14ac:dyDescent="0.3">
      <c r="A45" s="36"/>
      <c r="B45" s="38">
        <v>43</v>
      </c>
      <c r="C45" s="43">
        <v>563312</v>
      </c>
      <c r="D45" s="43">
        <v>639192</v>
      </c>
      <c r="E45" s="43" t="s">
        <v>12</v>
      </c>
      <c r="F45" s="8">
        <v>26.37</v>
      </c>
      <c r="G45" s="8">
        <v>1.1299999999999999</v>
      </c>
      <c r="H45" s="14" t="s">
        <v>12</v>
      </c>
      <c r="I45" s="9">
        <f t="shared" si="8"/>
        <v>27.5</v>
      </c>
      <c r="J45" s="10">
        <f t="shared" si="9"/>
        <v>21.040000000000003</v>
      </c>
      <c r="K45" s="11">
        <f t="shared" si="10"/>
        <v>25.05</v>
      </c>
      <c r="L45" s="44">
        <f t="shared" si="11"/>
        <v>6.4599999999999973</v>
      </c>
      <c r="M45" s="45">
        <f t="shared" si="12"/>
        <v>2.4499999999999993</v>
      </c>
      <c r="N45" s="36"/>
    </row>
    <row r="46" spans="1:14" ht="18.75" x14ac:dyDescent="0.3">
      <c r="A46" s="36"/>
      <c r="B46" s="38">
        <v>44</v>
      </c>
      <c r="C46" s="43">
        <v>563312</v>
      </c>
      <c r="D46" s="43">
        <v>639192</v>
      </c>
      <c r="E46" s="43" t="s">
        <v>12</v>
      </c>
      <c r="F46" s="8">
        <v>26.37</v>
      </c>
      <c r="G46" s="8">
        <v>1.1299999999999999</v>
      </c>
      <c r="H46" s="14" t="s">
        <v>12</v>
      </c>
      <c r="I46" s="9">
        <f t="shared" si="8"/>
        <v>27.5</v>
      </c>
      <c r="J46" s="10">
        <f t="shared" si="9"/>
        <v>21.040000000000003</v>
      </c>
      <c r="K46" s="11">
        <f t="shared" si="10"/>
        <v>25.05</v>
      </c>
      <c r="L46" s="44">
        <f t="shared" si="11"/>
        <v>6.4599999999999973</v>
      </c>
      <c r="M46" s="45">
        <f t="shared" si="12"/>
        <v>2.4499999999999993</v>
      </c>
      <c r="N46" s="36"/>
    </row>
    <row r="47" spans="1:14" ht="18.75" x14ac:dyDescent="0.3">
      <c r="A47" s="36"/>
      <c r="B47" s="38">
        <v>45</v>
      </c>
      <c r="C47" s="43">
        <v>563312</v>
      </c>
      <c r="D47" s="43">
        <v>639192</v>
      </c>
      <c r="E47" s="43" t="s">
        <v>12</v>
      </c>
      <c r="F47" s="8">
        <v>26.37</v>
      </c>
      <c r="G47" s="8">
        <v>1.1299999999999999</v>
      </c>
      <c r="H47" s="14" t="s">
        <v>12</v>
      </c>
      <c r="I47" s="9">
        <f t="shared" si="8"/>
        <v>27.5</v>
      </c>
      <c r="J47" s="10">
        <f t="shared" si="9"/>
        <v>21.040000000000003</v>
      </c>
      <c r="K47" s="11">
        <f t="shared" si="10"/>
        <v>25.05</v>
      </c>
      <c r="L47" s="44">
        <f t="shared" si="11"/>
        <v>6.4599999999999973</v>
      </c>
      <c r="M47" s="45">
        <f t="shared" si="12"/>
        <v>2.4499999999999993</v>
      </c>
      <c r="N47" s="36"/>
    </row>
    <row r="48" spans="1:14" ht="18.75" x14ac:dyDescent="0.3">
      <c r="A48" s="36"/>
      <c r="B48" s="38">
        <v>46</v>
      </c>
      <c r="C48" s="43">
        <v>563312</v>
      </c>
      <c r="D48" s="43">
        <v>639192</v>
      </c>
      <c r="E48" s="43" t="s">
        <v>12</v>
      </c>
      <c r="F48" s="8">
        <v>26.37</v>
      </c>
      <c r="G48" s="8">
        <v>1.1299999999999999</v>
      </c>
      <c r="H48" s="14" t="s">
        <v>12</v>
      </c>
      <c r="I48" s="9">
        <f t="shared" si="8"/>
        <v>27.5</v>
      </c>
      <c r="J48" s="10">
        <f t="shared" si="9"/>
        <v>21.040000000000003</v>
      </c>
      <c r="K48" s="11">
        <f t="shared" si="10"/>
        <v>25.05</v>
      </c>
      <c r="L48" s="44">
        <f t="shared" si="11"/>
        <v>6.4599999999999973</v>
      </c>
      <c r="M48" s="45">
        <f t="shared" si="12"/>
        <v>2.4499999999999993</v>
      </c>
      <c r="N48" s="36"/>
    </row>
    <row r="49" spans="1:14" ht="18.75" x14ac:dyDescent="0.3">
      <c r="A49" s="36"/>
      <c r="B49" s="38">
        <v>47</v>
      </c>
      <c r="C49" s="43">
        <v>563312</v>
      </c>
      <c r="D49" s="43">
        <v>639192</v>
      </c>
      <c r="E49" s="43" t="s">
        <v>12</v>
      </c>
      <c r="F49" s="8">
        <v>26.37</v>
      </c>
      <c r="G49" s="8">
        <v>1.1299999999999999</v>
      </c>
      <c r="H49" s="14" t="s">
        <v>12</v>
      </c>
      <c r="I49" s="9">
        <f t="shared" si="8"/>
        <v>27.5</v>
      </c>
      <c r="J49" s="10">
        <f t="shared" si="9"/>
        <v>21.040000000000003</v>
      </c>
      <c r="K49" s="11">
        <f t="shared" si="10"/>
        <v>25.05</v>
      </c>
      <c r="L49" s="44">
        <f t="shared" si="11"/>
        <v>6.4599999999999973</v>
      </c>
      <c r="M49" s="45">
        <f t="shared" si="12"/>
        <v>2.4499999999999993</v>
      </c>
      <c r="N49" s="36"/>
    </row>
    <row r="50" spans="1:14" ht="18.75" x14ac:dyDescent="0.3">
      <c r="A50" s="36"/>
      <c r="B50" s="38">
        <v>48</v>
      </c>
      <c r="C50" s="43">
        <v>563312</v>
      </c>
      <c r="D50" s="43">
        <v>639192</v>
      </c>
      <c r="E50" s="43" t="s">
        <v>12</v>
      </c>
      <c r="F50" s="8">
        <v>26.37</v>
      </c>
      <c r="G50" s="8">
        <v>1.1299999999999999</v>
      </c>
      <c r="H50" s="14" t="s">
        <v>12</v>
      </c>
      <c r="I50" s="9">
        <f t="shared" si="8"/>
        <v>27.5</v>
      </c>
      <c r="J50" s="10">
        <f t="shared" si="9"/>
        <v>21.040000000000003</v>
      </c>
      <c r="K50" s="11">
        <f t="shared" si="10"/>
        <v>25.05</v>
      </c>
      <c r="L50" s="44">
        <f t="shared" si="11"/>
        <v>6.4599999999999973</v>
      </c>
      <c r="M50" s="45">
        <f t="shared" si="12"/>
        <v>2.4499999999999993</v>
      </c>
      <c r="N50" s="36"/>
    </row>
    <row r="51" spans="1:14" ht="18.75" x14ac:dyDescent="0.3">
      <c r="A51" s="36"/>
      <c r="B51" s="38">
        <v>49</v>
      </c>
      <c r="C51" s="43">
        <v>563312</v>
      </c>
      <c r="D51" s="43">
        <v>639192</v>
      </c>
      <c r="E51" s="43" t="s">
        <v>12</v>
      </c>
      <c r="F51" s="8">
        <v>26.37</v>
      </c>
      <c r="G51" s="8">
        <v>1.1299999999999999</v>
      </c>
      <c r="H51" s="14" t="s">
        <v>12</v>
      </c>
      <c r="I51" s="9">
        <f t="shared" si="8"/>
        <v>27.5</v>
      </c>
      <c r="J51" s="10">
        <f t="shared" si="9"/>
        <v>21.040000000000003</v>
      </c>
      <c r="K51" s="11">
        <f t="shared" si="10"/>
        <v>25.05</v>
      </c>
      <c r="L51" s="44">
        <f t="shared" si="11"/>
        <v>6.4599999999999973</v>
      </c>
      <c r="M51" s="45">
        <f t="shared" si="12"/>
        <v>2.4499999999999993</v>
      </c>
      <c r="N51" s="36"/>
    </row>
    <row r="52" spans="1:14" ht="18.75" x14ac:dyDescent="0.3">
      <c r="A52" s="36"/>
      <c r="B52" s="38">
        <v>50</v>
      </c>
      <c r="C52" s="43">
        <v>563312</v>
      </c>
      <c r="D52" s="43">
        <v>639192</v>
      </c>
      <c r="E52" s="43" t="s">
        <v>12</v>
      </c>
      <c r="F52" s="8">
        <v>26.37</v>
      </c>
      <c r="G52" s="8">
        <v>1.1299999999999999</v>
      </c>
      <c r="H52" s="14" t="s">
        <v>12</v>
      </c>
      <c r="I52" s="9">
        <f t="shared" si="8"/>
        <v>27.5</v>
      </c>
      <c r="J52" s="10">
        <f t="shared" si="9"/>
        <v>21.040000000000003</v>
      </c>
      <c r="K52" s="11">
        <f t="shared" si="10"/>
        <v>25.05</v>
      </c>
      <c r="L52" s="44">
        <f t="shared" si="11"/>
        <v>6.4599999999999973</v>
      </c>
      <c r="M52" s="45">
        <f t="shared" si="12"/>
        <v>2.4499999999999993</v>
      </c>
      <c r="N52" s="36"/>
    </row>
    <row r="53" spans="1:14" ht="18.75" x14ac:dyDescent="0.3">
      <c r="A53" s="36"/>
      <c r="B53" s="38">
        <v>51</v>
      </c>
      <c r="C53" s="43">
        <v>563312</v>
      </c>
      <c r="D53" s="43">
        <v>639192</v>
      </c>
      <c r="E53" s="43" t="s">
        <v>12</v>
      </c>
      <c r="F53" s="8">
        <v>26.37</v>
      </c>
      <c r="G53" s="8">
        <v>1.1299999999999999</v>
      </c>
      <c r="H53" s="14" t="s">
        <v>12</v>
      </c>
      <c r="I53" s="9">
        <f t="shared" si="8"/>
        <v>27.5</v>
      </c>
      <c r="J53" s="10">
        <f t="shared" si="9"/>
        <v>21.040000000000003</v>
      </c>
      <c r="K53" s="11">
        <f t="shared" si="10"/>
        <v>25.05</v>
      </c>
      <c r="L53" s="44">
        <f t="shared" si="11"/>
        <v>6.4599999999999973</v>
      </c>
      <c r="M53" s="45">
        <f t="shared" si="12"/>
        <v>2.4499999999999993</v>
      </c>
      <c r="N53" s="36"/>
    </row>
    <row r="54" spans="1:14" ht="18.75" x14ac:dyDescent="0.3">
      <c r="A54" s="36"/>
      <c r="B54" s="38">
        <v>52</v>
      </c>
      <c r="C54" s="43">
        <v>563312</v>
      </c>
      <c r="D54" s="43">
        <v>639192</v>
      </c>
      <c r="E54" s="43" t="s">
        <v>12</v>
      </c>
      <c r="F54" s="8">
        <v>26.37</v>
      </c>
      <c r="G54" s="8">
        <v>1.1299999999999999</v>
      </c>
      <c r="H54" s="14" t="s">
        <v>12</v>
      </c>
      <c r="I54" s="9">
        <f t="shared" si="8"/>
        <v>27.5</v>
      </c>
      <c r="J54" s="10">
        <f t="shared" si="9"/>
        <v>21.040000000000003</v>
      </c>
      <c r="K54" s="11">
        <f t="shared" si="10"/>
        <v>25.05</v>
      </c>
      <c r="L54" s="44">
        <f t="shared" si="11"/>
        <v>6.4599999999999973</v>
      </c>
      <c r="M54" s="45">
        <f t="shared" si="12"/>
        <v>2.4499999999999993</v>
      </c>
      <c r="N54" s="36"/>
    </row>
    <row r="55" spans="1:14" ht="18.75" x14ac:dyDescent="0.3">
      <c r="A55" s="36"/>
      <c r="B55" s="38">
        <v>53</v>
      </c>
      <c r="C55" s="43">
        <v>563312</v>
      </c>
      <c r="D55" s="43">
        <v>639192</v>
      </c>
      <c r="E55" s="43" t="s">
        <v>12</v>
      </c>
      <c r="F55" s="8">
        <v>26.37</v>
      </c>
      <c r="G55" s="8">
        <v>1.1299999999999999</v>
      </c>
      <c r="H55" s="14" t="s">
        <v>12</v>
      </c>
      <c r="I55" s="9">
        <f t="shared" si="8"/>
        <v>27.5</v>
      </c>
      <c r="J55" s="10">
        <f t="shared" si="9"/>
        <v>21.040000000000003</v>
      </c>
      <c r="K55" s="11">
        <f t="shared" si="10"/>
        <v>25.05</v>
      </c>
      <c r="L55" s="44">
        <f t="shared" si="11"/>
        <v>6.4599999999999973</v>
      </c>
      <c r="M55" s="45">
        <f t="shared" si="12"/>
        <v>2.4499999999999993</v>
      </c>
      <c r="N55" s="36"/>
    </row>
    <row r="56" spans="1:14" ht="18.75" x14ac:dyDescent="0.3">
      <c r="A56" s="36"/>
      <c r="B56" s="38">
        <v>54</v>
      </c>
      <c r="C56" s="43">
        <v>563312</v>
      </c>
      <c r="D56" s="43">
        <v>639192</v>
      </c>
      <c r="E56" s="43" t="s">
        <v>12</v>
      </c>
      <c r="F56" s="8">
        <v>26.37</v>
      </c>
      <c r="G56" s="8">
        <v>1.1299999999999999</v>
      </c>
      <c r="H56" s="14" t="s">
        <v>12</v>
      </c>
      <c r="I56" s="9">
        <f t="shared" si="8"/>
        <v>27.5</v>
      </c>
      <c r="J56" s="10">
        <f t="shared" si="9"/>
        <v>21.040000000000003</v>
      </c>
      <c r="K56" s="11">
        <f t="shared" si="10"/>
        <v>25.05</v>
      </c>
      <c r="L56" s="44">
        <f t="shared" si="11"/>
        <v>6.4599999999999973</v>
      </c>
      <c r="M56" s="45">
        <f t="shared" si="12"/>
        <v>2.4499999999999993</v>
      </c>
      <c r="N56" s="36"/>
    </row>
    <row r="57" spans="1:14" ht="18.75" x14ac:dyDescent="0.3">
      <c r="A57" s="36"/>
      <c r="B57" s="38">
        <v>55</v>
      </c>
      <c r="C57" s="43">
        <v>563312</v>
      </c>
      <c r="D57" s="43">
        <v>639192</v>
      </c>
      <c r="E57" s="43" t="s">
        <v>12</v>
      </c>
      <c r="F57" s="8">
        <v>26.37</v>
      </c>
      <c r="G57" s="8">
        <v>1.1299999999999999</v>
      </c>
      <c r="H57" s="14" t="s">
        <v>12</v>
      </c>
      <c r="I57" s="9">
        <f t="shared" si="8"/>
        <v>27.5</v>
      </c>
      <c r="J57" s="10">
        <f t="shared" si="9"/>
        <v>21.040000000000003</v>
      </c>
      <c r="K57" s="11">
        <f t="shared" si="10"/>
        <v>25.05</v>
      </c>
      <c r="L57" s="44">
        <f t="shared" si="11"/>
        <v>6.4599999999999973</v>
      </c>
      <c r="M57" s="45">
        <f t="shared" si="12"/>
        <v>2.4499999999999993</v>
      </c>
      <c r="N57" s="36"/>
    </row>
    <row r="58" spans="1:14" ht="18.75" x14ac:dyDescent="0.3">
      <c r="A58" s="36"/>
      <c r="B58" s="38">
        <v>56</v>
      </c>
      <c r="C58" s="43">
        <v>563312</v>
      </c>
      <c r="D58" s="43">
        <v>639192</v>
      </c>
      <c r="E58" s="43" t="s">
        <v>12</v>
      </c>
      <c r="F58" s="8">
        <v>26.37</v>
      </c>
      <c r="G58" s="8">
        <v>1.1299999999999999</v>
      </c>
      <c r="H58" s="14" t="s">
        <v>12</v>
      </c>
      <c r="I58" s="9">
        <f t="shared" si="8"/>
        <v>27.5</v>
      </c>
      <c r="J58" s="10">
        <f t="shared" si="9"/>
        <v>21.040000000000003</v>
      </c>
      <c r="K58" s="11">
        <f t="shared" si="10"/>
        <v>25.05</v>
      </c>
      <c r="L58" s="44">
        <f t="shared" si="11"/>
        <v>6.4599999999999973</v>
      </c>
      <c r="M58" s="45">
        <f t="shared" si="12"/>
        <v>2.4499999999999993</v>
      </c>
      <c r="N58" s="36"/>
    </row>
    <row r="59" spans="1:14" ht="18.75" x14ac:dyDescent="0.3">
      <c r="A59" s="36"/>
      <c r="B59" s="38">
        <v>57</v>
      </c>
      <c r="C59" s="43">
        <v>563312</v>
      </c>
      <c r="D59" s="43">
        <v>639192</v>
      </c>
      <c r="E59" s="43" t="s">
        <v>12</v>
      </c>
      <c r="F59" s="8">
        <v>26.37</v>
      </c>
      <c r="G59" s="8">
        <v>1.1299999999999999</v>
      </c>
      <c r="H59" s="14" t="s">
        <v>12</v>
      </c>
      <c r="I59" s="9">
        <f t="shared" si="8"/>
        <v>27.5</v>
      </c>
      <c r="J59" s="10">
        <f t="shared" si="9"/>
        <v>21.040000000000003</v>
      </c>
      <c r="K59" s="11">
        <f t="shared" si="10"/>
        <v>25.05</v>
      </c>
      <c r="L59" s="44">
        <f t="shared" si="11"/>
        <v>6.4599999999999973</v>
      </c>
      <c r="M59" s="45">
        <f t="shared" si="12"/>
        <v>2.4499999999999993</v>
      </c>
      <c r="N59" s="36"/>
    </row>
    <row r="60" spans="1:14" ht="18.75" x14ac:dyDescent="0.3">
      <c r="A60" s="36"/>
      <c r="B60" s="38">
        <v>58</v>
      </c>
      <c r="C60" s="43">
        <v>563312</v>
      </c>
      <c r="D60" s="43">
        <v>639192</v>
      </c>
      <c r="E60" s="43" t="s">
        <v>12</v>
      </c>
      <c r="F60" s="8">
        <v>26.37</v>
      </c>
      <c r="G60" s="8">
        <v>1.1299999999999999</v>
      </c>
      <c r="H60" s="14" t="s">
        <v>12</v>
      </c>
      <c r="I60" s="9">
        <f t="shared" si="8"/>
        <v>27.5</v>
      </c>
      <c r="J60" s="10">
        <f t="shared" si="9"/>
        <v>21.040000000000003</v>
      </c>
      <c r="K60" s="11">
        <f t="shared" si="10"/>
        <v>25.05</v>
      </c>
      <c r="L60" s="44">
        <f t="shared" si="11"/>
        <v>6.4599999999999973</v>
      </c>
      <c r="M60" s="45">
        <f t="shared" si="12"/>
        <v>2.4499999999999993</v>
      </c>
      <c r="N60" s="36"/>
    </row>
    <row r="61" spans="1:14" ht="18.75" x14ac:dyDescent="0.3">
      <c r="A61" s="36"/>
      <c r="B61" s="38">
        <v>59</v>
      </c>
      <c r="C61" s="43">
        <v>563312</v>
      </c>
      <c r="D61" s="43">
        <v>639192</v>
      </c>
      <c r="E61" s="43" t="s">
        <v>12</v>
      </c>
      <c r="F61" s="8">
        <v>26.37</v>
      </c>
      <c r="G61" s="8">
        <v>1.1299999999999999</v>
      </c>
      <c r="H61" s="14" t="s">
        <v>12</v>
      </c>
      <c r="I61" s="9">
        <f t="shared" si="8"/>
        <v>27.5</v>
      </c>
      <c r="J61" s="10">
        <f t="shared" si="9"/>
        <v>21.040000000000003</v>
      </c>
      <c r="K61" s="11">
        <f t="shared" si="10"/>
        <v>25.05</v>
      </c>
      <c r="L61" s="44">
        <f t="shared" si="11"/>
        <v>6.4599999999999973</v>
      </c>
      <c r="M61" s="45">
        <f t="shared" si="12"/>
        <v>2.4499999999999993</v>
      </c>
      <c r="N61" s="36"/>
    </row>
    <row r="62" spans="1:14" ht="18.75" x14ac:dyDescent="0.3">
      <c r="A62" s="36"/>
      <c r="B62" s="38">
        <v>60</v>
      </c>
      <c r="C62" s="43">
        <v>563312</v>
      </c>
      <c r="D62" s="43">
        <v>639192</v>
      </c>
      <c r="E62" s="43" t="s">
        <v>12</v>
      </c>
      <c r="F62" s="8">
        <v>26.37</v>
      </c>
      <c r="G62" s="8">
        <v>1.1299999999999999</v>
      </c>
      <c r="H62" s="14" t="s">
        <v>12</v>
      </c>
      <c r="I62" s="9">
        <f t="shared" si="8"/>
        <v>27.5</v>
      </c>
      <c r="J62" s="10">
        <f t="shared" si="9"/>
        <v>21.040000000000003</v>
      </c>
      <c r="K62" s="11">
        <f t="shared" si="10"/>
        <v>25.05</v>
      </c>
      <c r="L62" s="44">
        <f t="shared" si="11"/>
        <v>6.4599999999999973</v>
      </c>
      <c r="M62" s="45">
        <f t="shared" si="12"/>
        <v>2.4499999999999993</v>
      </c>
      <c r="N62" s="36"/>
    </row>
    <row r="63" spans="1:14" ht="18.75" x14ac:dyDescent="0.3">
      <c r="A63" s="36"/>
      <c r="B63" s="38">
        <v>61</v>
      </c>
      <c r="C63" s="43">
        <v>563356</v>
      </c>
      <c r="D63" s="43">
        <v>639192</v>
      </c>
      <c r="E63" s="43" t="s">
        <v>12</v>
      </c>
      <c r="F63" s="8">
        <v>26.37</v>
      </c>
      <c r="G63" s="8">
        <v>1.1299999999999999</v>
      </c>
      <c r="H63" s="14" t="s">
        <v>12</v>
      </c>
      <c r="I63" s="9">
        <f t="shared" si="8"/>
        <v>27.5</v>
      </c>
      <c r="J63" s="10">
        <f>6.7+0.17</f>
        <v>6.87</v>
      </c>
      <c r="K63" s="11">
        <f>10.2+0.68</f>
        <v>10.879999999999999</v>
      </c>
      <c r="L63" s="44">
        <f t="shared" si="11"/>
        <v>20.63</v>
      </c>
      <c r="M63" s="45">
        <f t="shared" si="12"/>
        <v>16.62</v>
      </c>
      <c r="N63" s="36"/>
    </row>
    <row r="64" spans="1:14" ht="18.75" x14ac:dyDescent="0.3">
      <c r="A64" s="36"/>
      <c r="B64" s="38">
        <v>62</v>
      </c>
      <c r="C64" s="43">
        <v>563356</v>
      </c>
      <c r="D64" s="43">
        <v>639192</v>
      </c>
      <c r="E64" s="43" t="s">
        <v>12</v>
      </c>
      <c r="F64" s="8">
        <v>26.37</v>
      </c>
      <c r="G64" s="8">
        <v>1.1299999999999999</v>
      </c>
      <c r="H64" s="14" t="s">
        <v>12</v>
      </c>
      <c r="I64" s="9">
        <f t="shared" ref="I64:I72" si="13">SUM(F64:H64)</f>
        <v>27.5</v>
      </c>
      <c r="J64" s="10">
        <f t="shared" ref="J64:J72" si="14">6.7+0.17</f>
        <v>6.87</v>
      </c>
      <c r="K64" s="11">
        <f t="shared" ref="K64:K72" si="15">10.2+0.68</f>
        <v>10.879999999999999</v>
      </c>
      <c r="L64" s="44">
        <f t="shared" ref="L64:L72" si="16">I64-J64</f>
        <v>20.63</v>
      </c>
      <c r="M64" s="45">
        <f t="shared" ref="M64:M72" si="17">I64-K64</f>
        <v>16.62</v>
      </c>
      <c r="N64" s="36"/>
    </row>
    <row r="65" spans="1:14" ht="18.75" x14ac:dyDescent="0.3">
      <c r="A65" s="36"/>
      <c r="B65" s="38">
        <v>63</v>
      </c>
      <c r="C65" s="43">
        <v>563356</v>
      </c>
      <c r="D65" s="43">
        <v>639192</v>
      </c>
      <c r="E65" s="43" t="s">
        <v>12</v>
      </c>
      <c r="F65" s="8">
        <v>26.37</v>
      </c>
      <c r="G65" s="8">
        <v>1.1299999999999999</v>
      </c>
      <c r="H65" s="14" t="s">
        <v>12</v>
      </c>
      <c r="I65" s="9">
        <f t="shared" si="13"/>
        <v>27.5</v>
      </c>
      <c r="J65" s="10">
        <f t="shared" si="14"/>
        <v>6.87</v>
      </c>
      <c r="K65" s="11">
        <f t="shared" si="15"/>
        <v>10.879999999999999</v>
      </c>
      <c r="L65" s="44">
        <f t="shared" si="16"/>
        <v>20.63</v>
      </c>
      <c r="M65" s="45">
        <f t="shared" si="17"/>
        <v>16.62</v>
      </c>
      <c r="N65" s="36"/>
    </row>
    <row r="66" spans="1:14" ht="18.75" x14ac:dyDescent="0.3">
      <c r="A66" s="36"/>
      <c r="B66" s="38">
        <v>64</v>
      </c>
      <c r="C66" s="43">
        <v>563356</v>
      </c>
      <c r="D66" s="43">
        <v>639192</v>
      </c>
      <c r="E66" s="43" t="s">
        <v>12</v>
      </c>
      <c r="F66" s="8">
        <v>26.37</v>
      </c>
      <c r="G66" s="8">
        <v>1.1299999999999999</v>
      </c>
      <c r="H66" s="14" t="s">
        <v>12</v>
      </c>
      <c r="I66" s="9">
        <f t="shared" si="13"/>
        <v>27.5</v>
      </c>
      <c r="J66" s="10">
        <f t="shared" si="14"/>
        <v>6.87</v>
      </c>
      <c r="K66" s="11">
        <f t="shared" si="15"/>
        <v>10.879999999999999</v>
      </c>
      <c r="L66" s="44">
        <f t="shared" si="16"/>
        <v>20.63</v>
      </c>
      <c r="M66" s="45">
        <f t="shared" si="17"/>
        <v>16.62</v>
      </c>
      <c r="N66" s="36"/>
    </row>
    <row r="67" spans="1:14" ht="18.75" x14ac:dyDescent="0.3">
      <c r="A67" s="36"/>
      <c r="B67" s="38">
        <v>65</v>
      </c>
      <c r="C67" s="43">
        <v>563356</v>
      </c>
      <c r="D67" s="43">
        <v>639192</v>
      </c>
      <c r="E67" s="43" t="s">
        <v>12</v>
      </c>
      <c r="F67" s="8">
        <v>26.37</v>
      </c>
      <c r="G67" s="8">
        <v>1.1299999999999999</v>
      </c>
      <c r="H67" s="14" t="s">
        <v>12</v>
      </c>
      <c r="I67" s="9">
        <f t="shared" si="13"/>
        <v>27.5</v>
      </c>
      <c r="J67" s="10">
        <f t="shared" si="14"/>
        <v>6.87</v>
      </c>
      <c r="K67" s="11">
        <f t="shared" si="15"/>
        <v>10.879999999999999</v>
      </c>
      <c r="L67" s="44">
        <f t="shared" si="16"/>
        <v>20.63</v>
      </c>
      <c r="M67" s="45">
        <f t="shared" si="17"/>
        <v>16.62</v>
      </c>
      <c r="N67" s="36"/>
    </row>
    <row r="68" spans="1:14" ht="18.75" x14ac:dyDescent="0.3">
      <c r="A68" s="36"/>
      <c r="B68" s="38">
        <v>66</v>
      </c>
      <c r="C68" s="43">
        <v>563356</v>
      </c>
      <c r="D68" s="43">
        <v>639192</v>
      </c>
      <c r="E68" s="43" t="s">
        <v>12</v>
      </c>
      <c r="F68" s="8">
        <v>26.37</v>
      </c>
      <c r="G68" s="8">
        <v>1.1299999999999999</v>
      </c>
      <c r="H68" s="14" t="s">
        <v>12</v>
      </c>
      <c r="I68" s="9">
        <f t="shared" si="13"/>
        <v>27.5</v>
      </c>
      <c r="J68" s="10">
        <f t="shared" si="14"/>
        <v>6.87</v>
      </c>
      <c r="K68" s="11">
        <f t="shared" si="15"/>
        <v>10.879999999999999</v>
      </c>
      <c r="L68" s="44">
        <f t="shared" si="16"/>
        <v>20.63</v>
      </c>
      <c r="M68" s="45">
        <f t="shared" si="17"/>
        <v>16.62</v>
      </c>
      <c r="N68" s="36"/>
    </row>
    <row r="69" spans="1:14" ht="18.75" x14ac:dyDescent="0.3">
      <c r="A69" s="36"/>
      <c r="B69" s="38">
        <v>67</v>
      </c>
      <c r="C69" s="43">
        <v>563356</v>
      </c>
      <c r="D69" s="43">
        <v>639192</v>
      </c>
      <c r="E69" s="43" t="s">
        <v>12</v>
      </c>
      <c r="F69" s="8">
        <v>26.37</v>
      </c>
      <c r="G69" s="8">
        <v>1.1299999999999999</v>
      </c>
      <c r="H69" s="14" t="s">
        <v>12</v>
      </c>
      <c r="I69" s="9">
        <f t="shared" si="13"/>
        <v>27.5</v>
      </c>
      <c r="J69" s="10">
        <f t="shared" si="14"/>
        <v>6.87</v>
      </c>
      <c r="K69" s="11">
        <f t="shared" si="15"/>
        <v>10.879999999999999</v>
      </c>
      <c r="L69" s="44">
        <f t="shared" si="16"/>
        <v>20.63</v>
      </c>
      <c r="M69" s="45">
        <f t="shared" si="17"/>
        <v>16.62</v>
      </c>
      <c r="N69" s="36"/>
    </row>
    <row r="70" spans="1:14" ht="18.75" x14ac:dyDescent="0.3">
      <c r="A70" s="36"/>
      <c r="B70" s="38">
        <v>68</v>
      </c>
      <c r="C70" s="43">
        <v>563356</v>
      </c>
      <c r="D70" s="43">
        <v>639192</v>
      </c>
      <c r="E70" s="43" t="s">
        <v>12</v>
      </c>
      <c r="F70" s="8">
        <v>26.37</v>
      </c>
      <c r="G70" s="8">
        <v>1.1299999999999999</v>
      </c>
      <c r="H70" s="14" t="s">
        <v>12</v>
      </c>
      <c r="I70" s="9">
        <f t="shared" si="13"/>
        <v>27.5</v>
      </c>
      <c r="J70" s="10">
        <f t="shared" si="14"/>
        <v>6.87</v>
      </c>
      <c r="K70" s="11">
        <f t="shared" si="15"/>
        <v>10.879999999999999</v>
      </c>
      <c r="L70" s="44">
        <f t="shared" si="16"/>
        <v>20.63</v>
      </c>
      <c r="M70" s="45">
        <f t="shared" si="17"/>
        <v>16.62</v>
      </c>
      <c r="N70" s="36"/>
    </row>
    <row r="71" spans="1:14" ht="18.75" x14ac:dyDescent="0.3">
      <c r="A71" s="36"/>
      <c r="B71" s="38">
        <v>69</v>
      </c>
      <c r="C71" s="43">
        <v>563356</v>
      </c>
      <c r="D71" s="43">
        <v>639192</v>
      </c>
      <c r="E71" s="43" t="s">
        <v>12</v>
      </c>
      <c r="F71" s="8">
        <v>26.37</v>
      </c>
      <c r="G71" s="8">
        <v>1.1299999999999999</v>
      </c>
      <c r="H71" s="14" t="s">
        <v>12</v>
      </c>
      <c r="I71" s="9">
        <f t="shared" si="13"/>
        <v>27.5</v>
      </c>
      <c r="J71" s="10">
        <f t="shared" si="14"/>
        <v>6.87</v>
      </c>
      <c r="K71" s="11">
        <f t="shared" si="15"/>
        <v>10.879999999999999</v>
      </c>
      <c r="L71" s="44">
        <f t="shared" si="16"/>
        <v>20.63</v>
      </c>
      <c r="M71" s="45">
        <f t="shared" si="17"/>
        <v>16.62</v>
      </c>
      <c r="N71" s="36"/>
    </row>
    <row r="72" spans="1:14" ht="18.75" x14ac:dyDescent="0.3">
      <c r="A72" s="36"/>
      <c r="B72" s="38">
        <v>70</v>
      </c>
      <c r="C72" s="43">
        <v>563356</v>
      </c>
      <c r="D72" s="43">
        <v>639192</v>
      </c>
      <c r="E72" s="43" t="s">
        <v>12</v>
      </c>
      <c r="F72" s="8">
        <v>26.37</v>
      </c>
      <c r="G72" s="8">
        <v>1.1299999999999999</v>
      </c>
      <c r="H72" s="14" t="s">
        <v>12</v>
      </c>
      <c r="I72" s="9">
        <f t="shared" si="13"/>
        <v>27.5</v>
      </c>
      <c r="J72" s="10">
        <f t="shared" si="14"/>
        <v>6.87</v>
      </c>
      <c r="K72" s="11">
        <f t="shared" si="15"/>
        <v>10.879999999999999</v>
      </c>
      <c r="L72" s="44">
        <f t="shared" si="16"/>
        <v>20.63</v>
      </c>
      <c r="M72" s="45">
        <f t="shared" si="17"/>
        <v>16.62</v>
      </c>
      <c r="N72" s="36"/>
    </row>
    <row r="73" spans="1:14" ht="18.75" x14ac:dyDescent="0.3">
      <c r="A73" s="36"/>
      <c r="B73" s="38"/>
      <c r="C73" s="43"/>
      <c r="D73" s="43"/>
      <c r="E73" s="43"/>
      <c r="F73" s="16"/>
      <c r="G73" s="16"/>
      <c r="H73" s="19"/>
      <c r="I73" s="17"/>
      <c r="J73" s="16"/>
      <c r="K73" s="16"/>
      <c r="L73" s="46"/>
      <c r="M73" s="46"/>
      <c r="N73" s="36"/>
    </row>
    <row r="74" spans="1:14" ht="18.75" x14ac:dyDescent="0.3">
      <c r="A74" s="36"/>
      <c r="B74" s="38"/>
      <c r="C74" s="43"/>
      <c r="D74" s="43"/>
      <c r="E74" s="43"/>
      <c r="F74" s="16"/>
      <c r="G74" s="16"/>
      <c r="H74" s="19"/>
      <c r="I74" s="17"/>
      <c r="J74" s="16"/>
      <c r="K74" s="16"/>
      <c r="L74" s="46"/>
      <c r="M74" s="46"/>
      <c r="N74" s="36"/>
    </row>
    <row r="75" spans="1:14" ht="18.75" x14ac:dyDescent="0.3">
      <c r="B75" s="3"/>
      <c r="C75" s="7"/>
      <c r="D75" s="7"/>
      <c r="E75" s="7"/>
      <c r="F75" s="16"/>
      <c r="G75" s="16"/>
      <c r="H75" s="19"/>
      <c r="I75" s="17"/>
      <c r="J75" s="16"/>
      <c r="K75" s="16"/>
      <c r="L75" s="18"/>
      <c r="M75" s="18"/>
    </row>
    <row r="76" spans="1:14" ht="18.75" x14ac:dyDescent="0.3">
      <c r="B76" s="3"/>
      <c r="C76" s="7"/>
      <c r="D76" s="7"/>
      <c r="E76" s="7"/>
      <c r="F76" s="16"/>
      <c r="G76" s="16"/>
      <c r="H76" s="19"/>
      <c r="I76" s="17"/>
      <c r="J76" s="16"/>
      <c r="K76" s="16"/>
      <c r="L76" s="18"/>
      <c r="M76" s="18"/>
    </row>
    <row r="77" spans="1:14" ht="18.75" x14ac:dyDescent="0.3">
      <c r="B77" s="3"/>
      <c r="C77" s="7"/>
      <c r="D77" s="7"/>
      <c r="E77" s="7"/>
      <c r="F77" s="16"/>
      <c r="G77" s="16"/>
      <c r="H77" s="19"/>
      <c r="I77" s="17"/>
      <c r="J77" s="16"/>
      <c r="K77" s="16"/>
      <c r="L77" s="18"/>
      <c r="M77" s="18"/>
    </row>
    <row r="78" spans="1:14" ht="18.75" x14ac:dyDescent="0.3">
      <c r="B78" s="3"/>
      <c r="C78" s="7"/>
      <c r="D78" s="7"/>
      <c r="E78" s="7"/>
      <c r="F78" s="16"/>
      <c r="G78" s="16"/>
      <c r="H78" s="19"/>
      <c r="I78" s="17"/>
      <c r="J78" s="16"/>
      <c r="K78" s="16"/>
      <c r="L78" s="18"/>
      <c r="M78" s="18"/>
    </row>
    <row r="79" spans="1:14" ht="18.75" x14ac:dyDescent="0.3">
      <c r="B79" s="3"/>
      <c r="C79" s="7"/>
      <c r="D79" s="7"/>
      <c r="E79" s="7"/>
      <c r="F79" s="16"/>
      <c r="G79" s="16"/>
      <c r="H79" s="19"/>
      <c r="I79" s="17"/>
      <c r="J79" s="16"/>
      <c r="K79" s="16"/>
      <c r="L79" s="18"/>
      <c r="M79" s="18"/>
    </row>
    <row r="80" spans="1:14" ht="18.75" x14ac:dyDescent="0.3">
      <c r="B80" s="3"/>
      <c r="C80" s="7"/>
      <c r="D80" s="7"/>
      <c r="E80" s="7"/>
      <c r="F80" s="16"/>
      <c r="G80" s="16"/>
      <c r="H80" s="19"/>
      <c r="I80" s="17"/>
      <c r="J80" s="16"/>
      <c r="K80" s="16"/>
      <c r="L80" s="18"/>
      <c r="M80" s="18"/>
    </row>
    <row r="81" spans="1:13" ht="18.75" x14ac:dyDescent="0.3">
      <c r="B81" s="3"/>
      <c r="C81" s="7"/>
      <c r="D81" s="7"/>
      <c r="E81" s="7"/>
      <c r="F81" s="16"/>
      <c r="G81" s="16"/>
      <c r="H81" s="19"/>
      <c r="I81" s="17"/>
      <c r="J81" s="16"/>
      <c r="K81" s="16"/>
      <c r="L81" s="18"/>
      <c r="M81" s="18"/>
    </row>
    <row r="82" spans="1:13" ht="18.75" x14ac:dyDescent="0.3">
      <c r="A82" s="25"/>
      <c r="B82" s="3"/>
      <c r="C82" s="7"/>
      <c r="D82" s="7"/>
      <c r="E82" s="7"/>
      <c r="F82" s="16"/>
      <c r="G82" s="16"/>
      <c r="H82" s="19"/>
      <c r="I82" s="17"/>
      <c r="J82" s="16"/>
      <c r="K82" s="16"/>
      <c r="L82" s="18"/>
      <c r="M82" s="18"/>
    </row>
    <row r="83" spans="1:13" ht="18.75" x14ac:dyDescent="0.3">
      <c r="A83" s="25"/>
      <c r="B83" s="3"/>
      <c r="C83" s="7"/>
      <c r="D83" s="7"/>
      <c r="E83" s="7"/>
      <c r="F83" s="16"/>
      <c r="G83" s="16"/>
      <c r="H83" s="19"/>
      <c r="I83" s="17"/>
      <c r="J83" s="16"/>
      <c r="K83" s="16"/>
      <c r="L83" s="18"/>
      <c r="M83" s="18"/>
    </row>
    <row r="84" spans="1:13" ht="18.75" x14ac:dyDescent="0.3">
      <c r="A84" s="25"/>
      <c r="B84" s="3"/>
      <c r="C84" s="7"/>
      <c r="D84" s="7"/>
      <c r="E84" s="7"/>
      <c r="F84" s="16"/>
      <c r="G84" s="16"/>
      <c r="H84" s="16"/>
      <c r="I84" s="17"/>
      <c r="J84" s="16"/>
      <c r="K84" s="16"/>
      <c r="L84" s="18"/>
      <c r="M84" s="18"/>
    </row>
    <row r="85" spans="1:13" ht="18.75" x14ac:dyDescent="0.3">
      <c r="A85" s="25"/>
      <c r="B85" s="3"/>
      <c r="C85" s="7"/>
      <c r="D85" s="7"/>
      <c r="E85" s="7"/>
      <c r="F85" s="16"/>
      <c r="G85" s="16"/>
      <c r="H85" s="19"/>
      <c r="I85" s="17"/>
      <c r="J85" s="16"/>
      <c r="K85" s="16"/>
      <c r="L85" s="18"/>
      <c r="M85" s="18"/>
    </row>
    <row r="86" spans="1:13" ht="18.75" x14ac:dyDescent="0.3">
      <c r="B86" s="3"/>
      <c r="C86" s="7"/>
      <c r="D86" s="7"/>
      <c r="E86" s="7"/>
      <c r="F86" s="16"/>
      <c r="G86" s="16"/>
      <c r="H86" s="19"/>
      <c r="I86" s="17"/>
      <c r="J86" s="16"/>
      <c r="K86" s="16"/>
      <c r="L86" s="18"/>
      <c r="M86" s="18"/>
    </row>
    <row r="87" spans="1:13" ht="18.75" x14ac:dyDescent="0.3">
      <c r="B87" s="3"/>
      <c r="C87" s="7"/>
      <c r="D87" s="7"/>
      <c r="E87" s="7"/>
      <c r="F87" s="16"/>
      <c r="G87" s="16"/>
      <c r="H87" s="19"/>
      <c r="I87" s="17"/>
      <c r="J87" s="16"/>
      <c r="K87" s="16"/>
      <c r="L87" s="18"/>
      <c r="M87" s="18"/>
    </row>
    <row r="88" spans="1:13" ht="18.75" x14ac:dyDescent="0.3">
      <c r="B88" s="3"/>
      <c r="C88" s="7"/>
      <c r="D88" s="7"/>
      <c r="E88" s="7"/>
      <c r="F88" s="16"/>
      <c r="G88" s="16"/>
      <c r="H88" s="19"/>
      <c r="I88" s="17"/>
      <c r="J88" s="16"/>
      <c r="K88" s="16"/>
      <c r="L88" s="18"/>
      <c r="M88" s="18"/>
    </row>
    <row r="89" spans="1:13" ht="18.75" x14ac:dyDescent="0.3">
      <c r="B89" s="3"/>
      <c r="C89" s="7"/>
      <c r="D89" s="7"/>
      <c r="E89" s="7"/>
      <c r="F89" s="16"/>
      <c r="G89" s="16"/>
      <c r="H89" s="19"/>
      <c r="I89" s="17"/>
      <c r="J89" s="16"/>
      <c r="K89" s="16"/>
      <c r="L89" s="18"/>
      <c r="M89" s="18"/>
    </row>
    <row r="90" spans="1:13" ht="18.75" x14ac:dyDescent="0.3">
      <c r="B90" s="3"/>
      <c r="C90" s="7"/>
      <c r="D90" s="7"/>
      <c r="E90" s="7"/>
      <c r="F90" s="16"/>
      <c r="G90" s="16"/>
      <c r="H90" s="19"/>
      <c r="I90" s="17"/>
      <c r="J90" s="16"/>
      <c r="K90" s="16"/>
      <c r="L90" s="18"/>
      <c r="M90" s="18"/>
    </row>
    <row r="91" spans="1:13" ht="18.75" x14ac:dyDescent="0.3">
      <c r="B91" s="3"/>
      <c r="C91" s="7"/>
      <c r="D91" s="7"/>
      <c r="E91" s="7"/>
      <c r="F91" s="16"/>
      <c r="G91" s="16"/>
      <c r="H91" s="19"/>
      <c r="I91" s="17"/>
      <c r="J91" s="16"/>
      <c r="K91" s="16"/>
      <c r="L91" s="18"/>
      <c r="M91" s="18"/>
    </row>
    <row r="92" spans="1:13" ht="18.75" x14ac:dyDescent="0.3">
      <c r="B92" s="3"/>
      <c r="C92" s="7"/>
      <c r="D92" s="7"/>
      <c r="E92" s="7"/>
      <c r="F92" s="16"/>
      <c r="G92" s="16"/>
      <c r="H92" s="19"/>
      <c r="I92" s="17"/>
      <c r="J92" s="16"/>
      <c r="K92" s="16"/>
      <c r="L92" s="18"/>
      <c r="M92" s="18"/>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25"/>
      <c r="B136" s="3"/>
      <c r="C136" s="7"/>
      <c r="D136" s="7"/>
      <c r="E136" s="7"/>
      <c r="F136" s="16"/>
      <c r="G136" s="16"/>
      <c r="H136" s="19"/>
      <c r="I136" s="17"/>
      <c r="J136" s="16"/>
      <c r="K136" s="16"/>
      <c r="L136" s="18"/>
      <c r="M136" s="18"/>
    </row>
    <row r="137" spans="1:13" ht="18.75" x14ac:dyDescent="0.3">
      <c r="A137" s="25"/>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25"/>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25"/>
      <c r="B225" s="3"/>
      <c r="C225" s="7"/>
      <c r="D225" s="7"/>
      <c r="E225" s="7"/>
      <c r="F225" s="16"/>
      <c r="G225" s="16"/>
      <c r="H225" s="16"/>
      <c r="I225" s="17"/>
      <c r="J225" s="16"/>
      <c r="K225" s="16"/>
      <c r="L225" s="18"/>
      <c r="M225" s="18"/>
    </row>
    <row r="226" spans="1:13" ht="18.75" x14ac:dyDescent="0.3">
      <c r="A226" s="25"/>
      <c r="B226" s="3"/>
      <c r="C226" s="7"/>
      <c r="D226" s="7"/>
      <c r="E226" s="7"/>
      <c r="F226" s="16"/>
      <c r="G226" s="16"/>
      <c r="H226" s="19"/>
      <c r="I226" s="17"/>
      <c r="J226" s="16"/>
      <c r="K226" s="16"/>
      <c r="L226" s="18"/>
      <c r="M226" s="18"/>
    </row>
    <row r="227" spans="1:13" ht="18.75" x14ac:dyDescent="0.3">
      <c r="A227" s="25"/>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7"/>
  <sheetViews>
    <sheetView topLeftCell="E1" zoomScale="86" zoomScaleNormal="86" workbookViewId="0">
      <selection activeCell="O8" sqref="O8"/>
    </sheetView>
  </sheetViews>
  <sheetFormatPr baseColWidth="10" defaultRowHeight="15" x14ac:dyDescent="0.25"/>
  <cols>
    <col min="2" max="2" width="11.42578125" style="15"/>
    <col min="17" max="18" width="12.85546875" bestFit="1" customWidth="1"/>
  </cols>
  <sheetData>
    <row r="1" spans="1:21" ht="18.75" x14ac:dyDescent="0.3">
      <c r="A1" s="85" t="s">
        <v>0</v>
      </c>
      <c r="B1" s="85"/>
      <c r="C1" s="85" t="s">
        <v>1</v>
      </c>
      <c r="D1" s="85"/>
      <c r="E1" s="85"/>
      <c r="F1" s="85" t="s">
        <v>2</v>
      </c>
      <c r="G1" s="85"/>
      <c r="H1" s="85"/>
      <c r="I1" s="85"/>
      <c r="J1" s="85" t="s">
        <v>3</v>
      </c>
      <c r="K1" s="85"/>
      <c r="L1" s="85" t="s">
        <v>4</v>
      </c>
      <c r="M1" s="85"/>
      <c r="P1" s="24"/>
      <c r="Q1" s="24"/>
      <c r="R1" s="24"/>
    </row>
    <row r="2" spans="1:21" ht="18.75" x14ac:dyDescent="0.3">
      <c r="A2" s="37"/>
      <c r="B2" s="38"/>
      <c r="C2" s="39" t="s">
        <v>5</v>
      </c>
      <c r="D2" s="39" t="s">
        <v>6</v>
      </c>
      <c r="E2" s="39" t="s">
        <v>7</v>
      </c>
      <c r="F2" s="39" t="s">
        <v>5</v>
      </c>
      <c r="G2" s="39" t="s">
        <v>6</v>
      </c>
      <c r="H2" s="39" t="s">
        <v>7</v>
      </c>
      <c r="I2" s="40" t="s">
        <v>8</v>
      </c>
      <c r="J2" s="41" t="s">
        <v>9</v>
      </c>
      <c r="K2" s="42" t="s">
        <v>10</v>
      </c>
      <c r="L2" s="41" t="s">
        <v>9</v>
      </c>
      <c r="M2" s="42" t="s">
        <v>10</v>
      </c>
      <c r="O2" s="34"/>
      <c r="P2" s="34"/>
      <c r="Q2" s="34"/>
      <c r="R2" s="34"/>
      <c r="S2" s="34"/>
    </row>
    <row r="3" spans="1:21" ht="18.75" x14ac:dyDescent="0.3">
      <c r="A3" s="39" t="s">
        <v>11</v>
      </c>
      <c r="B3" s="38">
        <v>1</v>
      </c>
      <c r="C3" s="43">
        <v>563916</v>
      </c>
      <c r="D3" s="43">
        <v>639155</v>
      </c>
      <c r="E3" s="43">
        <v>563975</v>
      </c>
      <c r="F3" s="8">
        <v>29.37</v>
      </c>
      <c r="G3" s="8">
        <v>1.1299999999999999</v>
      </c>
      <c r="H3" s="8">
        <v>30.65</v>
      </c>
      <c r="I3" s="9">
        <f t="shared" ref="I3:I4" si="0">SUM(F3:H3)</f>
        <v>61.15</v>
      </c>
      <c r="J3" s="10">
        <f>23.87+30.65+0.17</f>
        <v>54.69</v>
      </c>
      <c r="K3" s="11">
        <f>27.37+30.65+0.68</f>
        <v>58.699999999999996</v>
      </c>
      <c r="L3" s="44">
        <f t="shared" ref="L3:L4" si="1">I3-J3</f>
        <v>6.4600000000000009</v>
      </c>
      <c r="M3" s="45">
        <f t="shared" ref="M3:M4" si="2">I3-K3</f>
        <v>2.4500000000000028</v>
      </c>
      <c r="O3" s="24" t="s">
        <v>18</v>
      </c>
      <c r="P3" s="34"/>
      <c r="Q3" s="34"/>
      <c r="R3" s="34"/>
      <c r="S3" s="34"/>
    </row>
    <row r="4" spans="1:21" ht="18.75" x14ac:dyDescent="0.3">
      <c r="A4" s="39"/>
      <c r="B4" s="38">
        <v>2</v>
      </c>
      <c r="C4" s="43">
        <v>563916</v>
      </c>
      <c r="D4" s="43">
        <v>639155</v>
      </c>
      <c r="E4" s="43" t="s">
        <v>12</v>
      </c>
      <c r="F4" s="8">
        <v>29.37</v>
      </c>
      <c r="G4" s="8">
        <v>1.1299999999999999</v>
      </c>
      <c r="H4" s="14" t="s">
        <v>12</v>
      </c>
      <c r="I4" s="9">
        <f t="shared" si="0"/>
        <v>30.5</v>
      </c>
      <c r="J4" s="10">
        <f>23.87+0.17</f>
        <v>24.040000000000003</v>
      </c>
      <c r="K4" s="11">
        <f>27.37+0.68</f>
        <v>28.05</v>
      </c>
      <c r="L4" s="44">
        <f t="shared" si="1"/>
        <v>6.4599999999999973</v>
      </c>
      <c r="M4" s="45">
        <f t="shared" si="2"/>
        <v>2.4499999999999993</v>
      </c>
      <c r="O4" s="34"/>
      <c r="P4" s="34"/>
      <c r="Q4" s="34"/>
      <c r="R4" s="34"/>
      <c r="S4" s="34"/>
      <c r="T4" s="21"/>
      <c r="U4" s="23"/>
    </row>
    <row r="5" spans="1:21" ht="19.5" thickBot="1" x14ac:dyDescent="0.35">
      <c r="A5" s="36"/>
      <c r="B5" s="38">
        <v>3</v>
      </c>
      <c r="C5" s="43">
        <v>563916</v>
      </c>
      <c r="D5" s="43">
        <v>639155</v>
      </c>
      <c r="E5" s="43" t="s">
        <v>12</v>
      </c>
      <c r="F5" s="8">
        <v>29.37</v>
      </c>
      <c r="G5" s="8">
        <v>1.1299999999999999</v>
      </c>
      <c r="H5" s="14" t="s">
        <v>12</v>
      </c>
      <c r="I5" s="9">
        <f t="shared" ref="I5:I63" si="3">SUM(F5:H5)</f>
        <v>30.5</v>
      </c>
      <c r="J5" s="10">
        <f t="shared" ref="J5:J62" si="4">23.87+0.17</f>
        <v>24.040000000000003</v>
      </c>
      <c r="K5" s="11">
        <f t="shared" ref="K5:K62" si="5">27.37+0.68</f>
        <v>28.05</v>
      </c>
      <c r="L5" s="44">
        <f t="shared" ref="L5:L63" si="6">I5-J5</f>
        <v>6.4599999999999973</v>
      </c>
      <c r="M5" s="45">
        <f t="shared" ref="M5:M63" si="7">I5-K5</f>
        <v>2.4499999999999993</v>
      </c>
    </row>
    <row r="6" spans="1:21" ht="18.75" x14ac:dyDescent="0.3">
      <c r="A6" s="36"/>
      <c r="B6" s="38">
        <v>4</v>
      </c>
      <c r="C6" s="43">
        <v>563916</v>
      </c>
      <c r="D6" s="43">
        <v>639155</v>
      </c>
      <c r="E6" s="43" t="s">
        <v>12</v>
      </c>
      <c r="F6" s="8">
        <v>29.37</v>
      </c>
      <c r="G6" s="8">
        <v>1.1299999999999999</v>
      </c>
      <c r="H6" s="14" t="s">
        <v>12</v>
      </c>
      <c r="I6" s="9">
        <f t="shared" si="3"/>
        <v>30.5</v>
      </c>
      <c r="J6" s="10">
        <f t="shared" si="4"/>
        <v>24.040000000000003</v>
      </c>
      <c r="K6" s="11">
        <f t="shared" si="5"/>
        <v>28.05</v>
      </c>
      <c r="L6" s="44">
        <f t="shared" si="6"/>
        <v>6.4599999999999973</v>
      </c>
      <c r="M6" s="45">
        <f t="shared" si="7"/>
        <v>2.4499999999999993</v>
      </c>
      <c r="O6" s="29" t="s">
        <v>13</v>
      </c>
      <c r="P6" s="30" t="s">
        <v>10</v>
      </c>
      <c r="Q6" s="31" t="s">
        <v>14</v>
      </c>
      <c r="R6" s="32" t="s">
        <v>15</v>
      </c>
      <c r="S6" s="22"/>
    </row>
    <row r="7" spans="1:21" ht="19.5" thickBot="1" x14ac:dyDescent="0.35">
      <c r="A7" s="36"/>
      <c r="B7" s="38">
        <v>5</v>
      </c>
      <c r="C7" s="43">
        <v>563916</v>
      </c>
      <c r="D7" s="43">
        <v>639155</v>
      </c>
      <c r="E7" s="43" t="s">
        <v>12</v>
      </c>
      <c r="F7" s="8">
        <v>29.37</v>
      </c>
      <c r="G7" s="8">
        <v>1.1299999999999999</v>
      </c>
      <c r="H7" s="14" t="s">
        <v>12</v>
      </c>
      <c r="I7" s="9">
        <f t="shared" si="3"/>
        <v>30.5</v>
      </c>
      <c r="J7" s="10">
        <f t="shared" si="4"/>
        <v>24.040000000000003</v>
      </c>
      <c r="K7" s="11">
        <f t="shared" si="5"/>
        <v>28.05</v>
      </c>
      <c r="L7" s="44">
        <f t="shared" si="6"/>
        <v>6.4599999999999973</v>
      </c>
      <c r="M7" s="45">
        <f t="shared" si="7"/>
        <v>2.4499999999999993</v>
      </c>
      <c r="O7" s="20" t="s">
        <v>19</v>
      </c>
      <c r="P7" s="26" t="s">
        <v>16</v>
      </c>
      <c r="Q7" s="27" cm="1">
        <f t="array" aca="1" ref="Q7" ca="1">IFERROR(SUM(OFFSET($I$2,MATCH(LEFT(O7,SEARCH("-",O7)-1)*1,patho,0),,MATCH(MID(O7,SEARCH("-",O7)+1,10)*1,patho,0)-MATCH(LEFT(O7,SEARCH("-",O7)-1)*1,patho,0)+1)),SUMPRODUCT((patho=O7*1)*(total)))</f>
        <v>335.65</v>
      </c>
      <c r="R7" s="28" cm="1">
        <f t="array" aca="1" ref="R7" ca="1">IFERROR(SUM(OFFSET($I$2,MATCH(LEFT(O7,SEARCH("-",O7)-1)*1,patho,0),IF(P7="non",1,2),MATCH(MID(O7,SEARCH("-",O7)+1,10)*1,patho,0)-MATCH(LEFT(O7,SEARCH("-",O7)-1)*1,patho,0)+1)),SUMPRODUCT((patho=O7*1)*(CHOOSE(MATCH(P7,{"non";"oui"},0),nonbim,bim))))</f>
        <v>271.05</v>
      </c>
    </row>
    <row r="8" spans="1:21" ht="18.75" x14ac:dyDescent="0.3">
      <c r="A8" s="36"/>
      <c r="B8" s="38">
        <v>6</v>
      </c>
      <c r="C8" s="43">
        <v>563916</v>
      </c>
      <c r="D8" s="43">
        <v>639155</v>
      </c>
      <c r="E8" s="43" t="s">
        <v>12</v>
      </c>
      <c r="F8" s="8">
        <v>29.37</v>
      </c>
      <c r="G8" s="8">
        <v>1.1299999999999999</v>
      </c>
      <c r="H8" s="14" t="s">
        <v>12</v>
      </c>
      <c r="I8" s="9">
        <f t="shared" si="3"/>
        <v>30.5</v>
      </c>
      <c r="J8" s="10">
        <f t="shared" si="4"/>
        <v>24.040000000000003</v>
      </c>
      <c r="K8" s="11">
        <f t="shared" si="5"/>
        <v>28.05</v>
      </c>
      <c r="L8" s="44">
        <f t="shared" si="6"/>
        <v>6.4599999999999973</v>
      </c>
      <c r="M8" s="45">
        <f t="shared" si="7"/>
        <v>2.4499999999999993</v>
      </c>
    </row>
    <row r="9" spans="1:21" ht="18.75" x14ac:dyDescent="0.3">
      <c r="A9" s="36"/>
      <c r="B9" s="38">
        <v>7</v>
      </c>
      <c r="C9" s="43">
        <v>563916</v>
      </c>
      <c r="D9" s="43">
        <v>639155</v>
      </c>
      <c r="E9" s="43" t="s">
        <v>12</v>
      </c>
      <c r="F9" s="8">
        <v>29.37</v>
      </c>
      <c r="G9" s="8">
        <v>1.1299999999999999</v>
      </c>
      <c r="H9" s="14" t="s">
        <v>12</v>
      </c>
      <c r="I9" s="9">
        <f t="shared" si="3"/>
        <v>30.5</v>
      </c>
      <c r="J9" s="10">
        <f t="shared" si="4"/>
        <v>24.040000000000003</v>
      </c>
      <c r="K9" s="11">
        <f t="shared" si="5"/>
        <v>28.05</v>
      </c>
      <c r="L9" s="44">
        <f t="shared" si="6"/>
        <v>6.4599999999999973</v>
      </c>
      <c r="M9" s="45">
        <f t="shared" si="7"/>
        <v>2.4499999999999993</v>
      </c>
    </row>
    <row r="10" spans="1:21" ht="18.75" x14ac:dyDescent="0.3">
      <c r="A10" s="36"/>
      <c r="B10" s="38">
        <v>8</v>
      </c>
      <c r="C10" s="43">
        <v>563916</v>
      </c>
      <c r="D10" s="43">
        <v>639155</v>
      </c>
      <c r="E10" s="43" t="s">
        <v>12</v>
      </c>
      <c r="F10" s="8">
        <v>29.37</v>
      </c>
      <c r="G10" s="8">
        <v>1.1299999999999999</v>
      </c>
      <c r="H10" s="14" t="s">
        <v>12</v>
      </c>
      <c r="I10" s="9">
        <f t="shared" si="3"/>
        <v>30.5</v>
      </c>
      <c r="J10" s="10">
        <f t="shared" si="4"/>
        <v>24.040000000000003</v>
      </c>
      <c r="K10" s="11">
        <f t="shared" si="5"/>
        <v>28.05</v>
      </c>
      <c r="L10" s="44">
        <f t="shared" si="6"/>
        <v>6.4599999999999973</v>
      </c>
      <c r="M10" s="45">
        <f t="shared" si="7"/>
        <v>2.4499999999999993</v>
      </c>
    </row>
    <row r="11" spans="1:21" ht="18.75" x14ac:dyDescent="0.3">
      <c r="A11" s="36"/>
      <c r="B11" s="38">
        <v>9</v>
      </c>
      <c r="C11" s="43">
        <v>563916</v>
      </c>
      <c r="D11" s="43">
        <v>639155</v>
      </c>
      <c r="E11" s="43" t="s">
        <v>12</v>
      </c>
      <c r="F11" s="8">
        <v>29.37</v>
      </c>
      <c r="G11" s="8">
        <v>1.1299999999999999</v>
      </c>
      <c r="H11" s="14" t="s">
        <v>12</v>
      </c>
      <c r="I11" s="9">
        <f t="shared" si="3"/>
        <v>30.5</v>
      </c>
      <c r="J11" s="10">
        <f t="shared" si="4"/>
        <v>24.040000000000003</v>
      </c>
      <c r="K11" s="11">
        <f t="shared" si="5"/>
        <v>28.05</v>
      </c>
      <c r="L11" s="44">
        <f t="shared" si="6"/>
        <v>6.4599999999999973</v>
      </c>
      <c r="M11" s="45">
        <f t="shared" si="7"/>
        <v>2.4499999999999993</v>
      </c>
    </row>
    <row r="12" spans="1:21" ht="18.75" x14ac:dyDescent="0.3">
      <c r="A12" s="39"/>
      <c r="B12" s="38">
        <v>10</v>
      </c>
      <c r="C12" s="43">
        <v>563916</v>
      </c>
      <c r="D12" s="43">
        <v>639155</v>
      </c>
      <c r="E12" s="43" t="s">
        <v>12</v>
      </c>
      <c r="F12" s="8">
        <v>29.37</v>
      </c>
      <c r="G12" s="8">
        <v>1.1299999999999999</v>
      </c>
      <c r="H12" s="14" t="s">
        <v>12</v>
      </c>
      <c r="I12" s="9">
        <f t="shared" si="3"/>
        <v>30.5</v>
      </c>
      <c r="J12" s="10">
        <f t="shared" si="4"/>
        <v>24.040000000000003</v>
      </c>
      <c r="K12" s="11">
        <f t="shared" si="5"/>
        <v>28.05</v>
      </c>
      <c r="L12" s="44">
        <f t="shared" si="6"/>
        <v>6.4599999999999973</v>
      </c>
      <c r="M12" s="45">
        <f t="shared" si="7"/>
        <v>2.4499999999999993</v>
      </c>
    </row>
    <row r="13" spans="1:21" ht="18.75" x14ac:dyDescent="0.3">
      <c r="A13" s="36"/>
      <c r="B13" s="38">
        <v>11</v>
      </c>
      <c r="C13" s="43">
        <v>563916</v>
      </c>
      <c r="D13" s="43">
        <v>639155</v>
      </c>
      <c r="E13" s="43" t="s">
        <v>12</v>
      </c>
      <c r="F13" s="8">
        <v>29.37</v>
      </c>
      <c r="G13" s="8">
        <v>1.1299999999999999</v>
      </c>
      <c r="H13" s="14" t="s">
        <v>12</v>
      </c>
      <c r="I13" s="9">
        <f t="shared" si="3"/>
        <v>30.5</v>
      </c>
      <c r="J13" s="10">
        <f t="shared" si="4"/>
        <v>24.040000000000003</v>
      </c>
      <c r="K13" s="11">
        <f t="shared" si="5"/>
        <v>28.05</v>
      </c>
      <c r="L13" s="44">
        <f t="shared" si="6"/>
        <v>6.4599999999999973</v>
      </c>
      <c r="M13" s="45">
        <f t="shared" si="7"/>
        <v>2.4499999999999993</v>
      </c>
    </row>
    <row r="14" spans="1:21" ht="18.75" x14ac:dyDescent="0.3">
      <c r="A14" s="36"/>
      <c r="B14" s="38">
        <v>12</v>
      </c>
      <c r="C14" s="43">
        <v>563916</v>
      </c>
      <c r="D14" s="43">
        <v>639155</v>
      </c>
      <c r="E14" s="43" t="s">
        <v>12</v>
      </c>
      <c r="F14" s="8">
        <v>29.37</v>
      </c>
      <c r="G14" s="8">
        <v>1.1299999999999999</v>
      </c>
      <c r="H14" s="14" t="s">
        <v>12</v>
      </c>
      <c r="I14" s="9">
        <f t="shared" si="3"/>
        <v>30.5</v>
      </c>
      <c r="J14" s="10">
        <f t="shared" si="4"/>
        <v>24.040000000000003</v>
      </c>
      <c r="K14" s="11">
        <f t="shared" si="5"/>
        <v>28.05</v>
      </c>
      <c r="L14" s="44">
        <f t="shared" si="6"/>
        <v>6.4599999999999973</v>
      </c>
      <c r="M14" s="45">
        <f t="shared" si="7"/>
        <v>2.4499999999999993</v>
      </c>
    </row>
    <row r="15" spans="1:21" ht="18.75" x14ac:dyDescent="0.3">
      <c r="A15" s="36"/>
      <c r="B15" s="38">
        <v>13</v>
      </c>
      <c r="C15" s="43">
        <v>563916</v>
      </c>
      <c r="D15" s="43">
        <v>639155</v>
      </c>
      <c r="E15" s="43" t="s">
        <v>12</v>
      </c>
      <c r="F15" s="8">
        <v>29.37</v>
      </c>
      <c r="G15" s="8">
        <v>1.1299999999999999</v>
      </c>
      <c r="H15" s="14" t="s">
        <v>12</v>
      </c>
      <c r="I15" s="9">
        <f t="shared" si="3"/>
        <v>30.5</v>
      </c>
      <c r="J15" s="10">
        <f t="shared" si="4"/>
        <v>24.040000000000003</v>
      </c>
      <c r="K15" s="11">
        <f t="shared" si="5"/>
        <v>28.05</v>
      </c>
      <c r="L15" s="44">
        <f t="shared" si="6"/>
        <v>6.4599999999999973</v>
      </c>
      <c r="M15" s="45">
        <f t="shared" si="7"/>
        <v>2.4499999999999993</v>
      </c>
    </row>
    <row r="16" spans="1:21" ht="18.75" x14ac:dyDescent="0.3">
      <c r="A16" s="36"/>
      <c r="B16" s="38">
        <v>14</v>
      </c>
      <c r="C16" s="43">
        <v>563916</v>
      </c>
      <c r="D16" s="43">
        <v>639155</v>
      </c>
      <c r="E16" s="43" t="s">
        <v>12</v>
      </c>
      <c r="F16" s="8">
        <v>29.37</v>
      </c>
      <c r="G16" s="8">
        <v>1.1299999999999999</v>
      </c>
      <c r="H16" s="14" t="s">
        <v>12</v>
      </c>
      <c r="I16" s="9">
        <f t="shared" si="3"/>
        <v>30.5</v>
      </c>
      <c r="J16" s="10">
        <f t="shared" si="4"/>
        <v>24.040000000000003</v>
      </c>
      <c r="K16" s="11">
        <f t="shared" si="5"/>
        <v>28.05</v>
      </c>
      <c r="L16" s="44">
        <f t="shared" si="6"/>
        <v>6.4599999999999973</v>
      </c>
      <c r="M16" s="45">
        <f t="shared" si="7"/>
        <v>2.4499999999999993</v>
      </c>
    </row>
    <row r="17" spans="1:13" ht="18.75" x14ac:dyDescent="0.3">
      <c r="A17" s="36"/>
      <c r="B17" s="38">
        <v>15</v>
      </c>
      <c r="C17" s="43">
        <v>563916</v>
      </c>
      <c r="D17" s="43">
        <v>639155</v>
      </c>
      <c r="E17" s="43" t="s">
        <v>12</v>
      </c>
      <c r="F17" s="8">
        <v>29.37</v>
      </c>
      <c r="G17" s="8">
        <v>1.1299999999999999</v>
      </c>
      <c r="H17" s="14" t="s">
        <v>12</v>
      </c>
      <c r="I17" s="9">
        <f t="shared" si="3"/>
        <v>30.5</v>
      </c>
      <c r="J17" s="10">
        <f t="shared" si="4"/>
        <v>24.040000000000003</v>
      </c>
      <c r="K17" s="11">
        <f t="shared" si="5"/>
        <v>28.05</v>
      </c>
      <c r="L17" s="44">
        <f t="shared" si="6"/>
        <v>6.4599999999999973</v>
      </c>
      <c r="M17" s="45">
        <f t="shared" si="7"/>
        <v>2.4499999999999993</v>
      </c>
    </row>
    <row r="18" spans="1:13" ht="18.75" x14ac:dyDescent="0.3">
      <c r="A18" s="36"/>
      <c r="B18" s="38">
        <v>16</v>
      </c>
      <c r="C18" s="43">
        <v>563916</v>
      </c>
      <c r="D18" s="43">
        <v>639155</v>
      </c>
      <c r="E18" s="43" t="s">
        <v>12</v>
      </c>
      <c r="F18" s="8">
        <v>29.37</v>
      </c>
      <c r="G18" s="8">
        <v>1.1299999999999999</v>
      </c>
      <c r="H18" s="14" t="s">
        <v>12</v>
      </c>
      <c r="I18" s="9">
        <f t="shared" si="3"/>
        <v>30.5</v>
      </c>
      <c r="J18" s="10">
        <f t="shared" si="4"/>
        <v>24.040000000000003</v>
      </c>
      <c r="K18" s="11">
        <f t="shared" si="5"/>
        <v>28.05</v>
      </c>
      <c r="L18" s="44">
        <f t="shared" si="6"/>
        <v>6.4599999999999973</v>
      </c>
      <c r="M18" s="45">
        <f t="shared" si="7"/>
        <v>2.4499999999999993</v>
      </c>
    </row>
    <row r="19" spans="1:13" ht="18.75" x14ac:dyDescent="0.3">
      <c r="A19" s="36"/>
      <c r="B19" s="38">
        <v>17</v>
      </c>
      <c r="C19" s="43">
        <v>563916</v>
      </c>
      <c r="D19" s="43">
        <v>639155</v>
      </c>
      <c r="E19" s="43" t="s">
        <v>12</v>
      </c>
      <c r="F19" s="8">
        <v>29.37</v>
      </c>
      <c r="G19" s="8">
        <v>1.1299999999999999</v>
      </c>
      <c r="H19" s="14" t="s">
        <v>12</v>
      </c>
      <c r="I19" s="9">
        <f t="shared" si="3"/>
        <v>30.5</v>
      </c>
      <c r="J19" s="10">
        <f t="shared" si="4"/>
        <v>24.040000000000003</v>
      </c>
      <c r="K19" s="11">
        <f t="shared" si="5"/>
        <v>28.05</v>
      </c>
      <c r="L19" s="44">
        <f t="shared" si="6"/>
        <v>6.4599999999999973</v>
      </c>
      <c r="M19" s="45">
        <f t="shared" si="7"/>
        <v>2.4499999999999993</v>
      </c>
    </row>
    <row r="20" spans="1:13" ht="18.75" x14ac:dyDescent="0.3">
      <c r="A20" s="36"/>
      <c r="B20" s="38">
        <v>18</v>
      </c>
      <c r="C20" s="43">
        <v>563916</v>
      </c>
      <c r="D20" s="43">
        <v>639155</v>
      </c>
      <c r="E20" s="43" t="s">
        <v>12</v>
      </c>
      <c r="F20" s="8">
        <v>29.37</v>
      </c>
      <c r="G20" s="8">
        <v>1.1299999999999999</v>
      </c>
      <c r="H20" s="14" t="s">
        <v>12</v>
      </c>
      <c r="I20" s="9">
        <f t="shared" si="3"/>
        <v>30.5</v>
      </c>
      <c r="J20" s="10">
        <f t="shared" si="4"/>
        <v>24.040000000000003</v>
      </c>
      <c r="K20" s="11">
        <f t="shared" si="5"/>
        <v>28.05</v>
      </c>
      <c r="L20" s="44">
        <f t="shared" si="6"/>
        <v>6.4599999999999973</v>
      </c>
      <c r="M20" s="45">
        <f t="shared" si="7"/>
        <v>2.4499999999999993</v>
      </c>
    </row>
    <row r="21" spans="1:13" ht="18.75" x14ac:dyDescent="0.3">
      <c r="A21" s="36"/>
      <c r="B21" s="38">
        <v>19</v>
      </c>
      <c r="C21" s="43">
        <v>563916</v>
      </c>
      <c r="D21" s="43">
        <v>639155</v>
      </c>
      <c r="E21" s="43" t="s">
        <v>12</v>
      </c>
      <c r="F21" s="8">
        <v>29.37</v>
      </c>
      <c r="G21" s="8">
        <v>1.1299999999999999</v>
      </c>
      <c r="H21" s="14" t="s">
        <v>12</v>
      </c>
      <c r="I21" s="9">
        <f t="shared" si="3"/>
        <v>30.5</v>
      </c>
      <c r="J21" s="10">
        <f t="shared" si="4"/>
        <v>24.040000000000003</v>
      </c>
      <c r="K21" s="11">
        <f t="shared" si="5"/>
        <v>28.05</v>
      </c>
      <c r="L21" s="44">
        <f t="shared" si="6"/>
        <v>6.4599999999999973</v>
      </c>
      <c r="M21" s="45">
        <f t="shared" si="7"/>
        <v>2.4499999999999993</v>
      </c>
    </row>
    <row r="22" spans="1:13" ht="18.75" x14ac:dyDescent="0.3">
      <c r="A22" s="39"/>
      <c r="B22" s="38">
        <v>20</v>
      </c>
      <c r="C22" s="43">
        <v>563916</v>
      </c>
      <c r="D22" s="43">
        <v>639155</v>
      </c>
      <c r="E22" s="43" t="s">
        <v>12</v>
      </c>
      <c r="F22" s="8">
        <v>29.37</v>
      </c>
      <c r="G22" s="8">
        <v>1.1299999999999999</v>
      </c>
      <c r="H22" s="14" t="s">
        <v>12</v>
      </c>
      <c r="I22" s="9">
        <f t="shared" si="3"/>
        <v>30.5</v>
      </c>
      <c r="J22" s="10">
        <f t="shared" si="4"/>
        <v>24.040000000000003</v>
      </c>
      <c r="K22" s="11">
        <f t="shared" si="5"/>
        <v>28.05</v>
      </c>
      <c r="L22" s="44">
        <f t="shared" si="6"/>
        <v>6.4599999999999973</v>
      </c>
      <c r="M22" s="45">
        <f t="shared" si="7"/>
        <v>2.4499999999999993</v>
      </c>
    </row>
    <row r="23" spans="1:13" ht="18.75" x14ac:dyDescent="0.3">
      <c r="A23" s="39"/>
      <c r="B23" s="38">
        <v>21</v>
      </c>
      <c r="C23" s="43">
        <v>563916</v>
      </c>
      <c r="D23" s="43">
        <v>639155</v>
      </c>
      <c r="E23" s="43" t="s">
        <v>12</v>
      </c>
      <c r="F23" s="8">
        <v>29.37</v>
      </c>
      <c r="G23" s="8">
        <v>1.1299999999999999</v>
      </c>
      <c r="H23" s="14" t="s">
        <v>12</v>
      </c>
      <c r="I23" s="9">
        <f t="shared" si="3"/>
        <v>30.5</v>
      </c>
      <c r="J23" s="10">
        <f t="shared" si="4"/>
        <v>24.040000000000003</v>
      </c>
      <c r="K23" s="11">
        <f t="shared" si="5"/>
        <v>28.05</v>
      </c>
      <c r="L23" s="44">
        <f t="shared" si="6"/>
        <v>6.4599999999999973</v>
      </c>
      <c r="M23" s="45">
        <f t="shared" si="7"/>
        <v>2.4499999999999993</v>
      </c>
    </row>
    <row r="24" spans="1:13" ht="18.75" x14ac:dyDescent="0.3">
      <c r="A24" s="36"/>
      <c r="B24" s="38">
        <v>22</v>
      </c>
      <c r="C24" s="43">
        <v>563916</v>
      </c>
      <c r="D24" s="43">
        <v>639155</v>
      </c>
      <c r="E24" s="43" t="s">
        <v>12</v>
      </c>
      <c r="F24" s="8">
        <v>29.37</v>
      </c>
      <c r="G24" s="8">
        <v>1.1299999999999999</v>
      </c>
      <c r="H24" s="14" t="s">
        <v>12</v>
      </c>
      <c r="I24" s="9">
        <f t="shared" si="3"/>
        <v>30.5</v>
      </c>
      <c r="J24" s="10">
        <f t="shared" si="4"/>
        <v>24.040000000000003</v>
      </c>
      <c r="K24" s="11">
        <f t="shared" si="5"/>
        <v>28.05</v>
      </c>
      <c r="L24" s="44">
        <f t="shared" si="6"/>
        <v>6.4599999999999973</v>
      </c>
      <c r="M24" s="45">
        <f t="shared" si="7"/>
        <v>2.4499999999999993</v>
      </c>
    </row>
    <row r="25" spans="1:13" ht="18.75" x14ac:dyDescent="0.3">
      <c r="A25" s="36"/>
      <c r="B25" s="38">
        <v>23</v>
      </c>
      <c r="C25" s="43">
        <v>563916</v>
      </c>
      <c r="D25" s="43">
        <v>639155</v>
      </c>
      <c r="E25" s="43" t="s">
        <v>12</v>
      </c>
      <c r="F25" s="8">
        <v>29.37</v>
      </c>
      <c r="G25" s="8">
        <v>1.1299999999999999</v>
      </c>
      <c r="H25" s="14" t="s">
        <v>12</v>
      </c>
      <c r="I25" s="9">
        <f t="shared" si="3"/>
        <v>30.5</v>
      </c>
      <c r="J25" s="10">
        <f t="shared" si="4"/>
        <v>24.040000000000003</v>
      </c>
      <c r="K25" s="11">
        <f t="shared" si="5"/>
        <v>28.05</v>
      </c>
      <c r="L25" s="44">
        <f t="shared" si="6"/>
        <v>6.4599999999999973</v>
      </c>
      <c r="M25" s="45">
        <f t="shared" si="7"/>
        <v>2.4499999999999993</v>
      </c>
    </row>
    <row r="26" spans="1:13" ht="18.75" x14ac:dyDescent="0.3">
      <c r="A26" s="36"/>
      <c r="B26" s="38">
        <v>24</v>
      </c>
      <c r="C26" s="43">
        <v>563916</v>
      </c>
      <c r="D26" s="43">
        <v>639155</v>
      </c>
      <c r="E26" s="43" t="s">
        <v>12</v>
      </c>
      <c r="F26" s="8">
        <v>29.37</v>
      </c>
      <c r="G26" s="8">
        <v>1.1299999999999999</v>
      </c>
      <c r="H26" s="14" t="s">
        <v>12</v>
      </c>
      <c r="I26" s="9">
        <f t="shared" si="3"/>
        <v>30.5</v>
      </c>
      <c r="J26" s="10">
        <f t="shared" si="4"/>
        <v>24.040000000000003</v>
      </c>
      <c r="K26" s="11">
        <f t="shared" si="5"/>
        <v>28.05</v>
      </c>
      <c r="L26" s="44">
        <f t="shared" si="6"/>
        <v>6.4599999999999973</v>
      </c>
      <c r="M26" s="45">
        <f t="shared" si="7"/>
        <v>2.4499999999999993</v>
      </c>
    </row>
    <row r="27" spans="1:13" ht="18.75" x14ac:dyDescent="0.3">
      <c r="A27" s="36"/>
      <c r="B27" s="38">
        <v>25</v>
      </c>
      <c r="C27" s="43">
        <v>563916</v>
      </c>
      <c r="D27" s="43">
        <v>639155</v>
      </c>
      <c r="E27" s="43" t="s">
        <v>12</v>
      </c>
      <c r="F27" s="8">
        <v>29.37</v>
      </c>
      <c r="G27" s="8">
        <v>1.1299999999999999</v>
      </c>
      <c r="H27" s="14" t="s">
        <v>12</v>
      </c>
      <c r="I27" s="9">
        <f t="shared" si="3"/>
        <v>30.5</v>
      </c>
      <c r="J27" s="10">
        <f t="shared" si="4"/>
        <v>24.040000000000003</v>
      </c>
      <c r="K27" s="11">
        <f t="shared" si="5"/>
        <v>28.05</v>
      </c>
      <c r="L27" s="44">
        <f t="shared" si="6"/>
        <v>6.4599999999999973</v>
      </c>
      <c r="M27" s="45">
        <f t="shared" si="7"/>
        <v>2.4499999999999993</v>
      </c>
    </row>
    <row r="28" spans="1:13" ht="18.75" x14ac:dyDescent="0.3">
      <c r="A28" s="36"/>
      <c r="B28" s="38">
        <v>26</v>
      </c>
      <c r="C28" s="43">
        <v>563916</v>
      </c>
      <c r="D28" s="43">
        <v>639155</v>
      </c>
      <c r="E28" s="43" t="s">
        <v>12</v>
      </c>
      <c r="F28" s="8">
        <v>29.37</v>
      </c>
      <c r="G28" s="8">
        <v>1.1299999999999999</v>
      </c>
      <c r="H28" s="14" t="s">
        <v>12</v>
      </c>
      <c r="I28" s="9">
        <f t="shared" si="3"/>
        <v>30.5</v>
      </c>
      <c r="J28" s="10">
        <f t="shared" si="4"/>
        <v>24.040000000000003</v>
      </c>
      <c r="K28" s="11">
        <f t="shared" si="5"/>
        <v>28.05</v>
      </c>
      <c r="L28" s="44">
        <f t="shared" si="6"/>
        <v>6.4599999999999973</v>
      </c>
      <c r="M28" s="45">
        <f t="shared" si="7"/>
        <v>2.4499999999999993</v>
      </c>
    </row>
    <row r="29" spans="1:13" ht="18.75" x14ac:dyDescent="0.3">
      <c r="A29" s="36"/>
      <c r="B29" s="38">
        <v>27</v>
      </c>
      <c r="C29" s="43">
        <v>563916</v>
      </c>
      <c r="D29" s="43">
        <v>639155</v>
      </c>
      <c r="E29" s="43" t="s">
        <v>12</v>
      </c>
      <c r="F29" s="8">
        <v>29.37</v>
      </c>
      <c r="G29" s="8">
        <v>1.1299999999999999</v>
      </c>
      <c r="H29" s="14" t="s">
        <v>12</v>
      </c>
      <c r="I29" s="9">
        <f t="shared" si="3"/>
        <v>30.5</v>
      </c>
      <c r="J29" s="10">
        <f t="shared" si="4"/>
        <v>24.040000000000003</v>
      </c>
      <c r="K29" s="11">
        <f t="shared" si="5"/>
        <v>28.05</v>
      </c>
      <c r="L29" s="44">
        <f t="shared" si="6"/>
        <v>6.4599999999999973</v>
      </c>
      <c r="M29" s="45">
        <f t="shared" si="7"/>
        <v>2.4499999999999993</v>
      </c>
    </row>
    <row r="30" spans="1:13" ht="18.75" x14ac:dyDescent="0.3">
      <c r="A30" s="36"/>
      <c r="B30" s="38">
        <v>28</v>
      </c>
      <c r="C30" s="43">
        <v>563916</v>
      </c>
      <c r="D30" s="43">
        <v>639155</v>
      </c>
      <c r="E30" s="43" t="s">
        <v>12</v>
      </c>
      <c r="F30" s="8">
        <v>29.37</v>
      </c>
      <c r="G30" s="8">
        <v>1.1299999999999999</v>
      </c>
      <c r="H30" s="14" t="s">
        <v>12</v>
      </c>
      <c r="I30" s="9">
        <f t="shared" si="3"/>
        <v>30.5</v>
      </c>
      <c r="J30" s="10">
        <f t="shared" si="4"/>
        <v>24.040000000000003</v>
      </c>
      <c r="K30" s="11">
        <f t="shared" si="5"/>
        <v>28.05</v>
      </c>
      <c r="L30" s="44">
        <f t="shared" si="6"/>
        <v>6.4599999999999973</v>
      </c>
      <c r="M30" s="45">
        <f t="shared" si="7"/>
        <v>2.4499999999999993</v>
      </c>
    </row>
    <row r="31" spans="1:13" ht="18.75" x14ac:dyDescent="0.3">
      <c r="A31" s="36"/>
      <c r="B31" s="38">
        <v>29</v>
      </c>
      <c r="C31" s="43">
        <v>563916</v>
      </c>
      <c r="D31" s="43">
        <v>639155</v>
      </c>
      <c r="E31" s="43" t="s">
        <v>12</v>
      </c>
      <c r="F31" s="8">
        <v>29.37</v>
      </c>
      <c r="G31" s="8">
        <v>1.1299999999999999</v>
      </c>
      <c r="H31" s="14" t="s">
        <v>12</v>
      </c>
      <c r="I31" s="9">
        <f t="shared" si="3"/>
        <v>30.5</v>
      </c>
      <c r="J31" s="10">
        <f t="shared" si="4"/>
        <v>24.040000000000003</v>
      </c>
      <c r="K31" s="11">
        <f t="shared" si="5"/>
        <v>28.05</v>
      </c>
      <c r="L31" s="44">
        <f t="shared" si="6"/>
        <v>6.4599999999999973</v>
      </c>
      <c r="M31" s="45">
        <f t="shared" si="7"/>
        <v>2.4499999999999993</v>
      </c>
    </row>
    <row r="32" spans="1:13" ht="18.75" x14ac:dyDescent="0.3">
      <c r="A32" s="36"/>
      <c r="B32" s="38">
        <v>30</v>
      </c>
      <c r="C32" s="43">
        <v>563916</v>
      </c>
      <c r="D32" s="43">
        <v>639155</v>
      </c>
      <c r="E32" s="43" t="s">
        <v>12</v>
      </c>
      <c r="F32" s="8">
        <v>29.37</v>
      </c>
      <c r="G32" s="8">
        <v>1.1299999999999999</v>
      </c>
      <c r="H32" s="14" t="s">
        <v>12</v>
      </c>
      <c r="I32" s="9">
        <f t="shared" si="3"/>
        <v>30.5</v>
      </c>
      <c r="J32" s="10">
        <f t="shared" si="4"/>
        <v>24.040000000000003</v>
      </c>
      <c r="K32" s="11">
        <f t="shared" si="5"/>
        <v>28.05</v>
      </c>
      <c r="L32" s="44">
        <f t="shared" si="6"/>
        <v>6.4599999999999973</v>
      </c>
      <c r="M32" s="45">
        <f t="shared" si="7"/>
        <v>2.4499999999999993</v>
      </c>
    </row>
    <row r="33" spans="1:13" ht="18.75" x14ac:dyDescent="0.3">
      <c r="A33" s="36"/>
      <c r="B33" s="38">
        <v>31</v>
      </c>
      <c r="C33" s="43">
        <v>563916</v>
      </c>
      <c r="D33" s="43">
        <v>639155</v>
      </c>
      <c r="E33" s="43" t="s">
        <v>12</v>
      </c>
      <c r="F33" s="8">
        <v>29.37</v>
      </c>
      <c r="G33" s="8">
        <v>1.1299999999999999</v>
      </c>
      <c r="H33" s="14" t="s">
        <v>12</v>
      </c>
      <c r="I33" s="9">
        <f t="shared" si="3"/>
        <v>30.5</v>
      </c>
      <c r="J33" s="10">
        <f t="shared" si="4"/>
        <v>24.040000000000003</v>
      </c>
      <c r="K33" s="11">
        <f t="shared" si="5"/>
        <v>28.05</v>
      </c>
      <c r="L33" s="44">
        <f t="shared" si="6"/>
        <v>6.4599999999999973</v>
      </c>
      <c r="M33" s="45">
        <f t="shared" si="7"/>
        <v>2.4499999999999993</v>
      </c>
    </row>
    <row r="34" spans="1:13" ht="18.75" x14ac:dyDescent="0.3">
      <c r="A34" s="36"/>
      <c r="B34" s="38">
        <v>32</v>
      </c>
      <c r="C34" s="43">
        <v>563916</v>
      </c>
      <c r="D34" s="43">
        <v>639155</v>
      </c>
      <c r="E34" s="43" t="s">
        <v>12</v>
      </c>
      <c r="F34" s="8">
        <v>29.37</v>
      </c>
      <c r="G34" s="8">
        <v>1.1299999999999999</v>
      </c>
      <c r="H34" s="14" t="s">
        <v>12</v>
      </c>
      <c r="I34" s="9">
        <f t="shared" si="3"/>
        <v>30.5</v>
      </c>
      <c r="J34" s="10">
        <f t="shared" si="4"/>
        <v>24.040000000000003</v>
      </c>
      <c r="K34" s="11">
        <f t="shared" si="5"/>
        <v>28.05</v>
      </c>
      <c r="L34" s="44">
        <f t="shared" si="6"/>
        <v>6.4599999999999973</v>
      </c>
      <c r="M34" s="45">
        <f t="shared" si="7"/>
        <v>2.4499999999999993</v>
      </c>
    </row>
    <row r="35" spans="1:13" ht="18.75" x14ac:dyDescent="0.3">
      <c r="A35" s="36"/>
      <c r="B35" s="38">
        <v>33</v>
      </c>
      <c r="C35" s="43">
        <v>563916</v>
      </c>
      <c r="D35" s="43">
        <v>639155</v>
      </c>
      <c r="E35" s="43" t="s">
        <v>12</v>
      </c>
      <c r="F35" s="8">
        <v>29.37</v>
      </c>
      <c r="G35" s="8">
        <v>1.1299999999999999</v>
      </c>
      <c r="H35" s="14" t="s">
        <v>12</v>
      </c>
      <c r="I35" s="9">
        <f t="shared" si="3"/>
        <v>30.5</v>
      </c>
      <c r="J35" s="10">
        <f t="shared" si="4"/>
        <v>24.040000000000003</v>
      </c>
      <c r="K35" s="11">
        <f t="shared" si="5"/>
        <v>28.05</v>
      </c>
      <c r="L35" s="44">
        <f t="shared" si="6"/>
        <v>6.4599999999999973</v>
      </c>
      <c r="M35" s="45">
        <f t="shared" si="7"/>
        <v>2.4499999999999993</v>
      </c>
    </row>
    <row r="36" spans="1:13" ht="18.75" x14ac:dyDescent="0.3">
      <c r="A36" s="36"/>
      <c r="B36" s="38">
        <v>34</v>
      </c>
      <c r="C36" s="43">
        <v>563916</v>
      </c>
      <c r="D36" s="43">
        <v>639155</v>
      </c>
      <c r="E36" s="43" t="s">
        <v>12</v>
      </c>
      <c r="F36" s="8">
        <v>29.37</v>
      </c>
      <c r="G36" s="8">
        <v>1.1299999999999999</v>
      </c>
      <c r="H36" s="14" t="s">
        <v>12</v>
      </c>
      <c r="I36" s="9">
        <f t="shared" si="3"/>
        <v>30.5</v>
      </c>
      <c r="J36" s="10">
        <f t="shared" si="4"/>
        <v>24.040000000000003</v>
      </c>
      <c r="K36" s="11">
        <f t="shared" si="5"/>
        <v>28.05</v>
      </c>
      <c r="L36" s="44">
        <f t="shared" si="6"/>
        <v>6.4599999999999973</v>
      </c>
      <c r="M36" s="45">
        <f t="shared" si="7"/>
        <v>2.4499999999999993</v>
      </c>
    </row>
    <row r="37" spans="1:13" ht="18.75" x14ac:dyDescent="0.3">
      <c r="A37" s="36"/>
      <c r="B37" s="38">
        <v>35</v>
      </c>
      <c r="C37" s="43">
        <v>563916</v>
      </c>
      <c r="D37" s="43">
        <v>639155</v>
      </c>
      <c r="E37" s="43" t="s">
        <v>12</v>
      </c>
      <c r="F37" s="8">
        <v>29.37</v>
      </c>
      <c r="G37" s="8">
        <v>1.1299999999999999</v>
      </c>
      <c r="H37" s="14" t="s">
        <v>12</v>
      </c>
      <c r="I37" s="9">
        <f t="shared" si="3"/>
        <v>30.5</v>
      </c>
      <c r="J37" s="10">
        <f t="shared" si="4"/>
        <v>24.040000000000003</v>
      </c>
      <c r="K37" s="11">
        <f t="shared" si="5"/>
        <v>28.05</v>
      </c>
      <c r="L37" s="44">
        <f t="shared" si="6"/>
        <v>6.4599999999999973</v>
      </c>
      <c r="M37" s="45">
        <f t="shared" si="7"/>
        <v>2.4499999999999993</v>
      </c>
    </row>
    <row r="38" spans="1:13" ht="18.75" x14ac:dyDescent="0.3">
      <c r="A38" s="36"/>
      <c r="B38" s="38">
        <v>36</v>
      </c>
      <c r="C38" s="43">
        <v>563916</v>
      </c>
      <c r="D38" s="43">
        <v>639155</v>
      </c>
      <c r="E38" s="43" t="s">
        <v>12</v>
      </c>
      <c r="F38" s="8">
        <v>29.37</v>
      </c>
      <c r="G38" s="8">
        <v>1.1299999999999999</v>
      </c>
      <c r="H38" s="14" t="s">
        <v>12</v>
      </c>
      <c r="I38" s="9">
        <f t="shared" si="3"/>
        <v>30.5</v>
      </c>
      <c r="J38" s="10">
        <f t="shared" si="4"/>
        <v>24.040000000000003</v>
      </c>
      <c r="K38" s="11">
        <f t="shared" si="5"/>
        <v>28.05</v>
      </c>
      <c r="L38" s="44">
        <f t="shared" si="6"/>
        <v>6.4599999999999973</v>
      </c>
      <c r="M38" s="45">
        <f t="shared" si="7"/>
        <v>2.4499999999999993</v>
      </c>
    </row>
    <row r="39" spans="1:13" ht="18.75" x14ac:dyDescent="0.3">
      <c r="A39" s="36"/>
      <c r="B39" s="38">
        <v>37</v>
      </c>
      <c r="C39" s="43">
        <v>563916</v>
      </c>
      <c r="D39" s="43">
        <v>639155</v>
      </c>
      <c r="E39" s="43" t="s">
        <v>12</v>
      </c>
      <c r="F39" s="8">
        <v>29.37</v>
      </c>
      <c r="G39" s="8">
        <v>1.1299999999999999</v>
      </c>
      <c r="H39" s="14" t="s">
        <v>12</v>
      </c>
      <c r="I39" s="9">
        <f t="shared" si="3"/>
        <v>30.5</v>
      </c>
      <c r="J39" s="10">
        <f t="shared" si="4"/>
        <v>24.040000000000003</v>
      </c>
      <c r="K39" s="11">
        <f t="shared" si="5"/>
        <v>28.05</v>
      </c>
      <c r="L39" s="44">
        <f t="shared" si="6"/>
        <v>6.4599999999999973</v>
      </c>
      <c r="M39" s="45">
        <f t="shared" si="7"/>
        <v>2.4499999999999993</v>
      </c>
    </row>
    <row r="40" spans="1:13" ht="18.75" x14ac:dyDescent="0.3">
      <c r="A40" s="36"/>
      <c r="B40" s="38">
        <v>38</v>
      </c>
      <c r="C40" s="43">
        <v>563916</v>
      </c>
      <c r="D40" s="43">
        <v>639155</v>
      </c>
      <c r="E40" s="43" t="s">
        <v>12</v>
      </c>
      <c r="F40" s="8">
        <v>29.37</v>
      </c>
      <c r="G40" s="8">
        <v>1.1299999999999999</v>
      </c>
      <c r="H40" s="14" t="s">
        <v>12</v>
      </c>
      <c r="I40" s="9">
        <f t="shared" si="3"/>
        <v>30.5</v>
      </c>
      <c r="J40" s="10">
        <f t="shared" si="4"/>
        <v>24.040000000000003</v>
      </c>
      <c r="K40" s="11">
        <f t="shared" si="5"/>
        <v>28.05</v>
      </c>
      <c r="L40" s="44">
        <f t="shared" si="6"/>
        <v>6.4599999999999973</v>
      </c>
      <c r="M40" s="45">
        <f t="shared" si="7"/>
        <v>2.4499999999999993</v>
      </c>
    </row>
    <row r="41" spans="1:13" ht="18.75" x14ac:dyDescent="0.3">
      <c r="A41" s="36"/>
      <c r="B41" s="38">
        <v>39</v>
      </c>
      <c r="C41" s="43">
        <v>563916</v>
      </c>
      <c r="D41" s="43">
        <v>639155</v>
      </c>
      <c r="E41" s="43" t="s">
        <v>12</v>
      </c>
      <c r="F41" s="8">
        <v>29.37</v>
      </c>
      <c r="G41" s="8">
        <v>1.1299999999999999</v>
      </c>
      <c r="H41" s="14" t="s">
        <v>12</v>
      </c>
      <c r="I41" s="9">
        <f t="shared" si="3"/>
        <v>30.5</v>
      </c>
      <c r="J41" s="10">
        <f t="shared" si="4"/>
        <v>24.040000000000003</v>
      </c>
      <c r="K41" s="11">
        <f t="shared" si="5"/>
        <v>28.05</v>
      </c>
      <c r="L41" s="44">
        <f t="shared" si="6"/>
        <v>6.4599999999999973</v>
      </c>
      <c r="M41" s="45">
        <f t="shared" si="7"/>
        <v>2.4499999999999993</v>
      </c>
    </row>
    <row r="42" spans="1:13" ht="18.75" x14ac:dyDescent="0.3">
      <c r="A42" s="36"/>
      <c r="B42" s="38">
        <v>40</v>
      </c>
      <c r="C42" s="43">
        <v>563916</v>
      </c>
      <c r="D42" s="43">
        <v>639155</v>
      </c>
      <c r="E42" s="43" t="s">
        <v>12</v>
      </c>
      <c r="F42" s="8">
        <v>29.37</v>
      </c>
      <c r="G42" s="8">
        <v>1.1299999999999999</v>
      </c>
      <c r="H42" s="14" t="s">
        <v>12</v>
      </c>
      <c r="I42" s="9">
        <f t="shared" si="3"/>
        <v>30.5</v>
      </c>
      <c r="J42" s="10">
        <f t="shared" si="4"/>
        <v>24.040000000000003</v>
      </c>
      <c r="K42" s="11">
        <f t="shared" si="5"/>
        <v>28.05</v>
      </c>
      <c r="L42" s="44">
        <f t="shared" si="6"/>
        <v>6.4599999999999973</v>
      </c>
      <c r="M42" s="45">
        <f t="shared" si="7"/>
        <v>2.4499999999999993</v>
      </c>
    </row>
    <row r="43" spans="1:13" ht="18.75" x14ac:dyDescent="0.3">
      <c r="A43" s="36"/>
      <c r="B43" s="38">
        <v>41</v>
      </c>
      <c r="C43" s="43">
        <v>563916</v>
      </c>
      <c r="D43" s="43">
        <v>639155</v>
      </c>
      <c r="E43" s="43" t="s">
        <v>12</v>
      </c>
      <c r="F43" s="8">
        <v>29.37</v>
      </c>
      <c r="G43" s="8">
        <v>1.1299999999999999</v>
      </c>
      <c r="H43" s="14" t="s">
        <v>12</v>
      </c>
      <c r="I43" s="9">
        <f t="shared" si="3"/>
        <v>30.5</v>
      </c>
      <c r="J43" s="10">
        <f t="shared" si="4"/>
        <v>24.040000000000003</v>
      </c>
      <c r="K43" s="11">
        <f t="shared" si="5"/>
        <v>28.05</v>
      </c>
      <c r="L43" s="44">
        <f t="shared" si="6"/>
        <v>6.4599999999999973</v>
      </c>
      <c r="M43" s="45">
        <f t="shared" si="7"/>
        <v>2.4499999999999993</v>
      </c>
    </row>
    <row r="44" spans="1:13" ht="18.75" x14ac:dyDescent="0.3">
      <c r="A44" s="36"/>
      <c r="B44" s="38">
        <v>42</v>
      </c>
      <c r="C44" s="43">
        <v>563916</v>
      </c>
      <c r="D44" s="43">
        <v>639155</v>
      </c>
      <c r="E44" s="43" t="s">
        <v>12</v>
      </c>
      <c r="F44" s="8">
        <v>29.37</v>
      </c>
      <c r="G44" s="8">
        <v>1.1299999999999999</v>
      </c>
      <c r="H44" s="14" t="s">
        <v>12</v>
      </c>
      <c r="I44" s="9">
        <f t="shared" si="3"/>
        <v>30.5</v>
      </c>
      <c r="J44" s="10">
        <f t="shared" si="4"/>
        <v>24.040000000000003</v>
      </c>
      <c r="K44" s="11">
        <f t="shared" si="5"/>
        <v>28.05</v>
      </c>
      <c r="L44" s="44">
        <f t="shared" si="6"/>
        <v>6.4599999999999973</v>
      </c>
      <c r="M44" s="45">
        <f t="shared" si="7"/>
        <v>2.4499999999999993</v>
      </c>
    </row>
    <row r="45" spans="1:13" ht="18.75" x14ac:dyDescent="0.3">
      <c r="A45" s="36"/>
      <c r="B45" s="38">
        <v>43</v>
      </c>
      <c r="C45" s="43">
        <v>563916</v>
      </c>
      <c r="D45" s="43">
        <v>639155</v>
      </c>
      <c r="E45" s="43" t="s">
        <v>12</v>
      </c>
      <c r="F45" s="8">
        <v>29.37</v>
      </c>
      <c r="G45" s="8">
        <v>1.1299999999999999</v>
      </c>
      <c r="H45" s="14" t="s">
        <v>12</v>
      </c>
      <c r="I45" s="9">
        <f t="shared" si="3"/>
        <v>30.5</v>
      </c>
      <c r="J45" s="10">
        <f t="shared" si="4"/>
        <v>24.040000000000003</v>
      </c>
      <c r="K45" s="11">
        <f t="shared" si="5"/>
        <v>28.05</v>
      </c>
      <c r="L45" s="44">
        <f t="shared" si="6"/>
        <v>6.4599999999999973</v>
      </c>
      <c r="M45" s="45">
        <f t="shared" si="7"/>
        <v>2.4499999999999993</v>
      </c>
    </row>
    <row r="46" spans="1:13" ht="18.75" x14ac:dyDescent="0.3">
      <c r="A46" s="36"/>
      <c r="B46" s="38">
        <v>44</v>
      </c>
      <c r="C46" s="43">
        <v>563916</v>
      </c>
      <c r="D46" s="43">
        <v>639155</v>
      </c>
      <c r="E46" s="43" t="s">
        <v>12</v>
      </c>
      <c r="F46" s="8">
        <v>29.37</v>
      </c>
      <c r="G46" s="8">
        <v>1.1299999999999999</v>
      </c>
      <c r="H46" s="14" t="s">
        <v>12</v>
      </c>
      <c r="I46" s="9">
        <f t="shared" si="3"/>
        <v>30.5</v>
      </c>
      <c r="J46" s="10">
        <f t="shared" si="4"/>
        <v>24.040000000000003</v>
      </c>
      <c r="K46" s="11">
        <f t="shared" si="5"/>
        <v>28.05</v>
      </c>
      <c r="L46" s="44">
        <f t="shared" si="6"/>
        <v>6.4599999999999973</v>
      </c>
      <c r="M46" s="45">
        <f t="shared" si="7"/>
        <v>2.4499999999999993</v>
      </c>
    </row>
    <row r="47" spans="1:13" ht="18.75" x14ac:dyDescent="0.3">
      <c r="A47" s="36"/>
      <c r="B47" s="38">
        <v>45</v>
      </c>
      <c r="C47" s="43">
        <v>563916</v>
      </c>
      <c r="D47" s="43">
        <v>639155</v>
      </c>
      <c r="E47" s="43" t="s">
        <v>12</v>
      </c>
      <c r="F47" s="8">
        <v>29.37</v>
      </c>
      <c r="G47" s="8">
        <v>1.1299999999999999</v>
      </c>
      <c r="H47" s="14" t="s">
        <v>12</v>
      </c>
      <c r="I47" s="9">
        <f t="shared" si="3"/>
        <v>30.5</v>
      </c>
      <c r="J47" s="10">
        <f t="shared" si="4"/>
        <v>24.040000000000003</v>
      </c>
      <c r="K47" s="11">
        <f t="shared" si="5"/>
        <v>28.05</v>
      </c>
      <c r="L47" s="44">
        <f t="shared" si="6"/>
        <v>6.4599999999999973</v>
      </c>
      <c r="M47" s="45">
        <f t="shared" si="7"/>
        <v>2.4499999999999993</v>
      </c>
    </row>
    <row r="48" spans="1:13" ht="18.75" x14ac:dyDescent="0.3">
      <c r="A48" s="36"/>
      <c r="B48" s="38">
        <v>46</v>
      </c>
      <c r="C48" s="43">
        <v>563916</v>
      </c>
      <c r="D48" s="43">
        <v>639155</v>
      </c>
      <c r="E48" s="43" t="s">
        <v>12</v>
      </c>
      <c r="F48" s="8">
        <v>29.37</v>
      </c>
      <c r="G48" s="8">
        <v>1.1299999999999999</v>
      </c>
      <c r="H48" s="14" t="s">
        <v>12</v>
      </c>
      <c r="I48" s="9">
        <f t="shared" si="3"/>
        <v>30.5</v>
      </c>
      <c r="J48" s="10">
        <f t="shared" si="4"/>
        <v>24.040000000000003</v>
      </c>
      <c r="K48" s="11">
        <f t="shared" si="5"/>
        <v>28.05</v>
      </c>
      <c r="L48" s="44">
        <f t="shared" si="6"/>
        <v>6.4599999999999973</v>
      </c>
      <c r="M48" s="45">
        <f t="shared" si="7"/>
        <v>2.4499999999999993</v>
      </c>
    </row>
    <row r="49" spans="1:13" ht="18.75" x14ac:dyDescent="0.3">
      <c r="A49" s="36"/>
      <c r="B49" s="38">
        <v>47</v>
      </c>
      <c r="C49" s="43">
        <v>563916</v>
      </c>
      <c r="D49" s="43">
        <v>639155</v>
      </c>
      <c r="E49" s="43" t="s">
        <v>12</v>
      </c>
      <c r="F49" s="8">
        <v>29.37</v>
      </c>
      <c r="G49" s="8">
        <v>1.1299999999999999</v>
      </c>
      <c r="H49" s="14" t="s">
        <v>12</v>
      </c>
      <c r="I49" s="9">
        <f t="shared" si="3"/>
        <v>30.5</v>
      </c>
      <c r="J49" s="10">
        <f t="shared" si="4"/>
        <v>24.040000000000003</v>
      </c>
      <c r="K49" s="11">
        <f t="shared" si="5"/>
        <v>28.05</v>
      </c>
      <c r="L49" s="44">
        <f t="shared" si="6"/>
        <v>6.4599999999999973</v>
      </c>
      <c r="M49" s="45">
        <f t="shared" si="7"/>
        <v>2.4499999999999993</v>
      </c>
    </row>
    <row r="50" spans="1:13" ht="18.75" x14ac:dyDescent="0.3">
      <c r="A50" s="36"/>
      <c r="B50" s="38">
        <v>48</v>
      </c>
      <c r="C50" s="43">
        <v>563916</v>
      </c>
      <c r="D50" s="43">
        <v>639155</v>
      </c>
      <c r="E50" s="43" t="s">
        <v>12</v>
      </c>
      <c r="F50" s="8">
        <v>29.37</v>
      </c>
      <c r="G50" s="8">
        <v>1.1299999999999999</v>
      </c>
      <c r="H50" s="14" t="s">
        <v>12</v>
      </c>
      <c r="I50" s="9">
        <f t="shared" si="3"/>
        <v>30.5</v>
      </c>
      <c r="J50" s="10">
        <f t="shared" si="4"/>
        <v>24.040000000000003</v>
      </c>
      <c r="K50" s="11">
        <f t="shared" si="5"/>
        <v>28.05</v>
      </c>
      <c r="L50" s="44">
        <f t="shared" si="6"/>
        <v>6.4599999999999973</v>
      </c>
      <c r="M50" s="45">
        <f t="shared" si="7"/>
        <v>2.4499999999999993</v>
      </c>
    </row>
    <row r="51" spans="1:13" ht="18.75" x14ac:dyDescent="0.3">
      <c r="A51" s="36"/>
      <c r="B51" s="38">
        <v>49</v>
      </c>
      <c r="C51" s="43">
        <v>563916</v>
      </c>
      <c r="D51" s="43">
        <v>639155</v>
      </c>
      <c r="E51" s="43" t="s">
        <v>12</v>
      </c>
      <c r="F51" s="8">
        <v>29.37</v>
      </c>
      <c r="G51" s="8">
        <v>1.1299999999999999</v>
      </c>
      <c r="H51" s="14" t="s">
        <v>12</v>
      </c>
      <c r="I51" s="9">
        <f t="shared" si="3"/>
        <v>30.5</v>
      </c>
      <c r="J51" s="10">
        <f t="shared" si="4"/>
        <v>24.040000000000003</v>
      </c>
      <c r="K51" s="11">
        <f t="shared" si="5"/>
        <v>28.05</v>
      </c>
      <c r="L51" s="44">
        <f t="shared" si="6"/>
        <v>6.4599999999999973</v>
      </c>
      <c r="M51" s="45">
        <f t="shared" si="7"/>
        <v>2.4499999999999993</v>
      </c>
    </row>
    <row r="52" spans="1:13" ht="18.75" x14ac:dyDescent="0.3">
      <c r="A52" s="36"/>
      <c r="B52" s="38">
        <v>50</v>
      </c>
      <c r="C52" s="43">
        <v>563916</v>
      </c>
      <c r="D52" s="43">
        <v>639155</v>
      </c>
      <c r="E52" s="43" t="s">
        <v>12</v>
      </c>
      <c r="F52" s="8">
        <v>29.37</v>
      </c>
      <c r="G52" s="8">
        <v>1.1299999999999999</v>
      </c>
      <c r="H52" s="14" t="s">
        <v>12</v>
      </c>
      <c r="I52" s="9">
        <f t="shared" si="3"/>
        <v>30.5</v>
      </c>
      <c r="J52" s="10">
        <f t="shared" si="4"/>
        <v>24.040000000000003</v>
      </c>
      <c r="K52" s="11">
        <f t="shared" si="5"/>
        <v>28.05</v>
      </c>
      <c r="L52" s="44">
        <f t="shared" si="6"/>
        <v>6.4599999999999973</v>
      </c>
      <c r="M52" s="45">
        <f t="shared" si="7"/>
        <v>2.4499999999999993</v>
      </c>
    </row>
    <row r="53" spans="1:13" ht="18.75" x14ac:dyDescent="0.3">
      <c r="A53" s="36"/>
      <c r="B53" s="38">
        <v>51</v>
      </c>
      <c r="C53" s="43">
        <v>563916</v>
      </c>
      <c r="D53" s="43">
        <v>639155</v>
      </c>
      <c r="E53" s="43" t="s">
        <v>12</v>
      </c>
      <c r="F53" s="8">
        <v>29.37</v>
      </c>
      <c r="G53" s="8">
        <v>1.1299999999999999</v>
      </c>
      <c r="H53" s="14" t="s">
        <v>12</v>
      </c>
      <c r="I53" s="9">
        <f t="shared" si="3"/>
        <v>30.5</v>
      </c>
      <c r="J53" s="10">
        <f t="shared" si="4"/>
        <v>24.040000000000003</v>
      </c>
      <c r="K53" s="11">
        <f t="shared" si="5"/>
        <v>28.05</v>
      </c>
      <c r="L53" s="44">
        <f t="shared" si="6"/>
        <v>6.4599999999999973</v>
      </c>
      <c r="M53" s="45">
        <f t="shared" si="7"/>
        <v>2.4499999999999993</v>
      </c>
    </row>
    <row r="54" spans="1:13" ht="18.75" x14ac:dyDescent="0.3">
      <c r="A54" s="36"/>
      <c r="B54" s="38">
        <v>52</v>
      </c>
      <c r="C54" s="43">
        <v>563916</v>
      </c>
      <c r="D54" s="43">
        <v>639155</v>
      </c>
      <c r="E54" s="43" t="s">
        <v>12</v>
      </c>
      <c r="F54" s="8">
        <v>29.37</v>
      </c>
      <c r="G54" s="8">
        <v>1.1299999999999999</v>
      </c>
      <c r="H54" s="14" t="s">
        <v>12</v>
      </c>
      <c r="I54" s="9">
        <f t="shared" si="3"/>
        <v>30.5</v>
      </c>
      <c r="J54" s="10">
        <f t="shared" si="4"/>
        <v>24.040000000000003</v>
      </c>
      <c r="K54" s="11">
        <f t="shared" si="5"/>
        <v>28.05</v>
      </c>
      <c r="L54" s="44">
        <f t="shared" si="6"/>
        <v>6.4599999999999973</v>
      </c>
      <c r="M54" s="45">
        <f t="shared" si="7"/>
        <v>2.4499999999999993</v>
      </c>
    </row>
    <row r="55" spans="1:13" ht="18.75" x14ac:dyDescent="0.3">
      <c r="A55" s="36"/>
      <c r="B55" s="38">
        <v>53</v>
      </c>
      <c r="C55" s="43">
        <v>563916</v>
      </c>
      <c r="D55" s="43">
        <v>639155</v>
      </c>
      <c r="E55" s="43" t="s">
        <v>12</v>
      </c>
      <c r="F55" s="8">
        <v>29.37</v>
      </c>
      <c r="G55" s="8">
        <v>1.1299999999999999</v>
      </c>
      <c r="H55" s="14" t="s">
        <v>12</v>
      </c>
      <c r="I55" s="9">
        <f t="shared" si="3"/>
        <v>30.5</v>
      </c>
      <c r="J55" s="10">
        <f t="shared" si="4"/>
        <v>24.040000000000003</v>
      </c>
      <c r="K55" s="11">
        <f t="shared" si="5"/>
        <v>28.05</v>
      </c>
      <c r="L55" s="44">
        <f t="shared" si="6"/>
        <v>6.4599999999999973</v>
      </c>
      <c r="M55" s="45">
        <f t="shared" si="7"/>
        <v>2.4499999999999993</v>
      </c>
    </row>
    <row r="56" spans="1:13" ht="18.75" x14ac:dyDescent="0.3">
      <c r="A56" s="36"/>
      <c r="B56" s="38">
        <v>54</v>
      </c>
      <c r="C56" s="43">
        <v>563916</v>
      </c>
      <c r="D56" s="43">
        <v>639155</v>
      </c>
      <c r="E56" s="43" t="s">
        <v>12</v>
      </c>
      <c r="F56" s="8">
        <v>29.37</v>
      </c>
      <c r="G56" s="8">
        <v>1.1299999999999999</v>
      </c>
      <c r="H56" s="14" t="s">
        <v>12</v>
      </c>
      <c r="I56" s="9">
        <f t="shared" si="3"/>
        <v>30.5</v>
      </c>
      <c r="J56" s="10">
        <f t="shared" si="4"/>
        <v>24.040000000000003</v>
      </c>
      <c r="K56" s="11">
        <f t="shared" si="5"/>
        <v>28.05</v>
      </c>
      <c r="L56" s="44">
        <f t="shared" si="6"/>
        <v>6.4599999999999973</v>
      </c>
      <c r="M56" s="45">
        <f t="shared" si="7"/>
        <v>2.4499999999999993</v>
      </c>
    </row>
    <row r="57" spans="1:13" ht="18.75" x14ac:dyDescent="0.3">
      <c r="A57" s="36"/>
      <c r="B57" s="38">
        <v>55</v>
      </c>
      <c r="C57" s="43">
        <v>563916</v>
      </c>
      <c r="D57" s="43">
        <v>639155</v>
      </c>
      <c r="E57" s="43" t="s">
        <v>12</v>
      </c>
      <c r="F57" s="8">
        <v>29.37</v>
      </c>
      <c r="G57" s="8">
        <v>1.1299999999999999</v>
      </c>
      <c r="H57" s="14" t="s">
        <v>12</v>
      </c>
      <c r="I57" s="9">
        <f t="shared" si="3"/>
        <v>30.5</v>
      </c>
      <c r="J57" s="10">
        <f t="shared" si="4"/>
        <v>24.040000000000003</v>
      </c>
      <c r="K57" s="11">
        <f t="shared" si="5"/>
        <v>28.05</v>
      </c>
      <c r="L57" s="44">
        <f t="shared" si="6"/>
        <v>6.4599999999999973</v>
      </c>
      <c r="M57" s="45">
        <f t="shared" si="7"/>
        <v>2.4499999999999993</v>
      </c>
    </row>
    <row r="58" spans="1:13" ht="18.75" x14ac:dyDescent="0.3">
      <c r="A58" s="36"/>
      <c r="B58" s="38">
        <v>56</v>
      </c>
      <c r="C58" s="43">
        <v>563916</v>
      </c>
      <c r="D58" s="43">
        <v>639155</v>
      </c>
      <c r="E58" s="43" t="s">
        <v>12</v>
      </c>
      <c r="F58" s="8">
        <v>29.37</v>
      </c>
      <c r="G58" s="8">
        <v>1.1299999999999999</v>
      </c>
      <c r="H58" s="14" t="s">
        <v>12</v>
      </c>
      <c r="I58" s="9">
        <f t="shared" si="3"/>
        <v>30.5</v>
      </c>
      <c r="J58" s="10">
        <f t="shared" si="4"/>
        <v>24.040000000000003</v>
      </c>
      <c r="K58" s="11">
        <f t="shared" si="5"/>
        <v>28.05</v>
      </c>
      <c r="L58" s="44">
        <f t="shared" si="6"/>
        <v>6.4599999999999973</v>
      </c>
      <c r="M58" s="45">
        <f t="shared" si="7"/>
        <v>2.4499999999999993</v>
      </c>
    </row>
    <row r="59" spans="1:13" ht="18.75" x14ac:dyDescent="0.3">
      <c r="A59" s="36"/>
      <c r="B59" s="38">
        <v>57</v>
      </c>
      <c r="C59" s="43">
        <v>563916</v>
      </c>
      <c r="D59" s="43">
        <v>639155</v>
      </c>
      <c r="E59" s="43" t="s">
        <v>12</v>
      </c>
      <c r="F59" s="8">
        <v>29.37</v>
      </c>
      <c r="G59" s="8">
        <v>1.1299999999999999</v>
      </c>
      <c r="H59" s="14" t="s">
        <v>12</v>
      </c>
      <c r="I59" s="9">
        <f t="shared" si="3"/>
        <v>30.5</v>
      </c>
      <c r="J59" s="10">
        <f t="shared" si="4"/>
        <v>24.040000000000003</v>
      </c>
      <c r="K59" s="11">
        <f t="shared" si="5"/>
        <v>28.05</v>
      </c>
      <c r="L59" s="44">
        <f t="shared" si="6"/>
        <v>6.4599999999999973</v>
      </c>
      <c r="M59" s="45">
        <f t="shared" si="7"/>
        <v>2.4499999999999993</v>
      </c>
    </row>
    <row r="60" spans="1:13" ht="18.75" x14ac:dyDescent="0.3">
      <c r="A60" s="36"/>
      <c r="B60" s="38">
        <v>58</v>
      </c>
      <c r="C60" s="43">
        <v>563916</v>
      </c>
      <c r="D60" s="43">
        <v>639155</v>
      </c>
      <c r="E60" s="43" t="s">
        <v>12</v>
      </c>
      <c r="F60" s="8">
        <v>29.37</v>
      </c>
      <c r="G60" s="8">
        <v>1.1299999999999999</v>
      </c>
      <c r="H60" s="14" t="s">
        <v>12</v>
      </c>
      <c r="I60" s="9">
        <f t="shared" si="3"/>
        <v>30.5</v>
      </c>
      <c r="J60" s="10">
        <f t="shared" si="4"/>
        <v>24.040000000000003</v>
      </c>
      <c r="K60" s="11">
        <f t="shared" si="5"/>
        <v>28.05</v>
      </c>
      <c r="L60" s="44">
        <f t="shared" si="6"/>
        <v>6.4599999999999973</v>
      </c>
      <c r="M60" s="45">
        <f t="shared" si="7"/>
        <v>2.4499999999999993</v>
      </c>
    </row>
    <row r="61" spans="1:13" ht="18.75" x14ac:dyDescent="0.3">
      <c r="A61" s="36"/>
      <c r="B61" s="38">
        <v>59</v>
      </c>
      <c r="C61" s="43">
        <v>563916</v>
      </c>
      <c r="D61" s="43">
        <v>639155</v>
      </c>
      <c r="E61" s="43" t="s">
        <v>12</v>
      </c>
      <c r="F61" s="8">
        <v>29.37</v>
      </c>
      <c r="G61" s="8">
        <v>1.1299999999999999</v>
      </c>
      <c r="H61" s="14" t="s">
        <v>12</v>
      </c>
      <c r="I61" s="9">
        <f t="shared" si="3"/>
        <v>30.5</v>
      </c>
      <c r="J61" s="10">
        <f t="shared" si="4"/>
        <v>24.040000000000003</v>
      </c>
      <c r="K61" s="11">
        <f t="shared" si="5"/>
        <v>28.05</v>
      </c>
      <c r="L61" s="44">
        <f t="shared" si="6"/>
        <v>6.4599999999999973</v>
      </c>
      <c r="M61" s="45">
        <f t="shared" si="7"/>
        <v>2.4499999999999993</v>
      </c>
    </row>
    <row r="62" spans="1:13" ht="18.75" x14ac:dyDescent="0.3">
      <c r="A62" s="36"/>
      <c r="B62" s="38">
        <v>60</v>
      </c>
      <c r="C62" s="43">
        <v>563916</v>
      </c>
      <c r="D62" s="43">
        <v>639155</v>
      </c>
      <c r="E62" s="43" t="s">
        <v>12</v>
      </c>
      <c r="F62" s="8">
        <v>29.37</v>
      </c>
      <c r="G62" s="8">
        <v>1.1299999999999999</v>
      </c>
      <c r="H62" s="14" t="s">
        <v>12</v>
      </c>
      <c r="I62" s="9">
        <f t="shared" si="3"/>
        <v>30.5</v>
      </c>
      <c r="J62" s="10">
        <f t="shared" si="4"/>
        <v>24.040000000000003</v>
      </c>
      <c r="K62" s="11">
        <f t="shared" si="5"/>
        <v>28.05</v>
      </c>
      <c r="L62" s="44">
        <f t="shared" si="6"/>
        <v>6.4599999999999973</v>
      </c>
      <c r="M62" s="45">
        <f t="shared" si="7"/>
        <v>2.4499999999999993</v>
      </c>
    </row>
    <row r="63" spans="1:13" ht="18.75" x14ac:dyDescent="0.3">
      <c r="A63" s="36"/>
      <c r="B63" s="38">
        <v>61</v>
      </c>
      <c r="C63" s="43">
        <v>564336</v>
      </c>
      <c r="D63" s="43">
        <v>639155</v>
      </c>
      <c r="E63" s="43" t="s">
        <v>12</v>
      </c>
      <c r="F63" s="8">
        <v>26.37</v>
      </c>
      <c r="G63" s="8">
        <v>1.1299999999999999</v>
      </c>
      <c r="H63" s="14" t="s">
        <v>12</v>
      </c>
      <c r="I63" s="9">
        <f t="shared" si="3"/>
        <v>27.5</v>
      </c>
      <c r="J63" s="10">
        <f>20.87+0.17</f>
        <v>21.040000000000003</v>
      </c>
      <c r="K63" s="11">
        <f>24.37+0.68</f>
        <v>25.05</v>
      </c>
      <c r="L63" s="44">
        <f t="shared" si="6"/>
        <v>6.4599999999999973</v>
      </c>
      <c r="M63" s="45">
        <f t="shared" si="7"/>
        <v>2.4499999999999993</v>
      </c>
    </row>
    <row r="64" spans="1:13" ht="18.75" x14ac:dyDescent="0.3">
      <c r="A64" s="36"/>
      <c r="B64" s="38">
        <v>62</v>
      </c>
      <c r="C64" s="43">
        <v>564336</v>
      </c>
      <c r="D64" s="43">
        <v>639155</v>
      </c>
      <c r="E64" s="43" t="s">
        <v>12</v>
      </c>
      <c r="F64" s="8">
        <v>26.37</v>
      </c>
      <c r="G64" s="8">
        <v>1.1299999999999999</v>
      </c>
      <c r="H64" s="14" t="s">
        <v>12</v>
      </c>
      <c r="I64" s="9">
        <f t="shared" ref="I64:I83" si="8">SUM(F64:H64)</f>
        <v>27.5</v>
      </c>
      <c r="J64" s="10">
        <f t="shared" ref="J64:J82" si="9">20.87+0.17</f>
        <v>21.040000000000003</v>
      </c>
      <c r="K64" s="11">
        <f t="shared" ref="K64:K82" si="10">24.37+0.68</f>
        <v>25.05</v>
      </c>
      <c r="L64" s="44">
        <f t="shared" ref="L64:L83" si="11">I64-J64</f>
        <v>6.4599999999999973</v>
      </c>
      <c r="M64" s="45">
        <f t="shared" ref="M64:M83" si="12">I64-K64</f>
        <v>2.4499999999999993</v>
      </c>
    </row>
    <row r="65" spans="1:13" ht="18.75" x14ac:dyDescent="0.3">
      <c r="A65" s="36"/>
      <c r="B65" s="38">
        <v>63</v>
      </c>
      <c r="C65" s="43">
        <v>564336</v>
      </c>
      <c r="D65" s="43">
        <v>639155</v>
      </c>
      <c r="E65" s="43" t="s">
        <v>12</v>
      </c>
      <c r="F65" s="8">
        <v>26.37</v>
      </c>
      <c r="G65" s="8">
        <v>1.1299999999999999</v>
      </c>
      <c r="H65" s="14" t="s">
        <v>12</v>
      </c>
      <c r="I65" s="9">
        <f t="shared" si="8"/>
        <v>27.5</v>
      </c>
      <c r="J65" s="10">
        <f t="shared" si="9"/>
        <v>21.040000000000003</v>
      </c>
      <c r="K65" s="11">
        <f t="shared" si="10"/>
        <v>25.05</v>
      </c>
      <c r="L65" s="44">
        <f t="shared" si="11"/>
        <v>6.4599999999999973</v>
      </c>
      <c r="M65" s="45">
        <f t="shared" si="12"/>
        <v>2.4499999999999993</v>
      </c>
    </row>
    <row r="66" spans="1:13" ht="18.75" x14ac:dyDescent="0.3">
      <c r="A66" s="36"/>
      <c r="B66" s="38">
        <v>64</v>
      </c>
      <c r="C66" s="43">
        <v>564336</v>
      </c>
      <c r="D66" s="43">
        <v>639155</v>
      </c>
      <c r="E66" s="43" t="s">
        <v>12</v>
      </c>
      <c r="F66" s="8">
        <v>26.37</v>
      </c>
      <c r="G66" s="8">
        <v>1.1299999999999999</v>
      </c>
      <c r="H66" s="14" t="s">
        <v>12</v>
      </c>
      <c r="I66" s="9">
        <f t="shared" si="8"/>
        <v>27.5</v>
      </c>
      <c r="J66" s="10">
        <f t="shared" si="9"/>
        <v>21.040000000000003</v>
      </c>
      <c r="K66" s="11">
        <f t="shared" si="10"/>
        <v>25.05</v>
      </c>
      <c r="L66" s="44">
        <f t="shared" si="11"/>
        <v>6.4599999999999973</v>
      </c>
      <c r="M66" s="45">
        <f t="shared" si="12"/>
        <v>2.4499999999999993</v>
      </c>
    </row>
    <row r="67" spans="1:13" ht="18.75" x14ac:dyDescent="0.3">
      <c r="A67" s="36"/>
      <c r="B67" s="38">
        <v>65</v>
      </c>
      <c r="C67" s="43">
        <v>564336</v>
      </c>
      <c r="D67" s="43">
        <v>639155</v>
      </c>
      <c r="E67" s="43" t="s">
        <v>12</v>
      </c>
      <c r="F67" s="8">
        <v>26.37</v>
      </c>
      <c r="G67" s="8">
        <v>1.1299999999999999</v>
      </c>
      <c r="H67" s="14" t="s">
        <v>12</v>
      </c>
      <c r="I67" s="9">
        <f t="shared" si="8"/>
        <v>27.5</v>
      </c>
      <c r="J67" s="10">
        <f t="shared" si="9"/>
        <v>21.040000000000003</v>
      </c>
      <c r="K67" s="11">
        <f t="shared" si="10"/>
        <v>25.05</v>
      </c>
      <c r="L67" s="44">
        <f t="shared" si="11"/>
        <v>6.4599999999999973</v>
      </c>
      <c r="M67" s="45">
        <f t="shared" si="12"/>
        <v>2.4499999999999993</v>
      </c>
    </row>
    <row r="68" spans="1:13" ht="18.75" x14ac:dyDescent="0.3">
      <c r="A68" s="36"/>
      <c r="B68" s="38">
        <v>66</v>
      </c>
      <c r="C68" s="43">
        <v>564336</v>
      </c>
      <c r="D68" s="43">
        <v>639155</v>
      </c>
      <c r="E68" s="43" t="s">
        <v>12</v>
      </c>
      <c r="F68" s="8">
        <v>26.37</v>
      </c>
      <c r="G68" s="8">
        <v>1.1299999999999999</v>
      </c>
      <c r="H68" s="14" t="s">
        <v>12</v>
      </c>
      <c r="I68" s="9">
        <f t="shared" si="8"/>
        <v>27.5</v>
      </c>
      <c r="J68" s="10">
        <f t="shared" si="9"/>
        <v>21.040000000000003</v>
      </c>
      <c r="K68" s="11">
        <f t="shared" si="10"/>
        <v>25.05</v>
      </c>
      <c r="L68" s="44">
        <f t="shared" si="11"/>
        <v>6.4599999999999973</v>
      </c>
      <c r="M68" s="45">
        <f t="shared" si="12"/>
        <v>2.4499999999999993</v>
      </c>
    </row>
    <row r="69" spans="1:13" ht="18.75" x14ac:dyDescent="0.3">
      <c r="A69" s="36"/>
      <c r="B69" s="38">
        <v>67</v>
      </c>
      <c r="C69" s="43">
        <v>564336</v>
      </c>
      <c r="D69" s="43">
        <v>639155</v>
      </c>
      <c r="E69" s="43" t="s">
        <v>12</v>
      </c>
      <c r="F69" s="8">
        <v>26.37</v>
      </c>
      <c r="G69" s="8">
        <v>1.1299999999999999</v>
      </c>
      <c r="H69" s="14" t="s">
        <v>12</v>
      </c>
      <c r="I69" s="9">
        <f t="shared" si="8"/>
        <v>27.5</v>
      </c>
      <c r="J69" s="10">
        <f t="shared" si="9"/>
        <v>21.040000000000003</v>
      </c>
      <c r="K69" s="11">
        <f t="shared" si="10"/>
        <v>25.05</v>
      </c>
      <c r="L69" s="44">
        <f t="shared" si="11"/>
        <v>6.4599999999999973</v>
      </c>
      <c r="M69" s="45">
        <f t="shared" si="12"/>
        <v>2.4499999999999993</v>
      </c>
    </row>
    <row r="70" spans="1:13" ht="18.75" x14ac:dyDescent="0.3">
      <c r="A70" s="36"/>
      <c r="B70" s="38">
        <v>68</v>
      </c>
      <c r="C70" s="43">
        <v>564336</v>
      </c>
      <c r="D70" s="43">
        <v>639155</v>
      </c>
      <c r="E70" s="43" t="s">
        <v>12</v>
      </c>
      <c r="F70" s="8">
        <v>26.37</v>
      </c>
      <c r="G70" s="8">
        <v>1.1299999999999999</v>
      </c>
      <c r="H70" s="14" t="s">
        <v>12</v>
      </c>
      <c r="I70" s="9">
        <f t="shared" si="8"/>
        <v>27.5</v>
      </c>
      <c r="J70" s="10">
        <f t="shared" si="9"/>
        <v>21.040000000000003</v>
      </c>
      <c r="K70" s="11">
        <f t="shared" si="10"/>
        <v>25.05</v>
      </c>
      <c r="L70" s="44">
        <f t="shared" si="11"/>
        <v>6.4599999999999973</v>
      </c>
      <c r="M70" s="45">
        <f t="shared" si="12"/>
        <v>2.4499999999999993</v>
      </c>
    </row>
    <row r="71" spans="1:13" ht="18.75" x14ac:dyDescent="0.3">
      <c r="A71" s="36"/>
      <c r="B71" s="38">
        <v>69</v>
      </c>
      <c r="C71" s="43">
        <v>564336</v>
      </c>
      <c r="D71" s="43">
        <v>639155</v>
      </c>
      <c r="E71" s="43" t="s">
        <v>12</v>
      </c>
      <c r="F71" s="8">
        <v>26.37</v>
      </c>
      <c r="G71" s="8">
        <v>1.1299999999999999</v>
      </c>
      <c r="H71" s="14" t="s">
        <v>12</v>
      </c>
      <c r="I71" s="9">
        <f t="shared" si="8"/>
        <v>27.5</v>
      </c>
      <c r="J71" s="10">
        <f t="shared" si="9"/>
        <v>21.040000000000003</v>
      </c>
      <c r="K71" s="11">
        <f t="shared" si="10"/>
        <v>25.05</v>
      </c>
      <c r="L71" s="44">
        <f t="shared" si="11"/>
        <v>6.4599999999999973</v>
      </c>
      <c r="M71" s="45">
        <f t="shared" si="12"/>
        <v>2.4499999999999993</v>
      </c>
    </row>
    <row r="72" spans="1:13" ht="18.75" x14ac:dyDescent="0.3">
      <c r="A72" s="36"/>
      <c r="B72" s="38">
        <v>70</v>
      </c>
      <c r="C72" s="43">
        <v>564336</v>
      </c>
      <c r="D72" s="43">
        <v>639155</v>
      </c>
      <c r="E72" s="43" t="s">
        <v>12</v>
      </c>
      <c r="F72" s="8">
        <v>26.37</v>
      </c>
      <c r="G72" s="8">
        <v>1.1299999999999999</v>
      </c>
      <c r="H72" s="14" t="s">
        <v>12</v>
      </c>
      <c r="I72" s="9">
        <f t="shared" si="8"/>
        <v>27.5</v>
      </c>
      <c r="J72" s="10">
        <f t="shared" si="9"/>
        <v>21.040000000000003</v>
      </c>
      <c r="K72" s="11">
        <f t="shared" si="10"/>
        <v>25.05</v>
      </c>
      <c r="L72" s="44">
        <f t="shared" si="11"/>
        <v>6.4599999999999973</v>
      </c>
      <c r="M72" s="45">
        <f t="shared" si="12"/>
        <v>2.4499999999999993</v>
      </c>
    </row>
    <row r="73" spans="1:13" ht="18.75" x14ac:dyDescent="0.3">
      <c r="A73" s="36"/>
      <c r="B73" s="38">
        <v>71</v>
      </c>
      <c r="C73" s="43">
        <v>564336</v>
      </c>
      <c r="D73" s="43">
        <v>639155</v>
      </c>
      <c r="E73" s="43" t="s">
        <v>12</v>
      </c>
      <c r="F73" s="8">
        <v>26.37</v>
      </c>
      <c r="G73" s="8">
        <v>1.1299999999999999</v>
      </c>
      <c r="H73" s="14" t="s">
        <v>12</v>
      </c>
      <c r="I73" s="9">
        <f t="shared" si="8"/>
        <v>27.5</v>
      </c>
      <c r="J73" s="10">
        <f t="shared" si="9"/>
        <v>21.040000000000003</v>
      </c>
      <c r="K73" s="11">
        <f t="shared" si="10"/>
        <v>25.05</v>
      </c>
      <c r="L73" s="44">
        <f t="shared" si="11"/>
        <v>6.4599999999999973</v>
      </c>
      <c r="M73" s="45">
        <f t="shared" si="12"/>
        <v>2.4499999999999993</v>
      </c>
    </row>
    <row r="74" spans="1:13" ht="18.75" x14ac:dyDescent="0.3">
      <c r="A74" s="36"/>
      <c r="B74" s="38">
        <v>72</v>
      </c>
      <c r="C74" s="43">
        <v>564336</v>
      </c>
      <c r="D74" s="43">
        <v>639155</v>
      </c>
      <c r="E74" s="43" t="s">
        <v>12</v>
      </c>
      <c r="F74" s="8">
        <v>26.37</v>
      </c>
      <c r="G74" s="8">
        <v>1.1299999999999999</v>
      </c>
      <c r="H74" s="14" t="s">
        <v>12</v>
      </c>
      <c r="I74" s="9">
        <f t="shared" si="8"/>
        <v>27.5</v>
      </c>
      <c r="J74" s="10">
        <f t="shared" si="9"/>
        <v>21.040000000000003</v>
      </c>
      <c r="K74" s="11">
        <f t="shared" si="10"/>
        <v>25.05</v>
      </c>
      <c r="L74" s="44">
        <f t="shared" si="11"/>
        <v>6.4599999999999973</v>
      </c>
      <c r="M74" s="45">
        <f t="shared" si="12"/>
        <v>2.4499999999999993</v>
      </c>
    </row>
    <row r="75" spans="1:13" ht="18.75" x14ac:dyDescent="0.3">
      <c r="A75" s="36"/>
      <c r="B75" s="38">
        <v>73</v>
      </c>
      <c r="C75" s="43">
        <v>564336</v>
      </c>
      <c r="D75" s="43">
        <v>639155</v>
      </c>
      <c r="E75" s="43" t="s">
        <v>12</v>
      </c>
      <c r="F75" s="8">
        <v>26.37</v>
      </c>
      <c r="G75" s="8">
        <v>1.1299999999999999</v>
      </c>
      <c r="H75" s="14" t="s">
        <v>12</v>
      </c>
      <c r="I75" s="9">
        <f t="shared" si="8"/>
        <v>27.5</v>
      </c>
      <c r="J75" s="10">
        <f t="shared" si="9"/>
        <v>21.040000000000003</v>
      </c>
      <c r="K75" s="11">
        <f t="shared" si="10"/>
        <v>25.05</v>
      </c>
      <c r="L75" s="44">
        <f t="shared" si="11"/>
        <v>6.4599999999999973</v>
      </c>
      <c r="M75" s="45">
        <f t="shared" si="12"/>
        <v>2.4499999999999993</v>
      </c>
    </row>
    <row r="76" spans="1:13" ht="18.75" x14ac:dyDescent="0.3">
      <c r="A76" s="36"/>
      <c r="B76" s="38">
        <v>74</v>
      </c>
      <c r="C76" s="43">
        <v>564336</v>
      </c>
      <c r="D76" s="43">
        <v>639155</v>
      </c>
      <c r="E76" s="43" t="s">
        <v>12</v>
      </c>
      <c r="F76" s="8">
        <v>26.37</v>
      </c>
      <c r="G76" s="8">
        <v>1.1299999999999999</v>
      </c>
      <c r="H76" s="14" t="s">
        <v>12</v>
      </c>
      <c r="I76" s="9">
        <f t="shared" si="8"/>
        <v>27.5</v>
      </c>
      <c r="J76" s="10">
        <f t="shared" si="9"/>
        <v>21.040000000000003</v>
      </c>
      <c r="K76" s="11">
        <f t="shared" si="10"/>
        <v>25.05</v>
      </c>
      <c r="L76" s="44">
        <f t="shared" si="11"/>
        <v>6.4599999999999973</v>
      </c>
      <c r="M76" s="45">
        <f t="shared" si="12"/>
        <v>2.4499999999999993</v>
      </c>
    </row>
    <row r="77" spans="1:13" ht="18.75" x14ac:dyDescent="0.3">
      <c r="A77" s="36"/>
      <c r="B77" s="38">
        <v>75</v>
      </c>
      <c r="C77" s="43">
        <v>564336</v>
      </c>
      <c r="D77" s="43">
        <v>639155</v>
      </c>
      <c r="E77" s="43" t="s">
        <v>12</v>
      </c>
      <c r="F77" s="8">
        <v>26.37</v>
      </c>
      <c r="G77" s="8">
        <v>1.1299999999999999</v>
      </c>
      <c r="H77" s="14" t="s">
        <v>12</v>
      </c>
      <c r="I77" s="9">
        <f t="shared" si="8"/>
        <v>27.5</v>
      </c>
      <c r="J77" s="10">
        <f t="shared" si="9"/>
        <v>21.040000000000003</v>
      </c>
      <c r="K77" s="11">
        <f t="shared" si="10"/>
        <v>25.05</v>
      </c>
      <c r="L77" s="44">
        <f t="shared" si="11"/>
        <v>6.4599999999999973</v>
      </c>
      <c r="M77" s="45">
        <f t="shared" si="12"/>
        <v>2.4499999999999993</v>
      </c>
    </row>
    <row r="78" spans="1:13" ht="18.75" x14ac:dyDescent="0.3">
      <c r="A78" s="36"/>
      <c r="B78" s="38">
        <v>76</v>
      </c>
      <c r="C78" s="43">
        <v>564336</v>
      </c>
      <c r="D78" s="43">
        <v>639155</v>
      </c>
      <c r="E78" s="43" t="s">
        <v>12</v>
      </c>
      <c r="F78" s="8">
        <v>26.37</v>
      </c>
      <c r="G78" s="8">
        <v>1.1299999999999999</v>
      </c>
      <c r="H78" s="14" t="s">
        <v>12</v>
      </c>
      <c r="I78" s="9">
        <f t="shared" si="8"/>
        <v>27.5</v>
      </c>
      <c r="J78" s="10">
        <f t="shared" si="9"/>
        <v>21.040000000000003</v>
      </c>
      <c r="K78" s="11">
        <f t="shared" si="10"/>
        <v>25.05</v>
      </c>
      <c r="L78" s="44">
        <f t="shared" si="11"/>
        <v>6.4599999999999973</v>
      </c>
      <c r="M78" s="45">
        <f t="shared" si="12"/>
        <v>2.4499999999999993</v>
      </c>
    </row>
    <row r="79" spans="1:13" ht="18.75" x14ac:dyDescent="0.3">
      <c r="A79" s="36"/>
      <c r="B79" s="38">
        <v>77</v>
      </c>
      <c r="C79" s="43">
        <v>564336</v>
      </c>
      <c r="D79" s="43">
        <v>639155</v>
      </c>
      <c r="E79" s="43" t="s">
        <v>12</v>
      </c>
      <c r="F79" s="8">
        <v>26.37</v>
      </c>
      <c r="G79" s="8">
        <v>1.1299999999999999</v>
      </c>
      <c r="H79" s="14" t="s">
        <v>12</v>
      </c>
      <c r="I79" s="9">
        <f t="shared" si="8"/>
        <v>27.5</v>
      </c>
      <c r="J79" s="10">
        <f t="shared" si="9"/>
        <v>21.040000000000003</v>
      </c>
      <c r="K79" s="11">
        <f t="shared" si="10"/>
        <v>25.05</v>
      </c>
      <c r="L79" s="44">
        <f t="shared" si="11"/>
        <v>6.4599999999999973</v>
      </c>
      <c r="M79" s="45">
        <f t="shared" si="12"/>
        <v>2.4499999999999993</v>
      </c>
    </row>
    <row r="80" spans="1:13" ht="18.75" x14ac:dyDescent="0.3">
      <c r="A80" s="36"/>
      <c r="B80" s="38">
        <v>78</v>
      </c>
      <c r="C80" s="43">
        <v>564336</v>
      </c>
      <c r="D80" s="43">
        <v>639155</v>
      </c>
      <c r="E80" s="43" t="s">
        <v>12</v>
      </c>
      <c r="F80" s="8">
        <v>26.37</v>
      </c>
      <c r="G80" s="8">
        <v>1.1299999999999999</v>
      </c>
      <c r="H80" s="14" t="s">
        <v>12</v>
      </c>
      <c r="I80" s="9">
        <f t="shared" si="8"/>
        <v>27.5</v>
      </c>
      <c r="J80" s="10">
        <f t="shared" si="9"/>
        <v>21.040000000000003</v>
      </c>
      <c r="K80" s="11">
        <f t="shared" si="10"/>
        <v>25.05</v>
      </c>
      <c r="L80" s="44">
        <f t="shared" si="11"/>
        <v>6.4599999999999973</v>
      </c>
      <c r="M80" s="45">
        <f t="shared" si="12"/>
        <v>2.4499999999999993</v>
      </c>
    </row>
    <row r="81" spans="1:13" ht="18.75" x14ac:dyDescent="0.3">
      <c r="A81" s="36"/>
      <c r="B81" s="38">
        <v>79</v>
      </c>
      <c r="C81" s="43">
        <v>564336</v>
      </c>
      <c r="D81" s="43">
        <v>639155</v>
      </c>
      <c r="E81" s="43" t="s">
        <v>12</v>
      </c>
      <c r="F81" s="8">
        <v>26.37</v>
      </c>
      <c r="G81" s="8">
        <v>1.1299999999999999</v>
      </c>
      <c r="H81" s="14" t="s">
        <v>12</v>
      </c>
      <c r="I81" s="9">
        <f t="shared" si="8"/>
        <v>27.5</v>
      </c>
      <c r="J81" s="10">
        <f t="shared" si="9"/>
        <v>21.040000000000003</v>
      </c>
      <c r="K81" s="11">
        <f t="shared" si="10"/>
        <v>25.05</v>
      </c>
      <c r="L81" s="44">
        <f t="shared" si="11"/>
        <v>6.4599999999999973</v>
      </c>
      <c r="M81" s="45">
        <f t="shared" si="12"/>
        <v>2.4499999999999993</v>
      </c>
    </row>
    <row r="82" spans="1:13" ht="18.75" x14ac:dyDescent="0.3">
      <c r="A82" s="39"/>
      <c r="B82" s="38">
        <v>80</v>
      </c>
      <c r="C82" s="43">
        <v>564336</v>
      </c>
      <c r="D82" s="43">
        <v>639155</v>
      </c>
      <c r="E82" s="43" t="s">
        <v>12</v>
      </c>
      <c r="F82" s="8">
        <v>26.37</v>
      </c>
      <c r="G82" s="8">
        <v>1.1299999999999999</v>
      </c>
      <c r="H82" s="14" t="s">
        <v>12</v>
      </c>
      <c r="I82" s="9">
        <f t="shared" si="8"/>
        <v>27.5</v>
      </c>
      <c r="J82" s="10">
        <f t="shared" si="9"/>
        <v>21.040000000000003</v>
      </c>
      <c r="K82" s="11">
        <f t="shared" si="10"/>
        <v>25.05</v>
      </c>
      <c r="L82" s="44">
        <f t="shared" si="11"/>
        <v>6.4599999999999973</v>
      </c>
      <c r="M82" s="45">
        <f t="shared" si="12"/>
        <v>2.4499999999999993</v>
      </c>
    </row>
    <row r="83" spans="1:13" ht="18.75" x14ac:dyDescent="0.3">
      <c r="A83" s="39"/>
      <c r="B83" s="38">
        <v>81</v>
      </c>
      <c r="C83" s="43">
        <v>563953</v>
      </c>
      <c r="D83" s="43">
        <v>639155</v>
      </c>
      <c r="E83" s="43" t="s">
        <v>12</v>
      </c>
      <c r="F83" s="8">
        <v>26.37</v>
      </c>
      <c r="G83" s="8">
        <v>1.1299999999999999</v>
      </c>
      <c r="H83" s="14" t="s">
        <v>12</v>
      </c>
      <c r="I83" s="9">
        <f t="shared" si="8"/>
        <v>27.5</v>
      </c>
      <c r="J83" s="10">
        <f>6.7+0.17</f>
        <v>6.87</v>
      </c>
      <c r="K83" s="11">
        <f>10.2+0.68</f>
        <v>10.879999999999999</v>
      </c>
      <c r="L83" s="44">
        <f t="shared" si="11"/>
        <v>20.63</v>
      </c>
      <c r="M83" s="45">
        <f t="shared" si="12"/>
        <v>16.62</v>
      </c>
    </row>
    <row r="84" spans="1:13" ht="18.75" x14ac:dyDescent="0.3">
      <c r="A84" s="39"/>
      <c r="B84" s="38">
        <v>82</v>
      </c>
      <c r="C84" s="43">
        <v>563953</v>
      </c>
      <c r="D84" s="43">
        <v>639155</v>
      </c>
      <c r="E84" s="43" t="s">
        <v>12</v>
      </c>
      <c r="F84" s="8">
        <v>26.37</v>
      </c>
      <c r="G84" s="8">
        <v>1.1299999999999999</v>
      </c>
      <c r="H84" s="14" t="s">
        <v>12</v>
      </c>
      <c r="I84" s="9">
        <f t="shared" ref="I84:I92" si="13">SUM(F84:H84)</f>
        <v>27.5</v>
      </c>
      <c r="J84" s="10">
        <f t="shared" ref="J84:J92" si="14">6.7+0.17</f>
        <v>6.87</v>
      </c>
      <c r="K84" s="11">
        <f t="shared" ref="K84:K92" si="15">10.2+0.68</f>
        <v>10.879999999999999</v>
      </c>
      <c r="L84" s="44">
        <f t="shared" ref="L84:L92" si="16">I84-J84</f>
        <v>20.63</v>
      </c>
      <c r="M84" s="45">
        <f t="shared" ref="M84:M92" si="17">I84-K84</f>
        <v>16.62</v>
      </c>
    </row>
    <row r="85" spans="1:13" ht="18.75" x14ac:dyDescent="0.3">
      <c r="A85" s="39"/>
      <c r="B85" s="38">
        <v>83</v>
      </c>
      <c r="C85" s="43">
        <v>563953</v>
      </c>
      <c r="D85" s="43">
        <v>639155</v>
      </c>
      <c r="E85" s="43" t="s">
        <v>12</v>
      </c>
      <c r="F85" s="8">
        <v>26.37</v>
      </c>
      <c r="G85" s="8">
        <v>1.1299999999999999</v>
      </c>
      <c r="H85" s="14" t="s">
        <v>12</v>
      </c>
      <c r="I85" s="9">
        <f t="shared" si="13"/>
        <v>27.5</v>
      </c>
      <c r="J85" s="10">
        <f t="shared" si="14"/>
        <v>6.87</v>
      </c>
      <c r="K85" s="11">
        <f t="shared" si="15"/>
        <v>10.879999999999999</v>
      </c>
      <c r="L85" s="44">
        <f t="shared" si="16"/>
        <v>20.63</v>
      </c>
      <c r="M85" s="45">
        <f t="shared" si="17"/>
        <v>16.62</v>
      </c>
    </row>
    <row r="86" spans="1:13" ht="18.75" x14ac:dyDescent="0.3">
      <c r="A86" s="36"/>
      <c r="B86" s="38">
        <v>84</v>
      </c>
      <c r="C86" s="43">
        <v>563953</v>
      </c>
      <c r="D86" s="43">
        <v>639155</v>
      </c>
      <c r="E86" s="43" t="s">
        <v>12</v>
      </c>
      <c r="F86" s="8">
        <v>26.37</v>
      </c>
      <c r="G86" s="8">
        <v>1.1299999999999999</v>
      </c>
      <c r="H86" s="14" t="s">
        <v>12</v>
      </c>
      <c r="I86" s="9">
        <f t="shared" si="13"/>
        <v>27.5</v>
      </c>
      <c r="J86" s="10">
        <f t="shared" si="14"/>
        <v>6.87</v>
      </c>
      <c r="K86" s="11">
        <f t="shared" si="15"/>
        <v>10.879999999999999</v>
      </c>
      <c r="L86" s="44">
        <f t="shared" si="16"/>
        <v>20.63</v>
      </c>
      <c r="M86" s="45">
        <f t="shared" si="17"/>
        <v>16.62</v>
      </c>
    </row>
    <row r="87" spans="1:13" ht="18.75" x14ac:dyDescent="0.3">
      <c r="A87" s="36"/>
      <c r="B87" s="38">
        <v>85</v>
      </c>
      <c r="C87" s="43">
        <v>563953</v>
      </c>
      <c r="D87" s="43">
        <v>639155</v>
      </c>
      <c r="E87" s="43" t="s">
        <v>12</v>
      </c>
      <c r="F87" s="8">
        <v>26.37</v>
      </c>
      <c r="G87" s="8">
        <v>1.1299999999999999</v>
      </c>
      <c r="H87" s="14" t="s">
        <v>12</v>
      </c>
      <c r="I87" s="9">
        <f t="shared" si="13"/>
        <v>27.5</v>
      </c>
      <c r="J87" s="10">
        <f t="shared" si="14"/>
        <v>6.87</v>
      </c>
      <c r="K87" s="11">
        <f t="shared" si="15"/>
        <v>10.879999999999999</v>
      </c>
      <c r="L87" s="44">
        <f t="shared" si="16"/>
        <v>20.63</v>
      </c>
      <c r="M87" s="45">
        <f t="shared" si="17"/>
        <v>16.62</v>
      </c>
    </row>
    <row r="88" spans="1:13" ht="18.75" x14ac:dyDescent="0.3">
      <c r="A88" s="36"/>
      <c r="B88" s="38">
        <v>86</v>
      </c>
      <c r="C88" s="43">
        <v>563953</v>
      </c>
      <c r="D88" s="43">
        <v>639155</v>
      </c>
      <c r="E88" s="43" t="s">
        <v>12</v>
      </c>
      <c r="F88" s="8">
        <v>26.37</v>
      </c>
      <c r="G88" s="8">
        <v>1.1299999999999999</v>
      </c>
      <c r="H88" s="14" t="s">
        <v>12</v>
      </c>
      <c r="I88" s="9">
        <f t="shared" si="13"/>
        <v>27.5</v>
      </c>
      <c r="J88" s="10">
        <f t="shared" si="14"/>
        <v>6.87</v>
      </c>
      <c r="K88" s="11">
        <f t="shared" si="15"/>
        <v>10.879999999999999</v>
      </c>
      <c r="L88" s="44">
        <f t="shared" si="16"/>
        <v>20.63</v>
      </c>
      <c r="M88" s="45">
        <f t="shared" si="17"/>
        <v>16.62</v>
      </c>
    </row>
    <row r="89" spans="1:13" ht="18.75" x14ac:dyDescent="0.3">
      <c r="A89" s="36"/>
      <c r="B89" s="38">
        <v>87</v>
      </c>
      <c r="C89" s="43">
        <v>563953</v>
      </c>
      <c r="D89" s="43">
        <v>639155</v>
      </c>
      <c r="E89" s="43" t="s">
        <v>12</v>
      </c>
      <c r="F89" s="8">
        <v>26.37</v>
      </c>
      <c r="G89" s="8">
        <v>1.1299999999999999</v>
      </c>
      <c r="H89" s="14" t="s">
        <v>12</v>
      </c>
      <c r="I89" s="9">
        <f t="shared" si="13"/>
        <v>27.5</v>
      </c>
      <c r="J89" s="10">
        <f t="shared" si="14"/>
        <v>6.87</v>
      </c>
      <c r="K89" s="11">
        <f t="shared" si="15"/>
        <v>10.879999999999999</v>
      </c>
      <c r="L89" s="44">
        <f t="shared" si="16"/>
        <v>20.63</v>
      </c>
      <c r="M89" s="45">
        <f t="shared" si="17"/>
        <v>16.62</v>
      </c>
    </row>
    <row r="90" spans="1:13" ht="18.75" x14ac:dyDescent="0.3">
      <c r="A90" s="36"/>
      <c r="B90" s="38">
        <v>88</v>
      </c>
      <c r="C90" s="43">
        <v>563953</v>
      </c>
      <c r="D90" s="43">
        <v>639155</v>
      </c>
      <c r="E90" s="43" t="s">
        <v>12</v>
      </c>
      <c r="F90" s="8">
        <v>26.37</v>
      </c>
      <c r="G90" s="8">
        <v>1.1299999999999999</v>
      </c>
      <c r="H90" s="14" t="s">
        <v>12</v>
      </c>
      <c r="I90" s="9">
        <f t="shared" si="13"/>
        <v>27.5</v>
      </c>
      <c r="J90" s="10">
        <f t="shared" si="14"/>
        <v>6.87</v>
      </c>
      <c r="K90" s="11">
        <f t="shared" si="15"/>
        <v>10.879999999999999</v>
      </c>
      <c r="L90" s="44">
        <f t="shared" si="16"/>
        <v>20.63</v>
      </c>
      <c r="M90" s="45">
        <f t="shared" si="17"/>
        <v>16.62</v>
      </c>
    </row>
    <row r="91" spans="1:13" ht="18.75" x14ac:dyDescent="0.3">
      <c r="A91" s="36"/>
      <c r="B91" s="38">
        <v>89</v>
      </c>
      <c r="C91" s="43">
        <v>563953</v>
      </c>
      <c r="D91" s="43">
        <v>639155</v>
      </c>
      <c r="E91" s="43" t="s">
        <v>12</v>
      </c>
      <c r="F91" s="8">
        <v>26.37</v>
      </c>
      <c r="G91" s="8">
        <v>1.1299999999999999</v>
      </c>
      <c r="H91" s="14" t="s">
        <v>12</v>
      </c>
      <c r="I91" s="9">
        <f t="shared" si="13"/>
        <v>27.5</v>
      </c>
      <c r="J91" s="10">
        <f t="shared" si="14"/>
        <v>6.87</v>
      </c>
      <c r="K91" s="11">
        <f t="shared" si="15"/>
        <v>10.879999999999999</v>
      </c>
      <c r="L91" s="44">
        <f t="shared" si="16"/>
        <v>20.63</v>
      </c>
      <c r="M91" s="45">
        <f t="shared" si="17"/>
        <v>16.62</v>
      </c>
    </row>
    <row r="92" spans="1:13" ht="18.75" x14ac:dyDescent="0.3">
      <c r="A92" s="36"/>
      <c r="B92" s="38">
        <v>90</v>
      </c>
      <c r="C92" s="43">
        <v>563953</v>
      </c>
      <c r="D92" s="43">
        <v>639155</v>
      </c>
      <c r="E92" s="43" t="s">
        <v>12</v>
      </c>
      <c r="F92" s="8">
        <v>26.37</v>
      </c>
      <c r="G92" s="8">
        <v>1.1299999999999999</v>
      </c>
      <c r="H92" s="14" t="s">
        <v>12</v>
      </c>
      <c r="I92" s="9">
        <f t="shared" si="13"/>
        <v>27.5</v>
      </c>
      <c r="J92" s="10">
        <f t="shared" si="14"/>
        <v>6.87</v>
      </c>
      <c r="K92" s="11">
        <f t="shared" si="15"/>
        <v>10.879999999999999</v>
      </c>
      <c r="L92" s="44">
        <f t="shared" si="16"/>
        <v>20.63</v>
      </c>
      <c r="M92" s="45">
        <f t="shared" si="17"/>
        <v>16.62</v>
      </c>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25"/>
      <c r="B136" s="3"/>
      <c r="C136" s="7"/>
      <c r="D136" s="7"/>
      <c r="E136" s="7"/>
      <c r="F136" s="16"/>
      <c r="G136" s="16"/>
      <c r="H136" s="19"/>
      <c r="I136" s="17"/>
      <c r="J136" s="16"/>
      <c r="K136" s="16"/>
      <c r="L136" s="18"/>
      <c r="M136" s="18"/>
    </row>
    <row r="137" spans="1:13" ht="18.75" x14ac:dyDescent="0.3">
      <c r="A137" s="25"/>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25"/>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25"/>
      <c r="B225" s="3"/>
      <c r="C225" s="7"/>
      <c r="D225" s="7"/>
      <c r="E225" s="7"/>
      <c r="F225" s="16"/>
      <c r="G225" s="16"/>
      <c r="H225" s="16"/>
      <c r="I225" s="17"/>
      <c r="J225" s="16"/>
      <c r="K225" s="16"/>
      <c r="L225" s="18"/>
      <c r="M225" s="18"/>
    </row>
    <row r="226" spans="1:13" ht="18.75" x14ac:dyDescent="0.3">
      <c r="A226" s="25"/>
      <c r="B226" s="3"/>
      <c r="C226" s="7"/>
      <c r="D226" s="7"/>
      <c r="E226" s="7"/>
      <c r="F226" s="16"/>
      <c r="G226" s="16"/>
      <c r="H226" s="19"/>
      <c r="I226" s="17"/>
      <c r="J226" s="16"/>
      <c r="K226" s="16"/>
      <c r="L226" s="18"/>
      <c r="M226" s="18"/>
    </row>
    <row r="227" spans="1:13" ht="18.75" x14ac:dyDescent="0.3">
      <c r="A227" s="25"/>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7"/>
  <sheetViews>
    <sheetView topLeftCell="B1" zoomScale="86" zoomScaleNormal="86" workbookViewId="0">
      <selection activeCell="G6" sqref="G6"/>
    </sheetView>
  </sheetViews>
  <sheetFormatPr baseColWidth="10" defaultRowHeight="15" x14ac:dyDescent="0.25"/>
  <cols>
    <col min="2" max="2" width="11.42578125" style="15"/>
    <col min="17" max="18" width="12.85546875" bestFit="1" customWidth="1"/>
  </cols>
  <sheetData>
    <row r="1" spans="1:21" ht="18.75" x14ac:dyDescent="0.3">
      <c r="A1" s="84" t="s">
        <v>0</v>
      </c>
      <c r="B1" s="84"/>
      <c r="C1" s="84" t="s">
        <v>1</v>
      </c>
      <c r="D1" s="84"/>
      <c r="E1" s="84"/>
      <c r="F1" s="84" t="s">
        <v>2</v>
      </c>
      <c r="G1" s="84"/>
      <c r="H1" s="84"/>
      <c r="I1" s="84"/>
      <c r="J1" s="84" t="s">
        <v>3</v>
      </c>
      <c r="K1" s="84"/>
      <c r="L1" s="84" t="s">
        <v>4</v>
      </c>
      <c r="M1" s="84"/>
      <c r="P1" s="24"/>
      <c r="Q1" s="24"/>
      <c r="R1" s="24"/>
    </row>
    <row r="2" spans="1:21" ht="18.75" x14ac:dyDescent="0.3">
      <c r="A2" s="2"/>
      <c r="B2" s="3"/>
      <c r="C2" s="25" t="s">
        <v>5</v>
      </c>
      <c r="D2" s="25" t="s">
        <v>6</v>
      </c>
      <c r="E2" s="25" t="s">
        <v>7</v>
      </c>
      <c r="F2" s="25" t="s">
        <v>5</v>
      </c>
      <c r="G2" s="25" t="s">
        <v>6</v>
      </c>
      <c r="H2" s="25" t="s">
        <v>7</v>
      </c>
      <c r="I2" s="4" t="s">
        <v>8</v>
      </c>
      <c r="J2" s="5" t="s">
        <v>9</v>
      </c>
      <c r="K2" s="6" t="s">
        <v>10</v>
      </c>
      <c r="L2" s="5" t="s">
        <v>9</v>
      </c>
      <c r="M2" s="6" t="s">
        <v>10</v>
      </c>
      <c r="O2" s="34"/>
      <c r="P2" s="34"/>
      <c r="Q2" s="34"/>
      <c r="R2" s="34"/>
      <c r="S2" s="34"/>
    </row>
    <row r="3" spans="1:21" ht="18.75" x14ac:dyDescent="0.3">
      <c r="A3" s="25" t="s">
        <v>11</v>
      </c>
      <c r="B3" s="3">
        <v>1</v>
      </c>
      <c r="C3" s="43">
        <v>639715</v>
      </c>
      <c r="D3" s="43">
        <v>639155</v>
      </c>
      <c r="E3" s="43">
        <v>563975</v>
      </c>
      <c r="F3" s="8">
        <v>38.869999999999997</v>
      </c>
      <c r="G3" s="8">
        <v>1.1299999999999999</v>
      </c>
      <c r="H3" s="8">
        <v>30.65</v>
      </c>
      <c r="I3" s="9">
        <f t="shared" ref="I3:I4" si="0">SUM(F3:H3)</f>
        <v>70.650000000000006</v>
      </c>
      <c r="J3" s="10">
        <v>64.19</v>
      </c>
      <c r="K3" s="11">
        <v>68.2</v>
      </c>
      <c r="L3" s="44">
        <f t="shared" ref="L3:L4" si="1">I3-J3</f>
        <v>6.460000000000008</v>
      </c>
      <c r="M3" s="45">
        <f t="shared" ref="M3:M4" si="2">I3-K3</f>
        <v>2.4500000000000028</v>
      </c>
      <c r="O3" s="24" t="s">
        <v>18</v>
      </c>
      <c r="P3" s="34"/>
      <c r="Q3" s="34"/>
      <c r="R3" s="34"/>
      <c r="S3" s="34"/>
    </row>
    <row r="4" spans="1:21" ht="18.75" x14ac:dyDescent="0.3">
      <c r="A4" s="25"/>
      <c r="B4" s="3">
        <v>2</v>
      </c>
      <c r="C4" s="43">
        <v>639715</v>
      </c>
      <c r="D4" s="43">
        <v>639155</v>
      </c>
      <c r="E4" s="43" t="s">
        <v>12</v>
      </c>
      <c r="F4" s="8">
        <v>38.869999999999997</v>
      </c>
      <c r="G4" s="8">
        <v>1.1299999999999999</v>
      </c>
      <c r="H4" s="14" t="s">
        <v>12</v>
      </c>
      <c r="I4" s="9">
        <f t="shared" si="0"/>
        <v>40</v>
      </c>
      <c r="J4" s="10">
        <v>33.54</v>
      </c>
      <c r="K4" s="11">
        <v>37.549999999999997</v>
      </c>
      <c r="L4" s="44">
        <f t="shared" si="1"/>
        <v>6.4600000000000009</v>
      </c>
      <c r="M4" s="45">
        <f t="shared" si="2"/>
        <v>2.4500000000000028</v>
      </c>
      <c r="O4" s="34"/>
      <c r="P4" s="34"/>
      <c r="Q4" s="34"/>
      <c r="R4" s="34"/>
      <c r="S4" s="34"/>
      <c r="T4" s="21"/>
      <c r="U4" s="23"/>
    </row>
    <row r="5" spans="1:21" ht="19.5" thickBot="1" x14ac:dyDescent="0.35">
      <c r="B5" s="3">
        <v>3</v>
      </c>
      <c r="C5" s="43">
        <v>639715</v>
      </c>
      <c r="D5" s="43">
        <v>639155</v>
      </c>
      <c r="E5" s="43" t="s">
        <v>12</v>
      </c>
      <c r="F5" s="8">
        <v>38.869999999999997</v>
      </c>
      <c r="G5" s="8">
        <v>1.1299999999999999</v>
      </c>
      <c r="H5" s="14" t="s">
        <v>12</v>
      </c>
      <c r="I5" s="9">
        <f t="shared" ref="I5:I62" si="3">SUM(F5:H5)</f>
        <v>40</v>
      </c>
      <c r="J5" s="10">
        <v>33.54</v>
      </c>
      <c r="K5" s="11">
        <v>37.549999999999997</v>
      </c>
      <c r="L5" s="44">
        <f t="shared" ref="L5:L62" si="4">I5-J5</f>
        <v>6.4600000000000009</v>
      </c>
      <c r="M5" s="45">
        <f t="shared" ref="M5:M62" si="5">I5-K5</f>
        <v>2.4500000000000028</v>
      </c>
    </row>
    <row r="6" spans="1:21" ht="18.75" x14ac:dyDescent="0.3">
      <c r="B6" s="3">
        <v>4</v>
      </c>
      <c r="C6" s="43">
        <v>639715</v>
      </c>
      <c r="D6" s="43">
        <v>639155</v>
      </c>
      <c r="E6" s="43" t="s">
        <v>12</v>
      </c>
      <c r="F6" s="8">
        <v>38.869999999999997</v>
      </c>
      <c r="G6" s="8">
        <v>1.1299999999999999</v>
      </c>
      <c r="H6" s="14" t="s">
        <v>12</v>
      </c>
      <c r="I6" s="9">
        <f t="shared" si="3"/>
        <v>40</v>
      </c>
      <c r="J6" s="10">
        <v>33.54</v>
      </c>
      <c r="K6" s="11">
        <v>37.549999999999997</v>
      </c>
      <c r="L6" s="44">
        <f t="shared" si="4"/>
        <v>6.4600000000000009</v>
      </c>
      <c r="M6" s="45">
        <f t="shared" si="5"/>
        <v>2.4500000000000028</v>
      </c>
      <c r="O6" s="29" t="s">
        <v>13</v>
      </c>
      <c r="P6" s="30" t="s">
        <v>10</v>
      </c>
      <c r="Q6" s="31" t="s">
        <v>14</v>
      </c>
      <c r="R6" s="32" t="s">
        <v>15</v>
      </c>
      <c r="S6" s="22"/>
    </row>
    <row r="7" spans="1:21" ht="19.5" thickBot="1" x14ac:dyDescent="0.35">
      <c r="B7" s="3">
        <v>5</v>
      </c>
      <c r="C7" s="43">
        <v>639715</v>
      </c>
      <c r="D7" s="43">
        <v>639155</v>
      </c>
      <c r="E7" s="43" t="s">
        <v>12</v>
      </c>
      <c r="F7" s="8">
        <v>38.869999999999997</v>
      </c>
      <c r="G7" s="8">
        <v>1.1299999999999999</v>
      </c>
      <c r="H7" s="14" t="s">
        <v>12</v>
      </c>
      <c r="I7" s="9">
        <f t="shared" si="3"/>
        <v>40</v>
      </c>
      <c r="J7" s="10">
        <v>33.54</v>
      </c>
      <c r="K7" s="11">
        <v>37.549999999999997</v>
      </c>
      <c r="L7" s="44">
        <f t="shared" si="4"/>
        <v>6.4600000000000009</v>
      </c>
      <c r="M7" s="45">
        <f t="shared" si="5"/>
        <v>2.4500000000000028</v>
      </c>
      <c r="O7" s="20" t="s">
        <v>17</v>
      </c>
      <c r="P7" s="26" t="s">
        <v>16</v>
      </c>
      <c r="Q7" s="27" cm="1">
        <f t="array" aca="1" ref="Q7" ca="1">IFERROR(SUM(OFFSET($I$2,MATCH(LEFT(O7,SEARCH("-",O7)-1)*1,patho,0),,MATCH(MID(O7,SEARCH("-",O7)+1,10)*1,patho,0)-MATCH(LEFT(O7,SEARCH("-",O7)-1)*1,patho,0)+1)),SUMPRODUCT((patho=O7*1)*(total)))</f>
        <v>240</v>
      </c>
      <c r="R7" s="28" cm="1">
        <f t="array" aca="1" ref="R7" ca="1">IFERROR(SUM(OFFSET($I$2,MATCH(LEFT(O7,SEARCH("-",O7)-1)*1,patho,0),IF(P7="non",1,2),MATCH(MID(O7,SEARCH("-",O7)+1,10)*1,patho,0)-MATCH(LEFT(O7,SEARCH("-",O7)-1)*1,patho,0)+1)),SUMPRODUCT((patho=O7*1)*(CHOOSE(MATCH(P7,{"non";"oui"},0),nonbim,bim))))</f>
        <v>201.23999999999998</v>
      </c>
    </row>
    <row r="8" spans="1:21" ht="18.75" x14ac:dyDescent="0.3">
      <c r="B8" s="3">
        <v>6</v>
      </c>
      <c r="C8" s="43">
        <v>639715</v>
      </c>
      <c r="D8" s="43">
        <v>639155</v>
      </c>
      <c r="E8" s="43" t="s">
        <v>12</v>
      </c>
      <c r="F8" s="8">
        <v>38.869999999999997</v>
      </c>
      <c r="G8" s="8">
        <v>1.1299999999999999</v>
      </c>
      <c r="H8" s="14" t="s">
        <v>12</v>
      </c>
      <c r="I8" s="9">
        <f t="shared" si="3"/>
        <v>40</v>
      </c>
      <c r="J8" s="10">
        <v>33.54</v>
      </c>
      <c r="K8" s="11">
        <v>37.549999999999997</v>
      </c>
      <c r="L8" s="44">
        <f t="shared" si="4"/>
        <v>6.4600000000000009</v>
      </c>
      <c r="M8" s="45">
        <f t="shared" si="5"/>
        <v>2.4500000000000028</v>
      </c>
    </row>
    <row r="9" spans="1:21" ht="18.75" x14ac:dyDescent="0.3">
      <c r="B9" s="3">
        <v>7</v>
      </c>
      <c r="C9" s="43">
        <v>639715</v>
      </c>
      <c r="D9" s="43">
        <v>639155</v>
      </c>
      <c r="E9" s="43" t="s">
        <v>12</v>
      </c>
      <c r="F9" s="8">
        <v>38.869999999999997</v>
      </c>
      <c r="G9" s="8">
        <v>1.1299999999999999</v>
      </c>
      <c r="H9" s="14" t="s">
        <v>12</v>
      </c>
      <c r="I9" s="9">
        <f t="shared" si="3"/>
        <v>40</v>
      </c>
      <c r="J9" s="10">
        <v>33.54</v>
      </c>
      <c r="K9" s="11">
        <v>37.549999999999997</v>
      </c>
      <c r="L9" s="44">
        <f t="shared" si="4"/>
        <v>6.4600000000000009</v>
      </c>
      <c r="M9" s="45">
        <f t="shared" si="5"/>
        <v>2.4500000000000028</v>
      </c>
    </row>
    <row r="10" spans="1:21" ht="18.75" x14ac:dyDescent="0.3">
      <c r="B10" s="3">
        <v>8</v>
      </c>
      <c r="C10" s="43">
        <v>639715</v>
      </c>
      <c r="D10" s="43">
        <v>639155</v>
      </c>
      <c r="E10" s="43" t="s">
        <v>12</v>
      </c>
      <c r="F10" s="8">
        <v>38.869999999999997</v>
      </c>
      <c r="G10" s="8">
        <v>1.1299999999999999</v>
      </c>
      <c r="H10" s="14" t="s">
        <v>12</v>
      </c>
      <c r="I10" s="9">
        <f t="shared" si="3"/>
        <v>40</v>
      </c>
      <c r="J10" s="10">
        <v>33.54</v>
      </c>
      <c r="K10" s="11">
        <v>37.549999999999997</v>
      </c>
      <c r="L10" s="44">
        <f t="shared" si="4"/>
        <v>6.4600000000000009</v>
      </c>
      <c r="M10" s="45">
        <f t="shared" si="5"/>
        <v>2.4500000000000028</v>
      </c>
    </row>
    <row r="11" spans="1:21" ht="18.75" x14ac:dyDescent="0.3">
      <c r="B11" s="3">
        <v>9</v>
      </c>
      <c r="C11" s="43">
        <v>639715</v>
      </c>
      <c r="D11" s="43">
        <v>639155</v>
      </c>
      <c r="E11" s="43" t="s">
        <v>12</v>
      </c>
      <c r="F11" s="8">
        <v>38.869999999999997</v>
      </c>
      <c r="G11" s="8">
        <v>1.1299999999999999</v>
      </c>
      <c r="H11" s="14" t="s">
        <v>12</v>
      </c>
      <c r="I11" s="9">
        <f t="shared" si="3"/>
        <v>40</v>
      </c>
      <c r="J11" s="10">
        <v>33.54</v>
      </c>
      <c r="K11" s="11">
        <v>37.549999999999997</v>
      </c>
      <c r="L11" s="44">
        <f t="shared" si="4"/>
        <v>6.4600000000000009</v>
      </c>
      <c r="M11" s="45">
        <f t="shared" si="5"/>
        <v>2.4500000000000028</v>
      </c>
    </row>
    <row r="12" spans="1:21" ht="18.75" x14ac:dyDescent="0.3">
      <c r="A12" s="25"/>
      <c r="B12" s="3">
        <v>10</v>
      </c>
      <c r="C12" s="43">
        <v>639715</v>
      </c>
      <c r="D12" s="43">
        <v>639155</v>
      </c>
      <c r="E12" s="43" t="s">
        <v>12</v>
      </c>
      <c r="F12" s="8">
        <v>38.869999999999997</v>
      </c>
      <c r="G12" s="8">
        <v>1.1299999999999999</v>
      </c>
      <c r="H12" s="14" t="s">
        <v>12</v>
      </c>
      <c r="I12" s="9">
        <f t="shared" si="3"/>
        <v>40</v>
      </c>
      <c r="J12" s="10">
        <v>33.54</v>
      </c>
      <c r="K12" s="11">
        <v>37.549999999999997</v>
      </c>
      <c r="L12" s="44">
        <f t="shared" si="4"/>
        <v>6.4600000000000009</v>
      </c>
      <c r="M12" s="45">
        <f t="shared" si="5"/>
        <v>2.4500000000000028</v>
      </c>
    </row>
    <row r="13" spans="1:21" ht="18.75" x14ac:dyDescent="0.3">
      <c r="B13" s="3">
        <v>11</v>
      </c>
      <c r="C13" s="43">
        <v>639715</v>
      </c>
      <c r="D13" s="43">
        <v>639155</v>
      </c>
      <c r="E13" s="43" t="s">
        <v>12</v>
      </c>
      <c r="F13" s="8">
        <v>38.869999999999997</v>
      </c>
      <c r="G13" s="8">
        <v>1.1299999999999999</v>
      </c>
      <c r="H13" s="14" t="s">
        <v>12</v>
      </c>
      <c r="I13" s="9">
        <f t="shared" si="3"/>
        <v>40</v>
      </c>
      <c r="J13" s="10">
        <v>33.54</v>
      </c>
      <c r="K13" s="11">
        <v>37.549999999999997</v>
      </c>
      <c r="L13" s="44">
        <f t="shared" si="4"/>
        <v>6.4600000000000009</v>
      </c>
      <c r="M13" s="45">
        <f t="shared" si="5"/>
        <v>2.4500000000000028</v>
      </c>
    </row>
    <row r="14" spans="1:21" ht="18.75" x14ac:dyDescent="0.3">
      <c r="B14" s="3">
        <v>12</v>
      </c>
      <c r="C14" s="43">
        <v>639715</v>
      </c>
      <c r="D14" s="43">
        <v>639155</v>
      </c>
      <c r="E14" s="43" t="s">
        <v>12</v>
      </c>
      <c r="F14" s="8">
        <v>38.869999999999997</v>
      </c>
      <c r="G14" s="8">
        <v>1.1299999999999999</v>
      </c>
      <c r="H14" s="14" t="s">
        <v>12</v>
      </c>
      <c r="I14" s="9">
        <f t="shared" si="3"/>
        <v>40</v>
      </c>
      <c r="J14" s="10">
        <v>33.54</v>
      </c>
      <c r="K14" s="11">
        <v>37.549999999999997</v>
      </c>
      <c r="L14" s="44">
        <f t="shared" si="4"/>
        <v>6.4600000000000009</v>
      </c>
      <c r="M14" s="45">
        <f t="shared" si="5"/>
        <v>2.4500000000000028</v>
      </c>
    </row>
    <row r="15" spans="1:21" ht="18.75" x14ac:dyDescent="0.3">
      <c r="B15" s="3">
        <v>13</v>
      </c>
      <c r="C15" s="43">
        <v>639715</v>
      </c>
      <c r="D15" s="43">
        <v>639155</v>
      </c>
      <c r="E15" s="43" t="s">
        <v>12</v>
      </c>
      <c r="F15" s="8">
        <v>38.869999999999997</v>
      </c>
      <c r="G15" s="8">
        <v>1.1299999999999999</v>
      </c>
      <c r="H15" s="14" t="s">
        <v>12</v>
      </c>
      <c r="I15" s="9">
        <f t="shared" si="3"/>
        <v>40</v>
      </c>
      <c r="J15" s="10">
        <v>33.54</v>
      </c>
      <c r="K15" s="11">
        <v>37.549999999999997</v>
      </c>
      <c r="L15" s="44">
        <f t="shared" si="4"/>
        <v>6.4600000000000009</v>
      </c>
      <c r="M15" s="45">
        <f t="shared" si="5"/>
        <v>2.4500000000000028</v>
      </c>
    </row>
    <row r="16" spans="1:21" ht="18.75" x14ac:dyDescent="0.3">
      <c r="B16" s="3">
        <v>14</v>
      </c>
      <c r="C16" s="43">
        <v>639715</v>
      </c>
      <c r="D16" s="43">
        <v>639155</v>
      </c>
      <c r="E16" s="43" t="s">
        <v>12</v>
      </c>
      <c r="F16" s="8">
        <v>38.869999999999997</v>
      </c>
      <c r="G16" s="8">
        <v>1.1299999999999999</v>
      </c>
      <c r="H16" s="14" t="s">
        <v>12</v>
      </c>
      <c r="I16" s="9">
        <f t="shared" si="3"/>
        <v>40</v>
      </c>
      <c r="J16" s="10">
        <v>33.54</v>
      </c>
      <c r="K16" s="11">
        <v>37.549999999999997</v>
      </c>
      <c r="L16" s="44">
        <f t="shared" si="4"/>
        <v>6.4600000000000009</v>
      </c>
      <c r="M16" s="45">
        <f t="shared" si="5"/>
        <v>2.4500000000000028</v>
      </c>
    </row>
    <row r="17" spans="1:13" ht="18.75" x14ac:dyDescent="0.3">
      <c r="B17" s="3">
        <v>15</v>
      </c>
      <c r="C17" s="43">
        <v>639715</v>
      </c>
      <c r="D17" s="43">
        <v>639155</v>
      </c>
      <c r="E17" s="43" t="s">
        <v>12</v>
      </c>
      <c r="F17" s="8">
        <v>38.869999999999997</v>
      </c>
      <c r="G17" s="8">
        <v>1.1299999999999999</v>
      </c>
      <c r="H17" s="14" t="s">
        <v>12</v>
      </c>
      <c r="I17" s="9">
        <f t="shared" si="3"/>
        <v>40</v>
      </c>
      <c r="J17" s="10">
        <v>33.54</v>
      </c>
      <c r="K17" s="11">
        <v>37.549999999999997</v>
      </c>
      <c r="L17" s="44">
        <f t="shared" si="4"/>
        <v>6.4600000000000009</v>
      </c>
      <c r="M17" s="45">
        <f t="shared" si="5"/>
        <v>2.4500000000000028</v>
      </c>
    </row>
    <row r="18" spans="1:13" ht="18.75" x14ac:dyDescent="0.3">
      <c r="B18" s="3">
        <v>16</v>
      </c>
      <c r="C18" s="43">
        <v>639715</v>
      </c>
      <c r="D18" s="43">
        <v>639155</v>
      </c>
      <c r="E18" s="43" t="s">
        <v>12</v>
      </c>
      <c r="F18" s="8">
        <v>38.869999999999997</v>
      </c>
      <c r="G18" s="8">
        <v>1.1299999999999999</v>
      </c>
      <c r="H18" s="14" t="s">
        <v>12</v>
      </c>
      <c r="I18" s="9">
        <f t="shared" si="3"/>
        <v>40</v>
      </c>
      <c r="J18" s="10">
        <v>33.54</v>
      </c>
      <c r="K18" s="11">
        <v>37.549999999999997</v>
      </c>
      <c r="L18" s="44">
        <f t="shared" si="4"/>
        <v>6.4600000000000009</v>
      </c>
      <c r="M18" s="45">
        <f t="shared" si="5"/>
        <v>2.4500000000000028</v>
      </c>
    </row>
    <row r="19" spans="1:13" ht="18.75" x14ac:dyDescent="0.3">
      <c r="B19" s="3">
        <v>17</v>
      </c>
      <c r="C19" s="43">
        <v>639715</v>
      </c>
      <c r="D19" s="43">
        <v>639155</v>
      </c>
      <c r="E19" s="43" t="s">
        <v>12</v>
      </c>
      <c r="F19" s="8">
        <v>38.869999999999997</v>
      </c>
      <c r="G19" s="8">
        <v>1.1299999999999999</v>
      </c>
      <c r="H19" s="14" t="s">
        <v>12</v>
      </c>
      <c r="I19" s="9">
        <f t="shared" si="3"/>
        <v>40</v>
      </c>
      <c r="J19" s="10">
        <v>33.54</v>
      </c>
      <c r="K19" s="11">
        <v>37.549999999999997</v>
      </c>
      <c r="L19" s="44">
        <f t="shared" si="4"/>
        <v>6.4600000000000009</v>
      </c>
      <c r="M19" s="45">
        <f t="shared" si="5"/>
        <v>2.4500000000000028</v>
      </c>
    </row>
    <row r="20" spans="1:13" ht="18.75" x14ac:dyDescent="0.3">
      <c r="B20" s="3">
        <v>18</v>
      </c>
      <c r="C20" s="43">
        <v>639715</v>
      </c>
      <c r="D20" s="43">
        <v>639155</v>
      </c>
      <c r="E20" s="43" t="s">
        <v>12</v>
      </c>
      <c r="F20" s="8">
        <v>38.869999999999997</v>
      </c>
      <c r="G20" s="8">
        <v>1.1299999999999999</v>
      </c>
      <c r="H20" s="14" t="s">
        <v>12</v>
      </c>
      <c r="I20" s="9">
        <f t="shared" si="3"/>
        <v>40</v>
      </c>
      <c r="J20" s="10">
        <v>33.54</v>
      </c>
      <c r="K20" s="11">
        <v>37.549999999999997</v>
      </c>
      <c r="L20" s="44">
        <f t="shared" si="4"/>
        <v>6.4600000000000009</v>
      </c>
      <c r="M20" s="45">
        <f t="shared" si="5"/>
        <v>2.4500000000000028</v>
      </c>
    </row>
    <row r="21" spans="1:13" ht="18.75" x14ac:dyDescent="0.3">
      <c r="B21" s="3">
        <v>19</v>
      </c>
      <c r="C21" s="43">
        <v>639715</v>
      </c>
      <c r="D21" s="43">
        <v>639155</v>
      </c>
      <c r="E21" s="43" t="s">
        <v>12</v>
      </c>
      <c r="F21" s="8">
        <v>38.869999999999997</v>
      </c>
      <c r="G21" s="8">
        <v>1.1299999999999999</v>
      </c>
      <c r="H21" s="14" t="s">
        <v>12</v>
      </c>
      <c r="I21" s="9">
        <f t="shared" si="3"/>
        <v>40</v>
      </c>
      <c r="J21" s="10">
        <v>33.54</v>
      </c>
      <c r="K21" s="11">
        <v>37.549999999999997</v>
      </c>
      <c r="L21" s="44">
        <f t="shared" si="4"/>
        <v>6.4600000000000009</v>
      </c>
      <c r="M21" s="45">
        <f t="shared" si="5"/>
        <v>2.4500000000000028</v>
      </c>
    </row>
    <row r="22" spans="1:13" ht="18.75" x14ac:dyDescent="0.3">
      <c r="A22" s="25"/>
      <c r="B22" s="3">
        <v>20</v>
      </c>
      <c r="C22" s="43">
        <v>639715</v>
      </c>
      <c r="D22" s="43">
        <v>639155</v>
      </c>
      <c r="E22" s="43" t="s">
        <v>12</v>
      </c>
      <c r="F22" s="8">
        <v>38.869999999999997</v>
      </c>
      <c r="G22" s="8">
        <v>1.1299999999999999</v>
      </c>
      <c r="H22" s="14" t="s">
        <v>12</v>
      </c>
      <c r="I22" s="9">
        <f t="shared" si="3"/>
        <v>40</v>
      </c>
      <c r="J22" s="10">
        <v>33.54</v>
      </c>
      <c r="K22" s="11">
        <v>37.549999999999997</v>
      </c>
      <c r="L22" s="44">
        <f t="shared" si="4"/>
        <v>6.4600000000000009</v>
      </c>
      <c r="M22" s="45">
        <f t="shared" si="5"/>
        <v>2.4500000000000028</v>
      </c>
    </row>
    <row r="23" spans="1:13" ht="18.75" x14ac:dyDescent="0.3">
      <c r="A23" s="25"/>
      <c r="B23" s="3">
        <v>21</v>
      </c>
      <c r="C23" s="43">
        <v>639715</v>
      </c>
      <c r="D23" s="43">
        <v>639155</v>
      </c>
      <c r="E23" s="43" t="s">
        <v>12</v>
      </c>
      <c r="F23" s="8">
        <v>38.869999999999997</v>
      </c>
      <c r="G23" s="8">
        <v>1.1299999999999999</v>
      </c>
      <c r="H23" s="14" t="s">
        <v>12</v>
      </c>
      <c r="I23" s="9">
        <f t="shared" si="3"/>
        <v>40</v>
      </c>
      <c r="J23" s="10">
        <v>33.54</v>
      </c>
      <c r="K23" s="11">
        <v>37.549999999999997</v>
      </c>
      <c r="L23" s="44">
        <f t="shared" si="4"/>
        <v>6.4600000000000009</v>
      </c>
      <c r="M23" s="45">
        <f t="shared" si="5"/>
        <v>2.4500000000000028</v>
      </c>
    </row>
    <row r="24" spans="1:13" ht="18.75" x14ac:dyDescent="0.3">
      <c r="B24" s="3">
        <v>22</v>
      </c>
      <c r="C24" s="43">
        <v>639715</v>
      </c>
      <c r="D24" s="43">
        <v>639155</v>
      </c>
      <c r="E24" s="43" t="s">
        <v>12</v>
      </c>
      <c r="F24" s="8">
        <v>38.869999999999997</v>
      </c>
      <c r="G24" s="8">
        <v>1.1299999999999999</v>
      </c>
      <c r="H24" s="14" t="s">
        <v>12</v>
      </c>
      <c r="I24" s="9">
        <f t="shared" si="3"/>
        <v>40</v>
      </c>
      <c r="J24" s="10">
        <v>33.54</v>
      </c>
      <c r="K24" s="11">
        <v>37.549999999999997</v>
      </c>
      <c r="L24" s="44">
        <f t="shared" si="4"/>
        <v>6.4600000000000009</v>
      </c>
      <c r="M24" s="45">
        <f t="shared" si="5"/>
        <v>2.4500000000000028</v>
      </c>
    </row>
    <row r="25" spans="1:13" ht="18.75" x14ac:dyDescent="0.3">
      <c r="B25" s="3">
        <v>23</v>
      </c>
      <c r="C25" s="43">
        <v>639715</v>
      </c>
      <c r="D25" s="43">
        <v>639155</v>
      </c>
      <c r="E25" s="43" t="s">
        <v>12</v>
      </c>
      <c r="F25" s="8">
        <v>38.869999999999997</v>
      </c>
      <c r="G25" s="8">
        <v>1.1299999999999999</v>
      </c>
      <c r="H25" s="14" t="s">
        <v>12</v>
      </c>
      <c r="I25" s="9">
        <f t="shared" si="3"/>
        <v>40</v>
      </c>
      <c r="J25" s="10">
        <v>33.54</v>
      </c>
      <c r="K25" s="11">
        <v>37.549999999999997</v>
      </c>
      <c r="L25" s="44">
        <f t="shared" si="4"/>
        <v>6.4600000000000009</v>
      </c>
      <c r="M25" s="45">
        <f t="shared" si="5"/>
        <v>2.4500000000000028</v>
      </c>
    </row>
    <row r="26" spans="1:13" ht="18.75" x14ac:dyDescent="0.3">
      <c r="B26" s="3">
        <v>24</v>
      </c>
      <c r="C26" s="43">
        <v>639715</v>
      </c>
      <c r="D26" s="43">
        <v>639155</v>
      </c>
      <c r="E26" s="43" t="s">
        <v>12</v>
      </c>
      <c r="F26" s="8">
        <v>38.869999999999997</v>
      </c>
      <c r="G26" s="8">
        <v>1.1299999999999999</v>
      </c>
      <c r="H26" s="14" t="s">
        <v>12</v>
      </c>
      <c r="I26" s="9">
        <f t="shared" si="3"/>
        <v>40</v>
      </c>
      <c r="J26" s="10">
        <v>33.54</v>
      </c>
      <c r="K26" s="11">
        <v>37.549999999999997</v>
      </c>
      <c r="L26" s="44">
        <f t="shared" si="4"/>
        <v>6.4600000000000009</v>
      </c>
      <c r="M26" s="45">
        <f t="shared" si="5"/>
        <v>2.4500000000000028</v>
      </c>
    </row>
    <row r="27" spans="1:13" ht="18.75" x14ac:dyDescent="0.3">
      <c r="B27" s="3">
        <v>25</v>
      </c>
      <c r="C27" s="43">
        <v>639715</v>
      </c>
      <c r="D27" s="43">
        <v>639155</v>
      </c>
      <c r="E27" s="43" t="s">
        <v>12</v>
      </c>
      <c r="F27" s="8">
        <v>38.869999999999997</v>
      </c>
      <c r="G27" s="8">
        <v>1.1299999999999999</v>
      </c>
      <c r="H27" s="14" t="s">
        <v>12</v>
      </c>
      <c r="I27" s="9">
        <f t="shared" si="3"/>
        <v>40</v>
      </c>
      <c r="J27" s="10">
        <v>33.54</v>
      </c>
      <c r="K27" s="11">
        <v>37.549999999999997</v>
      </c>
      <c r="L27" s="44">
        <f t="shared" si="4"/>
        <v>6.4600000000000009</v>
      </c>
      <c r="M27" s="45">
        <f t="shared" si="5"/>
        <v>2.4500000000000028</v>
      </c>
    </row>
    <row r="28" spans="1:13" ht="18.75" x14ac:dyDescent="0.3">
      <c r="B28" s="3">
        <v>26</v>
      </c>
      <c r="C28" s="43">
        <v>639715</v>
      </c>
      <c r="D28" s="43">
        <v>639155</v>
      </c>
      <c r="E28" s="43" t="s">
        <v>12</v>
      </c>
      <c r="F28" s="8">
        <v>38.869999999999997</v>
      </c>
      <c r="G28" s="8">
        <v>1.1299999999999999</v>
      </c>
      <c r="H28" s="14" t="s">
        <v>12</v>
      </c>
      <c r="I28" s="9">
        <f t="shared" si="3"/>
        <v>40</v>
      </c>
      <c r="J28" s="10">
        <v>33.54</v>
      </c>
      <c r="K28" s="11">
        <v>37.549999999999997</v>
      </c>
      <c r="L28" s="44">
        <f t="shared" si="4"/>
        <v>6.4600000000000009</v>
      </c>
      <c r="M28" s="45">
        <f t="shared" si="5"/>
        <v>2.4500000000000028</v>
      </c>
    </row>
    <row r="29" spans="1:13" ht="18.75" x14ac:dyDescent="0.3">
      <c r="B29" s="3">
        <v>27</v>
      </c>
      <c r="C29" s="43">
        <v>639715</v>
      </c>
      <c r="D29" s="43">
        <v>639155</v>
      </c>
      <c r="E29" s="43" t="s">
        <v>12</v>
      </c>
      <c r="F29" s="8">
        <v>38.869999999999997</v>
      </c>
      <c r="G29" s="8">
        <v>1.1299999999999999</v>
      </c>
      <c r="H29" s="14" t="s">
        <v>12</v>
      </c>
      <c r="I29" s="9">
        <f t="shared" si="3"/>
        <v>40</v>
      </c>
      <c r="J29" s="10">
        <v>33.54</v>
      </c>
      <c r="K29" s="11">
        <v>37.549999999999997</v>
      </c>
      <c r="L29" s="44">
        <f t="shared" si="4"/>
        <v>6.4600000000000009</v>
      </c>
      <c r="M29" s="45">
        <f t="shared" si="5"/>
        <v>2.4500000000000028</v>
      </c>
    </row>
    <row r="30" spans="1:13" ht="18.75" x14ac:dyDescent="0.3">
      <c r="B30" s="3">
        <v>28</v>
      </c>
      <c r="C30" s="43">
        <v>639715</v>
      </c>
      <c r="D30" s="43">
        <v>639155</v>
      </c>
      <c r="E30" s="43" t="s">
        <v>12</v>
      </c>
      <c r="F30" s="8">
        <v>38.869999999999997</v>
      </c>
      <c r="G30" s="8">
        <v>1.1299999999999999</v>
      </c>
      <c r="H30" s="14" t="s">
        <v>12</v>
      </c>
      <c r="I30" s="9">
        <f t="shared" si="3"/>
        <v>40</v>
      </c>
      <c r="J30" s="10">
        <v>33.54</v>
      </c>
      <c r="K30" s="11">
        <v>37.549999999999997</v>
      </c>
      <c r="L30" s="44">
        <f t="shared" si="4"/>
        <v>6.4600000000000009</v>
      </c>
      <c r="M30" s="45">
        <f t="shared" si="5"/>
        <v>2.4500000000000028</v>
      </c>
    </row>
    <row r="31" spans="1:13" ht="18.75" x14ac:dyDescent="0.3">
      <c r="B31" s="3">
        <v>29</v>
      </c>
      <c r="C31" s="43">
        <v>639715</v>
      </c>
      <c r="D31" s="43">
        <v>639155</v>
      </c>
      <c r="E31" s="43" t="s">
        <v>12</v>
      </c>
      <c r="F31" s="8">
        <v>38.869999999999997</v>
      </c>
      <c r="G31" s="8">
        <v>1.1299999999999999</v>
      </c>
      <c r="H31" s="14" t="s">
        <v>12</v>
      </c>
      <c r="I31" s="9">
        <f t="shared" si="3"/>
        <v>40</v>
      </c>
      <c r="J31" s="10">
        <v>33.54</v>
      </c>
      <c r="K31" s="11">
        <v>37.549999999999997</v>
      </c>
      <c r="L31" s="44">
        <f t="shared" si="4"/>
        <v>6.4600000000000009</v>
      </c>
      <c r="M31" s="45">
        <f t="shared" si="5"/>
        <v>2.4500000000000028</v>
      </c>
    </row>
    <row r="32" spans="1:13" ht="18.75" x14ac:dyDescent="0.3">
      <c r="B32" s="3">
        <v>30</v>
      </c>
      <c r="C32" s="43">
        <v>639715</v>
      </c>
      <c r="D32" s="43">
        <v>639155</v>
      </c>
      <c r="E32" s="43" t="s">
        <v>12</v>
      </c>
      <c r="F32" s="8">
        <v>38.869999999999997</v>
      </c>
      <c r="G32" s="8">
        <v>1.1299999999999999</v>
      </c>
      <c r="H32" s="14" t="s">
        <v>12</v>
      </c>
      <c r="I32" s="9">
        <f t="shared" si="3"/>
        <v>40</v>
      </c>
      <c r="J32" s="10">
        <v>33.54</v>
      </c>
      <c r="K32" s="11">
        <v>37.549999999999997</v>
      </c>
      <c r="L32" s="44">
        <f t="shared" si="4"/>
        <v>6.4600000000000009</v>
      </c>
      <c r="M32" s="45">
        <f t="shared" si="5"/>
        <v>2.4500000000000028</v>
      </c>
    </row>
    <row r="33" spans="2:13" ht="18.75" x14ac:dyDescent="0.3">
      <c r="B33" s="3">
        <v>31</v>
      </c>
      <c r="C33" s="43">
        <v>639715</v>
      </c>
      <c r="D33" s="43">
        <v>639155</v>
      </c>
      <c r="E33" s="43" t="s">
        <v>12</v>
      </c>
      <c r="F33" s="8">
        <v>38.869999999999997</v>
      </c>
      <c r="G33" s="8">
        <v>1.1299999999999999</v>
      </c>
      <c r="H33" s="14" t="s">
        <v>12</v>
      </c>
      <c r="I33" s="9">
        <f t="shared" si="3"/>
        <v>40</v>
      </c>
      <c r="J33" s="10">
        <v>33.54</v>
      </c>
      <c r="K33" s="11">
        <v>37.549999999999997</v>
      </c>
      <c r="L33" s="44">
        <f t="shared" si="4"/>
        <v>6.4600000000000009</v>
      </c>
      <c r="M33" s="45">
        <f t="shared" si="5"/>
        <v>2.4500000000000028</v>
      </c>
    </row>
    <row r="34" spans="2:13" ht="18.75" x14ac:dyDescent="0.3">
      <c r="B34" s="3">
        <v>32</v>
      </c>
      <c r="C34" s="43">
        <v>639715</v>
      </c>
      <c r="D34" s="43">
        <v>639155</v>
      </c>
      <c r="E34" s="43" t="s">
        <v>12</v>
      </c>
      <c r="F34" s="8">
        <v>38.869999999999997</v>
      </c>
      <c r="G34" s="8">
        <v>1.1299999999999999</v>
      </c>
      <c r="H34" s="14" t="s">
        <v>12</v>
      </c>
      <c r="I34" s="9">
        <f t="shared" si="3"/>
        <v>40</v>
      </c>
      <c r="J34" s="10">
        <v>33.54</v>
      </c>
      <c r="K34" s="11">
        <v>37.549999999999997</v>
      </c>
      <c r="L34" s="44">
        <f t="shared" si="4"/>
        <v>6.4600000000000009</v>
      </c>
      <c r="M34" s="45">
        <f t="shared" si="5"/>
        <v>2.4500000000000028</v>
      </c>
    </row>
    <row r="35" spans="2:13" ht="18.75" x14ac:dyDescent="0.3">
      <c r="B35" s="3">
        <v>33</v>
      </c>
      <c r="C35" s="43">
        <v>639715</v>
      </c>
      <c r="D35" s="43">
        <v>639155</v>
      </c>
      <c r="E35" s="43" t="s">
        <v>12</v>
      </c>
      <c r="F35" s="8">
        <v>38.869999999999997</v>
      </c>
      <c r="G35" s="8">
        <v>1.1299999999999999</v>
      </c>
      <c r="H35" s="14" t="s">
        <v>12</v>
      </c>
      <c r="I35" s="9">
        <f t="shared" si="3"/>
        <v>40</v>
      </c>
      <c r="J35" s="10">
        <v>33.54</v>
      </c>
      <c r="K35" s="11">
        <v>37.549999999999997</v>
      </c>
      <c r="L35" s="44">
        <f t="shared" si="4"/>
        <v>6.4600000000000009</v>
      </c>
      <c r="M35" s="45">
        <f t="shared" si="5"/>
        <v>2.4500000000000028</v>
      </c>
    </row>
    <row r="36" spans="2:13" ht="18.75" x14ac:dyDescent="0.3">
      <c r="B36" s="3">
        <v>34</v>
      </c>
      <c r="C36" s="43">
        <v>639715</v>
      </c>
      <c r="D36" s="43">
        <v>639155</v>
      </c>
      <c r="E36" s="43" t="s">
        <v>12</v>
      </c>
      <c r="F36" s="8">
        <v>38.869999999999997</v>
      </c>
      <c r="G36" s="8">
        <v>1.1299999999999999</v>
      </c>
      <c r="H36" s="14" t="s">
        <v>12</v>
      </c>
      <c r="I36" s="9">
        <f t="shared" si="3"/>
        <v>40</v>
      </c>
      <c r="J36" s="10">
        <v>33.54</v>
      </c>
      <c r="K36" s="11">
        <v>37.549999999999997</v>
      </c>
      <c r="L36" s="44">
        <f t="shared" si="4"/>
        <v>6.4600000000000009</v>
      </c>
      <c r="M36" s="45">
        <f t="shared" si="5"/>
        <v>2.4500000000000028</v>
      </c>
    </row>
    <row r="37" spans="2:13" ht="18.75" x14ac:dyDescent="0.3">
      <c r="B37" s="3">
        <v>35</v>
      </c>
      <c r="C37" s="43">
        <v>639715</v>
      </c>
      <c r="D37" s="43">
        <v>639155</v>
      </c>
      <c r="E37" s="43" t="s">
        <v>12</v>
      </c>
      <c r="F37" s="8">
        <v>38.869999999999997</v>
      </c>
      <c r="G37" s="8">
        <v>1.1299999999999999</v>
      </c>
      <c r="H37" s="14" t="s">
        <v>12</v>
      </c>
      <c r="I37" s="9">
        <f t="shared" si="3"/>
        <v>40</v>
      </c>
      <c r="J37" s="10">
        <v>33.54</v>
      </c>
      <c r="K37" s="11">
        <v>37.549999999999997</v>
      </c>
      <c r="L37" s="44">
        <f t="shared" si="4"/>
        <v>6.4600000000000009</v>
      </c>
      <c r="M37" s="45">
        <f t="shared" si="5"/>
        <v>2.4500000000000028</v>
      </c>
    </row>
    <row r="38" spans="2:13" ht="18.75" x14ac:dyDescent="0.3">
      <c r="B38" s="3">
        <v>36</v>
      </c>
      <c r="C38" s="43">
        <v>639715</v>
      </c>
      <c r="D38" s="43">
        <v>639155</v>
      </c>
      <c r="E38" s="43" t="s">
        <v>12</v>
      </c>
      <c r="F38" s="8">
        <v>38.869999999999997</v>
      </c>
      <c r="G38" s="8">
        <v>1.1299999999999999</v>
      </c>
      <c r="H38" s="14" t="s">
        <v>12</v>
      </c>
      <c r="I38" s="9">
        <f t="shared" si="3"/>
        <v>40</v>
      </c>
      <c r="J38" s="10">
        <v>33.54</v>
      </c>
      <c r="K38" s="11">
        <v>37.549999999999997</v>
      </c>
      <c r="L38" s="44">
        <f t="shared" si="4"/>
        <v>6.4600000000000009</v>
      </c>
      <c r="M38" s="45">
        <f t="shared" si="5"/>
        <v>2.4500000000000028</v>
      </c>
    </row>
    <row r="39" spans="2:13" ht="18.75" x14ac:dyDescent="0.3">
      <c r="B39" s="3">
        <v>37</v>
      </c>
      <c r="C39" s="43">
        <v>639715</v>
      </c>
      <c r="D39" s="43">
        <v>639155</v>
      </c>
      <c r="E39" s="43" t="s">
        <v>12</v>
      </c>
      <c r="F39" s="8">
        <v>38.869999999999997</v>
      </c>
      <c r="G39" s="8">
        <v>1.1299999999999999</v>
      </c>
      <c r="H39" s="14" t="s">
        <v>12</v>
      </c>
      <c r="I39" s="9">
        <f t="shared" si="3"/>
        <v>40</v>
      </c>
      <c r="J39" s="10">
        <v>33.54</v>
      </c>
      <c r="K39" s="11">
        <v>37.549999999999997</v>
      </c>
      <c r="L39" s="44">
        <f t="shared" si="4"/>
        <v>6.4600000000000009</v>
      </c>
      <c r="M39" s="45">
        <f t="shared" si="5"/>
        <v>2.4500000000000028</v>
      </c>
    </row>
    <row r="40" spans="2:13" ht="18.75" x14ac:dyDescent="0.3">
      <c r="B40" s="3">
        <v>38</v>
      </c>
      <c r="C40" s="43">
        <v>639715</v>
      </c>
      <c r="D40" s="43">
        <v>639155</v>
      </c>
      <c r="E40" s="43" t="s">
        <v>12</v>
      </c>
      <c r="F40" s="8">
        <v>38.869999999999997</v>
      </c>
      <c r="G40" s="8">
        <v>1.1299999999999999</v>
      </c>
      <c r="H40" s="14" t="s">
        <v>12</v>
      </c>
      <c r="I40" s="9">
        <f t="shared" si="3"/>
        <v>40</v>
      </c>
      <c r="J40" s="10">
        <v>33.54</v>
      </c>
      <c r="K40" s="11">
        <v>37.549999999999997</v>
      </c>
      <c r="L40" s="44">
        <f t="shared" si="4"/>
        <v>6.4600000000000009</v>
      </c>
      <c r="M40" s="45">
        <f t="shared" si="5"/>
        <v>2.4500000000000028</v>
      </c>
    </row>
    <row r="41" spans="2:13" ht="18.75" x14ac:dyDescent="0.3">
      <c r="B41" s="3">
        <v>39</v>
      </c>
      <c r="C41" s="43">
        <v>639715</v>
      </c>
      <c r="D41" s="43">
        <v>639155</v>
      </c>
      <c r="E41" s="43" t="s">
        <v>12</v>
      </c>
      <c r="F41" s="8">
        <v>38.869999999999997</v>
      </c>
      <c r="G41" s="8">
        <v>1.1299999999999999</v>
      </c>
      <c r="H41" s="14" t="s">
        <v>12</v>
      </c>
      <c r="I41" s="9">
        <f t="shared" si="3"/>
        <v>40</v>
      </c>
      <c r="J41" s="10">
        <v>33.54</v>
      </c>
      <c r="K41" s="11">
        <v>37.549999999999997</v>
      </c>
      <c r="L41" s="44">
        <f t="shared" si="4"/>
        <v>6.4600000000000009</v>
      </c>
      <c r="M41" s="45">
        <f t="shared" si="5"/>
        <v>2.4500000000000028</v>
      </c>
    </row>
    <row r="42" spans="2:13" ht="18.75" x14ac:dyDescent="0.3">
      <c r="B42" s="3">
        <v>40</v>
      </c>
      <c r="C42" s="43">
        <v>639715</v>
      </c>
      <c r="D42" s="43">
        <v>639155</v>
      </c>
      <c r="E42" s="43" t="s">
        <v>12</v>
      </c>
      <c r="F42" s="8">
        <v>38.869999999999997</v>
      </c>
      <c r="G42" s="8">
        <v>1.1299999999999999</v>
      </c>
      <c r="H42" s="14" t="s">
        <v>12</v>
      </c>
      <c r="I42" s="9">
        <f t="shared" si="3"/>
        <v>40</v>
      </c>
      <c r="J42" s="10">
        <v>33.54</v>
      </c>
      <c r="K42" s="11">
        <v>37.549999999999997</v>
      </c>
      <c r="L42" s="44">
        <f t="shared" si="4"/>
        <v>6.4600000000000009</v>
      </c>
      <c r="M42" s="45">
        <f t="shared" si="5"/>
        <v>2.4500000000000028</v>
      </c>
    </row>
    <row r="43" spans="2:13" ht="18.75" x14ac:dyDescent="0.3">
      <c r="B43" s="3">
        <v>41</v>
      </c>
      <c r="C43" s="43">
        <v>639715</v>
      </c>
      <c r="D43" s="43">
        <v>639155</v>
      </c>
      <c r="E43" s="43" t="s">
        <v>12</v>
      </c>
      <c r="F43" s="8">
        <v>38.869999999999997</v>
      </c>
      <c r="G43" s="8">
        <v>1.1299999999999999</v>
      </c>
      <c r="H43" s="14" t="s">
        <v>12</v>
      </c>
      <c r="I43" s="9">
        <f t="shared" si="3"/>
        <v>40</v>
      </c>
      <c r="J43" s="10">
        <v>33.54</v>
      </c>
      <c r="K43" s="11">
        <v>37.549999999999997</v>
      </c>
      <c r="L43" s="44">
        <f t="shared" si="4"/>
        <v>6.4600000000000009</v>
      </c>
      <c r="M43" s="45">
        <f t="shared" si="5"/>
        <v>2.4500000000000028</v>
      </c>
    </row>
    <row r="44" spans="2:13" ht="18.75" x14ac:dyDescent="0.3">
      <c r="B44" s="3">
        <v>42</v>
      </c>
      <c r="C44" s="43">
        <v>639715</v>
      </c>
      <c r="D44" s="43">
        <v>639155</v>
      </c>
      <c r="E44" s="43" t="s">
        <v>12</v>
      </c>
      <c r="F44" s="8">
        <v>38.869999999999997</v>
      </c>
      <c r="G44" s="8">
        <v>1.1299999999999999</v>
      </c>
      <c r="H44" s="14" t="s">
        <v>12</v>
      </c>
      <c r="I44" s="9">
        <f t="shared" si="3"/>
        <v>40</v>
      </c>
      <c r="J44" s="10">
        <v>33.54</v>
      </c>
      <c r="K44" s="11">
        <v>37.549999999999997</v>
      </c>
      <c r="L44" s="44">
        <f t="shared" si="4"/>
        <v>6.4600000000000009</v>
      </c>
      <c r="M44" s="45">
        <f t="shared" si="5"/>
        <v>2.4500000000000028</v>
      </c>
    </row>
    <row r="45" spans="2:13" ht="18.75" x14ac:dyDescent="0.3">
      <c r="B45" s="3">
        <v>43</v>
      </c>
      <c r="C45" s="43">
        <v>639715</v>
      </c>
      <c r="D45" s="43">
        <v>639155</v>
      </c>
      <c r="E45" s="43" t="s">
        <v>12</v>
      </c>
      <c r="F45" s="8">
        <v>38.869999999999997</v>
      </c>
      <c r="G45" s="8">
        <v>1.1299999999999999</v>
      </c>
      <c r="H45" s="14" t="s">
        <v>12</v>
      </c>
      <c r="I45" s="9">
        <f t="shared" si="3"/>
        <v>40</v>
      </c>
      <c r="J45" s="10">
        <v>33.54</v>
      </c>
      <c r="K45" s="11">
        <v>37.549999999999997</v>
      </c>
      <c r="L45" s="44">
        <f t="shared" si="4"/>
        <v>6.4600000000000009</v>
      </c>
      <c r="M45" s="45">
        <f t="shared" si="5"/>
        <v>2.4500000000000028</v>
      </c>
    </row>
    <row r="46" spans="2:13" ht="18.75" x14ac:dyDescent="0.3">
      <c r="B46" s="3">
        <v>44</v>
      </c>
      <c r="C46" s="43">
        <v>639715</v>
      </c>
      <c r="D46" s="43">
        <v>639155</v>
      </c>
      <c r="E46" s="43" t="s">
        <v>12</v>
      </c>
      <c r="F46" s="8">
        <v>38.869999999999997</v>
      </c>
      <c r="G46" s="8">
        <v>1.1299999999999999</v>
      </c>
      <c r="H46" s="14" t="s">
        <v>12</v>
      </c>
      <c r="I46" s="9">
        <f t="shared" si="3"/>
        <v>40</v>
      </c>
      <c r="J46" s="10">
        <v>33.54</v>
      </c>
      <c r="K46" s="11">
        <v>37.549999999999997</v>
      </c>
      <c r="L46" s="44">
        <f t="shared" si="4"/>
        <v>6.4600000000000009</v>
      </c>
      <c r="M46" s="45">
        <f t="shared" si="5"/>
        <v>2.4500000000000028</v>
      </c>
    </row>
    <row r="47" spans="2:13" ht="18.75" x14ac:dyDescent="0.3">
      <c r="B47" s="3">
        <v>45</v>
      </c>
      <c r="C47" s="43">
        <v>639715</v>
      </c>
      <c r="D47" s="43">
        <v>639155</v>
      </c>
      <c r="E47" s="43" t="s">
        <v>12</v>
      </c>
      <c r="F47" s="8">
        <v>38.869999999999997</v>
      </c>
      <c r="G47" s="8">
        <v>1.1299999999999999</v>
      </c>
      <c r="H47" s="14" t="s">
        <v>12</v>
      </c>
      <c r="I47" s="9">
        <f t="shared" si="3"/>
        <v>40</v>
      </c>
      <c r="J47" s="10">
        <v>33.54</v>
      </c>
      <c r="K47" s="11">
        <v>37.549999999999997</v>
      </c>
      <c r="L47" s="44">
        <f t="shared" si="4"/>
        <v>6.4600000000000009</v>
      </c>
      <c r="M47" s="45">
        <f t="shared" si="5"/>
        <v>2.4500000000000028</v>
      </c>
    </row>
    <row r="48" spans="2:13" ht="18.75" x14ac:dyDescent="0.3">
      <c r="B48" s="3">
        <v>46</v>
      </c>
      <c r="C48" s="43">
        <v>639715</v>
      </c>
      <c r="D48" s="43">
        <v>639155</v>
      </c>
      <c r="E48" s="43" t="s">
        <v>12</v>
      </c>
      <c r="F48" s="8">
        <v>38.869999999999997</v>
      </c>
      <c r="G48" s="8">
        <v>1.1299999999999999</v>
      </c>
      <c r="H48" s="14" t="s">
        <v>12</v>
      </c>
      <c r="I48" s="9">
        <f t="shared" si="3"/>
        <v>40</v>
      </c>
      <c r="J48" s="10">
        <v>33.54</v>
      </c>
      <c r="K48" s="11">
        <v>37.549999999999997</v>
      </c>
      <c r="L48" s="44">
        <f t="shared" si="4"/>
        <v>6.4600000000000009</v>
      </c>
      <c r="M48" s="45">
        <f t="shared" si="5"/>
        <v>2.4500000000000028</v>
      </c>
    </row>
    <row r="49" spans="2:13" ht="18.75" x14ac:dyDescent="0.3">
      <c r="B49" s="3">
        <v>47</v>
      </c>
      <c r="C49" s="43">
        <v>639715</v>
      </c>
      <c r="D49" s="43">
        <v>639155</v>
      </c>
      <c r="E49" s="43" t="s">
        <v>12</v>
      </c>
      <c r="F49" s="8">
        <v>38.869999999999997</v>
      </c>
      <c r="G49" s="8">
        <v>1.1299999999999999</v>
      </c>
      <c r="H49" s="14" t="s">
        <v>12</v>
      </c>
      <c r="I49" s="9">
        <f t="shared" si="3"/>
        <v>40</v>
      </c>
      <c r="J49" s="10">
        <v>33.54</v>
      </c>
      <c r="K49" s="11">
        <v>37.549999999999997</v>
      </c>
      <c r="L49" s="44">
        <f t="shared" si="4"/>
        <v>6.4600000000000009</v>
      </c>
      <c r="M49" s="45">
        <f t="shared" si="5"/>
        <v>2.4500000000000028</v>
      </c>
    </row>
    <row r="50" spans="2:13" ht="18.75" x14ac:dyDescent="0.3">
      <c r="B50" s="3">
        <v>48</v>
      </c>
      <c r="C50" s="43">
        <v>639715</v>
      </c>
      <c r="D50" s="43">
        <v>639155</v>
      </c>
      <c r="E50" s="43" t="s">
        <v>12</v>
      </c>
      <c r="F50" s="8">
        <v>38.869999999999997</v>
      </c>
      <c r="G50" s="8">
        <v>1.1299999999999999</v>
      </c>
      <c r="H50" s="14" t="s">
        <v>12</v>
      </c>
      <c r="I50" s="9">
        <f t="shared" si="3"/>
        <v>40</v>
      </c>
      <c r="J50" s="10">
        <v>33.54</v>
      </c>
      <c r="K50" s="11">
        <v>37.549999999999997</v>
      </c>
      <c r="L50" s="44">
        <f t="shared" si="4"/>
        <v>6.4600000000000009</v>
      </c>
      <c r="M50" s="45">
        <f t="shared" si="5"/>
        <v>2.4500000000000028</v>
      </c>
    </row>
    <row r="51" spans="2:13" ht="18.75" x14ac:dyDescent="0.3">
      <c r="B51" s="3">
        <v>49</v>
      </c>
      <c r="C51" s="43">
        <v>639715</v>
      </c>
      <c r="D51" s="43">
        <v>639155</v>
      </c>
      <c r="E51" s="43" t="s">
        <v>12</v>
      </c>
      <c r="F51" s="8">
        <v>38.869999999999997</v>
      </c>
      <c r="G51" s="8">
        <v>1.1299999999999999</v>
      </c>
      <c r="H51" s="14" t="s">
        <v>12</v>
      </c>
      <c r="I51" s="9">
        <f t="shared" si="3"/>
        <v>40</v>
      </c>
      <c r="J51" s="10">
        <v>33.54</v>
      </c>
      <c r="K51" s="11">
        <v>37.549999999999997</v>
      </c>
      <c r="L51" s="44">
        <f t="shared" si="4"/>
        <v>6.4600000000000009</v>
      </c>
      <c r="M51" s="45">
        <f t="shared" si="5"/>
        <v>2.4500000000000028</v>
      </c>
    </row>
    <row r="52" spans="2:13" ht="18.75" x14ac:dyDescent="0.3">
      <c r="B52" s="3">
        <v>50</v>
      </c>
      <c r="C52" s="43">
        <v>639715</v>
      </c>
      <c r="D52" s="43">
        <v>639155</v>
      </c>
      <c r="E52" s="43" t="s">
        <v>12</v>
      </c>
      <c r="F52" s="8">
        <v>38.869999999999997</v>
      </c>
      <c r="G52" s="8">
        <v>1.1299999999999999</v>
      </c>
      <c r="H52" s="14" t="s">
        <v>12</v>
      </c>
      <c r="I52" s="9">
        <f t="shared" si="3"/>
        <v>40</v>
      </c>
      <c r="J52" s="10">
        <v>33.54</v>
      </c>
      <c r="K52" s="11">
        <v>37.549999999999997</v>
      </c>
      <c r="L52" s="44">
        <f t="shared" si="4"/>
        <v>6.4600000000000009</v>
      </c>
      <c r="M52" s="45">
        <f t="shared" si="5"/>
        <v>2.4500000000000028</v>
      </c>
    </row>
    <row r="53" spans="2:13" ht="18.75" x14ac:dyDescent="0.3">
      <c r="B53" s="3">
        <v>51</v>
      </c>
      <c r="C53" s="43">
        <v>639715</v>
      </c>
      <c r="D53" s="43">
        <v>639155</v>
      </c>
      <c r="E53" s="43" t="s">
        <v>12</v>
      </c>
      <c r="F53" s="8">
        <v>38.869999999999997</v>
      </c>
      <c r="G53" s="8">
        <v>1.1299999999999999</v>
      </c>
      <c r="H53" s="14" t="s">
        <v>12</v>
      </c>
      <c r="I53" s="9">
        <f t="shared" si="3"/>
        <v>40</v>
      </c>
      <c r="J53" s="10">
        <v>33.54</v>
      </c>
      <c r="K53" s="11">
        <v>37.549999999999997</v>
      </c>
      <c r="L53" s="44">
        <f t="shared" si="4"/>
        <v>6.4600000000000009</v>
      </c>
      <c r="M53" s="45">
        <f t="shared" si="5"/>
        <v>2.4500000000000028</v>
      </c>
    </row>
    <row r="54" spans="2:13" ht="18.75" x14ac:dyDescent="0.3">
      <c r="B54" s="3">
        <v>52</v>
      </c>
      <c r="C54" s="43">
        <v>639715</v>
      </c>
      <c r="D54" s="43">
        <v>639155</v>
      </c>
      <c r="E54" s="43" t="s">
        <v>12</v>
      </c>
      <c r="F54" s="8">
        <v>38.869999999999997</v>
      </c>
      <c r="G54" s="8">
        <v>1.1299999999999999</v>
      </c>
      <c r="H54" s="14" t="s">
        <v>12</v>
      </c>
      <c r="I54" s="9">
        <f t="shared" si="3"/>
        <v>40</v>
      </c>
      <c r="J54" s="10">
        <v>33.54</v>
      </c>
      <c r="K54" s="11">
        <v>37.549999999999997</v>
      </c>
      <c r="L54" s="44">
        <f t="shared" si="4"/>
        <v>6.4600000000000009</v>
      </c>
      <c r="M54" s="45">
        <f t="shared" si="5"/>
        <v>2.4500000000000028</v>
      </c>
    </row>
    <row r="55" spans="2:13" ht="18.75" x14ac:dyDescent="0.3">
      <c r="B55" s="3">
        <v>53</v>
      </c>
      <c r="C55" s="43">
        <v>639715</v>
      </c>
      <c r="D55" s="43">
        <v>639155</v>
      </c>
      <c r="E55" s="43" t="s">
        <v>12</v>
      </c>
      <c r="F55" s="8">
        <v>38.869999999999997</v>
      </c>
      <c r="G55" s="8">
        <v>1.1299999999999999</v>
      </c>
      <c r="H55" s="14" t="s">
        <v>12</v>
      </c>
      <c r="I55" s="9">
        <f t="shared" si="3"/>
        <v>40</v>
      </c>
      <c r="J55" s="10">
        <v>33.54</v>
      </c>
      <c r="K55" s="11">
        <v>37.549999999999997</v>
      </c>
      <c r="L55" s="44">
        <f t="shared" si="4"/>
        <v>6.4600000000000009</v>
      </c>
      <c r="M55" s="45">
        <f t="shared" si="5"/>
        <v>2.4500000000000028</v>
      </c>
    </row>
    <row r="56" spans="2:13" ht="18.75" x14ac:dyDescent="0.3">
      <c r="B56" s="3">
        <v>54</v>
      </c>
      <c r="C56" s="43">
        <v>639715</v>
      </c>
      <c r="D56" s="43">
        <v>639155</v>
      </c>
      <c r="E56" s="43" t="s">
        <v>12</v>
      </c>
      <c r="F56" s="8">
        <v>38.869999999999997</v>
      </c>
      <c r="G56" s="8">
        <v>1.1299999999999999</v>
      </c>
      <c r="H56" s="14" t="s">
        <v>12</v>
      </c>
      <c r="I56" s="9">
        <f t="shared" si="3"/>
        <v>40</v>
      </c>
      <c r="J56" s="10">
        <v>33.54</v>
      </c>
      <c r="K56" s="11">
        <v>37.549999999999997</v>
      </c>
      <c r="L56" s="44">
        <f t="shared" si="4"/>
        <v>6.4600000000000009</v>
      </c>
      <c r="M56" s="45">
        <f t="shared" si="5"/>
        <v>2.4500000000000028</v>
      </c>
    </row>
    <row r="57" spans="2:13" ht="18.75" x14ac:dyDescent="0.3">
      <c r="B57" s="3">
        <v>55</v>
      </c>
      <c r="C57" s="43">
        <v>639715</v>
      </c>
      <c r="D57" s="43">
        <v>639155</v>
      </c>
      <c r="E57" s="43" t="s">
        <v>12</v>
      </c>
      <c r="F57" s="8">
        <v>38.869999999999997</v>
      </c>
      <c r="G57" s="8">
        <v>1.1299999999999999</v>
      </c>
      <c r="H57" s="14" t="s">
        <v>12</v>
      </c>
      <c r="I57" s="9">
        <f t="shared" si="3"/>
        <v>40</v>
      </c>
      <c r="J57" s="10">
        <v>33.54</v>
      </c>
      <c r="K57" s="11">
        <v>37.549999999999997</v>
      </c>
      <c r="L57" s="44">
        <f t="shared" si="4"/>
        <v>6.4600000000000009</v>
      </c>
      <c r="M57" s="45">
        <f t="shared" si="5"/>
        <v>2.4500000000000028</v>
      </c>
    </row>
    <row r="58" spans="2:13" ht="18.75" x14ac:dyDescent="0.3">
      <c r="B58" s="3">
        <v>56</v>
      </c>
      <c r="C58" s="43">
        <v>639715</v>
      </c>
      <c r="D58" s="43">
        <v>639155</v>
      </c>
      <c r="E58" s="43" t="s">
        <v>12</v>
      </c>
      <c r="F58" s="8">
        <v>38.869999999999997</v>
      </c>
      <c r="G58" s="8">
        <v>1.1299999999999999</v>
      </c>
      <c r="H58" s="14" t="s">
        <v>12</v>
      </c>
      <c r="I58" s="9">
        <f t="shared" si="3"/>
        <v>40</v>
      </c>
      <c r="J58" s="10">
        <v>33.54</v>
      </c>
      <c r="K58" s="11">
        <v>37.549999999999997</v>
      </c>
      <c r="L58" s="44">
        <f t="shared" si="4"/>
        <v>6.4600000000000009</v>
      </c>
      <c r="M58" s="45">
        <f t="shared" si="5"/>
        <v>2.4500000000000028</v>
      </c>
    </row>
    <row r="59" spans="2:13" ht="18.75" x14ac:dyDescent="0.3">
      <c r="B59" s="3">
        <v>57</v>
      </c>
      <c r="C59" s="43">
        <v>639715</v>
      </c>
      <c r="D59" s="43">
        <v>639155</v>
      </c>
      <c r="E59" s="43" t="s">
        <v>12</v>
      </c>
      <c r="F59" s="8">
        <v>38.869999999999997</v>
      </c>
      <c r="G59" s="8">
        <v>1.1299999999999999</v>
      </c>
      <c r="H59" s="14" t="s">
        <v>12</v>
      </c>
      <c r="I59" s="9">
        <f t="shared" si="3"/>
        <v>40</v>
      </c>
      <c r="J59" s="10">
        <v>33.54</v>
      </c>
      <c r="K59" s="11">
        <v>37.549999999999997</v>
      </c>
      <c r="L59" s="44">
        <f t="shared" si="4"/>
        <v>6.4600000000000009</v>
      </c>
      <c r="M59" s="45">
        <f t="shared" si="5"/>
        <v>2.4500000000000028</v>
      </c>
    </row>
    <row r="60" spans="2:13" ht="18.75" x14ac:dyDescent="0.3">
      <c r="B60" s="3">
        <v>58</v>
      </c>
      <c r="C60" s="43">
        <v>639715</v>
      </c>
      <c r="D60" s="43">
        <v>639155</v>
      </c>
      <c r="E60" s="43" t="s">
        <v>12</v>
      </c>
      <c r="F60" s="8">
        <v>38.869999999999997</v>
      </c>
      <c r="G60" s="8">
        <v>1.1299999999999999</v>
      </c>
      <c r="H60" s="14" t="s">
        <v>12</v>
      </c>
      <c r="I60" s="9">
        <f t="shared" si="3"/>
        <v>40</v>
      </c>
      <c r="J60" s="10">
        <v>33.54</v>
      </c>
      <c r="K60" s="11">
        <v>37.549999999999997</v>
      </c>
      <c r="L60" s="44">
        <f t="shared" si="4"/>
        <v>6.4600000000000009</v>
      </c>
      <c r="M60" s="45">
        <f t="shared" si="5"/>
        <v>2.4500000000000028</v>
      </c>
    </row>
    <row r="61" spans="2:13" ht="18.75" x14ac:dyDescent="0.3">
      <c r="B61" s="3">
        <v>59</v>
      </c>
      <c r="C61" s="43">
        <v>639715</v>
      </c>
      <c r="D61" s="43">
        <v>639155</v>
      </c>
      <c r="E61" s="43" t="s">
        <v>12</v>
      </c>
      <c r="F61" s="8">
        <v>38.869999999999997</v>
      </c>
      <c r="G61" s="8">
        <v>1.1299999999999999</v>
      </c>
      <c r="H61" s="14" t="s">
        <v>12</v>
      </c>
      <c r="I61" s="9">
        <f t="shared" si="3"/>
        <v>40</v>
      </c>
      <c r="J61" s="10">
        <v>33.54</v>
      </c>
      <c r="K61" s="11">
        <v>37.549999999999997</v>
      </c>
      <c r="L61" s="44">
        <f t="shared" si="4"/>
        <v>6.4600000000000009</v>
      </c>
      <c r="M61" s="45">
        <f t="shared" si="5"/>
        <v>2.4500000000000028</v>
      </c>
    </row>
    <row r="62" spans="2:13" ht="18.75" x14ac:dyDescent="0.3">
      <c r="B62" s="3">
        <v>60</v>
      </c>
      <c r="C62" s="43">
        <v>639715</v>
      </c>
      <c r="D62" s="43">
        <v>639155</v>
      </c>
      <c r="E62" s="43" t="s">
        <v>12</v>
      </c>
      <c r="F62" s="8">
        <v>38.869999999999997</v>
      </c>
      <c r="G62" s="8">
        <v>1.1299999999999999</v>
      </c>
      <c r="H62" s="14" t="s">
        <v>12</v>
      </c>
      <c r="I62" s="9">
        <f t="shared" si="3"/>
        <v>40</v>
      </c>
      <c r="J62" s="10">
        <v>33.54</v>
      </c>
      <c r="K62" s="11">
        <v>37.549999999999997</v>
      </c>
      <c r="L62" s="44">
        <f t="shared" si="4"/>
        <v>6.4600000000000009</v>
      </c>
      <c r="M62" s="45">
        <f t="shared" si="5"/>
        <v>2.4500000000000028</v>
      </c>
    </row>
    <row r="63" spans="2:13" ht="18.75" x14ac:dyDescent="0.3">
      <c r="B63" s="3"/>
      <c r="C63" s="7"/>
      <c r="D63" s="7"/>
      <c r="E63" s="7"/>
      <c r="F63" s="16"/>
      <c r="G63" s="16"/>
      <c r="H63" s="19"/>
      <c r="I63" s="17"/>
      <c r="J63" s="16"/>
      <c r="K63" s="16"/>
      <c r="L63" s="18"/>
      <c r="M63" s="18"/>
    </row>
    <row r="64" spans="2:13" ht="18.75" x14ac:dyDescent="0.3">
      <c r="B64" s="3"/>
      <c r="C64" s="7"/>
      <c r="D64" s="7"/>
      <c r="E64" s="7"/>
      <c r="F64" s="16"/>
      <c r="G64" s="16"/>
      <c r="H64" s="19"/>
      <c r="I64" s="17"/>
      <c r="J64" s="16"/>
      <c r="K64" s="16"/>
      <c r="L64" s="18"/>
      <c r="M64" s="18"/>
    </row>
    <row r="65" spans="2:13" ht="18.75" x14ac:dyDescent="0.3">
      <c r="B65" s="3"/>
      <c r="C65" s="7"/>
      <c r="D65" s="7"/>
      <c r="E65" s="7"/>
      <c r="F65" s="16"/>
      <c r="G65" s="16"/>
      <c r="H65" s="19"/>
      <c r="I65" s="17"/>
      <c r="J65" s="16"/>
      <c r="K65" s="16"/>
      <c r="L65" s="18"/>
      <c r="M65" s="18"/>
    </row>
    <row r="66" spans="2:13" ht="18.75" x14ac:dyDescent="0.3">
      <c r="B66" s="3"/>
      <c r="C66" s="7"/>
      <c r="D66" s="7"/>
      <c r="E66" s="7"/>
      <c r="F66" s="16"/>
      <c r="G66" s="16"/>
      <c r="H66" s="19"/>
      <c r="I66" s="17"/>
      <c r="J66" s="16"/>
      <c r="K66" s="16"/>
      <c r="L66" s="18"/>
      <c r="M66" s="18"/>
    </row>
    <row r="67" spans="2:13" ht="18.75" x14ac:dyDescent="0.3">
      <c r="B67" s="3"/>
      <c r="C67" s="7"/>
      <c r="D67" s="7"/>
      <c r="E67" s="7"/>
      <c r="F67" s="16"/>
      <c r="G67" s="16"/>
      <c r="H67" s="19"/>
      <c r="I67" s="17"/>
      <c r="J67" s="16"/>
      <c r="K67" s="16"/>
      <c r="L67" s="18"/>
      <c r="M67" s="18"/>
    </row>
    <row r="68" spans="2:13" ht="18.75" x14ac:dyDescent="0.3">
      <c r="B68" s="3"/>
      <c r="C68" s="7"/>
      <c r="D68" s="7"/>
      <c r="E68" s="7"/>
      <c r="F68" s="16"/>
      <c r="G68" s="16"/>
      <c r="H68" s="19"/>
      <c r="I68" s="17"/>
      <c r="J68" s="16"/>
      <c r="K68" s="16"/>
      <c r="L68" s="18"/>
      <c r="M68" s="18"/>
    </row>
    <row r="69" spans="2:13" ht="18.75" x14ac:dyDescent="0.3">
      <c r="B69" s="3"/>
      <c r="C69" s="7"/>
      <c r="D69" s="7"/>
      <c r="E69" s="7"/>
      <c r="F69" s="16"/>
      <c r="G69" s="16"/>
      <c r="H69" s="19"/>
      <c r="I69" s="17"/>
      <c r="J69" s="16"/>
      <c r="K69" s="16"/>
      <c r="L69" s="18"/>
      <c r="M69" s="18"/>
    </row>
    <row r="70" spans="2:13" ht="18.75" x14ac:dyDescent="0.3">
      <c r="B70" s="3"/>
      <c r="C70" s="7"/>
      <c r="D70" s="7"/>
      <c r="E70" s="7"/>
      <c r="F70" s="16"/>
      <c r="G70" s="16"/>
      <c r="H70" s="19"/>
      <c r="I70" s="17"/>
      <c r="J70" s="16"/>
      <c r="K70" s="16"/>
      <c r="L70" s="18"/>
      <c r="M70" s="18"/>
    </row>
    <row r="71" spans="2:13" ht="18.75" x14ac:dyDescent="0.3">
      <c r="B71" s="3"/>
      <c r="C71" s="7"/>
      <c r="D71" s="7"/>
      <c r="E71" s="7"/>
      <c r="F71" s="16"/>
      <c r="G71" s="16"/>
      <c r="H71" s="19"/>
      <c r="I71" s="17"/>
      <c r="J71" s="16"/>
      <c r="K71" s="16"/>
      <c r="L71" s="18"/>
      <c r="M71" s="18"/>
    </row>
    <row r="72" spans="2:13" ht="18.75" x14ac:dyDescent="0.3">
      <c r="B72" s="3"/>
      <c r="C72" s="7"/>
      <c r="D72" s="7"/>
      <c r="E72" s="7"/>
      <c r="F72" s="16"/>
      <c r="G72" s="16"/>
      <c r="H72" s="19"/>
      <c r="I72" s="17"/>
      <c r="J72" s="16"/>
      <c r="K72" s="16"/>
      <c r="L72" s="18"/>
      <c r="M72" s="18"/>
    </row>
    <row r="73" spans="2:13" ht="18.75" x14ac:dyDescent="0.3">
      <c r="B73" s="3"/>
      <c r="C73" s="7"/>
      <c r="D73" s="7"/>
      <c r="E73" s="7"/>
      <c r="F73" s="16"/>
      <c r="G73" s="16"/>
      <c r="H73" s="19"/>
      <c r="I73" s="17"/>
      <c r="J73" s="16"/>
      <c r="K73" s="16"/>
      <c r="L73" s="18"/>
      <c r="M73" s="18"/>
    </row>
    <row r="74" spans="2:13" ht="18.75" x14ac:dyDescent="0.3">
      <c r="B74" s="3"/>
      <c r="C74" s="7"/>
      <c r="D74" s="7"/>
      <c r="E74" s="7"/>
      <c r="F74" s="16"/>
      <c r="G74" s="16"/>
      <c r="H74" s="19"/>
      <c r="I74" s="17"/>
      <c r="J74" s="16"/>
      <c r="K74" s="16"/>
      <c r="L74" s="18"/>
      <c r="M74" s="18"/>
    </row>
    <row r="75" spans="2:13" ht="18.75" x14ac:dyDescent="0.3">
      <c r="B75" s="3"/>
      <c r="C75" s="7"/>
      <c r="D75" s="7"/>
      <c r="E75" s="7"/>
      <c r="F75" s="16"/>
      <c r="G75" s="16"/>
      <c r="H75" s="19"/>
      <c r="I75" s="17"/>
      <c r="J75" s="16"/>
      <c r="K75" s="16"/>
      <c r="L75" s="18"/>
      <c r="M75" s="18"/>
    </row>
    <row r="76" spans="2:13" ht="18.75" x14ac:dyDescent="0.3">
      <c r="B76" s="3"/>
      <c r="C76" s="7"/>
      <c r="D76" s="7"/>
      <c r="E76" s="7"/>
      <c r="F76" s="16"/>
      <c r="G76" s="16"/>
      <c r="H76" s="19"/>
      <c r="I76" s="17"/>
      <c r="J76" s="16"/>
      <c r="K76" s="16"/>
      <c r="L76" s="18"/>
      <c r="M76" s="18"/>
    </row>
    <row r="77" spans="2:13" ht="18.75" x14ac:dyDescent="0.3">
      <c r="B77" s="3"/>
      <c r="C77" s="7"/>
      <c r="D77" s="7"/>
      <c r="E77" s="7"/>
      <c r="F77" s="16"/>
      <c r="G77" s="16"/>
      <c r="H77" s="19"/>
      <c r="I77" s="17"/>
      <c r="J77" s="16"/>
      <c r="K77" s="16"/>
      <c r="L77" s="18"/>
      <c r="M77" s="18"/>
    </row>
    <row r="78" spans="2:13" ht="18.75" x14ac:dyDescent="0.3">
      <c r="B78" s="3"/>
      <c r="C78" s="7"/>
      <c r="D78" s="7"/>
      <c r="E78" s="7"/>
      <c r="F78" s="16"/>
      <c r="G78" s="16"/>
      <c r="H78" s="19"/>
      <c r="I78" s="17"/>
      <c r="J78" s="16"/>
      <c r="K78" s="16"/>
      <c r="L78" s="18"/>
      <c r="M78" s="18"/>
    </row>
    <row r="79" spans="2:13" ht="18.75" x14ac:dyDescent="0.3">
      <c r="B79" s="3"/>
      <c r="C79" s="7"/>
      <c r="D79" s="7"/>
      <c r="E79" s="7"/>
      <c r="F79" s="16"/>
      <c r="G79" s="16"/>
      <c r="H79" s="19"/>
      <c r="I79" s="17"/>
      <c r="J79" s="16"/>
      <c r="K79" s="16"/>
      <c r="L79" s="18"/>
      <c r="M79" s="18"/>
    </row>
    <row r="80" spans="2:13" ht="18.75" x14ac:dyDescent="0.3">
      <c r="B80" s="3"/>
      <c r="C80" s="7"/>
      <c r="D80" s="7"/>
      <c r="E80" s="7"/>
      <c r="F80" s="16"/>
      <c r="G80" s="16"/>
      <c r="H80" s="19"/>
      <c r="I80" s="17"/>
      <c r="J80" s="16"/>
      <c r="K80" s="16"/>
      <c r="L80" s="18"/>
      <c r="M80" s="18"/>
    </row>
    <row r="81" spans="1:13" ht="18.75" x14ac:dyDescent="0.3">
      <c r="B81" s="3"/>
      <c r="C81" s="7"/>
      <c r="D81" s="7"/>
      <c r="E81" s="7"/>
      <c r="F81" s="16"/>
      <c r="G81" s="16"/>
      <c r="H81" s="19"/>
      <c r="I81" s="17"/>
      <c r="J81" s="16"/>
      <c r="K81" s="16"/>
      <c r="L81" s="18"/>
      <c r="M81" s="18"/>
    </row>
    <row r="82" spans="1:13" ht="18.75" x14ac:dyDescent="0.3">
      <c r="A82" s="25"/>
      <c r="B82" s="3"/>
      <c r="C82" s="7"/>
      <c r="D82" s="7"/>
      <c r="E82" s="7"/>
      <c r="F82" s="16"/>
      <c r="G82" s="16"/>
      <c r="H82" s="19"/>
      <c r="I82" s="17"/>
      <c r="J82" s="16"/>
      <c r="K82" s="16"/>
      <c r="L82" s="18"/>
      <c r="M82" s="18"/>
    </row>
    <row r="83" spans="1:13" ht="18.75" x14ac:dyDescent="0.3">
      <c r="A83" s="25"/>
      <c r="B83" s="3"/>
      <c r="C83" s="7"/>
      <c r="D83" s="7"/>
      <c r="E83" s="7"/>
      <c r="F83" s="16"/>
      <c r="G83" s="16"/>
      <c r="H83" s="19"/>
      <c r="I83" s="17"/>
      <c r="J83" s="16"/>
      <c r="K83" s="16"/>
      <c r="L83" s="18"/>
      <c r="M83" s="18"/>
    </row>
    <row r="84" spans="1:13" ht="18.75" x14ac:dyDescent="0.3">
      <c r="A84" s="25"/>
      <c r="B84" s="3"/>
      <c r="C84" s="7"/>
      <c r="D84" s="7"/>
      <c r="E84" s="7"/>
      <c r="F84" s="16"/>
      <c r="G84" s="16"/>
      <c r="H84" s="16"/>
      <c r="I84" s="17"/>
      <c r="J84" s="16"/>
      <c r="K84" s="16"/>
      <c r="L84" s="18"/>
      <c r="M84" s="18"/>
    </row>
    <row r="85" spans="1:13" ht="18.75" x14ac:dyDescent="0.3">
      <c r="A85" s="25"/>
      <c r="B85" s="3"/>
      <c r="C85" s="7"/>
      <c r="D85" s="7"/>
      <c r="E85" s="7"/>
      <c r="F85" s="16"/>
      <c r="G85" s="16"/>
      <c r="H85" s="19"/>
      <c r="I85" s="17"/>
      <c r="J85" s="16"/>
      <c r="K85" s="16"/>
      <c r="L85" s="18"/>
      <c r="M85" s="18"/>
    </row>
    <row r="86" spans="1:13" ht="18.75" x14ac:dyDescent="0.3">
      <c r="B86" s="3"/>
      <c r="C86" s="7"/>
      <c r="D86" s="7"/>
      <c r="E86" s="7"/>
      <c r="F86" s="16"/>
      <c r="G86" s="16"/>
      <c r="H86" s="19"/>
      <c r="I86" s="17"/>
      <c r="J86" s="16"/>
      <c r="K86" s="16"/>
      <c r="L86" s="18"/>
      <c r="M86" s="18"/>
    </row>
    <row r="87" spans="1:13" ht="18.75" x14ac:dyDescent="0.3">
      <c r="B87" s="3"/>
      <c r="C87" s="7"/>
      <c r="D87" s="7"/>
      <c r="E87" s="7"/>
      <c r="F87" s="16"/>
      <c r="G87" s="16"/>
      <c r="H87" s="19"/>
      <c r="I87" s="17"/>
      <c r="J87" s="16"/>
      <c r="K87" s="16"/>
      <c r="L87" s="18"/>
      <c r="M87" s="18"/>
    </row>
    <row r="88" spans="1:13" ht="18.75" x14ac:dyDescent="0.3">
      <c r="B88" s="3"/>
      <c r="C88" s="7"/>
      <c r="D88" s="7"/>
      <c r="E88" s="7"/>
      <c r="F88" s="16"/>
      <c r="G88" s="16"/>
      <c r="H88" s="19"/>
      <c r="I88" s="17"/>
      <c r="J88" s="16"/>
      <c r="K88" s="16"/>
      <c r="L88" s="18"/>
      <c r="M88" s="18"/>
    </row>
    <row r="89" spans="1:13" ht="18.75" x14ac:dyDescent="0.3">
      <c r="B89" s="3"/>
      <c r="C89" s="7"/>
      <c r="D89" s="7"/>
      <c r="E89" s="7"/>
      <c r="F89" s="16"/>
      <c r="G89" s="16"/>
      <c r="H89" s="19"/>
      <c r="I89" s="17"/>
      <c r="J89" s="16"/>
      <c r="K89" s="16"/>
      <c r="L89" s="18"/>
      <c r="M89" s="18"/>
    </row>
    <row r="90" spans="1:13" ht="18.75" x14ac:dyDescent="0.3">
      <c r="B90" s="3"/>
      <c r="C90" s="7"/>
      <c r="D90" s="7"/>
      <c r="E90" s="7"/>
      <c r="F90" s="16"/>
      <c r="G90" s="16"/>
      <c r="H90" s="19"/>
      <c r="I90" s="17"/>
      <c r="J90" s="16"/>
      <c r="K90" s="16"/>
      <c r="L90" s="18"/>
      <c r="M90" s="18"/>
    </row>
    <row r="91" spans="1:13" ht="18.75" x14ac:dyDescent="0.3">
      <c r="B91" s="3"/>
      <c r="C91" s="7"/>
      <c r="D91" s="7"/>
      <c r="E91" s="7"/>
      <c r="F91" s="16"/>
      <c r="G91" s="16"/>
      <c r="H91" s="19"/>
      <c r="I91" s="17"/>
      <c r="J91" s="16"/>
      <c r="K91" s="16"/>
      <c r="L91" s="18"/>
      <c r="M91" s="18"/>
    </row>
    <row r="92" spans="1:13" ht="18.75" x14ac:dyDescent="0.3">
      <c r="B92" s="3"/>
      <c r="C92" s="7"/>
      <c r="D92" s="7"/>
      <c r="E92" s="7"/>
      <c r="F92" s="16"/>
      <c r="G92" s="16"/>
      <c r="H92" s="19"/>
      <c r="I92" s="17"/>
      <c r="J92" s="16"/>
      <c r="K92" s="16"/>
      <c r="L92" s="18"/>
      <c r="M92" s="18"/>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25"/>
      <c r="B136" s="3"/>
      <c r="C136" s="7"/>
      <c r="D136" s="7"/>
      <c r="E136" s="7"/>
      <c r="F136" s="16"/>
      <c r="G136" s="16"/>
      <c r="H136" s="19"/>
      <c r="I136" s="17"/>
      <c r="J136" s="16"/>
      <c r="K136" s="16"/>
      <c r="L136" s="18"/>
      <c r="M136" s="18"/>
    </row>
    <row r="137" spans="1:13" ht="18.75" x14ac:dyDescent="0.3">
      <c r="A137" s="25"/>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25"/>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25"/>
      <c r="B225" s="3"/>
      <c r="C225" s="7"/>
      <c r="D225" s="7"/>
      <c r="E225" s="7"/>
      <c r="F225" s="16"/>
      <c r="G225" s="16"/>
      <c r="H225" s="16"/>
      <c r="I225" s="17"/>
      <c r="J225" s="16"/>
      <c r="K225" s="16"/>
      <c r="L225" s="18"/>
      <c r="M225" s="18"/>
    </row>
    <row r="226" spans="1:13" ht="18.75" x14ac:dyDescent="0.3">
      <c r="A226" s="25"/>
      <c r="B226" s="3"/>
      <c r="C226" s="7"/>
      <c r="D226" s="7"/>
      <c r="E226" s="7"/>
      <c r="F226" s="16"/>
      <c r="G226" s="16"/>
      <c r="H226" s="19"/>
      <c r="I226" s="17"/>
      <c r="J226" s="16"/>
      <c r="K226" s="16"/>
      <c r="L226" s="18"/>
      <c r="M226" s="18"/>
    </row>
    <row r="227" spans="1:13" ht="18.75" x14ac:dyDescent="0.3">
      <c r="A227" s="25"/>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7"/>
  <sheetViews>
    <sheetView zoomScale="86" zoomScaleNormal="86" workbookViewId="0">
      <selection activeCell="M152" sqref="A1:M152"/>
    </sheetView>
  </sheetViews>
  <sheetFormatPr baseColWidth="10" defaultRowHeight="15" x14ac:dyDescent="0.25"/>
  <cols>
    <col min="2" max="2" width="11.42578125" style="15"/>
    <col min="17" max="18" width="12.85546875" bestFit="1" customWidth="1"/>
  </cols>
  <sheetData>
    <row r="1" spans="1:21" ht="18.75" x14ac:dyDescent="0.3">
      <c r="A1" s="85" t="s">
        <v>0</v>
      </c>
      <c r="B1" s="85"/>
      <c r="C1" s="85" t="s">
        <v>1</v>
      </c>
      <c r="D1" s="85"/>
      <c r="E1" s="85"/>
      <c r="F1" s="85" t="s">
        <v>2</v>
      </c>
      <c r="G1" s="85"/>
      <c r="H1" s="85"/>
      <c r="I1" s="85"/>
      <c r="J1" s="85" t="s">
        <v>3</v>
      </c>
      <c r="K1" s="85"/>
      <c r="L1" s="85" t="s">
        <v>4</v>
      </c>
      <c r="M1" s="85"/>
      <c r="P1" s="24"/>
      <c r="Q1" s="24"/>
      <c r="R1" s="24"/>
    </row>
    <row r="2" spans="1:21" ht="18.75" x14ac:dyDescent="0.3">
      <c r="A2" s="37"/>
      <c r="B2" s="38"/>
      <c r="C2" s="39" t="s">
        <v>5</v>
      </c>
      <c r="D2" s="39" t="s">
        <v>6</v>
      </c>
      <c r="E2" s="39" t="s">
        <v>7</v>
      </c>
      <c r="F2" s="39" t="s">
        <v>5</v>
      </c>
      <c r="G2" s="39" t="s">
        <v>6</v>
      </c>
      <c r="H2" s="39" t="s">
        <v>7</v>
      </c>
      <c r="I2" s="40" t="s">
        <v>8</v>
      </c>
      <c r="J2" s="41" t="s">
        <v>9</v>
      </c>
      <c r="K2" s="42" t="s">
        <v>10</v>
      </c>
      <c r="L2" s="41" t="s">
        <v>9</v>
      </c>
      <c r="M2" s="42" t="s">
        <v>10</v>
      </c>
      <c r="O2" s="34"/>
      <c r="P2" s="34"/>
      <c r="Q2" s="34"/>
      <c r="R2" s="34"/>
      <c r="S2" s="34"/>
    </row>
    <row r="3" spans="1:21" ht="18.75" x14ac:dyDescent="0.3">
      <c r="A3" s="39" t="s">
        <v>11</v>
      </c>
      <c r="B3" s="38">
        <v>1</v>
      </c>
      <c r="C3" s="43">
        <v>561013</v>
      </c>
      <c r="D3" s="43">
        <v>639133</v>
      </c>
      <c r="E3" s="43">
        <v>561072</v>
      </c>
      <c r="F3" s="8">
        <v>29.37</v>
      </c>
      <c r="G3" s="8">
        <v>1.1299999999999999</v>
      </c>
      <c r="H3" s="8">
        <v>30.65</v>
      </c>
      <c r="I3" s="9">
        <f t="shared" ref="I3:I4" si="0">SUM(F3:H3)</f>
        <v>61.15</v>
      </c>
      <c r="J3" s="10">
        <f>25.49+30.65+0.17</f>
        <v>56.31</v>
      </c>
      <c r="K3" s="11">
        <f>27.99+30.65+0.68</f>
        <v>59.32</v>
      </c>
      <c r="L3" s="44">
        <f t="shared" ref="L3:L4" si="1">I3-J3</f>
        <v>4.8399999999999963</v>
      </c>
      <c r="M3" s="45">
        <f t="shared" ref="M3:M4" si="2">I3-K3</f>
        <v>1.8299999999999983</v>
      </c>
      <c r="O3" s="24" t="s">
        <v>18</v>
      </c>
      <c r="P3" s="34"/>
      <c r="Q3" s="34"/>
      <c r="R3" s="34"/>
      <c r="S3" s="34"/>
    </row>
    <row r="4" spans="1:21" ht="18.75" x14ac:dyDescent="0.3">
      <c r="A4" s="39"/>
      <c r="B4" s="38">
        <v>2</v>
      </c>
      <c r="C4" s="43">
        <v>561013</v>
      </c>
      <c r="D4" s="43">
        <v>639133</v>
      </c>
      <c r="E4" s="43" t="s">
        <v>12</v>
      </c>
      <c r="F4" s="8">
        <v>29.37</v>
      </c>
      <c r="G4" s="8">
        <v>1.1299999999999999</v>
      </c>
      <c r="H4" s="14" t="s">
        <v>12</v>
      </c>
      <c r="I4" s="9">
        <f t="shared" si="0"/>
        <v>30.5</v>
      </c>
      <c r="J4" s="10">
        <f>25.49+0.17</f>
        <v>25.66</v>
      </c>
      <c r="K4" s="11">
        <f>27.99+0.68</f>
        <v>28.669999999999998</v>
      </c>
      <c r="L4" s="44">
        <f t="shared" si="1"/>
        <v>4.84</v>
      </c>
      <c r="M4" s="45">
        <f t="shared" si="2"/>
        <v>1.8300000000000018</v>
      </c>
      <c r="O4" s="34"/>
      <c r="P4" s="34"/>
      <c r="Q4" s="34"/>
      <c r="R4" s="34"/>
      <c r="S4" s="34"/>
      <c r="T4" s="21"/>
      <c r="U4" s="23"/>
    </row>
    <row r="5" spans="1:21" ht="19.5" thickBot="1" x14ac:dyDescent="0.35">
      <c r="A5" s="36"/>
      <c r="B5" s="38">
        <v>3</v>
      </c>
      <c r="C5" s="43">
        <v>561013</v>
      </c>
      <c r="D5" s="43">
        <v>639133</v>
      </c>
      <c r="E5" s="43" t="s">
        <v>12</v>
      </c>
      <c r="F5" s="8">
        <v>29.37</v>
      </c>
      <c r="G5" s="8">
        <v>1.1299999999999999</v>
      </c>
      <c r="H5" s="14" t="s">
        <v>12</v>
      </c>
      <c r="I5" s="9">
        <f t="shared" ref="I5:I68" si="3">SUM(F5:H5)</f>
        <v>30.5</v>
      </c>
      <c r="J5" s="10">
        <f t="shared" ref="J5:J68" si="4">25.49+0.17</f>
        <v>25.66</v>
      </c>
      <c r="K5" s="11">
        <f t="shared" ref="K5:K68" si="5">27.99+0.68</f>
        <v>28.669999999999998</v>
      </c>
      <c r="L5" s="44">
        <f t="shared" ref="L5:L68" si="6">I5-J5</f>
        <v>4.84</v>
      </c>
      <c r="M5" s="45">
        <f t="shared" ref="M5:M68" si="7">I5-K5</f>
        <v>1.8300000000000018</v>
      </c>
    </row>
    <row r="6" spans="1:21" ht="18.75" x14ac:dyDescent="0.3">
      <c r="A6" s="36"/>
      <c r="B6" s="38">
        <v>4</v>
      </c>
      <c r="C6" s="43">
        <v>561013</v>
      </c>
      <c r="D6" s="43">
        <v>639133</v>
      </c>
      <c r="E6" s="43" t="s">
        <v>12</v>
      </c>
      <c r="F6" s="8">
        <v>29.37</v>
      </c>
      <c r="G6" s="8">
        <v>1.1299999999999999</v>
      </c>
      <c r="H6" s="14" t="s">
        <v>12</v>
      </c>
      <c r="I6" s="9">
        <f t="shared" si="3"/>
        <v>30.5</v>
      </c>
      <c r="J6" s="10">
        <f t="shared" si="4"/>
        <v>25.66</v>
      </c>
      <c r="K6" s="11">
        <f t="shared" si="5"/>
        <v>28.669999999999998</v>
      </c>
      <c r="L6" s="44">
        <f t="shared" si="6"/>
        <v>4.84</v>
      </c>
      <c r="M6" s="45">
        <f t="shared" si="7"/>
        <v>1.8300000000000018</v>
      </c>
      <c r="O6" s="29" t="s">
        <v>13</v>
      </c>
      <c r="P6" s="30" t="s">
        <v>10</v>
      </c>
      <c r="Q6" s="31" t="s">
        <v>14</v>
      </c>
      <c r="R6" s="32" t="s">
        <v>15</v>
      </c>
      <c r="S6" s="22"/>
    </row>
    <row r="7" spans="1:21" ht="19.5" thickBot="1" x14ac:dyDescent="0.35">
      <c r="A7" s="36"/>
      <c r="B7" s="38">
        <v>5</v>
      </c>
      <c r="C7" s="43">
        <v>561013</v>
      </c>
      <c r="D7" s="43">
        <v>639133</v>
      </c>
      <c r="E7" s="43" t="s">
        <v>12</v>
      </c>
      <c r="F7" s="8">
        <v>29.37</v>
      </c>
      <c r="G7" s="8">
        <v>1.1299999999999999</v>
      </c>
      <c r="H7" s="14" t="s">
        <v>12</v>
      </c>
      <c r="I7" s="9">
        <f t="shared" si="3"/>
        <v>30.5</v>
      </c>
      <c r="J7" s="10">
        <f t="shared" si="4"/>
        <v>25.66</v>
      </c>
      <c r="K7" s="11">
        <f t="shared" si="5"/>
        <v>28.669999999999998</v>
      </c>
      <c r="L7" s="44">
        <f t="shared" si="6"/>
        <v>4.84</v>
      </c>
      <c r="M7" s="45">
        <f t="shared" si="7"/>
        <v>1.8300000000000018</v>
      </c>
      <c r="O7" s="20" t="s">
        <v>17</v>
      </c>
      <c r="P7" s="26" t="s">
        <v>16</v>
      </c>
      <c r="Q7" s="27" cm="1">
        <f t="array" aca="1" ref="Q7" ca="1">IFERROR(SUM(OFFSET($I$2,MATCH(LEFT(O7,SEARCH("-",O7)-1)*1,patho,0),,MATCH(MID(O7,SEARCH("-",O7)+1,10)*1,patho,0)-MATCH(LEFT(O7,SEARCH("-",O7)-1)*1,patho,0)+1)),SUMPRODUCT((patho=O7*1)*(total)))</f>
        <v>183</v>
      </c>
      <c r="R7" s="28" cm="1">
        <f t="array" aca="1" ref="R7" ca="1">IFERROR(SUM(OFFSET($I$2,MATCH(LEFT(O7,SEARCH("-",O7)-1)*1,patho,0),IF(P7="non",1,2),MATCH(MID(O7,SEARCH("-",O7)+1,10)*1,patho,0)-MATCH(LEFT(O7,SEARCH("-",O7)-1)*1,patho,0)+1)),SUMPRODUCT((patho=O7*1)*(CHOOSE(MATCH(P7,{"non";"oui"},0),nonbim,bim))))</f>
        <v>153.96</v>
      </c>
    </row>
    <row r="8" spans="1:21" ht="18.75" x14ac:dyDescent="0.3">
      <c r="A8" s="36"/>
      <c r="B8" s="38">
        <v>6</v>
      </c>
      <c r="C8" s="43">
        <v>561013</v>
      </c>
      <c r="D8" s="43">
        <v>639133</v>
      </c>
      <c r="E8" s="43" t="s">
        <v>12</v>
      </c>
      <c r="F8" s="8">
        <v>29.37</v>
      </c>
      <c r="G8" s="8">
        <v>1.1299999999999999</v>
      </c>
      <c r="H8" s="14" t="s">
        <v>12</v>
      </c>
      <c r="I8" s="9">
        <f t="shared" si="3"/>
        <v>30.5</v>
      </c>
      <c r="J8" s="10">
        <f t="shared" si="4"/>
        <v>25.66</v>
      </c>
      <c r="K8" s="11">
        <f t="shared" si="5"/>
        <v>28.669999999999998</v>
      </c>
      <c r="L8" s="44">
        <f t="shared" si="6"/>
        <v>4.84</v>
      </c>
      <c r="M8" s="45">
        <f t="shared" si="7"/>
        <v>1.8300000000000018</v>
      </c>
    </row>
    <row r="9" spans="1:21" ht="18.75" x14ac:dyDescent="0.3">
      <c r="A9" s="36"/>
      <c r="B9" s="38">
        <v>7</v>
      </c>
      <c r="C9" s="43">
        <v>561013</v>
      </c>
      <c r="D9" s="43">
        <v>639133</v>
      </c>
      <c r="E9" s="43" t="s">
        <v>12</v>
      </c>
      <c r="F9" s="8">
        <v>29.37</v>
      </c>
      <c r="G9" s="8">
        <v>1.1299999999999999</v>
      </c>
      <c r="H9" s="14" t="s">
        <v>12</v>
      </c>
      <c r="I9" s="9">
        <f t="shared" si="3"/>
        <v>30.5</v>
      </c>
      <c r="J9" s="10">
        <f t="shared" si="4"/>
        <v>25.66</v>
      </c>
      <c r="K9" s="11">
        <f t="shared" si="5"/>
        <v>28.669999999999998</v>
      </c>
      <c r="L9" s="44">
        <f t="shared" si="6"/>
        <v>4.84</v>
      </c>
      <c r="M9" s="45">
        <f t="shared" si="7"/>
        <v>1.8300000000000018</v>
      </c>
    </row>
    <row r="10" spans="1:21" ht="18.75" x14ac:dyDescent="0.3">
      <c r="A10" s="36"/>
      <c r="B10" s="38">
        <v>8</v>
      </c>
      <c r="C10" s="43">
        <v>561013</v>
      </c>
      <c r="D10" s="43">
        <v>639133</v>
      </c>
      <c r="E10" s="43" t="s">
        <v>12</v>
      </c>
      <c r="F10" s="8">
        <v>29.37</v>
      </c>
      <c r="G10" s="8">
        <v>1.1299999999999999</v>
      </c>
      <c r="H10" s="14" t="s">
        <v>12</v>
      </c>
      <c r="I10" s="9">
        <f t="shared" si="3"/>
        <v>30.5</v>
      </c>
      <c r="J10" s="10">
        <f t="shared" si="4"/>
        <v>25.66</v>
      </c>
      <c r="K10" s="11">
        <f t="shared" si="5"/>
        <v>28.669999999999998</v>
      </c>
      <c r="L10" s="44">
        <f t="shared" si="6"/>
        <v>4.84</v>
      </c>
      <c r="M10" s="45">
        <f t="shared" si="7"/>
        <v>1.8300000000000018</v>
      </c>
    </row>
    <row r="11" spans="1:21" ht="18.75" x14ac:dyDescent="0.3">
      <c r="A11" s="36"/>
      <c r="B11" s="38">
        <v>9</v>
      </c>
      <c r="C11" s="43">
        <v>561013</v>
      </c>
      <c r="D11" s="43">
        <v>639133</v>
      </c>
      <c r="E11" s="43" t="s">
        <v>12</v>
      </c>
      <c r="F11" s="8">
        <v>29.37</v>
      </c>
      <c r="G11" s="8">
        <v>1.1299999999999999</v>
      </c>
      <c r="H11" s="14" t="s">
        <v>12</v>
      </c>
      <c r="I11" s="9">
        <f t="shared" si="3"/>
        <v>30.5</v>
      </c>
      <c r="J11" s="10">
        <f t="shared" si="4"/>
        <v>25.66</v>
      </c>
      <c r="K11" s="11">
        <f t="shared" si="5"/>
        <v>28.669999999999998</v>
      </c>
      <c r="L11" s="44">
        <f t="shared" si="6"/>
        <v>4.84</v>
      </c>
      <c r="M11" s="45">
        <f t="shared" si="7"/>
        <v>1.8300000000000018</v>
      </c>
    </row>
    <row r="12" spans="1:21" ht="18.75" x14ac:dyDescent="0.3">
      <c r="A12" s="39"/>
      <c r="B12" s="38">
        <v>10</v>
      </c>
      <c r="C12" s="43">
        <v>561013</v>
      </c>
      <c r="D12" s="43">
        <v>639133</v>
      </c>
      <c r="E12" s="43" t="s">
        <v>12</v>
      </c>
      <c r="F12" s="8">
        <v>29.37</v>
      </c>
      <c r="G12" s="8">
        <v>1.1299999999999999</v>
      </c>
      <c r="H12" s="14" t="s">
        <v>12</v>
      </c>
      <c r="I12" s="9">
        <f t="shared" si="3"/>
        <v>30.5</v>
      </c>
      <c r="J12" s="10">
        <f t="shared" si="4"/>
        <v>25.66</v>
      </c>
      <c r="K12" s="11">
        <f t="shared" si="5"/>
        <v>28.669999999999998</v>
      </c>
      <c r="L12" s="44">
        <f t="shared" si="6"/>
        <v>4.84</v>
      </c>
      <c r="M12" s="45">
        <f t="shared" si="7"/>
        <v>1.8300000000000018</v>
      </c>
    </row>
    <row r="13" spans="1:21" ht="18.75" x14ac:dyDescent="0.3">
      <c r="A13" s="36"/>
      <c r="B13" s="38">
        <v>11</v>
      </c>
      <c r="C13" s="43">
        <v>561013</v>
      </c>
      <c r="D13" s="43">
        <v>639133</v>
      </c>
      <c r="E13" s="43" t="s">
        <v>12</v>
      </c>
      <c r="F13" s="8">
        <v>29.37</v>
      </c>
      <c r="G13" s="8">
        <v>1.1299999999999999</v>
      </c>
      <c r="H13" s="14" t="s">
        <v>12</v>
      </c>
      <c r="I13" s="9">
        <f t="shared" si="3"/>
        <v>30.5</v>
      </c>
      <c r="J13" s="10">
        <f t="shared" si="4"/>
        <v>25.66</v>
      </c>
      <c r="K13" s="11">
        <f t="shared" si="5"/>
        <v>28.669999999999998</v>
      </c>
      <c r="L13" s="44">
        <f t="shared" si="6"/>
        <v>4.84</v>
      </c>
      <c r="M13" s="45">
        <f t="shared" si="7"/>
        <v>1.8300000000000018</v>
      </c>
    </row>
    <row r="14" spans="1:21" ht="18.75" x14ac:dyDescent="0.3">
      <c r="A14" s="36"/>
      <c r="B14" s="38">
        <v>12</v>
      </c>
      <c r="C14" s="43">
        <v>561013</v>
      </c>
      <c r="D14" s="43">
        <v>639133</v>
      </c>
      <c r="E14" s="43" t="s">
        <v>12</v>
      </c>
      <c r="F14" s="8">
        <v>29.37</v>
      </c>
      <c r="G14" s="8">
        <v>1.1299999999999999</v>
      </c>
      <c r="H14" s="14" t="s">
        <v>12</v>
      </c>
      <c r="I14" s="9">
        <f t="shared" si="3"/>
        <v>30.5</v>
      </c>
      <c r="J14" s="10">
        <f t="shared" si="4"/>
        <v>25.66</v>
      </c>
      <c r="K14" s="11">
        <f t="shared" si="5"/>
        <v>28.669999999999998</v>
      </c>
      <c r="L14" s="44">
        <f t="shared" si="6"/>
        <v>4.84</v>
      </c>
      <c r="M14" s="45">
        <f t="shared" si="7"/>
        <v>1.8300000000000018</v>
      </c>
    </row>
    <row r="15" spans="1:21" ht="18.75" x14ac:dyDescent="0.3">
      <c r="A15" s="36"/>
      <c r="B15" s="38">
        <v>13</v>
      </c>
      <c r="C15" s="43">
        <v>561013</v>
      </c>
      <c r="D15" s="43">
        <v>639133</v>
      </c>
      <c r="E15" s="43" t="s">
        <v>12</v>
      </c>
      <c r="F15" s="8">
        <v>29.37</v>
      </c>
      <c r="G15" s="8">
        <v>1.1299999999999999</v>
      </c>
      <c r="H15" s="14" t="s">
        <v>12</v>
      </c>
      <c r="I15" s="9">
        <f t="shared" si="3"/>
        <v>30.5</v>
      </c>
      <c r="J15" s="10">
        <f t="shared" si="4"/>
        <v>25.66</v>
      </c>
      <c r="K15" s="11">
        <f t="shared" si="5"/>
        <v>28.669999999999998</v>
      </c>
      <c r="L15" s="44">
        <f t="shared" si="6"/>
        <v>4.84</v>
      </c>
      <c r="M15" s="45">
        <f t="shared" si="7"/>
        <v>1.8300000000000018</v>
      </c>
    </row>
    <row r="16" spans="1:21" ht="18.75" x14ac:dyDescent="0.3">
      <c r="A16" s="36"/>
      <c r="B16" s="38">
        <v>14</v>
      </c>
      <c r="C16" s="43">
        <v>561013</v>
      </c>
      <c r="D16" s="43">
        <v>639133</v>
      </c>
      <c r="E16" s="43" t="s">
        <v>12</v>
      </c>
      <c r="F16" s="8">
        <v>29.37</v>
      </c>
      <c r="G16" s="8">
        <v>1.1299999999999999</v>
      </c>
      <c r="H16" s="14" t="s">
        <v>12</v>
      </c>
      <c r="I16" s="9">
        <f t="shared" si="3"/>
        <v>30.5</v>
      </c>
      <c r="J16" s="10">
        <f t="shared" si="4"/>
        <v>25.66</v>
      </c>
      <c r="K16" s="11">
        <f t="shared" si="5"/>
        <v>28.669999999999998</v>
      </c>
      <c r="L16" s="44">
        <f t="shared" si="6"/>
        <v>4.84</v>
      </c>
      <c r="M16" s="45">
        <f t="shared" si="7"/>
        <v>1.8300000000000018</v>
      </c>
    </row>
    <row r="17" spans="1:13" ht="18.75" x14ac:dyDescent="0.3">
      <c r="A17" s="36"/>
      <c r="B17" s="38">
        <v>15</v>
      </c>
      <c r="C17" s="43">
        <v>561013</v>
      </c>
      <c r="D17" s="43">
        <v>639133</v>
      </c>
      <c r="E17" s="43" t="s">
        <v>12</v>
      </c>
      <c r="F17" s="8">
        <v>29.37</v>
      </c>
      <c r="G17" s="8">
        <v>1.1299999999999999</v>
      </c>
      <c r="H17" s="14" t="s">
        <v>12</v>
      </c>
      <c r="I17" s="9">
        <f t="shared" si="3"/>
        <v>30.5</v>
      </c>
      <c r="J17" s="10">
        <f t="shared" si="4"/>
        <v>25.66</v>
      </c>
      <c r="K17" s="11">
        <f t="shared" si="5"/>
        <v>28.669999999999998</v>
      </c>
      <c r="L17" s="44">
        <f t="shared" si="6"/>
        <v>4.84</v>
      </c>
      <c r="M17" s="45">
        <f t="shared" si="7"/>
        <v>1.8300000000000018</v>
      </c>
    </row>
    <row r="18" spans="1:13" ht="18.75" x14ac:dyDescent="0.3">
      <c r="A18" s="36"/>
      <c r="B18" s="38">
        <v>16</v>
      </c>
      <c r="C18" s="43">
        <v>561013</v>
      </c>
      <c r="D18" s="43">
        <v>639133</v>
      </c>
      <c r="E18" s="43" t="s">
        <v>12</v>
      </c>
      <c r="F18" s="8">
        <v>29.37</v>
      </c>
      <c r="G18" s="8">
        <v>1.1299999999999999</v>
      </c>
      <c r="H18" s="14" t="s">
        <v>12</v>
      </c>
      <c r="I18" s="9">
        <f t="shared" si="3"/>
        <v>30.5</v>
      </c>
      <c r="J18" s="10">
        <f t="shared" si="4"/>
        <v>25.66</v>
      </c>
      <c r="K18" s="11">
        <f t="shared" si="5"/>
        <v>28.669999999999998</v>
      </c>
      <c r="L18" s="44">
        <f t="shared" si="6"/>
        <v>4.84</v>
      </c>
      <c r="M18" s="45">
        <f t="shared" si="7"/>
        <v>1.8300000000000018</v>
      </c>
    </row>
    <row r="19" spans="1:13" ht="18.75" x14ac:dyDescent="0.3">
      <c r="A19" s="36"/>
      <c r="B19" s="38">
        <v>17</v>
      </c>
      <c r="C19" s="43">
        <v>561013</v>
      </c>
      <c r="D19" s="43">
        <v>639133</v>
      </c>
      <c r="E19" s="43" t="s">
        <v>12</v>
      </c>
      <c r="F19" s="8">
        <v>29.37</v>
      </c>
      <c r="G19" s="8">
        <v>1.1299999999999999</v>
      </c>
      <c r="H19" s="14" t="s">
        <v>12</v>
      </c>
      <c r="I19" s="9">
        <f t="shared" si="3"/>
        <v>30.5</v>
      </c>
      <c r="J19" s="10">
        <f t="shared" si="4"/>
        <v>25.66</v>
      </c>
      <c r="K19" s="11">
        <f t="shared" si="5"/>
        <v>28.669999999999998</v>
      </c>
      <c r="L19" s="44">
        <f t="shared" si="6"/>
        <v>4.84</v>
      </c>
      <c r="M19" s="45">
        <f t="shared" si="7"/>
        <v>1.8300000000000018</v>
      </c>
    </row>
    <row r="20" spans="1:13" ht="18.75" x14ac:dyDescent="0.3">
      <c r="A20" s="36"/>
      <c r="B20" s="38">
        <v>18</v>
      </c>
      <c r="C20" s="43">
        <v>561013</v>
      </c>
      <c r="D20" s="43">
        <v>639133</v>
      </c>
      <c r="E20" s="43" t="s">
        <v>12</v>
      </c>
      <c r="F20" s="8">
        <v>29.37</v>
      </c>
      <c r="G20" s="8">
        <v>1.1299999999999999</v>
      </c>
      <c r="H20" s="14" t="s">
        <v>12</v>
      </c>
      <c r="I20" s="9">
        <f t="shared" si="3"/>
        <v>30.5</v>
      </c>
      <c r="J20" s="10">
        <f t="shared" si="4"/>
        <v>25.66</v>
      </c>
      <c r="K20" s="11">
        <f t="shared" si="5"/>
        <v>28.669999999999998</v>
      </c>
      <c r="L20" s="44">
        <f t="shared" si="6"/>
        <v>4.84</v>
      </c>
      <c r="M20" s="45">
        <f t="shared" si="7"/>
        <v>1.8300000000000018</v>
      </c>
    </row>
    <row r="21" spans="1:13" ht="18.75" x14ac:dyDescent="0.3">
      <c r="A21" s="36"/>
      <c r="B21" s="38">
        <v>19</v>
      </c>
      <c r="C21" s="43">
        <v>561013</v>
      </c>
      <c r="D21" s="43">
        <v>639133</v>
      </c>
      <c r="E21" s="43" t="s">
        <v>12</v>
      </c>
      <c r="F21" s="8">
        <v>29.37</v>
      </c>
      <c r="G21" s="8">
        <v>1.1299999999999999</v>
      </c>
      <c r="H21" s="14" t="s">
        <v>12</v>
      </c>
      <c r="I21" s="9">
        <f t="shared" si="3"/>
        <v>30.5</v>
      </c>
      <c r="J21" s="10">
        <f t="shared" si="4"/>
        <v>25.66</v>
      </c>
      <c r="K21" s="11">
        <f t="shared" si="5"/>
        <v>28.669999999999998</v>
      </c>
      <c r="L21" s="44">
        <f t="shared" si="6"/>
        <v>4.84</v>
      </c>
      <c r="M21" s="45">
        <f t="shared" si="7"/>
        <v>1.8300000000000018</v>
      </c>
    </row>
    <row r="22" spans="1:13" ht="18.75" x14ac:dyDescent="0.3">
      <c r="A22" s="39"/>
      <c r="B22" s="38">
        <v>20</v>
      </c>
      <c r="C22" s="43">
        <v>561013</v>
      </c>
      <c r="D22" s="43">
        <v>639133</v>
      </c>
      <c r="E22" s="43" t="s">
        <v>12</v>
      </c>
      <c r="F22" s="8">
        <v>29.37</v>
      </c>
      <c r="G22" s="8">
        <v>1.1299999999999999</v>
      </c>
      <c r="H22" s="14" t="s">
        <v>12</v>
      </c>
      <c r="I22" s="9">
        <f t="shared" si="3"/>
        <v>30.5</v>
      </c>
      <c r="J22" s="10">
        <f t="shared" si="4"/>
        <v>25.66</v>
      </c>
      <c r="K22" s="11">
        <f t="shared" si="5"/>
        <v>28.669999999999998</v>
      </c>
      <c r="L22" s="44">
        <f t="shared" si="6"/>
        <v>4.84</v>
      </c>
      <c r="M22" s="45">
        <f t="shared" si="7"/>
        <v>1.8300000000000018</v>
      </c>
    </row>
    <row r="23" spans="1:13" ht="18.75" x14ac:dyDescent="0.3">
      <c r="A23" s="39"/>
      <c r="B23" s="38">
        <v>21</v>
      </c>
      <c r="C23" s="43">
        <v>561013</v>
      </c>
      <c r="D23" s="43">
        <v>639133</v>
      </c>
      <c r="E23" s="43" t="s">
        <v>12</v>
      </c>
      <c r="F23" s="8">
        <v>29.37</v>
      </c>
      <c r="G23" s="8">
        <v>1.1299999999999999</v>
      </c>
      <c r="H23" s="14" t="s">
        <v>12</v>
      </c>
      <c r="I23" s="9">
        <f t="shared" si="3"/>
        <v>30.5</v>
      </c>
      <c r="J23" s="10">
        <f t="shared" si="4"/>
        <v>25.66</v>
      </c>
      <c r="K23" s="11">
        <f t="shared" si="5"/>
        <v>28.669999999999998</v>
      </c>
      <c r="L23" s="44">
        <f t="shared" si="6"/>
        <v>4.84</v>
      </c>
      <c r="M23" s="45">
        <f t="shared" si="7"/>
        <v>1.8300000000000018</v>
      </c>
    </row>
    <row r="24" spans="1:13" ht="18.75" x14ac:dyDescent="0.3">
      <c r="A24" s="36"/>
      <c r="B24" s="38">
        <v>22</v>
      </c>
      <c r="C24" s="43">
        <v>561013</v>
      </c>
      <c r="D24" s="43">
        <v>639133</v>
      </c>
      <c r="E24" s="43" t="s">
        <v>12</v>
      </c>
      <c r="F24" s="8">
        <v>29.37</v>
      </c>
      <c r="G24" s="8">
        <v>1.1299999999999999</v>
      </c>
      <c r="H24" s="14" t="s">
        <v>12</v>
      </c>
      <c r="I24" s="9">
        <f t="shared" si="3"/>
        <v>30.5</v>
      </c>
      <c r="J24" s="10">
        <f t="shared" si="4"/>
        <v>25.66</v>
      </c>
      <c r="K24" s="11">
        <f t="shared" si="5"/>
        <v>28.669999999999998</v>
      </c>
      <c r="L24" s="44">
        <f t="shared" si="6"/>
        <v>4.84</v>
      </c>
      <c r="M24" s="45">
        <f t="shared" si="7"/>
        <v>1.8300000000000018</v>
      </c>
    </row>
    <row r="25" spans="1:13" ht="18.75" x14ac:dyDescent="0.3">
      <c r="A25" s="36"/>
      <c r="B25" s="38">
        <v>23</v>
      </c>
      <c r="C25" s="43">
        <v>561013</v>
      </c>
      <c r="D25" s="43">
        <v>639133</v>
      </c>
      <c r="E25" s="43" t="s">
        <v>12</v>
      </c>
      <c r="F25" s="8">
        <v>29.37</v>
      </c>
      <c r="G25" s="8">
        <v>1.1299999999999999</v>
      </c>
      <c r="H25" s="14" t="s">
        <v>12</v>
      </c>
      <c r="I25" s="9">
        <f t="shared" si="3"/>
        <v>30.5</v>
      </c>
      <c r="J25" s="10">
        <f t="shared" si="4"/>
        <v>25.66</v>
      </c>
      <c r="K25" s="11">
        <f t="shared" si="5"/>
        <v>28.669999999999998</v>
      </c>
      <c r="L25" s="44">
        <f t="shared" si="6"/>
        <v>4.84</v>
      </c>
      <c r="M25" s="45">
        <f t="shared" si="7"/>
        <v>1.8300000000000018</v>
      </c>
    </row>
    <row r="26" spans="1:13" ht="18.75" x14ac:dyDescent="0.3">
      <c r="A26" s="36"/>
      <c r="B26" s="38">
        <v>24</v>
      </c>
      <c r="C26" s="43">
        <v>561013</v>
      </c>
      <c r="D26" s="43">
        <v>639133</v>
      </c>
      <c r="E26" s="43" t="s">
        <v>12</v>
      </c>
      <c r="F26" s="8">
        <v>29.37</v>
      </c>
      <c r="G26" s="8">
        <v>1.1299999999999999</v>
      </c>
      <c r="H26" s="14" t="s">
        <v>12</v>
      </c>
      <c r="I26" s="9">
        <f t="shared" si="3"/>
        <v>30.5</v>
      </c>
      <c r="J26" s="10">
        <f t="shared" si="4"/>
        <v>25.66</v>
      </c>
      <c r="K26" s="11">
        <f t="shared" si="5"/>
        <v>28.669999999999998</v>
      </c>
      <c r="L26" s="44">
        <f t="shared" si="6"/>
        <v>4.84</v>
      </c>
      <c r="M26" s="45">
        <f t="shared" si="7"/>
        <v>1.8300000000000018</v>
      </c>
    </row>
    <row r="27" spans="1:13" ht="18.75" x14ac:dyDescent="0.3">
      <c r="A27" s="36"/>
      <c r="B27" s="38">
        <v>25</v>
      </c>
      <c r="C27" s="43">
        <v>561013</v>
      </c>
      <c r="D27" s="43">
        <v>639133</v>
      </c>
      <c r="E27" s="43" t="s">
        <v>12</v>
      </c>
      <c r="F27" s="8">
        <v>29.37</v>
      </c>
      <c r="G27" s="8">
        <v>1.1299999999999999</v>
      </c>
      <c r="H27" s="14" t="s">
        <v>12</v>
      </c>
      <c r="I27" s="9">
        <f t="shared" si="3"/>
        <v>30.5</v>
      </c>
      <c r="J27" s="10">
        <f t="shared" si="4"/>
        <v>25.66</v>
      </c>
      <c r="K27" s="11">
        <f t="shared" si="5"/>
        <v>28.669999999999998</v>
      </c>
      <c r="L27" s="44">
        <f t="shared" si="6"/>
        <v>4.84</v>
      </c>
      <c r="M27" s="45">
        <f t="shared" si="7"/>
        <v>1.8300000000000018</v>
      </c>
    </row>
    <row r="28" spans="1:13" ht="18.75" x14ac:dyDescent="0.3">
      <c r="A28" s="36"/>
      <c r="B28" s="38">
        <v>26</v>
      </c>
      <c r="C28" s="43">
        <v>561013</v>
      </c>
      <c r="D28" s="43">
        <v>639133</v>
      </c>
      <c r="E28" s="43" t="s">
        <v>12</v>
      </c>
      <c r="F28" s="8">
        <v>29.37</v>
      </c>
      <c r="G28" s="8">
        <v>1.1299999999999999</v>
      </c>
      <c r="H28" s="14" t="s">
        <v>12</v>
      </c>
      <c r="I28" s="9">
        <f t="shared" si="3"/>
        <v>30.5</v>
      </c>
      <c r="J28" s="10">
        <f t="shared" si="4"/>
        <v>25.66</v>
      </c>
      <c r="K28" s="11">
        <f t="shared" si="5"/>
        <v>28.669999999999998</v>
      </c>
      <c r="L28" s="44">
        <f t="shared" si="6"/>
        <v>4.84</v>
      </c>
      <c r="M28" s="45">
        <f t="shared" si="7"/>
        <v>1.8300000000000018</v>
      </c>
    </row>
    <row r="29" spans="1:13" ht="18.75" x14ac:dyDescent="0.3">
      <c r="A29" s="36"/>
      <c r="B29" s="38">
        <v>27</v>
      </c>
      <c r="C29" s="43">
        <v>561013</v>
      </c>
      <c r="D29" s="43">
        <v>639133</v>
      </c>
      <c r="E29" s="43" t="s">
        <v>12</v>
      </c>
      <c r="F29" s="8">
        <v>29.37</v>
      </c>
      <c r="G29" s="8">
        <v>1.1299999999999999</v>
      </c>
      <c r="H29" s="14" t="s">
        <v>12</v>
      </c>
      <c r="I29" s="9">
        <f t="shared" si="3"/>
        <v>30.5</v>
      </c>
      <c r="J29" s="10">
        <f t="shared" si="4"/>
        <v>25.66</v>
      </c>
      <c r="K29" s="11">
        <f t="shared" si="5"/>
        <v>28.669999999999998</v>
      </c>
      <c r="L29" s="44">
        <f t="shared" si="6"/>
        <v>4.84</v>
      </c>
      <c r="M29" s="45">
        <f t="shared" si="7"/>
        <v>1.8300000000000018</v>
      </c>
    </row>
    <row r="30" spans="1:13" ht="18.75" x14ac:dyDescent="0.3">
      <c r="A30" s="36"/>
      <c r="B30" s="38">
        <v>28</v>
      </c>
      <c r="C30" s="43">
        <v>561013</v>
      </c>
      <c r="D30" s="43">
        <v>639133</v>
      </c>
      <c r="E30" s="43" t="s">
        <v>12</v>
      </c>
      <c r="F30" s="8">
        <v>29.37</v>
      </c>
      <c r="G30" s="8">
        <v>1.1299999999999999</v>
      </c>
      <c r="H30" s="14" t="s">
        <v>12</v>
      </c>
      <c r="I30" s="9">
        <f t="shared" si="3"/>
        <v>30.5</v>
      </c>
      <c r="J30" s="10">
        <f t="shared" si="4"/>
        <v>25.66</v>
      </c>
      <c r="K30" s="11">
        <f t="shared" si="5"/>
        <v>28.669999999999998</v>
      </c>
      <c r="L30" s="44">
        <f t="shared" si="6"/>
        <v>4.84</v>
      </c>
      <c r="M30" s="45">
        <f t="shared" si="7"/>
        <v>1.8300000000000018</v>
      </c>
    </row>
    <row r="31" spans="1:13" ht="18.75" x14ac:dyDescent="0.3">
      <c r="A31" s="36"/>
      <c r="B31" s="38">
        <v>29</v>
      </c>
      <c r="C31" s="43">
        <v>561013</v>
      </c>
      <c r="D31" s="43">
        <v>639133</v>
      </c>
      <c r="E31" s="43" t="s">
        <v>12</v>
      </c>
      <c r="F31" s="8">
        <v>29.37</v>
      </c>
      <c r="G31" s="8">
        <v>1.1299999999999999</v>
      </c>
      <c r="H31" s="14" t="s">
        <v>12</v>
      </c>
      <c r="I31" s="9">
        <f t="shared" si="3"/>
        <v>30.5</v>
      </c>
      <c r="J31" s="10">
        <f t="shared" si="4"/>
        <v>25.66</v>
      </c>
      <c r="K31" s="11">
        <f t="shared" si="5"/>
        <v>28.669999999999998</v>
      </c>
      <c r="L31" s="44">
        <f t="shared" si="6"/>
        <v>4.84</v>
      </c>
      <c r="M31" s="45">
        <f t="shared" si="7"/>
        <v>1.8300000000000018</v>
      </c>
    </row>
    <row r="32" spans="1:13" ht="18.75" x14ac:dyDescent="0.3">
      <c r="A32" s="36"/>
      <c r="B32" s="38">
        <v>30</v>
      </c>
      <c r="C32" s="43">
        <v>561013</v>
      </c>
      <c r="D32" s="43">
        <v>639133</v>
      </c>
      <c r="E32" s="43" t="s">
        <v>12</v>
      </c>
      <c r="F32" s="8">
        <v>29.37</v>
      </c>
      <c r="G32" s="8">
        <v>1.1299999999999999</v>
      </c>
      <c r="H32" s="14" t="s">
        <v>12</v>
      </c>
      <c r="I32" s="9">
        <f t="shared" si="3"/>
        <v>30.5</v>
      </c>
      <c r="J32" s="10">
        <f t="shared" si="4"/>
        <v>25.66</v>
      </c>
      <c r="K32" s="11">
        <f t="shared" si="5"/>
        <v>28.669999999999998</v>
      </c>
      <c r="L32" s="44">
        <f t="shared" si="6"/>
        <v>4.84</v>
      </c>
      <c r="M32" s="45">
        <f t="shared" si="7"/>
        <v>1.8300000000000018</v>
      </c>
    </row>
    <row r="33" spans="1:13" ht="18.75" x14ac:dyDescent="0.3">
      <c r="A33" s="36"/>
      <c r="B33" s="38">
        <v>31</v>
      </c>
      <c r="C33" s="43">
        <v>561013</v>
      </c>
      <c r="D33" s="43">
        <v>639133</v>
      </c>
      <c r="E33" s="43" t="s">
        <v>12</v>
      </c>
      <c r="F33" s="8">
        <v>29.37</v>
      </c>
      <c r="G33" s="8">
        <v>1.1299999999999999</v>
      </c>
      <c r="H33" s="14" t="s">
        <v>12</v>
      </c>
      <c r="I33" s="9">
        <f t="shared" si="3"/>
        <v>30.5</v>
      </c>
      <c r="J33" s="10">
        <f t="shared" si="4"/>
        <v>25.66</v>
      </c>
      <c r="K33" s="11">
        <f t="shared" si="5"/>
        <v>28.669999999999998</v>
      </c>
      <c r="L33" s="44">
        <f t="shared" si="6"/>
        <v>4.84</v>
      </c>
      <c r="M33" s="45">
        <f t="shared" si="7"/>
        <v>1.8300000000000018</v>
      </c>
    </row>
    <row r="34" spans="1:13" ht="18.75" x14ac:dyDescent="0.3">
      <c r="A34" s="36"/>
      <c r="B34" s="38">
        <v>32</v>
      </c>
      <c r="C34" s="43">
        <v>561013</v>
      </c>
      <c r="D34" s="43">
        <v>639133</v>
      </c>
      <c r="E34" s="43" t="s">
        <v>12</v>
      </c>
      <c r="F34" s="8">
        <v>29.37</v>
      </c>
      <c r="G34" s="8">
        <v>1.1299999999999999</v>
      </c>
      <c r="H34" s="14" t="s">
        <v>12</v>
      </c>
      <c r="I34" s="9">
        <f t="shared" si="3"/>
        <v>30.5</v>
      </c>
      <c r="J34" s="10">
        <f t="shared" si="4"/>
        <v>25.66</v>
      </c>
      <c r="K34" s="11">
        <f t="shared" si="5"/>
        <v>28.669999999999998</v>
      </c>
      <c r="L34" s="44">
        <f t="shared" si="6"/>
        <v>4.84</v>
      </c>
      <c r="M34" s="45">
        <f t="shared" si="7"/>
        <v>1.8300000000000018</v>
      </c>
    </row>
    <row r="35" spans="1:13" ht="18.75" x14ac:dyDescent="0.3">
      <c r="A35" s="36"/>
      <c r="B35" s="38">
        <v>33</v>
      </c>
      <c r="C35" s="43">
        <v>561013</v>
      </c>
      <c r="D35" s="43">
        <v>639133</v>
      </c>
      <c r="E35" s="43" t="s">
        <v>12</v>
      </c>
      <c r="F35" s="8">
        <v>29.37</v>
      </c>
      <c r="G35" s="8">
        <v>1.1299999999999999</v>
      </c>
      <c r="H35" s="14" t="s">
        <v>12</v>
      </c>
      <c r="I35" s="9">
        <f t="shared" si="3"/>
        <v>30.5</v>
      </c>
      <c r="J35" s="10">
        <f t="shared" si="4"/>
        <v>25.66</v>
      </c>
      <c r="K35" s="11">
        <f t="shared" si="5"/>
        <v>28.669999999999998</v>
      </c>
      <c r="L35" s="44">
        <f t="shared" si="6"/>
        <v>4.84</v>
      </c>
      <c r="M35" s="45">
        <f t="shared" si="7"/>
        <v>1.8300000000000018</v>
      </c>
    </row>
    <row r="36" spans="1:13" ht="18.75" x14ac:dyDescent="0.3">
      <c r="A36" s="36"/>
      <c r="B36" s="38">
        <v>34</v>
      </c>
      <c r="C36" s="43">
        <v>561013</v>
      </c>
      <c r="D36" s="43">
        <v>639133</v>
      </c>
      <c r="E36" s="43" t="s">
        <v>12</v>
      </c>
      <c r="F36" s="8">
        <v>29.37</v>
      </c>
      <c r="G36" s="8">
        <v>1.1299999999999999</v>
      </c>
      <c r="H36" s="14" t="s">
        <v>12</v>
      </c>
      <c r="I36" s="9">
        <f t="shared" si="3"/>
        <v>30.5</v>
      </c>
      <c r="J36" s="10">
        <f t="shared" si="4"/>
        <v>25.66</v>
      </c>
      <c r="K36" s="11">
        <f t="shared" si="5"/>
        <v>28.669999999999998</v>
      </c>
      <c r="L36" s="44">
        <f t="shared" si="6"/>
        <v>4.84</v>
      </c>
      <c r="M36" s="45">
        <f t="shared" si="7"/>
        <v>1.8300000000000018</v>
      </c>
    </row>
    <row r="37" spans="1:13" ht="18.75" x14ac:dyDescent="0.3">
      <c r="A37" s="36"/>
      <c r="B37" s="38">
        <v>35</v>
      </c>
      <c r="C37" s="43">
        <v>561013</v>
      </c>
      <c r="D37" s="43">
        <v>639133</v>
      </c>
      <c r="E37" s="43" t="s">
        <v>12</v>
      </c>
      <c r="F37" s="8">
        <v>29.37</v>
      </c>
      <c r="G37" s="8">
        <v>1.1299999999999999</v>
      </c>
      <c r="H37" s="14" t="s">
        <v>12</v>
      </c>
      <c r="I37" s="9">
        <f t="shared" si="3"/>
        <v>30.5</v>
      </c>
      <c r="J37" s="10">
        <f t="shared" si="4"/>
        <v>25.66</v>
      </c>
      <c r="K37" s="11">
        <f t="shared" si="5"/>
        <v>28.669999999999998</v>
      </c>
      <c r="L37" s="44">
        <f t="shared" si="6"/>
        <v>4.84</v>
      </c>
      <c r="M37" s="45">
        <f t="shared" si="7"/>
        <v>1.8300000000000018</v>
      </c>
    </row>
    <row r="38" spans="1:13" ht="18.75" x14ac:dyDescent="0.3">
      <c r="A38" s="36"/>
      <c r="B38" s="38">
        <v>36</v>
      </c>
      <c r="C38" s="43">
        <v>561013</v>
      </c>
      <c r="D38" s="43">
        <v>639133</v>
      </c>
      <c r="E38" s="43" t="s">
        <v>12</v>
      </c>
      <c r="F38" s="8">
        <v>29.37</v>
      </c>
      <c r="G38" s="8">
        <v>1.1299999999999999</v>
      </c>
      <c r="H38" s="14" t="s">
        <v>12</v>
      </c>
      <c r="I38" s="9">
        <f t="shared" si="3"/>
        <v>30.5</v>
      </c>
      <c r="J38" s="10">
        <f t="shared" si="4"/>
        <v>25.66</v>
      </c>
      <c r="K38" s="11">
        <f t="shared" si="5"/>
        <v>28.669999999999998</v>
      </c>
      <c r="L38" s="44">
        <f t="shared" si="6"/>
        <v>4.84</v>
      </c>
      <c r="M38" s="45">
        <f t="shared" si="7"/>
        <v>1.8300000000000018</v>
      </c>
    </row>
    <row r="39" spans="1:13" ht="18.75" x14ac:dyDescent="0.3">
      <c r="A39" s="36"/>
      <c r="B39" s="38">
        <v>37</v>
      </c>
      <c r="C39" s="43">
        <v>561013</v>
      </c>
      <c r="D39" s="43">
        <v>639133</v>
      </c>
      <c r="E39" s="43" t="s">
        <v>12</v>
      </c>
      <c r="F39" s="8">
        <v>29.37</v>
      </c>
      <c r="G39" s="8">
        <v>1.1299999999999999</v>
      </c>
      <c r="H39" s="14" t="s">
        <v>12</v>
      </c>
      <c r="I39" s="9">
        <f t="shared" si="3"/>
        <v>30.5</v>
      </c>
      <c r="J39" s="10">
        <f t="shared" si="4"/>
        <v>25.66</v>
      </c>
      <c r="K39" s="11">
        <f t="shared" si="5"/>
        <v>28.669999999999998</v>
      </c>
      <c r="L39" s="44">
        <f t="shared" si="6"/>
        <v>4.84</v>
      </c>
      <c r="M39" s="45">
        <f t="shared" si="7"/>
        <v>1.8300000000000018</v>
      </c>
    </row>
    <row r="40" spans="1:13" ht="18.75" x14ac:dyDescent="0.3">
      <c r="A40" s="36"/>
      <c r="B40" s="38">
        <v>38</v>
      </c>
      <c r="C40" s="43">
        <v>561013</v>
      </c>
      <c r="D40" s="43">
        <v>639133</v>
      </c>
      <c r="E40" s="43" t="s">
        <v>12</v>
      </c>
      <c r="F40" s="8">
        <v>29.37</v>
      </c>
      <c r="G40" s="8">
        <v>1.1299999999999999</v>
      </c>
      <c r="H40" s="14" t="s">
        <v>12</v>
      </c>
      <c r="I40" s="9">
        <f t="shared" si="3"/>
        <v>30.5</v>
      </c>
      <c r="J40" s="10">
        <f t="shared" si="4"/>
        <v>25.66</v>
      </c>
      <c r="K40" s="11">
        <f t="shared" si="5"/>
        <v>28.669999999999998</v>
      </c>
      <c r="L40" s="44">
        <f t="shared" si="6"/>
        <v>4.84</v>
      </c>
      <c r="M40" s="45">
        <f t="shared" si="7"/>
        <v>1.8300000000000018</v>
      </c>
    </row>
    <row r="41" spans="1:13" ht="18.75" x14ac:dyDescent="0.3">
      <c r="A41" s="36"/>
      <c r="B41" s="38">
        <v>39</v>
      </c>
      <c r="C41" s="43">
        <v>561013</v>
      </c>
      <c r="D41" s="43">
        <v>639133</v>
      </c>
      <c r="E41" s="43" t="s">
        <v>12</v>
      </c>
      <c r="F41" s="8">
        <v>29.37</v>
      </c>
      <c r="G41" s="8">
        <v>1.1299999999999999</v>
      </c>
      <c r="H41" s="14" t="s">
        <v>12</v>
      </c>
      <c r="I41" s="9">
        <f t="shared" si="3"/>
        <v>30.5</v>
      </c>
      <c r="J41" s="10">
        <f t="shared" si="4"/>
        <v>25.66</v>
      </c>
      <c r="K41" s="11">
        <f t="shared" si="5"/>
        <v>28.669999999999998</v>
      </c>
      <c r="L41" s="44">
        <f t="shared" si="6"/>
        <v>4.84</v>
      </c>
      <c r="M41" s="45">
        <f t="shared" si="7"/>
        <v>1.8300000000000018</v>
      </c>
    </row>
    <row r="42" spans="1:13" ht="18.75" x14ac:dyDescent="0.3">
      <c r="A42" s="36"/>
      <c r="B42" s="38">
        <v>40</v>
      </c>
      <c r="C42" s="43">
        <v>561013</v>
      </c>
      <c r="D42" s="43">
        <v>639133</v>
      </c>
      <c r="E42" s="43" t="s">
        <v>12</v>
      </c>
      <c r="F42" s="8">
        <v>29.37</v>
      </c>
      <c r="G42" s="8">
        <v>1.1299999999999999</v>
      </c>
      <c r="H42" s="14" t="s">
        <v>12</v>
      </c>
      <c r="I42" s="9">
        <f t="shared" si="3"/>
        <v>30.5</v>
      </c>
      <c r="J42" s="10">
        <f t="shared" si="4"/>
        <v>25.66</v>
      </c>
      <c r="K42" s="11">
        <f t="shared" si="5"/>
        <v>28.669999999999998</v>
      </c>
      <c r="L42" s="44">
        <f t="shared" si="6"/>
        <v>4.84</v>
      </c>
      <c r="M42" s="45">
        <f t="shared" si="7"/>
        <v>1.8300000000000018</v>
      </c>
    </row>
    <row r="43" spans="1:13" ht="18.75" x14ac:dyDescent="0.3">
      <c r="A43" s="36"/>
      <c r="B43" s="38">
        <v>41</v>
      </c>
      <c r="C43" s="43">
        <v>561013</v>
      </c>
      <c r="D43" s="43">
        <v>639133</v>
      </c>
      <c r="E43" s="43" t="s">
        <v>12</v>
      </c>
      <c r="F43" s="8">
        <v>29.37</v>
      </c>
      <c r="G43" s="8">
        <v>1.1299999999999999</v>
      </c>
      <c r="H43" s="14" t="s">
        <v>12</v>
      </c>
      <c r="I43" s="9">
        <f t="shared" si="3"/>
        <v>30.5</v>
      </c>
      <c r="J43" s="10">
        <f t="shared" si="4"/>
        <v>25.66</v>
      </c>
      <c r="K43" s="11">
        <f t="shared" si="5"/>
        <v>28.669999999999998</v>
      </c>
      <c r="L43" s="44">
        <f t="shared" si="6"/>
        <v>4.84</v>
      </c>
      <c r="M43" s="45">
        <f t="shared" si="7"/>
        <v>1.8300000000000018</v>
      </c>
    </row>
    <row r="44" spans="1:13" ht="18.75" x14ac:dyDescent="0.3">
      <c r="A44" s="36"/>
      <c r="B44" s="38">
        <v>42</v>
      </c>
      <c r="C44" s="43">
        <v>561013</v>
      </c>
      <c r="D44" s="43">
        <v>639133</v>
      </c>
      <c r="E44" s="43" t="s">
        <v>12</v>
      </c>
      <c r="F44" s="8">
        <v>29.37</v>
      </c>
      <c r="G44" s="8">
        <v>1.1299999999999999</v>
      </c>
      <c r="H44" s="14" t="s">
        <v>12</v>
      </c>
      <c r="I44" s="9">
        <f t="shared" si="3"/>
        <v>30.5</v>
      </c>
      <c r="J44" s="10">
        <f t="shared" si="4"/>
        <v>25.66</v>
      </c>
      <c r="K44" s="11">
        <f t="shared" si="5"/>
        <v>28.669999999999998</v>
      </c>
      <c r="L44" s="44">
        <f t="shared" si="6"/>
        <v>4.84</v>
      </c>
      <c r="M44" s="45">
        <f t="shared" si="7"/>
        <v>1.8300000000000018</v>
      </c>
    </row>
    <row r="45" spans="1:13" ht="18.75" x14ac:dyDescent="0.3">
      <c r="A45" s="36"/>
      <c r="B45" s="38">
        <v>43</v>
      </c>
      <c r="C45" s="43">
        <v>561013</v>
      </c>
      <c r="D45" s="43">
        <v>639133</v>
      </c>
      <c r="E45" s="43" t="s">
        <v>12</v>
      </c>
      <c r="F45" s="8">
        <v>29.37</v>
      </c>
      <c r="G45" s="8">
        <v>1.1299999999999999</v>
      </c>
      <c r="H45" s="14" t="s">
        <v>12</v>
      </c>
      <c r="I45" s="9">
        <f t="shared" si="3"/>
        <v>30.5</v>
      </c>
      <c r="J45" s="10">
        <f t="shared" si="4"/>
        <v>25.66</v>
      </c>
      <c r="K45" s="11">
        <f t="shared" si="5"/>
        <v>28.669999999999998</v>
      </c>
      <c r="L45" s="44">
        <f t="shared" si="6"/>
        <v>4.84</v>
      </c>
      <c r="M45" s="45">
        <f t="shared" si="7"/>
        <v>1.8300000000000018</v>
      </c>
    </row>
    <row r="46" spans="1:13" ht="18.75" x14ac:dyDescent="0.3">
      <c r="A46" s="36"/>
      <c r="B46" s="38">
        <v>44</v>
      </c>
      <c r="C46" s="43">
        <v>561013</v>
      </c>
      <c r="D46" s="43">
        <v>639133</v>
      </c>
      <c r="E46" s="43" t="s">
        <v>12</v>
      </c>
      <c r="F46" s="8">
        <v>29.37</v>
      </c>
      <c r="G46" s="8">
        <v>1.1299999999999999</v>
      </c>
      <c r="H46" s="14" t="s">
        <v>12</v>
      </c>
      <c r="I46" s="9">
        <f t="shared" si="3"/>
        <v>30.5</v>
      </c>
      <c r="J46" s="10">
        <f t="shared" si="4"/>
        <v>25.66</v>
      </c>
      <c r="K46" s="11">
        <f t="shared" si="5"/>
        <v>28.669999999999998</v>
      </c>
      <c r="L46" s="44">
        <f t="shared" si="6"/>
        <v>4.84</v>
      </c>
      <c r="M46" s="45">
        <f t="shared" si="7"/>
        <v>1.8300000000000018</v>
      </c>
    </row>
    <row r="47" spans="1:13" ht="18.75" x14ac:dyDescent="0.3">
      <c r="A47" s="36"/>
      <c r="B47" s="38">
        <v>45</v>
      </c>
      <c r="C47" s="43">
        <v>561013</v>
      </c>
      <c r="D47" s="43">
        <v>639133</v>
      </c>
      <c r="E47" s="43" t="s">
        <v>12</v>
      </c>
      <c r="F47" s="8">
        <v>29.37</v>
      </c>
      <c r="G47" s="8">
        <v>1.1299999999999999</v>
      </c>
      <c r="H47" s="14" t="s">
        <v>12</v>
      </c>
      <c r="I47" s="9">
        <f t="shared" si="3"/>
        <v>30.5</v>
      </c>
      <c r="J47" s="10">
        <f t="shared" si="4"/>
        <v>25.66</v>
      </c>
      <c r="K47" s="11">
        <f t="shared" si="5"/>
        <v>28.669999999999998</v>
      </c>
      <c r="L47" s="44">
        <f t="shared" si="6"/>
        <v>4.84</v>
      </c>
      <c r="M47" s="45">
        <f t="shared" si="7"/>
        <v>1.8300000000000018</v>
      </c>
    </row>
    <row r="48" spans="1:13" ht="18.75" x14ac:dyDescent="0.3">
      <c r="A48" s="36"/>
      <c r="B48" s="38">
        <v>46</v>
      </c>
      <c r="C48" s="43">
        <v>561013</v>
      </c>
      <c r="D48" s="43">
        <v>639133</v>
      </c>
      <c r="E48" s="43" t="s">
        <v>12</v>
      </c>
      <c r="F48" s="8">
        <v>29.37</v>
      </c>
      <c r="G48" s="8">
        <v>1.1299999999999999</v>
      </c>
      <c r="H48" s="14" t="s">
        <v>12</v>
      </c>
      <c r="I48" s="9">
        <f t="shared" si="3"/>
        <v>30.5</v>
      </c>
      <c r="J48" s="10">
        <f t="shared" si="4"/>
        <v>25.66</v>
      </c>
      <c r="K48" s="11">
        <f t="shared" si="5"/>
        <v>28.669999999999998</v>
      </c>
      <c r="L48" s="44">
        <f t="shared" si="6"/>
        <v>4.84</v>
      </c>
      <c r="M48" s="45">
        <f t="shared" si="7"/>
        <v>1.8300000000000018</v>
      </c>
    </row>
    <row r="49" spans="1:13" ht="18.75" x14ac:dyDescent="0.3">
      <c r="A49" s="36"/>
      <c r="B49" s="38">
        <v>47</v>
      </c>
      <c r="C49" s="43">
        <v>561013</v>
      </c>
      <c r="D49" s="43">
        <v>639133</v>
      </c>
      <c r="E49" s="43" t="s">
        <v>12</v>
      </c>
      <c r="F49" s="8">
        <v>29.37</v>
      </c>
      <c r="G49" s="8">
        <v>1.1299999999999999</v>
      </c>
      <c r="H49" s="14" t="s">
        <v>12</v>
      </c>
      <c r="I49" s="9">
        <f t="shared" si="3"/>
        <v>30.5</v>
      </c>
      <c r="J49" s="10">
        <f t="shared" si="4"/>
        <v>25.66</v>
      </c>
      <c r="K49" s="11">
        <f t="shared" si="5"/>
        <v>28.669999999999998</v>
      </c>
      <c r="L49" s="44">
        <f t="shared" si="6"/>
        <v>4.84</v>
      </c>
      <c r="M49" s="45">
        <f t="shared" si="7"/>
        <v>1.8300000000000018</v>
      </c>
    </row>
    <row r="50" spans="1:13" ht="18.75" x14ac:dyDescent="0.3">
      <c r="A50" s="36"/>
      <c r="B50" s="38">
        <v>48</v>
      </c>
      <c r="C50" s="43">
        <v>561013</v>
      </c>
      <c r="D50" s="43">
        <v>639133</v>
      </c>
      <c r="E50" s="43" t="s">
        <v>12</v>
      </c>
      <c r="F50" s="8">
        <v>29.37</v>
      </c>
      <c r="G50" s="8">
        <v>1.1299999999999999</v>
      </c>
      <c r="H50" s="14" t="s">
        <v>12</v>
      </c>
      <c r="I50" s="9">
        <f t="shared" si="3"/>
        <v>30.5</v>
      </c>
      <c r="J50" s="10">
        <f t="shared" si="4"/>
        <v>25.66</v>
      </c>
      <c r="K50" s="11">
        <f t="shared" si="5"/>
        <v>28.669999999999998</v>
      </c>
      <c r="L50" s="44">
        <f t="shared" si="6"/>
        <v>4.84</v>
      </c>
      <c r="M50" s="45">
        <f t="shared" si="7"/>
        <v>1.8300000000000018</v>
      </c>
    </row>
    <row r="51" spans="1:13" ht="18.75" x14ac:dyDescent="0.3">
      <c r="A51" s="36"/>
      <c r="B51" s="38">
        <v>49</v>
      </c>
      <c r="C51" s="43">
        <v>561013</v>
      </c>
      <c r="D51" s="43">
        <v>639133</v>
      </c>
      <c r="E51" s="43" t="s">
        <v>12</v>
      </c>
      <c r="F51" s="8">
        <v>29.37</v>
      </c>
      <c r="G51" s="8">
        <v>1.1299999999999999</v>
      </c>
      <c r="H51" s="14" t="s">
        <v>12</v>
      </c>
      <c r="I51" s="9">
        <f t="shared" si="3"/>
        <v>30.5</v>
      </c>
      <c r="J51" s="10">
        <f t="shared" si="4"/>
        <v>25.66</v>
      </c>
      <c r="K51" s="11">
        <f t="shared" si="5"/>
        <v>28.669999999999998</v>
      </c>
      <c r="L51" s="44">
        <f t="shared" si="6"/>
        <v>4.84</v>
      </c>
      <c r="M51" s="45">
        <f t="shared" si="7"/>
        <v>1.8300000000000018</v>
      </c>
    </row>
    <row r="52" spans="1:13" ht="18.75" x14ac:dyDescent="0.3">
      <c r="A52" s="36"/>
      <c r="B52" s="38">
        <v>50</v>
      </c>
      <c r="C52" s="43">
        <v>561013</v>
      </c>
      <c r="D52" s="43">
        <v>639133</v>
      </c>
      <c r="E52" s="43" t="s">
        <v>12</v>
      </c>
      <c r="F52" s="8">
        <v>29.37</v>
      </c>
      <c r="G52" s="8">
        <v>1.1299999999999999</v>
      </c>
      <c r="H52" s="14" t="s">
        <v>12</v>
      </c>
      <c r="I52" s="9">
        <f t="shared" si="3"/>
        <v>30.5</v>
      </c>
      <c r="J52" s="10">
        <f t="shared" si="4"/>
        <v>25.66</v>
      </c>
      <c r="K52" s="11">
        <f t="shared" si="5"/>
        <v>28.669999999999998</v>
      </c>
      <c r="L52" s="44">
        <f t="shared" si="6"/>
        <v>4.84</v>
      </c>
      <c r="M52" s="45">
        <f t="shared" si="7"/>
        <v>1.8300000000000018</v>
      </c>
    </row>
    <row r="53" spans="1:13" ht="18.75" x14ac:dyDescent="0.3">
      <c r="A53" s="36"/>
      <c r="B53" s="38">
        <v>51</v>
      </c>
      <c r="C53" s="43">
        <v>561013</v>
      </c>
      <c r="D53" s="43">
        <v>639133</v>
      </c>
      <c r="E53" s="43" t="s">
        <v>12</v>
      </c>
      <c r="F53" s="8">
        <v>29.37</v>
      </c>
      <c r="G53" s="8">
        <v>1.1299999999999999</v>
      </c>
      <c r="H53" s="14" t="s">
        <v>12</v>
      </c>
      <c r="I53" s="9">
        <f t="shared" si="3"/>
        <v>30.5</v>
      </c>
      <c r="J53" s="10">
        <f t="shared" si="4"/>
        <v>25.66</v>
      </c>
      <c r="K53" s="11">
        <f t="shared" si="5"/>
        <v>28.669999999999998</v>
      </c>
      <c r="L53" s="44">
        <f t="shared" si="6"/>
        <v>4.84</v>
      </c>
      <c r="M53" s="45">
        <f t="shared" si="7"/>
        <v>1.8300000000000018</v>
      </c>
    </row>
    <row r="54" spans="1:13" ht="18.75" x14ac:dyDescent="0.3">
      <c r="A54" s="36"/>
      <c r="B54" s="38">
        <v>52</v>
      </c>
      <c r="C54" s="43">
        <v>561013</v>
      </c>
      <c r="D54" s="43">
        <v>639133</v>
      </c>
      <c r="E54" s="43" t="s">
        <v>12</v>
      </c>
      <c r="F54" s="8">
        <v>29.37</v>
      </c>
      <c r="G54" s="8">
        <v>1.1299999999999999</v>
      </c>
      <c r="H54" s="14" t="s">
        <v>12</v>
      </c>
      <c r="I54" s="9">
        <f t="shared" si="3"/>
        <v>30.5</v>
      </c>
      <c r="J54" s="10">
        <f t="shared" si="4"/>
        <v>25.66</v>
      </c>
      <c r="K54" s="11">
        <f t="shared" si="5"/>
        <v>28.669999999999998</v>
      </c>
      <c r="L54" s="44">
        <f t="shared" si="6"/>
        <v>4.84</v>
      </c>
      <c r="M54" s="45">
        <f t="shared" si="7"/>
        <v>1.8300000000000018</v>
      </c>
    </row>
    <row r="55" spans="1:13" ht="18.75" x14ac:dyDescent="0.3">
      <c r="A55" s="36"/>
      <c r="B55" s="38">
        <v>53</v>
      </c>
      <c r="C55" s="43">
        <v>561013</v>
      </c>
      <c r="D55" s="43">
        <v>639133</v>
      </c>
      <c r="E55" s="43" t="s">
        <v>12</v>
      </c>
      <c r="F55" s="8">
        <v>29.37</v>
      </c>
      <c r="G55" s="8">
        <v>1.1299999999999999</v>
      </c>
      <c r="H55" s="14" t="s">
        <v>12</v>
      </c>
      <c r="I55" s="9">
        <f t="shared" si="3"/>
        <v>30.5</v>
      </c>
      <c r="J55" s="10">
        <f t="shared" si="4"/>
        <v>25.66</v>
      </c>
      <c r="K55" s="11">
        <f t="shared" si="5"/>
        <v>28.669999999999998</v>
      </c>
      <c r="L55" s="44">
        <f t="shared" si="6"/>
        <v>4.84</v>
      </c>
      <c r="M55" s="45">
        <f t="shared" si="7"/>
        <v>1.8300000000000018</v>
      </c>
    </row>
    <row r="56" spans="1:13" ht="18.75" x14ac:dyDescent="0.3">
      <c r="A56" s="36"/>
      <c r="B56" s="38">
        <v>54</v>
      </c>
      <c r="C56" s="43">
        <v>561013</v>
      </c>
      <c r="D56" s="43">
        <v>639133</v>
      </c>
      <c r="E56" s="43" t="s">
        <v>12</v>
      </c>
      <c r="F56" s="8">
        <v>29.37</v>
      </c>
      <c r="G56" s="8">
        <v>1.1299999999999999</v>
      </c>
      <c r="H56" s="14" t="s">
        <v>12</v>
      </c>
      <c r="I56" s="9">
        <f t="shared" si="3"/>
        <v>30.5</v>
      </c>
      <c r="J56" s="10">
        <f t="shared" si="4"/>
        <v>25.66</v>
      </c>
      <c r="K56" s="11">
        <f t="shared" si="5"/>
        <v>28.669999999999998</v>
      </c>
      <c r="L56" s="44">
        <f t="shared" si="6"/>
        <v>4.84</v>
      </c>
      <c r="M56" s="45">
        <f t="shared" si="7"/>
        <v>1.8300000000000018</v>
      </c>
    </row>
    <row r="57" spans="1:13" ht="18.75" x14ac:dyDescent="0.3">
      <c r="A57" s="36"/>
      <c r="B57" s="38">
        <v>55</v>
      </c>
      <c r="C57" s="43">
        <v>561013</v>
      </c>
      <c r="D57" s="43">
        <v>639133</v>
      </c>
      <c r="E57" s="43" t="s">
        <v>12</v>
      </c>
      <c r="F57" s="8">
        <v>29.37</v>
      </c>
      <c r="G57" s="8">
        <v>1.1299999999999999</v>
      </c>
      <c r="H57" s="14" t="s">
        <v>12</v>
      </c>
      <c r="I57" s="9">
        <f t="shared" si="3"/>
        <v>30.5</v>
      </c>
      <c r="J57" s="10">
        <f t="shared" si="4"/>
        <v>25.66</v>
      </c>
      <c r="K57" s="11">
        <f t="shared" si="5"/>
        <v>28.669999999999998</v>
      </c>
      <c r="L57" s="44">
        <f t="shared" si="6"/>
        <v>4.84</v>
      </c>
      <c r="M57" s="45">
        <f t="shared" si="7"/>
        <v>1.8300000000000018</v>
      </c>
    </row>
    <row r="58" spans="1:13" ht="18.75" x14ac:dyDescent="0.3">
      <c r="A58" s="36"/>
      <c r="B58" s="38">
        <v>56</v>
      </c>
      <c r="C58" s="43">
        <v>561013</v>
      </c>
      <c r="D58" s="43">
        <v>639133</v>
      </c>
      <c r="E58" s="43" t="s">
        <v>12</v>
      </c>
      <c r="F58" s="8">
        <v>29.37</v>
      </c>
      <c r="G58" s="8">
        <v>1.1299999999999999</v>
      </c>
      <c r="H58" s="14" t="s">
        <v>12</v>
      </c>
      <c r="I58" s="9">
        <f t="shared" si="3"/>
        <v>30.5</v>
      </c>
      <c r="J58" s="10">
        <f t="shared" si="4"/>
        <v>25.66</v>
      </c>
      <c r="K58" s="11">
        <f t="shared" si="5"/>
        <v>28.669999999999998</v>
      </c>
      <c r="L58" s="44">
        <f t="shared" si="6"/>
        <v>4.84</v>
      </c>
      <c r="M58" s="45">
        <f t="shared" si="7"/>
        <v>1.8300000000000018</v>
      </c>
    </row>
    <row r="59" spans="1:13" ht="18.75" x14ac:dyDescent="0.3">
      <c r="A59" s="36"/>
      <c r="B59" s="38">
        <v>57</v>
      </c>
      <c r="C59" s="43">
        <v>561013</v>
      </c>
      <c r="D59" s="43">
        <v>639133</v>
      </c>
      <c r="E59" s="43" t="s">
        <v>12</v>
      </c>
      <c r="F59" s="8">
        <v>29.37</v>
      </c>
      <c r="G59" s="8">
        <v>1.1299999999999999</v>
      </c>
      <c r="H59" s="14" t="s">
        <v>12</v>
      </c>
      <c r="I59" s="9">
        <f t="shared" si="3"/>
        <v>30.5</v>
      </c>
      <c r="J59" s="10">
        <f t="shared" si="4"/>
        <v>25.66</v>
      </c>
      <c r="K59" s="11">
        <f t="shared" si="5"/>
        <v>28.669999999999998</v>
      </c>
      <c r="L59" s="44">
        <f t="shared" si="6"/>
        <v>4.84</v>
      </c>
      <c r="M59" s="45">
        <f t="shared" si="7"/>
        <v>1.8300000000000018</v>
      </c>
    </row>
    <row r="60" spans="1:13" ht="18.75" x14ac:dyDescent="0.3">
      <c r="A60" s="36"/>
      <c r="B60" s="38">
        <v>58</v>
      </c>
      <c r="C60" s="43">
        <v>561013</v>
      </c>
      <c r="D60" s="43">
        <v>639133</v>
      </c>
      <c r="E60" s="43" t="s">
        <v>12</v>
      </c>
      <c r="F60" s="8">
        <v>29.37</v>
      </c>
      <c r="G60" s="8">
        <v>1.1299999999999999</v>
      </c>
      <c r="H60" s="14" t="s">
        <v>12</v>
      </c>
      <c r="I60" s="9">
        <f t="shared" si="3"/>
        <v>30.5</v>
      </c>
      <c r="J60" s="10">
        <f t="shared" si="4"/>
        <v>25.66</v>
      </c>
      <c r="K60" s="11">
        <f t="shared" si="5"/>
        <v>28.669999999999998</v>
      </c>
      <c r="L60" s="44">
        <f t="shared" si="6"/>
        <v>4.84</v>
      </c>
      <c r="M60" s="45">
        <f t="shared" si="7"/>
        <v>1.8300000000000018</v>
      </c>
    </row>
    <row r="61" spans="1:13" ht="18.75" x14ac:dyDescent="0.3">
      <c r="A61" s="36"/>
      <c r="B61" s="38">
        <v>59</v>
      </c>
      <c r="C61" s="43">
        <v>561013</v>
      </c>
      <c r="D61" s="43">
        <v>639133</v>
      </c>
      <c r="E61" s="43" t="s">
        <v>12</v>
      </c>
      <c r="F61" s="8">
        <v>29.37</v>
      </c>
      <c r="G61" s="8">
        <v>1.1299999999999999</v>
      </c>
      <c r="H61" s="14" t="s">
        <v>12</v>
      </c>
      <c r="I61" s="9">
        <f t="shared" si="3"/>
        <v>30.5</v>
      </c>
      <c r="J61" s="10">
        <f t="shared" si="4"/>
        <v>25.66</v>
      </c>
      <c r="K61" s="11">
        <f t="shared" si="5"/>
        <v>28.669999999999998</v>
      </c>
      <c r="L61" s="44">
        <f t="shared" si="6"/>
        <v>4.84</v>
      </c>
      <c r="M61" s="45">
        <f t="shared" si="7"/>
        <v>1.8300000000000018</v>
      </c>
    </row>
    <row r="62" spans="1:13" ht="18.75" x14ac:dyDescent="0.3">
      <c r="A62" s="36"/>
      <c r="B62" s="38">
        <v>60</v>
      </c>
      <c r="C62" s="43">
        <v>561013</v>
      </c>
      <c r="D62" s="43">
        <v>639133</v>
      </c>
      <c r="E62" s="43" t="s">
        <v>12</v>
      </c>
      <c r="F62" s="8">
        <v>29.37</v>
      </c>
      <c r="G62" s="8">
        <v>1.1299999999999999</v>
      </c>
      <c r="H62" s="14" t="s">
        <v>12</v>
      </c>
      <c r="I62" s="9">
        <f t="shared" si="3"/>
        <v>30.5</v>
      </c>
      <c r="J62" s="10">
        <f t="shared" si="4"/>
        <v>25.66</v>
      </c>
      <c r="K62" s="11">
        <f t="shared" si="5"/>
        <v>28.669999999999998</v>
      </c>
      <c r="L62" s="44">
        <f t="shared" si="6"/>
        <v>4.84</v>
      </c>
      <c r="M62" s="45">
        <f t="shared" si="7"/>
        <v>1.8300000000000018</v>
      </c>
    </row>
    <row r="63" spans="1:13" ht="18.75" x14ac:dyDescent="0.3">
      <c r="A63" s="36"/>
      <c r="B63" s="38">
        <v>61</v>
      </c>
      <c r="C63" s="43">
        <v>561013</v>
      </c>
      <c r="D63" s="43">
        <v>639133</v>
      </c>
      <c r="E63" s="43" t="s">
        <v>12</v>
      </c>
      <c r="F63" s="8">
        <v>29.37</v>
      </c>
      <c r="G63" s="8">
        <v>1.1299999999999999</v>
      </c>
      <c r="H63" s="14" t="s">
        <v>12</v>
      </c>
      <c r="I63" s="9">
        <f t="shared" si="3"/>
        <v>30.5</v>
      </c>
      <c r="J63" s="10">
        <f t="shared" si="4"/>
        <v>25.66</v>
      </c>
      <c r="K63" s="11">
        <f t="shared" si="5"/>
        <v>28.669999999999998</v>
      </c>
      <c r="L63" s="44">
        <f t="shared" si="6"/>
        <v>4.84</v>
      </c>
      <c r="M63" s="45">
        <f t="shared" si="7"/>
        <v>1.8300000000000018</v>
      </c>
    </row>
    <row r="64" spans="1:13" ht="18.75" x14ac:dyDescent="0.3">
      <c r="A64" s="36"/>
      <c r="B64" s="38">
        <v>62</v>
      </c>
      <c r="C64" s="43">
        <v>561013</v>
      </c>
      <c r="D64" s="43">
        <v>639133</v>
      </c>
      <c r="E64" s="43" t="s">
        <v>12</v>
      </c>
      <c r="F64" s="8">
        <v>29.37</v>
      </c>
      <c r="G64" s="8">
        <v>1.1299999999999999</v>
      </c>
      <c r="H64" s="14" t="s">
        <v>12</v>
      </c>
      <c r="I64" s="9">
        <f t="shared" si="3"/>
        <v>30.5</v>
      </c>
      <c r="J64" s="10">
        <f t="shared" si="4"/>
        <v>25.66</v>
      </c>
      <c r="K64" s="11">
        <f t="shared" si="5"/>
        <v>28.669999999999998</v>
      </c>
      <c r="L64" s="44">
        <f t="shared" si="6"/>
        <v>4.84</v>
      </c>
      <c r="M64" s="45">
        <f t="shared" si="7"/>
        <v>1.8300000000000018</v>
      </c>
    </row>
    <row r="65" spans="1:13" ht="18.75" x14ac:dyDescent="0.3">
      <c r="A65" s="36"/>
      <c r="B65" s="38">
        <v>63</v>
      </c>
      <c r="C65" s="43">
        <v>561013</v>
      </c>
      <c r="D65" s="43">
        <v>639133</v>
      </c>
      <c r="E65" s="43" t="s">
        <v>12</v>
      </c>
      <c r="F65" s="8">
        <v>29.37</v>
      </c>
      <c r="G65" s="8">
        <v>1.1299999999999999</v>
      </c>
      <c r="H65" s="14" t="s">
        <v>12</v>
      </c>
      <c r="I65" s="9">
        <f t="shared" si="3"/>
        <v>30.5</v>
      </c>
      <c r="J65" s="10">
        <f t="shared" si="4"/>
        <v>25.66</v>
      </c>
      <c r="K65" s="11">
        <f t="shared" si="5"/>
        <v>28.669999999999998</v>
      </c>
      <c r="L65" s="44">
        <f t="shared" si="6"/>
        <v>4.84</v>
      </c>
      <c r="M65" s="45">
        <f t="shared" si="7"/>
        <v>1.8300000000000018</v>
      </c>
    </row>
    <row r="66" spans="1:13" ht="18.75" x14ac:dyDescent="0.3">
      <c r="A66" s="36"/>
      <c r="B66" s="38">
        <v>64</v>
      </c>
      <c r="C66" s="43">
        <v>561013</v>
      </c>
      <c r="D66" s="43">
        <v>639133</v>
      </c>
      <c r="E66" s="43" t="s">
        <v>12</v>
      </c>
      <c r="F66" s="8">
        <v>29.37</v>
      </c>
      <c r="G66" s="8">
        <v>1.1299999999999999</v>
      </c>
      <c r="H66" s="14" t="s">
        <v>12</v>
      </c>
      <c r="I66" s="9">
        <f t="shared" si="3"/>
        <v>30.5</v>
      </c>
      <c r="J66" s="10">
        <f t="shared" si="4"/>
        <v>25.66</v>
      </c>
      <c r="K66" s="11">
        <f t="shared" si="5"/>
        <v>28.669999999999998</v>
      </c>
      <c r="L66" s="44">
        <f t="shared" si="6"/>
        <v>4.84</v>
      </c>
      <c r="M66" s="45">
        <f t="shared" si="7"/>
        <v>1.8300000000000018</v>
      </c>
    </row>
    <row r="67" spans="1:13" ht="18.75" x14ac:dyDescent="0.3">
      <c r="A67" s="36"/>
      <c r="B67" s="38">
        <v>65</v>
      </c>
      <c r="C67" s="43">
        <v>561013</v>
      </c>
      <c r="D67" s="43">
        <v>639133</v>
      </c>
      <c r="E67" s="43" t="s">
        <v>12</v>
      </c>
      <c r="F67" s="8">
        <v>29.37</v>
      </c>
      <c r="G67" s="8">
        <v>1.1299999999999999</v>
      </c>
      <c r="H67" s="14" t="s">
        <v>12</v>
      </c>
      <c r="I67" s="9">
        <f t="shared" si="3"/>
        <v>30.5</v>
      </c>
      <c r="J67" s="10">
        <f t="shared" si="4"/>
        <v>25.66</v>
      </c>
      <c r="K67" s="11">
        <f t="shared" si="5"/>
        <v>28.669999999999998</v>
      </c>
      <c r="L67" s="44">
        <f t="shared" si="6"/>
        <v>4.84</v>
      </c>
      <c r="M67" s="45">
        <f t="shared" si="7"/>
        <v>1.8300000000000018</v>
      </c>
    </row>
    <row r="68" spans="1:13" ht="18.75" x14ac:dyDescent="0.3">
      <c r="A68" s="36"/>
      <c r="B68" s="38">
        <v>66</v>
      </c>
      <c r="C68" s="43">
        <v>561013</v>
      </c>
      <c r="D68" s="43">
        <v>639133</v>
      </c>
      <c r="E68" s="43" t="s">
        <v>12</v>
      </c>
      <c r="F68" s="8">
        <v>29.37</v>
      </c>
      <c r="G68" s="8">
        <v>1.1299999999999999</v>
      </c>
      <c r="H68" s="14" t="s">
        <v>12</v>
      </c>
      <c r="I68" s="9">
        <f t="shared" si="3"/>
        <v>30.5</v>
      </c>
      <c r="J68" s="10">
        <f t="shared" si="4"/>
        <v>25.66</v>
      </c>
      <c r="K68" s="11">
        <f t="shared" si="5"/>
        <v>28.669999999999998</v>
      </c>
      <c r="L68" s="44">
        <f t="shared" si="6"/>
        <v>4.84</v>
      </c>
      <c r="M68" s="45">
        <f t="shared" si="7"/>
        <v>1.8300000000000018</v>
      </c>
    </row>
    <row r="69" spans="1:13" ht="18.75" x14ac:dyDescent="0.3">
      <c r="A69" s="36"/>
      <c r="B69" s="38">
        <v>67</v>
      </c>
      <c r="C69" s="43">
        <v>561013</v>
      </c>
      <c r="D69" s="43">
        <v>639133</v>
      </c>
      <c r="E69" s="43" t="s">
        <v>12</v>
      </c>
      <c r="F69" s="8">
        <v>29.37</v>
      </c>
      <c r="G69" s="8">
        <v>1.1299999999999999</v>
      </c>
      <c r="H69" s="14" t="s">
        <v>12</v>
      </c>
      <c r="I69" s="9">
        <f t="shared" ref="I69:I132" si="8">SUM(F69:H69)</f>
        <v>30.5</v>
      </c>
      <c r="J69" s="10">
        <f t="shared" ref="J69:J132" si="9">25.49+0.17</f>
        <v>25.66</v>
      </c>
      <c r="K69" s="11">
        <f t="shared" ref="K69:K132" si="10">27.99+0.68</f>
        <v>28.669999999999998</v>
      </c>
      <c r="L69" s="44">
        <f t="shared" ref="L69:L132" si="11">I69-J69</f>
        <v>4.84</v>
      </c>
      <c r="M69" s="45">
        <f t="shared" ref="M69:M132" si="12">I69-K69</f>
        <v>1.8300000000000018</v>
      </c>
    </row>
    <row r="70" spans="1:13" ht="18.75" x14ac:dyDescent="0.3">
      <c r="A70" s="36"/>
      <c r="B70" s="38">
        <v>68</v>
      </c>
      <c r="C70" s="43">
        <v>561013</v>
      </c>
      <c r="D70" s="43">
        <v>639133</v>
      </c>
      <c r="E70" s="43" t="s">
        <v>12</v>
      </c>
      <c r="F70" s="8">
        <v>29.37</v>
      </c>
      <c r="G70" s="8">
        <v>1.1299999999999999</v>
      </c>
      <c r="H70" s="14" t="s">
        <v>12</v>
      </c>
      <c r="I70" s="9">
        <f t="shared" si="8"/>
        <v>30.5</v>
      </c>
      <c r="J70" s="10">
        <f t="shared" si="9"/>
        <v>25.66</v>
      </c>
      <c r="K70" s="11">
        <f t="shared" si="10"/>
        <v>28.669999999999998</v>
      </c>
      <c r="L70" s="44">
        <f t="shared" si="11"/>
        <v>4.84</v>
      </c>
      <c r="M70" s="45">
        <f t="shared" si="12"/>
        <v>1.8300000000000018</v>
      </c>
    </row>
    <row r="71" spans="1:13" ht="18.75" x14ac:dyDescent="0.3">
      <c r="A71" s="36"/>
      <c r="B71" s="38">
        <v>69</v>
      </c>
      <c r="C71" s="43">
        <v>561013</v>
      </c>
      <c r="D71" s="43">
        <v>639133</v>
      </c>
      <c r="E71" s="43" t="s">
        <v>12</v>
      </c>
      <c r="F71" s="8">
        <v>29.37</v>
      </c>
      <c r="G71" s="8">
        <v>1.1299999999999999</v>
      </c>
      <c r="H71" s="14" t="s">
        <v>12</v>
      </c>
      <c r="I71" s="9">
        <f t="shared" si="8"/>
        <v>30.5</v>
      </c>
      <c r="J71" s="10">
        <f t="shared" si="9"/>
        <v>25.66</v>
      </c>
      <c r="K71" s="11">
        <f t="shared" si="10"/>
        <v>28.669999999999998</v>
      </c>
      <c r="L71" s="44">
        <f t="shared" si="11"/>
        <v>4.84</v>
      </c>
      <c r="M71" s="45">
        <f t="shared" si="12"/>
        <v>1.8300000000000018</v>
      </c>
    </row>
    <row r="72" spans="1:13" ht="18.75" x14ac:dyDescent="0.3">
      <c r="A72" s="36"/>
      <c r="B72" s="38">
        <v>70</v>
      </c>
      <c r="C72" s="43">
        <v>561013</v>
      </c>
      <c r="D72" s="43">
        <v>639133</v>
      </c>
      <c r="E72" s="43" t="s">
        <v>12</v>
      </c>
      <c r="F72" s="8">
        <v>29.37</v>
      </c>
      <c r="G72" s="8">
        <v>1.1299999999999999</v>
      </c>
      <c r="H72" s="14" t="s">
        <v>12</v>
      </c>
      <c r="I72" s="9">
        <f t="shared" si="8"/>
        <v>30.5</v>
      </c>
      <c r="J72" s="10">
        <f t="shared" si="9"/>
        <v>25.66</v>
      </c>
      <c r="K72" s="11">
        <f t="shared" si="10"/>
        <v>28.669999999999998</v>
      </c>
      <c r="L72" s="44">
        <f t="shared" si="11"/>
        <v>4.84</v>
      </c>
      <c r="M72" s="45">
        <f t="shared" si="12"/>
        <v>1.8300000000000018</v>
      </c>
    </row>
    <row r="73" spans="1:13" ht="18.75" x14ac:dyDescent="0.3">
      <c r="A73" s="36"/>
      <c r="B73" s="38">
        <v>71</v>
      </c>
      <c r="C73" s="43">
        <v>561013</v>
      </c>
      <c r="D73" s="43">
        <v>639133</v>
      </c>
      <c r="E73" s="43" t="s">
        <v>12</v>
      </c>
      <c r="F73" s="8">
        <v>29.37</v>
      </c>
      <c r="G73" s="8">
        <v>1.1299999999999999</v>
      </c>
      <c r="H73" s="14" t="s">
        <v>12</v>
      </c>
      <c r="I73" s="9">
        <f t="shared" si="8"/>
        <v>30.5</v>
      </c>
      <c r="J73" s="10">
        <f t="shared" si="9"/>
        <v>25.66</v>
      </c>
      <c r="K73" s="11">
        <f t="shared" si="10"/>
        <v>28.669999999999998</v>
      </c>
      <c r="L73" s="44">
        <f t="shared" si="11"/>
        <v>4.84</v>
      </c>
      <c r="M73" s="45">
        <f t="shared" si="12"/>
        <v>1.8300000000000018</v>
      </c>
    </row>
    <row r="74" spans="1:13" ht="18.75" x14ac:dyDescent="0.3">
      <c r="A74" s="36"/>
      <c r="B74" s="38">
        <v>72</v>
      </c>
      <c r="C74" s="43">
        <v>561013</v>
      </c>
      <c r="D74" s="43">
        <v>639133</v>
      </c>
      <c r="E74" s="43" t="s">
        <v>12</v>
      </c>
      <c r="F74" s="8">
        <v>29.37</v>
      </c>
      <c r="G74" s="8">
        <v>1.1299999999999999</v>
      </c>
      <c r="H74" s="14" t="s">
        <v>12</v>
      </c>
      <c r="I74" s="9">
        <f t="shared" si="8"/>
        <v>30.5</v>
      </c>
      <c r="J74" s="10">
        <f t="shared" si="9"/>
        <v>25.66</v>
      </c>
      <c r="K74" s="11">
        <f t="shared" si="10"/>
        <v>28.669999999999998</v>
      </c>
      <c r="L74" s="44">
        <f t="shared" si="11"/>
        <v>4.84</v>
      </c>
      <c r="M74" s="45">
        <f t="shared" si="12"/>
        <v>1.8300000000000018</v>
      </c>
    </row>
    <row r="75" spans="1:13" ht="18.75" x14ac:dyDescent="0.3">
      <c r="A75" s="36"/>
      <c r="B75" s="38">
        <v>73</v>
      </c>
      <c r="C75" s="43">
        <v>561013</v>
      </c>
      <c r="D75" s="43">
        <v>639133</v>
      </c>
      <c r="E75" s="43" t="s">
        <v>12</v>
      </c>
      <c r="F75" s="8">
        <v>29.37</v>
      </c>
      <c r="G75" s="8">
        <v>1.1299999999999999</v>
      </c>
      <c r="H75" s="14" t="s">
        <v>12</v>
      </c>
      <c r="I75" s="9">
        <f t="shared" si="8"/>
        <v>30.5</v>
      </c>
      <c r="J75" s="10">
        <f t="shared" si="9"/>
        <v>25.66</v>
      </c>
      <c r="K75" s="11">
        <f t="shared" si="10"/>
        <v>28.669999999999998</v>
      </c>
      <c r="L75" s="44">
        <f t="shared" si="11"/>
        <v>4.84</v>
      </c>
      <c r="M75" s="45">
        <f t="shared" si="12"/>
        <v>1.8300000000000018</v>
      </c>
    </row>
    <row r="76" spans="1:13" ht="18.75" x14ac:dyDescent="0.3">
      <c r="A76" s="36"/>
      <c r="B76" s="38">
        <v>74</v>
      </c>
      <c r="C76" s="43">
        <v>561013</v>
      </c>
      <c r="D76" s="43">
        <v>639133</v>
      </c>
      <c r="E76" s="43" t="s">
        <v>12</v>
      </c>
      <c r="F76" s="8">
        <v>29.37</v>
      </c>
      <c r="G76" s="8">
        <v>1.1299999999999999</v>
      </c>
      <c r="H76" s="14" t="s">
        <v>12</v>
      </c>
      <c r="I76" s="9">
        <f t="shared" si="8"/>
        <v>30.5</v>
      </c>
      <c r="J76" s="10">
        <f t="shared" si="9"/>
        <v>25.66</v>
      </c>
      <c r="K76" s="11">
        <f t="shared" si="10"/>
        <v>28.669999999999998</v>
      </c>
      <c r="L76" s="44">
        <f t="shared" si="11"/>
        <v>4.84</v>
      </c>
      <c r="M76" s="45">
        <f t="shared" si="12"/>
        <v>1.8300000000000018</v>
      </c>
    </row>
    <row r="77" spans="1:13" ht="18.75" x14ac:dyDescent="0.3">
      <c r="A77" s="36"/>
      <c r="B77" s="38">
        <v>75</v>
      </c>
      <c r="C77" s="43">
        <v>561013</v>
      </c>
      <c r="D77" s="43">
        <v>639133</v>
      </c>
      <c r="E77" s="43" t="s">
        <v>12</v>
      </c>
      <c r="F77" s="8">
        <v>29.37</v>
      </c>
      <c r="G77" s="8">
        <v>1.1299999999999999</v>
      </c>
      <c r="H77" s="14" t="s">
        <v>12</v>
      </c>
      <c r="I77" s="9">
        <f t="shared" si="8"/>
        <v>30.5</v>
      </c>
      <c r="J77" s="10">
        <f t="shared" si="9"/>
        <v>25.66</v>
      </c>
      <c r="K77" s="11">
        <f t="shared" si="10"/>
        <v>28.669999999999998</v>
      </c>
      <c r="L77" s="44">
        <f t="shared" si="11"/>
        <v>4.84</v>
      </c>
      <c r="M77" s="45">
        <f t="shared" si="12"/>
        <v>1.8300000000000018</v>
      </c>
    </row>
    <row r="78" spans="1:13" ht="18.75" x14ac:dyDescent="0.3">
      <c r="A78" s="36"/>
      <c r="B78" s="38">
        <v>76</v>
      </c>
      <c r="C78" s="43">
        <v>561013</v>
      </c>
      <c r="D78" s="43">
        <v>639133</v>
      </c>
      <c r="E78" s="43" t="s">
        <v>12</v>
      </c>
      <c r="F78" s="8">
        <v>29.37</v>
      </c>
      <c r="G78" s="8">
        <v>1.1299999999999999</v>
      </c>
      <c r="H78" s="14" t="s">
        <v>12</v>
      </c>
      <c r="I78" s="9">
        <f t="shared" si="8"/>
        <v>30.5</v>
      </c>
      <c r="J78" s="10">
        <f t="shared" si="9"/>
        <v>25.66</v>
      </c>
      <c r="K78" s="11">
        <f t="shared" si="10"/>
        <v>28.669999999999998</v>
      </c>
      <c r="L78" s="44">
        <f t="shared" si="11"/>
        <v>4.84</v>
      </c>
      <c r="M78" s="45">
        <f t="shared" si="12"/>
        <v>1.8300000000000018</v>
      </c>
    </row>
    <row r="79" spans="1:13" ht="18.75" x14ac:dyDescent="0.3">
      <c r="A79" s="36"/>
      <c r="B79" s="38">
        <v>77</v>
      </c>
      <c r="C79" s="43">
        <v>561013</v>
      </c>
      <c r="D79" s="43">
        <v>639133</v>
      </c>
      <c r="E79" s="43" t="s">
        <v>12</v>
      </c>
      <c r="F79" s="8">
        <v>29.37</v>
      </c>
      <c r="G79" s="8">
        <v>1.1299999999999999</v>
      </c>
      <c r="H79" s="14" t="s">
        <v>12</v>
      </c>
      <c r="I79" s="9">
        <f t="shared" si="8"/>
        <v>30.5</v>
      </c>
      <c r="J79" s="10">
        <f t="shared" si="9"/>
        <v>25.66</v>
      </c>
      <c r="K79" s="11">
        <f t="shared" si="10"/>
        <v>28.669999999999998</v>
      </c>
      <c r="L79" s="44">
        <f t="shared" si="11"/>
        <v>4.84</v>
      </c>
      <c r="M79" s="45">
        <f t="shared" si="12"/>
        <v>1.8300000000000018</v>
      </c>
    </row>
    <row r="80" spans="1:13" ht="18.75" x14ac:dyDescent="0.3">
      <c r="A80" s="36"/>
      <c r="B80" s="38">
        <v>78</v>
      </c>
      <c r="C80" s="43">
        <v>561013</v>
      </c>
      <c r="D80" s="43">
        <v>639133</v>
      </c>
      <c r="E80" s="43" t="s">
        <v>12</v>
      </c>
      <c r="F80" s="8">
        <v>29.37</v>
      </c>
      <c r="G80" s="8">
        <v>1.1299999999999999</v>
      </c>
      <c r="H80" s="14" t="s">
        <v>12</v>
      </c>
      <c r="I80" s="9">
        <f t="shared" si="8"/>
        <v>30.5</v>
      </c>
      <c r="J80" s="10">
        <f t="shared" si="9"/>
        <v>25.66</v>
      </c>
      <c r="K80" s="11">
        <f t="shared" si="10"/>
        <v>28.669999999999998</v>
      </c>
      <c r="L80" s="44">
        <f t="shared" si="11"/>
        <v>4.84</v>
      </c>
      <c r="M80" s="45">
        <f t="shared" si="12"/>
        <v>1.8300000000000018</v>
      </c>
    </row>
    <row r="81" spans="1:13" ht="18.75" x14ac:dyDescent="0.3">
      <c r="A81" s="36"/>
      <c r="B81" s="38">
        <v>79</v>
      </c>
      <c r="C81" s="43">
        <v>561013</v>
      </c>
      <c r="D81" s="43">
        <v>639133</v>
      </c>
      <c r="E81" s="43" t="s">
        <v>12</v>
      </c>
      <c r="F81" s="8">
        <v>29.37</v>
      </c>
      <c r="G81" s="8">
        <v>1.1299999999999999</v>
      </c>
      <c r="H81" s="14" t="s">
        <v>12</v>
      </c>
      <c r="I81" s="9">
        <f t="shared" si="8"/>
        <v>30.5</v>
      </c>
      <c r="J81" s="10">
        <f t="shared" si="9"/>
        <v>25.66</v>
      </c>
      <c r="K81" s="11">
        <f t="shared" si="10"/>
        <v>28.669999999999998</v>
      </c>
      <c r="L81" s="44">
        <f t="shared" si="11"/>
        <v>4.84</v>
      </c>
      <c r="M81" s="45">
        <f t="shared" si="12"/>
        <v>1.8300000000000018</v>
      </c>
    </row>
    <row r="82" spans="1:13" ht="18.75" x14ac:dyDescent="0.3">
      <c r="A82" s="39"/>
      <c r="B82" s="38">
        <v>80</v>
      </c>
      <c r="C82" s="43">
        <v>561013</v>
      </c>
      <c r="D82" s="43">
        <v>639133</v>
      </c>
      <c r="E82" s="43" t="s">
        <v>12</v>
      </c>
      <c r="F82" s="8">
        <v>29.37</v>
      </c>
      <c r="G82" s="8">
        <v>1.1299999999999999</v>
      </c>
      <c r="H82" s="14" t="s">
        <v>12</v>
      </c>
      <c r="I82" s="9">
        <f t="shared" si="8"/>
        <v>30.5</v>
      </c>
      <c r="J82" s="10">
        <f t="shared" si="9"/>
        <v>25.66</v>
      </c>
      <c r="K82" s="11">
        <f t="shared" si="10"/>
        <v>28.669999999999998</v>
      </c>
      <c r="L82" s="44">
        <f t="shared" si="11"/>
        <v>4.84</v>
      </c>
      <c r="M82" s="45">
        <f t="shared" si="12"/>
        <v>1.8300000000000018</v>
      </c>
    </row>
    <row r="83" spans="1:13" ht="18.75" x14ac:dyDescent="0.3">
      <c r="A83" s="39"/>
      <c r="B83" s="38">
        <v>81</v>
      </c>
      <c r="C83" s="43">
        <v>561013</v>
      </c>
      <c r="D83" s="43">
        <v>639133</v>
      </c>
      <c r="E83" s="43" t="s">
        <v>12</v>
      </c>
      <c r="F83" s="8">
        <v>29.37</v>
      </c>
      <c r="G83" s="8">
        <v>1.1299999999999999</v>
      </c>
      <c r="H83" s="14" t="s">
        <v>12</v>
      </c>
      <c r="I83" s="9">
        <f t="shared" si="8"/>
        <v>30.5</v>
      </c>
      <c r="J83" s="10">
        <f t="shared" si="9"/>
        <v>25.66</v>
      </c>
      <c r="K83" s="11">
        <f t="shared" si="10"/>
        <v>28.669999999999998</v>
      </c>
      <c r="L83" s="44">
        <f t="shared" si="11"/>
        <v>4.84</v>
      </c>
      <c r="M83" s="45">
        <f t="shared" si="12"/>
        <v>1.8300000000000018</v>
      </c>
    </row>
    <row r="84" spans="1:13" ht="18.75" x14ac:dyDescent="0.3">
      <c r="A84" s="39"/>
      <c r="B84" s="38">
        <v>82</v>
      </c>
      <c r="C84" s="43">
        <v>561013</v>
      </c>
      <c r="D84" s="43">
        <v>639133</v>
      </c>
      <c r="E84" s="43" t="s">
        <v>12</v>
      </c>
      <c r="F84" s="8">
        <v>29.37</v>
      </c>
      <c r="G84" s="8">
        <v>1.1299999999999999</v>
      </c>
      <c r="H84" s="14" t="s">
        <v>12</v>
      </c>
      <c r="I84" s="9">
        <f t="shared" si="8"/>
        <v>30.5</v>
      </c>
      <c r="J84" s="10">
        <f t="shared" si="9"/>
        <v>25.66</v>
      </c>
      <c r="K84" s="11">
        <f t="shared" si="10"/>
        <v>28.669999999999998</v>
      </c>
      <c r="L84" s="44">
        <f t="shared" si="11"/>
        <v>4.84</v>
      </c>
      <c r="M84" s="45">
        <f t="shared" si="12"/>
        <v>1.8300000000000018</v>
      </c>
    </row>
    <row r="85" spans="1:13" ht="18.75" x14ac:dyDescent="0.3">
      <c r="A85" s="39"/>
      <c r="B85" s="38">
        <v>83</v>
      </c>
      <c r="C85" s="43">
        <v>561013</v>
      </c>
      <c r="D85" s="43">
        <v>639133</v>
      </c>
      <c r="E85" s="43" t="s">
        <v>12</v>
      </c>
      <c r="F85" s="8">
        <v>29.37</v>
      </c>
      <c r="G85" s="8">
        <v>1.1299999999999999</v>
      </c>
      <c r="H85" s="14" t="s">
        <v>12</v>
      </c>
      <c r="I85" s="9">
        <f t="shared" si="8"/>
        <v>30.5</v>
      </c>
      <c r="J85" s="10">
        <f t="shared" si="9"/>
        <v>25.66</v>
      </c>
      <c r="K85" s="11">
        <f t="shared" si="10"/>
        <v>28.669999999999998</v>
      </c>
      <c r="L85" s="44">
        <f t="shared" si="11"/>
        <v>4.84</v>
      </c>
      <c r="M85" s="45">
        <f t="shared" si="12"/>
        <v>1.8300000000000018</v>
      </c>
    </row>
    <row r="86" spans="1:13" ht="18.75" x14ac:dyDescent="0.3">
      <c r="A86" s="36"/>
      <c r="B86" s="38">
        <v>84</v>
      </c>
      <c r="C86" s="43">
        <v>561013</v>
      </c>
      <c r="D86" s="43">
        <v>639133</v>
      </c>
      <c r="E86" s="43" t="s">
        <v>12</v>
      </c>
      <c r="F86" s="8">
        <v>29.37</v>
      </c>
      <c r="G86" s="8">
        <v>1.1299999999999999</v>
      </c>
      <c r="H86" s="14" t="s">
        <v>12</v>
      </c>
      <c r="I86" s="9">
        <f t="shared" si="8"/>
        <v>30.5</v>
      </c>
      <c r="J86" s="10">
        <f t="shared" si="9"/>
        <v>25.66</v>
      </c>
      <c r="K86" s="11">
        <f t="shared" si="10"/>
        <v>28.669999999999998</v>
      </c>
      <c r="L86" s="44">
        <f t="shared" si="11"/>
        <v>4.84</v>
      </c>
      <c r="M86" s="45">
        <f t="shared" si="12"/>
        <v>1.8300000000000018</v>
      </c>
    </row>
    <row r="87" spans="1:13" ht="18.75" x14ac:dyDescent="0.3">
      <c r="A87" s="36"/>
      <c r="B87" s="38">
        <v>85</v>
      </c>
      <c r="C87" s="43">
        <v>561013</v>
      </c>
      <c r="D87" s="43">
        <v>639133</v>
      </c>
      <c r="E87" s="43" t="s">
        <v>12</v>
      </c>
      <c r="F87" s="8">
        <v>29.37</v>
      </c>
      <c r="G87" s="8">
        <v>1.1299999999999999</v>
      </c>
      <c r="H87" s="14" t="s">
        <v>12</v>
      </c>
      <c r="I87" s="9">
        <f t="shared" si="8"/>
        <v>30.5</v>
      </c>
      <c r="J87" s="10">
        <f t="shared" si="9"/>
        <v>25.66</v>
      </c>
      <c r="K87" s="11">
        <f t="shared" si="10"/>
        <v>28.669999999999998</v>
      </c>
      <c r="L87" s="44">
        <f t="shared" si="11"/>
        <v>4.84</v>
      </c>
      <c r="M87" s="45">
        <f t="shared" si="12"/>
        <v>1.8300000000000018</v>
      </c>
    </row>
    <row r="88" spans="1:13" ht="18.75" x14ac:dyDescent="0.3">
      <c r="A88" s="36"/>
      <c r="B88" s="38">
        <v>86</v>
      </c>
      <c r="C88" s="43">
        <v>561013</v>
      </c>
      <c r="D88" s="43">
        <v>639133</v>
      </c>
      <c r="E88" s="43" t="s">
        <v>12</v>
      </c>
      <c r="F88" s="8">
        <v>29.37</v>
      </c>
      <c r="G88" s="8">
        <v>1.1299999999999999</v>
      </c>
      <c r="H88" s="14" t="s">
        <v>12</v>
      </c>
      <c r="I88" s="9">
        <f t="shared" si="8"/>
        <v>30.5</v>
      </c>
      <c r="J88" s="10">
        <f t="shared" si="9"/>
        <v>25.66</v>
      </c>
      <c r="K88" s="11">
        <f t="shared" si="10"/>
        <v>28.669999999999998</v>
      </c>
      <c r="L88" s="44">
        <f t="shared" si="11"/>
        <v>4.84</v>
      </c>
      <c r="M88" s="45">
        <f t="shared" si="12"/>
        <v>1.8300000000000018</v>
      </c>
    </row>
    <row r="89" spans="1:13" ht="18.75" x14ac:dyDescent="0.3">
      <c r="A89" s="36"/>
      <c r="B89" s="38">
        <v>87</v>
      </c>
      <c r="C89" s="43">
        <v>561013</v>
      </c>
      <c r="D89" s="43">
        <v>639133</v>
      </c>
      <c r="E89" s="43" t="s">
        <v>12</v>
      </c>
      <c r="F89" s="8">
        <v>29.37</v>
      </c>
      <c r="G89" s="8">
        <v>1.1299999999999999</v>
      </c>
      <c r="H89" s="14" t="s">
        <v>12</v>
      </c>
      <c r="I89" s="9">
        <f t="shared" si="8"/>
        <v>30.5</v>
      </c>
      <c r="J89" s="10">
        <f t="shared" si="9"/>
        <v>25.66</v>
      </c>
      <c r="K89" s="11">
        <f t="shared" si="10"/>
        <v>28.669999999999998</v>
      </c>
      <c r="L89" s="44">
        <f t="shared" si="11"/>
        <v>4.84</v>
      </c>
      <c r="M89" s="45">
        <f t="shared" si="12"/>
        <v>1.8300000000000018</v>
      </c>
    </row>
    <row r="90" spans="1:13" ht="18.75" x14ac:dyDescent="0.3">
      <c r="A90" s="36"/>
      <c r="B90" s="38">
        <v>88</v>
      </c>
      <c r="C90" s="43">
        <v>561013</v>
      </c>
      <c r="D90" s="43">
        <v>639133</v>
      </c>
      <c r="E90" s="43" t="s">
        <v>12</v>
      </c>
      <c r="F90" s="8">
        <v>29.37</v>
      </c>
      <c r="G90" s="8">
        <v>1.1299999999999999</v>
      </c>
      <c r="H90" s="14" t="s">
        <v>12</v>
      </c>
      <c r="I90" s="9">
        <f t="shared" si="8"/>
        <v>30.5</v>
      </c>
      <c r="J90" s="10">
        <f t="shared" si="9"/>
        <v>25.66</v>
      </c>
      <c r="K90" s="11">
        <f t="shared" si="10"/>
        <v>28.669999999999998</v>
      </c>
      <c r="L90" s="44">
        <f t="shared" si="11"/>
        <v>4.84</v>
      </c>
      <c r="M90" s="45">
        <f t="shared" si="12"/>
        <v>1.8300000000000018</v>
      </c>
    </row>
    <row r="91" spans="1:13" ht="18.75" x14ac:dyDescent="0.3">
      <c r="A91" s="36"/>
      <c r="B91" s="38">
        <v>89</v>
      </c>
      <c r="C91" s="43">
        <v>561013</v>
      </c>
      <c r="D91" s="43">
        <v>639133</v>
      </c>
      <c r="E91" s="43" t="s">
        <v>12</v>
      </c>
      <c r="F91" s="8">
        <v>29.37</v>
      </c>
      <c r="G91" s="8">
        <v>1.1299999999999999</v>
      </c>
      <c r="H91" s="14" t="s">
        <v>12</v>
      </c>
      <c r="I91" s="9">
        <f t="shared" si="8"/>
        <v>30.5</v>
      </c>
      <c r="J91" s="10">
        <f t="shared" si="9"/>
        <v>25.66</v>
      </c>
      <c r="K91" s="11">
        <f t="shared" si="10"/>
        <v>28.669999999999998</v>
      </c>
      <c r="L91" s="44">
        <f t="shared" si="11"/>
        <v>4.84</v>
      </c>
      <c r="M91" s="45">
        <f t="shared" si="12"/>
        <v>1.8300000000000018</v>
      </c>
    </row>
    <row r="92" spans="1:13" ht="18.75" x14ac:dyDescent="0.3">
      <c r="A92" s="36"/>
      <c r="B92" s="38">
        <v>90</v>
      </c>
      <c r="C92" s="43">
        <v>561013</v>
      </c>
      <c r="D92" s="43">
        <v>639133</v>
      </c>
      <c r="E92" s="43" t="s">
        <v>12</v>
      </c>
      <c r="F92" s="8">
        <v>29.37</v>
      </c>
      <c r="G92" s="8">
        <v>1.1299999999999999</v>
      </c>
      <c r="H92" s="14" t="s">
        <v>12</v>
      </c>
      <c r="I92" s="9">
        <f t="shared" si="8"/>
        <v>30.5</v>
      </c>
      <c r="J92" s="10">
        <f t="shared" si="9"/>
        <v>25.66</v>
      </c>
      <c r="K92" s="11">
        <f t="shared" si="10"/>
        <v>28.669999999999998</v>
      </c>
      <c r="L92" s="44">
        <f t="shared" si="11"/>
        <v>4.84</v>
      </c>
      <c r="M92" s="45">
        <f t="shared" si="12"/>
        <v>1.8300000000000018</v>
      </c>
    </row>
    <row r="93" spans="1:13" ht="18.75" x14ac:dyDescent="0.3">
      <c r="A93" s="36"/>
      <c r="B93" s="38">
        <v>91</v>
      </c>
      <c r="C93" s="43">
        <v>561013</v>
      </c>
      <c r="D93" s="43">
        <v>639133</v>
      </c>
      <c r="E93" s="43" t="s">
        <v>12</v>
      </c>
      <c r="F93" s="8">
        <v>29.37</v>
      </c>
      <c r="G93" s="8">
        <v>1.1299999999999999</v>
      </c>
      <c r="H93" s="14" t="s">
        <v>12</v>
      </c>
      <c r="I93" s="9">
        <f t="shared" si="8"/>
        <v>30.5</v>
      </c>
      <c r="J93" s="10">
        <f t="shared" si="9"/>
        <v>25.66</v>
      </c>
      <c r="K93" s="11">
        <f t="shared" si="10"/>
        <v>28.669999999999998</v>
      </c>
      <c r="L93" s="44">
        <f t="shared" si="11"/>
        <v>4.84</v>
      </c>
      <c r="M93" s="45">
        <f t="shared" si="12"/>
        <v>1.8300000000000018</v>
      </c>
    </row>
    <row r="94" spans="1:13" ht="18.75" x14ac:dyDescent="0.3">
      <c r="A94" s="36"/>
      <c r="B94" s="38">
        <v>92</v>
      </c>
      <c r="C94" s="43">
        <v>561013</v>
      </c>
      <c r="D94" s="43">
        <v>639133</v>
      </c>
      <c r="E94" s="43" t="s">
        <v>12</v>
      </c>
      <c r="F94" s="8">
        <v>29.37</v>
      </c>
      <c r="G94" s="8">
        <v>1.1299999999999999</v>
      </c>
      <c r="H94" s="14" t="s">
        <v>12</v>
      </c>
      <c r="I94" s="9">
        <f t="shared" si="8"/>
        <v>30.5</v>
      </c>
      <c r="J94" s="10">
        <f t="shared" si="9"/>
        <v>25.66</v>
      </c>
      <c r="K94" s="11">
        <f t="shared" si="10"/>
        <v>28.669999999999998</v>
      </c>
      <c r="L94" s="44">
        <f t="shared" si="11"/>
        <v>4.84</v>
      </c>
      <c r="M94" s="45">
        <f t="shared" si="12"/>
        <v>1.8300000000000018</v>
      </c>
    </row>
    <row r="95" spans="1:13" ht="18.75" x14ac:dyDescent="0.3">
      <c r="A95" s="36"/>
      <c r="B95" s="38">
        <v>93</v>
      </c>
      <c r="C95" s="43">
        <v>561013</v>
      </c>
      <c r="D95" s="43">
        <v>639133</v>
      </c>
      <c r="E95" s="43" t="s">
        <v>12</v>
      </c>
      <c r="F95" s="8">
        <v>29.37</v>
      </c>
      <c r="G95" s="8">
        <v>1.1299999999999999</v>
      </c>
      <c r="H95" s="14" t="s">
        <v>12</v>
      </c>
      <c r="I95" s="9">
        <f t="shared" si="8"/>
        <v>30.5</v>
      </c>
      <c r="J95" s="10">
        <f t="shared" si="9"/>
        <v>25.66</v>
      </c>
      <c r="K95" s="11">
        <f t="shared" si="10"/>
        <v>28.669999999999998</v>
      </c>
      <c r="L95" s="44">
        <f t="shared" si="11"/>
        <v>4.84</v>
      </c>
      <c r="M95" s="45">
        <f t="shared" si="12"/>
        <v>1.8300000000000018</v>
      </c>
    </row>
    <row r="96" spans="1:13" ht="18.75" x14ac:dyDescent="0.3">
      <c r="A96" s="36"/>
      <c r="B96" s="38">
        <v>94</v>
      </c>
      <c r="C96" s="43">
        <v>561013</v>
      </c>
      <c r="D96" s="43">
        <v>639133</v>
      </c>
      <c r="E96" s="43" t="s">
        <v>12</v>
      </c>
      <c r="F96" s="8">
        <v>29.37</v>
      </c>
      <c r="G96" s="8">
        <v>1.1299999999999999</v>
      </c>
      <c r="H96" s="14" t="s">
        <v>12</v>
      </c>
      <c r="I96" s="9">
        <f t="shared" si="8"/>
        <v>30.5</v>
      </c>
      <c r="J96" s="10">
        <f t="shared" si="9"/>
        <v>25.66</v>
      </c>
      <c r="K96" s="11">
        <f t="shared" si="10"/>
        <v>28.669999999999998</v>
      </c>
      <c r="L96" s="44">
        <f t="shared" si="11"/>
        <v>4.84</v>
      </c>
      <c r="M96" s="45">
        <f t="shared" si="12"/>
        <v>1.8300000000000018</v>
      </c>
    </row>
    <row r="97" spans="1:13" ht="18.75" x14ac:dyDescent="0.3">
      <c r="A97" s="36"/>
      <c r="B97" s="38">
        <v>95</v>
      </c>
      <c r="C97" s="43">
        <v>561013</v>
      </c>
      <c r="D97" s="43">
        <v>639133</v>
      </c>
      <c r="E97" s="43" t="s">
        <v>12</v>
      </c>
      <c r="F97" s="8">
        <v>29.37</v>
      </c>
      <c r="G97" s="8">
        <v>1.1299999999999999</v>
      </c>
      <c r="H97" s="14" t="s">
        <v>12</v>
      </c>
      <c r="I97" s="9">
        <f t="shared" si="8"/>
        <v>30.5</v>
      </c>
      <c r="J97" s="10">
        <f t="shared" si="9"/>
        <v>25.66</v>
      </c>
      <c r="K97" s="11">
        <f t="shared" si="10"/>
        <v>28.669999999999998</v>
      </c>
      <c r="L97" s="44">
        <f t="shared" si="11"/>
        <v>4.84</v>
      </c>
      <c r="M97" s="45">
        <f t="shared" si="12"/>
        <v>1.8300000000000018</v>
      </c>
    </row>
    <row r="98" spans="1:13" ht="18.75" x14ac:dyDescent="0.3">
      <c r="A98" s="36"/>
      <c r="B98" s="38">
        <v>96</v>
      </c>
      <c r="C98" s="43">
        <v>561013</v>
      </c>
      <c r="D98" s="43">
        <v>639133</v>
      </c>
      <c r="E98" s="43" t="s">
        <v>12</v>
      </c>
      <c r="F98" s="8">
        <v>29.37</v>
      </c>
      <c r="G98" s="8">
        <v>1.1299999999999999</v>
      </c>
      <c r="H98" s="14" t="s">
        <v>12</v>
      </c>
      <c r="I98" s="9">
        <f t="shared" si="8"/>
        <v>30.5</v>
      </c>
      <c r="J98" s="10">
        <f t="shared" si="9"/>
        <v>25.66</v>
      </c>
      <c r="K98" s="11">
        <f t="shared" si="10"/>
        <v>28.669999999999998</v>
      </c>
      <c r="L98" s="44">
        <f t="shared" si="11"/>
        <v>4.84</v>
      </c>
      <c r="M98" s="45">
        <f t="shared" si="12"/>
        <v>1.8300000000000018</v>
      </c>
    </row>
    <row r="99" spans="1:13" ht="18.75" x14ac:dyDescent="0.3">
      <c r="A99" s="36"/>
      <c r="B99" s="38">
        <v>97</v>
      </c>
      <c r="C99" s="43">
        <v>561013</v>
      </c>
      <c r="D99" s="43">
        <v>639133</v>
      </c>
      <c r="E99" s="43" t="s">
        <v>12</v>
      </c>
      <c r="F99" s="8">
        <v>29.37</v>
      </c>
      <c r="G99" s="8">
        <v>1.1299999999999999</v>
      </c>
      <c r="H99" s="14" t="s">
        <v>12</v>
      </c>
      <c r="I99" s="9">
        <f t="shared" si="8"/>
        <v>30.5</v>
      </c>
      <c r="J99" s="10">
        <f t="shared" si="9"/>
        <v>25.66</v>
      </c>
      <c r="K99" s="11">
        <f t="shared" si="10"/>
        <v>28.669999999999998</v>
      </c>
      <c r="L99" s="44">
        <f t="shared" si="11"/>
        <v>4.84</v>
      </c>
      <c r="M99" s="45">
        <f t="shared" si="12"/>
        <v>1.8300000000000018</v>
      </c>
    </row>
    <row r="100" spans="1:13" ht="18.75" x14ac:dyDescent="0.3">
      <c r="A100" s="36"/>
      <c r="B100" s="38">
        <v>98</v>
      </c>
      <c r="C100" s="43">
        <v>561013</v>
      </c>
      <c r="D100" s="43">
        <v>639133</v>
      </c>
      <c r="E100" s="43" t="s">
        <v>12</v>
      </c>
      <c r="F100" s="8">
        <v>29.37</v>
      </c>
      <c r="G100" s="8">
        <v>1.1299999999999999</v>
      </c>
      <c r="H100" s="14" t="s">
        <v>12</v>
      </c>
      <c r="I100" s="9">
        <f t="shared" si="8"/>
        <v>30.5</v>
      </c>
      <c r="J100" s="10">
        <f t="shared" si="9"/>
        <v>25.66</v>
      </c>
      <c r="K100" s="11">
        <f t="shared" si="10"/>
        <v>28.669999999999998</v>
      </c>
      <c r="L100" s="44">
        <f t="shared" si="11"/>
        <v>4.84</v>
      </c>
      <c r="M100" s="45">
        <f t="shared" si="12"/>
        <v>1.8300000000000018</v>
      </c>
    </row>
    <row r="101" spans="1:13" ht="18.75" x14ac:dyDescent="0.3">
      <c r="A101" s="36"/>
      <c r="B101" s="38">
        <v>99</v>
      </c>
      <c r="C101" s="43">
        <v>561013</v>
      </c>
      <c r="D101" s="43">
        <v>639133</v>
      </c>
      <c r="E101" s="43" t="s">
        <v>12</v>
      </c>
      <c r="F101" s="8">
        <v>29.37</v>
      </c>
      <c r="G101" s="8">
        <v>1.1299999999999999</v>
      </c>
      <c r="H101" s="14" t="s">
        <v>12</v>
      </c>
      <c r="I101" s="9">
        <f t="shared" si="8"/>
        <v>30.5</v>
      </c>
      <c r="J101" s="10">
        <f t="shared" si="9"/>
        <v>25.66</v>
      </c>
      <c r="K101" s="11">
        <f t="shared" si="10"/>
        <v>28.669999999999998</v>
      </c>
      <c r="L101" s="44">
        <f t="shared" si="11"/>
        <v>4.84</v>
      </c>
      <c r="M101" s="45">
        <f t="shared" si="12"/>
        <v>1.8300000000000018</v>
      </c>
    </row>
    <row r="102" spans="1:13" ht="18.75" x14ac:dyDescent="0.3">
      <c r="A102" s="36"/>
      <c r="B102" s="38">
        <v>100</v>
      </c>
      <c r="C102" s="43">
        <v>561013</v>
      </c>
      <c r="D102" s="43">
        <v>639133</v>
      </c>
      <c r="E102" s="43" t="s">
        <v>12</v>
      </c>
      <c r="F102" s="8">
        <v>29.37</v>
      </c>
      <c r="G102" s="8">
        <v>1.1299999999999999</v>
      </c>
      <c r="H102" s="14" t="s">
        <v>12</v>
      </c>
      <c r="I102" s="9">
        <f t="shared" si="8"/>
        <v>30.5</v>
      </c>
      <c r="J102" s="10">
        <f t="shared" si="9"/>
        <v>25.66</v>
      </c>
      <c r="K102" s="11">
        <f t="shared" si="10"/>
        <v>28.669999999999998</v>
      </c>
      <c r="L102" s="44">
        <f t="shared" si="11"/>
        <v>4.84</v>
      </c>
      <c r="M102" s="45">
        <f t="shared" si="12"/>
        <v>1.8300000000000018</v>
      </c>
    </row>
    <row r="103" spans="1:13" ht="18.75" x14ac:dyDescent="0.3">
      <c r="A103" s="36"/>
      <c r="B103" s="38">
        <v>101</v>
      </c>
      <c r="C103" s="43">
        <v>561013</v>
      </c>
      <c r="D103" s="43">
        <v>639133</v>
      </c>
      <c r="E103" s="43" t="s">
        <v>12</v>
      </c>
      <c r="F103" s="8">
        <v>29.37</v>
      </c>
      <c r="G103" s="8">
        <v>1.1299999999999999</v>
      </c>
      <c r="H103" s="14" t="s">
        <v>12</v>
      </c>
      <c r="I103" s="9">
        <f t="shared" si="8"/>
        <v>30.5</v>
      </c>
      <c r="J103" s="10">
        <f t="shared" si="9"/>
        <v>25.66</v>
      </c>
      <c r="K103" s="11">
        <f t="shared" si="10"/>
        <v>28.669999999999998</v>
      </c>
      <c r="L103" s="44">
        <f t="shared" si="11"/>
        <v>4.84</v>
      </c>
      <c r="M103" s="45">
        <f t="shared" si="12"/>
        <v>1.8300000000000018</v>
      </c>
    </row>
    <row r="104" spans="1:13" ht="18.75" x14ac:dyDescent="0.3">
      <c r="A104" s="36"/>
      <c r="B104" s="38">
        <v>102</v>
      </c>
      <c r="C104" s="43">
        <v>561013</v>
      </c>
      <c r="D104" s="43">
        <v>639133</v>
      </c>
      <c r="E104" s="43" t="s">
        <v>12</v>
      </c>
      <c r="F104" s="8">
        <v>29.37</v>
      </c>
      <c r="G104" s="8">
        <v>1.1299999999999999</v>
      </c>
      <c r="H104" s="14" t="s">
        <v>12</v>
      </c>
      <c r="I104" s="9">
        <f t="shared" si="8"/>
        <v>30.5</v>
      </c>
      <c r="J104" s="10">
        <f t="shared" si="9"/>
        <v>25.66</v>
      </c>
      <c r="K104" s="11">
        <f t="shared" si="10"/>
        <v>28.669999999999998</v>
      </c>
      <c r="L104" s="44">
        <f t="shared" si="11"/>
        <v>4.84</v>
      </c>
      <c r="M104" s="45">
        <f t="shared" si="12"/>
        <v>1.8300000000000018</v>
      </c>
    </row>
    <row r="105" spans="1:13" ht="18.75" x14ac:dyDescent="0.3">
      <c r="A105" s="36"/>
      <c r="B105" s="38">
        <v>103</v>
      </c>
      <c r="C105" s="43">
        <v>561013</v>
      </c>
      <c r="D105" s="43">
        <v>639133</v>
      </c>
      <c r="E105" s="43" t="s">
        <v>12</v>
      </c>
      <c r="F105" s="8">
        <v>29.37</v>
      </c>
      <c r="G105" s="8">
        <v>1.1299999999999999</v>
      </c>
      <c r="H105" s="14" t="s">
        <v>12</v>
      </c>
      <c r="I105" s="9">
        <f t="shared" si="8"/>
        <v>30.5</v>
      </c>
      <c r="J105" s="10">
        <f t="shared" si="9"/>
        <v>25.66</v>
      </c>
      <c r="K105" s="11">
        <f t="shared" si="10"/>
        <v>28.669999999999998</v>
      </c>
      <c r="L105" s="44">
        <f t="shared" si="11"/>
        <v>4.84</v>
      </c>
      <c r="M105" s="45">
        <f t="shared" si="12"/>
        <v>1.8300000000000018</v>
      </c>
    </row>
    <row r="106" spans="1:13" ht="18.75" x14ac:dyDescent="0.3">
      <c r="A106" s="36"/>
      <c r="B106" s="38">
        <v>104</v>
      </c>
      <c r="C106" s="43">
        <v>561013</v>
      </c>
      <c r="D106" s="43">
        <v>639133</v>
      </c>
      <c r="E106" s="43" t="s">
        <v>12</v>
      </c>
      <c r="F106" s="8">
        <v>29.37</v>
      </c>
      <c r="G106" s="8">
        <v>1.1299999999999999</v>
      </c>
      <c r="H106" s="14" t="s">
        <v>12</v>
      </c>
      <c r="I106" s="9">
        <f t="shared" si="8"/>
        <v>30.5</v>
      </c>
      <c r="J106" s="10">
        <f t="shared" si="9"/>
        <v>25.66</v>
      </c>
      <c r="K106" s="11">
        <f t="shared" si="10"/>
        <v>28.669999999999998</v>
      </c>
      <c r="L106" s="44">
        <f t="shared" si="11"/>
        <v>4.84</v>
      </c>
      <c r="M106" s="45">
        <f t="shared" si="12"/>
        <v>1.8300000000000018</v>
      </c>
    </row>
    <row r="107" spans="1:13" ht="18.75" x14ac:dyDescent="0.3">
      <c r="A107" s="36"/>
      <c r="B107" s="38">
        <v>105</v>
      </c>
      <c r="C107" s="43">
        <v>561013</v>
      </c>
      <c r="D107" s="43">
        <v>639133</v>
      </c>
      <c r="E107" s="43" t="s">
        <v>12</v>
      </c>
      <c r="F107" s="8">
        <v>29.37</v>
      </c>
      <c r="G107" s="8">
        <v>1.1299999999999999</v>
      </c>
      <c r="H107" s="14" t="s">
        <v>12</v>
      </c>
      <c r="I107" s="9">
        <f t="shared" si="8"/>
        <v>30.5</v>
      </c>
      <c r="J107" s="10">
        <f t="shared" si="9"/>
        <v>25.66</v>
      </c>
      <c r="K107" s="11">
        <f t="shared" si="10"/>
        <v>28.669999999999998</v>
      </c>
      <c r="L107" s="44">
        <f t="shared" si="11"/>
        <v>4.84</v>
      </c>
      <c r="M107" s="45">
        <f t="shared" si="12"/>
        <v>1.8300000000000018</v>
      </c>
    </row>
    <row r="108" spans="1:13" ht="18.75" x14ac:dyDescent="0.3">
      <c r="A108" s="36"/>
      <c r="B108" s="38">
        <v>106</v>
      </c>
      <c r="C108" s="43">
        <v>561013</v>
      </c>
      <c r="D108" s="43">
        <v>639133</v>
      </c>
      <c r="E108" s="43" t="s">
        <v>12</v>
      </c>
      <c r="F108" s="8">
        <v>29.37</v>
      </c>
      <c r="G108" s="8">
        <v>1.1299999999999999</v>
      </c>
      <c r="H108" s="14" t="s">
        <v>12</v>
      </c>
      <c r="I108" s="9">
        <f t="shared" si="8"/>
        <v>30.5</v>
      </c>
      <c r="J108" s="10">
        <f t="shared" si="9"/>
        <v>25.66</v>
      </c>
      <c r="K108" s="11">
        <f t="shared" si="10"/>
        <v>28.669999999999998</v>
      </c>
      <c r="L108" s="44">
        <f t="shared" si="11"/>
        <v>4.84</v>
      </c>
      <c r="M108" s="45">
        <f t="shared" si="12"/>
        <v>1.8300000000000018</v>
      </c>
    </row>
    <row r="109" spans="1:13" ht="18.75" x14ac:dyDescent="0.3">
      <c r="A109" s="36"/>
      <c r="B109" s="38">
        <v>107</v>
      </c>
      <c r="C109" s="43">
        <v>561013</v>
      </c>
      <c r="D109" s="43">
        <v>639133</v>
      </c>
      <c r="E109" s="43" t="s">
        <v>12</v>
      </c>
      <c r="F109" s="8">
        <v>29.37</v>
      </c>
      <c r="G109" s="8">
        <v>1.1299999999999999</v>
      </c>
      <c r="H109" s="14" t="s">
        <v>12</v>
      </c>
      <c r="I109" s="9">
        <f t="shared" si="8"/>
        <v>30.5</v>
      </c>
      <c r="J109" s="10">
        <f t="shared" si="9"/>
        <v>25.66</v>
      </c>
      <c r="K109" s="11">
        <f t="shared" si="10"/>
        <v>28.669999999999998</v>
      </c>
      <c r="L109" s="44">
        <f t="shared" si="11"/>
        <v>4.84</v>
      </c>
      <c r="M109" s="45">
        <f t="shared" si="12"/>
        <v>1.8300000000000018</v>
      </c>
    </row>
    <row r="110" spans="1:13" ht="18.75" x14ac:dyDescent="0.3">
      <c r="A110" s="36"/>
      <c r="B110" s="38">
        <v>108</v>
      </c>
      <c r="C110" s="43">
        <v>561013</v>
      </c>
      <c r="D110" s="43">
        <v>639133</v>
      </c>
      <c r="E110" s="43" t="s">
        <v>12</v>
      </c>
      <c r="F110" s="8">
        <v>29.37</v>
      </c>
      <c r="G110" s="8">
        <v>1.1299999999999999</v>
      </c>
      <c r="H110" s="14" t="s">
        <v>12</v>
      </c>
      <c r="I110" s="9">
        <f t="shared" si="8"/>
        <v>30.5</v>
      </c>
      <c r="J110" s="10">
        <f t="shared" si="9"/>
        <v>25.66</v>
      </c>
      <c r="K110" s="11">
        <f t="shared" si="10"/>
        <v>28.669999999999998</v>
      </c>
      <c r="L110" s="44">
        <f t="shared" si="11"/>
        <v>4.84</v>
      </c>
      <c r="M110" s="45">
        <f t="shared" si="12"/>
        <v>1.8300000000000018</v>
      </c>
    </row>
    <row r="111" spans="1:13" ht="18.75" x14ac:dyDescent="0.3">
      <c r="A111" s="36"/>
      <c r="B111" s="38">
        <v>109</v>
      </c>
      <c r="C111" s="43">
        <v>561013</v>
      </c>
      <c r="D111" s="43">
        <v>639133</v>
      </c>
      <c r="E111" s="43" t="s">
        <v>12</v>
      </c>
      <c r="F111" s="8">
        <v>29.37</v>
      </c>
      <c r="G111" s="8">
        <v>1.1299999999999999</v>
      </c>
      <c r="H111" s="14" t="s">
        <v>12</v>
      </c>
      <c r="I111" s="9">
        <f t="shared" si="8"/>
        <v>30.5</v>
      </c>
      <c r="J111" s="10">
        <f t="shared" si="9"/>
        <v>25.66</v>
      </c>
      <c r="K111" s="11">
        <f t="shared" si="10"/>
        <v>28.669999999999998</v>
      </c>
      <c r="L111" s="44">
        <f t="shared" si="11"/>
        <v>4.84</v>
      </c>
      <c r="M111" s="45">
        <f t="shared" si="12"/>
        <v>1.8300000000000018</v>
      </c>
    </row>
    <row r="112" spans="1:13" ht="18.75" x14ac:dyDescent="0.3">
      <c r="A112" s="36"/>
      <c r="B112" s="38">
        <v>110</v>
      </c>
      <c r="C112" s="43">
        <v>561013</v>
      </c>
      <c r="D112" s="43">
        <v>639133</v>
      </c>
      <c r="E112" s="43" t="s">
        <v>12</v>
      </c>
      <c r="F112" s="8">
        <v>29.37</v>
      </c>
      <c r="G112" s="8">
        <v>1.1299999999999999</v>
      </c>
      <c r="H112" s="14" t="s">
        <v>12</v>
      </c>
      <c r="I112" s="9">
        <f t="shared" si="8"/>
        <v>30.5</v>
      </c>
      <c r="J112" s="10">
        <f t="shared" si="9"/>
        <v>25.66</v>
      </c>
      <c r="K112" s="11">
        <f t="shared" si="10"/>
        <v>28.669999999999998</v>
      </c>
      <c r="L112" s="44">
        <f t="shared" si="11"/>
        <v>4.84</v>
      </c>
      <c r="M112" s="45">
        <f t="shared" si="12"/>
        <v>1.8300000000000018</v>
      </c>
    </row>
    <row r="113" spans="1:13" ht="18.75" x14ac:dyDescent="0.3">
      <c r="A113" s="36"/>
      <c r="B113" s="38">
        <v>111</v>
      </c>
      <c r="C113" s="43">
        <v>561013</v>
      </c>
      <c r="D113" s="43">
        <v>639133</v>
      </c>
      <c r="E113" s="43" t="s">
        <v>12</v>
      </c>
      <c r="F113" s="8">
        <v>29.37</v>
      </c>
      <c r="G113" s="8">
        <v>1.1299999999999999</v>
      </c>
      <c r="H113" s="14" t="s">
        <v>12</v>
      </c>
      <c r="I113" s="9">
        <f t="shared" si="8"/>
        <v>30.5</v>
      </c>
      <c r="J113" s="10">
        <f t="shared" si="9"/>
        <v>25.66</v>
      </c>
      <c r="K113" s="11">
        <f t="shared" si="10"/>
        <v>28.669999999999998</v>
      </c>
      <c r="L113" s="44">
        <f t="shared" si="11"/>
        <v>4.84</v>
      </c>
      <c r="M113" s="45">
        <f t="shared" si="12"/>
        <v>1.8300000000000018</v>
      </c>
    </row>
    <row r="114" spans="1:13" ht="18.75" x14ac:dyDescent="0.3">
      <c r="A114" s="36"/>
      <c r="B114" s="38">
        <v>112</v>
      </c>
      <c r="C114" s="43">
        <v>561013</v>
      </c>
      <c r="D114" s="43">
        <v>639133</v>
      </c>
      <c r="E114" s="43" t="s">
        <v>12</v>
      </c>
      <c r="F114" s="8">
        <v>29.37</v>
      </c>
      <c r="G114" s="8">
        <v>1.1299999999999999</v>
      </c>
      <c r="H114" s="14" t="s">
        <v>12</v>
      </c>
      <c r="I114" s="9">
        <f t="shared" si="8"/>
        <v>30.5</v>
      </c>
      <c r="J114" s="10">
        <f t="shared" si="9"/>
        <v>25.66</v>
      </c>
      <c r="K114" s="11">
        <f t="shared" si="10"/>
        <v>28.669999999999998</v>
      </c>
      <c r="L114" s="44">
        <f t="shared" si="11"/>
        <v>4.84</v>
      </c>
      <c r="M114" s="45">
        <f t="shared" si="12"/>
        <v>1.8300000000000018</v>
      </c>
    </row>
    <row r="115" spans="1:13" ht="18.75" x14ac:dyDescent="0.3">
      <c r="A115" s="36"/>
      <c r="B115" s="38">
        <v>113</v>
      </c>
      <c r="C115" s="43">
        <v>561013</v>
      </c>
      <c r="D115" s="43">
        <v>639133</v>
      </c>
      <c r="E115" s="43" t="s">
        <v>12</v>
      </c>
      <c r="F115" s="8">
        <v>29.37</v>
      </c>
      <c r="G115" s="8">
        <v>1.1299999999999999</v>
      </c>
      <c r="H115" s="14" t="s">
        <v>12</v>
      </c>
      <c r="I115" s="9">
        <f t="shared" si="8"/>
        <v>30.5</v>
      </c>
      <c r="J115" s="10">
        <f t="shared" si="9"/>
        <v>25.66</v>
      </c>
      <c r="K115" s="11">
        <f t="shared" si="10"/>
        <v>28.669999999999998</v>
      </c>
      <c r="L115" s="44">
        <f t="shared" si="11"/>
        <v>4.84</v>
      </c>
      <c r="M115" s="45">
        <f t="shared" si="12"/>
        <v>1.8300000000000018</v>
      </c>
    </row>
    <row r="116" spans="1:13" ht="18.75" x14ac:dyDescent="0.3">
      <c r="A116" s="36"/>
      <c r="B116" s="38">
        <v>114</v>
      </c>
      <c r="C116" s="43">
        <v>561013</v>
      </c>
      <c r="D116" s="43">
        <v>639133</v>
      </c>
      <c r="E116" s="43" t="s">
        <v>12</v>
      </c>
      <c r="F116" s="8">
        <v>29.37</v>
      </c>
      <c r="G116" s="8">
        <v>1.1299999999999999</v>
      </c>
      <c r="H116" s="14" t="s">
        <v>12</v>
      </c>
      <c r="I116" s="9">
        <f t="shared" si="8"/>
        <v>30.5</v>
      </c>
      <c r="J116" s="10">
        <f t="shared" si="9"/>
        <v>25.66</v>
      </c>
      <c r="K116" s="11">
        <f t="shared" si="10"/>
        <v>28.669999999999998</v>
      </c>
      <c r="L116" s="44">
        <f t="shared" si="11"/>
        <v>4.84</v>
      </c>
      <c r="M116" s="45">
        <f t="shared" si="12"/>
        <v>1.8300000000000018</v>
      </c>
    </row>
    <row r="117" spans="1:13" ht="18.75" x14ac:dyDescent="0.3">
      <c r="A117" s="36"/>
      <c r="B117" s="38">
        <v>115</v>
      </c>
      <c r="C117" s="43">
        <v>561013</v>
      </c>
      <c r="D117" s="43">
        <v>639133</v>
      </c>
      <c r="E117" s="43" t="s">
        <v>12</v>
      </c>
      <c r="F117" s="8">
        <v>29.37</v>
      </c>
      <c r="G117" s="8">
        <v>1.1299999999999999</v>
      </c>
      <c r="H117" s="14" t="s">
        <v>12</v>
      </c>
      <c r="I117" s="9">
        <f t="shared" si="8"/>
        <v>30.5</v>
      </c>
      <c r="J117" s="10">
        <f t="shared" si="9"/>
        <v>25.66</v>
      </c>
      <c r="K117" s="11">
        <f t="shared" si="10"/>
        <v>28.669999999999998</v>
      </c>
      <c r="L117" s="44">
        <f t="shared" si="11"/>
        <v>4.84</v>
      </c>
      <c r="M117" s="45">
        <f t="shared" si="12"/>
        <v>1.8300000000000018</v>
      </c>
    </row>
    <row r="118" spans="1:13" ht="18.75" x14ac:dyDescent="0.3">
      <c r="A118" s="36"/>
      <c r="B118" s="38">
        <v>116</v>
      </c>
      <c r="C118" s="43">
        <v>561013</v>
      </c>
      <c r="D118" s="43">
        <v>639133</v>
      </c>
      <c r="E118" s="43" t="s">
        <v>12</v>
      </c>
      <c r="F118" s="8">
        <v>29.37</v>
      </c>
      <c r="G118" s="8">
        <v>1.1299999999999999</v>
      </c>
      <c r="H118" s="14" t="s">
        <v>12</v>
      </c>
      <c r="I118" s="9">
        <f t="shared" si="8"/>
        <v>30.5</v>
      </c>
      <c r="J118" s="10">
        <f t="shared" si="9"/>
        <v>25.66</v>
      </c>
      <c r="K118" s="11">
        <f t="shared" si="10"/>
        <v>28.669999999999998</v>
      </c>
      <c r="L118" s="44">
        <f t="shared" si="11"/>
        <v>4.84</v>
      </c>
      <c r="M118" s="45">
        <f t="shared" si="12"/>
        <v>1.8300000000000018</v>
      </c>
    </row>
    <row r="119" spans="1:13" ht="18.75" x14ac:dyDescent="0.3">
      <c r="A119" s="36"/>
      <c r="B119" s="38">
        <v>117</v>
      </c>
      <c r="C119" s="43">
        <v>561013</v>
      </c>
      <c r="D119" s="43">
        <v>639133</v>
      </c>
      <c r="E119" s="43" t="s">
        <v>12</v>
      </c>
      <c r="F119" s="8">
        <v>29.37</v>
      </c>
      <c r="G119" s="8">
        <v>1.1299999999999999</v>
      </c>
      <c r="H119" s="14" t="s">
        <v>12</v>
      </c>
      <c r="I119" s="9">
        <f t="shared" si="8"/>
        <v>30.5</v>
      </c>
      <c r="J119" s="10">
        <f t="shared" si="9"/>
        <v>25.66</v>
      </c>
      <c r="K119" s="11">
        <f t="shared" si="10"/>
        <v>28.669999999999998</v>
      </c>
      <c r="L119" s="44">
        <f t="shared" si="11"/>
        <v>4.84</v>
      </c>
      <c r="M119" s="45">
        <f t="shared" si="12"/>
        <v>1.8300000000000018</v>
      </c>
    </row>
    <row r="120" spans="1:13" ht="18.75" x14ac:dyDescent="0.3">
      <c r="A120" s="36"/>
      <c r="B120" s="38">
        <v>118</v>
      </c>
      <c r="C120" s="43">
        <v>561013</v>
      </c>
      <c r="D120" s="43">
        <v>639133</v>
      </c>
      <c r="E120" s="43" t="s">
        <v>12</v>
      </c>
      <c r="F120" s="8">
        <v>29.37</v>
      </c>
      <c r="G120" s="8">
        <v>1.1299999999999999</v>
      </c>
      <c r="H120" s="14" t="s">
        <v>12</v>
      </c>
      <c r="I120" s="9">
        <f t="shared" si="8"/>
        <v>30.5</v>
      </c>
      <c r="J120" s="10">
        <f t="shared" si="9"/>
        <v>25.66</v>
      </c>
      <c r="K120" s="11">
        <f t="shared" si="10"/>
        <v>28.669999999999998</v>
      </c>
      <c r="L120" s="44">
        <f t="shared" si="11"/>
        <v>4.84</v>
      </c>
      <c r="M120" s="45">
        <f t="shared" si="12"/>
        <v>1.8300000000000018</v>
      </c>
    </row>
    <row r="121" spans="1:13" ht="18.75" x14ac:dyDescent="0.3">
      <c r="A121" s="36"/>
      <c r="B121" s="38">
        <v>119</v>
      </c>
      <c r="C121" s="43">
        <v>561013</v>
      </c>
      <c r="D121" s="43">
        <v>639133</v>
      </c>
      <c r="E121" s="43" t="s">
        <v>12</v>
      </c>
      <c r="F121" s="8">
        <v>29.37</v>
      </c>
      <c r="G121" s="8">
        <v>1.1299999999999999</v>
      </c>
      <c r="H121" s="14" t="s">
        <v>12</v>
      </c>
      <c r="I121" s="9">
        <f t="shared" si="8"/>
        <v>30.5</v>
      </c>
      <c r="J121" s="10">
        <f t="shared" si="9"/>
        <v>25.66</v>
      </c>
      <c r="K121" s="11">
        <f t="shared" si="10"/>
        <v>28.669999999999998</v>
      </c>
      <c r="L121" s="44">
        <f t="shared" si="11"/>
        <v>4.84</v>
      </c>
      <c r="M121" s="45">
        <f t="shared" si="12"/>
        <v>1.8300000000000018</v>
      </c>
    </row>
    <row r="122" spans="1:13" ht="18.75" x14ac:dyDescent="0.3">
      <c r="A122" s="36"/>
      <c r="B122" s="38">
        <v>120</v>
      </c>
      <c r="C122" s="43">
        <v>561013</v>
      </c>
      <c r="D122" s="43">
        <v>639133</v>
      </c>
      <c r="E122" s="43" t="s">
        <v>12</v>
      </c>
      <c r="F122" s="8">
        <v>29.37</v>
      </c>
      <c r="G122" s="8">
        <v>1.1299999999999999</v>
      </c>
      <c r="H122" s="14" t="s">
        <v>12</v>
      </c>
      <c r="I122" s="9">
        <f t="shared" si="8"/>
        <v>30.5</v>
      </c>
      <c r="J122" s="10">
        <f t="shared" si="9"/>
        <v>25.66</v>
      </c>
      <c r="K122" s="11">
        <f t="shared" si="10"/>
        <v>28.669999999999998</v>
      </c>
      <c r="L122" s="44">
        <f t="shared" si="11"/>
        <v>4.84</v>
      </c>
      <c r="M122" s="45">
        <f t="shared" si="12"/>
        <v>1.8300000000000018</v>
      </c>
    </row>
    <row r="123" spans="1:13" ht="18.75" x14ac:dyDescent="0.3">
      <c r="A123" s="36"/>
      <c r="B123" s="38">
        <v>121</v>
      </c>
      <c r="C123" s="43">
        <v>561013</v>
      </c>
      <c r="D123" s="43">
        <v>639133</v>
      </c>
      <c r="E123" s="43" t="s">
        <v>12</v>
      </c>
      <c r="F123" s="8">
        <v>29.37</v>
      </c>
      <c r="G123" s="8">
        <v>1.1299999999999999</v>
      </c>
      <c r="H123" s="14" t="s">
        <v>12</v>
      </c>
      <c r="I123" s="9">
        <f t="shared" si="8"/>
        <v>30.5</v>
      </c>
      <c r="J123" s="10">
        <f t="shared" si="9"/>
        <v>25.66</v>
      </c>
      <c r="K123" s="11">
        <f t="shared" si="10"/>
        <v>28.669999999999998</v>
      </c>
      <c r="L123" s="44">
        <f t="shared" si="11"/>
        <v>4.84</v>
      </c>
      <c r="M123" s="45">
        <f t="shared" si="12"/>
        <v>1.8300000000000018</v>
      </c>
    </row>
    <row r="124" spans="1:13" ht="18.75" x14ac:dyDescent="0.3">
      <c r="A124" s="36"/>
      <c r="B124" s="38">
        <v>122</v>
      </c>
      <c r="C124" s="43">
        <v>561013</v>
      </c>
      <c r="D124" s="43">
        <v>639133</v>
      </c>
      <c r="E124" s="43" t="s">
        <v>12</v>
      </c>
      <c r="F124" s="8">
        <v>29.37</v>
      </c>
      <c r="G124" s="8">
        <v>1.1299999999999999</v>
      </c>
      <c r="H124" s="14" t="s">
        <v>12</v>
      </c>
      <c r="I124" s="9">
        <f t="shared" si="8"/>
        <v>30.5</v>
      </c>
      <c r="J124" s="10">
        <f t="shared" si="9"/>
        <v>25.66</v>
      </c>
      <c r="K124" s="11">
        <f t="shared" si="10"/>
        <v>28.669999999999998</v>
      </c>
      <c r="L124" s="44">
        <f t="shared" si="11"/>
        <v>4.84</v>
      </c>
      <c r="M124" s="45">
        <f t="shared" si="12"/>
        <v>1.8300000000000018</v>
      </c>
    </row>
    <row r="125" spans="1:13" ht="18.75" x14ac:dyDescent="0.3">
      <c r="A125" s="36"/>
      <c r="B125" s="38">
        <v>123</v>
      </c>
      <c r="C125" s="43">
        <v>561013</v>
      </c>
      <c r="D125" s="43">
        <v>639133</v>
      </c>
      <c r="E125" s="43" t="s">
        <v>12</v>
      </c>
      <c r="F125" s="8">
        <v>29.37</v>
      </c>
      <c r="G125" s="8">
        <v>1.1299999999999999</v>
      </c>
      <c r="H125" s="14" t="s">
        <v>12</v>
      </c>
      <c r="I125" s="9">
        <f t="shared" si="8"/>
        <v>30.5</v>
      </c>
      <c r="J125" s="10">
        <f t="shared" si="9"/>
        <v>25.66</v>
      </c>
      <c r="K125" s="11">
        <f t="shared" si="10"/>
        <v>28.669999999999998</v>
      </c>
      <c r="L125" s="44">
        <f t="shared" si="11"/>
        <v>4.84</v>
      </c>
      <c r="M125" s="45">
        <f t="shared" si="12"/>
        <v>1.8300000000000018</v>
      </c>
    </row>
    <row r="126" spans="1:13" ht="18.75" x14ac:dyDescent="0.3">
      <c r="A126" s="36"/>
      <c r="B126" s="38">
        <v>124</v>
      </c>
      <c r="C126" s="43">
        <v>561013</v>
      </c>
      <c r="D126" s="43">
        <v>639133</v>
      </c>
      <c r="E126" s="43" t="s">
        <v>12</v>
      </c>
      <c r="F126" s="8">
        <v>29.37</v>
      </c>
      <c r="G126" s="8">
        <v>1.1299999999999999</v>
      </c>
      <c r="H126" s="14" t="s">
        <v>12</v>
      </c>
      <c r="I126" s="9">
        <f t="shared" si="8"/>
        <v>30.5</v>
      </c>
      <c r="J126" s="10">
        <f t="shared" si="9"/>
        <v>25.66</v>
      </c>
      <c r="K126" s="11">
        <f t="shared" si="10"/>
        <v>28.669999999999998</v>
      </c>
      <c r="L126" s="44">
        <f t="shared" si="11"/>
        <v>4.84</v>
      </c>
      <c r="M126" s="45">
        <f t="shared" si="12"/>
        <v>1.8300000000000018</v>
      </c>
    </row>
    <row r="127" spans="1:13" ht="18.75" x14ac:dyDescent="0.3">
      <c r="A127" s="36"/>
      <c r="B127" s="38">
        <v>125</v>
      </c>
      <c r="C127" s="43">
        <v>561013</v>
      </c>
      <c r="D127" s="43">
        <v>639133</v>
      </c>
      <c r="E127" s="43" t="s">
        <v>12</v>
      </c>
      <c r="F127" s="8">
        <v>29.37</v>
      </c>
      <c r="G127" s="8">
        <v>1.1299999999999999</v>
      </c>
      <c r="H127" s="14" t="s">
        <v>12</v>
      </c>
      <c r="I127" s="9">
        <f t="shared" si="8"/>
        <v>30.5</v>
      </c>
      <c r="J127" s="10">
        <f t="shared" si="9"/>
        <v>25.66</v>
      </c>
      <c r="K127" s="11">
        <f t="shared" si="10"/>
        <v>28.669999999999998</v>
      </c>
      <c r="L127" s="44">
        <f t="shared" si="11"/>
        <v>4.84</v>
      </c>
      <c r="M127" s="45">
        <f t="shared" si="12"/>
        <v>1.8300000000000018</v>
      </c>
    </row>
    <row r="128" spans="1:13" ht="18.75" x14ac:dyDescent="0.3">
      <c r="A128" s="36"/>
      <c r="B128" s="38">
        <v>126</v>
      </c>
      <c r="C128" s="43">
        <v>561013</v>
      </c>
      <c r="D128" s="43">
        <v>639133</v>
      </c>
      <c r="E128" s="43" t="s">
        <v>12</v>
      </c>
      <c r="F128" s="8">
        <v>29.37</v>
      </c>
      <c r="G128" s="8">
        <v>1.1299999999999999</v>
      </c>
      <c r="H128" s="14" t="s">
        <v>12</v>
      </c>
      <c r="I128" s="9">
        <f t="shared" si="8"/>
        <v>30.5</v>
      </c>
      <c r="J128" s="10">
        <f t="shared" si="9"/>
        <v>25.66</v>
      </c>
      <c r="K128" s="11">
        <f t="shared" si="10"/>
        <v>28.669999999999998</v>
      </c>
      <c r="L128" s="44">
        <f t="shared" si="11"/>
        <v>4.84</v>
      </c>
      <c r="M128" s="45">
        <f t="shared" si="12"/>
        <v>1.8300000000000018</v>
      </c>
    </row>
    <row r="129" spans="1:13" ht="18.75" x14ac:dyDescent="0.3">
      <c r="A129" s="36"/>
      <c r="B129" s="38">
        <v>127</v>
      </c>
      <c r="C129" s="43">
        <v>561013</v>
      </c>
      <c r="D129" s="43">
        <v>639133</v>
      </c>
      <c r="E129" s="43" t="s">
        <v>12</v>
      </c>
      <c r="F129" s="8">
        <v>29.37</v>
      </c>
      <c r="G129" s="8">
        <v>1.1299999999999999</v>
      </c>
      <c r="H129" s="14" t="s">
        <v>12</v>
      </c>
      <c r="I129" s="9">
        <f t="shared" si="8"/>
        <v>30.5</v>
      </c>
      <c r="J129" s="10">
        <f t="shared" si="9"/>
        <v>25.66</v>
      </c>
      <c r="K129" s="11">
        <f t="shared" si="10"/>
        <v>28.669999999999998</v>
      </c>
      <c r="L129" s="44">
        <f t="shared" si="11"/>
        <v>4.84</v>
      </c>
      <c r="M129" s="45">
        <f t="shared" si="12"/>
        <v>1.8300000000000018</v>
      </c>
    </row>
    <row r="130" spans="1:13" ht="18.75" x14ac:dyDescent="0.3">
      <c r="A130" s="36"/>
      <c r="B130" s="38">
        <v>128</v>
      </c>
      <c r="C130" s="43">
        <v>561013</v>
      </c>
      <c r="D130" s="43">
        <v>639133</v>
      </c>
      <c r="E130" s="43" t="s">
        <v>12</v>
      </c>
      <c r="F130" s="8">
        <v>29.37</v>
      </c>
      <c r="G130" s="8">
        <v>1.1299999999999999</v>
      </c>
      <c r="H130" s="14" t="s">
        <v>12</v>
      </c>
      <c r="I130" s="9">
        <f t="shared" si="8"/>
        <v>30.5</v>
      </c>
      <c r="J130" s="10">
        <f t="shared" si="9"/>
        <v>25.66</v>
      </c>
      <c r="K130" s="11">
        <f t="shared" si="10"/>
        <v>28.669999999999998</v>
      </c>
      <c r="L130" s="44">
        <f t="shared" si="11"/>
        <v>4.84</v>
      </c>
      <c r="M130" s="45">
        <f t="shared" si="12"/>
        <v>1.8300000000000018</v>
      </c>
    </row>
    <row r="131" spans="1:13" ht="18.75" x14ac:dyDescent="0.3">
      <c r="A131" s="36"/>
      <c r="B131" s="38">
        <v>129</v>
      </c>
      <c r="C131" s="43">
        <v>561013</v>
      </c>
      <c r="D131" s="43">
        <v>639133</v>
      </c>
      <c r="E131" s="43" t="s">
        <v>12</v>
      </c>
      <c r="F131" s="8">
        <v>29.37</v>
      </c>
      <c r="G131" s="8">
        <v>1.1299999999999999</v>
      </c>
      <c r="H131" s="14" t="s">
        <v>12</v>
      </c>
      <c r="I131" s="9">
        <f t="shared" si="8"/>
        <v>30.5</v>
      </c>
      <c r="J131" s="10">
        <f t="shared" si="9"/>
        <v>25.66</v>
      </c>
      <c r="K131" s="11">
        <f t="shared" si="10"/>
        <v>28.669999999999998</v>
      </c>
      <c r="L131" s="44">
        <f t="shared" si="11"/>
        <v>4.84</v>
      </c>
      <c r="M131" s="45">
        <f t="shared" si="12"/>
        <v>1.8300000000000018</v>
      </c>
    </row>
    <row r="132" spans="1:13" ht="18.75" x14ac:dyDescent="0.3">
      <c r="A132" s="36"/>
      <c r="B132" s="38">
        <v>130</v>
      </c>
      <c r="C132" s="43">
        <v>561013</v>
      </c>
      <c r="D132" s="43">
        <v>639133</v>
      </c>
      <c r="E132" s="43" t="s">
        <v>12</v>
      </c>
      <c r="F132" s="8">
        <v>29.37</v>
      </c>
      <c r="G132" s="8">
        <v>1.1299999999999999</v>
      </c>
      <c r="H132" s="14" t="s">
        <v>12</v>
      </c>
      <c r="I132" s="9">
        <f t="shared" si="8"/>
        <v>30.5</v>
      </c>
      <c r="J132" s="10">
        <f t="shared" si="9"/>
        <v>25.66</v>
      </c>
      <c r="K132" s="11">
        <f t="shared" si="10"/>
        <v>28.669999999999998</v>
      </c>
      <c r="L132" s="44">
        <f t="shared" si="11"/>
        <v>4.84</v>
      </c>
      <c r="M132" s="45">
        <f t="shared" si="12"/>
        <v>1.8300000000000018</v>
      </c>
    </row>
    <row r="133" spans="1:13" ht="18.75" x14ac:dyDescent="0.3">
      <c r="A133" s="36"/>
      <c r="B133" s="38">
        <v>131</v>
      </c>
      <c r="C133" s="43">
        <v>561013</v>
      </c>
      <c r="D133" s="43">
        <v>639133</v>
      </c>
      <c r="E133" s="43" t="s">
        <v>12</v>
      </c>
      <c r="F133" s="8">
        <v>29.37</v>
      </c>
      <c r="G133" s="8">
        <v>1.1299999999999999</v>
      </c>
      <c r="H133" s="14" t="s">
        <v>12</v>
      </c>
      <c r="I133" s="9">
        <f t="shared" ref="I133:I152" si="13">SUM(F133:H133)</f>
        <v>30.5</v>
      </c>
      <c r="J133" s="10">
        <f t="shared" ref="J133:J152" si="14">25.49+0.17</f>
        <v>25.66</v>
      </c>
      <c r="K133" s="11">
        <f t="shared" ref="K133:K152" si="15">27.99+0.68</f>
        <v>28.669999999999998</v>
      </c>
      <c r="L133" s="44">
        <f t="shared" ref="L133:L152" si="16">I133-J133</f>
        <v>4.84</v>
      </c>
      <c r="M133" s="45">
        <f t="shared" ref="M133:M152" si="17">I133-K133</f>
        <v>1.8300000000000018</v>
      </c>
    </row>
    <row r="134" spans="1:13" ht="18.75" x14ac:dyDescent="0.3">
      <c r="A134" s="36"/>
      <c r="B134" s="38">
        <v>132</v>
      </c>
      <c r="C134" s="43">
        <v>561013</v>
      </c>
      <c r="D134" s="43">
        <v>639133</v>
      </c>
      <c r="E134" s="43" t="s">
        <v>12</v>
      </c>
      <c r="F134" s="8">
        <v>29.37</v>
      </c>
      <c r="G134" s="8">
        <v>1.1299999999999999</v>
      </c>
      <c r="H134" s="14" t="s">
        <v>12</v>
      </c>
      <c r="I134" s="9">
        <f t="shared" si="13"/>
        <v>30.5</v>
      </c>
      <c r="J134" s="10">
        <f t="shared" si="14"/>
        <v>25.66</v>
      </c>
      <c r="K134" s="11">
        <f t="shared" si="15"/>
        <v>28.669999999999998</v>
      </c>
      <c r="L134" s="44">
        <f t="shared" si="16"/>
        <v>4.84</v>
      </c>
      <c r="M134" s="45">
        <f t="shared" si="17"/>
        <v>1.8300000000000018</v>
      </c>
    </row>
    <row r="135" spans="1:13" ht="18.75" x14ac:dyDescent="0.3">
      <c r="A135" s="36"/>
      <c r="B135" s="38">
        <v>133</v>
      </c>
      <c r="C135" s="43">
        <v>561013</v>
      </c>
      <c r="D135" s="43">
        <v>639133</v>
      </c>
      <c r="E135" s="43" t="s">
        <v>12</v>
      </c>
      <c r="F135" s="8">
        <v>29.37</v>
      </c>
      <c r="G135" s="8">
        <v>1.1299999999999999</v>
      </c>
      <c r="H135" s="14" t="s">
        <v>12</v>
      </c>
      <c r="I135" s="9">
        <f t="shared" si="13"/>
        <v>30.5</v>
      </c>
      <c r="J135" s="10">
        <f t="shared" si="14"/>
        <v>25.66</v>
      </c>
      <c r="K135" s="11">
        <f t="shared" si="15"/>
        <v>28.669999999999998</v>
      </c>
      <c r="L135" s="44">
        <f t="shared" si="16"/>
        <v>4.84</v>
      </c>
      <c r="M135" s="45">
        <f t="shared" si="17"/>
        <v>1.8300000000000018</v>
      </c>
    </row>
    <row r="136" spans="1:13" ht="18.75" x14ac:dyDescent="0.3">
      <c r="A136" s="39"/>
      <c r="B136" s="38">
        <v>134</v>
      </c>
      <c r="C136" s="43">
        <v>561013</v>
      </c>
      <c r="D136" s="43">
        <v>639133</v>
      </c>
      <c r="E136" s="43" t="s">
        <v>12</v>
      </c>
      <c r="F136" s="8">
        <v>29.37</v>
      </c>
      <c r="G136" s="8">
        <v>1.1299999999999999</v>
      </c>
      <c r="H136" s="14" t="s">
        <v>12</v>
      </c>
      <c r="I136" s="9">
        <f t="shared" si="13"/>
        <v>30.5</v>
      </c>
      <c r="J136" s="10">
        <f t="shared" si="14"/>
        <v>25.66</v>
      </c>
      <c r="K136" s="11">
        <f t="shared" si="15"/>
        <v>28.669999999999998</v>
      </c>
      <c r="L136" s="44">
        <f t="shared" si="16"/>
        <v>4.84</v>
      </c>
      <c r="M136" s="45">
        <f t="shared" si="17"/>
        <v>1.8300000000000018</v>
      </c>
    </row>
    <row r="137" spans="1:13" ht="18.75" x14ac:dyDescent="0.3">
      <c r="A137" s="39"/>
      <c r="B137" s="38">
        <v>135</v>
      </c>
      <c r="C137" s="43">
        <v>561013</v>
      </c>
      <c r="D137" s="43">
        <v>639133</v>
      </c>
      <c r="E137" s="43" t="s">
        <v>12</v>
      </c>
      <c r="F137" s="8">
        <v>29.37</v>
      </c>
      <c r="G137" s="8">
        <v>1.1299999999999999</v>
      </c>
      <c r="H137" s="14" t="s">
        <v>12</v>
      </c>
      <c r="I137" s="9">
        <f t="shared" si="13"/>
        <v>30.5</v>
      </c>
      <c r="J137" s="10">
        <f t="shared" si="14"/>
        <v>25.66</v>
      </c>
      <c r="K137" s="11">
        <f t="shared" si="15"/>
        <v>28.669999999999998</v>
      </c>
      <c r="L137" s="44">
        <f t="shared" si="16"/>
        <v>4.84</v>
      </c>
      <c r="M137" s="45">
        <f t="shared" si="17"/>
        <v>1.8300000000000018</v>
      </c>
    </row>
    <row r="138" spans="1:13" ht="18.75" x14ac:dyDescent="0.3">
      <c r="A138" s="36"/>
      <c r="B138" s="38">
        <v>136</v>
      </c>
      <c r="C138" s="43">
        <v>561013</v>
      </c>
      <c r="D138" s="43">
        <v>639133</v>
      </c>
      <c r="E138" s="43" t="s">
        <v>12</v>
      </c>
      <c r="F138" s="8">
        <v>29.37</v>
      </c>
      <c r="G138" s="8">
        <v>1.1299999999999999</v>
      </c>
      <c r="H138" s="14" t="s">
        <v>12</v>
      </c>
      <c r="I138" s="9">
        <f t="shared" si="13"/>
        <v>30.5</v>
      </c>
      <c r="J138" s="10">
        <f t="shared" si="14"/>
        <v>25.66</v>
      </c>
      <c r="K138" s="11">
        <f t="shared" si="15"/>
        <v>28.669999999999998</v>
      </c>
      <c r="L138" s="44">
        <f t="shared" si="16"/>
        <v>4.84</v>
      </c>
      <c r="M138" s="45">
        <f t="shared" si="17"/>
        <v>1.8300000000000018</v>
      </c>
    </row>
    <row r="139" spans="1:13" ht="18.75" x14ac:dyDescent="0.3">
      <c r="A139" s="36"/>
      <c r="B139" s="38">
        <v>137</v>
      </c>
      <c r="C139" s="43">
        <v>561013</v>
      </c>
      <c r="D139" s="43">
        <v>639133</v>
      </c>
      <c r="E139" s="43" t="s">
        <v>12</v>
      </c>
      <c r="F139" s="8">
        <v>29.37</v>
      </c>
      <c r="G139" s="8">
        <v>1.1299999999999999</v>
      </c>
      <c r="H139" s="14" t="s">
        <v>12</v>
      </c>
      <c r="I139" s="9">
        <f t="shared" si="13"/>
        <v>30.5</v>
      </c>
      <c r="J139" s="10">
        <f t="shared" si="14"/>
        <v>25.66</v>
      </c>
      <c r="K139" s="11">
        <f t="shared" si="15"/>
        <v>28.669999999999998</v>
      </c>
      <c r="L139" s="44">
        <f t="shared" si="16"/>
        <v>4.84</v>
      </c>
      <c r="M139" s="45">
        <f t="shared" si="17"/>
        <v>1.8300000000000018</v>
      </c>
    </row>
    <row r="140" spans="1:13" ht="18.75" x14ac:dyDescent="0.3">
      <c r="A140" s="36"/>
      <c r="B140" s="38">
        <v>138</v>
      </c>
      <c r="C140" s="43">
        <v>561013</v>
      </c>
      <c r="D140" s="43">
        <v>639133</v>
      </c>
      <c r="E140" s="43" t="s">
        <v>12</v>
      </c>
      <c r="F140" s="8">
        <v>29.37</v>
      </c>
      <c r="G140" s="8">
        <v>1.1299999999999999</v>
      </c>
      <c r="H140" s="14" t="s">
        <v>12</v>
      </c>
      <c r="I140" s="9">
        <f t="shared" si="13"/>
        <v>30.5</v>
      </c>
      <c r="J140" s="10">
        <f t="shared" si="14"/>
        <v>25.66</v>
      </c>
      <c r="K140" s="11">
        <f t="shared" si="15"/>
        <v>28.669999999999998</v>
      </c>
      <c r="L140" s="44">
        <f t="shared" si="16"/>
        <v>4.84</v>
      </c>
      <c r="M140" s="45">
        <f t="shared" si="17"/>
        <v>1.8300000000000018</v>
      </c>
    </row>
    <row r="141" spans="1:13" ht="18.75" x14ac:dyDescent="0.3">
      <c r="A141" s="36"/>
      <c r="B141" s="38">
        <v>139</v>
      </c>
      <c r="C141" s="43">
        <v>561013</v>
      </c>
      <c r="D141" s="43">
        <v>639133</v>
      </c>
      <c r="E141" s="43" t="s">
        <v>12</v>
      </c>
      <c r="F141" s="8">
        <v>29.37</v>
      </c>
      <c r="G141" s="8">
        <v>1.1299999999999999</v>
      </c>
      <c r="H141" s="14" t="s">
        <v>12</v>
      </c>
      <c r="I141" s="9">
        <f t="shared" si="13"/>
        <v>30.5</v>
      </c>
      <c r="J141" s="10">
        <f t="shared" si="14"/>
        <v>25.66</v>
      </c>
      <c r="K141" s="11">
        <f t="shared" si="15"/>
        <v>28.669999999999998</v>
      </c>
      <c r="L141" s="44">
        <f t="shared" si="16"/>
        <v>4.84</v>
      </c>
      <c r="M141" s="45">
        <f t="shared" si="17"/>
        <v>1.8300000000000018</v>
      </c>
    </row>
    <row r="142" spans="1:13" ht="18.75" x14ac:dyDescent="0.3">
      <c r="A142" s="36"/>
      <c r="B142" s="38">
        <v>140</v>
      </c>
      <c r="C142" s="43">
        <v>561013</v>
      </c>
      <c r="D142" s="43">
        <v>639133</v>
      </c>
      <c r="E142" s="43" t="s">
        <v>12</v>
      </c>
      <c r="F142" s="8">
        <v>29.37</v>
      </c>
      <c r="G142" s="8">
        <v>1.1299999999999999</v>
      </c>
      <c r="H142" s="14" t="s">
        <v>12</v>
      </c>
      <c r="I142" s="9">
        <f t="shared" si="13"/>
        <v>30.5</v>
      </c>
      <c r="J142" s="10">
        <f t="shared" si="14"/>
        <v>25.66</v>
      </c>
      <c r="K142" s="11">
        <f t="shared" si="15"/>
        <v>28.669999999999998</v>
      </c>
      <c r="L142" s="44">
        <f t="shared" si="16"/>
        <v>4.84</v>
      </c>
      <c r="M142" s="45">
        <f t="shared" si="17"/>
        <v>1.8300000000000018</v>
      </c>
    </row>
    <row r="143" spans="1:13" ht="18.75" x14ac:dyDescent="0.3">
      <c r="A143" s="36"/>
      <c r="B143" s="38">
        <v>141</v>
      </c>
      <c r="C143" s="43">
        <v>561013</v>
      </c>
      <c r="D143" s="43">
        <v>639133</v>
      </c>
      <c r="E143" s="43" t="s">
        <v>12</v>
      </c>
      <c r="F143" s="8">
        <v>29.37</v>
      </c>
      <c r="G143" s="8">
        <v>1.1299999999999999</v>
      </c>
      <c r="H143" s="14" t="s">
        <v>12</v>
      </c>
      <c r="I143" s="9">
        <f t="shared" si="13"/>
        <v>30.5</v>
      </c>
      <c r="J143" s="10">
        <f t="shared" si="14"/>
        <v>25.66</v>
      </c>
      <c r="K143" s="11">
        <f t="shared" si="15"/>
        <v>28.669999999999998</v>
      </c>
      <c r="L143" s="44">
        <f t="shared" si="16"/>
        <v>4.84</v>
      </c>
      <c r="M143" s="45">
        <f t="shared" si="17"/>
        <v>1.8300000000000018</v>
      </c>
    </row>
    <row r="144" spans="1:13" ht="18.75" x14ac:dyDescent="0.3">
      <c r="A144" s="36"/>
      <c r="B144" s="38">
        <v>142</v>
      </c>
      <c r="C144" s="43">
        <v>561013</v>
      </c>
      <c r="D144" s="43">
        <v>639133</v>
      </c>
      <c r="E144" s="43" t="s">
        <v>12</v>
      </c>
      <c r="F144" s="8">
        <v>29.37</v>
      </c>
      <c r="G144" s="8">
        <v>1.1299999999999999</v>
      </c>
      <c r="H144" s="14" t="s">
        <v>12</v>
      </c>
      <c r="I144" s="9">
        <f t="shared" si="13"/>
        <v>30.5</v>
      </c>
      <c r="J144" s="10">
        <f t="shared" si="14"/>
        <v>25.66</v>
      </c>
      <c r="K144" s="11">
        <f t="shared" si="15"/>
        <v>28.669999999999998</v>
      </c>
      <c r="L144" s="44">
        <f t="shared" si="16"/>
        <v>4.84</v>
      </c>
      <c r="M144" s="45">
        <f t="shared" si="17"/>
        <v>1.8300000000000018</v>
      </c>
    </row>
    <row r="145" spans="1:13" ht="18.75" x14ac:dyDescent="0.3">
      <c r="A145" s="36"/>
      <c r="B145" s="38">
        <v>143</v>
      </c>
      <c r="C145" s="43">
        <v>561013</v>
      </c>
      <c r="D145" s="43">
        <v>639133</v>
      </c>
      <c r="E145" s="43" t="s">
        <v>12</v>
      </c>
      <c r="F145" s="8">
        <v>29.37</v>
      </c>
      <c r="G145" s="8">
        <v>1.1299999999999999</v>
      </c>
      <c r="H145" s="14" t="s">
        <v>12</v>
      </c>
      <c r="I145" s="9">
        <f t="shared" si="13"/>
        <v>30.5</v>
      </c>
      <c r="J145" s="10">
        <f t="shared" si="14"/>
        <v>25.66</v>
      </c>
      <c r="K145" s="11">
        <f t="shared" si="15"/>
        <v>28.669999999999998</v>
      </c>
      <c r="L145" s="44">
        <f t="shared" si="16"/>
        <v>4.84</v>
      </c>
      <c r="M145" s="45">
        <f t="shared" si="17"/>
        <v>1.8300000000000018</v>
      </c>
    </row>
    <row r="146" spans="1:13" ht="18.75" x14ac:dyDescent="0.3">
      <c r="A146" s="36"/>
      <c r="B146" s="38">
        <v>144</v>
      </c>
      <c r="C146" s="43">
        <v>561013</v>
      </c>
      <c r="D146" s="43">
        <v>639133</v>
      </c>
      <c r="E146" s="43" t="s">
        <v>12</v>
      </c>
      <c r="F146" s="8">
        <v>29.37</v>
      </c>
      <c r="G146" s="8">
        <v>1.1299999999999999</v>
      </c>
      <c r="H146" s="14" t="s">
        <v>12</v>
      </c>
      <c r="I146" s="9">
        <f t="shared" si="13"/>
        <v>30.5</v>
      </c>
      <c r="J146" s="10">
        <f t="shared" si="14"/>
        <v>25.66</v>
      </c>
      <c r="K146" s="11">
        <f t="shared" si="15"/>
        <v>28.669999999999998</v>
      </c>
      <c r="L146" s="44">
        <f t="shared" si="16"/>
        <v>4.84</v>
      </c>
      <c r="M146" s="45">
        <f t="shared" si="17"/>
        <v>1.8300000000000018</v>
      </c>
    </row>
    <row r="147" spans="1:13" ht="18.75" x14ac:dyDescent="0.3">
      <c r="A147" s="36"/>
      <c r="B147" s="38">
        <v>145</v>
      </c>
      <c r="C147" s="43">
        <v>561013</v>
      </c>
      <c r="D147" s="43">
        <v>639133</v>
      </c>
      <c r="E147" s="43" t="s">
        <v>12</v>
      </c>
      <c r="F147" s="8">
        <v>29.37</v>
      </c>
      <c r="G147" s="8">
        <v>1.1299999999999999</v>
      </c>
      <c r="H147" s="14" t="s">
        <v>12</v>
      </c>
      <c r="I147" s="9">
        <f t="shared" si="13"/>
        <v>30.5</v>
      </c>
      <c r="J147" s="10">
        <f t="shared" si="14"/>
        <v>25.66</v>
      </c>
      <c r="K147" s="11">
        <f t="shared" si="15"/>
        <v>28.669999999999998</v>
      </c>
      <c r="L147" s="44">
        <f t="shared" si="16"/>
        <v>4.84</v>
      </c>
      <c r="M147" s="45">
        <f t="shared" si="17"/>
        <v>1.8300000000000018</v>
      </c>
    </row>
    <row r="148" spans="1:13" ht="18.75" x14ac:dyDescent="0.3">
      <c r="A148" s="36"/>
      <c r="B148" s="38">
        <v>146</v>
      </c>
      <c r="C148" s="43">
        <v>561013</v>
      </c>
      <c r="D148" s="43">
        <v>639133</v>
      </c>
      <c r="E148" s="43" t="s">
        <v>12</v>
      </c>
      <c r="F148" s="8">
        <v>29.37</v>
      </c>
      <c r="G148" s="8">
        <v>1.1299999999999999</v>
      </c>
      <c r="H148" s="14" t="s">
        <v>12</v>
      </c>
      <c r="I148" s="9">
        <f t="shared" si="13"/>
        <v>30.5</v>
      </c>
      <c r="J148" s="10">
        <f t="shared" si="14"/>
        <v>25.66</v>
      </c>
      <c r="K148" s="11">
        <f t="shared" si="15"/>
        <v>28.669999999999998</v>
      </c>
      <c r="L148" s="44">
        <f t="shared" si="16"/>
        <v>4.84</v>
      </c>
      <c r="M148" s="45">
        <f t="shared" si="17"/>
        <v>1.8300000000000018</v>
      </c>
    </row>
    <row r="149" spans="1:13" ht="18.75" x14ac:dyDescent="0.3">
      <c r="A149" s="36"/>
      <c r="B149" s="38">
        <v>147</v>
      </c>
      <c r="C149" s="43">
        <v>561013</v>
      </c>
      <c r="D149" s="43">
        <v>639133</v>
      </c>
      <c r="E149" s="43" t="s">
        <v>12</v>
      </c>
      <c r="F149" s="8">
        <v>29.37</v>
      </c>
      <c r="G149" s="8">
        <v>1.1299999999999999</v>
      </c>
      <c r="H149" s="14" t="s">
        <v>12</v>
      </c>
      <c r="I149" s="9">
        <f t="shared" si="13"/>
        <v>30.5</v>
      </c>
      <c r="J149" s="10">
        <f t="shared" si="14"/>
        <v>25.66</v>
      </c>
      <c r="K149" s="11">
        <f t="shared" si="15"/>
        <v>28.669999999999998</v>
      </c>
      <c r="L149" s="44">
        <f t="shared" si="16"/>
        <v>4.84</v>
      </c>
      <c r="M149" s="45">
        <f t="shared" si="17"/>
        <v>1.8300000000000018</v>
      </c>
    </row>
    <row r="150" spans="1:13" ht="18.75" x14ac:dyDescent="0.3">
      <c r="A150" s="36"/>
      <c r="B150" s="38">
        <v>148</v>
      </c>
      <c r="C150" s="43">
        <v>561013</v>
      </c>
      <c r="D150" s="43">
        <v>639133</v>
      </c>
      <c r="E150" s="43" t="s">
        <v>12</v>
      </c>
      <c r="F150" s="8">
        <v>29.37</v>
      </c>
      <c r="G150" s="8">
        <v>1.1299999999999999</v>
      </c>
      <c r="H150" s="14" t="s">
        <v>12</v>
      </c>
      <c r="I150" s="9">
        <f t="shared" si="13"/>
        <v>30.5</v>
      </c>
      <c r="J150" s="10">
        <f t="shared" si="14"/>
        <v>25.66</v>
      </c>
      <c r="K150" s="11">
        <f t="shared" si="15"/>
        <v>28.669999999999998</v>
      </c>
      <c r="L150" s="44">
        <f t="shared" si="16"/>
        <v>4.84</v>
      </c>
      <c r="M150" s="45">
        <f t="shared" si="17"/>
        <v>1.8300000000000018</v>
      </c>
    </row>
    <row r="151" spans="1:13" ht="18.75" x14ac:dyDescent="0.3">
      <c r="A151" s="36"/>
      <c r="B151" s="38">
        <v>149</v>
      </c>
      <c r="C151" s="43">
        <v>561013</v>
      </c>
      <c r="D151" s="43">
        <v>639133</v>
      </c>
      <c r="E151" s="43" t="s">
        <v>12</v>
      </c>
      <c r="F151" s="8">
        <v>29.37</v>
      </c>
      <c r="G151" s="8">
        <v>1.1299999999999999</v>
      </c>
      <c r="H151" s="14" t="s">
        <v>12</v>
      </c>
      <c r="I151" s="9">
        <f t="shared" si="13"/>
        <v>30.5</v>
      </c>
      <c r="J151" s="10">
        <f t="shared" si="14"/>
        <v>25.66</v>
      </c>
      <c r="K151" s="11">
        <f t="shared" si="15"/>
        <v>28.669999999999998</v>
      </c>
      <c r="L151" s="44">
        <f t="shared" si="16"/>
        <v>4.84</v>
      </c>
      <c r="M151" s="45">
        <f t="shared" si="17"/>
        <v>1.8300000000000018</v>
      </c>
    </row>
    <row r="152" spans="1:13" ht="18.75" x14ac:dyDescent="0.3">
      <c r="A152" s="36"/>
      <c r="B152" s="38">
        <v>150</v>
      </c>
      <c r="C152" s="43">
        <v>561013</v>
      </c>
      <c r="D152" s="43">
        <v>639133</v>
      </c>
      <c r="E152" s="43" t="s">
        <v>12</v>
      </c>
      <c r="F152" s="8">
        <v>29.37</v>
      </c>
      <c r="G152" s="8">
        <v>1.1299999999999999</v>
      </c>
      <c r="H152" s="14" t="s">
        <v>12</v>
      </c>
      <c r="I152" s="9">
        <f t="shared" si="13"/>
        <v>30.5</v>
      </c>
      <c r="J152" s="10">
        <f t="shared" si="14"/>
        <v>25.66</v>
      </c>
      <c r="K152" s="11">
        <f t="shared" si="15"/>
        <v>28.669999999999998</v>
      </c>
      <c r="L152" s="44">
        <f t="shared" si="16"/>
        <v>4.84</v>
      </c>
      <c r="M152" s="45">
        <f t="shared" si="17"/>
        <v>1.8300000000000018</v>
      </c>
    </row>
    <row r="153" spans="1:13" ht="18.75" x14ac:dyDescent="0.3">
      <c r="B153" s="3"/>
      <c r="C153" s="7"/>
      <c r="D153" s="7"/>
      <c r="E153" s="7"/>
      <c r="F153" s="16"/>
      <c r="G153" s="16"/>
      <c r="H153" s="19"/>
      <c r="I153" s="17"/>
      <c r="J153" s="16"/>
      <c r="K153" s="16"/>
      <c r="L153" s="18"/>
      <c r="M153" s="18"/>
    </row>
    <row r="154" spans="1:13" ht="18.75" x14ac:dyDescent="0.3">
      <c r="B154" s="3"/>
      <c r="C154" s="7"/>
      <c r="D154" s="7"/>
      <c r="E154" s="7"/>
      <c r="F154" s="16"/>
      <c r="G154" s="16"/>
      <c r="H154" s="19"/>
      <c r="I154" s="17"/>
      <c r="J154" s="16"/>
      <c r="K154" s="16"/>
      <c r="L154" s="18"/>
      <c r="M154" s="18"/>
    </row>
    <row r="155" spans="1:13" ht="18.75" x14ac:dyDescent="0.3">
      <c r="B155" s="3"/>
      <c r="C155" s="7"/>
      <c r="D155" s="7"/>
      <c r="E155" s="7"/>
      <c r="F155" s="16"/>
      <c r="G155" s="16"/>
      <c r="H155" s="19"/>
      <c r="I155" s="17"/>
      <c r="J155" s="16"/>
      <c r="K155" s="16"/>
      <c r="L155" s="18"/>
      <c r="M155" s="18"/>
    </row>
    <row r="156" spans="1:13" ht="18.75" x14ac:dyDescent="0.3">
      <c r="B156" s="3"/>
      <c r="C156" s="7"/>
      <c r="D156" s="7"/>
      <c r="E156" s="7"/>
      <c r="F156" s="16"/>
      <c r="G156" s="16"/>
      <c r="H156" s="19"/>
      <c r="I156" s="17"/>
      <c r="J156" s="16"/>
      <c r="K156" s="16"/>
      <c r="L156" s="18"/>
      <c r="M156" s="18"/>
    </row>
    <row r="157" spans="1:13" ht="18.75" x14ac:dyDescent="0.3">
      <c r="B157" s="3"/>
      <c r="C157" s="7"/>
      <c r="D157" s="7"/>
      <c r="E157" s="7"/>
      <c r="F157" s="16"/>
      <c r="G157" s="16"/>
      <c r="H157" s="19"/>
      <c r="I157" s="17"/>
      <c r="J157" s="16"/>
      <c r="K157" s="16"/>
      <c r="L157" s="18"/>
      <c r="M157" s="18"/>
    </row>
    <row r="158" spans="1:13" ht="18.75" x14ac:dyDescent="0.3">
      <c r="B158" s="3"/>
      <c r="C158" s="7"/>
      <c r="D158" s="7"/>
      <c r="E158" s="7"/>
      <c r="F158" s="16"/>
      <c r="G158" s="16"/>
      <c r="H158" s="19"/>
      <c r="I158" s="17"/>
      <c r="J158" s="16"/>
      <c r="K158" s="16"/>
      <c r="L158" s="18"/>
      <c r="M158" s="18"/>
    </row>
    <row r="159" spans="1:13" ht="18.75" x14ac:dyDescent="0.3">
      <c r="B159" s="3"/>
      <c r="C159" s="7"/>
      <c r="D159" s="7"/>
      <c r="E159" s="7"/>
      <c r="F159" s="16"/>
      <c r="G159" s="16"/>
      <c r="H159" s="19"/>
      <c r="I159" s="17"/>
      <c r="J159" s="16"/>
      <c r="K159" s="16"/>
      <c r="L159" s="18"/>
      <c r="M159" s="18"/>
    </row>
    <row r="160" spans="1: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25"/>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25"/>
      <c r="B225" s="3"/>
      <c r="C225" s="7"/>
      <c r="D225" s="7"/>
      <c r="E225" s="7"/>
      <c r="F225" s="16"/>
      <c r="G225" s="16"/>
      <c r="H225" s="16"/>
      <c r="I225" s="17"/>
      <c r="J225" s="16"/>
      <c r="K225" s="16"/>
      <c r="L225" s="18"/>
      <c r="M225" s="18"/>
    </row>
    <row r="226" spans="1:13" ht="18.75" x14ac:dyDescent="0.3">
      <c r="A226" s="25"/>
      <c r="B226" s="3"/>
      <c r="C226" s="7"/>
      <c r="D226" s="7"/>
      <c r="E226" s="7"/>
      <c r="F226" s="16"/>
      <c r="G226" s="16"/>
      <c r="H226" s="19"/>
      <c r="I226" s="17"/>
      <c r="J226" s="16"/>
      <c r="K226" s="16"/>
      <c r="L226" s="18"/>
      <c r="M226" s="18"/>
    </row>
    <row r="227" spans="1:13" ht="18.75" x14ac:dyDescent="0.3">
      <c r="A227" s="25"/>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7"/>
  <sheetViews>
    <sheetView topLeftCell="B1" zoomScale="86" zoomScaleNormal="86" workbookViewId="0">
      <selection activeCell="Q24" sqref="Q24"/>
    </sheetView>
  </sheetViews>
  <sheetFormatPr baseColWidth="10" defaultRowHeight="15" x14ac:dyDescent="0.25"/>
  <cols>
    <col min="2" max="2" width="11.42578125" style="15"/>
    <col min="17" max="18" width="12.85546875" bestFit="1" customWidth="1"/>
  </cols>
  <sheetData>
    <row r="1" spans="1:21" ht="18.75" x14ac:dyDescent="0.3">
      <c r="A1" s="84" t="s">
        <v>0</v>
      </c>
      <c r="B1" s="84"/>
      <c r="C1" s="84" t="s">
        <v>1</v>
      </c>
      <c r="D1" s="84"/>
      <c r="E1" s="84"/>
      <c r="F1" s="84" t="s">
        <v>2</v>
      </c>
      <c r="G1" s="84"/>
      <c r="H1" s="84"/>
      <c r="I1" s="84"/>
      <c r="J1" s="84" t="s">
        <v>3</v>
      </c>
      <c r="K1" s="84"/>
      <c r="L1" s="84" t="s">
        <v>4</v>
      </c>
      <c r="M1" s="84"/>
      <c r="P1" s="24"/>
      <c r="Q1" s="24"/>
      <c r="R1" s="24"/>
    </row>
    <row r="2" spans="1:21" ht="18.75" x14ac:dyDescent="0.3">
      <c r="A2" s="2"/>
      <c r="B2" s="3"/>
      <c r="C2" s="25" t="s">
        <v>5</v>
      </c>
      <c r="D2" s="25" t="s">
        <v>6</v>
      </c>
      <c r="E2" s="25" t="s">
        <v>7</v>
      </c>
      <c r="F2" s="25" t="s">
        <v>5</v>
      </c>
      <c r="G2" s="25" t="s">
        <v>6</v>
      </c>
      <c r="H2" s="25" t="s">
        <v>7</v>
      </c>
      <c r="I2" s="4" t="s">
        <v>8</v>
      </c>
      <c r="J2" s="5" t="s">
        <v>9</v>
      </c>
      <c r="K2" s="6" t="s">
        <v>10</v>
      </c>
      <c r="L2" s="5" t="s">
        <v>9</v>
      </c>
      <c r="M2" s="6" t="s">
        <v>10</v>
      </c>
      <c r="O2" s="34"/>
      <c r="P2" s="34"/>
      <c r="Q2" s="34"/>
      <c r="R2" s="34"/>
      <c r="S2" s="34"/>
    </row>
    <row r="3" spans="1:21" ht="18.75" x14ac:dyDescent="0.3">
      <c r="A3" s="25" t="s">
        <v>11</v>
      </c>
      <c r="B3" s="3">
        <v>1</v>
      </c>
      <c r="C3" s="43">
        <v>564211</v>
      </c>
      <c r="D3" s="43"/>
      <c r="E3" s="43"/>
      <c r="F3" s="8">
        <v>27</v>
      </c>
      <c r="G3" s="8"/>
      <c r="H3" s="8"/>
      <c r="I3" s="9">
        <f t="shared" ref="I3" si="0">SUM(F3:H3)</f>
        <v>27</v>
      </c>
      <c r="J3" s="10">
        <v>27</v>
      </c>
      <c r="K3" s="11">
        <v>27</v>
      </c>
      <c r="L3" s="44">
        <f t="shared" ref="L3" si="1">I3-J3</f>
        <v>0</v>
      </c>
      <c r="M3" s="45">
        <f t="shared" ref="M3" si="2">I3-K3</f>
        <v>0</v>
      </c>
      <c r="O3" s="24" t="s">
        <v>18</v>
      </c>
      <c r="P3" s="34"/>
      <c r="Q3" s="34"/>
      <c r="R3" s="34"/>
      <c r="S3" s="34"/>
    </row>
    <row r="4" spans="1:21" ht="18.75" x14ac:dyDescent="0.3">
      <c r="A4" s="25"/>
      <c r="B4" s="3">
        <v>2</v>
      </c>
      <c r="C4" s="43">
        <v>564211</v>
      </c>
      <c r="D4" s="43"/>
      <c r="E4" s="43"/>
      <c r="F4" s="8">
        <v>27</v>
      </c>
      <c r="G4" s="8"/>
      <c r="H4" s="8"/>
      <c r="I4" s="9">
        <f t="shared" ref="I4:I67" si="3">SUM(F4:H4)</f>
        <v>27</v>
      </c>
      <c r="J4" s="10">
        <v>27</v>
      </c>
      <c r="K4" s="11">
        <v>27</v>
      </c>
      <c r="L4" s="44">
        <f t="shared" ref="L4:L67" si="4">I4-J4</f>
        <v>0</v>
      </c>
      <c r="M4" s="45">
        <f t="shared" ref="M4:M67" si="5">I4-K4</f>
        <v>0</v>
      </c>
      <c r="O4" s="34"/>
      <c r="P4" s="34"/>
      <c r="Q4" s="34"/>
      <c r="R4" s="34"/>
      <c r="S4" s="34"/>
      <c r="T4" s="21"/>
      <c r="U4" s="23"/>
    </row>
    <row r="5" spans="1:21" ht="19.5" thickBot="1" x14ac:dyDescent="0.35">
      <c r="B5" s="3">
        <v>3</v>
      </c>
      <c r="C5" s="43">
        <v>564211</v>
      </c>
      <c r="D5" s="43"/>
      <c r="E5" s="43"/>
      <c r="F5" s="8">
        <v>27</v>
      </c>
      <c r="G5" s="8"/>
      <c r="H5" s="8"/>
      <c r="I5" s="9">
        <f t="shared" si="3"/>
        <v>27</v>
      </c>
      <c r="J5" s="10">
        <v>27</v>
      </c>
      <c r="K5" s="11">
        <v>27</v>
      </c>
      <c r="L5" s="44">
        <f t="shared" si="4"/>
        <v>0</v>
      </c>
      <c r="M5" s="45">
        <f t="shared" si="5"/>
        <v>0</v>
      </c>
    </row>
    <row r="6" spans="1:21" ht="18.75" x14ac:dyDescent="0.3">
      <c r="B6" s="3">
        <v>4</v>
      </c>
      <c r="C6" s="43">
        <v>564211</v>
      </c>
      <c r="D6" s="43"/>
      <c r="E6" s="43"/>
      <c r="F6" s="8">
        <v>27</v>
      </c>
      <c r="G6" s="8"/>
      <c r="H6" s="8"/>
      <c r="I6" s="9">
        <f t="shared" si="3"/>
        <v>27</v>
      </c>
      <c r="J6" s="10">
        <v>27</v>
      </c>
      <c r="K6" s="11">
        <v>27</v>
      </c>
      <c r="L6" s="44">
        <f t="shared" si="4"/>
        <v>0</v>
      </c>
      <c r="M6" s="45">
        <f t="shared" si="5"/>
        <v>0</v>
      </c>
      <c r="O6" s="29" t="s">
        <v>13</v>
      </c>
      <c r="P6" s="30" t="s">
        <v>10</v>
      </c>
      <c r="Q6" s="31" t="s">
        <v>14</v>
      </c>
      <c r="R6" s="32" t="s">
        <v>15</v>
      </c>
      <c r="S6" s="22"/>
    </row>
    <row r="7" spans="1:21" ht="19.5" thickBot="1" x14ac:dyDescent="0.35">
      <c r="B7" s="3">
        <v>5</v>
      </c>
      <c r="C7" s="43">
        <v>564211</v>
      </c>
      <c r="D7" s="43"/>
      <c r="E7" s="43"/>
      <c r="F7" s="8">
        <v>27</v>
      </c>
      <c r="G7" s="8"/>
      <c r="H7" s="8"/>
      <c r="I7" s="9">
        <f t="shared" si="3"/>
        <v>27</v>
      </c>
      <c r="J7" s="10">
        <v>27</v>
      </c>
      <c r="K7" s="11">
        <v>27</v>
      </c>
      <c r="L7" s="44">
        <f t="shared" si="4"/>
        <v>0</v>
      </c>
      <c r="M7" s="45">
        <f t="shared" si="5"/>
        <v>0</v>
      </c>
      <c r="O7" s="20" t="s">
        <v>17</v>
      </c>
      <c r="P7" s="26" t="s">
        <v>16</v>
      </c>
      <c r="Q7" s="27" cm="1">
        <f t="array" aca="1" ref="Q7" ca="1">IFERROR(SUM(OFFSET($I$2,MATCH(LEFT(O7,SEARCH("-",O7)-1)*1,patho,0),,MATCH(MID(O7,SEARCH("-",O7)+1,10)*1,patho,0)-MATCH(LEFT(O7,SEARCH("-",O7)-1)*1,patho,0)+1)),SUMPRODUCT((patho=O7*1)*(total)))</f>
        <v>162</v>
      </c>
      <c r="R7" s="28" cm="1">
        <f t="array" aca="1" ref="R7" ca="1">IFERROR(SUM(OFFSET($I$2,MATCH(LEFT(O7,SEARCH("-",O7)-1)*1,patho,0),IF(P7="non",1,2),MATCH(MID(O7,SEARCH("-",O7)+1,10)*1,patho,0)-MATCH(LEFT(O7,SEARCH("-",O7)-1)*1,patho,0)+1)),SUMPRODUCT((patho=O7*1)*(CHOOSE(MATCH(P7,{"non";"oui"},0),nonbim,bim))))</f>
        <v>162</v>
      </c>
    </row>
    <row r="8" spans="1:21" ht="18.75" x14ac:dyDescent="0.3">
      <c r="B8" s="3">
        <v>6</v>
      </c>
      <c r="C8" s="43">
        <v>564211</v>
      </c>
      <c r="D8" s="43"/>
      <c r="E8" s="43"/>
      <c r="F8" s="8">
        <v>27</v>
      </c>
      <c r="G8" s="8"/>
      <c r="H8" s="8"/>
      <c r="I8" s="9">
        <f t="shared" si="3"/>
        <v>27</v>
      </c>
      <c r="J8" s="10">
        <v>27</v>
      </c>
      <c r="K8" s="11">
        <v>27</v>
      </c>
      <c r="L8" s="44">
        <f t="shared" si="4"/>
        <v>0</v>
      </c>
      <c r="M8" s="45">
        <f t="shared" si="5"/>
        <v>0</v>
      </c>
    </row>
    <row r="9" spans="1:21" ht="18.75" x14ac:dyDescent="0.3">
      <c r="B9" s="3">
        <v>7</v>
      </c>
      <c r="C9" s="43">
        <v>564211</v>
      </c>
      <c r="D9" s="43"/>
      <c r="E9" s="43"/>
      <c r="F9" s="8">
        <v>27</v>
      </c>
      <c r="G9" s="8"/>
      <c r="H9" s="8"/>
      <c r="I9" s="9">
        <f t="shared" si="3"/>
        <v>27</v>
      </c>
      <c r="J9" s="10">
        <v>27</v>
      </c>
      <c r="K9" s="11">
        <v>27</v>
      </c>
      <c r="L9" s="44">
        <f t="shared" si="4"/>
        <v>0</v>
      </c>
      <c r="M9" s="45">
        <f t="shared" si="5"/>
        <v>0</v>
      </c>
    </row>
    <row r="10" spans="1:21" ht="18.75" x14ac:dyDescent="0.3">
      <c r="B10" s="3">
        <v>8</v>
      </c>
      <c r="C10" s="43">
        <v>564211</v>
      </c>
      <c r="D10" s="43"/>
      <c r="E10" s="43"/>
      <c r="F10" s="8">
        <v>27</v>
      </c>
      <c r="G10" s="8"/>
      <c r="H10" s="8"/>
      <c r="I10" s="9">
        <f t="shared" si="3"/>
        <v>27</v>
      </c>
      <c r="J10" s="10">
        <v>27</v>
      </c>
      <c r="K10" s="11">
        <v>27</v>
      </c>
      <c r="L10" s="44">
        <f t="shared" si="4"/>
        <v>0</v>
      </c>
      <c r="M10" s="45">
        <f t="shared" si="5"/>
        <v>0</v>
      </c>
    </row>
    <row r="11" spans="1:21" ht="18.75" x14ac:dyDescent="0.3">
      <c r="B11" s="3">
        <v>9</v>
      </c>
      <c r="C11" s="43">
        <v>564211</v>
      </c>
      <c r="D11" s="43"/>
      <c r="E11" s="43"/>
      <c r="F11" s="8">
        <v>27</v>
      </c>
      <c r="G11" s="8"/>
      <c r="H11" s="8"/>
      <c r="I11" s="9">
        <f t="shared" si="3"/>
        <v>27</v>
      </c>
      <c r="J11" s="10">
        <v>27</v>
      </c>
      <c r="K11" s="11">
        <v>27</v>
      </c>
      <c r="L11" s="44">
        <f t="shared" si="4"/>
        <v>0</v>
      </c>
      <c r="M11" s="45">
        <f t="shared" si="5"/>
        <v>0</v>
      </c>
    </row>
    <row r="12" spans="1:21" ht="18.75" x14ac:dyDescent="0.3">
      <c r="A12" s="25"/>
      <c r="B12" s="3">
        <v>10</v>
      </c>
      <c r="C12" s="43">
        <v>564211</v>
      </c>
      <c r="D12" s="43"/>
      <c r="E12" s="43"/>
      <c r="F12" s="8">
        <v>27</v>
      </c>
      <c r="G12" s="8"/>
      <c r="H12" s="8"/>
      <c r="I12" s="9">
        <f t="shared" si="3"/>
        <v>27</v>
      </c>
      <c r="J12" s="10">
        <v>27</v>
      </c>
      <c r="K12" s="11">
        <v>27</v>
      </c>
      <c r="L12" s="44">
        <f t="shared" si="4"/>
        <v>0</v>
      </c>
      <c r="M12" s="45">
        <f t="shared" si="5"/>
        <v>0</v>
      </c>
    </row>
    <row r="13" spans="1:21" ht="18.75" x14ac:dyDescent="0.3">
      <c r="B13" s="3">
        <v>11</v>
      </c>
      <c r="C13" s="43">
        <v>564211</v>
      </c>
      <c r="D13" s="43"/>
      <c r="E13" s="43"/>
      <c r="F13" s="8">
        <v>27</v>
      </c>
      <c r="G13" s="8"/>
      <c r="H13" s="8"/>
      <c r="I13" s="9">
        <f t="shared" si="3"/>
        <v>27</v>
      </c>
      <c r="J13" s="10">
        <v>27</v>
      </c>
      <c r="K13" s="11">
        <v>27</v>
      </c>
      <c r="L13" s="44">
        <f t="shared" si="4"/>
        <v>0</v>
      </c>
      <c r="M13" s="45">
        <f t="shared" si="5"/>
        <v>0</v>
      </c>
    </row>
    <row r="14" spans="1:21" ht="18.75" x14ac:dyDescent="0.3">
      <c r="B14" s="3">
        <v>12</v>
      </c>
      <c r="C14" s="43">
        <v>564211</v>
      </c>
      <c r="D14" s="43"/>
      <c r="E14" s="43"/>
      <c r="F14" s="8">
        <v>27</v>
      </c>
      <c r="G14" s="8"/>
      <c r="H14" s="8"/>
      <c r="I14" s="9">
        <f t="shared" si="3"/>
        <v>27</v>
      </c>
      <c r="J14" s="10">
        <v>27</v>
      </c>
      <c r="K14" s="11">
        <v>27</v>
      </c>
      <c r="L14" s="44">
        <f t="shared" si="4"/>
        <v>0</v>
      </c>
      <c r="M14" s="45">
        <f t="shared" si="5"/>
        <v>0</v>
      </c>
    </row>
    <row r="15" spans="1:21" ht="18.75" x14ac:dyDescent="0.3">
      <c r="B15" s="3">
        <v>13</v>
      </c>
      <c r="C15" s="43">
        <v>564211</v>
      </c>
      <c r="D15" s="43"/>
      <c r="E15" s="43"/>
      <c r="F15" s="8">
        <v>27</v>
      </c>
      <c r="G15" s="8"/>
      <c r="H15" s="8"/>
      <c r="I15" s="9">
        <f t="shared" si="3"/>
        <v>27</v>
      </c>
      <c r="J15" s="10">
        <v>27</v>
      </c>
      <c r="K15" s="11">
        <v>27</v>
      </c>
      <c r="L15" s="44">
        <f t="shared" si="4"/>
        <v>0</v>
      </c>
      <c r="M15" s="45">
        <f t="shared" si="5"/>
        <v>0</v>
      </c>
    </row>
    <row r="16" spans="1:21" ht="18.75" x14ac:dyDescent="0.3">
      <c r="B16" s="3">
        <v>14</v>
      </c>
      <c r="C16" s="43">
        <v>564211</v>
      </c>
      <c r="D16" s="43"/>
      <c r="E16" s="43"/>
      <c r="F16" s="8">
        <v>27</v>
      </c>
      <c r="G16" s="8"/>
      <c r="H16" s="8"/>
      <c r="I16" s="9">
        <f t="shared" si="3"/>
        <v>27</v>
      </c>
      <c r="J16" s="10">
        <v>27</v>
      </c>
      <c r="K16" s="11">
        <v>27</v>
      </c>
      <c r="L16" s="44">
        <f t="shared" si="4"/>
        <v>0</v>
      </c>
      <c r="M16" s="45">
        <f t="shared" si="5"/>
        <v>0</v>
      </c>
    </row>
    <row r="17" spans="1:13" ht="18.75" x14ac:dyDescent="0.3">
      <c r="B17" s="3">
        <v>15</v>
      </c>
      <c r="C17" s="43">
        <v>564211</v>
      </c>
      <c r="D17" s="43"/>
      <c r="E17" s="43"/>
      <c r="F17" s="8">
        <v>27</v>
      </c>
      <c r="G17" s="8"/>
      <c r="H17" s="8"/>
      <c r="I17" s="9">
        <f t="shared" si="3"/>
        <v>27</v>
      </c>
      <c r="J17" s="10">
        <v>27</v>
      </c>
      <c r="K17" s="11">
        <v>27</v>
      </c>
      <c r="L17" s="44">
        <f t="shared" si="4"/>
        <v>0</v>
      </c>
      <c r="M17" s="45">
        <f t="shared" si="5"/>
        <v>0</v>
      </c>
    </row>
    <row r="18" spans="1:13" ht="18.75" x14ac:dyDescent="0.3">
      <c r="B18" s="3">
        <v>16</v>
      </c>
      <c r="C18" s="43">
        <v>564211</v>
      </c>
      <c r="D18" s="43"/>
      <c r="E18" s="43"/>
      <c r="F18" s="8">
        <v>27</v>
      </c>
      <c r="G18" s="8"/>
      <c r="H18" s="8"/>
      <c r="I18" s="9">
        <f t="shared" si="3"/>
        <v>27</v>
      </c>
      <c r="J18" s="10">
        <v>27</v>
      </c>
      <c r="K18" s="11">
        <v>27</v>
      </c>
      <c r="L18" s="44">
        <f t="shared" si="4"/>
        <v>0</v>
      </c>
      <c r="M18" s="45">
        <f t="shared" si="5"/>
        <v>0</v>
      </c>
    </row>
    <row r="19" spans="1:13" ht="18.75" x14ac:dyDescent="0.3">
      <c r="B19" s="3">
        <v>17</v>
      </c>
      <c r="C19" s="43">
        <v>564211</v>
      </c>
      <c r="D19" s="43"/>
      <c r="E19" s="43"/>
      <c r="F19" s="8">
        <v>27</v>
      </c>
      <c r="G19" s="8"/>
      <c r="H19" s="8"/>
      <c r="I19" s="9">
        <f t="shared" si="3"/>
        <v>27</v>
      </c>
      <c r="J19" s="10">
        <v>27</v>
      </c>
      <c r="K19" s="11">
        <v>27</v>
      </c>
      <c r="L19" s="44">
        <f t="shared" si="4"/>
        <v>0</v>
      </c>
      <c r="M19" s="45">
        <f t="shared" si="5"/>
        <v>0</v>
      </c>
    </row>
    <row r="20" spans="1:13" ht="18.75" x14ac:dyDescent="0.3">
      <c r="B20" s="3">
        <v>18</v>
      </c>
      <c r="C20" s="43">
        <v>564211</v>
      </c>
      <c r="D20" s="43"/>
      <c r="E20" s="43"/>
      <c r="F20" s="8">
        <v>27</v>
      </c>
      <c r="G20" s="8"/>
      <c r="H20" s="8"/>
      <c r="I20" s="9">
        <f t="shared" si="3"/>
        <v>27</v>
      </c>
      <c r="J20" s="10">
        <v>27</v>
      </c>
      <c r="K20" s="11">
        <v>27</v>
      </c>
      <c r="L20" s="44">
        <f t="shared" si="4"/>
        <v>0</v>
      </c>
      <c r="M20" s="45">
        <f t="shared" si="5"/>
        <v>0</v>
      </c>
    </row>
    <row r="21" spans="1:13" ht="18.75" x14ac:dyDescent="0.3">
      <c r="B21" s="3">
        <v>19</v>
      </c>
      <c r="C21" s="43">
        <v>564211</v>
      </c>
      <c r="D21" s="43"/>
      <c r="E21" s="43"/>
      <c r="F21" s="8">
        <v>27</v>
      </c>
      <c r="G21" s="8"/>
      <c r="H21" s="8"/>
      <c r="I21" s="9">
        <f t="shared" si="3"/>
        <v>27</v>
      </c>
      <c r="J21" s="10">
        <v>27</v>
      </c>
      <c r="K21" s="11">
        <v>27</v>
      </c>
      <c r="L21" s="44">
        <f t="shared" si="4"/>
        <v>0</v>
      </c>
      <c r="M21" s="45">
        <f t="shared" si="5"/>
        <v>0</v>
      </c>
    </row>
    <row r="22" spans="1:13" ht="18.75" x14ac:dyDescent="0.3">
      <c r="A22" s="25"/>
      <c r="B22" s="3">
        <v>20</v>
      </c>
      <c r="C22" s="43">
        <v>564211</v>
      </c>
      <c r="D22" s="43"/>
      <c r="E22" s="43"/>
      <c r="F22" s="8">
        <v>27</v>
      </c>
      <c r="G22" s="8"/>
      <c r="H22" s="8"/>
      <c r="I22" s="9">
        <f t="shared" si="3"/>
        <v>27</v>
      </c>
      <c r="J22" s="10">
        <v>27</v>
      </c>
      <c r="K22" s="11">
        <v>27</v>
      </c>
      <c r="L22" s="44">
        <f t="shared" si="4"/>
        <v>0</v>
      </c>
      <c r="M22" s="45">
        <f t="shared" si="5"/>
        <v>0</v>
      </c>
    </row>
    <row r="23" spans="1:13" ht="18.75" x14ac:dyDescent="0.3">
      <c r="A23" s="25"/>
      <c r="B23" s="3">
        <v>21</v>
      </c>
      <c r="C23" s="43">
        <v>564211</v>
      </c>
      <c r="D23" s="43"/>
      <c r="E23" s="43"/>
      <c r="F23" s="8">
        <v>27</v>
      </c>
      <c r="G23" s="8"/>
      <c r="H23" s="8"/>
      <c r="I23" s="9">
        <f t="shared" si="3"/>
        <v>27</v>
      </c>
      <c r="J23" s="10">
        <v>27</v>
      </c>
      <c r="K23" s="11">
        <v>27</v>
      </c>
      <c r="L23" s="44">
        <f t="shared" si="4"/>
        <v>0</v>
      </c>
      <c r="M23" s="45">
        <f t="shared" si="5"/>
        <v>0</v>
      </c>
    </row>
    <row r="24" spans="1:13" ht="18.75" x14ac:dyDescent="0.3">
      <c r="B24" s="3">
        <v>22</v>
      </c>
      <c r="C24" s="43">
        <v>564211</v>
      </c>
      <c r="D24" s="43"/>
      <c r="E24" s="43"/>
      <c r="F24" s="8">
        <v>27</v>
      </c>
      <c r="G24" s="8"/>
      <c r="H24" s="8"/>
      <c r="I24" s="9">
        <f t="shared" si="3"/>
        <v>27</v>
      </c>
      <c r="J24" s="10">
        <v>27</v>
      </c>
      <c r="K24" s="11">
        <v>27</v>
      </c>
      <c r="L24" s="44">
        <f t="shared" si="4"/>
        <v>0</v>
      </c>
      <c r="M24" s="45">
        <f t="shared" si="5"/>
        <v>0</v>
      </c>
    </row>
    <row r="25" spans="1:13" ht="18.75" x14ac:dyDescent="0.3">
      <c r="B25" s="3">
        <v>23</v>
      </c>
      <c r="C25" s="43">
        <v>564211</v>
      </c>
      <c r="D25" s="43"/>
      <c r="E25" s="43"/>
      <c r="F25" s="8">
        <v>27</v>
      </c>
      <c r="G25" s="8"/>
      <c r="H25" s="8"/>
      <c r="I25" s="9">
        <f t="shared" si="3"/>
        <v>27</v>
      </c>
      <c r="J25" s="10">
        <v>27</v>
      </c>
      <c r="K25" s="11">
        <v>27</v>
      </c>
      <c r="L25" s="44">
        <f t="shared" si="4"/>
        <v>0</v>
      </c>
      <c r="M25" s="45">
        <f t="shared" si="5"/>
        <v>0</v>
      </c>
    </row>
    <row r="26" spans="1:13" ht="18.75" x14ac:dyDescent="0.3">
      <c r="B26" s="3">
        <v>24</v>
      </c>
      <c r="C26" s="43">
        <v>564211</v>
      </c>
      <c r="D26" s="43"/>
      <c r="E26" s="43"/>
      <c r="F26" s="8">
        <v>27</v>
      </c>
      <c r="G26" s="8"/>
      <c r="H26" s="8"/>
      <c r="I26" s="9">
        <f t="shared" si="3"/>
        <v>27</v>
      </c>
      <c r="J26" s="10">
        <v>27</v>
      </c>
      <c r="K26" s="11">
        <v>27</v>
      </c>
      <c r="L26" s="44">
        <f t="shared" si="4"/>
        <v>0</v>
      </c>
      <c r="M26" s="45">
        <f t="shared" si="5"/>
        <v>0</v>
      </c>
    </row>
    <row r="27" spans="1:13" ht="18.75" x14ac:dyDescent="0.3">
      <c r="B27" s="3">
        <v>25</v>
      </c>
      <c r="C27" s="43">
        <v>564211</v>
      </c>
      <c r="D27" s="43"/>
      <c r="E27" s="43"/>
      <c r="F27" s="8">
        <v>27</v>
      </c>
      <c r="G27" s="8"/>
      <c r="H27" s="8"/>
      <c r="I27" s="9">
        <f t="shared" si="3"/>
        <v>27</v>
      </c>
      <c r="J27" s="10">
        <v>27</v>
      </c>
      <c r="K27" s="11">
        <v>27</v>
      </c>
      <c r="L27" s="44">
        <f t="shared" si="4"/>
        <v>0</v>
      </c>
      <c r="M27" s="45">
        <f t="shared" si="5"/>
        <v>0</v>
      </c>
    </row>
    <row r="28" spans="1:13" ht="18.75" x14ac:dyDescent="0.3">
      <c r="B28" s="3">
        <v>26</v>
      </c>
      <c r="C28" s="43">
        <v>564211</v>
      </c>
      <c r="D28" s="43"/>
      <c r="E28" s="43"/>
      <c r="F28" s="8">
        <v>27</v>
      </c>
      <c r="G28" s="8"/>
      <c r="H28" s="8"/>
      <c r="I28" s="9">
        <f t="shared" si="3"/>
        <v>27</v>
      </c>
      <c r="J28" s="10">
        <v>27</v>
      </c>
      <c r="K28" s="11">
        <v>27</v>
      </c>
      <c r="L28" s="44">
        <f t="shared" si="4"/>
        <v>0</v>
      </c>
      <c r="M28" s="45">
        <f t="shared" si="5"/>
        <v>0</v>
      </c>
    </row>
    <row r="29" spans="1:13" ht="18.75" x14ac:dyDescent="0.3">
      <c r="B29" s="3">
        <v>27</v>
      </c>
      <c r="C29" s="43">
        <v>564211</v>
      </c>
      <c r="D29" s="43"/>
      <c r="E29" s="43"/>
      <c r="F29" s="8">
        <v>27</v>
      </c>
      <c r="G29" s="8"/>
      <c r="H29" s="8"/>
      <c r="I29" s="9">
        <f t="shared" si="3"/>
        <v>27</v>
      </c>
      <c r="J29" s="10">
        <v>27</v>
      </c>
      <c r="K29" s="11">
        <v>27</v>
      </c>
      <c r="L29" s="44">
        <f t="shared" si="4"/>
        <v>0</v>
      </c>
      <c r="M29" s="45">
        <f t="shared" si="5"/>
        <v>0</v>
      </c>
    </row>
    <row r="30" spans="1:13" ht="18.75" x14ac:dyDescent="0.3">
      <c r="B30" s="3">
        <v>28</v>
      </c>
      <c r="C30" s="43">
        <v>564211</v>
      </c>
      <c r="D30" s="43"/>
      <c r="E30" s="43"/>
      <c r="F30" s="8">
        <v>27</v>
      </c>
      <c r="G30" s="8"/>
      <c r="H30" s="8"/>
      <c r="I30" s="9">
        <f t="shared" si="3"/>
        <v>27</v>
      </c>
      <c r="J30" s="10">
        <v>27</v>
      </c>
      <c r="K30" s="11">
        <v>27</v>
      </c>
      <c r="L30" s="44">
        <f t="shared" si="4"/>
        <v>0</v>
      </c>
      <c r="M30" s="45">
        <f t="shared" si="5"/>
        <v>0</v>
      </c>
    </row>
    <row r="31" spans="1:13" ht="18.75" x14ac:dyDescent="0.3">
      <c r="B31" s="3">
        <v>29</v>
      </c>
      <c r="C31" s="43">
        <v>564211</v>
      </c>
      <c r="D31" s="43"/>
      <c r="E31" s="43"/>
      <c r="F31" s="8">
        <v>27</v>
      </c>
      <c r="G31" s="8"/>
      <c r="H31" s="8"/>
      <c r="I31" s="9">
        <f t="shared" si="3"/>
        <v>27</v>
      </c>
      <c r="J31" s="10">
        <v>27</v>
      </c>
      <c r="K31" s="11">
        <v>27</v>
      </c>
      <c r="L31" s="44">
        <f t="shared" si="4"/>
        <v>0</v>
      </c>
      <c r="M31" s="45">
        <f t="shared" si="5"/>
        <v>0</v>
      </c>
    </row>
    <row r="32" spans="1:13" ht="18.75" x14ac:dyDescent="0.3">
      <c r="B32" s="3">
        <v>30</v>
      </c>
      <c r="C32" s="43">
        <v>564211</v>
      </c>
      <c r="D32" s="43"/>
      <c r="E32" s="43"/>
      <c r="F32" s="8">
        <v>27</v>
      </c>
      <c r="G32" s="8"/>
      <c r="H32" s="8"/>
      <c r="I32" s="9">
        <f t="shared" si="3"/>
        <v>27</v>
      </c>
      <c r="J32" s="10">
        <v>27</v>
      </c>
      <c r="K32" s="11">
        <v>27</v>
      </c>
      <c r="L32" s="44">
        <f t="shared" si="4"/>
        <v>0</v>
      </c>
      <c r="M32" s="45">
        <f t="shared" si="5"/>
        <v>0</v>
      </c>
    </row>
    <row r="33" spans="2:13" ht="18.75" x14ac:dyDescent="0.3">
      <c r="B33" s="3">
        <v>31</v>
      </c>
      <c r="C33" s="43">
        <v>564211</v>
      </c>
      <c r="D33" s="43"/>
      <c r="E33" s="43"/>
      <c r="F33" s="8">
        <v>27</v>
      </c>
      <c r="G33" s="8"/>
      <c r="H33" s="8"/>
      <c r="I33" s="9">
        <f t="shared" si="3"/>
        <v>27</v>
      </c>
      <c r="J33" s="10">
        <v>27</v>
      </c>
      <c r="K33" s="11">
        <v>27</v>
      </c>
      <c r="L33" s="44">
        <f t="shared" si="4"/>
        <v>0</v>
      </c>
      <c r="M33" s="45">
        <f t="shared" si="5"/>
        <v>0</v>
      </c>
    </row>
    <row r="34" spans="2:13" ht="18.75" x14ac:dyDescent="0.3">
      <c r="B34" s="3">
        <v>32</v>
      </c>
      <c r="C34" s="43">
        <v>564211</v>
      </c>
      <c r="D34" s="43"/>
      <c r="E34" s="43"/>
      <c r="F34" s="8">
        <v>27</v>
      </c>
      <c r="G34" s="8"/>
      <c r="H34" s="8"/>
      <c r="I34" s="9">
        <f t="shared" si="3"/>
        <v>27</v>
      </c>
      <c r="J34" s="10">
        <v>27</v>
      </c>
      <c r="K34" s="11">
        <v>27</v>
      </c>
      <c r="L34" s="44">
        <f t="shared" si="4"/>
        <v>0</v>
      </c>
      <c r="M34" s="45">
        <f t="shared" si="5"/>
        <v>0</v>
      </c>
    </row>
    <row r="35" spans="2:13" ht="18.75" x14ac:dyDescent="0.3">
      <c r="B35" s="3">
        <v>33</v>
      </c>
      <c r="C35" s="43">
        <v>564211</v>
      </c>
      <c r="D35" s="43"/>
      <c r="E35" s="43"/>
      <c r="F35" s="8">
        <v>27</v>
      </c>
      <c r="G35" s="8"/>
      <c r="H35" s="8"/>
      <c r="I35" s="9">
        <f t="shared" si="3"/>
        <v>27</v>
      </c>
      <c r="J35" s="10">
        <v>27</v>
      </c>
      <c r="K35" s="11">
        <v>27</v>
      </c>
      <c r="L35" s="44">
        <f t="shared" si="4"/>
        <v>0</v>
      </c>
      <c r="M35" s="45">
        <f t="shared" si="5"/>
        <v>0</v>
      </c>
    </row>
    <row r="36" spans="2:13" ht="18.75" x14ac:dyDescent="0.3">
      <c r="B36" s="3">
        <v>34</v>
      </c>
      <c r="C36" s="43">
        <v>564211</v>
      </c>
      <c r="D36" s="43"/>
      <c r="E36" s="43"/>
      <c r="F36" s="8">
        <v>27</v>
      </c>
      <c r="G36" s="8"/>
      <c r="H36" s="8"/>
      <c r="I36" s="9">
        <f t="shared" si="3"/>
        <v>27</v>
      </c>
      <c r="J36" s="10">
        <v>27</v>
      </c>
      <c r="K36" s="11">
        <v>27</v>
      </c>
      <c r="L36" s="44">
        <f t="shared" si="4"/>
        <v>0</v>
      </c>
      <c r="M36" s="45">
        <f t="shared" si="5"/>
        <v>0</v>
      </c>
    </row>
    <row r="37" spans="2:13" ht="18.75" x14ac:dyDescent="0.3">
      <c r="B37" s="3">
        <v>35</v>
      </c>
      <c r="C37" s="43">
        <v>564211</v>
      </c>
      <c r="D37" s="43"/>
      <c r="E37" s="43"/>
      <c r="F37" s="8">
        <v>27</v>
      </c>
      <c r="G37" s="8"/>
      <c r="H37" s="8"/>
      <c r="I37" s="9">
        <f t="shared" si="3"/>
        <v>27</v>
      </c>
      <c r="J37" s="10">
        <v>27</v>
      </c>
      <c r="K37" s="11">
        <v>27</v>
      </c>
      <c r="L37" s="44">
        <f t="shared" si="4"/>
        <v>0</v>
      </c>
      <c r="M37" s="45">
        <f t="shared" si="5"/>
        <v>0</v>
      </c>
    </row>
    <row r="38" spans="2:13" ht="18.75" x14ac:dyDescent="0.3">
      <c r="B38" s="3">
        <v>36</v>
      </c>
      <c r="C38" s="43">
        <v>564211</v>
      </c>
      <c r="D38" s="43"/>
      <c r="E38" s="43"/>
      <c r="F38" s="8">
        <v>27</v>
      </c>
      <c r="G38" s="8"/>
      <c r="H38" s="8"/>
      <c r="I38" s="9">
        <f t="shared" si="3"/>
        <v>27</v>
      </c>
      <c r="J38" s="10">
        <v>27</v>
      </c>
      <c r="K38" s="11">
        <v>27</v>
      </c>
      <c r="L38" s="44">
        <f t="shared" si="4"/>
        <v>0</v>
      </c>
      <c r="M38" s="45">
        <f t="shared" si="5"/>
        <v>0</v>
      </c>
    </row>
    <row r="39" spans="2:13" ht="18.75" x14ac:dyDescent="0.3">
      <c r="B39" s="3">
        <v>37</v>
      </c>
      <c r="C39" s="43">
        <v>564211</v>
      </c>
      <c r="D39" s="43"/>
      <c r="E39" s="43"/>
      <c r="F39" s="8">
        <v>27</v>
      </c>
      <c r="G39" s="8"/>
      <c r="H39" s="8"/>
      <c r="I39" s="9">
        <f t="shared" si="3"/>
        <v>27</v>
      </c>
      <c r="J39" s="10">
        <v>27</v>
      </c>
      <c r="K39" s="11">
        <v>27</v>
      </c>
      <c r="L39" s="44">
        <f t="shared" si="4"/>
        <v>0</v>
      </c>
      <c r="M39" s="45">
        <f t="shared" si="5"/>
        <v>0</v>
      </c>
    </row>
    <row r="40" spans="2:13" ht="18.75" x14ac:dyDescent="0.3">
      <c r="B40" s="3">
        <v>38</v>
      </c>
      <c r="C40" s="43">
        <v>564211</v>
      </c>
      <c r="D40" s="43"/>
      <c r="E40" s="43"/>
      <c r="F40" s="8">
        <v>27</v>
      </c>
      <c r="G40" s="8"/>
      <c r="H40" s="8"/>
      <c r="I40" s="9">
        <f t="shared" si="3"/>
        <v>27</v>
      </c>
      <c r="J40" s="10">
        <v>27</v>
      </c>
      <c r="K40" s="11">
        <v>27</v>
      </c>
      <c r="L40" s="44">
        <f t="shared" si="4"/>
        <v>0</v>
      </c>
      <c r="M40" s="45">
        <f t="shared" si="5"/>
        <v>0</v>
      </c>
    </row>
    <row r="41" spans="2:13" ht="18.75" x14ac:dyDescent="0.3">
      <c r="B41" s="3">
        <v>39</v>
      </c>
      <c r="C41" s="43">
        <v>564211</v>
      </c>
      <c r="D41" s="43"/>
      <c r="E41" s="43"/>
      <c r="F41" s="8">
        <v>27</v>
      </c>
      <c r="G41" s="8"/>
      <c r="H41" s="8"/>
      <c r="I41" s="9">
        <f t="shared" si="3"/>
        <v>27</v>
      </c>
      <c r="J41" s="10">
        <v>27</v>
      </c>
      <c r="K41" s="11">
        <v>27</v>
      </c>
      <c r="L41" s="44">
        <f t="shared" si="4"/>
        <v>0</v>
      </c>
      <c r="M41" s="45">
        <f t="shared" si="5"/>
        <v>0</v>
      </c>
    </row>
    <row r="42" spans="2:13" ht="18.75" x14ac:dyDescent="0.3">
      <c r="B42" s="3">
        <v>40</v>
      </c>
      <c r="C42" s="43">
        <v>564211</v>
      </c>
      <c r="D42" s="43"/>
      <c r="E42" s="43"/>
      <c r="F42" s="8">
        <v>27</v>
      </c>
      <c r="G42" s="8"/>
      <c r="H42" s="8"/>
      <c r="I42" s="9">
        <f t="shared" si="3"/>
        <v>27</v>
      </c>
      <c r="J42" s="10">
        <v>27</v>
      </c>
      <c r="K42" s="11">
        <v>27</v>
      </c>
      <c r="L42" s="44">
        <f t="shared" si="4"/>
        <v>0</v>
      </c>
      <c r="M42" s="45">
        <f t="shared" si="5"/>
        <v>0</v>
      </c>
    </row>
    <row r="43" spans="2:13" ht="18.75" x14ac:dyDescent="0.3">
      <c r="B43" s="3">
        <v>41</v>
      </c>
      <c r="C43" s="43">
        <v>564211</v>
      </c>
      <c r="D43" s="43"/>
      <c r="E43" s="43"/>
      <c r="F43" s="8">
        <v>27</v>
      </c>
      <c r="G43" s="8"/>
      <c r="H43" s="8"/>
      <c r="I43" s="9">
        <f t="shared" si="3"/>
        <v>27</v>
      </c>
      <c r="J43" s="10">
        <v>27</v>
      </c>
      <c r="K43" s="11">
        <v>27</v>
      </c>
      <c r="L43" s="44">
        <f t="shared" si="4"/>
        <v>0</v>
      </c>
      <c r="M43" s="45">
        <f t="shared" si="5"/>
        <v>0</v>
      </c>
    </row>
    <row r="44" spans="2:13" ht="18.75" x14ac:dyDescent="0.3">
      <c r="B44" s="3">
        <v>42</v>
      </c>
      <c r="C44" s="43">
        <v>564211</v>
      </c>
      <c r="D44" s="43"/>
      <c r="E44" s="43"/>
      <c r="F44" s="8">
        <v>27</v>
      </c>
      <c r="G44" s="8"/>
      <c r="H44" s="8"/>
      <c r="I44" s="9">
        <f t="shared" si="3"/>
        <v>27</v>
      </c>
      <c r="J44" s="10">
        <v>27</v>
      </c>
      <c r="K44" s="11">
        <v>27</v>
      </c>
      <c r="L44" s="44">
        <f t="shared" si="4"/>
        <v>0</v>
      </c>
      <c r="M44" s="45">
        <f t="shared" si="5"/>
        <v>0</v>
      </c>
    </row>
    <row r="45" spans="2:13" ht="18.75" x14ac:dyDescent="0.3">
      <c r="B45" s="3">
        <v>43</v>
      </c>
      <c r="C45" s="43">
        <v>564211</v>
      </c>
      <c r="D45" s="43"/>
      <c r="E45" s="43"/>
      <c r="F45" s="8">
        <v>27</v>
      </c>
      <c r="G45" s="8"/>
      <c r="H45" s="8"/>
      <c r="I45" s="9">
        <f t="shared" si="3"/>
        <v>27</v>
      </c>
      <c r="J45" s="10">
        <v>27</v>
      </c>
      <c r="K45" s="11">
        <v>27</v>
      </c>
      <c r="L45" s="44">
        <f t="shared" si="4"/>
        <v>0</v>
      </c>
      <c r="M45" s="45">
        <f t="shared" si="5"/>
        <v>0</v>
      </c>
    </row>
    <row r="46" spans="2:13" ht="18.75" x14ac:dyDescent="0.3">
      <c r="B46" s="3">
        <v>44</v>
      </c>
      <c r="C46" s="43">
        <v>564211</v>
      </c>
      <c r="D46" s="43"/>
      <c r="E46" s="43"/>
      <c r="F46" s="8">
        <v>27</v>
      </c>
      <c r="G46" s="8"/>
      <c r="H46" s="8"/>
      <c r="I46" s="9">
        <f t="shared" si="3"/>
        <v>27</v>
      </c>
      <c r="J46" s="10">
        <v>27</v>
      </c>
      <c r="K46" s="11">
        <v>27</v>
      </c>
      <c r="L46" s="44">
        <f t="shared" si="4"/>
        <v>0</v>
      </c>
      <c r="M46" s="45">
        <f t="shared" si="5"/>
        <v>0</v>
      </c>
    </row>
    <row r="47" spans="2:13" ht="18.75" x14ac:dyDescent="0.3">
      <c r="B47" s="3">
        <v>45</v>
      </c>
      <c r="C47" s="43">
        <v>564211</v>
      </c>
      <c r="D47" s="43"/>
      <c r="E47" s="43"/>
      <c r="F47" s="8">
        <v>27</v>
      </c>
      <c r="G47" s="8"/>
      <c r="H47" s="8"/>
      <c r="I47" s="9">
        <f t="shared" si="3"/>
        <v>27</v>
      </c>
      <c r="J47" s="10">
        <v>27</v>
      </c>
      <c r="K47" s="11">
        <v>27</v>
      </c>
      <c r="L47" s="44">
        <f t="shared" si="4"/>
        <v>0</v>
      </c>
      <c r="M47" s="45">
        <f t="shared" si="5"/>
        <v>0</v>
      </c>
    </row>
    <row r="48" spans="2:13" ht="18.75" x14ac:dyDescent="0.3">
      <c r="B48" s="3">
        <v>46</v>
      </c>
      <c r="C48" s="43">
        <v>564211</v>
      </c>
      <c r="D48" s="43"/>
      <c r="E48" s="43"/>
      <c r="F48" s="8">
        <v>27</v>
      </c>
      <c r="G48" s="8"/>
      <c r="H48" s="8"/>
      <c r="I48" s="9">
        <f t="shared" si="3"/>
        <v>27</v>
      </c>
      <c r="J48" s="10">
        <v>27</v>
      </c>
      <c r="K48" s="11">
        <v>27</v>
      </c>
      <c r="L48" s="44">
        <f t="shared" si="4"/>
        <v>0</v>
      </c>
      <c r="M48" s="45">
        <f t="shared" si="5"/>
        <v>0</v>
      </c>
    </row>
    <row r="49" spans="2:13" ht="18.75" x14ac:dyDescent="0.3">
      <c r="B49" s="3">
        <v>47</v>
      </c>
      <c r="C49" s="43">
        <v>564211</v>
      </c>
      <c r="D49" s="43"/>
      <c r="E49" s="43"/>
      <c r="F49" s="8">
        <v>27</v>
      </c>
      <c r="G49" s="8"/>
      <c r="H49" s="8"/>
      <c r="I49" s="9">
        <f t="shared" si="3"/>
        <v>27</v>
      </c>
      <c r="J49" s="10">
        <v>27</v>
      </c>
      <c r="K49" s="11">
        <v>27</v>
      </c>
      <c r="L49" s="44">
        <f t="shared" si="4"/>
        <v>0</v>
      </c>
      <c r="M49" s="45">
        <f t="shared" si="5"/>
        <v>0</v>
      </c>
    </row>
    <row r="50" spans="2:13" ht="18.75" x14ac:dyDescent="0.3">
      <c r="B50" s="3">
        <v>48</v>
      </c>
      <c r="C50" s="43">
        <v>564211</v>
      </c>
      <c r="D50" s="43"/>
      <c r="E50" s="43"/>
      <c r="F50" s="8">
        <v>27</v>
      </c>
      <c r="G50" s="8"/>
      <c r="H50" s="8"/>
      <c r="I50" s="9">
        <f t="shared" si="3"/>
        <v>27</v>
      </c>
      <c r="J50" s="10">
        <v>27</v>
      </c>
      <c r="K50" s="11">
        <v>27</v>
      </c>
      <c r="L50" s="44">
        <f t="shared" si="4"/>
        <v>0</v>
      </c>
      <c r="M50" s="45">
        <f t="shared" si="5"/>
        <v>0</v>
      </c>
    </row>
    <row r="51" spans="2:13" ht="18.75" x14ac:dyDescent="0.3">
      <c r="B51" s="3">
        <v>49</v>
      </c>
      <c r="C51" s="43">
        <v>564211</v>
      </c>
      <c r="D51" s="43"/>
      <c r="E51" s="43"/>
      <c r="F51" s="8">
        <v>27</v>
      </c>
      <c r="G51" s="8"/>
      <c r="H51" s="8"/>
      <c r="I51" s="9">
        <f t="shared" si="3"/>
        <v>27</v>
      </c>
      <c r="J51" s="10">
        <v>27</v>
      </c>
      <c r="K51" s="11">
        <v>27</v>
      </c>
      <c r="L51" s="44">
        <f t="shared" si="4"/>
        <v>0</v>
      </c>
      <c r="M51" s="45">
        <f t="shared" si="5"/>
        <v>0</v>
      </c>
    </row>
    <row r="52" spans="2:13" ht="18.75" x14ac:dyDescent="0.3">
      <c r="B52" s="3">
        <v>50</v>
      </c>
      <c r="C52" s="43">
        <v>564211</v>
      </c>
      <c r="D52" s="43"/>
      <c r="E52" s="43"/>
      <c r="F52" s="8">
        <v>27</v>
      </c>
      <c r="G52" s="8"/>
      <c r="H52" s="8"/>
      <c r="I52" s="9">
        <f t="shared" si="3"/>
        <v>27</v>
      </c>
      <c r="J52" s="10">
        <v>27</v>
      </c>
      <c r="K52" s="11">
        <v>27</v>
      </c>
      <c r="L52" s="44">
        <f t="shared" si="4"/>
        <v>0</v>
      </c>
      <c r="M52" s="45">
        <f t="shared" si="5"/>
        <v>0</v>
      </c>
    </row>
    <row r="53" spans="2:13" ht="18.75" x14ac:dyDescent="0.3">
      <c r="B53" s="3">
        <v>51</v>
      </c>
      <c r="C53" s="43">
        <v>564211</v>
      </c>
      <c r="D53" s="43"/>
      <c r="E53" s="43"/>
      <c r="F53" s="8">
        <v>27</v>
      </c>
      <c r="G53" s="8"/>
      <c r="H53" s="8"/>
      <c r="I53" s="9">
        <f t="shared" si="3"/>
        <v>27</v>
      </c>
      <c r="J53" s="10">
        <v>27</v>
      </c>
      <c r="K53" s="11">
        <v>27</v>
      </c>
      <c r="L53" s="44">
        <f t="shared" si="4"/>
        <v>0</v>
      </c>
      <c r="M53" s="45">
        <f t="shared" si="5"/>
        <v>0</v>
      </c>
    </row>
    <row r="54" spans="2:13" ht="18.75" x14ac:dyDescent="0.3">
      <c r="B54" s="3">
        <v>52</v>
      </c>
      <c r="C54" s="43">
        <v>564211</v>
      </c>
      <c r="D54" s="43"/>
      <c r="E54" s="43"/>
      <c r="F54" s="8">
        <v>27</v>
      </c>
      <c r="G54" s="8"/>
      <c r="H54" s="8"/>
      <c r="I54" s="9">
        <f t="shared" si="3"/>
        <v>27</v>
      </c>
      <c r="J54" s="10">
        <v>27</v>
      </c>
      <c r="K54" s="11">
        <v>27</v>
      </c>
      <c r="L54" s="44">
        <f t="shared" si="4"/>
        <v>0</v>
      </c>
      <c r="M54" s="45">
        <f t="shared" si="5"/>
        <v>0</v>
      </c>
    </row>
    <row r="55" spans="2:13" ht="18.75" x14ac:dyDescent="0.3">
      <c r="B55" s="3">
        <v>53</v>
      </c>
      <c r="C55" s="43">
        <v>564211</v>
      </c>
      <c r="D55" s="43"/>
      <c r="E55" s="43"/>
      <c r="F55" s="8">
        <v>27</v>
      </c>
      <c r="G55" s="8"/>
      <c r="H55" s="8"/>
      <c r="I55" s="9">
        <f t="shared" si="3"/>
        <v>27</v>
      </c>
      <c r="J55" s="10">
        <v>27</v>
      </c>
      <c r="K55" s="11">
        <v>27</v>
      </c>
      <c r="L55" s="44">
        <f t="shared" si="4"/>
        <v>0</v>
      </c>
      <c r="M55" s="45">
        <f t="shared" si="5"/>
        <v>0</v>
      </c>
    </row>
    <row r="56" spans="2:13" ht="18.75" x14ac:dyDescent="0.3">
      <c r="B56" s="3">
        <v>54</v>
      </c>
      <c r="C56" s="43">
        <v>564211</v>
      </c>
      <c r="D56" s="43"/>
      <c r="E56" s="43"/>
      <c r="F56" s="8">
        <v>27</v>
      </c>
      <c r="G56" s="8"/>
      <c r="H56" s="8"/>
      <c r="I56" s="9">
        <f t="shared" si="3"/>
        <v>27</v>
      </c>
      <c r="J56" s="10">
        <v>27</v>
      </c>
      <c r="K56" s="11">
        <v>27</v>
      </c>
      <c r="L56" s="44">
        <f t="shared" si="4"/>
        <v>0</v>
      </c>
      <c r="M56" s="45">
        <f t="shared" si="5"/>
        <v>0</v>
      </c>
    </row>
    <row r="57" spans="2:13" ht="18.75" x14ac:dyDescent="0.3">
      <c r="B57" s="3">
        <v>55</v>
      </c>
      <c r="C57" s="43">
        <v>564211</v>
      </c>
      <c r="D57" s="43"/>
      <c r="E57" s="43"/>
      <c r="F57" s="8">
        <v>27</v>
      </c>
      <c r="G57" s="8"/>
      <c r="H57" s="8"/>
      <c r="I57" s="9">
        <f t="shared" si="3"/>
        <v>27</v>
      </c>
      <c r="J57" s="10">
        <v>27</v>
      </c>
      <c r="K57" s="11">
        <v>27</v>
      </c>
      <c r="L57" s="44">
        <f t="shared" si="4"/>
        <v>0</v>
      </c>
      <c r="M57" s="45">
        <f t="shared" si="5"/>
        <v>0</v>
      </c>
    </row>
    <row r="58" spans="2:13" ht="18.75" x14ac:dyDescent="0.3">
      <c r="B58" s="3">
        <v>56</v>
      </c>
      <c r="C58" s="43">
        <v>564211</v>
      </c>
      <c r="D58" s="43"/>
      <c r="E58" s="43"/>
      <c r="F58" s="8">
        <v>27</v>
      </c>
      <c r="G58" s="8"/>
      <c r="H58" s="8"/>
      <c r="I58" s="9">
        <f t="shared" si="3"/>
        <v>27</v>
      </c>
      <c r="J58" s="10">
        <v>27</v>
      </c>
      <c r="K58" s="11">
        <v>27</v>
      </c>
      <c r="L58" s="44">
        <f t="shared" si="4"/>
        <v>0</v>
      </c>
      <c r="M58" s="45">
        <f t="shared" si="5"/>
        <v>0</v>
      </c>
    </row>
    <row r="59" spans="2:13" ht="18.75" x14ac:dyDescent="0.3">
      <c r="B59" s="3">
        <v>57</v>
      </c>
      <c r="C59" s="43">
        <v>564211</v>
      </c>
      <c r="D59" s="43"/>
      <c r="E59" s="43"/>
      <c r="F59" s="8">
        <v>27</v>
      </c>
      <c r="G59" s="8"/>
      <c r="H59" s="8"/>
      <c r="I59" s="9">
        <f t="shared" si="3"/>
        <v>27</v>
      </c>
      <c r="J59" s="10">
        <v>27</v>
      </c>
      <c r="K59" s="11">
        <v>27</v>
      </c>
      <c r="L59" s="44">
        <f t="shared" si="4"/>
        <v>0</v>
      </c>
      <c r="M59" s="45">
        <f t="shared" si="5"/>
        <v>0</v>
      </c>
    </row>
    <row r="60" spans="2:13" ht="18.75" x14ac:dyDescent="0.3">
      <c r="B60" s="3">
        <v>58</v>
      </c>
      <c r="C60" s="43">
        <v>564211</v>
      </c>
      <c r="D60" s="43"/>
      <c r="E60" s="43"/>
      <c r="F60" s="8">
        <v>27</v>
      </c>
      <c r="G60" s="8"/>
      <c r="H60" s="8"/>
      <c r="I60" s="9">
        <f t="shared" si="3"/>
        <v>27</v>
      </c>
      <c r="J60" s="10">
        <v>27</v>
      </c>
      <c r="K60" s="11">
        <v>27</v>
      </c>
      <c r="L60" s="44">
        <f t="shared" si="4"/>
        <v>0</v>
      </c>
      <c r="M60" s="45">
        <f t="shared" si="5"/>
        <v>0</v>
      </c>
    </row>
    <row r="61" spans="2:13" ht="18.75" x14ac:dyDescent="0.3">
      <c r="B61" s="3">
        <v>59</v>
      </c>
      <c r="C61" s="43">
        <v>564211</v>
      </c>
      <c r="D61" s="43"/>
      <c r="E61" s="43"/>
      <c r="F61" s="8">
        <v>27</v>
      </c>
      <c r="G61" s="8"/>
      <c r="H61" s="8"/>
      <c r="I61" s="9">
        <f t="shared" si="3"/>
        <v>27</v>
      </c>
      <c r="J61" s="10">
        <v>27</v>
      </c>
      <c r="K61" s="11">
        <v>27</v>
      </c>
      <c r="L61" s="44">
        <f t="shared" si="4"/>
        <v>0</v>
      </c>
      <c r="M61" s="45">
        <f t="shared" si="5"/>
        <v>0</v>
      </c>
    </row>
    <row r="62" spans="2:13" ht="18.75" x14ac:dyDescent="0.3">
      <c r="B62" s="3">
        <v>60</v>
      </c>
      <c r="C62" s="43">
        <v>564211</v>
      </c>
      <c r="D62" s="43"/>
      <c r="E62" s="43"/>
      <c r="F62" s="8">
        <v>27</v>
      </c>
      <c r="G62" s="8"/>
      <c r="H62" s="8"/>
      <c r="I62" s="9">
        <f t="shared" si="3"/>
        <v>27</v>
      </c>
      <c r="J62" s="10">
        <v>27</v>
      </c>
      <c r="K62" s="11">
        <v>27</v>
      </c>
      <c r="L62" s="44">
        <f t="shared" si="4"/>
        <v>0</v>
      </c>
      <c r="M62" s="45">
        <f t="shared" si="5"/>
        <v>0</v>
      </c>
    </row>
    <row r="63" spans="2:13" ht="18.75" x14ac:dyDescent="0.3">
      <c r="B63" s="3">
        <v>61</v>
      </c>
      <c r="C63" s="43">
        <v>564211</v>
      </c>
      <c r="D63" s="43"/>
      <c r="E63" s="43"/>
      <c r="F63" s="8">
        <v>27</v>
      </c>
      <c r="G63" s="8"/>
      <c r="H63" s="8"/>
      <c r="I63" s="9">
        <f t="shared" si="3"/>
        <v>27</v>
      </c>
      <c r="J63" s="10">
        <v>27</v>
      </c>
      <c r="K63" s="11">
        <v>27</v>
      </c>
      <c r="L63" s="44">
        <f t="shared" si="4"/>
        <v>0</v>
      </c>
      <c r="M63" s="45">
        <f t="shared" si="5"/>
        <v>0</v>
      </c>
    </row>
    <row r="64" spans="2:13" ht="18.75" x14ac:dyDescent="0.3">
      <c r="B64" s="3">
        <v>62</v>
      </c>
      <c r="C64" s="43">
        <v>564211</v>
      </c>
      <c r="D64" s="43"/>
      <c r="E64" s="43"/>
      <c r="F64" s="8">
        <v>27</v>
      </c>
      <c r="G64" s="8"/>
      <c r="H64" s="8"/>
      <c r="I64" s="9">
        <f t="shared" si="3"/>
        <v>27</v>
      </c>
      <c r="J64" s="10">
        <v>27</v>
      </c>
      <c r="K64" s="11">
        <v>27</v>
      </c>
      <c r="L64" s="44">
        <f t="shared" si="4"/>
        <v>0</v>
      </c>
      <c r="M64" s="45">
        <f t="shared" si="5"/>
        <v>0</v>
      </c>
    </row>
    <row r="65" spans="2:13" ht="18.75" x14ac:dyDescent="0.3">
      <c r="B65" s="3">
        <v>63</v>
      </c>
      <c r="C65" s="43">
        <v>564211</v>
      </c>
      <c r="D65" s="43"/>
      <c r="E65" s="43"/>
      <c r="F65" s="8">
        <v>27</v>
      </c>
      <c r="G65" s="8"/>
      <c r="H65" s="8"/>
      <c r="I65" s="9">
        <f t="shared" si="3"/>
        <v>27</v>
      </c>
      <c r="J65" s="10">
        <v>27</v>
      </c>
      <c r="K65" s="11">
        <v>27</v>
      </c>
      <c r="L65" s="44">
        <f t="shared" si="4"/>
        <v>0</v>
      </c>
      <c r="M65" s="45">
        <f t="shared" si="5"/>
        <v>0</v>
      </c>
    </row>
    <row r="66" spans="2:13" ht="18.75" x14ac:dyDescent="0.3">
      <c r="B66" s="3">
        <v>64</v>
      </c>
      <c r="C66" s="43">
        <v>564211</v>
      </c>
      <c r="D66" s="43"/>
      <c r="E66" s="43"/>
      <c r="F66" s="8">
        <v>27</v>
      </c>
      <c r="G66" s="8"/>
      <c r="H66" s="8"/>
      <c r="I66" s="9">
        <f t="shared" si="3"/>
        <v>27</v>
      </c>
      <c r="J66" s="10">
        <v>27</v>
      </c>
      <c r="K66" s="11">
        <v>27</v>
      </c>
      <c r="L66" s="44">
        <f t="shared" si="4"/>
        <v>0</v>
      </c>
      <c r="M66" s="45">
        <f t="shared" si="5"/>
        <v>0</v>
      </c>
    </row>
    <row r="67" spans="2:13" ht="18.75" x14ac:dyDescent="0.3">
      <c r="B67" s="3">
        <v>65</v>
      </c>
      <c r="C67" s="43">
        <v>564211</v>
      </c>
      <c r="D67" s="43"/>
      <c r="E67" s="43"/>
      <c r="F67" s="8">
        <v>27</v>
      </c>
      <c r="G67" s="8"/>
      <c r="H67" s="8"/>
      <c r="I67" s="9">
        <f t="shared" si="3"/>
        <v>27</v>
      </c>
      <c r="J67" s="10">
        <v>27</v>
      </c>
      <c r="K67" s="11">
        <v>27</v>
      </c>
      <c r="L67" s="44">
        <f t="shared" si="4"/>
        <v>0</v>
      </c>
      <c r="M67" s="45">
        <f t="shared" si="5"/>
        <v>0</v>
      </c>
    </row>
    <row r="68" spans="2:13" ht="18.75" x14ac:dyDescent="0.3">
      <c r="B68" s="3">
        <v>66</v>
      </c>
      <c r="C68" s="43">
        <v>564211</v>
      </c>
      <c r="D68" s="43"/>
      <c r="E68" s="43"/>
      <c r="F68" s="8">
        <v>27</v>
      </c>
      <c r="G68" s="8"/>
      <c r="H68" s="8"/>
      <c r="I68" s="9">
        <f t="shared" ref="I68:I131" si="6">SUM(F68:H68)</f>
        <v>27</v>
      </c>
      <c r="J68" s="10">
        <v>27</v>
      </c>
      <c r="K68" s="11">
        <v>27</v>
      </c>
      <c r="L68" s="44">
        <f t="shared" ref="L68:L131" si="7">I68-J68</f>
        <v>0</v>
      </c>
      <c r="M68" s="45">
        <f t="shared" ref="M68:M131" si="8">I68-K68</f>
        <v>0</v>
      </c>
    </row>
    <row r="69" spans="2:13" ht="18.75" x14ac:dyDescent="0.3">
      <c r="B69" s="3">
        <v>67</v>
      </c>
      <c r="C69" s="43">
        <v>564211</v>
      </c>
      <c r="D69" s="43"/>
      <c r="E69" s="43"/>
      <c r="F69" s="8">
        <v>27</v>
      </c>
      <c r="G69" s="8"/>
      <c r="H69" s="8"/>
      <c r="I69" s="9">
        <f t="shared" si="6"/>
        <v>27</v>
      </c>
      <c r="J69" s="10">
        <v>27</v>
      </c>
      <c r="K69" s="11">
        <v>27</v>
      </c>
      <c r="L69" s="44">
        <f t="shared" si="7"/>
        <v>0</v>
      </c>
      <c r="M69" s="45">
        <f t="shared" si="8"/>
        <v>0</v>
      </c>
    </row>
    <row r="70" spans="2:13" ht="18.75" x14ac:dyDescent="0.3">
      <c r="B70" s="3">
        <v>68</v>
      </c>
      <c r="C70" s="43">
        <v>564211</v>
      </c>
      <c r="D70" s="43"/>
      <c r="E70" s="43"/>
      <c r="F70" s="8">
        <v>27</v>
      </c>
      <c r="G70" s="8"/>
      <c r="H70" s="8"/>
      <c r="I70" s="9">
        <f t="shared" si="6"/>
        <v>27</v>
      </c>
      <c r="J70" s="10">
        <v>27</v>
      </c>
      <c r="K70" s="11">
        <v>27</v>
      </c>
      <c r="L70" s="44">
        <f t="shared" si="7"/>
        <v>0</v>
      </c>
      <c r="M70" s="45">
        <f t="shared" si="8"/>
        <v>0</v>
      </c>
    </row>
    <row r="71" spans="2:13" ht="18.75" x14ac:dyDescent="0.3">
      <c r="B71" s="3">
        <v>69</v>
      </c>
      <c r="C71" s="43">
        <v>564211</v>
      </c>
      <c r="D71" s="43"/>
      <c r="E71" s="43"/>
      <c r="F71" s="8">
        <v>27</v>
      </c>
      <c r="G71" s="8"/>
      <c r="H71" s="8"/>
      <c r="I71" s="9">
        <f t="shared" si="6"/>
        <v>27</v>
      </c>
      <c r="J71" s="10">
        <v>27</v>
      </c>
      <c r="K71" s="11">
        <v>27</v>
      </c>
      <c r="L71" s="44">
        <f t="shared" si="7"/>
        <v>0</v>
      </c>
      <c r="M71" s="45">
        <f t="shared" si="8"/>
        <v>0</v>
      </c>
    </row>
    <row r="72" spans="2:13" ht="18.75" x14ac:dyDescent="0.3">
      <c r="B72" s="3">
        <v>70</v>
      </c>
      <c r="C72" s="43">
        <v>564211</v>
      </c>
      <c r="D72" s="43"/>
      <c r="E72" s="43"/>
      <c r="F72" s="8">
        <v>27</v>
      </c>
      <c r="G72" s="8"/>
      <c r="H72" s="8"/>
      <c r="I72" s="9">
        <f t="shared" si="6"/>
        <v>27</v>
      </c>
      <c r="J72" s="10">
        <v>27</v>
      </c>
      <c r="K72" s="11">
        <v>27</v>
      </c>
      <c r="L72" s="44">
        <f t="shared" si="7"/>
        <v>0</v>
      </c>
      <c r="M72" s="45">
        <f t="shared" si="8"/>
        <v>0</v>
      </c>
    </row>
    <row r="73" spans="2:13" ht="18.75" x14ac:dyDescent="0.3">
      <c r="B73" s="3">
        <v>71</v>
      </c>
      <c r="C73" s="43">
        <v>564211</v>
      </c>
      <c r="D73" s="43"/>
      <c r="E73" s="43"/>
      <c r="F73" s="8">
        <v>27</v>
      </c>
      <c r="G73" s="8"/>
      <c r="H73" s="8"/>
      <c r="I73" s="9">
        <f t="shared" si="6"/>
        <v>27</v>
      </c>
      <c r="J73" s="10">
        <v>27</v>
      </c>
      <c r="K73" s="11">
        <v>27</v>
      </c>
      <c r="L73" s="44">
        <f t="shared" si="7"/>
        <v>0</v>
      </c>
      <c r="M73" s="45">
        <f t="shared" si="8"/>
        <v>0</v>
      </c>
    </row>
    <row r="74" spans="2:13" ht="18.75" x14ac:dyDescent="0.3">
      <c r="B74" s="3">
        <v>72</v>
      </c>
      <c r="C74" s="43">
        <v>564211</v>
      </c>
      <c r="D74" s="43"/>
      <c r="E74" s="43"/>
      <c r="F74" s="8">
        <v>27</v>
      </c>
      <c r="G74" s="8"/>
      <c r="H74" s="8"/>
      <c r="I74" s="9">
        <f t="shared" si="6"/>
        <v>27</v>
      </c>
      <c r="J74" s="10">
        <v>27</v>
      </c>
      <c r="K74" s="11">
        <v>27</v>
      </c>
      <c r="L74" s="44">
        <f t="shared" si="7"/>
        <v>0</v>
      </c>
      <c r="M74" s="45">
        <f t="shared" si="8"/>
        <v>0</v>
      </c>
    </row>
    <row r="75" spans="2:13" ht="18.75" x14ac:dyDescent="0.3">
      <c r="B75" s="3">
        <v>73</v>
      </c>
      <c r="C75" s="43">
        <v>564211</v>
      </c>
      <c r="D75" s="43"/>
      <c r="E75" s="43"/>
      <c r="F75" s="8">
        <v>27</v>
      </c>
      <c r="G75" s="8"/>
      <c r="H75" s="8"/>
      <c r="I75" s="9">
        <f t="shared" si="6"/>
        <v>27</v>
      </c>
      <c r="J75" s="10">
        <v>27</v>
      </c>
      <c r="K75" s="11">
        <v>27</v>
      </c>
      <c r="L75" s="44">
        <f t="shared" si="7"/>
        <v>0</v>
      </c>
      <c r="M75" s="45">
        <f t="shared" si="8"/>
        <v>0</v>
      </c>
    </row>
    <row r="76" spans="2:13" ht="18.75" x14ac:dyDescent="0.3">
      <c r="B76" s="3">
        <v>74</v>
      </c>
      <c r="C76" s="43">
        <v>564211</v>
      </c>
      <c r="D76" s="43"/>
      <c r="E76" s="43"/>
      <c r="F76" s="8">
        <v>27</v>
      </c>
      <c r="G76" s="8"/>
      <c r="H76" s="8"/>
      <c r="I76" s="9">
        <f t="shared" si="6"/>
        <v>27</v>
      </c>
      <c r="J76" s="10">
        <v>27</v>
      </c>
      <c r="K76" s="11">
        <v>27</v>
      </c>
      <c r="L76" s="44">
        <f t="shared" si="7"/>
        <v>0</v>
      </c>
      <c r="M76" s="45">
        <f t="shared" si="8"/>
        <v>0</v>
      </c>
    </row>
    <row r="77" spans="2:13" ht="18.75" x14ac:dyDescent="0.3">
      <c r="B77" s="3">
        <v>75</v>
      </c>
      <c r="C77" s="43">
        <v>564211</v>
      </c>
      <c r="D77" s="43"/>
      <c r="E77" s="43"/>
      <c r="F77" s="8">
        <v>27</v>
      </c>
      <c r="G77" s="8"/>
      <c r="H77" s="8"/>
      <c r="I77" s="9">
        <f t="shared" si="6"/>
        <v>27</v>
      </c>
      <c r="J77" s="10">
        <v>27</v>
      </c>
      <c r="K77" s="11">
        <v>27</v>
      </c>
      <c r="L77" s="44">
        <f t="shared" si="7"/>
        <v>0</v>
      </c>
      <c r="M77" s="45">
        <f t="shared" si="8"/>
        <v>0</v>
      </c>
    </row>
    <row r="78" spans="2:13" ht="18.75" x14ac:dyDescent="0.3">
      <c r="B78" s="3">
        <v>76</v>
      </c>
      <c r="C78" s="43">
        <v>564211</v>
      </c>
      <c r="D78" s="43"/>
      <c r="E78" s="43"/>
      <c r="F78" s="8">
        <v>27</v>
      </c>
      <c r="G78" s="8"/>
      <c r="H78" s="8"/>
      <c r="I78" s="9">
        <f t="shared" si="6"/>
        <v>27</v>
      </c>
      <c r="J78" s="10">
        <v>27</v>
      </c>
      <c r="K78" s="11">
        <v>27</v>
      </c>
      <c r="L78" s="44">
        <f t="shared" si="7"/>
        <v>0</v>
      </c>
      <c r="M78" s="45">
        <f t="shared" si="8"/>
        <v>0</v>
      </c>
    </row>
    <row r="79" spans="2:13" ht="18.75" x14ac:dyDescent="0.3">
      <c r="B79" s="3">
        <v>77</v>
      </c>
      <c r="C79" s="43">
        <v>564211</v>
      </c>
      <c r="D79" s="43"/>
      <c r="E79" s="43"/>
      <c r="F79" s="8">
        <v>27</v>
      </c>
      <c r="G79" s="8"/>
      <c r="H79" s="8"/>
      <c r="I79" s="9">
        <f t="shared" si="6"/>
        <v>27</v>
      </c>
      <c r="J79" s="10">
        <v>27</v>
      </c>
      <c r="K79" s="11">
        <v>27</v>
      </c>
      <c r="L79" s="44">
        <f t="shared" si="7"/>
        <v>0</v>
      </c>
      <c r="M79" s="45">
        <f t="shared" si="8"/>
        <v>0</v>
      </c>
    </row>
    <row r="80" spans="2:13" ht="18.75" x14ac:dyDescent="0.3">
      <c r="B80" s="3">
        <v>78</v>
      </c>
      <c r="C80" s="43">
        <v>564211</v>
      </c>
      <c r="D80" s="43"/>
      <c r="E80" s="43"/>
      <c r="F80" s="8">
        <v>27</v>
      </c>
      <c r="G80" s="8"/>
      <c r="H80" s="8"/>
      <c r="I80" s="9">
        <f t="shared" si="6"/>
        <v>27</v>
      </c>
      <c r="J80" s="10">
        <v>27</v>
      </c>
      <c r="K80" s="11">
        <v>27</v>
      </c>
      <c r="L80" s="44">
        <f t="shared" si="7"/>
        <v>0</v>
      </c>
      <c r="M80" s="45">
        <f t="shared" si="8"/>
        <v>0</v>
      </c>
    </row>
    <row r="81" spans="1:13" ht="18.75" x14ac:dyDescent="0.3">
      <c r="B81" s="3">
        <v>79</v>
      </c>
      <c r="C81" s="43">
        <v>564211</v>
      </c>
      <c r="D81" s="43"/>
      <c r="E81" s="43"/>
      <c r="F81" s="8">
        <v>27</v>
      </c>
      <c r="G81" s="8"/>
      <c r="H81" s="8"/>
      <c r="I81" s="9">
        <f t="shared" si="6"/>
        <v>27</v>
      </c>
      <c r="J81" s="10">
        <v>27</v>
      </c>
      <c r="K81" s="11">
        <v>27</v>
      </c>
      <c r="L81" s="44">
        <f t="shared" si="7"/>
        <v>0</v>
      </c>
      <c r="M81" s="45">
        <f t="shared" si="8"/>
        <v>0</v>
      </c>
    </row>
    <row r="82" spans="1:13" ht="18.75" x14ac:dyDescent="0.3">
      <c r="A82" s="25"/>
      <c r="B82" s="3">
        <v>80</v>
      </c>
      <c r="C82" s="43">
        <v>564211</v>
      </c>
      <c r="D82" s="43"/>
      <c r="E82" s="43"/>
      <c r="F82" s="8">
        <v>27</v>
      </c>
      <c r="G82" s="8"/>
      <c r="H82" s="8"/>
      <c r="I82" s="9">
        <f t="shared" si="6"/>
        <v>27</v>
      </c>
      <c r="J82" s="10">
        <v>27</v>
      </c>
      <c r="K82" s="11">
        <v>27</v>
      </c>
      <c r="L82" s="44">
        <f t="shared" si="7"/>
        <v>0</v>
      </c>
      <c r="M82" s="45">
        <f t="shared" si="8"/>
        <v>0</v>
      </c>
    </row>
    <row r="83" spans="1:13" ht="18.75" x14ac:dyDescent="0.3">
      <c r="A83" s="25"/>
      <c r="B83" s="3">
        <v>81</v>
      </c>
      <c r="C83" s="43">
        <v>564211</v>
      </c>
      <c r="D83" s="43"/>
      <c r="E83" s="43"/>
      <c r="F83" s="8">
        <v>27</v>
      </c>
      <c r="G83" s="8"/>
      <c r="H83" s="8"/>
      <c r="I83" s="9">
        <f t="shared" si="6"/>
        <v>27</v>
      </c>
      <c r="J83" s="10">
        <v>27</v>
      </c>
      <c r="K83" s="11">
        <v>27</v>
      </c>
      <c r="L83" s="44">
        <f t="shared" si="7"/>
        <v>0</v>
      </c>
      <c r="M83" s="45">
        <f t="shared" si="8"/>
        <v>0</v>
      </c>
    </row>
    <row r="84" spans="1:13" ht="18.75" x14ac:dyDescent="0.3">
      <c r="A84" s="25"/>
      <c r="B84" s="3">
        <v>82</v>
      </c>
      <c r="C84" s="43">
        <v>564211</v>
      </c>
      <c r="D84" s="43"/>
      <c r="E84" s="43"/>
      <c r="F84" s="8">
        <v>27</v>
      </c>
      <c r="G84" s="8"/>
      <c r="H84" s="8"/>
      <c r="I84" s="9">
        <f t="shared" si="6"/>
        <v>27</v>
      </c>
      <c r="J84" s="10">
        <v>27</v>
      </c>
      <c r="K84" s="11">
        <v>27</v>
      </c>
      <c r="L84" s="44">
        <f t="shared" si="7"/>
        <v>0</v>
      </c>
      <c r="M84" s="45">
        <f t="shared" si="8"/>
        <v>0</v>
      </c>
    </row>
    <row r="85" spans="1:13" ht="18.75" x14ac:dyDescent="0.3">
      <c r="A85" s="25"/>
      <c r="B85" s="3">
        <v>83</v>
      </c>
      <c r="C85" s="43">
        <v>564211</v>
      </c>
      <c r="D85" s="43"/>
      <c r="E85" s="43"/>
      <c r="F85" s="8">
        <v>27</v>
      </c>
      <c r="G85" s="8"/>
      <c r="H85" s="8"/>
      <c r="I85" s="9">
        <f t="shared" si="6"/>
        <v>27</v>
      </c>
      <c r="J85" s="10">
        <v>27</v>
      </c>
      <c r="K85" s="11">
        <v>27</v>
      </c>
      <c r="L85" s="44">
        <f t="shared" si="7"/>
        <v>0</v>
      </c>
      <c r="M85" s="45">
        <f t="shared" si="8"/>
        <v>0</v>
      </c>
    </row>
    <row r="86" spans="1:13" ht="18.75" x14ac:dyDescent="0.3">
      <c r="B86" s="3">
        <v>84</v>
      </c>
      <c r="C86" s="43">
        <v>564211</v>
      </c>
      <c r="D86" s="43"/>
      <c r="E86" s="43"/>
      <c r="F86" s="8">
        <v>27</v>
      </c>
      <c r="G86" s="8"/>
      <c r="H86" s="8"/>
      <c r="I86" s="9">
        <f t="shared" si="6"/>
        <v>27</v>
      </c>
      <c r="J86" s="10">
        <v>27</v>
      </c>
      <c r="K86" s="11">
        <v>27</v>
      </c>
      <c r="L86" s="44">
        <f t="shared" si="7"/>
        <v>0</v>
      </c>
      <c r="M86" s="45">
        <f t="shared" si="8"/>
        <v>0</v>
      </c>
    </row>
    <row r="87" spans="1:13" ht="18.75" x14ac:dyDescent="0.3">
      <c r="B87" s="3">
        <v>85</v>
      </c>
      <c r="C87" s="43">
        <v>564211</v>
      </c>
      <c r="D87" s="43"/>
      <c r="E87" s="43"/>
      <c r="F87" s="8">
        <v>27</v>
      </c>
      <c r="G87" s="8"/>
      <c r="H87" s="8"/>
      <c r="I87" s="9">
        <f t="shared" si="6"/>
        <v>27</v>
      </c>
      <c r="J87" s="10">
        <v>27</v>
      </c>
      <c r="K87" s="11">
        <v>27</v>
      </c>
      <c r="L87" s="44">
        <f t="shared" si="7"/>
        <v>0</v>
      </c>
      <c r="M87" s="45">
        <f t="shared" si="8"/>
        <v>0</v>
      </c>
    </row>
    <row r="88" spans="1:13" ht="18.75" x14ac:dyDescent="0.3">
      <c r="B88" s="3">
        <v>86</v>
      </c>
      <c r="C88" s="43">
        <v>564211</v>
      </c>
      <c r="D88" s="43"/>
      <c r="E88" s="43"/>
      <c r="F88" s="8">
        <v>27</v>
      </c>
      <c r="G88" s="8"/>
      <c r="H88" s="8"/>
      <c r="I88" s="9">
        <f t="shared" si="6"/>
        <v>27</v>
      </c>
      <c r="J88" s="10">
        <v>27</v>
      </c>
      <c r="K88" s="11">
        <v>27</v>
      </c>
      <c r="L88" s="44">
        <f t="shared" si="7"/>
        <v>0</v>
      </c>
      <c r="M88" s="45">
        <f t="shared" si="8"/>
        <v>0</v>
      </c>
    </row>
    <row r="89" spans="1:13" ht="18.75" x14ac:dyDescent="0.3">
      <c r="B89" s="3">
        <v>87</v>
      </c>
      <c r="C89" s="43">
        <v>564211</v>
      </c>
      <c r="D89" s="43"/>
      <c r="E89" s="43"/>
      <c r="F89" s="8">
        <v>27</v>
      </c>
      <c r="G89" s="8"/>
      <c r="H89" s="8"/>
      <c r="I89" s="9">
        <f t="shared" si="6"/>
        <v>27</v>
      </c>
      <c r="J89" s="10">
        <v>27</v>
      </c>
      <c r="K89" s="11">
        <v>27</v>
      </c>
      <c r="L89" s="44">
        <f t="shared" si="7"/>
        <v>0</v>
      </c>
      <c r="M89" s="45">
        <f t="shared" si="8"/>
        <v>0</v>
      </c>
    </row>
    <row r="90" spans="1:13" ht="18.75" x14ac:dyDescent="0.3">
      <c r="B90" s="3">
        <v>88</v>
      </c>
      <c r="C90" s="43">
        <v>564211</v>
      </c>
      <c r="D90" s="43"/>
      <c r="E90" s="43"/>
      <c r="F90" s="8">
        <v>27</v>
      </c>
      <c r="G90" s="8"/>
      <c r="H90" s="8"/>
      <c r="I90" s="9">
        <f t="shared" si="6"/>
        <v>27</v>
      </c>
      <c r="J90" s="10">
        <v>27</v>
      </c>
      <c r="K90" s="11">
        <v>27</v>
      </c>
      <c r="L90" s="44">
        <f t="shared" si="7"/>
        <v>0</v>
      </c>
      <c r="M90" s="45">
        <f t="shared" si="8"/>
        <v>0</v>
      </c>
    </row>
    <row r="91" spans="1:13" ht="18.75" x14ac:dyDescent="0.3">
      <c r="B91" s="3">
        <v>89</v>
      </c>
      <c r="C91" s="43">
        <v>564211</v>
      </c>
      <c r="D91" s="43"/>
      <c r="E91" s="43"/>
      <c r="F91" s="8">
        <v>27</v>
      </c>
      <c r="G91" s="8"/>
      <c r="H91" s="8"/>
      <c r="I91" s="9">
        <f t="shared" si="6"/>
        <v>27</v>
      </c>
      <c r="J91" s="10">
        <v>27</v>
      </c>
      <c r="K91" s="11">
        <v>27</v>
      </c>
      <c r="L91" s="44">
        <f t="shared" si="7"/>
        <v>0</v>
      </c>
      <c r="M91" s="45">
        <f t="shared" si="8"/>
        <v>0</v>
      </c>
    </row>
    <row r="92" spans="1:13" ht="18.75" x14ac:dyDescent="0.3">
      <c r="B92" s="3">
        <v>90</v>
      </c>
      <c r="C92" s="43">
        <v>564211</v>
      </c>
      <c r="D92" s="43"/>
      <c r="E92" s="43"/>
      <c r="F92" s="8">
        <v>27</v>
      </c>
      <c r="G92" s="8"/>
      <c r="H92" s="8"/>
      <c r="I92" s="9">
        <f t="shared" si="6"/>
        <v>27</v>
      </c>
      <c r="J92" s="10">
        <v>27</v>
      </c>
      <c r="K92" s="11">
        <v>27</v>
      </c>
      <c r="L92" s="44">
        <f t="shared" si="7"/>
        <v>0</v>
      </c>
      <c r="M92" s="45">
        <f t="shared" si="8"/>
        <v>0</v>
      </c>
    </row>
    <row r="93" spans="1:13" ht="18.75" x14ac:dyDescent="0.3">
      <c r="B93" s="3">
        <v>91</v>
      </c>
      <c r="C93" s="43">
        <v>564211</v>
      </c>
      <c r="D93" s="43"/>
      <c r="E93" s="43"/>
      <c r="F93" s="8">
        <v>27</v>
      </c>
      <c r="G93" s="8"/>
      <c r="H93" s="8"/>
      <c r="I93" s="9">
        <f t="shared" si="6"/>
        <v>27</v>
      </c>
      <c r="J93" s="10">
        <v>27</v>
      </c>
      <c r="K93" s="11">
        <v>27</v>
      </c>
      <c r="L93" s="44">
        <f t="shared" si="7"/>
        <v>0</v>
      </c>
      <c r="M93" s="45">
        <f t="shared" si="8"/>
        <v>0</v>
      </c>
    </row>
    <row r="94" spans="1:13" ht="18.75" x14ac:dyDescent="0.3">
      <c r="B94" s="3">
        <v>92</v>
      </c>
      <c r="C94" s="43">
        <v>564211</v>
      </c>
      <c r="D94" s="43"/>
      <c r="E94" s="43"/>
      <c r="F94" s="8">
        <v>27</v>
      </c>
      <c r="G94" s="8"/>
      <c r="H94" s="8"/>
      <c r="I94" s="9">
        <f t="shared" si="6"/>
        <v>27</v>
      </c>
      <c r="J94" s="10">
        <v>27</v>
      </c>
      <c r="K94" s="11">
        <v>27</v>
      </c>
      <c r="L94" s="44">
        <f t="shared" si="7"/>
        <v>0</v>
      </c>
      <c r="M94" s="45">
        <f t="shared" si="8"/>
        <v>0</v>
      </c>
    </row>
    <row r="95" spans="1:13" ht="18.75" x14ac:dyDescent="0.3">
      <c r="B95" s="3">
        <v>93</v>
      </c>
      <c r="C95" s="43">
        <v>564211</v>
      </c>
      <c r="D95" s="43"/>
      <c r="E95" s="43"/>
      <c r="F95" s="8">
        <v>27</v>
      </c>
      <c r="G95" s="8"/>
      <c r="H95" s="8"/>
      <c r="I95" s="9">
        <f t="shared" si="6"/>
        <v>27</v>
      </c>
      <c r="J95" s="10">
        <v>27</v>
      </c>
      <c r="K95" s="11">
        <v>27</v>
      </c>
      <c r="L95" s="44">
        <f t="shared" si="7"/>
        <v>0</v>
      </c>
      <c r="M95" s="45">
        <f t="shared" si="8"/>
        <v>0</v>
      </c>
    </row>
    <row r="96" spans="1:13" ht="18.75" x14ac:dyDescent="0.3">
      <c r="B96" s="3">
        <v>94</v>
      </c>
      <c r="C96" s="43">
        <v>564211</v>
      </c>
      <c r="D96" s="43"/>
      <c r="E96" s="43"/>
      <c r="F96" s="8">
        <v>27</v>
      </c>
      <c r="G96" s="8"/>
      <c r="H96" s="8"/>
      <c r="I96" s="9">
        <f t="shared" si="6"/>
        <v>27</v>
      </c>
      <c r="J96" s="10">
        <v>27</v>
      </c>
      <c r="K96" s="11">
        <v>27</v>
      </c>
      <c r="L96" s="44">
        <f t="shared" si="7"/>
        <v>0</v>
      </c>
      <c r="M96" s="45">
        <f t="shared" si="8"/>
        <v>0</v>
      </c>
    </row>
    <row r="97" spans="2:13" ht="18.75" x14ac:dyDescent="0.3">
      <c r="B97" s="3">
        <v>95</v>
      </c>
      <c r="C97" s="43">
        <v>564211</v>
      </c>
      <c r="D97" s="43"/>
      <c r="E97" s="43"/>
      <c r="F97" s="8">
        <v>27</v>
      </c>
      <c r="G97" s="8"/>
      <c r="H97" s="8"/>
      <c r="I97" s="9">
        <f t="shared" si="6"/>
        <v>27</v>
      </c>
      <c r="J97" s="10">
        <v>27</v>
      </c>
      <c r="K97" s="11">
        <v>27</v>
      </c>
      <c r="L97" s="44">
        <f t="shared" si="7"/>
        <v>0</v>
      </c>
      <c r="M97" s="45">
        <f t="shared" si="8"/>
        <v>0</v>
      </c>
    </row>
    <row r="98" spans="2:13" ht="18.75" x14ac:dyDescent="0.3">
      <c r="B98" s="3">
        <v>96</v>
      </c>
      <c r="C98" s="43">
        <v>564211</v>
      </c>
      <c r="D98" s="43"/>
      <c r="E98" s="43"/>
      <c r="F98" s="8">
        <v>27</v>
      </c>
      <c r="G98" s="8"/>
      <c r="H98" s="8"/>
      <c r="I98" s="9">
        <f t="shared" si="6"/>
        <v>27</v>
      </c>
      <c r="J98" s="10">
        <v>27</v>
      </c>
      <c r="K98" s="11">
        <v>27</v>
      </c>
      <c r="L98" s="44">
        <f t="shared" si="7"/>
        <v>0</v>
      </c>
      <c r="M98" s="45">
        <f t="shared" si="8"/>
        <v>0</v>
      </c>
    </row>
    <row r="99" spans="2:13" ht="18.75" x14ac:dyDescent="0.3">
      <c r="B99" s="3">
        <v>97</v>
      </c>
      <c r="C99" s="43">
        <v>564211</v>
      </c>
      <c r="D99" s="43"/>
      <c r="E99" s="43"/>
      <c r="F99" s="8">
        <v>27</v>
      </c>
      <c r="G99" s="8"/>
      <c r="H99" s="8"/>
      <c r="I99" s="9">
        <f t="shared" si="6"/>
        <v>27</v>
      </c>
      <c r="J99" s="10">
        <v>27</v>
      </c>
      <c r="K99" s="11">
        <v>27</v>
      </c>
      <c r="L99" s="44">
        <f t="shared" si="7"/>
        <v>0</v>
      </c>
      <c r="M99" s="45">
        <f t="shared" si="8"/>
        <v>0</v>
      </c>
    </row>
    <row r="100" spans="2:13" ht="18.75" x14ac:dyDescent="0.3">
      <c r="B100" s="3">
        <v>98</v>
      </c>
      <c r="C100" s="43">
        <v>564211</v>
      </c>
      <c r="D100" s="43"/>
      <c r="E100" s="43"/>
      <c r="F100" s="8">
        <v>27</v>
      </c>
      <c r="G100" s="8"/>
      <c r="H100" s="8"/>
      <c r="I100" s="9">
        <f t="shared" si="6"/>
        <v>27</v>
      </c>
      <c r="J100" s="10">
        <v>27</v>
      </c>
      <c r="K100" s="11">
        <v>27</v>
      </c>
      <c r="L100" s="44">
        <f t="shared" si="7"/>
        <v>0</v>
      </c>
      <c r="M100" s="45">
        <f t="shared" si="8"/>
        <v>0</v>
      </c>
    </row>
    <row r="101" spans="2:13" ht="18.75" x14ac:dyDescent="0.3">
      <c r="B101" s="3">
        <v>99</v>
      </c>
      <c r="C101" s="43">
        <v>564211</v>
      </c>
      <c r="D101" s="43"/>
      <c r="E101" s="43"/>
      <c r="F101" s="8">
        <v>27</v>
      </c>
      <c r="G101" s="8"/>
      <c r="H101" s="8"/>
      <c r="I101" s="9">
        <f t="shared" si="6"/>
        <v>27</v>
      </c>
      <c r="J101" s="10">
        <v>27</v>
      </c>
      <c r="K101" s="11">
        <v>27</v>
      </c>
      <c r="L101" s="44">
        <f t="shared" si="7"/>
        <v>0</v>
      </c>
      <c r="M101" s="45">
        <f t="shared" si="8"/>
        <v>0</v>
      </c>
    </row>
    <row r="102" spans="2:13" ht="18.75" x14ac:dyDescent="0.3">
      <c r="B102" s="3">
        <v>100</v>
      </c>
      <c r="C102" s="43">
        <v>564211</v>
      </c>
      <c r="D102" s="43"/>
      <c r="E102" s="43"/>
      <c r="F102" s="8">
        <v>27</v>
      </c>
      <c r="G102" s="8"/>
      <c r="H102" s="8"/>
      <c r="I102" s="9">
        <f t="shared" si="6"/>
        <v>27</v>
      </c>
      <c r="J102" s="10">
        <v>27</v>
      </c>
      <c r="K102" s="11">
        <v>27</v>
      </c>
      <c r="L102" s="44">
        <f t="shared" si="7"/>
        <v>0</v>
      </c>
      <c r="M102" s="45">
        <f t="shared" si="8"/>
        <v>0</v>
      </c>
    </row>
    <row r="103" spans="2:13" ht="18.75" x14ac:dyDescent="0.3">
      <c r="B103" s="3">
        <v>101</v>
      </c>
      <c r="C103" s="43">
        <v>564211</v>
      </c>
      <c r="D103" s="43"/>
      <c r="E103" s="43"/>
      <c r="F103" s="8">
        <v>27</v>
      </c>
      <c r="G103" s="8"/>
      <c r="H103" s="8"/>
      <c r="I103" s="9">
        <f t="shared" si="6"/>
        <v>27</v>
      </c>
      <c r="J103" s="10">
        <v>27</v>
      </c>
      <c r="K103" s="11">
        <v>27</v>
      </c>
      <c r="L103" s="44">
        <f t="shared" si="7"/>
        <v>0</v>
      </c>
      <c r="M103" s="45">
        <f t="shared" si="8"/>
        <v>0</v>
      </c>
    </row>
    <row r="104" spans="2:13" ht="18.75" x14ac:dyDescent="0.3">
      <c r="B104" s="3">
        <v>102</v>
      </c>
      <c r="C104" s="43">
        <v>564211</v>
      </c>
      <c r="D104" s="43"/>
      <c r="E104" s="43"/>
      <c r="F104" s="8">
        <v>27</v>
      </c>
      <c r="G104" s="8"/>
      <c r="H104" s="8"/>
      <c r="I104" s="9">
        <f t="shared" si="6"/>
        <v>27</v>
      </c>
      <c r="J104" s="10">
        <v>27</v>
      </c>
      <c r="K104" s="11">
        <v>27</v>
      </c>
      <c r="L104" s="44">
        <f t="shared" si="7"/>
        <v>0</v>
      </c>
      <c r="M104" s="45">
        <f t="shared" si="8"/>
        <v>0</v>
      </c>
    </row>
    <row r="105" spans="2:13" ht="18.75" x14ac:dyDescent="0.3">
      <c r="B105" s="3">
        <v>103</v>
      </c>
      <c r="C105" s="43">
        <v>564211</v>
      </c>
      <c r="D105" s="43"/>
      <c r="E105" s="43"/>
      <c r="F105" s="8">
        <v>27</v>
      </c>
      <c r="G105" s="8"/>
      <c r="H105" s="8"/>
      <c r="I105" s="9">
        <f t="shared" si="6"/>
        <v>27</v>
      </c>
      <c r="J105" s="10">
        <v>27</v>
      </c>
      <c r="K105" s="11">
        <v>27</v>
      </c>
      <c r="L105" s="44">
        <f t="shared" si="7"/>
        <v>0</v>
      </c>
      <c r="M105" s="45">
        <f t="shared" si="8"/>
        <v>0</v>
      </c>
    </row>
    <row r="106" spans="2:13" ht="18.75" x14ac:dyDescent="0.3">
      <c r="B106" s="3">
        <v>104</v>
      </c>
      <c r="C106" s="43">
        <v>564211</v>
      </c>
      <c r="D106" s="43"/>
      <c r="E106" s="43"/>
      <c r="F106" s="8">
        <v>27</v>
      </c>
      <c r="G106" s="8"/>
      <c r="H106" s="8"/>
      <c r="I106" s="9">
        <f t="shared" si="6"/>
        <v>27</v>
      </c>
      <c r="J106" s="10">
        <v>27</v>
      </c>
      <c r="K106" s="11">
        <v>27</v>
      </c>
      <c r="L106" s="44">
        <f t="shared" si="7"/>
        <v>0</v>
      </c>
      <c r="M106" s="45">
        <f t="shared" si="8"/>
        <v>0</v>
      </c>
    </row>
    <row r="107" spans="2:13" ht="18.75" x14ac:dyDescent="0.3">
      <c r="B107" s="3">
        <v>105</v>
      </c>
      <c r="C107" s="43">
        <v>564211</v>
      </c>
      <c r="D107" s="43"/>
      <c r="E107" s="43"/>
      <c r="F107" s="8">
        <v>27</v>
      </c>
      <c r="G107" s="8"/>
      <c r="H107" s="8"/>
      <c r="I107" s="9">
        <f t="shared" si="6"/>
        <v>27</v>
      </c>
      <c r="J107" s="10">
        <v>27</v>
      </c>
      <c r="K107" s="11">
        <v>27</v>
      </c>
      <c r="L107" s="44">
        <f t="shared" si="7"/>
        <v>0</v>
      </c>
      <c r="M107" s="45">
        <f t="shared" si="8"/>
        <v>0</v>
      </c>
    </row>
    <row r="108" spans="2:13" ht="18.75" x14ac:dyDescent="0.3">
      <c r="B108" s="3">
        <v>106</v>
      </c>
      <c r="C108" s="43">
        <v>564211</v>
      </c>
      <c r="D108" s="43"/>
      <c r="E108" s="43"/>
      <c r="F108" s="8">
        <v>27</v>
      </c>
      <c r="G108" s="8"/>
      <c r="H108" s="8"/>
      <c r="I108" s="9">
        <f t="shared" si="6"/>
        <v>27</v>
      </c>
      <c r="J108" s="10">
        <v>27</v>
      </c>
      <c r="K108" s="11">
        <v>27</v>
      </c>
      <c r="L108" s="44">
        <f t="shared" si="7"/>
        <v>0</v>
      </c>
      <c r="M108" s="45">
        <f t="shared" si="8"/>
        <v>0</v>
      </c>
    </row>
    <row r="109" spans="2:13" ht="18.75" x14ac:dyDescent="0.3">
      <c r="B109" s="3">
        <v>107</v>
      </c>
      <c r="C109" s="43">
        <v>564211</v>
      </c>
      <c r="D109" s="43"/>
      <c r="E109" s="43"/>
      <c r="F109" s="8">
        <v>27</v>
      </c>
      <c r="G109" s="8"/>
      <c r="H109" s="8"/>
      <c r="I109" s="9">
        <f t="shared" si="6"/>
        <v>27</v>
      </c>
      <c r="J109" s="10">
        <v>27</v>
      </c>
      <c r="K109" s="11">
        <v>27</v>
      </c>
      <c r="L109" s="44">
        <f t="shared" si="7"/>
        <v>0</v>
      </c>
      <c r="M109" s="45">
        <f t="shared" si="8"/>
        <v>0</v>
      </c>
    </row>
    <row r="110" spans="2:13" ht="18.75" x14ac:dyDescent="0.3">
      <c r="B110" s="3">
        <v>108</v>
      </c>
      <c r="C110" s="43">
        <v>564211</v>
      </c>
      <c r="D110" s="43"/>
      <c r="E110" s="43"/>
      <c r="F110" s="8">
        <v>27</v>
      </c>
      <c r="G110" s="8"/>
      <c r="H110" s="8"/>
      <c r="I110" s="9">
        <f t="shared" si="6"/>
        <v>27</v>
      </c>
      <c r="J110" s="10">
        <v>27</v>
      </c>
      <c r="K110" s="11">
        <v>27</v>
      </c>
      <c r="L110" s="44">
        <f t="shared" si="7"/>
        <v>0</v>
      </c>
      <c r="M110" s="45">
        <f t="shared" si="8"/>
        <v>0</v>
      </c>
    </row>
    <row r="111" spans="2:13" ht="18.75" x14ac:dyDescent="0.3">
      <c r="B111" s="3">
        <v>109</v>
      </c>
      <c r="C111" s="43">
        <v>564211</v>
      </c>
      <c r="D111" s="43"/>
      <c r="E111" s="43"/>
      <c r="F111" s="8">
        <v>27</v>
      </c>
      <c r="G111" s="8"/>
      <c r="H111" s="8"/>
      <c r="I111" s="9">
        <f t="shared" si="6"/>
        <v>27</v>
      </c>
      <c r="J111" s="10">
        <v>27</v>
      </c>
      <c r="K111" s="11">
        <v>27</v>
      </c>
      <c r="L111" s="44">
        <f t="shared" si="7"/>
        <v>0</v>
      </c>
      <c r="M111" s="45">
        <f t="shared" si="8"/>
        <v>0</v>
      </c>
    </row>
    <row r="112" spans="2:13" ht="18.75" x14ac:dyDescent="0.3">
      <c r="B112" s="3">
        <v>110</v>
      </c>
      <c r="C112" s="43">
        <v>564211</v>
      </c>
      <c r="D112" s="43"/>
      <c r="E112" s="43"/>
      <c r="F112" s="8">
        <v>27</v>
      </c>
      <c r="G112" s="8"/>
      <c r="H112" s="8"/>
      <c r="I112" s="9">
        <f t="shared" si="6"/>
        <v>27</v>
      </c>
      <c r="J112" s="10">
        <v>27</v>
      </c>
      <c r="K112" s="11">
        <v>27</v>
      </c>
      <c r="L112" s="44">
        <f t="shared" si="7"/>
        <v>0</v>
      </c>
      <c r="M112" s="45">
        <f t="shared" si="8"/>
        <v>0</v>
      </c>
    </row>
    <row r="113" spans="2:13" ht="18.75" x14ac:dyDescent="0.3">
      <c r="B113" s="3">
        <v>111</v>
      </c>
      <c r="C113" s="43">
        <v>564211</v>
      </c>
      <c r="D113" s="43"/>
      <c r="E113" s="43"/>
      <c r="F113" s="8">
        <v>27</v>
      </c>
      <c r="G113" s="8"/>
      <c r="H113" s="8"/>
      <c r="I113" s="9">
        <f t="shared" si="6"/>
        <v>27</v>
      </c>
      <c r="J113" s="10">
        <v>27</v>
      </c>
      <c r="K113" s="11">
        <v>27</v>
      </c>
      <c r="L113" s="44">
        <f t="shared" si="7"/>
        <v>0</v>
      </c>
      <c r="M113" s="45">
        <f t="shared" si="8"/>
        <v>0</v>
      </c>
    </row>
    <row r="114" spans="2:13" ht="18.75" x14ac:dyDescent="0.3">
      <c r="B114" s="3">
        <v>112</v>
      </c>
      <c r="C114" s="43">
        <v>564211</v>
      </c>
      <c r="D114" s="43"/>
      <c r="E114" s="43"/>
      <c r="F114" s="8">
        <v>27</v>
      </c>
      <c r="G114" s="8"/>
      <c r="H114" s="8"/>
      <c r="I114" s="9">
        <f t="shared" si="6"/>
        <v>27</v>
      </c>
      <c r="J114" s="10">
        <v>27</v>
      </c>
      <c r="K114" s="11">
        <v>27</v>
      </c>
      <c r="L114" s="44">
        <f t="shared" si="7"/>
        <v>0</v>
      </c>
      <c r="M114" s="45">
        <f t="shared" si="8"/>
        <v>0</v>
      </c>
    </row>
    <row r="115" spans="2:13" ht="18.75" x14ac:dyDescent="0.3">
      <c r="B115" s="3">
        <v>113</v>
      </c>
      <c r="C115" s="43">
        <v>564211</v>
      </c>
      <c r="D115" s="43"/>
      <c r="E115" s="43"/>
      <c r="F115" s="8">
        <v>27</v>
      </c>
      <c r="G115" s="8"/>
      <c r="H115" s="8"/>
      <c r="I115" s="9">
        <f t="shared" si="6"/>
        <v>27</v>
      </c>
      <c r="J115" s="10">
        <v>27</v>
      </c>
      <c r="K115" s="11">
        <v>27</v>
      </c>
      <c r="L115" s="44">
        <f t="shared" si="7"/>
        <v>0</v>
      </c>
      <c r="M115" s="45">
        <f t="shared" si="8"/>
        <v>0</v>
      </c>
    </row>
    <row r="116" spans="2:13" ht="18.75" x14ac:dyDescent="0.3">
      <c r="B116" s="3">
        <v>114</v>
      </c>
      <c r="C116" s="43">
        <v>564211</v>
      </c>
      <c r="D116" s="43"/>
      <c r="E116" s="43"/>
      <c r="F116" s="8">
        <v>27</v>
      </c>
      <c r="G116" s="8"/>
      <c r="H116" s="8"/>
      <c r="I116" s="9">
        <f t="shared" si="6"/>
        <v>27</v>
      </c>
      <c r="J116" s="10">
        <v>27</v>
      </c>
      <c r="K116" s="11">
        <v>27</v>
      </c>
      <c r="L116" s="44">
        <f t="shared" si="7"/>
        <v>0</v>
      </c>
      <c r="M116" s="45">
        <f t="shared" si="8"/>
        <v>0</v>
      </c>
    </row>
    <row r="117" spans="2:13" ht="18.75" x14ac:dyDescent="0.3">
      <c r="B117" s="3">
        <v>115</v>
      </c>
      <c r="C117" s="43">
        <v>564211</v>
      </c>
      <c r="D117" s="43"/>
      <c r="E117" s="43"/>
      <c r="F117" s="8">
        <v>27</v>
      </c>
      <c r="G117" s="8"/>
      <c r="H117" s="8"/>
      <c r="I117" s="9">
        <f t="shared" si="6"/>
        <v>27</v>
      </c>
      <c r="J117" s="10">
        <v>27</v>
      </c>
      <c r="K117" s="11">
        <v>27</v>
      </c>
      <c r="L117" s="44">
        <f t="shared" si="7"/>
        <v>0</v>
      </c>
      <c r="M117" s="45">
        <f t="shared" si="8"/>
        <v>0</v>
      </c>
    </row>
    <row r="118" spans="2:13" ht="18.75" x14ac:dyDescent="0.3">
      <c r="B118" s="3">
        <v>116</v>
      </c>
      <c r="C118" s="43">
        <v>564211</v>
      </c>
      <c r="D118" s="43"/>
      <c r="E118" s="43"/>
      <c r="F118" s="8">
        <v>27</v>
      </c>
      <c r="G118" s="8"/>
      <c r="H118" s="8"/>
      <c r="I118" s="9">
        <f t="shared" si="6"/>
        <v>27</v>
      </c>
      <c r="J118" s="10">
        <v>27</v>
      </c>
      <c r="K118" s="11">
        <v>27</v>
      </c>
      <c r="L118" s="44">
        <f t="shared" si="7"/>
        <v>0</v>
      </c>
      <c r="M118" s="45">
        <f t="shared" si="8"/>
        <v>0</v>
      </c>
    </row>
    <row r="119" spans="2:13" ht="18.75" x14ac:dyDescent="0.3">
      <c r="B119" s="3">
        <v>117</v>
      </c>
      <c r="C119" s="43">
        <v>564211</v>
      </c>
      <c r="D119" s="43"/>
      <c r="E119" s="43"/>
      <c r="F119" s="8">
        <v>27</v>
      </c>
      <c r="G119" s="8"/>
      <c r="H119" s="8"/>
      <c r="I119" s="9">
        <f t="shared" si="6"/>
        <v>27</v>
      </c>
      <c r="J119" s="10">
        <v>27</v>
      </c>
      <c r="K119" s="11">
        <v>27</v>
      </c>
      <c r="L119" s="44">
        <f t="shared" si="7"/>
        <v>0</v>
      </c>
      <c r="M119" s="45">
        <f t="shared" si="8"/>
        <v>0</v>
      </c>
    </row>
    <row r="120" spans="2:13" ht="18.75" x14ac:dyDescent="0.3">
      <c r="B120" s="3">
        <v>118</v>
      </c>
      <c r="C120" s="43">
        <v>564211</v>
      </c>
      <c r="D120" s="43"/>
      <c r="E120" s="43"/>
      <c r="F120" s="8">
        <v>27</v>
      </c>
      <c r="G120" s="8"/>
      <c r="H120" s="8"/>
      <c r="I120" s="9">
        <f t="shared" si="6"/>
        <v>27</v>
      </c>
      <c r="J120" s="10">
        <v>27</v>
      </c>
      <c r="K120" s="11">
        <v>27</v>
      </c>
      <c r="L120" s="44">
        <f t="shared" si="7"/>
        <v>0</v>
      </c>
      <c r="M120" s="45">
        <f t="shared" si="8"/>
        <v>0</v>
      </c>
    </row>
    <row r="121" spans="2:13" ht="18.75" x14ac:dyDescent="0.3">
      <c r="B121" s="3">
        <v>119</v>
      </c>
      <c r="C121" s="43">
        <v>564211</v>
      </c>
      <c r="D121" s="43"/>
      <c r="E121" s="43"/>
      <c r="F121" s="8">
        <v>27</v>
      </c>
      <c r="G121" s="8"/>
      <c r="H121" s="8"/>
      <c r="I121" s="9">
        <f t="shared" si="6"/>
        <v>27</v>
      </c>
      <c r="J121" s="10">
        <v>27</v>
      </c>
      <c r="K121" s="11">
        <v>27</v>
      </c>
      <c r="L121" s="44">
        <f t="shared" si="7"/>
        <v>0</v>
      </c>
      <c r="M121" s="45">
        <f t="shared" si="8"/>
        <v>0</v>
      </c>
    </row>
    <row r="122" spans="2:13" ht="18.75" x14ac:dyDescent="0.3">
      <c r="B122" s="3">
        <v>120</v>
      </c>
      <c r="C122" s="43">
        <v>564211</v>
      </c>
      <c r="D122" s="43"/>
      <c r="E122" s="43"/>
      <c r="F122" s="8">
        <v>27</v>
      </c>
      <c r="G122" s="8"/>
      <c r="H122" s="8"/>
      <c r="I122" s="9">
        <f t="shared" si="6"/>
        <v>27</v>
      </c>
      <c r="J122" s="10">
        <v>27</v>
      </c>
      <c r="K122" s="11">
        <v>27</v>
      </c>
      <c r="L122" s="44">
        <f t="shared" si="7"/>
        <v>0</v>
      </c>
      <c r="M122" s="45">
        <f t="shared" si="8"/>
        <v>0</v>
      </c>
    </row>
    <row r="123" spans="2:13" ht="18.75" x14ac:dyDescent="0.3">
      <c r="B123" s="3">
        <v>121</v>
      </c>
      <c r="C123" s="43">
        <v>564211</v>
      </c>
      <c r="D123" s="43"/>
      <c r="E123" s="43"/>
      <c r="F123" s="8">
        <v>27</v>
      </c>
      <c r="G123" s="8"/>
      <c r="H123" s="8"/>
      <c r="I123" s="9">
        <f t="shared" si="6"/>
        <v>27</v>
      </c>
      <c r="J123" s="10">
        <v>27</v>
      </c>
      <c r="K123" s="11">
        <v>27</v>
      </c>
      <c r="L123" s="44">
        <f t="shared" si="7"/>
        <v>0</v>
      </c>
      <c r="M123" s="45">
        <f t="shared" si="8"/>
        <v>0</v>
      </c>
    </row>
    <row r="124" spans="2:13" ht="18.75" x14ac:dyDescent="0.3">
      <c r="B124" s="3">
        <v>122</v>
      </c>
      <c r="C124" s="43">
        <v>564211</v>
      </c>
      <c r="D124" s="43"/>
      <c r="E124" s="43"/>
      <c r="F124" s="8">
        <v>27</v>
      </c>
      <c r="G124" s="8"/>
      <c r="H124" s="8"/>
      <c r="I124" s="9">
        <f t="shared" si="6"/>
        <v>27</v>
      </c>
      <c r="J124" s="10">
        <v>27</v>
      </c>
      <c r="K124" s="11">
        <v>27</v>
      </c>
      <c r="L124" s="44">
        <f t="shared" si="7"/>
        <v>0</v>
      </c>
      <c r="M124" s="45">
        <f t="shared" si="8"/>
        <v>0</v>
      </c>
    </row>
    <row r="125" spans="2:13" ht="18.75" x14ac:dyDescent="0.3">
      <c r="B125" s="3">
        <v>123</v>
      </c>
      <c r="C125" s="43">
        <v>564211</v>
      </c>
      <c r="D125" s="43"/>
      <c r="E125" s="43"/>
      <c r="F125" s="8">
        <v>27</v>
      </c>
      <c r="G125" s="8"/>
      <c r="H125" s="8"/>
      <c r="I125" s="9">
        <f t="shared" si="6"/>
        <v>27</v>
      </c>
      <c r="J125" s="10">
        <v>27</v>
      </c>
      <c r="K125" s="11">
        <v>27</v>
      </c>
      <c r="L125" s="44">
        <f t="shared" si="7"/>
        <v>0</v>
      </c>
      <c r="M125" s="45">
        <f t="shared" si="8"/>
        <v>0</v>
      </c>
    </row>
    <row r="126" spans="2:13" ht="18.75" x14ac:dyDescent="0.3">
      <c r="B126" s="3">
        <v>124</v>
      </c>
      <c r="C126" s="43">
        <v>564211</v>
      </c>
      <c r="D126" s="43"/>
      <c r="E126" s="43"/>
      <c r="F126" s="8">
        <v>27</v>
      </c>
      <c r="G126" s="8"/>
      <c r="H126" s="8"/>
      <c r="I126" s="9">
        <f t="shared" si="6"/>
        <v>27</v>
      </c>
      <c r="J126" s="10">
        <v>27</v>
      </c>
      <c r="K126" s="11">
        <v>27</v>
      </c>
      <c r="L126" s="44">
        <f t="shared" si="7"/>
        <v>0</v>
      </c>
      <c r="M126" s="45">
        <f t="shared" si="8"/>
        <v>0</v>
      </c>
    </row>
    <row r="127" spans="2:13" ht="18.75" x14ac:dyDescent="0.3">
      <c r="B127" s="3">
        <v>125</v>
      </c>
      <c r="C127" s="43">
        <v>564211</v>
      </c>
      <c r="D127" s="43"/>
      <c r="E127" s="43"/>
      <c r="F127" s="8">
        <v>27</v>
      </c>
      <c r="G127" s="8"/>
      <c r="H127" s="8"/>
      <c r="I127" s="9">
        <f t="shared" si="6"/>
        <v>27</v>
      </c>
      <c r="J127" s="10">
        <v>27</v>
      </c>
      <c r="K127" s="11">
        <v>27</v>
      </c>
      <c r="L127" s="44">
        <f t="shared" si="7"/>
        <v>0</v>
      </c>
      <c r="M127" s="45">
        <f t="shared" si="8"/>
        <v>0</v>
      </c>
    </row>
    <row r="128" spans="2:13" ht="18.75" x14ac:dyDescent="0.3">
      <c r="B128" s="3">
        <v>126</v>
      </c>
      <c r="C128" s="43">
        <v>564211</v>
      </c>
      <c r="D128" s="43"/>
      <c r="E128" s="43"/>
      <c r="F128" s="8">
        <v>27</v>
      </c>
      <c r="G128" s="8"/>
      <c r="H128" s="8"/>
      <c r="I128" s="9">
        <f t="shared" si="6"/>
        <v>27</v>
      </c>
      <c r="J128" s="10">
        <v>27</v>
      </c>
      <c r="K128" s="11">
        <v>27</v>
      </c>
      <c r="L128" s="44">
        <f t="shared" si="7"/>
        <v>0</v>
      </c>
      <c r="M128" s="45">
        <f t="shared" si="8"/>
        <v>0</v>
      </c>
    </row>
    <row r="129" spans="1:13" ht="18.75" x14ac:dyDescent="0.3">
      <c r="B129" s="3">
        <v>127</v>
      </c>
      <c r="C129" s="43">
        <v>564211</v>
      </c>
      <c r="D129" s="43"/>
      <c r="E129" s="43"/>
      <c r="F129" s="8">
        <v>27</v>
      </c>
      <c r="G129" s="8"/>
      <c r="H129" s="8"/>
      <c r="I129" s="9">
        <f t="shared" si="6"/>
        <v>27</v>
      </c>
      <c r="J129" s="10">
        <v>27</v>
      </c>
      <c r="K129" s="11">
        <v>27</v>
      </c>
      <c r="L129" s="44">
        <f t="shared" si="7"/>
        <v>0</v>
      </c>
      <c r="M129" s="45">
        <f t="shared" si="8"/>
        <v>0</v>
      </c>
    </row>
    <row r="130" spans="1:13" ht="18.75" x14ac:dyDescent="0.3">
      <c r="B130" s="3">
        <v>128</v>
      </c>
      <c r="C130" s="43">
        <v>564211</v>
      </c>
      <c r="D130" s="43"/>
      <c r="E130" s="43"/>
      <c r="F130" s="8">
        <v>27</v>
      </c>
      <c r="G130" s="8"/>
      <c r="H130" s="8"/>
      <c r="I130" s="9">
        <f t="shared" si="6"/>
        <v>27</v>
      </c>
      <c r="J130" s="10">
        <v>27</v>
      </c>
      <c r="K130" s="11">
        <v>27</v>
      </c>
      <c r="L130" s="44">
        <f t="shared" si="7"/>
        <v>0</v>
      </c>
      <c r="M130" s="45">
        <f t="shared" si="8"/>
        <v>0</v>
      </c>
    </row>
    <row r="131" spans="1:13" ht="18.75" x14ac:dyDescent="0.3">
      <c r="B131" s="3">
        <v>129</v>
      </c>
      <c r="C131" s="43">
        <v>564211</v>
      </c>
      <c r="D131" s="43"/>
      <c r="E131" s="43"/>
      <c r="F131" s="8">
        <v>27</v>
      </c>
      <c r="G131" s="8"/>
      <c r="H131" s="8"/>
      <c r="I131" s="9">
        <f t="shared" si="6"/>
        <v>27</v>
      </c>
      <c r="J131" s="10">
        <v>27</v>
      </c>
      <c r="K131" s="11">
        <v>27</v>
      </c>
      <c r="L131" s="44">
        <f t="shared" si="7"/>
        <v>0</v>
      </c>
      <c r="M131" s="45">
        <f t="shared" si="8"/>
        <v>0</v>
      </c>
    </row>
    <row r="132" spans="1:13" ht="18.75" x14ac:dyDescent="0.3">
      <c r="B132" s="3">
        <v>130</v>
      </c>
      <c r="C132" s="43">
        <v>564211</v>
      </c>
      <c r="D132" s="43"/>
      <c r="E132" s="43"/>
      <c r="F132" s="8">
        <v>27</v>
      </c>
      <c r="G132" s="8"/>
      <c r="H132" s="8"/>
      <c r="I132" s="9">
        <f t="shared" ref="I132:I152" si="9">SUM(F132:H132)</f>
        <v>27</v>
      </c>
      <c r="J132" s="10">
        <v>27</v>
      </c>
      <c r="K132" s="11">
        <v>27</v>
      </c>
      <c r="L132" s="44">
        <f t="shared" ref="L132:L152" si="10">I132-J132</f>
        <v>0</v>
      </c>
      <c r="M132" s="45">
        <f t="shared" ref="M132:M152" si="11">I132-K132</f>
        <v>0</v>
      </c>
    </row>
    <row r="133" spans="1:13" ht="18.75" x14ac:dyDescent="0.3">
      <c r="B133" s="3">
        <v>131</v>
      </c>
      <c r="C133" s="43">
        <v>564211</v>
      </c>
      <c r="D133" s="43"/>
      <c r="E133" s="43"/>
      <c r="F133" s="8">
        <v>27</v>
      </c>
      <c r="G133" s="8"/>
      <c r="H133" s="8"/>
      <c r="I133" s="9">
        <f t="shared" si="9"/>
        <v>27</v>
      </c>
      <c r="J133" s="10">
        <v>27</v>
      </c>
      <c r="K133" s="11">
        <v>27</v>
      </c>
      <c r="L133" s="44">
        <f t="shared" si="10"/>
        <v>0</v>
      </c>
      <c r="M133" s="45">
        <f t="shared" si="11"/>
        <v>0</v>
      </c>
    </row>
    <row r="134" spans="1:13" ht="18.75" x14ac:dyDescent="0.3">
      <c r="B134" s="3">
        <v>132</v>
      </c>
      <c r="C134" s="43">
        <v>564211</v>
      </c>
      <c r="D134" s="43"/>
      <c r="E134" s="43"/>
      <c r="F134" s="8">
        <v>27</v>
      </c>
      <c r="G134" s="8"/>
      <c r="H134" s="8"/>
      <c r="I134" s="9">
        <f t="shared" si="9"/>
        <v>27</v>
      </c>
      <c r="J134" s="10">
        <v>27</v>
      </c>
      <c r="K134" s="11">
        <v>27</v>
      </c>
      <c r="L134" s="44">
        <f t="shared" si="10"/>
        <v>0</v>
      </c>
      <c r="M134" s="45">
        <f t="shared" si="11"/>
        <v>0</v>
      </c>
    </row>
    <row r="135" spans="1:13" ht="18.75" x14ac:dyDescent="0.3">
      <c r="B135" s="3">
        <v>133</v>
      </c>
      <c r="C135" s="43">
        <v>564211</v>
      </c>
      <c r="D135" s="43"/>
      <c r="E135" s="43"/>
      <c r="F135" s="8">
        <v>27</v>
      </c>
      <c r="G135" s="8"/>
      <c r="H135" s="8"/>
      <c r="I135" s="9">
        <f t="shared" si="9"/>
        <v>27</v>
      </c>
      <c r="J135" s="10">
        <v>27</v>
      </c>
      <c r="K135" s="11">
        <v>27</v>
      </c>
      <c r="L135" s="44">
        <f t="shared" si="10"/>
        <v>0</v>
      </c>
      <c r="M135" s="45">
        <f t="shared" si="11"/>
        <v>0</v>
      </c>
    </row>
    <row r="136" spans="1:13" ht="18.75" x14ac:dyDescent="0.3">
      <c r="A136" s="25"/>
      <c r="B136" s="3">
        <v>134</v>
      </c>
      <c r="C136" s="43">
        <v>564211</v>
      </c>
      <c r="D136" s="43"/>
      <c r="E136" s="43"/>
      <c r="F136" s="8">
        <v>27</v>
      </c>
      <c r="G136" s="8"/>
      <c r="H136" s="8"/>
      <c r="I136" s="9">
        <f t="shared" si="9"/>
        <v>27</v>
      </c>
      <c r="J136" s="10">
        <v>27</v>
      </c>
      <c r="K136" s="11">
        <v>27</v>
      </c>
      <c r="L136" s="44">
        <f t="shared" si="10"/>
        <v>0</v>
      </c>
      <c r="M136" s="45">
        <f t="shared" si="11"/>
        <v>0</v>
      </c>
    </row>
    <row r="137" spans="1:13" ht="18.75" x14ac:dyDescent="0.3">
      <c r="A137" s="25"/>
      <c r="B137" s="3">
        <v>135</v>
      </c>
      <c r="C137" s="43">
        <v>564211</v>
      </c>
      <c r="D137" s="43"/>
      <c r="E137" s="43"/>
      <c r="F137" s="8">
        <v>27</v>
      </c>
      <c r="G137" s="8"/>
      <c r="H137" s="8"/>
      <c r="I137" s="9">
        <f t="shared" si="9"/>
        <v>27</v>
      </c>
      <c r="J137" s="10">
        <v>27</v>
      </c>
      <c r="K137" s="11">
        <v>27</v>
      </c>
      <c r="L137" s="44">
        <f t="shared" si="10"/>
        <v>0</v>
      </c>
      <c r="M137" s="45">
        <f t="shared" si="11"/>
        <v>0</v>
      </c>
    </row>
    <row r="138" spans="1:13" ht="18.75" x14ac:dyDescent="0.3">
      <c r="B138" s="3">
        <v>136</v>
      </c>
      <c r="C138" s="43">
        <v>564211</v>
      </c>
      <c r="D138" s="43"/>
      <c r="E138" s="43"/>
      <c r="F138" s="8">
        <v>27</v>
      </c>
      <c r="G138" s="8"/>
      <c r="H138" s="8"/>
      <c r="I138" s="9">
        <f t="shared" si="9"/>
        <v>27</v>
      </c>
      <c r="J138" s="10">
        <v>27</v>
      </c>
      <c r="K138" s="11">
        <v>27</v>
      </c>
      <c r="L138" s="44">
        <f t="shared" si="10"/>
        <v>0</v>
      </c>
      <c r="M138" s="45">
        <f t="shared" si="11"/>
        <v>0</v>
      </c>
    </row>
    <row r="139" spans="1:13" ht="18.75" x14ac:dyDescent="0.3">
      <c r="B139" s="3">
        <v>137</v>
      </c>
      <c r="C139" s="43">
        <v>564211</v>
      </c>
      <c r="D139" s="43"/>
      <c r="E139" s="43"/>
      <c r="F139" s="8">
        <v>27</v>
      </c>
      <c r="G139" s="8"/>
      <c r="H139" s="8"/>
      <c r="I139" s="9">
        <f t="shared" si="9"/>
        <v>27</v>
      </c>
      <c r="J139" s="10">
        <v>27</v>
      </c>
      <c r="K139" s="11">
        <v>27</v>
      </c>
      <c r="L139" s="44">
        <f t="shared" si="10"/>
        <v>0</v>
      </c>
      <c r="M139" s="45">
        <f t="shared" si="11"/>
        <v>0</v>
      </c>
    </row>
    <row r="140" spans="1:13" ht="18.75" x14ac:dyDescent="0.3">
      <c r="B140" s="3">
        <v>138</v>
      </c>
      <c r="C140" s="43">
        <v>564211</v>
      </c>
      <c r="D140" s="43"/>
      <c r="E140" s="43"/>
      <c r="F140" s="8">
        <v>27</v>
      </c>
      <c r="G140" s="8"/>
      <c r="H140" s="8"/>
      <c r="I140" s="9">
        <f t="shared" si="9"/>
        <v>27</v>
      </c>
      <c r="J140" s="10">
        <v>27</v>
      </c>
      <c r="K140" s="11">
        <v>27</v>
      </c>
      <c r="L140" s="44">
        <f t="shared" si="10"/>
        <v>0</v>
      </c>
      <c r="M140" s="45">
        <f t="shared" si="11"/>
        <v>0</v>
      </c>
    </row>
    <row r="141" spans="1:13" ht="18.75" x14ac:dyDescent="0.3">
      <c r="B141" s="3">
        <v>139</v>
      </c>
      <c r="C141" s="43">
        <v>564211</v>
      </c>
      <c r="D141" s="43"/>
      <c r="E141" s="43"/>
      <c r="F141" s="8">
        <v>27</v>
      </c>
      <c r="G141" s="8"/>
      <c r="H141" s="8"/>
      <c r="I141" s="9">
        <f t="shared" si="9"/>
        <v>27</v>
      </c>
      <c r="J141" s="10">
        <v>27</v>
      </c>
      <c r="K141" s="11">
        <v>27</v>
      </c>
      <c r="L141" s="44">
        <f t="shared" si="10"/>
        <v>0</v>
      </c>
      <c r="M141" s="45">
        <f t="shared" si="11"/>
        <v>0</v>
      </c>
    </row>
    <row r="142" spans="1:13" ht="18.75" x14ac:dyDescent="0.3">
      <c r="B142" s="3">
        <v>140</v>
      </c>
      <c r="C142" s="43">
        <v>564211</v>
      </c>
      <c r="D142" s="43"/>
      <c r="E142" s="43"/>
      <c r="F142" s="8">
        <v>27</v>
      </c>
      <c r="G142" s="8"/>
      <c r="H142" s="8"/>
      <c r="I142" s="9">
        <f t="shared" si="9"/>
        <v>27</v>
      </c>
      <c r="J142" s="10">
        <v>27</v>
      </c>
      <c r="K142" s="11">
        <v>27</v>
      </c>
      <c r="L142" s="44">
        <f t="shared" si="10"/>
        <v>0</v>
      </c>
      <c r="M142" s="45">
        <f t="shared" si="11"/>
        <v>0</v>
      </c>
    </row>
    <row r="143" spans="1:13" ht="18.75" x14ac:dyDescent="0.3">
      <c r="B143" s="3">
        <v>141</v>
      </c>
      <c r="C143" s="43">
        <v>564211</v>
      </c>
      <c r="D143" s="43"/>
      <c r="E143" s="43"/>
      <c r="F143" s="8">
        <v>27</v>
      </c>
      <c r="G143" s="8"/>
      <c r="H143" s="8"/>
      <c r="I143" s="9">
        <f t="shared" si="9"/>
        <v>27</v>
      </c>
      <c r="J143" s="10">
        <v>27</v>
      </c>
      <c r="K143" s="11">
        <v>27</v>
      </c>
      <c r="L143" s="44">
        <f t="shared" si="10"/>
        <v>0</v>
      </c>
      <c r="M143" s="45">
        <f t="shared" si="11"/>
        <v>0</v>
      </c>
    </row>
    <row r="144" spans="1:13" ht="18.75" x14ac:dyDescent="0.3">
      <c r="B144" s="3">
        <v>142</v>
      </c>
      <c r="C144" s="43">
        <v>564211</v>
      </c>
      <c r="D144" s="43"/>
      <c r="E144" s="43"/>
      <c r="F144" s="8">
        <v>27</v>
      </c>
      <c r="G144" s="8"/>
      <c r="H144" s="8"/>
      <c r="I144" s="9">
        <f t="shared" si="9"/>
        <v>27</v>
      </c>
      <c r="J144" s="10">
        <v>27</v>
      </c>
      <c r="K144" s="11">
        <v>27</v>
      </c>
      <c r="L144" s="44">
        <f t="shared" si="10"/>
        <v>0</v>
      </c>
      <c r="M144" s="45">
        <f t="shared" si="11"/>
        <v>0</v>
      </c>
    </row>
    <row r="145" spans="2:13" ht="18.75" x14ac:dyDescent="0.3">
      <c r="B145" s="3">
        <v>143</v>
      </c>
      <c r="C145" s="43">
        <v>564211</v>
      </c>
      <c r="D145" s="43"/>
      <c r="E145" s="43"/>
      <c r="F145" s="8">
        <v>27</v>
      </c>
      <c r="G145" s="8"/>
      <c r="H145" s="8"/>
      <c r="I145" s="9">
        <f t="shared" si="9"/>
        <v>27</v>
      </c>
      <c r="J145" s="10">
        <v>27</v>
      </c>
      <c r="K145" s="11">
        <v>27</v>
      </c>
      <c r="L145" s="44">
        <f t="shared" si="10"/>
        <v>0</v>
      </c>
      <c r="M145" s="45">
        <f t="shared" si="11"/>
        <v>0</v>
      </c>
    </row>
    <row r="146" spans="2:13" ht="18.75" x14ac:dyDescent="0.3">
      <c r="B146" s="3">
        <v>144</v>
      </c>
      <c r="C146" s="43">
        <v>564211</v>
      </c>
      <c r="D146" s="43"/>
      <c r="E146" s="43"/>
      <c r="F146" s="8">
        <v>27</v>
      </c>
      <c r="G146" s="8"/>
      <c r="H146" s="8"/>
      <c r="I146" s="9">
        <f t="shared" si="9"/>
        <v>27</v>
      </c>
      <c r="J146" s="10">
        <v>27</v>
      </c>
      <c r="K146" s="11">
        <v>27</v>
      </c>
      <c r="L146" s="44">
        <f t="shared" si="10"/>
        <v>0</v>
      </c>
      <c r="M146" s="45">
        <f t="shared" si="11"/>
        <v>0</v>
      </c>
    </row>
    <row r="147" spans="2:13" ht="18.75" x14ac:dyDescent="0.3">
      <c r="B147" s="3">
        <v>145</v>
      </c>
      <c r="C147" s="43">
        <v>564211</v>
      </c>
      <c r="D147" s="43"/>
      <c r="E147" s="43"/>
      <c r="F147" s="8">
        <v>27</v>
      </c>
      <c r="G147" s="8"/>
      <c r="H147" s="8"/>
      <c r="I147" s="9">
        <f t="shared" si="9"/>
        <v>27</v>
      </c>
      <c r="J147" s="10">
        <v>27</v>
      </c>
      <c r="K147" s="11">
        <v>27</v>
      </c>
      <c r="L147" s="44">
        <f t="shared" si="10"/>
        <v>0</v>
      </c>
      <c r="M147" s="45">
        <f t="shared" si="11"/>
        <v>0</v>
      </c>
    </row>
    <row r="148" spans="2:13" ht="18.75" x14ac:dyDescent="0.3">
      <c r="B148" s="3">
        <v>146</v>
      </c>
      <c r="C148" s="43">
        <v>564211</v>
      </c>
      <c r="D148" s="43"/>
      <c r="E148" s="43"/>
      <c r="F148" s="8">
        <v>27</v>
      </c>
      <c r="G148" s="8"/>
      <c r="H148" s="8"/>
      <c r="I148" s="9">
        <f t="shared" si="9"/>
        <v>27</v>
      </c>
      <c r="J148" s="10">
        <v>27</v>
      </c>
      <c r="K148" s="11">
        <v>27</v>
      </c>
      <c r="L148" s="44">
        <f t="shared" si="10"/>
        <v>0</v>
      </c>
      <c r="M148" s="45">
        <f t="shared" si="11"/>
        <v>0</v>
      </c>
    </row>
    <row r="149" spans="2:13" ht="18.75" x14ac:dyDescent="0.3">
      <c r="B149" s="3">
        <v>147</v>
      </c>
      <c r="C149" s="43">
        <v>564211</v>
      </c>
      <c r="D149" s="43"/>
      <c r="E149" s="43"/>
      <c r="F149" s="8">
        <v>27</v>
      </c>
      <c r="G149" s="8"/>
      <c r="H149" s="8"/>
      <c r="I149" s="9">
        <f t="shared" si="9"/>
        <v>27</v>
      </c>
      <c r="J149" s="10">
        <v>27</v>
      </c>
      <c r="K149" s="11">
        <v>27</v>
      </c>
      <c r="L149" s="44">
        <f t="shared" si="10"/>
        <v>0</v>
      </c>
      <c r="M149" s="45">
        <f t="shared" si="11"/>
        <v>0</v>
      </c>
    </row>
    <row r="150" spans="2:13" ht="18.75" x14ac:dyDescent="0.3">
      <c r="B150" s="3">
        <v>148</v>
      </c>
      <c r="C150" s="43">
        <v>564211</v>
      </c>
      <c r="D150" s="43"/>
      <c r="E150" s="43"/>
      <c r="F150" s="8">
        <v>27</v>
      </c>
      <c r="G150" s="8"/>
      <c r="H150" s="8"/>
      <c r="I150" s="9">
        <f t="shared" si="9"/>
        <v>27</v>
      </c>
      <c r="J150" s="10">
        <v>27</v>
      </c>
      <c r="K150" s="11">
        <v>27</v>
      </c>
      <c r="L150" s="44">
        <f t="shared" si="10"/>
        <v>0</v>
      </c>
      <c r="M150" s="45">
        <f t="shared" si="11"/>
        <v>0</v>
      </c>
    </row>
    <row r="151" spans="2:13" ht="18.75" x14ac:dyDescent="0.3">
      <c r="B151" s="3">
        <v>149</v>
      </c>
      <c r="C151" s="43">
        <v>564211</v>
      </c>
      <c r="D151" s="43"/>
      <c r="E151" s="43"/>
      <c r="F151" s="8">
        <v>27</v>
      </c>
      <c r="G151" s="8"/>
      <c r="H151" s="8"/>
      <c r="I151" s="9">
        <f t="shared" si="9"/>
        <v>27</v>
      </c>
      <c r="J151" s="10">
        <v>27</v>
      </c>
      <c r="K151" s="11">
        <v>27</v>
      </c>
      <c r="L151" s="44">
        <f t="shared" si="10"/>
        <v>0</v>
      </c>
      <c r="M151" s="45">
        <f t="shared" si="11"/>
        <v>0</v>
      </c>
    </row>
    <row r="152" spans="2:13" ht="18.75" x14ac:dyDescent="0.3">
      <c r="B152" s="3">
        <v>150</v>
      </c>
      <c r="C152" s="43">
        <v>564211</v>
      </c>
      <c r="D152" s="43"/>
      <c r="E152" s="43"/>
      <c r="F152" s="8">
        <v>27</v>
      </c>
      <c r="G152" s="8"/>
      <c r="H152" s="8"/>
      <c r="I152" s="9">
        <f t="shared" si="9"/>
        <v>27</v>
      </c>
      <c r="J152" s="10">
        <v>27</v>
      </c>
      <c r="K152" s="11">
        <v>27</v>
      </c>
      <c r="L152" s="44">
        <f t="shared" si="10"/>
        <v>0</v>
      </c>
      <c r="M152" s="45">
        <f t="shared" si="11"/>
        <v>0</v>
      </c>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25"/>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25"/>
      <c r="B225" s="3"/>
      <c r="C225" s="7"/>
      <c r="D225" s="7"/>
      <c r="E225" s="7"/>
      <c r="F225" s="16"/>
      <c r="G225" s="16"/>
      <c r="H225" s="16"/>
      <c r="I225" s="17"/>
      <c r="J225" s="16"/>
      <c r="K225" s="16"/>
      <c r="L225" s="18"/>
      <c r="M225" s="18"/>
    </row>
    <row r="226" spans="1:13" ht="18.75" x14ac:dyDescent="0.3">
      <c r="A226" s="25"/>
      <c r="B226" s="3"/>
      <c r="C226" s="7"/>
      <c r="D226" s="7"/>
      <c r="E226" s="7"/>
      <c r="F226" s="16"/>
      <c r="G226" s="16"/>
      <c r="H226" s="19"/>
      <c r="I226" s="17"/>
      <c r="J226" s="16"/>
      <c r="K226" s="16"/>
      <c r="L226" s="18"/>
      <c r="M226" s="18"/>
    </row>
    <row r="227" spans="1:13" ht="18.75" x14ac:dyDescent="0.3">
      <c r="A227" s="25"/>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4</vt:i4>
      </vt:variant>
    </vt:vector>
  </HeadingPairs>
  <TitlesOfParts>
    <vt:vector size="12" baseType="lpstr">
      <vt:lpstr>Facture</vt:lpstr>
      <vt:lpstr>colonne</vt:lpstr>
      <vt:lpstr>Courante</vt:lpstr>
      <vt:lpstr>Aigüe</vt:lpstr>
      <vt:lpstr>Chronique</vt:lpstr>
      <vt:lpstr>Lymphoedème</vt:lpstr>
      <vt:lpstr>Lourde</vt:lpstr>
      <vt:lpstr>Palliatif</vt:lpstr>
      <vt:lpstr>attention</vt:lpstr>
      <vt:lpstr>facture</vt:lpstr>
      <vt:lpstr>sexe</vt:lpstr>
      <vt:lpstr>type</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Arigui</dc:creator>
  <cp:lastModifiedBy>Arigui</cp:lastModifiedBy>
  <cp:lastPrinted>2023-01-22T12:48:14Z</cp:lastPrinted>
  <dcterms:created xsi:type="dcterms:W3CDTF">2023-01-19T23:44:28Z</dcterms:created>
  <dcterms:modified xsi:type="dcterms:W3CDTF">2023-01-22T13:16:12Z</dcterms:modified>
</cp:coreProperties>
</file>