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HMED\OneDrive\Bureau\liste de classes\"/>
    </mc:Choice>
  </mc:AlternateContent>
  <xr:revisionPtr revIDLastSave="0" documentId="13_ncr:1_{5CDCBD06-6EC7-4480-BC9F-B329AEA565B6}" xr6:coauthVersionLast="47" xr6:coauthVersionMax="47" xr10:uidLastSave="{00000000-0000-0000-0000-000000000000}"/>
  <bookViews>
    <workbookView xWindow="-108" yWindow="-108" windowWidth="23256" windowHeight="12456" activeTab="7" xr2:uid="{71591166-3F56-40EF-82C2-89CD067A575A}"/>
  </bookViews>
  <sheets>
    <sheet name="1AC5" sheetId="1" r:id="rId1"/>
    <sheet name="1AC-6" sheetId="7" r:id="rId2"/>
    <sheet name="1AC-7" sheetId="8" r:id="rId3"/>
    <sheet name="1AC-8" sheetId="9" r:id="rId4"/>
    <sheet name="1AC6" sheetId="5" state="hidden" r:id="rId5"/>
    <sheet name="1AC7" sheetId="2" state="hidden" r:id="rId6"/>
    <sheet name="1AC8" sheetId="3" state="hidden" r:id="rId7"/>
    <sheet name="BD" sheetId="4" r:id="rId8"/>
    <sheet name="performance" sheetId="6" state="hidden" r:id="rId9"/>
  </sheets>
  <externalReferences>
    <externalReference r:id="rId10"/>
  </externalReferences>
  <definedNames>
    <definedName name="Genre">[1]!Tableau1[[#Headers],[GARÇON]:[FILLE]]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" i="9" l="1"/>
  <c r="Z12" i="9"/>
  <c r="Z17" i="9"/>
  <c r="AD17" i="9" s="1"/>
  <c r="Z13" i="9"/>
  <c r="AD13" i="9" s="1"/>
  <c r="Z14" i="9"/>
  <c r="AD14" i="9" s="1"/>
  <c r="Z15" i="9"/>
  <c r="AD15" i="9" s="1"/>
  <c r="Z16" i="9"/>
  <c r="Z18" i="9"/>
  <c r="AD18" i="9" s="1"/>
  <c r="Z19" i="9"/>
  <c r="AD19" i="9" s="1"/>
  <c r="Z20" i="9"/>
  <c r="Z21" i="9"/>
  <c r="Z22" i="9"/>
  <c r="AD22" i="9" s="1"/>
  <c r="Z23" i="9"/>
  <c r="AD23" i="9" s="1"/>
  <c r="Z24" i="9"/>
  <c r="Z25" i="9"/>
  <c r="AD25" i="9" s="1"/>
  <c r="Z26" i="9"/>
  <c r="AD26" i="9" s="1"/>
  <c r="Z27" i="9"/>
  <c r="AD27" i="9" s="1"/>
  <c r="Z28" i="9"/>
  <c r="Z29" i="9"/>
  <c r="Z30" i="9"/>
  <c r="AD30" i="9" s="1"/>
  <c r="Z31" i="9"/>
  <c r="AD31" i="9" s="1"/>
  <c r="Z32" i="9"/>
  <c r="Z33" i="9"/>
  <c r="Z34" i="9"/>
  <c r="AD34" i="9" s="1"/>
  <c r="Z35" i="9"/>
  <c r="AD35" i="9" s="1"/>
  <c r="Z36" i="9"/>
  <c r="Z37" i="9"/>
  <c r="AD37" i="9" s="1"/>
  <c r="Z38" i="9"/>
  <c r="AD38" i="9" s="1"/>
  <c r="Z39" i="9"/>
  <c r="AD39" i="9" s="1"/>
  <c r="Z40" i="9"/>
  <c r="Z41" i="9"/>
  <c r="Z42" i="9"/>
  <c r="AD42" i="9" s="1"/>
  <c r="Z43" i="9"/>
  <c r="AD43" i="9" s="1"/>
  <c r="Z44" i="9"/>
  <c r="Z45" i="9"/>
  <c r="Z46" i="9"/>
  <c r="AD46" i="9" s="1"/>
  <c r="Z47" i="9"/>
  <c r="AD47" i="9" s="1"/>
  <c r="Z48" i="9"/>
  <c r="Z49" i="9"/>
  <c r="Z50" i="9"/>
  <c r="AD50" i="9" s="1"/>
  <c r="Z51" i="9"/>
  <c r="AD51" i="9" s="1"/>
  <c r="Z52" i="9"/>
  <c r="AD52" i="9" s="1"/>
  <c r="Z53" i="9"/>
  <c r="AD11" i="9"/>
  <c r="AD24" i="9"/>
  <c r="AD32" i="9"/>
  <c r="AD36" i="9"/>
  <c r="AD40" i="9"/>
  <c r="AD44" i="9"/>
  <c r="AD48" i="9"/>
  <c r="AE31" i="9"/>
  <c r="Z12" i="1"/>
  <c r="AD12" i="1" s="1"/>
  <c r="Z11" i="1"/>
  <c r="Z12" i="7"/>
  <c r="AD12" i="7" s="1"/>
  <c r="AE12" i="7"/>
  <c r="AF12" i="7"/>
  <c r="AG12" i="7"/>
  <c r="Z13" i="7"/>
  <c r="AD13" i="7" s="1"/>
  <c r="AE13" i="7"/>
  <c r="AF13" i="7"/>
  <c r="AG13" i="7"/>
  <c r="AG53" i="9"/>
  <c r="AF53" i="9"/>
  <c r="AE53" i="9"/>
  <c r="AD53" i="9"/>
  <c r="AG52" i="9"/>
  <c r="AF52" i="9"/>
  <c r="AE52" i="9"/>
  <c r="AG51" i="9"/>
  <c r="AF51" i="9"/>
  <c r="AE51" i="9"/>
  <c r="AG50" i="9"/>
  <c r="AF50" i="9"/>
  <c r="AE50" i="9"/>
  <c r="AG49" i="9"/>
  <c r="AF49" i="9"/>
  <c r="AE49" i="9"/>
  <c r="AD49" i="9"/>
  <c r="AG48" i="9"/>
  <c r="AF48" i="9"/>
  <c r="AE48" i="9"/>
  <c r="G48" i="9"/>
  <c r="AG47" i="9"/>
  <c r="AF47" i="9"/>
  <c r="AE47" i="9"/>
  <c r="G47" i="9"/>
  <c r="AG46" i="9"/>
  <c r="AF46" i="9"/>
  <c r="AE46" i="9"/>
  <c r="G46" i="9"/>
  <c r="AG45" i="9"/>
  <c r="AF45" i="9"/>
  <c r="AE45" i="9"/>
  <c r="AD45" i="9"/>
  <c r="G45" i="9"/>
  <c r="AG44" i="9"/>
  <c r="AF44" i="9"/>
  <c r="AE44" i="9"/>
  <c r="G44" i="9"/>
  <c r="AG43" i="9"/>
  <c r="AF43" i="9"/>
  <c r="AE43" i="9"/>
  <c r="G43" i="9"/>
  <c r="AG42" i="9"/>
  <c r="AF42" i="9"/>
  <c r="AE42" i="9"/>
  <c r="G42" i="9"/>
  <c r="AG41" i="9"/>
  <c r="AF41" i="9"/>
  <c r="AE41" i="9"/>
  <c r="AD41" i="9"/>
  <c r="G41" i="9"/>
  <c r="AG40" i="9"/>
  <c r="AF40" i="9"/>
  <c r="AE40" i="9"/>
  <c r="G40" i="9"/>
  <c r="AG39" i="9"/>
  <c r="AF39" i="9"/>
  <c r="AE39" i="9"/>
  <c r="G39" i="9"/>
  <c r="AG38" i="9"/>
  <c r="AF38" i="9"/>
  <c r="AE38" i="9"/>
  <c r="G38" i="9"/>
  <c r="AG37" i="9"/>
  <c r="AF37" i="9"/>
  <c r="AE37" i="9"/>
  <c r="G37" i="9"/>
  <c r="AG36" i="9"/>
  <c r="AF36" i="9"/>
  <c r="AE36" i="9"/>
  <c r="G36" i="9"/>
  <c r="AG35" i="9"/>
  <c r="AF35" i="9"/>
  <c r="AE35" i="9"/>
  <c r="G35" i="9"/>
  <c r="AG34" i="9"/>
  <c r="AF34" i="9"/>
  <c r="AE34" i="9"/>
  <c r="G34" i="9"/>
  <c r="AG33" i="9"/>
  <c r="AF33" i="9"/>
  <c r="AE33" i="9"/>
  <c r="AD33" i="9"/>
  <c r="G33" i="9"/>
  <c r="AG32" i="9"/>
  <c r="AF32" i="9"/>
  <c r="AE32" i="9"/>
  <c r="G32" i="9"/>
  <c r="AG31" i="9"/>
  <c r="AF31" i="9"/>
  <c r="G31" i="9"/>
  <c r="AG30" i="9"/>
  <c r="AF30" i="9"/>
  <c r="AE30" i="9"/>
  <c r="G30" i="9"/>
  <c r="AG29" i="9"/>
  <c r="AF29" i="9"/>
  <c r="AE29" i="9"/>
  <c r="AD29" i="9"/>
  <c r="G29" i="9"/>
  <c r="AG28" i="9"/>
  <c r="AF28" i="9"/>
  <c r="AE28" i="9"/>
  <c r="AD28" i="9"/>
  <c r="G28" i="9"/>
  <c r="AG27" i="9"/>
  <c r="AF27" i="9"/>
  <c r="AE27" i="9"/>
  <c r="G27" i="9"/>
  <c r="AG26" i="9"/>
  <c r="AF26" i="9"/>
  <c r="AE26" i="9"/>
  <c r="G26" i="9"/>
  <c r="AG25" i="9"/>
  <c r="AF25" i="9"/>
  <c r="AE25" i="9"/>
  <c r="G25" i="9"/>
  <c r="AG24" i="9"/>
  <c r="AF24" i="9"/>
  <c r="AE24" i="9"/>
  <c r="G24" i="9"/>
  <c r="AG23" i="9"/>
  <c r="AF23" i="9"/>
  <c r="AE23" i="9"/>
  <c r="G23" i="9"/>
  <c r="AG22" i="9"/>
  <c r="AF22" i="9"/>
  <c r="AE22" i="9"/>
  <c r="G22" i="9"/>
  <c r="AG21" i="9"/>
  <c r="AF21" i="9"/>
  <c r="AE21" i="9"/>
  <c r="AD21" i="9"/>
  <c r="G21" i="9"/>
  <c r="AG20" i="9"/>
  <c r="AF20" i="9"/>
  <c r="AE20" i="9"/>
  <c r="AD20" i="9"/>
  <c r="G20" i="9"/>
  <c r="AG19" i="9"/>
  <c r="AF19" i="9"/>
  <c r="AE19" i="9"/>
  <c r="G19" i="9"/>
  <c r="AG18" i="9"/>
  <c r="AF18" i="9"/>
  <c r="AE18" i="9"/>
  <c r="G18" i="9"/>
  <c r="AG17" i="9"/>
  <c r="AF17" i="9"/>
  <c r="AE17" i="9"/>
  <c r="G17" i="9"/>
  <c r="AG16" i="9"/>
  <c r="AF16" i="9"/>
  <c r="AE16" i="9"/>
  <c r="AD16" i="9"/>
  <c r="G16" i="9"/>
  <c r="AG15" i="9"/>
  <c r="AF15" i="9"/>
  <c r="AE15" i="9"/>
  <c r="G15" i="9"/>
  <c r="AG14" i="9"/>
  <c r="AF14" i="9"/>
  <c r="AE14" i="9"/>
  <c r="G14" i="9"/>
  <c r="AG13" i="9"/>
  <c r="AF13" i="9"/>
  <c r="AE13" i="9"/>
  <c r="G13" i="9"/>
  <c r="AG12" i="9"/>
  <c r="AF12" i="9"/>
  <c r="AE12" i="9"/>
  <c r="AD12" i="9"/>
  <c r="G12" i="9"/>
  <c r="AG11" i="9"/>
  <c r="AF11" i="9"/>
  <c r="AE11" i="9"/>
  <c r="G11" i="9"/>
  <c r="G10" i="9"/>
  <c r="G9" i="9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Z48" i="8"/>
  <c r="G48" i="8"/>
  <c r="AG47" i="8"/>
  <c r="AF47" i="8"/>
  <c r="AE47" i="8"/>
  <c r="Z47" i="8"/>
  <c r="AD47" i="8" s="1"/>
  <c r="G47" i="8"/>
  <c r="AG46" i="8"/>
  <c r="AF46" i="8"/>
  <c r="AE46" i="8"/>
  <c r="AD46" i="8"/>
  <c r="Z46" i="8"/>
  <c r="G46" i="8"/>
  <c r="AG45" i="8"/>
  <c r="AF45" i="8"/>
  <c r="AE45" i="8"/>
  <c r="Z45" i="8"/>
  <c r="AD45" i="8" s="1"/>
  <c r="G45" i="8"/>
  <c r="AG44" i="8"/>
  <c r="AF44" i="8"/>
  <c r="AE44" i="8"/>
  <c r="AD44" i="8"/>
  <c r="Z44" i="8"/>
  <c r="G44" i="8"/>
  <c r="AG43" i="8"/>
  <c r="AF43" i="8"/>
  <c r="AE43" i="8"/>
  <c r="Z43" i="8"/>
  <c r="AD43" i="8" s="1"/>
  <c r="G43" i="8"/>
  <c r="AG42" i="8"/>
  <c r="AF42" i="8"/>
  <c r="AE42" i="8"/>
  <c r="AD42" i="8"/>
  <c r="Z42" i="8"/>
  <c r="G42" i="8"/>
  <c r="AG41" i="8"/>
  <c r="AF41" i="8"/>
  <c r="AE41" i="8"/>
  <c r="Z41" i="8"/>
  <c r="AD41" i="8" s="1"/>
  <c r="G41" i="8"/>
  <c r="AG40" i="8"/>
  <c r="AF40" i="8"/>
  <c r="AE40" i="8"/>
  <c r="AD40" i="8"/>
  <c r="Z40" i="8"/>
  <c r="G40" i="8"/>
  <c r="AG39" i="8"/>
  <c r="AF39" i="8"/>
  <c r="AE39" i="8"/>
  <c r="Z39" i="8"/>
  <c r="AD39" i="8" s="1"/>
  <c r="G39" i="8"/>
  <c r="AG38" i="8"/>
  <c r="AF38" i="8"/>
  <c r="AE38" i="8"/>
  <c r="AD38" i="8"/>
  <c r="Z38" i="8"/>
  <c r="G38" i="8"/>
  <c r="AG37" i="8"/>
  <c r="AF37" i="8"/>
  <c r="AE37" i="8"/>
  <c r="Z37" i="8"/>
  <c r="AD37" i="8" s="1"/>
  <c r="G37" i="8"/>
  <c r="AG36" i="8"/>
  <c r="AF36" i="8"/>
  <c r="AE36" i="8"/>
  <c r="AD36" i="8"/>
  <c r="Z36" i="8"/>
  <c r="G36" i="8"/>
  <c r="AG35" i="8"/>
  <c r="AF35" i="8"/>
  <c r="AE35" i="8"/>
  <c r="Z35" i="8"/>
  <c r="AD35" i="8" s="1"/>
  <c r="G35" i="8"/>
  <c r="AG34" i="8"/>
  <c r="AF34" i="8"/>
  <c r="AE34" i="8"/>
  <c r="AD34" i="8"/>
  <c r="Z34" i="8"/>
  <c r="G34" i="8"/>
  <c r="AG33" i="8"/>
  <c r="AF33" i="8"/>
  <c r="AE33" i="8"/>
  <c r="Z33" i="8"/>
  <c r="AD33" i="8" s="1"/>
  <c r="G33" i="8"/>
  <c r="AG32" i="8"/>
  <c r="AF32" i="8"/>
  <c r="AE32" i="8"/>
  <c r="AD32" i="8"/>
  <c r="Z32" i="8"/>
  <c r="G32" i="8"/>
  <c r="AG31" i="8"/>
  <c r="AF31" i="8"/>
  <c r="AE31" i="8"/>
  <c r="Z31" i="8"/>
  <c r="AD31" i="8" s="1"/>
  <c r="G31" i="8"/>
  <c r="AG30" i="8"/>
  <c r="AF30" i="8"/>
  <c r="AE30" i="8"/>
  <c r="AD30" i="8"/>
  <c r="Z30" i="8"/>
  <c r="G30" i="8"/>
  <c r="AG29" i="8"/>
  <c r="AF29" i="8"/>
  <c r="AE29" i="8"/>
  <c r="Z29" i="8"/>
  <c r="AD29" i="8" s="1"/>
  <c r="G29" i="8"/>
  <c r="AG28" i="8"/>
  <c r="AF28" i="8"/>
  <c r="AE28" i="8"/>
  <c r="AD28" i="8"/>
  <c r="Z28" i="8"/>
  <c r="G28" i="8"/>
  <c r="AG27" i="8"/>
  <c r="AF27" i="8"/>
  <c r="AE27" i="8"/>
  <c r="Z27" i="8"/>
  <c r="AD27" i="8" s="1"/>
  <c r="G27" i="8"/>
  <c r="AG26" i="8"/>
  <c r="AF26" i="8"/>
  <c r="AE26" i="8"/>
  <c r="AD26" i="8"/>
  <c r="Z26" i="8"/>
  <c r="G26" i="8"/>
  <c r="AG25" i="8"/>
  <c r="AF25" i="8"/>
  <c r="AE25" i="8"/>
  <c r="Z25" i="8"/>
  <c r="AD25" i="8" s="1"/>
  <c r="G25" i="8"/>
  <c r="AG24" i="8"/>
  <c r="AF24" i="8"/>
  <c r="AE24" i="8"/>
  <c r="AD24" i="8"/>
  <c r="Z24" i="8"/>
  <c r="G24" i="8"/>
  <c r="AG23" i="8"/>
  <c r="AF23" i="8"/>
  <c r="AE23" i="8"/>
  <c r="Z23" i="8"/>
  <c r="AD23" i="8" s="1"/>
  <c r="G23" i="8"/>
  <c r="AG22" i="8"/>
  <c r="AF22" i="8"/>
  <c r="AE22" i="8"/>
  <c r="AD22" i="8"/>
  <c r="Z22" i="8"/>
  <c r="G22" i="8"/>
  <c r="AG21" i="8"/>
  <c r="AF21" i="8"/>
  <c r="AE21" i="8"/>
  <c r="Z21" i="8"/>
  <c r="AD21" i="8" s="1"/>
  <c r="G21" i="8"/>
  <c r="AG20" i="8"/>
  <c r="AF20" i="8"/>
  <c r="AE20" i="8"/>
  <c r="AD20" i="8"/>
  <c r="Z20" i="8"/>
  <c r="G20" i="8"/>
  <c r="AG19" i="8"/>
  <c r="AF19" i="8"/>
  <c r="AE19" i="8"/>
  <c r="Z19" i="8"/>
  <c r="AD19" i="8" s="1"/>
  <c r="G19" i="8"/>
  <c r="AG18" i="8"/>
  <c r="AF18" i="8"/>
  <c r="AE18" i="8"/>
  <c r="AD18" i="8"/>
  <c r="Z18" i="8"/>
  <c r="G18" i="8"/>
  <c r="AG17" i="8"/>
  <c r="AF17" i="8"/>
  <c r="AE17" i="8"/>
  <c r="Z17" i="8"/>
  <c r="AD17" i="8" s="1"/>
  <c r="G17" i="8"/>
  <c r="AG16" i="8"/>
  <c r="AF16" i="8"/>
  <c r="AE16" i="8"/>
  <c r="AD16" i="8"/>
  <c r="Z16" i="8"/>
  <c r="G16" i="8"/>
  <c r="AG15" i="8"/>
  <c r="AF15" i="8"/>
  <c r="AE15" i="8"/>
  <c r="Z15" i="8"/>
  <c r="AD15" i="8" s="1"/>
  <c r="G15" i="8"/>
  <c r="AG14" i="8"/>
  <c r="AF14" i="8"/>
  <c r="AE14" i="8"/>
  <c r="AD14" i="8"/>
  <c r="Z14" i="8"/>
  <c r="G14" i="8"/>
  <c r="AG13" i="8"/>
  <c r="AF13" i="8"/>
  <c r="AE13" i="8"/>
  <c r="Z13" i="8"/>
  <c r="AD13" i="8" s="1"/>
  <c r="G13" i="8"/>
  <c r="AG12" i="8"/>
  <c r="AF12" i="8"/>
  <c r="AE12" i="8"/>
  <c r="AD12" i="8"/>
  <c r="Z12" i="8"/>
  <c r="G12" i="8"/>
  <c r="AG11" i="8"/>
  <c r="AF11" i="8"/>
  <c r="AE11" i="8"/>
  <c r="Z11" i="8"/>
  <c r="AD11" i="8" s="1"/>
  <c r="G11" i="8"/>
  <c r="G10" i="8"/>
  <c r="G9" i="8"/>
  <c r="AG53" i="7"/>
  <c r="AF53" i="7"/>
  <c r="AE53" i="7"/>
  <c r="AD53" i="7"/>
  <c r="AG52" i="7"/>
  <c r="AF52" i="7"/>
  <c r="AE52" i="7"/>
  <c r="AD52" i="7"/>
  <c r="AG51" i="7"/>
  <c r="AF51" i="7"/>
  <c r="AE51" i="7"/>
  <c r="AD51" i="7"/>
  <c r="AG50" i="7"/>
  <c r="AF50" i="7"/>
  <c r="AE50" i="7"/>
  <c r="AD50" i="7"/>
  <c r="AG49" i="7"/>
  <c r="AF49" i="7"/>
  <c r="AE49" i="7"/>
  <c r="AD49" i="7"/>
  <c r="AG48" i="7"/>
  <c r="AF48" i="7"/>
  <c r="AE48" i="7"/>
  <c r="Z48" i="7"/>
  <c r="AD48" i="7" s="1"/>
  <c r="G48" i="7"/>
  <c r="AG47" i="7"/>
  <c r="AF47" i="7"/>
  <c r="AE47" i="7"/>
  <c r="Z47" i="7"/>
  <c r="AD47" i="7" s="1"/>
  <c r="G47" i="7"/>
  <c r="AG46" i="7"/>
  <c r="AF46" i="7"/>
  <c r="AE46" i="7"/>
  <c r="Z46" i="7"/>
  <c r="AD46" i="7" s="1"/>
  <c r="G46" i="7"/>
  <c r="AG45" i="7"/>
  <c r="AF45" i="7"/>
  <c r="AE45" i="7"/>
  <c r="Z45" i="7"/>
  <c r="AD45" i="7" s="1"/>
  <c r="G45" i="7"/>
  <c r="AG44" i="7"/>
  <c r="AF44" i="7"/>
  <c r="AE44" i="7"/>
  <c r="Z44" i="7"/>
  <c r="AD44" i="7" s="1"/>
  <c r="G44" i="7"/>
  <c r="AG43" i="7"/>
  <c r="AF43" i="7"/>
  <c r="AE43" i="7"/>
  <c r="Z43" i="7"/>
  <c r="AD43" i="7" s="1"/>
  <c r="G43" i="7"/>
  <c r="AG42" i="7"/>
  <c r="AF42" i="7"/>
  <c r="AE42" i="7"/>
  <c r="Z42" i="7"/>
  <c r="AD42" i="7" s="1"/>
  <c r="G42" i="7"/>
  <c r="AG41" i="7"/>
  <c r="AF41" i="7"/>
  <c r="AE41" i="7"/>
  <c r="Z41" i="7"/>
  <c r="AD41" i="7" s="1"/>
  <c r="G41" i="7"/>
  <c r="AG40" i="7"/>
  <c r="AF40" i="7"/>
  <c r="AE40" i="7"/>
  <c r="Z40" i="7"/>
  <c r="AD40" i="7" s="1"/>
  <c r="G40" i="7"/>
  <c r="AG39" i="7"/>
  <c r="AF39" i="7"/>
  <c r="AE39" i="7"/>
  <c r="Z39" i="7"/>
  <c r="AD39" i="7" s="1"/>
  <c r="G39" i="7"/>
  <c r="AG38" i="7"/>
  <c r="AF38" i="7"/>
  <c r="AE38" i="7"/>
  <c r="Z38" i="7"/>
  <c r="AD38" i="7" s="1"/>
  <c r="G38" i="7"/>
  <c r="AG37" i="7"/>
  <c r="AF37" i="7"/>
  <c r="AE37" i="7"/>
  <c r="Z37" i="7"/>
  <c r="AD37" i="7" s="1"/>
  <c r="G37" i="7"/>
  <c r="AG36" i="7"/>
  <c r="AF36" i="7"/>
  <c r="AE36" i="7"/>
  <c r="Z36" i="7"/>
  <c r="AD36" i="7" s="1"/>
  <c r="G36" i="7"/>
  <c r="AG35" i="7"/>
  <c r="AF35" i="7"/>
  <c r="AE35" i="7"/>
  <c r="Z35" i="7"/>
  <c r="AD35" i="7" s="1"/>
  <c r="G35" i="7"/>
  <c r="AG34" i="7"/>
  <c r="AF34" i="7"/>
  <c r="AE34" i="7"/>
  <c r="Z34" i="7"/>
  <c r="AD34" i="7" s="1"/>
  <c r="G34" i="7"/>
  <c r="AG33" i="7"/>
  <c r="AF33" i="7"/>
  <c r="AE33" i="7"/>
  <c r="Z33" i="7"/>
  <c r="AD33" i="7" s="1"/>
  <c r="G33" i="7"/>
  <c r="AG32" i="7"/>
  <c r="AF32" i="7"/>
  <c r="AE32" i="7"/>
  <c r="Z32" i="7"/>
  <c r="AD32" i="7" s="1"/>
  <c r="G32" i="7"/>
  <c r="AG31" i="7"/>
  <c r="AF31" i="7"/>
  <c r="AE31" i="7"/>
  <c r="Z31" i="7"/>
  <c r="AD31" i="7" s="1"/>
  <c r="G31" i="7"/>
  <c r="AG30" i="7"/>
  <c r="AF30" i="7"/>
  <c r="AE30" i="7"/>
  <c r="Z30" i="7"/>
  <c r="AD30" i="7" s="1"/>
  <c r="G30" i="7"/>
  <c r="AG29" i="7"/>
  <c r="AF29" i="7"/>
  <c r="AE29" i="7"/>
  <c r="Z29" i="7"/>
  <c r="AD29" i="7" s="1"/>
  <c r="G29" i="7"/>
  <c r="AG28" i="7"/>
  <c r="AF28" i="7"/>
  <c r="AE28" i="7"/>
  <c r="Z28" i="7"/>
  <c r="AD28" i="7" s="1"/>
  <c r="G28" i="7"/>
  <c r="AG27" i="7"/>
  <c r="AF27" i="7"/>
  <c r="AE27" i="7"/>
  <c r="Z27" i="7"/>
  <c r="AD27" i="7" s="1"/>
  <c r="G27" i="7"/>
  <c r="AG26" i="7"/>
  <c r="AF26" i="7"/>
  <c r="AE26" i="7"/>
  <c r="Z26" i="7"/>
  <c r="AD26" i="7" s="1"/>
  <c r="G26" i="7"/>
  <c r="AG25" i="7"/>
  <c r="AF25" i="7"/>
  <c r="AE25" i="7"/>
  <c r="Z25" i="7"/>
  <c r="AD25" i="7" s="1"/>
  <c r="G25" i="7"/>
  <c r="AG24" i="7"/>
  <c r="AF24" i="7"/>
  <c r="AE24" i="7"/>
  <c r="Z24" i="7"/>
  <c r="AD24" i="7" s="1"/>
  <c r="G24" i="7"/>
  <c r="AG23" i="7"/>
  <c r="AF23" i="7"/>
  <c r="AE23" i="7"/>
  <c r="Z23" i="7"/>
  <c r="AD23" i="7" s="1"/>
  <c r="G23" i="7"/>
  <c r="AG22" i="7"/>
  <c r="AF22" i="7"/>
  <c r="AE22" i="7"/>
  <c r="Z22" i="7"/>
  <c r="AD22" i="7" s="1"/>
  <c r="G22" i="7"/>
  <c r="AG21" i="7"/>
  <c r="AF21" i="7"/>
  <c r="AE21" i="7"/>
  <c r="Z21" i="7"/>
  <c r="AD21" i="7" s="1"/>
  <c r="G21" i="7"/>
  <c r="AG20" i="7"/>
  <c r="AF20" i="7"/>
  <c r="AE20" i="7"/>
  <c r="Z20" i="7"/>
  <c r="AD20" i="7" s="1"/>
  <c r="G20" i="7"/>
  <c r="AG19" i="7"/>
  <c r="AF19" i="7"/>
  <c r="AE19" i="7"/>
  <c r="Z19" i="7"/>
  <c r="AD19" i="7" s="1"/>
  <c r="G19" i="7"/>
  <c r="AG18" i="7"/>
  <c r="AF18" i="7"/>
  <c r="AE18" i="7"/>
  <c r="Z18" i="7"/>
  <c r="AD18" i="7" s="1"/>
  <c r="G18" i="7"/>
  <c r="AG17" i="7"/>
  <c r="AF17" i="7"/>
  <c r="AE17" i="7"/>
  <c r="Z17" i="7"/>
  <c r="AD17" i="7" s="1"/>
  <c r="G17" i="7"/>
  <c r="AG16" i="7"/>
  <c r="AF16" i="7"/>
  <c r="AE16" i="7"/>
  <c r="Z16" i="7"/>
  <c r="AD16" i="7" s="1"/>
  <c r="G16" i="7"/>
  <c r="AG15" i="7"/>
  <c r="AF15" i="7"/>
  <c r="AE15" i="7"/>
  <c r="Z15" i="7"/>
  <c r="AD15" i="7" s="1"/>
  <c r="G15" i="7"/>
  <c r="AG14" i="7"/>
  <c r="AF14" i="7"/>
  <c r="AE14" i="7"/>
  <c r="Z14" i="7"/>
  <c r="AD14" i="7" s="1"/>
  <c r="G14" i="7"/>
  <c r="G13" i="7"/>
  <c r="G12" i="7"/>
  <c r="AG11" i="7"/>
  <c r="AF11" i="7"/>
  <c r="AE11" i="7"/>
  <c r="Z11" i="7"/>
  <c r="AD11" i="7" s="1"/>
  <c r="G11" i="7"/>
  <c r="G10" i="7"/>
  <c r="G9" i="7"/>
  <c r="Z13" i="1"/>
  <c r="Z14" i="1"/>
  <c r="AD14" i="1" s="1"/>
  <c r="Z15" i="1"/>
  <c r="AD15" i="1" s="1"/>
  <c r="Z16" i="1"/>
  <c r="AD16" i="1" s="1"/>
  <c r="Z17" i="1"/>
  <c r="Z18" i="1"/>
  <c r="AD18" i="1" s="1"/>
  <c r="Z19" i="1"/>
  <c r="AD19" i="1" s="1"/>
  <c r="Z20" i="1"/>
  <c r="AD20" i="1" s="1"/>
  <c r="Z21" i="1"/>
  <c r="AD21" i="1" s="1"/>
  <c r="Z22" i="1"/>
  <c r="AD22" i="1" s="1"/>
  <c r="Z23" i="1"/>
  <c r="AD23" i="1" s="1"/>
  <c r="Z24" i="1"/>
  <c r="AD24" i="1" s="1"/>
  <c r="Z25" i="1"/>
  <c r="AD25" i="1" s="1"/>
  <c r="Z26" i="1"/>
  <c r="AD26" i="1" s="1"/>
  <c r="Z27" i="1"/>
  <c r="AD27" i="1" s="1"/>
  <c r="Z28" i="1"/>
  <c r="AD28" i="1" s="1"/>
  <c r="Z29" i="1"/>
  <c r="AD29" i="1" s="1"/>
  <c r="Z30" i="1"/>
  <c r="AD30" i="1" s="1"/>
  <c r="Z31" i="1"/>
  <c r="AD31" i="1" s="1"/>
  <c r="Z32" i="1"/>
  <c r="AD32" i="1" s="1"/>
  <c r="Z33" i="1"/>
  <c r="AD33" i="1" s="1"/>
  <c r="Z34" i="1"/>
  <c r="AD34" i="1" s="1"/>
  <c r="Z35" i="1"/>
  <c r="AD35" i="1" s="1"/>
  <c r="Z36" i="1"/>
  <c r="AD36" i="1" s="1"/>
  <c r="Z37" i="1"/>
  <c r="AD37" i="1" s="1"/>
  <c r="Z38" i="1"/>
  <c r="AD38" i="1" s="1"/>
  <c r="Z39" i="1"/>
  <c r="AD39" i="1" s="1"/>
  <c r="Z40" i="1"/>
  <c r="AD40" i="1" s="1"/>
  <c r="Z41" i="1"/>
  <c r="AD41" i="1" s="1"/>
  <c r="Z42" i="1"/>
  <c r="AD42" i="1" s="1"/>
  <c r="Z43" i="1"/>
  <c r="AD43" i="1" s="1"/>
  <c r="Z44" i="1"/>
  <c r="AD44" i="1" s="1"/>
  <c r="Z45" i="1"/>
  <c r="AD45" i="1" s="1"/>
  <c r="Z46" i="1"/>
  <c r="AD46" i="1" s="1"/>
  <c r="Z47" i="1"/>
  <c r="AD47" i="1" s="1"/>
  <c r="Z48" i="1"/>
  <c r="AD48" i="1" s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9" i="1"/>
  <c r="AD13" i="1"/>
  <c r="AD17" i="1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J5" i="6" a="1"/>
  <c r="J5" i="6" s="1"/>
  <c r="J24" i="6" a="1"/>
  <c r="J24" i="6" s="1"/>
  <c r="H24" i="6" a="1"/>
  <c r="H24" i="6" s="1"/>
  <c r="J23" i="6" a="1"/>
  <c r="J23" i="6" s="1"/>
  <c r="H23" i="6" a="1"/>
  <c r="H23" i="6" s="1"/>
  <c r="J22" i="6" a="1"/>
  <c r="J22" i="6" s="1"/>
  <c r="H22" i="6" a="1"/>
  <c r="H22" i="6" s="1"/>
  <c r="J21" i="6" a="1"/>
  <c r="J21" i="6" s="1"/>
  <c r="H21" i="6" a="1"/>
  <c r="H21" i="6" s="1"/>
  <c r="J20" i="6" a="1"/>
  <c r="J20" i="6" s="1"/>
  <c r="H20" i="6" a="1"/>
  <c r="H20" i="6" s="1"/>
  <c r="J19" i="6" a="1"/>
  <c r="J19" i="6" s="1"/>
  <c r="H19" i="6" a="1"/>
  <c r="H19" i="6" s="1"/>
  <c r="J18" i="6" a="1"/>
  <c r="J18" i="6" s="1"/>
  <c r="H18" i="6" a="1"/>
  <c r="H18" i="6" s="1"/>
  <c r="J17" i="6" a="1"/>
  <c r="J17" i="6" s="1"/>
  <c r="H17" i="6" a="1"/>
  <c r="H17" i="6" s="1"/>
  <c r="J16" i="6" a="1"/>
  <c r="J16" i="6" s="1"/>
  <c r="H16" i="6" a="1"/>
  <c r="H16" i="6" s="1"/>
  <c r="J15" i="6" a="1"/>
  <c r="J15" i="6" s="1"/>
  <c r="H15" i="6" a="1"/>
  <c r="H15" i="6" s="1"/>
  <c r="J14" i="6" a="1"/>
  <c r="J14" i="6" s="1"/>
  <c r="H14" i="6" a="1"/>
  <c r="H14" i="6" s="1"/>
  <c r="J13" i="6" a="1"/>
  <c r="J13" i="6" s="1"/>
  <c r="H13" i="6" a="1"/>
  <c r="H13" i="6" s="1"/>
  <c r="J12" i="6" a="1"/>
  <c r="J12" i="6" s="1"/>
  <c r="H12" i="6" a="1"/>
  <c r="H12" i="6" s="1"/>
  <c r="J11" i="6" a="1"/>
  <c r="J11" i="6" s="1"/>
  <c r="H11" i="6" a="1"/>
  <c r="H11" i="6" s="1"/>
  <c r="J10" i="6" a="1"/>
  <c r="J10" i="6" s="1"/>
  <c r="H10" i="6" a="1"/>
  <c r="H10" i="6" s="1"/>
  <c r="J9" i="6" a="1"/>
  <c r="J9" i="6" s="1"/>
  <c r="H9" i="6" a="1"/>
  <c r="H9" i="6" s="1"/>
  <c r="J8" i="6" a="1"/>
  <c r="J8" i="6" s="1"/>
  <c r="J7" i="6" a="1"/>
  <c r="J7" i="6" s="1"/>
  <c r="J6" i="6" a="1"/>
  <c r="J6" i="6" s="1"/>
  <c r="H5" i="6" a="1"/>
  <c r="H5" i="6" s="1"/>
  <c r="Z12" i="3"/>
  <c r="Z13" i="3"/>
  <c r="Z14" i="3"/>
  <c r="W14" i="3" s="1"/>
  <c r="Z15" i="3"/>
  <c r="W15" i="3" s="1"/>
  <c r="Z16" i="3"/>
  <c r="Z17" i="3"/>
  <c r="Z18" i="3"/>
  <c r="W18" i="3" s="1"/>
  <c r="Z19" i="3"/>
  <c r="W19" i="3" s="1"/>
  <c r="Z20" i="3"/>
  <c r="Z21" i="3"/>
  <c r="Z22" i="3"/>
  <c r="W22" i="3" s="1"/>
  <c r="Z23" i="3"/>
  <c r="W23" i="3" s="1"/>
  <c r="Z24" i="3"/>
  <c r="Z25" i="3"/>
  <c r="Z26" i="3"/>
  <c r="W26" i="3" s="1"/>
  <c r="Z27" i="3"/>
  <c r="W27" i="3" s="1"/>
  <c r="Z28" i="3"/>
  <c r="Z29" i="3"/>
  <c r="Z30" i="3"/>
  <c r="W30" i="3" s="1"/>
  <c r="Z31" i="3"/>
  <c r="W31" i="3" s="1"/>
  <c r="Z32" i="3"/>
  <c r="Z33" i="3"/>
  <c r="Z34" i="3"/>
  <c r="W34" i="3" s="1"/>
  <c r="Z35" i="3"/>
  <c r="W35" i="3" s="1"/>
  <c r="Z36" i="3"/>
  <c r="Z37" i="3"/>
  <c r="Z38" i="3"/>
  <c r="W38" i="3" s="1"/>
  <c r="Z39" i="3"/>
  <c r="W39" i="3" s="1"/>
  <c r="Z40" i="3"/>
  <c r="Z41" i="3"/>
  <c r="Z42" i="3"/>
  <c r="W42" i="3" s="1"/>
  <c r="Z43" i="3"/>
  <c r="W43" i="3" s="1"/>
  <c r="Z44" i="3"/>
  <c r="Z45" i="3"/>
  <c r="Z46" i="3"/>
  <c r="W46" i="3" s="1"/>
  <c r="Z47" i="3"/>
  <c r="W47" i="3" s="1"/>
  <c r="Z48" i="3"/>
  <c r="Z49" i="3"/>
  <c r="Z50" i="3"/>
  <c r="W50" i="3" s="1"/>
  <c r="Z51" i="3"/>
  <c r="W51" i="3" s="1"/>
  <c r="Z52" i="3"/>
  <c r="Z53" i="3"/>
  <c r="Z11" i="3"/>
  <c r="Z12" i="2"/>
  <c r="Z13" i="2"/>
  <c r="Z14" i="2"/>
  <c r="W14" i="2" s="1"/>
  <c r="Z15" i="2"/>
  <c r="W15" i="2" s="1"/>
  <c r="Z16" i="2"/>
  <c r="Z17" i="2"/>
  <c r="Z18" i="2"/>
  <c r="W18" i="2" s="1"/>
  <c r="Z19" i="2"/>
  <c r="W19" i="2" s="1"/>
  <c r="Z20" i="2"/>
  <c r="Z21" i="2"/>
  <c r="Z22" i="2"/>
  <c r="W22" i="2" s="1"/>
  <c r="Z23" i="2"/>
  <c r="W23" i="2" s="1"/>
  <c r="Z24" i="2"/>
  <c r="Z25" i="2"/>
  <c r="Z26" i="2"/>
  <c r="W26" i="2" s="1"/>
  <c r="Z27" i="2"/>
  <c r="W27" i="2" s="1"/>
  <c r="Z28" i="2"/>
  <c r="Z29" i="2"/>
  <c r="Z30" i="2"/>
  <c r="W30" i="2" s="1"/>
  <c r="Z31" i="2"/>
  <c r="W31" i="2" s="1"/>
  <c r="Z32" i="2"/>
  <c r="Z33" i="2"/>
  <c r="Z34" i="2"/>
  <c r="W34" i="2" s="1"/>
  <c r="Z35" i="2"/>
  <c r="W35" i="2" s="1"/>
  <c r="Z36" i="2"/>
  <c r="Z37" i="2"/>
  <c r="Z38" i="2"/>
  <c r="W38" i="2" s="1"/>
  <c r="Z39" i="2"/>
  <c r="W39" i="2" s="1"/>
  <c r="Z40" i="2"/>
  <c r="Z41" i="2"/>
  <c r="Z42" i="2"/>
  <c r="W42" i="2" s="1"/>
  <c r="Z43" i="2"/>
  <c r="W43" i="2" s="1"/>
  <c r="Z44" i="2"/>
  <c r="Z45" i="2"/>
  <c r="Z46" i="2"/>
  <c r="W46" i="2" s="1"/>
  <c r="Z47" i="2"/>
  <c r="W47" i="2" s="1"/>
  <c r="Z48" i="2"/>
  <c r="Z49" i="2"/>
  <c r="Z50" i="2"/>
  <c r="W50" i="2" s="1"/>
  <c r="Z51" i="2"/>
  <c r="W51" i="2" s="1"/>
  <c r="Z52" i="2"/>
  <c r="Z53" i="2"/>
  <c r="Z11" i="2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11" i="1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E22" i="1"/>
  <c r="AE12" i="1"/>
  <c r="AE13" i="1"/>
  <c r="AE14" i="1"/>
  <c r="AE15" i="1"/>
  <c r="AE16" i="1"/>
  <c r="AE17" i="1"/>
  <c r="AE18" i="1"/>
  <c r="AE19" i="1"/>
  <c r="AE20" i="1"/>
  <c r="AE21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11" i="1"/>
  <c r="Y53" i="3"/>
  <c r="X53" i="3"/>
  <c r="W53" i="3"/>
  <c r="Y52" i="3"/>
  <c r="X52" i="3"/>
  <c r="W52" i="3"/>
  <c r="Y51" i="3"/>
  <c r="X51" i="3"/>
  <c r="Y50" i="3"/>
  <c r="X50" i="3"/>
  <c r="Y49" i="3"/>
  <c r="X49" i="3"/>
  <c r="W49" i="3"/>
  <c r="Y48" i="3"/>
  <c r="X48" i="3"/>
  <c r="W48" i="3"/>
  <c r="Y47" i="3"/>
  <c r="X47" i="3"/>
  <c r="Y46" i="3"/>
  <c r="X46" i="3"/>
  <c r="Y45" i="3"/>
  <c r="X45" i="3"/>
  <c r="W45" i="3"/>
  <c r="Y44" i="3"/>
  <c r="X44" i="3"/>
  <c r="W44" i="3"/>
  <c r="Y43" i="3"/>
  <c r="X43" i="3"/>
  <c r="Y42" i="3"/>
  <c r="X42" i="3"/>
  <c r="Y41" i="3"/>
  <c r="X41" i="3"/>
  <c r="W41" i="3"/>
  <c r="Y40" i="3"/>
  <c r="X40" i="3"/>
  <c r="W40" i="3"/>
  <c r="Y39" i="3"/>
  <c r="X39" i="3"/>
  <c r="Y38" i="3"/>
  <c r="X38" i="3"/>
  <c r="Y37" i="3"/>
  <c r="X37" i="3"/>
  <c r="W37" i="3"/>
  <c r="Y36" i="3"/>
  <c r="X36" i="3"/>
  <c r="W36" i="3"/>
  <c r="Y35" i="3"/>
  <c r="X35" i="3"/>
  <c r="Y34" i="3"/>
  <c r="X34" i="3"/>
  <c r="Y33" i="3"/>
  <c r="X33" i="3"/>
  <c r="W33" i="3"/>
  <c r="Y32" i="3"/>
  <c r="X32" i="3"/>
  <c r="W32" i="3"/>
  <c r="Y31" i="3"/>
  <c r="X31" i="3"/>
  <c r="Y30" i="3"/>
  <c r="X30" i="3"/>
  <c r="Y29" i="3"/>
  <c r="X29" i="3"/>
  <c r="W29" i="3"/>
  <c r="Y28" i="3"/>
  <c r="X28" i="3"/>
  <c r="W28" i="3"/>
  <c r="Y27" i="3"/>
  <c r="X27" i="3"/>
  <c r="Y26" i="3"/>
  <c r="X26" i="3"/>
  <c r="Y25" i="3"/>
  <c r="X25" i="3"/>
  <c r="W25" i="3"/>
  <c r="Y24" i="3"/>
  <c r="X24" i="3"/>
  <c r="W24" i="3"/>
  <c r="Y23" i="3"/>
  <c r="X23" i="3"/>
  <c r="Y22" i="3"/>
  <c r="X22" i="3"/>
  <c r="Y21" i="3"/>
  <c r="X21" i="3"/>
  <c r="W21" i="3"/>
  <c r="Y20" i="3"/>
  <c r="X20" i="3"/>
  <c r="W20" i="3"/>
  <c r="Y19" i="3"/>
  <c r="X19" i="3"/>
  <c r="Y18" i="3"/>
  <c r="X18" i="3"/>
  <c r="Y17" i="3"/>
  <c r="X17" i="3"/>
  <c r="W17" i="3"/>
  <c r="Y16" i="3"/>
  <c r="X16" i="3"/>
  <c r="W16" i="3"/>
  <c r="Y15" i="3"/>
  <c r="X15" i="3"/>
  <c r="Y14" i="3"/>
  <c r="X14" i="3"/>
  <c r="Y13" i="3"/>
  <c r="X13" i="3"/>
  <c r="W13" i="3"/>
  <c r="Y12" i="3"/>
  <c r="X12" i="3"/>
  <c r="W12" i="3"/>
  <c r="Y11" i="3"/>
  <c r="X11" i="3"/>
  <c r="W11" i="3"/>
  <c r="Y53" i="2"/>
  <c r="X53" i="2"/>
  <c r="W53" i="2"/>
  <c r="Y52" i="2"/>
  <c r="X52" i="2"/>
  <c r="W52" i="2"/>
  <c r="Y51" i="2"/>
  <c r="X51" i="2"/>
  <c r="Y50" i="2"/>
  <c r="X50" i="2"/>
  <c r="Y49" i="2"/>
  <c r="X49" i="2"/>
  <c r="W49" i="2"/>
  <c r="Y48" i="2"/>
  <c r="X48" i="2"/>
  <c r="W48" i="2"/>
  <c r="Y47" i="2"/>
  <c r="X47" i="2"/>
  <c r="Y46" i="2"/>
  <c r="X46" i="2"/>
  <c r="Y45" i="2"/>
  <c r="X45" i="2"/>
  <c r="W45" i="2"/>
  <c r="Y44" i="2"/>
  <c r="X44" i="2"/>
  <c r="W44" i="2"/>
  <c r="Y43" i="2"/>
  <c r="X43" i="2"/>
  <c r="Y42" i="2"/>
  <c r="X42" i="2"/>
  <c r="Y41" i="2"/>
  <c r="X41" i="2"/>
  <c r="W41" i="2"/>
  <c r="Y40" i="2"/>
  <c r="X40" i="2"/>
  <c r="W40" i="2"/>
  <c r="Y39" i="2"/>
  <c r="X39" i="2"/>
  <c r="Y38" i="2"/>
  <c r="X38" i="2"/>
  <c r="Y37" i="2"/>
  <c r="X37" i="2"/>
  <c r="W37" i="2"/>
  <c r="Y36" i="2"/>
  <c r="X36" i="2"/>
  <c r="W36" i="2"/>
  <c r="Y35" i="2"/>
  <c r="X35" i="2"/>
  <c r="Y34" i="2"/>
  <c r="X34" i="2"/>
  <c r="Y33" i="2"/>
  <c r="X33" i="2"/>
  <c r="W33" i="2"/>
  <c r="Y32" i="2"/>
  <c r="X32" i="2"/>
  <c r="W32" i="2"/>
  <c r="Y31" i="2"/>
  <c r="X31" i="2"/>
  <c r="Y30" i="2"/>
  <c r="X30" i="2"/>
  <c r="Y29" i="2"/>
  <c r="X29" i="2"/>
  <c r="W29" i="2"/>
  <c r="Y28" i="2"/>
  <c r="X28" i="2"/>
  <c r="W28" i="2"/>
  <c r="Y27" i="2"/>
  <c r="X27" i="2"/>
  <c r="Y26" i="2"/>
  <c r="X26" i="2"/>
  <c r="Y25" i="2"/>
  <c r="X25" i="2"/>
  <c r="W25" i="2"/>
  <c r="Y24" i="2"/>
  <c r="X24" i="2"/>
  <c r="W24" i="2"/>
  <c r="Y23" i="2"/>
  <c r="X23" i="2"/>
  <c r="Y22" i="2"/>
  <c r="X22" i="2"/>
  <c r="Y21" i="2"/>
  <c r="X21" i="2"/>
  <c r="W21" i="2"/>
  <c r="Y20" i="2"/>
  <c r="X20" i="2"/>
  <c r="W20" i="2"/>
  <c r="Y19" i="2"/>
  <c r="X19" i="2"/>
  <c r="Y18" i="2"/>
  <c r="X18" i="2"/>
  <c r="Y17" i="2"/>
  <c r="X17" i="2"/>
  <c r="W17" i="2"/>
  <c r="Y16" i="2"/>
  <c r="X16" i="2"/>
  <c r="W16" i="2"/>
  <c r="Y15" i="2"/>
  <c r="X15" i="2"/>
  <c r="Y14" i="2"/>
  <c r="X14" i="2"/>
  <c r="Y13" i="2"/>
  <c r="X13" i="2"/>
  <c r="W13" i="2"/>
  <c r="Y12" i="2"/>
  <c r="X12" i="2"/>
  <c r="W12" i="2"/>
  <c r="Y11" i="2"/>
  <c r="X11" i="2"/>
  <c r="W11" i="2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11" i="5"/>
  <c r="AD11" i="1" l="1"/>
  <c r="AA11" i="5"/>
  <c r="X11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<sst xmlns="http://schemas.openxmlformats.org/spreadsheetml/2006/main" count="861" uniqueCount="231">
  <si>
    <t>Collège Al Arz     saison 2024/2025</t>
  </si>
  <si>
    <t>Cycle : Course de longue Durée</t>
  </si>
  <si>
    <t>Fiche d’évaluation</t>
  </si>
  <si>
    <r>
      <rPr>
        <b/>
        <sz val="11"/>
        <rFont val="Times New Roman"/>
        <family val="1"/>
      </rPr>
      <t>T. O</t>
    </r>
  </si>
  <si>
    <r>
      <rPr>
        <b/>
        <sz val="10"/>
        <rFont val="Times New Roman"/>
        <family val="1"/>
      </rPr>
      <t>procédurales</t>
    </r>
  </si>
  <si>
    <r>
      <rPr>
        <b/>
        <sz val="11"/>
        <rFont val="Times New Roman"/>
        <family val="1"/>
      </rPr>
      <t>Nom et Prénom</t>
    </r>
  </si>
  <si>
    <t>Classe : 1/7</t>
  </si>
  <si>
    <t>A</t>
  </si>
  <si>
    <t>PULS EFFORT</t>
  </si>
  <si>
    <t>Classe : 1/5</t>
  </si>
  <si>
    <t>PALIERS</t>
  </si>
  <si>
    <t>PULS REPOS</t>
  </si>
  <si>
    <t>T</t>
  </si>
  <si>
    <t>B</t>
  </si>
  <si>
    <t>RG</t>
  </si>
  <si>
    <t>Dispense</t>
  </si>
  <si>
    <t>OUI</t>
  </si>
  <si>
    <t>NON</t>
  </si>
  <si>
    <t>T.B</t>
  </si>
  <si>
    <t>Séances</t>
  </si>
  <si>
    <t>Note finale</t>
  </si>
  <si>
    <t>NOTES/20</t>
  </si>
  <si>
    <t>Total SANS Tenu</t>
  </si>
  <si>
    <t>Concéptuels</t>
  </si>
  <si>
    <t>Comportementales</t>
  </si>
  <si>
    <t>Total Abscence</t>
  </si>
  <si>
    <t>Tenue/3</t>
  </si>
  <si>
    <t>TOTAL</t>
  </si>
  <si>
    <t>MOYENNE</t>
  </si>
  <si>
    <t>1 ER SEMESTRE</t>
  </si>
  <si>
    <t>Classe : 1/8</t>
  </si>
  <si>
    <t>S11</t>
  </si>
  <si>
    <t>S10</t>
  </si>
  <si>
    <t>S9</t>
  </si>
  <si>
    <t>ASHMATIQUE</t>
  </si>
  <si>
    <t>9_10</t>
  </si>
  <si>
    <t>perf/6</t>
  </si>
  <si>
    <t>tec/8</t>
  </si>
  <si>
    <t>Concéptuels/3</t>
  </si>
  <si>
    <t>Comportementales/3</t>
  </si>
  <si>
    <t>tech/8</t>
  </si>
  <si>
    <t>S3</t>
  </si>
  <si>
    <t>S2</t>
  </si>
  <si>
    <t>S4</t>
  </si>
  <si>
    <t>S5</t>
  </si>
  <si>
    <t>S6</t>
  </si>
  <si>
    <t>S7</t>
  </si>
  <si>
    <t>S8</t>
  </si>
  <si>
    <t>T. O S1</t>
  </si>
  <si>
    <r>
      <rPr>
        <b/>
        <sz val="16"/>
        <rFont val="Times New Roman"/>
        <family val="1"/>
      </rPr>
      <t>T. O</t>
    </r>
  </si>
  <si>
    <t>YOUSSEF ISSAM</t>
  </si>
  <si>
    <t>CHOUAIB LAHBOUB</t>
  </si>
  <si>
    <t>AGHANBOU SALMA</t>
  </si>
  <si>
    <t>AJOUANI OUSSAMA</t>
  </si>
  <si>
    <t>JAOUHARI SAID</t>
  </si>
  <si>
    <t>OUFRIGOU MOHAMED</t>
  </si>
  <si>
    <t>MALHOUF ZAKARIAE</t>
  </si>
  <si>
    <t>AIT CHERROU RANIA</t>
  </si>
  <si>
    <t>MANSURI SAADIA</t>
  </si>
  <si>
    <t>IHAFRANE ZAKARIYAE</t>
  </si>
  <si>
    <t>BAJJA CHARIFA ISRAE</t>
  </si>
  <si>
    <t>DRIGHIL MERIEM</t>
  </si>
  <si>
    <t>ELOUALIDI ANOUAR</t>
  </si>
  <si>
    <t>HAMIDDOUCH NOUHAILA</t>
  </si>
  <si>
    <t>IDIR FIRDAOUS</t>
  </si>
  <si>
    <t>OUZAHA OSSAMA</t>
  </si>
  <si>
    <t>CHIBOUB SAMIRA</t>
  </si>
  <si>
    <t>CHAFIK MOUHAMED AYMANE</t>
  </si>
  <si>
    <t>AJELLAM KAWTAR</t>
  </si>
  <si>
    <t>Afroul Brahim</t>
  </si>
  <si>
    <t>AMAGHDIR AMINE</t>
  </si>
  <si>
    <t>ERRADI WAIL</t>
  </si>
  <si>
    <t>OUICHOU HANAE</t>
  </si>
  <si>
    <t>MAQRAN HAJAR</t>
  </si>
  <si>
    <t>SAïDI YOUSSEF</t>
  </si>
  <si>
    <t>LAZHAR AMIRA</t>
  </si>
  <si>
    <t>BENABBOU YOUSSEF</t>
  </si>
  <si>
    <t>CHARIF GITA</t>
  </si>
  <si>
    <t>EL AMRANI HAMZA</t>
  </si>
  <si>
    <t>AJELMAM HAJAR</t>
  </si>
  <si>
    <t>AYMAN ABERQI</t>
  </si>
  <si>
    <t>CHRAA FARAH</t>
  </si>
  <si>
    <t>MAHHATE ASMAA</t>
  </si>
  <si>
    <t>OUABBOU SIHAM</t>
  </si>
  <si>
    <t>IDIR MERIAM</t>
  </si>
  <si>
    <t>EL GHAZI ILYASS</t>
  </si>
  <si>
    <t>BOUIJJRA MOHAMED</t>
  </si>
  <si>
    <t>DAMAANI MOUNCIF</t>
  </si>
  <si>
    <t>PERFORMANCE</t>
  </si>
  <si>
    <t>performance 1000</t>
  </si>
  <si>
    <t>NOTE G</t>
  </si>
  <si>
    <t>PERFORMANCE 600</t>
  </si>
  <si>
    <t>NOTE F</t>
  </si>
  <si>
    <t>NOTE</t>
  </si>
  <si>
    <t>GARçON</t>
  </si>
  <si>
    <t>FILLE</t>
  </si>
  <si>
    <t>Nom et Prénom</t>
  </si>
  <si>
    <t>SEX</t>
  </si>
  <si>
    <t>G</t>
  </si>
  <si>
    <t>F</t>
  </si>
  <si>
    <t>sex</t>
  </si>
  <si>
    <t>Garçon</t>
  </si>
  <si>
    <t>Fille</t>
  </si>
  <si>
    <t>ICHOUMANE MEHAMED</t>
  </si>
  <si>
    <t>BOUCHMID SAFAE</t>
  </si>
  <si>
    <t>BAGHAZI REDOUANE</t>
  </si>
  <si>
    <t>BOUIJRA IMAD</t>
  </si>
  <si>
    <t>Badis Khawla</t>
  </si>
  <si>
    <t>CHININE AYA</t>
  </si>
  <si>
    <t>AMHAOUCH YAHYA</t>
  </si>
  <si>
    <t>DAOUDI ABDELLAH</t>
  </si>
  <si>
    <t>AHASBI ILIAS</t>
  </si>
  <si>
    <t>ASBAHTAIRI ZAKARIAE</t>
  </si>
  <si>
    <t>EL MAAKOUL RADWANE</t>
  </si>
  <si>
    <t>JARID YOUSSEF</t>
  </si>
  <si>
    <t>ESSARRAJ SAID</t>
  </si>
  <si>
    <t>AARAB OMAR</t>
  </si>
  <si>
    <t>ABBADI HIBA</t>
  </si>
  <si>
    <t>OUYCHCHOU OTHMANE</t>
  </si>
  <si>
    <t>EL HALOUANI OUSSAMA</t>
  </si>
  <si>
    <t>SAOURI BAYANE</t>
  </si>
  <si>
    <t>ABARGHAZ AMINA</t>
  </si>
  <si>
    <t>AZ-ZAF AYA</t>
  </si>
  <si>
    <t>IDIR OSSAMA</t>
  </si>
  <si>
    <t>BOUCHMID HANAE</t>
  </si>
  <si>
    <t>EN-NAILI OUIAME</t>
  </si>
  <si>
    <t>SLIMANY ISRAE</t>
  </si>
  <si>
    <t>BELLA ABDELHAMID</t>
  </si>
  <si>
    <t>SENNA AKRAM</t>
  </si>
  <si>
    <t>KHATRI DOHA</t>
  </si>
  <si>
    <t>ASSOURI OTHMANE</t>
  </si>
  <si>
    <t>OUMBAREK REDA</t>
  </si>
  <si>
    <t>BOUYAGHSSSANE ZINEB</t>
  </si>
  <si>
    <t>TAGUELMANE ISRAE</t>
  </si>
  <si>
    <t>ALMAAKOUL ELMAHDI</t>
  </si>
  <si>
    <t>AFAKHSSI FATIMA</t>
  </si>
  <si>
    <t>BERRADA ADAM</t>
  </si>
  <si>
    <t>MESSLARH KHADIJA</t>
  </si>
  <si>
    <t>ASBAHTAIRI OUSSAMA</t>
  </si>
  <si>
    <t>ARBOUCH BADR</t>
  </si>
  <si>
    <t>AJOUANI SALMA</t>
  </si>
  <si>
    <t>ARAROUCH DOUAE</t>
  </si>
  <si>
    <t>ARROUCH HIBA</t>
  </si>
  <si>
    <t>BOUBOU OUSSAMA</t>
  </si>
  <si>
    <t>Ouhmad Siham</t>
  </si>
  <si>
    <t>HANBOUB NOURE DDINE</t>
  </si>
  <si>
    <t>SANAA HAFSA</t>
  </si>
  <si>
    <t>OUBBA SAID</t>
  </si>
  <si>
    <t>BADISS IBRAHIM</t>
  </si>
  <si>
    <t>DAOUDI MERIAM</t>
  </si>
  <si>
    <t>BENBLAL NISRINE</t>
  </si>
  <si>
    <t>OUKKANE ILHAM</t>
  </si>
  <si>
    <t>OUFEDNA HAJAR</t>
  </si>
  <si>
    <t>BOUTGHBALOUT CHAHID</t>
  </si>
  <si>
    <t>BREK ADAM</t>
  </si>
  <si>
    <t>BOUAKKIRAT KHADIJA</t>
  </si>
  <si>
    <t>AARAB ZHOR</t>
  </si>
  <si>
    <t>IDIR MOHAMED</t>
  </si>
  <si>
    <t>MARDAOUI MOHAMED  REDA</t>
  </si>
  <si>
    <t>ELBAZ- EL ALOUI HOUSSAM</t>
  </si>
  <si>
    <t>ROUMANI DOUAE</t>
  </si>
  <si>
    <t>EL MAOULA KAWTAR</t>
  </si>
  <si>
    <t>ESSALMI RAIHANA</t>
  </si>
  <si>
    <t>OUKKANE YAHYA</t>
  </si>
  <si>
    <t>BOULAKHIAR SOUFIANE</t>
  </si>
  <si>
    <t>BADIS RIDA</t>
  </si>
  <si>
    <t>HANBOUB HICHAM</t>
  </si>
  <si>
    <t>ISRAE BERRABHI</t>
  </si>
  <si>
    <t>RHYA ISLAM</t>
  </si>
  <si>
    <t>NAJIM IBTISSAM</t>
  </si>
  <si>
    <t>Kouirass Baraa</t>
  </si>
  <si>
    <t>BENGHANEM ADAM</t>
  </si>
  <si>
    <t>SAJIDI LOUBNA</t>
  </si>
  <si>
    <t>SAHEL YOUSSEF</t>
  </si>
  <si>
    <t>ACHTARA KAOUTAR</t>
  </si>
  <si>
    <t>ACHAK HAYTAM</t>
  </si>
  <si>
    <t>AZIZ YOUSSEF</t>
  </si>
  <si>
    <t>BOUDOUAYA HOUSSAM</t>
  </si>
  <si>
    <t>AÏNACHI YOUSSEF</t>
  </si>
  <si>
    <t>HANBOUB ALI</t>
  </si>
  <si>
    <t>BENAACHOUR YOUSSEF</t>
  </si>
  <si>
    <t>YAAGOUB IBRAHIM</t>
  </si>
  <si>
    <t>EL HARMAOUI SALMA</t>
  </si>
  <si>
    <t>MAKKAIDOU IBRAHIM</t>
  </si>
  <si>
    <t>SADOUK MARWA</t>
  </si>
  <si>
    <t>EL-HOUMRI ISMAIL</t>
  </si>
  <si>
    <t>OUKKANE RAYAN</t>
  </si>
  <si>
    <t>MAJJAT DRISS</t>
  </si>
  <si>
    <t>OUAAJOU OSSAMA</t>
  </si>
  <si>
    <t>OUBBAKI MOHAMED</t>
  </si>
  <si>
    <t>EL-FAHMY YASSER</t>
  </si>
  <si>
    <t>AOUJIL AZEDDINE</t>
  </si>
  <si>
    <t>HADI HANANE</t>
  </si>
  <si>
    <t>ICHOU HASNA</t>
  </si>
  <si>
    <t>HEBAZ AYA</t>
  </si>
  <si>
    <t>OUAZIZ YOUSSEF</t>
  </si>
  <si>
    <t>LAAROUSSI ILYASSE</t>
  </si>
  <si>
    <t>BOULAHLIB ISRAE</t>
  </si>
  <si>
    <t>FAHMI MOHAMED</t>
  </si>
  <si>
    <t>BOUFOUSSE NAAMALAHT AL</t>
  </si>
  <si>
    <t>OUAICHA HIBA</t>
  </si>
  <si>
    <t>DAIA ADAM</t>
  </si>
  <si>
    <t>kardad aicha</t>
  </si>
  <si>
    <t>AKHOU ADAM</t>
  </si>
  <si>
    <t>OUFRIGOU ANAS</t>
  </si>
  <si>
    <t>ASSARTI DOUAE</t>
  </si>
  <si>
    <t>OUMANNA ADAM</t>
  </si>
  <si>
    <t>OUIHCHEM ITTOU</t>
  </si>
  <si>
    <t>AIT IKHALF ASMAE</t>
  </si>
  <si>
    <t>OUABBOU ZINEB</t>
  </si>
  <si>
    <t>EL HOUMRI HANANE</t>
  </si>
  <si>
    <t>AKHATAR MOUAD</t>
  </si>
  <si>
    <t>JANATI ASMAE</t>
  </si>
  <si>
    <t>BARAOUZ OSSAMA</t>
  </si>
  <si>
    <t>BOUCHÂNINE KHADIJA</t>
  </si>
  <si>
    <t>AARAB MOURAD</t>
  </si>
  <si>
    <t>HEBAZ SALMA</t>
  </si>
  <si>
    <t>NOUH REDA</t>
  </si>
  <si>
    <t>OMANNA SALH EDDINE</t>
  </si>
  <si>
    <t>perfermance</t>
  </si>
  <si>
    <t>note perf/6</t>
  </si>
  <si>
    <t>GARÇON</t>
  </si>
  <si>
    <t>Genre</t>
  </si>
  <si>
    <t>Temps</t>
  </si>
  <si>
    <t>Note</t>
  </si>
  <si>
    <t>Classe : 1/6</t>
  </si>
  <si>
    <t>ASM</t>
  </si>
  <si>
    <t>BOUYAGHSSANE ZINEB</t>
  </si>
  <si>
    <t>HANAE BOUCHMID</t>
  </si>
  <si>
    <t>ABS</t>
  </si>
  <si>
    <t>GENRE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</si>
</sst>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1"/>
      <color theme="1"/>
      <name val="Aptos Narrow"/>
      <family val="2"/>
      <charset val="178"/>
      <scheme val="minor"/>
    </font>
    <font>
      <b/>
      <sz val="11"/>
      <color theme="1"/>
      <name val="Aptos Narrow"/>
      <family val="2"/>
      <charset val="178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  <charset val="178"/>
    </font>
    <font>
      <b/>
      <sz val="10"/>
      <name val="Times New Roman"/>
      <family val="1"/>
      <charset val="178"/>
    </font>
    <font>
      <b/>
      <sz val="11"/>
      <color rgb="FF000000"/>
      <name val="Times New Roman"/>
      <family val="2"/>
      <charset val="178"/>
    </font>
    <font>
      <sz val="11"/>
      <color rgb="FF006100"/>
      <name val="Aptos Narrow"/>
      <family val="2"/>
      <charset val="178"/>
      <scheme val="minor"/>
    </font>
    <font>
      <b/>
      <sz val="11"/>
      <color theme="0"/>
      <name val="Aptos Narrow"/>
      <family val="2"/>
      <charset val="178"/>
      <scheme val="minor"/>
    </font>
    <font>
      <b/>
      <sz val="11"/>
      <color theme="0"/>
      <name val="Times New Roman"/>
      <family val="2"/>
      <charset val="178"/>
    </font>
    <font>
      <b/>
      <sz val="11"/>
      <name val="Times New Roman"/>
      <family val="2"/>
      <charset val="178"/>
    </font>
    <font>
      <b/>
      <sz val="11"/>
      <color theme="0"/>
      <name val="Times New Roman"/>
      <family val="1"/>
    </font>
    <font>
      <b/>
      <sz val="18"/>
      <color theme="0"/>
      <name val="Times New Roman"/>
      <family val="1"/>
    </font>
    <font>
      <b/>
      <sz val="18"/>
      <color theme="0"/>
      <name val="Aptos Narrow"/>
      <family val="2"/>
      <charset val="178"/>
      <scheme val="minor"/>
    </font>
    <font>
      <b/>
      <sz val="11"/>
      <color theme="9"/>
      <name val="Aptos Narrow"/>
      <family val="2"/>
      <charset val="178"/>
      <scheme val="minor"/>
    </font>
    <font>
      <b/>
      <sz val="11"/>
      <color rgb="FFFF0000"/>
      <name val="Aptos Narrow"/>
      <family val="2"/>
      <charset val="178"/>
      <scheme val="minor"/>
    </font>
    <font>
      <b/>
      <sz val="22"/>
      <name val="Times New Roman"/>
      <family val="1"/>
    </font>
    <font>
      <b/>
      <sz val="11"/>
      <color theme="1"/>
      <name val="Eras Bold ITC"/>
      <family val="2"/>
    </font>
    <font>
      <b/>
      <sz val="20"/>
      <color theme="0"/>
      <name val="Eras Bold ITC"/>
      <family val="2"/>
    </font>
    <font>
      <b/>
      <sz val="8"/>
      <name val="Times New Roman"/>
      <family val="1"/>
    </font>
    <font>
      <sz val="9"/>
      <color theme="1"/>
      <name val="Eras Bold ITC"/>
      <family val="2"/>
    </font>
    <font>
      <sz val="11"/>
      <color theme="1"/>
      <name val="Eras Bold ITC"/>
      <family val="2"/>
    </font>
    <font>
      <b/>
      <sz val="20"/>
      <color theme="1"/>
      <name val="Aptos Narrow"/>
      <family val="2"/>
      <charset val="178"/>
      <scheme val="minor"/>
    </font>
    <font>
      <b/>
      <sz val="11"/>
      <color theme="1"/>
      <name val="Times New Roman"/>
      <family val="2"/>
      <charset val="178"/>
    </font>
    <font>
      <b/>
      <sz val="24"/>
      <name val="Times New Roman"/>
      <family val="1"/>
      <charset val="178"/>
    </font>
    <font>
      <b/>
      <sz val="24"/>
      <name val="Times New Roman"/>
      <family val="1"/>
    </font>
    <font>
      <b/>
      <sz val="11"/>
      <color theme="1"/>
      <name val="Aptos Narrow"/>
      <family val="2"/>
      <scheme val="minor"/>
    </font>
    <font>
      <b/>
      <sz val="22"/>
      <color theme="1"/>
      <name val="Times New Roman"/>
      <family val="1"/>
      <charset val="178"/>
    </font>
    <font>
      <b/>
      <sz val="26"/>
      <color theme="0"/>
      <name val="Times New Roman"/>
      <family val="1"/>
    </font>
    <font>
      <b/>
      <sz val="11"/>
      <name val="Aptos Narrow"/>
      <family val="2"/>
      <charset val="178"/>
      <scheme val="minor"/>
    </font>
    <font>
      <b/>
      <sz val="16"/>
      <name val="Times New Roman"/>
      <family val="1"/>
    </font>
    <font>
      <b/>
      <sz val="16"/>
      <color theme="0"/>
      <name val="Times New Roman"/>
      <family val="1"/>
    </font>
    <font>
      <b/>
      <sz val="16"/>
      <name val="Times New Roman"/>
      <family val="1"/>
      <charset val="178"/>
    </font>
    <font>
      <b/>
      <sz val="16"/>
      <color theme="1"/>
      <name val="Aptos Narrow"/>
      <family val="2"/>
      <charset val="178"/>
      <scheme val="minor"/>
    </font>
    <font>
      <b/>
      <sz val="16"/>
      <color theme="0"/>
      <name val="Aptos Narrow"/>
      <family val="2"/>
      <charset val="178"/>
      <scheme val="minor"/>
    </font>
    <font>
      <b/>
      <sz val="20"/>
      <name val="Times New Roman"/>
      <family val="1"/>
    </font>
    <font>
      <b/>
      <sz val="20"/>
      <color theme="0"/>
      <name val="Times New Roman"/>
      <family val="1"/>
    </font>
    <font>
      <b/>
      <sz val="20"/>
      <name val="Times New Roman"/>
      <family val="1"/>
      <charset val="178"/>
    </font>
    <font>
      <b/>
      <sz val="20"/>
      <color theme="0"/>
      <name val="Aptos Narrow"/>
      <family val="2"/>
      <charset val="178"/>
      <scheme val="minor"/>
    </font>
    <font>
      <sz val="11"/>
      <color theme="0"/>
      <name val="Aptos Narrow"/>
      <family val="2"/>
      <charset val="178"/>
      <scheme val="minor"/>
    </font>
    <font>
      <b/>
      <sz val="18"/>
      <color theme="1"/>
      <name val="Aptos Narrow"/>
      <family val="2"/>
      <scheme val="minor"/>
    </font>
    <font>
      <b/>
      <sz val="8"/>
      <color theme="9" tint="-0.499984740745262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b/>
      <sz val="18"/>
      <name val="Aptos Narrow"/>
      <family val="2"/>
      <scheme val="minor"/>
    </font>
    <font>
      <sz val="9"/>
      <color theme="1"/>
      <name val="Aptos Narrow"/>
      <family val="2"/>
      <charset val="178"/>
      <scheme val="minor"/>
    </font>
    <font>
      <sz val="11"/>
      <name val="Aptos Narrow"/>
      <family val="2"/>
      <charset val="178"/>
      <scheme val="minor"/>
    </font>
    <font>
      <sz val="11"/>
      <color theme="4" tint="0.39994506668294322"/>
      <name val="Aptos Narrow"/>
      <family val="2"/>
      <charset val="178"/>
      <scheme val="minor"/>
    </font>
    <font>
      <sz val="11"/>
      <color theme="8" tint="0.59996337778862885"/>
      <name val="Aptos Narrow"/>
      <family val="2"/>
      <charset val="178"/>
      <scheme val="minor"/>
    </font>
    <font>
      <sz val="12"/>
      <color theme="0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b/>
      <sz val="12"/>
      <color theme="1"/>
      <name val="Abadi Extra Light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12" borderId="0" applyNumberFormat="0" applyBorder="0" applyAlignment="0" applyProtection="0"/>
  </cellStyleXfs>
  <cellXfs count="276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0" xfId="0" applyFont="1"/>
    <xf numFmtId="1" fontId="6" fillId="0" borderId="5" xfId="0" applyNumberFormat="1" applyFont="1" applyBorder="1" applyAlignment="1">
      <alignment horizontal="center" vertical="top" shrinkToFit="1"/>
    </xf>
    <xf numFmtId="1" fontId="6" fillId="0" borderId="6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0" fontId="1" fillId="0" borderId="12" xfId="0" applyFont="1" applyBorder="1"/>
    <xf numFmtId="0" fontId="7" fillId="12" borderId="0" xfId="1"/>
    <xf numFmtId="1" fontId="6" fillId="0" borderId="9" xfId="0" applyNumberFormat="1" applyFont="1" applyBorder="1" applyAlignment="1">
      <alignment horizontal="center" vertical="top" shrinkToFit="1"/>
    </xf>
    <xf numFmtId="0" fontId="1" fillId="0" borderId="20" xfId="0" applyFont="1" applyBorder="1"/>
    <xf numFmtId="0" fontId="8" fillId="14" borderId="12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wrapText="1"/>
    </xf>
    <xf numFmtId="0" fontId="1" fillId="5" borderId="12" xfId="0" applyFont="1" applyFill="1" applyBorder="1" applyAlignment="1">
      <alignment horizontal="center"/>
    </xf>
    <xf numFmtId="0" fontId="1" fillId="5" borderId="33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16" fontId="1" fillId="15" borderId="0" xfId="0" applyNumberFormat="1" applyFont="1" applyFill="1"/>
    <xf numFmtId="1" fontId="10" fillId="14" borderId="12" xfId="0" applyNumberFormat="1" applyFont="1" applyFill="1" applyBorder="1" applyAlignment="1">
      <alignment horizontal="center" vertical="top" shrinkToFit="1"/>
    </xf>
    <xf numFmtId="0" fontId="1" fillId="0" borderId="11" xfId="0" applyFont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16" fontId="1" fillId="0" borderId="0" xfId="0" applyNumberFormat="1" applyFont="1"/>
    <xf numFmtId="1" fontId="9" fillId="10" borderId="5" xfId="0" applyNumberFormat="1" applyFont="1" applyFill="1" applyBorder="1" applyAlignment="1">
      <alignment horizontal="center" vertical="top" shrinkToFit="1"/>
    </xf>
    <xf numFmtId="0" fontId="8" fillId="10" borderId="5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1" fillId="0" borderId="19" xfId="0" applyFont="1" applyBorder="1"/>
    <xf numFmtId="0" fontId="8" fillId="14" borderId="5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1" fillId="14" borderId="5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1" fontId="23" fillId="14" borderId="5" xfId="0" applyNumberFormat="1" applyFont="1" applyFill="1" applyBorder="1" applyAlignment="1">
      <alignment horizontal="center" vertical="top" shrinkToFit="1"/>
    </xf>
    <xf numFmtId="0" fontId="26" fillId="0" borderId="0" xfId="0" applyFont="1"/>
    <xf numFmtId="0" fontId="29" fillId="14" borderId="5" xfId="0" applyFont="1" applyFill="1" applyBorder="1" applyAlignment="1">
      <alignment horizontal="center" vertical="center" wrapText="1"/>
    </xf>
    <xf numFmtId="0" fontId="1" fillId="14" borderId="11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 wrapText="1"/>
    </xf>
    <xf numFmtId="0" fontId="1" fillId="14" borderId="12" xfId="0" applyFont="1" applyFill="1" applyBorder="1" applyAlignment="1">
      <alignment horizontal="center" wrapText="1"/>
    </xf>
    <xf numFmtId="0" fontId="1" fillId="14" borderId="12" xfId="0" applyFont="1" applyFill="1" applyBorder="1" applyAlignment="1">
      <alignment horizontal="center"/>
    </xf>
    <xf numFmtId="0" fontId="1" fillId="14" borderId="33" xfId="0" applyFont="1" applyFill="1" applyBorder="1" applyAlignment="1">
      <alignment horizontal="center"/>
    </xf>
    <xf numFmtId="0" fontId="1" fillId="14" borderId="20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8" fillId="14" borderId="19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wrapText="1"/>
    </xf>
    <xf numFmtId="0" fontId="1" fillId="0" borderId="50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8" fillId="14" borderId="50" xfId="0" applyFont="1" applyFill="1" applyBorder="1" applyAlignment="1">
      <alignment horizontal="center"/>
    </xf>
    <xf numFmtId="0" fontId="1" fillId="0" borderId="46" xfId="0" applyFont="1" applyBorder="1" applyAlignment="1">
      <alignment horizontal="center"/>
    </xf>
    <xf numFmtId="1" fontId="23" fillId="14" borderId="1" xfId="0" applyNumberFormat="1" applyFont="1" applyFill="1" applyBorder="1" applyAlignment="1">
      <alignment horizontal="center" vertical="top" shrinkToFit="1"/>
    </xf>
    <xf numFmtId="1" fontId="6" fillId="14" borderId="1" xfId="0" applyNumberFormat="1" applyFont="1" applyFill="1" applyBorder="1" applyAlignment="1">
      <alignment horizontal="center" vertical="top" shrinkToFit="1"/>
    </xf>
    <xf numFmtId="1" fontId="10" fillId="14" borderId="19" xfId="0" applyNumberFormat="1" applyFont="1" applyFill="1" applyBorder="1" applyAlignment="1">
      <alignment horizontal="center" vertical="top" shrinkToFit="1"/>
    </xf>
    <xf numFmtId="0" fontId="1" fillId="0" borderId="50" xfId="0" applyFont="1" applyBorder="1"/>
    <xf numFmtId="1" fontId="6" fillId="0" borderId="12" xfId="0" applyNumberFormat="1" applyFont="1" applyBorder="1" applyAlignment="1">
      <alignment horizontal="center" vertical="top" shrinkToFit="1"/>
    </xf>
    <xf numFmtId="0" fontId="39" fillId="10" borderId="12" xfId="0" applyFont="1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2" fontId="0" fillId="0" borderId="12" xfId="0" applyNumberFormat="1" applyBorder="1"/>
    <xf numFmtId="0" fontId="0" fillId="0" borderId="19" xfId="0" applyBorder="1"/>
    <xf numFmtId="0" fontId="0" fillId="16" borderId="12" xfId="0" applyFill="1" applyBorder="1"/>
    <xf numFmtId="0" fontId="0" fillId="13" borderId="12" xfId="0" applyFill="1" applyBorder="1"/>
    <xf numFmtId="0" fontId="45" fillId="25" borderId="12" xfId="0" applyFont="1" applyFill="1" applyBorder="1"/>
    <xf numFmtId="0" fontId="46" fillId="7" borderId="12" xfId="0" applyFont="1" applyFill="1" applyBorder="1"/>
    <xf numFmtId="0" fontId="0" fillId="25" borderId="12" xfId="0" applyFill="1" applyBorder="1"/>
    <xf numFmtId="0" fontId="40" fillId="2" borderId="12" xfId="0" applyFont="1" applyFill="1" applyBorder="1" applyAlignment="1">
      <alignment horizontal="center" vertical="center"/>
    </xf>
    <xf numFmtId="1" fontId="6" fillId="14" borderId="12" xfId="0" applyNumberFormat="1" applyFont="1" applyFill="1" applyBorder="1" applyAlignment="1">
      <alignment horizontal="center" vertical="top" shrinkToFit="1"/>
    </xf>
    <xf numFmtId="0" fontId="47" fillId="0" borderId="0" xfId="0" applyFont="1"/>
    <xf numFmtId="0" fontId="48" fillId="0" borderId="0" xfId="0" applyFont="1"/>
    <xf numFmtId="0" fontId="0" fillId="25" borderId="12" xfId="0" quotePrefix="1" applyFill="1" applyBorder="1"/>
    <xf numFmtId="0" fontId="11" fillId="10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9" fillId="14" borderId="2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" fontId="6" fillId="19" borderId="12" xfId="0" applyNumberFormat="1" applyFont="1" applyFill="1" applyBorder="1" applyAlignment="1">
      <alignment horizontal="center" vertical="top" shrinkToFit="1"/>
    </xf>
    <xf numFmtId="1" fontId="6" fillId="7" borderId="12" xfId="0" applyNumberFormat="1" applyFont="1" applyFill="1" applyBorder="1" applyAlignment="1">
      <alignment horizontal="center" vertical="top" shrinkToFit="1"/>
    </xf>
    <xf numFmtId="0" fontId="49" fillId="0" borderId="0" xfId="0" applyFont="1"/>
    <xf numFmtId="0" fontId="50" fillId="19" borderId="12" xfId="0" applyFont="1" applyFill="1" applyBorder="1" applyAlignment="1">
      <alignment horizontal="center"/>
    </xf>
    <xf numFmtId="0" fontId="51" fillId="19" borderId="12" xfId="0" applyFont="1" applyFill="1" applyBorder="1" applyAlignment="1">
      <alignment horizontal="center"/>
    </xf>
    <xf numFmtId="2" fontId="50" fillId="0" borderId="0" xfId="0" applyNumberFormat="1" applyFont="1"/>
    <xf numFmtId="0" fontId="50" fillId="0" borderId="12" xfId="0" applyFon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16" fontId="1" fillId="2" borderId="0" xfId="0" applyNumberFormat="1" applyFont="1" applyFill="1"/>
    <xf numFmtId="16" fontId="1" fillId="16" borderId="0" xfId="0" applyNumberFormat="1" applyFont="1" applyFill="1"/>
    <xf numFmtId="0" fontId="1" fillId="0" borderId="0" xfId="0" applyFont="1" applyAlignment="1">
      <alignment horizontal="center" vertical="center" wrapText="1"/>
    </xf>
    <xf numFmtId="2" fontId="1" fillId="0" borderId="1" xfId="0" quotePrefix="1" applyNumberFormat="1" applyFont="1" applyBorder="1" applyAlignment="1">
      <alignment horizontal="center" vertical="center" wrapText="1"/>
    </xf>
    <xf numFmtId="2" fontId="52" fillId="0" borderId="12" xfId="0" applyNumberFormat="1" applyFont="1" applyBorder="1"/>
    <xf numFmtId="2" fontId="1" fillId="0" borderId="6" xfId="0" quotePrefix="1" applyNumberFormat="1" applyFont="1" applyBorder="1" applyAlignment="1">
      <alignment horizontal="center" vertical="center" wrapText="1"/>
    </xf>
    <xf numFmtId="0" fontId="1" fillId="0" borderId="12" xfId="0" quotePrefix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textRotation="135" wrapText="1"/>
    </xf>
    <xf numFmtId="0" fontId="4" fillId="5" borderId="40" xfId="0" applyFont="1" applyFill="1" applyBorder="1" applyAlignment="1">
      <alignment horizontal="center" vertical="center" textRotation="135" wrapText="1"/>
    </xf>
    <xf numFmtId="0" fontId="4" fillId="5" borderId="29" xfId="0" applyFont="1" applyFill="1" applyBorder="1" applyAlignment="1">
      <alignment horizontal="center" vertical="center" textRotation="135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textRotation="150" wrapText="1"/>
    </xf>
    <xf numFmtId="0" fontId="5" fillId="6" borderId="8" xfId="0" applyFont="1" applyFill="1" applyBorder="1" applyAlignment="1">
      <alignment horizontal="center" vertical="center" textRotation="150" wrapText="1"/>
    </xf>
    <xf numFmtId="0" fontId="5" fillId="6" borderId="11" xfId="0" applyFont="1" applyFill="1" applyBorder="1" applyAlignment="1">
      <alignment horizontal="center" vertical="center" textRotation="150" wrapText="1"/>
    </xf>
    <xf numFmtId="0" fontId="18" fillId="13" borderId="13" xfId="0" applyFont="1" applyFill="1" applyBorder="1" applyAlignment="1">
      <alignment horizontal="center" vertical="center"/>
    </xf>
    <xf numFmtId="0" fontId="18" fillId="13" borderId="14" xfId="0" applyFont="1" applyFill="1" applyBorder="1" applyAlignment="1">
      <alignment horizontal="center" vertical="center"/>
    </xf>
    <xf numFmtId="0" fontId="18" fillId="13" borderId="15" xfId="0" applyFont="1" applyFill="1" applyBorder="1" applyAlignment="1">
      <alignment horizontal="center" vertical="center"/>
    </xf>
    <xf numFmtId="0" fontId="18" fillId="13" borderId="16" xfId="0" applyFont="1" applyFill="1" applyBorder="1" applyAlignment="1">
      <alignment horizontal="center" vertical="center"/>
    </xf>
    <xf numFmtId="0" fontId="18" fillId="13" borderId="17" xfId="0" applyFont="1" applyFill="1" applyBorder="1" applyAlignment="1">
      <alignment horizontal="center" vertical="center"/>
    </xf>
    <xf numFmtId="0" fontId="18" fillId="13" borderId="1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top" wrapText="1"/>
    </xf>
    <xf numFmtId="0" fontId="4" fillId="3" borderId="39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19" fillId="7" borderId="6" xfId="0" applyFont="1" applyFill="1" applyBorder="1" applyAlignment="1">
      <alignment horizontal="left" vertical="center" textRotation="149" wrapText="1"/>
    </xf>
    <xf numFmtId="0" fontId="19" fillId="7" borderId="32" xfId="0" applyFont="1" applyFill="1" applyBorder="1" applyAlignment="1">
      <alignment horizontal="left" vertical="center" textRotation="149" wrapText="1"/>
    </xf>
    <xf numFmtId="0" fontId="19" fillId="7" borderId="9" xfId="0" applyFont="1" applyFill="1" applyBorder="1" applyAlignment="1">
      <alignment horizontal="left" vertical="center" textRotation="149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5" fillId="5" borderId="26" xfId="0" applyFont="1" applyFill="1" applyBorder="1" applyAlignment="1">
      <alignment horizontal="center" vertical="center" wrapText="1"/>
    </xf>
    <xf numFmtId="0" fontId="37" fillId="5" borderId="8" xfId="0" applyFont="1" applyFill="1" applyBorder="1" applyAlignment="1">
      <alignment horizontal="center" vertical="center" wrapText="1"/>
    </xf>
    <xf numFmtId="0" fontId="37" fillId="5" borderId="28" xfId="0" applyFont="1" applyFill="1" applyBorder="1" applyAlignment="1">
      <alignment horizontal="center" vertical="center" wrapText="1"/>
    </xf>
    <xf numFmtId="0" fontId="36" fillId="10" borderId="27" xfId="0" applyFont="1" applyFill="1" applyBorder="1" applyAlignment="1">
      <alignment horizontal="center" vertical="center" textRotation="134" wrapText="1"/>
    </xf>
    <xf numFmtId="0" fontId="38" fillId="10" borderId="24" xfId="0" applyFont="1" applyFill="1" applyBorder="1" applyAlignment="1">
      <alignment horizontal="center" vertical="center" textRotation="134" wrapText="1"/>
    </xf>
    <xf numFmtId="0" fontId="38" fillId="10" borderId="30" xfId="0" applyFont="1" applyFill="1" applyBorder="1" applyAlignment="1">
      <alignment horizontal="center" vertical="center" textRotation="134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39" xfId="0" applyFont="1" applyFill="1" applyBorder="1" applyAlignment="1">
      <alignment horizontal="center" vertical="center" wrapText="1"/>
    </xf>
    <xf numFmtId="0" fontId="2" fillId="11" borderId="52" xfId="0" applyFont="1" applyFill="1" applyBorder="1" applyAlignment="1">
      <alignment horizontal="center" vertical="center" wrapText="1"/>
    </xf>
    <xf numFmtId="0" fontId="2" fillId="11" borderId="32" xfId="0" applyFont="1" applyFill="1" applyBorder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0" fontId="2" fillId="11" borderId="5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35" fillId="13" borderId="26" xfId="0" applyFont="1" applyFill="1" applyBorder="1" applyAlignment="1">
      <alignment horizontal="center" vertical="center" wrapText="1"/>
    </xf>
    <xf numFmtId="0" fontId="37" fillId="13" borderId="8" xfId="0" applyFont="1" applyFill="1" applyBorder="1" applyAlignment="1">
      <alignment horizontal="center" vertical="center" wrapText="1"/>
    </xf>
    <xf numFmtId="0" fontId="37" fillId="13" borderId="28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 textRotation="134" wrapText="1"/>
    </xf>
    <xf numFmtId="0" fontId="4" fillId="9" borderId="8" xfId="0" applyFont="1" applyFill="1" applyBorder="1" applyAlignment="1">
      <alignment horizontal="center" vertical="center" textRotation="134" wrapText="1"/>
    </xf>
    <xf numFmtId="0" fontId="4" fillId="9" borderId="28" xfId="0" applyFont="1" applyFill="1" applyBorder="1" applyAlignment="1">
      <alignment horizontal="center" vertical="center" textRotation="134" wrapText="1"/>
    </xf>
    <xf numFmtId="0" fontId="35" fillId="16" borderId="26" xfId="0" applyFont="1" applyFill="1" applyBorder="1" applyAlignment="1">
      <alignment horizontal="center" vertical="center" wrapText="1"/>
    </xf>
    <xf numFmtId="0" fontId="37" fillId="16" borderId="8" xfId="0" applyFont="1" applyFill="1" applyBorder="1" applyAlignment="1">
      <alignment horizontal="center" vertical="center" wrapText="1"/>
    </xf>
    <xf numFmtId="0" fontId="37" fillId="16" borderId="28" xfId="0" applyFont="1" applyFill="1" applyBorder="1" applyAlignment="1">
      <alignment horizontal="center" vertical="center" wrapText="1"/>
    </xf>
    <xf numFmtId="0" fontId="35" fillId="17" borderId="26" xfId="0" applyFont="1" applyFill="1" applyBorder="1" applyAlignment="1">
      <alignment horizontal="center" vertical="center" wrapText="1"/>
    </xf>
    <xf numFmtId="0" fontId="37" fillId="17" borderId="8" xfId="0" applyFont="1" applyFill="1" applyBorder="1" applyAlignment="1">
      <alignment horizontal="center" vertical="center" wrapText="1"/>
    </xf>
    <xf numFmtId="0" fontId="37" fillId="17" borderId="28" xfId="0" applyFont="1" applyFill="1" applyBorder="1" applyAlignment="1">
      <alignment horizontal="center" vertical="center" wrapText="1"/>
    </xf>
    <xf numFmtId="0" fontId="35" fillId="19" borderId="26" xfId="0" applyFont="1" applyFill="1" applyBorder="1" applyAlignment="1">
      <alignment horizontal="center" vertical="center" wrapText="1"/>
    </xf>
    <xf numFmtId="0" fontId="37" fillId="19" borderId="8" xfId="0" applyFont="1" applyFill="1" applyBorder="1" applyAlignment="1">
      <alignment horizontal="center" vertical="center" wrapText="1"/>
    </xf>
    <xf numFmtId="0" fontId="37" fillId="19" borderId="28" xfId="0" applyFont="1" applyFill="1" applyBorder="1" applyAlignment="1">
      <alignment horizontal="center" vertical="center" wrapText="1"/>
    </xf>
    <xf numFmtId="0" fontId="17" fillId="24" borderId="34" xfId="0" applyFont="1" applyFill="1" applyBorder="1" applyAlignment="1">
      <alignment horizontal="center" vertical="center"/>
    </xf>
    <xf numFmtId="0" fontId="17" fillId="24" borderId="43" xfId="0" applyFont="1" applyFill="1" applyBorder="1" applyAlignment="1">
      <alignment horizontal="center" vertical="center"/>
    </xf>
    <xf numFmtId="0" fontId="17" fillId="24" borderId="44" xfId="0" applyFont="1" applyFill="1" applyBorder="1" applyAlignment="1">
      <alignment horizontal="center" vertical="center"/>
    </xf>
    <xf numFmtId="0" fontId="17" fillId="24" borderId="45" xfId="0" applyFont="1" applyFill="1" applyBorder="1" applyAlignment="1">
      <alignment horizontal="center" vertical="center"/>
    </xf>
    <xf numFmtId="0" fontId="17" fillId="24" borderId="35" xfId="0" applyFont="1" applyFill="1" applyBorder="1" applyAlignment="1">
      <alignment horizontal="center" vertical="center"/>
    </xf>
    <xf numFmtId="0" fontId="17" fillId="24" borderId="46" xfId="0" applyFont="1" applyFill="1" applyBorder="1" applyAlignment="1">
      <alignment horizontal="center" vertical="center"/>
    </xf>
    <xf numFmtId="0" fontId="21" fillId="13" borderId="35" xfId="0" applyFont="1" applyFill="1" applyBorder="1" applyAlignment="1">
      <alignment horizontal="center" vertical="center" textRotation="135"/>
    </xf>
    <xf numFmtId="0" fontId="21" fillId="13" borderId="19" xfId="0" applyFont="1" applyFill="1" applyBorder="1" applyAlignment="1">
      <alignment horizontal="center" vertical="center" textRotation="135"/>
    </xf>
    <xf numFmtId="0" fontId="17" fillId="9" borderId="33" xfId="0" applyFont="1" applyFill="1" applyBorder="1" applyAlignment="1">
      <alignment horizontal="center" vertical="center" textRotation="134"/>
    </xf>
    <xf numFmtId="0" fontId="17" fillId="9" borderId="42" xfId="0" applyFont="1" applyFill="1" applyBorder="1" applyAlignment="1">
      <alignment horizontal="center" vertical="center" textRotation="134"/>
    </xf>
    <xf numFmtId="0" fontId="17" fillId="9" borderId="20" xfId="0" applyFont="1" applyFill="1" applyBorder="1" applyAlignment="1">
      <alignment horizontal="center" vertical="center" textRotation="134"/>
    </xf>
    <xf numFmtId="0" fontId="21" fillId="23" borderId="33" xfId="0" applyFont="1" applyFill="1" applyBorder="1" applyAlignment="1">
      <alignment horizontal="center" vertical="center" textRotation="135"/>
    </xf>
    <xf numFmtId="0" fontId="21" fillId="23" borderId="42" xfId="0" applyFont="1" applyFill="1" applyBorder="1" applyAlignment="1">
      <alignment horizontal="center" vertical="center" textRotation="135"/>
    </xf>
    <xf numFmtId="0" fontId="21" fillId="23" borderId="20" xfId="0" applyFont="1" applyFill="1" applyBorder="1" applyAlignment="1">
      <alignment horizontal="center" vertical="center" textRotation="135"/>
    </xf>
    <xf numFmtId="0" fontId="35" fillId="18" borderId="26" xfId="0" applyFont="1" applyFill="1" applyBorder="1" applyAlignment="1">
      <alignment horizontal="center" vertical="center" wrapText="1"/>
    </xf>
    <xf numFmtId="0" fontId="37" fillId="18" borderId="8" xfId="0" applyFont="1" applyFill="1" applyBorder="1" applyAlignment="1">
      <alignment horizontal="center" vertical="center" wrapText="1"/>
    </xf>
    <xf numFmtId="0" fontId="37" fillId="18" borderId="28" xfId="0" applyFont="1" applyFill="1" applyBorder="1" applyAlignment="1">
      <alignment horizontal="center" vertical="center" wrapText="1"/>
    </xf>
    <xf numFmtId="0" fontId="35" fillId="20" borderId="26" xfId="0" applyFont="1" applyFill="1" applyBorder="1" applyAlignment="1">
      <alignment horizontal="center" vertical="center" wrapText="1"/>
    </xf>
    <xf numFmtId="0" fontId="37" fillId="20" borderId="8" xfId="0" applyFont="1" applyFill="1" applyBorder="1" applyAlignment="1">
      <alignment horizontal="center" vertical="center" wrapText="1"/>
    </xf>
    <xf numFmtId="0" fontId="37" fillId="20" borderId="28" xfId="0" applyFont="1" applyFill="1" applyBorder="1" applyAlignment="1">
      <alignment horizontal="center" vertical="center" wrapText="1"/>
    </xf>
    <xf numFmtId="0" fontId="35" fillId="4" borderId="26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28" xfId="0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/>
    </xf>
    <xf numFmtId="0" fontId="17" fillId="7" borderId="22" xfId="0" applyFont="1" applyFill="1" applyBorder="1" applyAlignment="1">
      <alignment horizontal="center" vertical="center"/>
    </xf>
    <xf numFmtId="0" fontId="21" fillId="16" borderId="12" xfId="0" applyFont="1" applyFill="1" applyBorder="1" applyAlignment="1">
      <alignment horizontal="center" vertical="center" textRotation="135"/>
    </xf>
    <xf numFmtId="0" fontId="20" fillId="20" borderId="14" xfId="0" applyFont="1" applyFill="1" applyBorder="1" applyAlignment="1">
      <alignment horizontal="center" vertical="center" textRotation="135"/>
    </xf>
    <xf numFmtId="0" fontId="20" fillId="20" borderId="0" xfId="0" applyFont="1" applyFill="1" applyAlignment="1">
      <alignment horizontal="center" vertical="center" textRotation="135"/>
    </xf>
    <xf numFmtId="0" fontId="1" fillId="20" borderId="21" xfId="0" applyFont="1" applyFill="1" applyBorder="1" applyAlignment="1">
      <alignment horizontal="center" vertical="center"/>
    </xf>
    <xf numFmtId="0" fontId="1" fillId="20" borderId="22" xfId="0" applyFont="1" applyFill="1" applyBorder="1" applyAlignment="1">
      <alignment horizontal="center" vertical="center"/>
    </xf>
    <xf numFmtId="0" fontId="1" fillId="20" borderId="23" xfId="0" applyFont="1" applyFill="1" applyBorder="1" applyAlignment="1">
      <alignment horizontal="center" vertical="center"/>
    </xf>
    <xf numFmtId="0" fontId="22" fillId="19" borderId="13" xfId="0" applyFont="1" applyFill="1" applyBorder="1" applyAlignment="1">
      <alignment horizontal="center" vertical="center"/>
    </xf>
    <xf numFmtId="0" fontId="22" fillId="19" borderId="41" xfId="0" applyFont="1" applyFill="1" applyBorder="1" applyAlignment="1">
      <alignment horizontal="center" vertical="center"/>
    </xf>
    <xf numFmtId="0" fontId="22" fillId="19" borderId="16" xfId="0" applyFont="1" applyFill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4" fillId="5" borderId="26" xfId="0" applyFont="1" applyFill="1" applyBorder="1" applyAlignment="1">
      <alignment horizontal="center" vertical="center" textRotation="135" wrapText="1"/>
    </xf>
    <xf numFmtId="0" fontId="4" fillId="5" borderId="8" xfId="0" applyFont="1" applyFill="1" applyBorder="1" applyAlignment="1">
      <alignment horizontal="center" vertical="center" textRotation="135" wrapText="1"/>
    </xf>
    <xf numFmtId="0" fontId="0" fillId="0" borderId="19" xfId="0" applyBorder="1" applyAlignment="1">
      <alignment horizontal="left"/>
    </xf>
    <xf numFmtId="0" fontId="32" fillId="9" borderId="26" xfId="0" applyFont="1" applyFill="1" applyBorder="1" applyAlignment="1">
      <alignment horizontal="center" vertical="center" textRotation="134" wrapText="1"/>
    </xf>
    <xf numFmtId="0" fontId="32" fillId="9" borderId="8" xfId="0" applyFont="1" applyFill="1" applyBorder="1" applyAlignment="1">
      <alignment horizontal="center" vertical="center" textRotation="134" wrapText="1"/>
    </xf>
    <xf numFmtId="0" fontId="32" fillId="9" borderId="28" xfId="0" applyFont="1" applyFill="1" applyBorder="1" applyAlignment="1">
      <alignment horizontal="center" vertical="center" textRotation="134" wrapText="1"/>
    </xf>
    <xf numFmtId="0" fontId="30" fillId="5" borderId="26" xfId="0" applyFont="1" applyFill="1" applyBorder="1" applyAlignment="1">
      <alignment horizontal="center" vertical="center" wrapText="1"/>
    </xf>
    <xf numFmtId="0" fontId="32" fillId="5" borderId="8" xfId="0" applyFont="1" applyFill="1" applyBorder="1" applyAlignment="1">
      <alignment horizontal="center" vertical="center" wrapText="1"/>
    </xf>
    <xf numFmtId="0" fontId="32" fillId="5" borderId="28" xfId="0" applyFont="1" applyFill="1" applyBorder="1" applyAlignment="1">
      <alignment horizontal="center" vertical="center" wrapText="1"/>
    </xf>
    <xf numFmtId="0" fontId="30" fillId="16" borderId="26" xfId="0" applyFont="1" applyFill="1" applyBorder="1" applyAlignment="1">
      <alignment horizontal="center" vertical="center" wrapText="1"/>
    </xf>
    <xf numFmtId="0" fontId="32" fillId="16" borderId="8" xfId="0" applyFont="1" applyFill="1" applyBorder="1" applyAlignment="1">
      <alignment horizontal="center" vertical="center" wrapText="1"/>
    </xf>
    <xf numFmtId="0" fontId="32" fillId="16" borderId="28" xfId="0" applyFont="1" applyFill="1" applyBorder="1" applyAlignment="1">
      <alignment horizontal="center" vertical="center" wrapText="1"/>
    </xf>
    <xf numFmtId="0" fontId="30" fillId="17" borderId="26" xfId="0" applyFont="1" applyFill="1" applyBorder="1" applyAlignment="1">
      <alignment horizontal="center" vertical="center" wrapText="1"/>
    </xf>
    <xf numFmtId="0" fontId="32" fillId="17" borderId="8" xfId="0" applyFont="1" applyFill="1" applyBorder="1" applyAlignment="1">
      <alignment horizontal="center" vertical="center" wrapText="1"/>
    </xf>
    <xf numFmtId="0" fontId="32" fillId="17" borderId="28" xfId="0" applyFont="1" applyFill="1" applyBorder="1" applyAlignment="1">
      <alignment horizontal="center" vertical="center" wrapText="1"/>
    </xf>
    <xf numFmtId="0" fontId="30" fillId="19" borderId="26" xfId="0" applyFont="1" applyFill="1" applyBorder="1" applyAlignment="1">
      <alignment horizontal="center" vertical="center" wrapText="1"/>
    </xf>
    <xf numFmtId="0" fontId="32" fillId="19" borderId="8" xfId="0" applyFont="1" applyFill="1" applyBorder="1" applyAlignment="1">
      <alignment horizontal="center" vertical="center" wrapText="1"/>
    </xf>
    <xf numFmtId="0" fontId="32" fillId="19" borderId="28" xfId="0" applyFont="1" applyFill="1" applyBorder="1" applyAlignment="1">
      <alignment horizontal="center" vertical="center" wrapText="1"/>
    </xf>
    <xf numFmtId="0" fontId="30" fillId="4" borderId="26" xfId="0" applyFont="1" applyFill="1" applyBorder="1" applyAlignment="1">
      <alignment horizontal="center" vertical="center" wrapText="1"/>
    </xf>
    <xf numFmtId="0" fontId="33" fillId="4" borderId="8" xfId="0" applyFont="1" applyFill="1" applyBorder="1" applyAlignment="1">
      <alignment horizontal="center" vertical="center" wrapText="1"/>
    </xf>
    <xf numFmtId="0" fontId="33" fillId="4" borderId="28" xfId="0" applyFont="1" applyFill="1" applyBorder="1" applyAlignment="1">
      <alignment horizontal="center" vertical="center" wrapText="1"/>
    </xf>
    <xf numFmtId="0" fontId="30" fillId="21" borderId="26" xfId="0" applyFont="1" applyFill="1" applyBorder="1" applyAlignment="1">
      <alignment horizontal="center" vertical="center" wrapText="1"/>
    </xf>
    <xf numFmtId="0" fontId="33" fillId="21" borderId="8" xfId="0" applyFont="1" applyFill="1" applyBorder="1" applyAlignment="1">
      <alignment horizontal="center" vertical="center" wrapText="1"/>
    </xf>
    <xf numFmtId="0" fontId="33" fillId="21" borderId="28" xfId="0" applyFont="1" applyFill="1" applyBorder="1" applyAlignment="1">
      <alignment horizontal="center" vertical="center" wrapText="1"/>
    </xf>
    <xf numFmtId="0" fontId="31" fillId="22" borderId="26" xfId="0" applyFont="1" applyFill="1" applyBorder="1" applyAlignment="1">
      <alignment horizontal="center" vertical="center" wrapText="1"/>
    </xf>
    <xf numFmtId="0" fontId="34" fillId="22" borderId="8" xfId="0" applyFont="1" applyFill="1" applyBorder="1" applyAlignment="1">
      <alignment horizontal="center" vertical="center" wrapText="1"/>
    </xf>
    <xf numFmtId="0" fontId="34" fillId="22" borderId="28" xfId="0" applyFont="1" applyFill="1" applyBorder="1" applyAlignment="1">
      <alignment horizontal="center" vertical="center" wrapText="1"/>
    </xf>
    <xf numFmtId="0" fontId="12" fillId="10" borderId="27" xfId="0" applyFont="1" applyFill="1" applyBorder="1" applyAlignment="1">
      <alignment horizontal="center" vertical="center" textRotation="134" wrapText="1"/>
    </xf>
    <xf numFmtId="0" fontId="13" fillId="10" borderId="24" xfId="0" applyFont="1" applyFill="1" applyBorder="1" applyAlignment="1">
      <alignment horizontal="center" vertical="center" textRotation="134" wrapText="1"/>
    </xf>
    <xf numFmtId="0" fontId="13" fillId="10" borderId="30" xfId="0" applyFont="1" applyFill="1" applyBorder="1" applyAlignment="1">
      <alignment horizontal="center" vertical="center" textRotation="134" wrapText="1"/>
    </xf>
    <xf numFmtId="0" fontId="1" fillId="19" borderId="36" xfId="0" applyFont="1" applyFill="1" applyBorder="1" applyAlignment="1">
      <alignment horizontal="right" vertical="center" textRotation="255"/>
    </xf>
    <xf numFmtId="0" fontId="1" fillId="19" borderId="37" xfId="0" applyFont="1" applyFill="1" applyBorder="1" applyAlignment="1">
      <alignment horizontal="right" vertical="center" textRotation="255"/>
    </xf>
    <xf numFmtId="0" fontId="1" fillId="19" borderId="47" xfId="0" applyFont="1" applyFill="1" applyBorder="1" applyAlignment="1">
      <alignment horizontal="right" vertical="center" textRotation="255"/>
    </xf>
    <xf numFmtId="0" fontId="1" fillId="19" borderId="48" xfId="0" applyFont="1" applyFill="1" applyBorder="1" applyAlignment="1">
      <alignment horizontal="right" vertical="center" textRotation="255"/>
    </xf>
    <xf numFmtId="0" fontId="4" fillId="11" borderId="39" xfId="0" applyFont="1" applyFill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4" fillId="11" borderId="31" xfId="0" applyFont="1" applyFill="1" applyBorder="1" applyAlignment="1">
      <alignment horizontal="center" vertical="center" wrapText="1"/>
    </xf>
    <xf numFmtId="0" fontId="30" fillId="18" borderId="26" xfId="0" applyFont="1" applyFill="1" applyBorder="1" applyAlignment="1">
      <alignment horizontal="center" vertical="center" wrapText="1"/>
    </xf>
    <xf numFmtId="0" fontId="32" fillId="18" borderId="8" xfId="0" applyFont="1" applyFill="1" applyBorder="1" applyAlignment="1">
      <alignment horizontal="center" vertical="center" wrapText="1"/>
    </xf>
    <xf numFmtId="0" fontId="32" fillId="18" borderId="28" xfId="0" applyFont="1" applyFill="1" applyBorder="1" applyAlignment="1">
      <alignment horizontal="center" vertical="center" wrapText="1"/>
    </xf>
    <xf numFmtId="0" fontId="30" fillId="13" borderId="26" xfId="0" applyFont="1" applyFill="1" applyBorder="1" applyAlignment="1">
      <alignment horizontal="center" vertical="center" wrapText="1"/>
    </xf>
    <xf numFmtId="0" fontId="32" fillId="13" borderId="8" xfId="0" applyFont="1" applyFill="1" applyBorder="1" applyAlignment="1">
      <alignment horizontal="center" vertical="center" wrapText="1"/>
    </xf>
    <xf numFmtId="0" fontId="32" fillId="13" borderId="28" xfId="0" applyFont="1" applyFill="1" applyBorder="1" applyAlignment="1">
      <alignment horizontal="center" vertical="center" wrapText="1"/>
    </xf>
    <xf numFmtId="0" fontId="30" fillId="20" borderId="26" xfId="0" applyFont="1" applyFill="1" applyBorder="1" applyAlignment="1">
      <alignment horizontal="center" vertical="center" wrapText="1"/>
    </xf>
    <xf numFmtId="0" fontId="32" fillId="20" borderId="8" xfId="0" applyFont="1" applyFill="1" applyBorder="1" applyAlignment="1">
      <alignment horizontal="center" vertical="center" wrapText="1"/>
    </xf>
    <xf numFmtId="0" fontId="32" fillId="20" borderId="28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8" fillId="10" borderId="0" xfId="0" applyFont="1" applyFill="1" applyAlignment="1">
      <alignment horizontal="center" vertical="center" wrapText="1"/>
    </xf>
    <xf numFmtId="0" fontId="11" fillId="10" borderId="0" xfId="0" applyFont="1" applyFill="1" applyAlignment="1">
      <alignment horizontal="center" vertical="center" wrapText="1"/>
    </xf>
    <xf numFmtId="0" fontId="11" fillId="10" borderId="31" xfId="0" applyFont="1" applyFill="1" applyBorder="1" applyAlignment="1">
      <alignment horizontal="center" vertical="center" wrapText="1"/>
    </xf>
    <xf numFmtId="0" fontId="4" fillId="11" borderId="51" xfId="0" applyFont="1" applyFill="1" applyBorder="1" applyAlignment="1">
      <alignment horizontal="center" vertical="center" wrapText="1"/>
    </xf>
    <xf numFmtId="0" fontId="15" fillId="17" borderId="36" xfId="0" applyFont="1" applyFill="1" applyBorder="1" applyAlignment="1">
      <alignment horizontal="center" vertical="center" textRotation="255"/>
    </xf>
    <xf numFmtId="0" fontId="15" fillId="17" borderId="37" xfId="0" applyFont="1" applyFill="1" applyBorder="1" applyAlignment="1">
      <alignment horizontal="center" vertical="center" textRotation="255"/>
    </xf>
    <xf numFmtId="0" fontId="15" fillId="17" borderId="38" xfId="0" applyFont="1" applyFill="1" applyBorder="1" applyAlignment="1">
      <alignment horizontal="center" vertical="center" textRotation="255"/>
    </xf>
    <xf numFmtId="0" fontId="14" fillId="5" borderId="36" xfId="0" applyFont="1" applyFill="1" applyBorder="1" applyAlignment="1">
      <alignment horizontal="center" vertical="center" textRotation="255"/>
    </xf>
    <xf numFmtId="0" fontId="14" fillId="5" borderId="37" xfId="0" applyFont="1" applyFill="1" applyBorder="1" applyAlignment="1">
      <alignment horizontal="center" vertical="center" textRotation="255"/>
    </xf>
    <xf numFmtId="0" fontId="14" fillId="5" borderId="38" xfId="0" applyFont="1" applyFill="1" applyBorder="1" applyAlignment="1">
      <alignment horizontal="center" vertical="center" textRotation="255"/>
    </xf>
    <xf numFmtId="0" fontId="27" fillId="21" borderId="0" xfId="0" applyFont="1" applyFill="1" applyAlignment="1">
      <alignment horizontal="center" vertical="center" wrapText="1"/>
    </xf>
    <xf numFmtId="0" fontId="27" fillId="21" borderId="31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11" borderId="9" xfId="0" applyFont="1" applyFill="1" applyBorder="1" applyAlignment="1">
      <alignment horizontal="center" vertical="center" wrapText="1"/>
    </xf>
    <xf numFmtId="0" fontId="24" fillId="6" borderId="0" xfId="0" applyFont="1" applyFill="1" applyAlignment="1">
      <alignment horizontal="center" vertical="center" wrapText="1"/>
    </xf>
    <xf numFmtId="0" fontId="24" fillId="6" borderId="31" xfId="0" applyFont="1" applyFill="1" applyBorder="1" applyAlignment="1">
      <alignment horizontal="center" vertical="center" wrapText="1"/>
    </xf>
    <xf numFmtId="0" fontId="2" fillId="9" borderId="26" xfId="0" applyFont="1" applyFill="1" applyBorder="1" applyAlignment="1">
      <alignment horizontal="center" vertical="center" textRotation="134" wrapText="1"/>
    </xf>
    <xf numFmtId="0" fontId="41" fillId="27" borderId="12" xfId="0" applyFont="1" applyFill="1" applyBorder="1" applyAlignment="1">
      <alignment horizontal="center" vertical="center" textRotation="135"/>
    </xf>
    <xf numFmtId="0" fontId="42" fillId="27" borderId="12" xfId="0" applyFont="1" applyFill="1" applyBorder="1" applyAlignment="1">
      <alignment horizontal="center" vertical="center"/>
    </xf>
    <xf numFmtId="0" fontId="43" fillId="3" borderId="33" xfId="0" applyFont="1" applyFill="1" applyBorder="1" applyAlignment="1">
      <alignment horizontal="center" vertical="center" textRotation="135"/>
    </xf>
    <xf numFmtId="0" fontId="43" fillId="3" borderId="20" xfId="0" applyFont="1" applyFill="1" applyBorder="1" applyAlignment="1">
      <alignment horizontal="center" vertical="center" textRotation="135"/>
    </xf>
    <xf numFmtId="0" fontId="44" fillId="26" borderId="12" xfId="0" applyFont="1" applyFill="1" applyBorder="1" applyAlignment="1">
      <alignment horizontal="center" vertical="center"/>
    </xf>
    <xf numFmtId="0" fontId="40" fillId="2" borderId="12" xfId="0" applyFont="1" applyFill="1" applyBorder="1" applyAlignment="1">
      <alignment horizontal="center" vertical="center"/>
    </xf>
    <xf numFmtId="0" fontId="4" fillId="5" borderId="53" xfId="0" applyFont="1" applyFill="1" applyBorder="1" applyAlignment="1">
      <alignment horizontal="center" vertical="center" textRotation="135" wrapText="1"/>
    </xf>
  </cellXfs>
  <cellStyles count="2">
    <cellStyle name="Normal" xfId="0" builtinId="0"/>
    <cellStyle name="Satisfaisant" xfId="1" builtinId="26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0.39994506668294322"/>
      </font>
    </dxf>
    <dxf>
      <font>
        <b/>
        <i val="0"/>
        <color theme="8" tint="0.39994506668294322"/>
      </font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HMED\Downloads\performance.xlsx" TargetMode="External"/><Relationship Id="rId1" Type="http://schemas.openxmlformats.org/officeDocument/2006/relationships/externalLinkPath" Target="file:///C:\Users\AHMED\Downloads\perform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performance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B3EE09-D418-4EF6-A5AA-523EB3D79A05}" name="Tableau1" displayName="Tableau1" ref="A8:C28" totalsRowShown="0" headerRowDxfId="37" dataDxfId="36">
  <autoFilter ref="A8:C28" xr:uid="{CDB3EE09-D418-4EF6-A5AA-523EB3D79A05}"/>
  <tableColumns count="3">
    <tableColumn id="1" xr3:uid="{7A91B7E1-C6D1-4DB8-94C8-7F97890E5092}" name="NOTE" dataDxfId="35"/>
    <tableColumn id="2" xr3:uid="{002D1A05-CAD1-4BF2-AF50-EC44DD0E0CC3}" name="GARÇON" dataDxfId="34"/>
    <tableColumn id="3" xr3:uid="{14C29B71-AC82-44D2-BF1D-DCA11ABC661C}" name="FILL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BED5E7-6938-47AA-ACA6-11949E9B0A92}" name="Tableau12" displayName="Tableau12" ref="A8:C28" totalsRowShown="0" headerRowDxfId="32" dataDxfId="31">
  <autoFilter ref="A8:C28" xr:uid="{2CBED5E7-6938-47AA-ACA6-11949E9B0A92}"/>
  <tableColumns count="3">
    <tableColumn id="1" xr3:uid="{EC04AA5C-DDAA-4AC9-AE4D-1066AABB673A}" name="NOTE" dataDxfId="30"/>
    <tableColumn id="2" xr3:uid="{3C941161-2A1A-49A7-A4D1-5EC5BCB1AF5C}" name="GARÇON" dataDxfId="29"/>
    <tableColumn id="3" xr3:uid="{C2CD8E3A-4B93-4AFD-AC44-1D06E7876FFC}" name="FILLE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B95C757-55C3-49C4-ADB0-76D9D80CCD24}" name="Tableau124" displayName="Tableau124" ref="A8:C28" totalsRowShown="0" headerRowDxfId="27" dataDxfId="26">
  <autoFilter ref="A8:C28" xr:uid="{4B95C757-55C3-49C4-ADB0-76D9D80CCD24}"/>
  <tableColumns count="3">
    <tableColumn id="1" xr3:uid="{EF2E171D-E5F6-4D2B-8754-B2B6BDBEC18E}" name="NOTE" dataDxfId="25"/>
    <tableColumn id="2" xr3:uid="{C3C4D380-18D0-4270-B253-BFAA5A6475D0}" name="GARÇON" dataDxfId="24"/>
    <tableColumn id="3" xr3:uid="{61DDF078-0019-4380-9790-55FA9F9F0D06}" name="FILLE" dataDxf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5A5C3E5-AAC6-4BA4-84D6-0EA111195243}" name="Tableau1245" displayName="Tableau1245" ref="A8:C28" totalsRowShown="0" headerRowDxfId="22" dataDxfId="21">
  <autoFilter ref="A8:C28" xr:uid="{C5A5C3E5-AAC6-4BA4-84D6-0EA111195243}"/>
  <tableColumns count="3">
    <tableColumn id="1" xr3:uid="{1BF7973E-5A2F-4EA9-87FD-50C3BB2EC127}" name="NOTE" dataDxfId="20"/>
    <tableColumn id="2" xr3:uid="{2B107BE4-57D1-414C-A2E1-C344B467A074}" name="GARÇON" dataDxfId="19"/>
    <tableColumn id="3" xr3:uid="{2803810D-CFC5-40C3-9375-4DA0E59A4CB1}" name="FILLE" dataDxfId="1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98B0F61-0DD5-4948-80AC-A43F2C996C58}" name="Tableau13" displayName="Tableau13" ref="F3:H23" totalsRowShown="0" headerRowDxfId="4" dataDxfId="3">
  <autoFilter ref="F3:H23" xr:uid="{098B0F61-0DD5-4948-80AC-A43F2C996C58}"/>
  <tableColumns count="3">
    <tableColumn id="1" xr3:uid="{DF051745-E552-4B8F-B0DC-A6182BE65D6E}" name="NOTE" dataDxfId="2"/>
    <tableColumn id="2" xr3:uid="{8074FD86-49C7-45D2-83EC-352BC2AEDD92}" name="GARÇON" dataDxfId="1"/>
    <tableColumn id="3" xr3:uid="{F2A61346-F116-4EED-BDD4-EAC29862ED1E}" name="F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3898-5FFD-4696-9110-0CAEC8775B67}">
  <sheetPr>
    <tabColor rgb="FF00B0F0"/>
  </sheetPr>
  <dimension ref="A1:AH49"/>
  <sheetViews>
    <sheetView topLeftCell="I3" zoomScaleNormal="100" workbookViewId="0">
      <selection activeCell="Y14" sqref="Y14"/>
    </sheetView>
  </sheetViews>
  <sheetFormatPr baseColWidth="10" defaultRowHeight="13.8" x14ac:dyDescent="0.25"/>
  <cols>
    <col min="1" max="8" width="0" style="2" hidden="1" customWidth="1"/>
    <col min="9" max="10" width="4.3984375" style="2" customWidth="1"/>
    <col min="11" max="11" width="24.296875" style="2" bestFit="1" customWidth="1"/>
    <col min="12" max="12" width="5.5" style="2" customWidth="1"/>
    <col min="13" max="17" width="7.59765625" style="2" bestFit="1" customWidth="1"/>
    <col min="18" max="21" width="5.5" style="2" customWidth="1"/>
    <col min="22" max="23" width="6.5" style="2" bestFit="1" customWidth="1"/>
    <col min="24" max="24" width="5.5" style="2" customWidth="1"/>
    <col min="25" max="25" width="6.59765625" style="2" customWidth="1"/>
    <col min="26" max="26" width="15.796875" style="2" bestFit="1" customWidth="1"/>
    <col min="27" max="28" width="6.59765625" style="2" customWidth="1"/>
    <col min="29" max="29" width="8.796875" style="2" customWidth="1"/>
    <col min="30" max="16384" width="11.19921875" style="2"/>
  </cols>
  <sheetData>
    <row r="1" spans="1:34" ht="13.8" customHeight="1" x14ac:dyDescent="0.25">
      <c r="I1" s="109" t="s">
        <v>9</v>
      </c>
      <c r="J1" s="109"/>
      <c r="K1" s="110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193" t="s">
        <v>21</v>
      </c>
      <c r="AE1" s="198" t="s">
        <v>26</v>
      </c>
      <c r="AF1" s="201" t="s">
        <v>7</v>
      </c>
      <c r="AG1" s="170" t="s">
        <v>29</v>
      </c>
      <c r="AH1" s="171"/>
    </row>
    <row r="2" spans="1:34" ht="14.4" thickBot="1" x14ac:dyDescent="0.3">
      <c r="I2" s="110"/>
      <c r="J2" s="110"/>
      <c r="K2" s="110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194"/>
      <c r="AE2" s="199"/>
      <c r="AF2" s="202"/>
      <c r="AG2" s="172"/>
      <c r="AH2" s="173"/>
    </row>
    <row r="3" spans="1:34" ht="13.8" customHeight="1" thickBot="1" x14ac:dyDescent="0.3">
      <c r="I3" s="110"/>
      <c r="J3" s="110"/>
      <c r="K3" s="110"/>
      <c r="L3" s="123" t="s">
        <v>0</v>
      </c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  <c r="Y3" s="7"/>
      <c r="Z3" s="7"/>
      <c r="AA3" s="7"/>
      <c r="AB3" s="7"/>
      <c r="AC3" s="7"/>
      <c r="AD3" s="194"/>
      <c r="AE3" s="200"/>
      <c r="AF3" s="203"/>
      <c r="AG3" s="174"/>
      <c r="AH3" s="175"/>
    </row>
    <row r="4" spans="1:34" ht="13.8" customHeight="1" thickBot="1" x14ac:dyDescent="0.3">
      <c r="I4" s="110"/>
      <c r="J4" s="110"/>
      <c r="K4" s="110"/>
      <c r="L4" s="126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8"/>
      <c r="Y4" s="7"/>
      <c r="Z4" s="7"/>
      <c r="AA4" s="7"/>
      <c r="AB4" s="7"/>
      <c r="AC4" s="7"/>
      <c r="AD4" s="195" t="s">
        <v>20</v>
      </c>
      <c r="AE4" s="196" t="s">
        <v>22</v>
      </c>
      <c r="AF4" s="176" t="s">
        <v>25</v>
      </c>
      <c r="AG4" s="178" t="s">
        <v>27</v>
      </c>
      <c r="AH4" s="181" t="s">
        <v>28</v>
      </c>
    </row>
    <row r="5" spans="1:34" x14ac:dyDescent="0.25">
      <c r="I5" s="110"/>
      <c r="J5" s="110"/>
      <c r="K5" s="110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95"/>
      <c r="AE5" s="197"/>
      <c r="AF5" s="177"/>
      <c r="AG5" s="179"/>
      <c r="AH5" s="182"/>
    </row>
    <row r="6" spans="1:34" x14ac:dyDescent="0.25">
      <c r="I6" s="110"/>
      <c r="J6" s="110"/>
      <c r="K6" s="110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95"/>
      <c r="AE6" s="197"/>
      <c r="AF6" s="177"/>
      <c r="AG6" s="179"/>
      <c r="AH6" s="182"/>
    </row>
    <row r="7" spans="1:34" ht="14.4" customHeight="1" thickBot="1" x14ac:dyDescent="0.3">
      <c r="I7" s="111"/>
      <c r="J7" s="111"/>
      <c r="K7" s="111"/>
      <c r="L7" s="129" t="s">
        <v>1</v>
      </c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1"/>
      <c r="Y7" s="132" t="s">
        <v>2</v>
      </c>
      <c r="Z7" s="133"/>
      <c r="AA7" s="133"/>
      <c r="AB7" s="133"/>
      <c r="AC7" s="133"/>
      <c r="AD7" s="195"/>
      <c r="AE7" s="197"/>
      <c r="AF7" s="177"/>
      <c r="AG7" s="179"/>
      <c r="AH7" s="182"/>
    </row>
    <row r="8" spans="1:34" ht="41.4" customHeight="1" x14ac:dyDescent="0.3">
      <c r="A8" s="92" t="s">
        <v>93</v>
      </c>
      <c r="B8" s="92" t="s">
        <v>221</v>
      </c>
      <c r="C8" s="92" t="s">
        <v>95</v>
      </c>
      <c r="D8"/>
      <c r="E8" s="93" t="s">
        <v>222</v>
      </c>
      <c r="F8" s="93" t="s">
        <v>223</v>
      </c>
      <c r="G8" s="94" t="s">
        <v>224</v>
      </c>
      <c r="I8" s="112" t="s">
        <v>19</v>
      </c>
      <c r="J8" s="113"/>
      <c r="K8" s="114"/>
      <c r="L8" s="115" t="s">
        <v>15</v>
      </c>
      <c r="M8" s="158" t="s">
        <v>3</v>
      </c>
      <c r="N8" s="139" t="s">
        <v>42</v>
      </c>
      <c r="O8" s="161" t="s">
        <v>41</v>
      </c>
      <c r="P8" s="164" t="s">
        <v>43</v>
      </c>
      <c r="Q8" s="167" t="s">
        <v>44</v>
      </c>
      <c r="R8" s="155" t="s">
        <v>45</v>
      </c>
      <c r="S8" s="184" t="s">
        <v>46</v>
      </c>
      <c r="T8" s="187" t="s">
        <v>47</v>
      </c>
      <c r="U8" s="190" t="s">
        <v>33</v>
      </c>
      <c r="V8" s="139" t="s">
        <v>32</v>
      </c>
      <c r="W8" s="139" t="s">
        <v>31</v>
      </c>
      <c r="X8" s="142" t="s">
        <v>18</v>
      </c>
      <c r="Y8" s="118" t="s">
        <v>4</v>
      </c>
      <c r="Z8" s="118"/>
      <c r="AA8" s="119"/>
      <c r="AB8" s="120" t="s">
        <v>38</v>
      </c>
      <c r="AC8" s="134" t="s">
        <v>39</v>
      </c>
      <c r="AD8" s="195"/>
      <c r="AE8" s="197"/>
      <c r="AF8" s="177"/>
      <c r="AG8" s="179"/>
      <c r="AH8" s="182"/>
    </row>
    <row r="9" spans="1:34" ht="23.4" customHeight="1" x14ac:dyDescent="0.3">
      <c r="A9" s="95">
        <v>6</v>
      </c>
      <c r="B9" s="95">
        <v>3.4</v>
      </c>
      <c r="C9" s="95">
        <v>2.17</v>
      </c>
      <c r="D9"/>
      <c r="E9" s="96"/>
      <c r="F9" s="97"/>
      <c r="G9" s="97" t="str">
        <f>IF(E9="GARÇON",_xlfn.XLOOKUP(F9,Tableau1[GARÇON],Tableau1[NOTE],"",1),_xlfn.XLOOKUP(F9,Tableau1[FILLE],Tableau1[NOTE],"",1))</f>
        <v/>
      </c>
      <c r="I9" s="145" t="s">
        <v>96</v>
      </c>
      <c r="J9" s="146"/>
      <c r="K9" s="147"/>
      <c r="L9" s="116"/>
      <c r="M9" s="159"/>
      <c r="N9" s="140"/>
      <c r="O9" s="162"/>
      <c r="P9" s="165"/>
      <c r="Q9" s="168"/>
      <c r="R9" s="156"/>
      <c r="S9" s="185"/>
      <c r="T9" s="188"/>
      <c r="U9" s="191"/>
      <c r="V9" s="140"/>
      <c r="W9" s="140"/>
      <c r="X9" s="143"/>
      <c r="Y9" s="151" t="s">
        <v>219</v>
      </c>
      <c r="Z9" s="137" t="s">
        <v>220</v>
      </c>
      <c r="AA9" s="153" t="s">
        <v>37</v>
      </c>
      <c r="AB9" s="121"/>
      <c r="AC9" s="135"/>
      <c r="AD9" s="195"/>
      <c r="AE9" s="197"/>
      <c r="AF9" s="177"/>
      <c r="AG9" s="179"/>
      <c r="AH9" s="182"/>
    </row>
    <row r="10" spans="1:34" ht="14.4" customHeight="1" thickBot="1" x14ac:dyDescent="0.35">
      <c r="A10" s="95">
        <v>5.7</v>
      </c>
      <c r="B10" s="95">
        <v>3.48</v>
      </c>
      <c r="C10" s="95">
        <v>2.25</v>
      </c>
      <c r="D10"/>
      <c r="E10" s="96"/>
      <c r="F10" s="97"/>
      <c r="G10" s="97" t="str">
        <f>IF(E10="GARÇON",_xlfn.XLOOKUP(F10,Tableau1[GARÇON],Tableau1[NOTE],"",1),_xlfn.XLOOKUP(F10,Tableau1[FILLE],Tableau1[NOTE],"",1))</f>
        <v/>
      </c>
      <c r="I10" s="148"/>
      <c r="J10" s="149"/>
      <c r="K10" s="150"/>
      <c r="L10" s="117"/>
      <c r="M10" s="160"/>
      <c r="N10" s="141"/>
      <c r="O10" s="163"/>
      <c r="P10" s="166"/>
      <c r="Q10" s="169"/>
      <c r="R10" s="157"/>
      <c r="S10" s="186"/>
      <c r="T10" s="189"/>
      <c r="U10" s="192"/>
      <c r="V10" s="141"/>
      <c r="W10" s="141"/>
      <c r="X10" s="144"/>
      <c r="Y10" s="152"/>
      <c r="Z10" s="138"/>
      <c r="AA10" s="154"/>
      <c r="AB10" s="122"/>
      <c r="AC10" s="136"/>
      <c r="AD10" s="195"/>
      <c r="AE10" s="197"/>
      <c r="AF10" s="177"/>
      <c r="AG10" s="180"/>
      <c r="AH10" s="183"/>
    </row>
    <row r="11" spans="1:34" ht="15.6" x14ac:dyDescent="0.3">
      <c r="A11" s="95">
        <v>5.4</v>
      </c>
      <c r="B11" s="95">
        <v>3.56</v>
      </c>
      <c r="C11" s="95">
        <v>2.33</v>
      </c>
      <c r="D11"/>
      <c r="E11" s="96"/>
      <c r="F11" s="97"/>
      <c r="G11" s="97" t="str">
        <f>IF(E11="GARÇON",_xlfn.XLOOKUP(F11,Tableau1[GARÇON],Tableau1[NOTE],"",1),_xlfn.XLOOKUP(F11,Tableau1[FILLE],Tableau1[NOTE],"",1))</f>
        <v/>
      </c>
      <c r="I11" s="5">
        <v>1</v>
      </c>
      <c r="J11" s="90" t="s">
        <v>99</v>
      </c>
      <c r="K11" s="108" t="s">
        <v>51</v>
      </c>
      <c r="L11" s="108"/>
      <c r="M11" s="31"/>
      <c r="N11" s="31"/>
      <c r="O11" s="31"/>
      <c r="P11" s="45"/>
      <c r="Q11" s="31"/>
      <c r="R11" s="31"/>
      <c r="S11" s="31"/>
      <c r="T11" s="31"/>
      <c r="U11" s="31"/>
      <c r="V11" s="31"/>
      <c r="W11" s="31"/>
      <c r="X11" s="31"/>
      <c r="Y11" s="86"/>
      <c r="Z11" s="6" t="str">
        <f>IF(J11="g",_xlfn.XLOOKUP(Y11,Tableau1[GARÇON],Tableau1[NOTE],"",),_xlfn.XLOOKUP(Y11,Tableau1[FILLE],Tableau1[NOTE],"",1))</f>
        <v/>
      </c>
      <c r="AA11" s="56"/>
      <c r="AB11" s="1"/>
      <c r="AC11" s="12"/>
      <c r="AD11" s="6">
        <f>SUM(Z11:AC11)</f>
        <v>0</v>
      </c>
      <c r="AE11" s="13">
        <f t="shared" ref="AE11:AE48" si="0">COUNTIF(M11:X11,"T")</f>
        <v>0</v>
      </c>
      <c r="AF11" s="37">
        <f t="shared" ref="AF11:AF48" si="1">COUNTIF(M11:W11,"A")</f>
        <v>0</v>
      </c>
      <c r="AG11" s="6">
        <f>SUM(AA11:AC11)</f>
        <v>0</v>
      </c>
      <c r="AH11" s="6"/>
    </row>
    <row r="12" spans="1:34" ht="15.6" x14ac:dyDescent="0.3">
      <c r="A12" s="95">
        <v>5.0999999999999996</v>
      </c>
      <c r="B12" s="95">
        <v>4.04</v>
      </c>
      <c r="C12" s="95">
        <v>2.41</v>
      </c>
      <c r="D12"/>
      <c r="E12" s="96"/>
      <c r="F12" s="97"/>
      <c r="G12" s="97" t="str">
        <f>IF(E12="GARÇON",_xlfn.XLOOKUP(F12,Tableau1[GARÇON],Tableau1[NOTE],"",1),_xlfn.XLOOKUP(F12,Tableau1[FILLE],Tableau1[NOTE],"",1))</f>
        <v/>
      </c>
      <c r="I12" s="5">
        <v>2</v>
      </c>
      <c r="J12" s="91" t="s">
        <v>99</v>
      </c>
      <c r="K12" s="108" t="s">
        <v>69</v>
      </c>
      <c r="L12" s="108"/>
      <c r="M12" s="1" t="s">
        <v>7</v>
      </c>
      <c r="N12" s="1"/>
      <c r="O12" s="1"/>
      <c r="P12" s="40"/>
      <c r="Q12" s="1"/>
      <c r="R12" s="1"/>
      <c r="S12" s="1"/>
      <c r="T12" s="1"/>
      <c r="U12" s="1"/>
      <c r="V12" s="1"/>
      <c r="W12" s="1"/>
      <c r="X12" s="1"/>
      <c r="Y12" s="12"/>
      <c r="Z12" s="6" t="str">
        <f>IF(J12="g",_xlfn.XLOOKUP(Y12,Tableau1[GARÇON],Tableau1[NOTE],"",),_xlfn.XLOOKUP(Y12,Tableau1[FILLE],Tableau1[NOTE],"",1))</f>
        <v/>
      </c>
      <c r="AA12" s="56"/>
      <c r="AB12" s="1"/>
      <c r="AC12" s="12"/>
      <c r="AD12" s="6">
        <f t="shared" ref="AD12:AD48" si="2">SUM(Z12:AC12)</f>
        <v>0</v>
      </c>
      <c r="AE12" s="13">
        <f t="shared" si="0"/>
        <v>0</v>
      </c>
      <c r="AF12" s="37">
        <f t="shared" si="1"/>
        <v>1</v>
      </c>
      <c r="AG12" s="6">
        <f t="shared" ref="AG12:AG48" si="3">SUM(AA12:AC12)</f>
        <v>0</v>
      </c>
      <c r="AH12" s="6"/>
    </row>
    <row r="13" spans="1:34" ht="15.6" x14ac:dyDescent="0.3">
      <c r="A13" s="95">
        <v>4.8</v>
      </c>
      <c r="B13" s="95">
        <v>4.12</v>
      </c>
      <c r="C13" s="95">
        <v>2.4900000000000002</v>
      </c>
      <c r="D13"/>
      <c r="E13" s="96"/>
      <c r="F13" s="97"/>
      <c r="G13" s="97" t="str">
        <f>IF(E13="GARÇON",_xlfn.XLOOKUP(F13,Tableau1[GARÇON],Tableau1[NOTE],"",1),_xlfn.XLOOKUP(F13,Tableau1[FILLE],Tableau1[NOTE],"",1))</f>
        <v/>
      </c>
      <c r="I13" s="5">
        <v>3</v>
      </c>
      <c r="J13" s="90" t="s">
        <v>98</v>
      </c>
      <c r="K13" s="108" t="s">
        <v>70</v>
      </c>
      <c r="L13" s="108"/>
      <c r="M13" s="1" t="s">
        <v>7</v>
      </c>
      <c r="N13" s="1"/>
      <c r="O13" s="1"/>
      <c r="P13" s="40"/>
      <c r="Q13" s="1"/>
      <c r="R13" s="1"/>
      <c r="S13" s="1"/>
      <c r="T13" s="1"/>
      <c r="U13" s="1"/>
      <c r="V13" s="1"/>
      <c r="W13" s="1"/>
      <c r="X13" s="1"/>
      <c r="Y13" s="12"/>
      <c r="Z13" s="6" t="str">
        <f>IF(J13="g",_xlfn.XLOOKUP(Y13,Tableau1[GARÇON],Tableau1[NOTE],"",),_xlfn.XLOOKUP(Y13,Tableau1[FILLE],Tableau1[NOTE],"",1))</f>
        <v/>
      </c>
      <c r="AA13" s="56"/>
      <c r="AB13" s="1"/>
      <c r="AC13" s="12"/>
      <c r="AD13" s="6">
        <f t="shared" si="2"/>
        <v>0</v>
      </c>
      <c r="AE13" s="13">
        <f t="shared" si="0"/>
        <v>0</v>
      </c>
      <c r="AF13" s="37">
        <f t="shared" si="1"/>
        <v>1</v>
      </c>
      <c r="AG13" s="6">
        <f t="shared" si="3"/>
        <v>0</v>
      </c>
      <c r="AH13" s="6"/>
    </row>
    <row r="14" spans="1:34" ht="15.6" x14ac:dyDescent="0.3">
      <c r="A14" s="95">
        <v>4.5</v>
      </c>
      <c r="B14" s="95">
        <v>4.2</v>
      </c>
      <c r="C14" s="95">
        <v>2.57</v>
      </c>
      <c r="D14"/>
      <c r="E14" s="96"/>
      <c r="F14" s="97"/>
      <c r="G14" s="97" t="str">
        <f>IF(E14="GARÇON",_xlfn.XLOOKUP(F14,Tableau1[GARÇON],Tableau1[NOTE],"",1),_xlfn.XLOOKUP(F14,Tableau1[FILLE],Tableau1[NOTE],"",1))</f>
        <v/>
      </c>
      <c r="I14" s="5">
        <v>4</v>
      </c>
      <c r="J14" s="90" t="s">
        <v>98</v>
      </c>
      <c r="K14" s="108" t="s">
        <v>71</v>
      </c>
      <c r="L14" s="108"/>
      <c r="M14" s="1"/>
      <c r="N14" s="1"/>
      <c r="O14" s="1"/>
      <c r="P14" s="40"/>
      <c r="Q14" s="1"/>
      <c r="R14" s="1"/>
      <c r="S14" s="1"/>
      <c r="T14" s="1"/>
      <c r="U14" s="1"/>
      <c r="V14" s="1"/>
      <c r="W14" s="1"/>
      <c r="X14" s="1"/>
      <c r="Y14" s="12"/>
      <c r="Z14" s="6" t="str">
        <f>IF(J14="g",_xlfn.XLOOKUP(Y14,Tableau1[GARÇON],Tableau1[NOTE],"",),_xlfn.XLOOKUP(Y14,Tableau1[FILLE],Tableau1[NOTE],"",1))</f>
        <v/>
      </c>
      <c r="AA14" s="56"/>
      <c r="AB14" s="1"/>
      <c r="AC14" s="12"/>
      <c r="AD14" s="6">
        <f t="shared" si="2"/>
        <v>0</v>
      </c>
      <c r="AE14" s="13">
        <f t="shared" si="0"/>
        <v>0</v>
      </c>
      <c r="AF14" s="37">
        <f t="shared" si="1"/>
        <v>0</v>
      </c>
      <c r="AG14" s="6">
        <f t="shared" si="3"/>
        <v>0</v>
      </c>
      <c r="AH14" s="6"/>
    </row>
    <row r="15" spans="1:34" ht="15.6" x14ac:dyDescent="0.3">
      <c r="A15" s="95">
        <v>4.2</v>
      </c>
      <c r="B15" s="95">
        <v>4.28</v>
      </c>
      <c r="C15" s="95">
        <v>3.05</v>
      </c>
      <c r="D15"/>
      <c r="E15" s="96"/>
      <c r="F15" s="97"/>
      <c r="G15" s="97" t="str">
        <f>IF(E15="GARÇON",_xlfn.XLOOKUP(F15,Tableau1[GARÇON],Tableau1[NOTE],"",1),_xlfn.XLOOKUP(F15,Tableau1[FILLE],Tableau1[NOTE],"",1))</f>
        <v/>
      </c>
      <c r="I15" s="64">
        <v>5</v>
      </c>
      <c r="J15" s="90" t="s">
        <v>98</v>
      </c>
      <c r="K15" s="108" t="s">
        <v>53</v>
      </c>
      <c r="L15" s="10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12"/>
      <c r="Z15" s="6" t="str">
        <f>IF(J15="g",_xlfn.XLOOKUP(Y15,Tableau1[GARÇON],Tableau1[NOTE],"",),_xlfn.XLOOKUP(Y15,Tableau1[FILLE],Tableau1[NOTE],"",1))</f>
        <v/>
      </c>
      <c r="AA15" s="87"/>
      <c r="AB15" s="38"/>
      <c r="AC15" s="39"/>
      <c r="AD15" s="6">
        <f t="shared" si="2"/>
        <v>0</v>
      </c>
      <c r="AE15" s="13">
        <f t="shared" si="0"/>
        <v>0</v>
      </c>
      <c r="AF15" s="37">
        <f t="shared" si="1"/>
        <v>0</v>
      </c>
      <c r="AG15" s="6">
        <f t="shared" si="3"/>
        <v>0</v>
      </c>
      <c r="AH15" s="6"/>
    </row>
    <row r="16" spans="1:34" ht="15.6" x14ac:dyDescent="0.3">
      <c r="A16" s="95">
        <v>3.9</v>
      </c>
      <c r="B16" s="95">
        <v>4.3600000000000003</v>
      </c>
      <c r="C16" s="95">
        <v>3.13</v>
      </c>
      <c r="D16"/>
      <c r="E16" s="96"/>
      <c r="F16" s="97"/>
      <c r="G16" s="97" t="str">
        <f>IF(E16="GARÇON",_xlfn.XLOOKUP(F16,Tableau1[GARÇON],Tableau1[NOTE],"",1),_xlfn.XLOOKUP(F16,Tableau1[FILLE],Tableau1[NOTE],"",1))</f>
        <v/>
      </c>
      <c r="I16" s="65">
        <v>6</v>
      </c>
      <c r="J16" s="90" t="s">
        <v>98</v>
      </c>
      <c r="K16" s="108" t="s">
        <v>72</v>
      </c>
      <c r="L16" s="108"/>
      <c r="M16" s="40" t="s">
        <v>12</v>
      </c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12"/>
      <c r="Z16" s="6" t="str">
        <f>IF(J16="g",_xlfn.XLOOKUP(Y16,Tableau1[GARÇON],Tableau1[NOTE],"",),_xlfn.XLOOKUP(Y16,Tableau1[FILLE],Tableau1[NOTE],"",1))</f>
        <v/>
      </c>
      <c r="AA16" s="57"/>
      <c r="AB16" s="40"/>
      <c r="AC16" s="41"/>
      <c r="AD16" s="6">
        <f t="shared" si="2"/>
        <v>0</v>
      </c>
      <c r="AE16" s="13">
        <f t="shared" si="0"/>
        <v>1</v>
      </c>
      <c r="AF16" s="37">
        <f t="shared" si="1"/>
        <v>0</v>
      </c>
      <c r="AG16" s="6">
        <f t="shared" si="3"/>
        <v>0</v>
      </c>
      <c r="AH16" s="6"/>
    </row>
    <row r="17" spans="1:34" ht="15.6" x14ac:dyDescent="0.3">
      <c r="A17" s="95">
        <v>3.6</v>
      </c>
      <c r="B17" s="95">
        <v>4.4400000000000004</v>
      </c>
      <c r="C17" s="95">
        <v>3.21</v>
      </c>
      <c r="D17"/>
      <c r="E17" s="96"/>
      <c r="F17" s="97"/>
      <c r="G17" s="97" t="str">
        <f>IF(E17="GARÇON",_xlfn.XLOOKUP(F17,Tableau1[GARÇON],Tableau1[NOTE],"",1),_xlfn.XLOOKUP(F17,Tableau1[FILLE],Tableau1[NOTE],"",1))</f>
        <v/>
      </c>
      <c r="I17" s="65">
        <v>7</v>
      </c>
      <c r="J17" s="90" t="s">
        <v>98</v>
      </c>
      <c r="K17" s="108" t="s">
        <v>54</v>
      </c>
      <c r="L17" s="108"/>
      <c r="M17" s="40" t="s">
        <v>12</v>
      </c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12"/>
      <c r="Z17" s="6" t="str">
        <f>IF(J17="g",_xlfn.XLOOKUP(Y17,Tableau1[GARÇON],Tableau1[NOTE],"",),_xlfn.XLOOKUP(Y17,Tableau1[FILLE],Tableau1[NOTE],"",1))</f>
        <v/>
      </c>
      <c r="AA17" s="57"/>
      <c r="AB17" s="40"/>
      <c r="AC17" s="41"/>
      <c r="AD17" s="6">
        <f t="shared" si="2"/>
        <v>0</v>
      </c>
      <c r="AE17" s="13">
        <f t="shared" si="0"/>
        <v>1</v>
      </c>
      <c r="AF17" s="37">
        <f t="shared" si="1"/>
        <v>0</v>
      </c>
      <c r="AG17" s="6">
        <f t="shared" si="3"/>
        <v>0</v>
      </c>
      <c r="AH17" s="6"/>
    </row>
    <row r="18" spans="1:34" ht="15.6" x14ac:dyDescent="0.3">
      <c r="A18" s="95">
        <v>3.3</v>
      </c>
      <c r="B18" s="95">
        <v>4.5199999999999996</v>
      </c>
      <c r="C18" s="95">
        <v>3.29</v>
      </c>
      <c r="D18"/>
      <c r="E18" s="96"/>
      <c r="F18" s="97"/>
      <c r="G18" s="97" t="str">
        <f>IF(E18="GARÇON",_xlfn.XLOOKUP(F18,Tableau1[GARÇON],Tableau1[NOTE],"",1),_xlfn.XLOOKUP(F18,Tableau1[FILLE],Tableau1[NOTE],"",1))</f>
        <v/>
      </c>
      <c r="I18" s="65">
        <v>8</v>
      </c>
      <c r="J18" s="91" t="s">
        <v>99</v>
      </c>
      <c r="K18" s="108" t="s">
        <v>73</v>
      </c>
      <c r="L18" s="108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12"/>
      <c r="Z18" s="6" t="str">
        <f>IF(J18="g",_xlfn.XLOOKUP(Y18,Tableau1[GARÇON],Tableau1[NOTE],"",),_xlfn.XLOOKUP(Y18,Tableau1[FILLE],Tableau1[NOTE],"",1))</f>
        <v/>
      </c>
      <c r="AA18" s="57"/>
      <c r="AB18" s="40"/>
      <c r="AC18" s="41"/>
      <c r="AD18" s="6">
        <f t="shared" si="2"/>
        <v>0</v>
      </c>
      <c r="AE18" s="13">
        <f t="shared" si="0"/>
        <v>0</v>
      </c>
      <c r="AF18" s="37">
        <f t="shared" si="1"/>
        <v>0</v>
      </c>
      <c r="AG18" s="6">
        <f t="shared" si="3"/>
        <v>0</v>
      </c>
      <c r="AH18" s="6"/>
    </row>
    <row r="19" spans="1:34" ht="15.6" x14ac:dyDescent="0.3">
      <c r="A19" s="95">
        <v>3</v>
      </c>
      <c r="B19" s="95">
        <v>5</v>
      </c>
      <c r="C19" s="95">
        <v>3.37</v>
      </c>
      <c r="D19"/>
      <c r="E19" s="96"/>
      <c r="F19" s="97"/>
      <c r="G19" s="97" t="str">
        <f>IF(E19="GARÇON",_xlfn.XLOOKUP(F19,Tableau1[GARÇON],Tableau1[NOTE],"",1),_xlfn.XLOOKUP(F19,Tableau1[FILLE],Tableau1[NOTE],"",1))</f>
        <v/>
      </c>
      <c r="I19" s="65">
        <v>9</v>
      </c>
      <c r="J19" s="91" t="s">
        <v>99</v>
      </c>
      <c r="K19" s="108" t="s">
        <v>55</v>
      </c>
      <c r="L19" s="108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12"/>
      <c r="Z19" s="6" t="str">
        <f>IF(J19="g",_xlfn.XLOOKUP(Y19,Tableau1[GARÇON],Tableau1[NOTE],"",),_xlfn.XLOOKUP(Y19,Tableau1[FILLE],Tableau1[NOTE],"",1))</f>
        <v/>
      </c>
      <c r="AA19" s="57"/>
      <c r="AB19" s="40"/>
      <c r="AC19" s="41"/>
      <c r="AD19" s="6">
        <f t="shared" si="2"/>
        <v>0</v>
      </c>
      <c r="AE19" s="13">
        <f t="shared" si="0"/>
        <v>0</v>
      </c>
      <c r="AF19" s="37">
        <f t="shared" si="1"/>
        <v>0</v>
      </c>
      <c r="AG19" s="6">
        <f t="shared" si="3"/>
        <v>0</v>
      </c>
      <c r="AH19" s="6"/>
    </row>
    <row r="20" spans="1:34" ht="15.6" x14ac:dyDescent="0.3">
      <c r="A20" s="95">
        <v>2.7</v>
      </c>
      <c r="B20" s="95">
        <v>5.08</v>
      </c>
      <c r="C20" s="95">
        <v>3.45</v>
      </c>
      <c r="D20"/>
      <c r="E20" s="96"/>
      <c r="F20" s="97"/>
      <c r="G20" s="97" t="str">
        <f>IF(E20="GARÇON",_xlfn.XLOOKUP(F20,Tableau1[GARÇON],Tableau1[NOTE],"",1),_xlfn.XLOOKUP(F20,Tableau1[FILLE],Tableau1[NOTE],"",1))</f>
        <v/>
      </c>
      <c r="I20" s="65">
        <v>10</v>
      </c>
      <c r="J20" s="90" t="s">
        <v>98</v>
      </c>
      <c r="K20" s="108" t="s">
        <v>74</v>
      </c>
      <c r="L20" s="108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12"/>
      <c r="Z20" s="6" t="str">
        <f>IF(J20="g",_xlfn.XLOOKUP(Y20,Tableau1[GARÇON],Tableau1[NOTE],"",),_xlfn.XLOOKUP(Y20,Tableau1[FILLE],Tableau1[NOTE],"",1))</f>
        <v/>
      </c>
      <c r="AA20" s="57"/>
      <c r="AB20" s="40"/>
      <c r="AC20" s="41"/>
      <c r="AD20" s="6">
        <f t="shared" si="2"/>
        <v>0</v>
      </c>
      <c r="AE20" s="13">
        <f t="shared" si="0"/>
        <v>0</v>
      </c>
      <c r="AF20" s="37">
        <f t="shared" si="1"/>
        <v>0</v>
      </c>
      <c r="AG20" s="6">
        <f t="shared" si="3"/>
        <v>0</v>
      </c>
      <c r="AH20" s="6"/>
    </row>
    <row r="21" spans="1:34" ht="15.6" x14ac:dyDescent="0.3">
      <c r="A21" s="95">
        <v>2.4</v>
      </c>
      <c r="B21" s="95">
        <v>5.16</v>
      </c>
      <c r="C21" s="95">
        <v>3.53</v>
      </c>
      <c r="D21"/>
      <c r="E21" s="96"/>
      <c r="F21" s="97"/>
      <c r="G21" s="97" t="str">
        <f>IF(E21="GARÇON",_xlfn.XLOOKUP(F21,Tableau1[GARÇON],Tableau1[NOTE],"",1),_xlfn.XLOOKUP(F21,Tableau1[FILLE],Tableau1[NOTE],"",1))</f>
        <v/>
      </c>
      <c r="I21" s="65">
        <v>11</v>
      </c>
      <c r="J21" s="91" t="s">
        <v>99</v>
      </c>
      <c r="K21" s="108" t="s">
        <v>56</v>
      </c>
      <c r="L21" s="108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12"/>
      <c r="Z21" s="6" t="str">
        <f>IF(J21="g",_xlfn.XLOOKUP(Y21,Tableau1[GARÇON],Tableau1[NOTE],"",),_xlfn.XLOOKUP(Y21,Tableau1[FILLE],Tableau1[NOTE],"",1))</f>
        <v/>
      </c>
      <c r="AA21" s="57"/>
      <c r="AB21" s="40"/>
      <c r="AC21" s="41"/>
      <c r="AD21" s="6">
        <f t="shared" si="2"/>
        <v>0</v>
      </c>
      <c r="AE21" s="13">
        <f t="shared" si="0"/>
        <v>0</v>
      </c>
      <c r="AF21" s="37">
        <f t="shared" si="1"/>
        <v>0</v>
      </c>
      <c r="AG21" s="6">
        <f t="shared" si="3"/>
        <v>0</v>
      </c>
      <c r="AH21" s="6"/>
    </row>
    <row r="22" spans="1:34" ht="15.6" x14ac:dyDescent="0.3">
      <c r="A22" s="95">
        <v>2.1</v>
      </c>
      <c r="B22" s="95">
        <v>5.24</v>
      </c>
      <c r="C22" s="95">
        <v>4.01</v>
      </c>
      <c r="D22"/>
      <c r="E22" s="96"/>
      <c r="F22" s="97"/>
      <c r="G22" s="97" t="str">
        <f>IF(E22="GARÇON",_xlfn.XLOOKUP(F22,Tableau1[GARÇON],Tableau1[NOTE],"",1),_xlfn.XLOOKUP(F22,Tableau1[FILLE],Tableau1[NOTE],"",1))</f>
        <v/>
      </c>
      <c r="I22" s="64">
        <v>12</v>
      </c>
      <c r="J22" s="91" t="s">
        <v>99</v>
      </c>
      <c r="K22" s="108" t="s">
        <v>75</v>
      </c>
      <c r="L22" s="108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12"/>
      <c r="Z22" s="6" t="str">
        <f>IF(J22="g",_xlfn.XLOOKUP(Y22,Tableau1[GARÇON],Tableau1[NOTE],"",),_xlfn.XLOOKUP(Y22,Tableau1[FILLE],Tableau1[NOTE],"",1))</f>
        <v/>
      </c>
      <c r="AA22" s="88"/>
      <c r="AB22" s="38"/>
      <c r="AC22" s="39"/>
      <c r="AD22" s="6">
        <f t="shared" si="2"/>
        <v>0</v>
      </c>
      <c r="AE22" s="13">
        <f t="shared" si="0"/>
        <v>0</v>
      </c>
      <c r="AF22" s="37">
        <f t="shared" si="1"/>
        <v>0</v>
      </c>
      <c r="AG22" s="6">
        <f t="shared" si="3"/>
        <v>0</v>
      </c>
      <c r="AH22" s="6"/>
    </row>
    <row r="23" spans="1:34" ht="15.6" x14ac:dyDescent="0.3">
      <c r="A23" s="95">
        <v>1.8</v>
      </c>
      <c r="B23" s="95">
        <v>5.32</v>
      </c>
      <c r="C23" s="95">
        <v>4.09</v>
      </c>
      <c r="D23"/>
      <c r="E23" s="96"/>
      <c r="F23" s="97"/>
      <c r="G23" s="97" t="str">
        <f>IF(E23="GARÇON",_xlfn.XLOOKUP(F23,Tableau1[GARÇON],Tableau1[NOTE],"",1),_xlfn.XLOOKUP(F23,Tableau1[FILLE],Tableau1[NOTE],"",1))</f>
        <v/>
      </c>
      <c r="I23" s="5">
        <v>13</v>
      </c>
      <c r="J23" s="90" t="s">
        <v>98</v>
      </c>
      <c r="K23" s="108" t="s">
        <v>57</v>
      </c>
      <c r="L23" s="108"/>
      <c r="M23" s="1"/>
      <c r="N23" s="1"/>
      <c r="O23" s="1"/>
      <c r="P23" s="40"/>
      <c r="Q23" s="1"/>
      <c r="R23" s="1"/>
      <c r="S23" s="1"/>
      <c r="T23" s="1"/>
      <c r="U23" s="1"/>
      <c r="V23" s="1"/>
      <c r="W23" s="1"/>
      <c r="X23" s="1"/>
      <c r="Y23" s="12"/>
      <c r="Z23" s="6" t="str">
        <f>IF(J23="g",_xlfn.XLOOKUP(Y23,Tableau1[GARÇON],Tableau1[NOTE],"",),_xlfn.XLOOKUP(Y23,Tableau1[FILLE],Tableau1[NOTE],"",1))</f>
        <v/>
      </c>
      <c r="AA23" s="56"/>
      <c r="AB23" s="1"/>
      <c r="AC23" s="12"/>
      <c r="AD23" s="6">
        <f t="shared" si="2"/>
        <v>0</v>
      </c>
      <c r="AE23" s="13">
        <f t="shared" si="0"/>
        <v>0</v>
      </c>
      <c r="AF23" s="37">
        <f t="shared" si="1"/>
        <v>0</v>
      </c>
      <c r="AG23" s="6">
        <f t="shared" si="3"/>
        <v>0</v>
      </c>
      <c r="AH23" s="6"/>
    </row>
    <row r="24" spans="1:34" ht="15.6" x14ac:dyDescent="0.3">
      <c r="A24" s="95">
        <v>1.5</v>
      </c>
      <c r="B24" s="95">
        <v>5.4</v>
      </c>
      <c r="C24" s="95">
        <v>4.17</v>
      </c>
      <c r="D24"/>
      <c r="E24" s="96"/>
      <c r="F24" s="97"/>
      <c r="G24" s="97" t="str">
        <f>IF(E24="GARÇON",_xlfn.XLOOKUP(F24,Tableau1[GARÇON],Tableau1[NOTE],"",1),_xlfn.XLOOKUP(F24,Tableau1[FILLE],Tableau1[NOTE],"",1))</f>
        <v/>
      </c>
      <c r="I24" s="5">
        <v>14</v>
      </c>
      <c r="J24" s="91" t="s">
        <v>99</v>
      </c>
      <c r="K24" s="108" t="s">
        <v>76</v>
      </c>
      <c r="L24" s="108"/>
      <c r="M24" s="1" t="s">
        <v>12</v>
      </c>
      <c r="N24" s="1"/>
      <c r="O24" s="1"/>
      <c r="P24" s="40"/>
      <c r="Q24" s="1"/>
      <c r="R24" s="1"/>
      <c r="S24" s="1"/>
      <c r="T24" s="1"/>
      <c r="U24" s="1"/>
      <c r="V24" s="1"/>
      <c r="W24" s="1"/>
      <c r="X24" s="1"/>
      <c r="Y24" s="12"/>
      <c r="Z24" s="6" t="str">
        <f>IF(J24="g",_xlfn.XLOOKUP(Y24,Tableau1[GARÇON],Tableau1[NOTE],"",),_xlfn.XLOOKUP(Y24,Tableau1[FILLE],Tableau1[NOTE],"",1))</f>
        <v/>
      </c>
      <c r="AA24" s="56"/>
      <c r="AB24" s="1"/>
      <c r="AC24" s="12"/>
      <c r="AD24" s="6">
        <f t="shared" si="2"/>
        <v>0</v>
      </c>
      <c r="AE24" s="13">
        <f t="shared" si="0"/>
        <v>1</v>
      </c>
      <c r="AF24" s="37">
        <f t="shared" si="1"/>
        <v>0</v>
      </c>
      <c r="AG24" s="6">
        <f t="shared" si="3"/>
        <v>0</v>
      </c>
      <c r="AH24" s="6"/>
    </row>
    <row r="25" spans="1:34" ht="15.6" x14ac:dyDescent="0.3">
      <c r="A25" s="95">
        <v>1.2</v>
      </c>
      <c r="B25" s="95">
        <v>5.48</v>
      </c>
      <c r="C25" s="95">
        <v>4.25</v>
      </c>
      <c r="D25"/>
      <c r="E25" s="96"/>
      <c r="F25" s="97"/>
      <c r="G25" s="97" t="str">
        <f>IF(E25="GARÇON",_xlfn.XLOOKUP(F25,Tableau1[GARÇON],Tableau1[NOTE],"",1),_xlfn.XLOOKUP(F25,Tableau1[FILLE],Tableau1[NOTE],"",1))</f>
        <v/>
      </c>
      <c r="I25" s="5">
        <v>15</v>
      </c>
      <c r="J25" s="91" t="s">
        <v>99</v>
      </c>
      <c r="K25" s="108" t="s">
        <v>52</v>
      </c>
      <c r="L25" s="108"/>
      <c r="M25" s="1" t="s">
        <v>7</v>
      </c>
      <c r="N25" s="1"/>
      <c r="O25" s="1"/>
      <c r="P25" s="40"/>
      <c r="Q25" s="1"/>
      <c r="R25" s="1"/>
      <c r="S25" s="1"/>
      <c r="T25" s="1"/>
      <c r="U25" s="1"/>
      <c r="V25" s="1"/>
      <c r="W25" s="1"/>
      <c r="X25" s="1"/>
      <c r="Y25" s="12"/>
      <c r="Z25" s="6" t="str">
        <f>IF(J25="g",_xlfn.XLOOKUP(Y25,Tableau1[GARÇON],Tableau1[NOTE],"",),_xlfn.XLOOKUP(Y25,Tableau1[FILLE],Tableau1[NOTE],"",1))</f>
        <v/>
      </c>
      <c r="AA25" s="56"/>
      <c r="AB25" s="1"/>
      <c r="AC25" s="12"/>
      <c r="AD25" s="6">
        <f t="shared" si="2"/>
        <v>0</v>
      </c>
      <c r="AE25" s="13">
        <f t="shared" si="0"/>
        <v>0</v>
      </c>
      <c r="AF25" s="37">
        <f t="shared" si="1"/>
        <v>1</v>
      </c>
      <c r="AG25" s="6">
        <f t="shared" si="3"/>
        <v>0</v>
      </c>
      <c r="AH25" s="6"/>
    </row>
    <row r="26" spans="1:34" ht="15.6" x14ac:dyDescent="0.3">
      <c r="A26" s="95">
        <v>0.9</v>
      </c>
      <c r="B26" s="95">
        <v>5.56</v>
      </c>
      <c r="C26" s="95">
        <v>4.33</v>
      </c>
      <c r="D26"/>
      <c r="E26" s="96"/>
      <c r="F26" s="97"/>
      <c r="G26" s="97" t="str">
        <f>IF(E26="GARÇON",_xlfn.XLOOKUP(F26,Tableau1[GARÇON],Tableau1[NOTE],"",1),_xlfn.XLOOKUP(F26,Tableau1[FILLE],Tableau1[NOTE],"",1))</f>
        <v/>
      </c>
      <c r="I26" s="5">
        <v>16</v>
      </c>
      <c r="J26" s="90" t="s">
        <v>98</v>
      </c>
      <c r="K26" s="108" t="s">
        <v>79</v>
      </c>
      <c r="L26" s="108"/>
      <c r="M26" s="1"/>
      <c r="N26" s="1"/>
      <c r="O26" s="1"/>
      <c r="P26" s="40"/>
      <c r="Q26" s="1"/>
      <c r="R26" s="1"/>
      <c r="S26" s="1"/>
      <c r="T26" s="1"/>
      <c r="U26" s="1"/>
      <c r="V26" s="1"/>
      <c r="W26" s="1"/>
      <c r="X26" s="1"/>
      <c r="Y26" s="12"/>
      <c r="Z26" s="6" t="str">
        <f>IF(J26="g",_xlfn.XLOOKUP(Y26,Tableau1[GARÇON],Tableau1[NOTE],"",),_xlfn.XLOOKUP(Y26,Tableau1[FILLE],Tableau1[NOTE],"",1))</f>
        <v/>
      </c>
      <c r="AA26" s="56"/>
      <c r="AB26" s="1"/>
      <c r="AC26" s="12"/>
      <c r="AD26" s="6">
        <f t="shared" si="2"/>
        <v>0</v>
      </c>
      <c r="AE26" s="13">
        <f t="shared" si="0"/>
        <v>0</v>
      </c>
      <c r="AF26" s="37">
        <f t="shared" si="1"/>
        <v>0</v>
      </c>
      <c r="AG26" s="6">
        <f t="shared" si="3"/>
        <v>0</v>
      </c>
      <c r="AH26" s="6"/>
    </row>
    <row r="27" spans="1:34" ht="15.6" x14ac:dyDescent="0.3">
      <c r="A27" s="95">
        <v>0.6</v>
      </c>
      <c r="B27" s="95">
        <v>6.04</v>
      </c>
      <c r="C27" s="95">
        <v>4.41</v>
      </c>
      <c r="D27"/>
      <c r="E27" s="96"/>
      <c r="F27" s="97"/>
      <c r="G27" s="97" t="str">
        <f>IF(E27="GARÇON",_xlfn.XLOOKUP(F27,Tableau1[GARÇON],Tableau1[NOTE],"",1),_xlfn.XLOOKUP(F27,Tableau1[FILLE],Tableau1[NOTE],"",1))</f>
        <v/>
      </c>
      <c r="I27" s="5">
        <v>17</v>
      </c>
      <c r="J27" s="91" t="s">
        <v>99</v>
      </c>
      <c r="K27" s="108" t="s">
        <v>77</v>
      </c>
      <c r="L27" s="108"/>
      <c r="M27" s="1"/>
      <c r="N27" s="1"/>
      <c r="O27" s="1"/>
      <c r="P27" s="40"/>
      <c r="Q27" s="1"/>
      <c r="R27" s="1"/>
      <c r="S27" s="1"/>
      <c r="T27" s="1"/>
      <c r="U27" s="1"/>
      <c r="V27" s="1"/>
      <c r="W27" s="1"/>
      <c r="X27" s="1"/>
      <c r="Y27" s="12"/>
      <c r="Z27" s="6" t="str">
        <f>IF(J27="g",_xlfn.XLOOKUP(Y27,Tableau1[GARÇON],Tableau1[NOTE],"",),_xlfn.XLOOKUP(Y27,Tableau1[FILLE],Tableau1[NOTE],"",1))</f>
        <v/>
      </c>
      <c r="AA27" s="56"/>
      <c r="AB27" s="1"/>
      <c r="AC27" s="12"/>
      <c r="AD27" s="6">
        <f t="shared" si="2"/>
        <v>0</v>
      </c>
      <c r="AE27" s="13">
        <f t="shared" si="0"/>
        <v>0</v>
      </c>
      <c r="AF27" s="37">
        <f t="shared" si="1"/>
        <v>0</v>
      </c>
      <c r="AG27" s="6">
        <f t="shared" si="3"/>
        <v>0</v>
      </c>
      <c r="AH27" s="6"/>
    </row>
    <row r="28" spans="1:34" ht="14.4" customHeight="1" x14ac:dyDescent="0.3">
      <c r="A28" s="95">
        <v>0.3</v>
      </c>
      <c r="B28" s="95">
        <v>6.12</v>
      </c>
      <c r="C28" s="95">
        <v>4.49</v>
      </c>
      <c r="D28"/>
      <c r="E28" s="96"/>
      <c r="F28" s="97"/>
      <c r="G28" s="97" t="str">
        <f>IF(E28="GARÇON",_xlfn.XLOOKUP(F28,Tableau1[GARÇON],Tableau1[NOTE],"",1),_xlfn.XLOOKUP(F28,Tableau1[FILLE],Tableau1[NOTE],"",1))</f>
        <v/>
      </c>
      <c r="I28" s="5">
        <v>18</v>
      </c>
      <c r="J28" s="90" t="s">
        <v>98</v>
      </c>
      <c r="K28" s="108" t="s">
        <v>59</v>
      </c>
      <c r="L28" s="108"/>
      <c r="M28" s="1"/>
      <c r="N28" s="1"/>
      <c r="O28" s="1"/>
      <c r="P28" s="40"/>
      <c r="Q28" s="1"/>
      <c r="R28" s="1"/>
      <c r="S28" s="1"/>
      <c r="T28" s="1"/>
      <c r="U28" s="1"/>
      <c r="V28" s="1"/>
      <c r="W28" s="1"/>
      <c r="X28" s="1"/>
      <c r="Y28" s="12"/>
      <c r="Z28" s="6" t="str">
        <f>IF(J28="g",_xlfn.XLOOKUP(Y28,Tableau1[GARÇON],Tableau1[NOTE],"",),_xlfn.XLOOKUP(Y28,Tableau1[FILLE],Tableau1[NOTE],"",1))</f>
        <v/>
      </c>
      <c r="AA28" s="56"/>
      <c r="AB28" s="1"/>
      <c r="AC28" s="12"/>
      <c r="AD28" s="6">
        <f t="shared" si="2"/>
        <v>0</v>
      </c>
      <c r="AE28" s="13">
        <f t="shared" si="0"/>
        <v>0</v>
      </c>
      <c r="AF28" s="37">
        <f t="shared" si="1"/>
        <v>0</v>
      </c>
      <c r="AG28" s="6">
        <f t="shared" si="3"/>
        <v>0</v>
      </c>
      <c r="AH28" s="6"/>
    </row>
    <row r="29" spans="1:34" x14ac:dyDescent="0.25">
      <c r="E29" s="6"/>
      <c r="F29" s="6"/>
      <c r="G29" s="97" t="str">
        <f>IF(E29="GARÇON",_xlfn.XLOOKUP(F29,Tableau1[GARÇON],Tableau1[NOTE],"",1),_xlfn.XLOOKUP(F29,Tableau1[FILLE],Tableau1[NOTE],"",1))</f>
        <v/>
      </c>
      <c r="I29" s="5">
        <v>19</v>
      </c>
      <c r="J29" s="91" t="s">
        <v>99</v>
      </c>
      <c r="K29" s="108" t="s">
        <v>78</v>
      </c>
      <c r="L29" s="108"/>
      <c r="M29" s="1"/>
      <c r="N29" s="1"/>
      <c r="O29" s="1"/>
      <c r="P29" s="40"/>
      <c r="Q29" s="1"/>
      <c r="R29" s="1"/>
      <c r="S29" s="1"/>
      <c r="T29" s="1"/>
      <c r="U29" s="1"/>
      <c r="V29" s="1"/>
      <c r="W29" s="1"/>
      <c r="X29" s="1"/>
      <c r="Y29" s="12"/>
      <c r="Z29" s="6" t="str">
        <f>IF(J29="g",_xlfn.XLOOKUP(Y29,Tableau1[GARÇON],Tableau1[NOTE],"",),_xlfn.XLOOKUP(Y29,Tableau1[FILLE],Tableau1[NOTE],"",1))</f>
        <v/>
      </c>
      <c r="AA29" s="56"/>
      <c r="AB29" s="1"/>
      <c r="AC29" s="12"/>
      <c r="AD29" s="6">
        <f t="shared" si="2"/>
        <v>0</v>
      </c>
      <c r="AE29" s="13">
        <f t="shared" si="0"/>
        <v>0</v>
      </c>
      <c r="AF29" s="37">
        <f t="shared" si="1"/>
        <v>0</v>
      </c>
      <c r="AG29" s="6">
        <f t="shared" si="3"/>
        <v>0</v>
      </c>
      <c r="AH29" s="6"/>
    </row>
    <row r="30" spans="1:34" x14ac:dyDescent="0.25">
      <c r="E30" s="6"/>
      <c r="F30" s="6"/>
      <c r="G30" s="97" t="str">
        <f>IF(E30="GARÇON",_xlfn.XLOOKUP(F30,Tableau1[GARÇON],Tableau1[NOTE],"",1),_xlfn.XLOOKUP(F30,Tableau1[FILLE],Tableau1[NOTE],"",1))</f>
        <v/>
      </c>
      <c r="I30" s="5">
        <v>20</v>
      </c>
      <c r="J30" s="90" t="s">
        <v>98</v>
      </c>
      <c r="K30" s="108" t="s">
        <v>58</v>
      </c>
      <c r="L30" s="108"/>
      <c r="M30" s="1"/>
      <c r="N30" s="1"/>
      <c r="O30" s="1"/>
      <c r="P30" s="40"/>
      <c r="Q30" s="1"/>
      <c r="R30" s="1"/>
      <c r="S30" s="1"/>
      <c r="T30" s="1"/>
      <c r="U30" s="1"/>
      <c r="V30" s="1"/>
      <c r="W30" s="1"/>
      <c r="X30" s="1"/>
      <c r="Y30" s="12"/>
      <c r="Z30" s="6" t="str">
        <f>IF(J30="g",_xlfn.XLOOKUP(Y30,Tableau1[GARÇON],Tableau1[NOTE],"",),_xlfn.XLOOKUP(Y30,Tableau1[FILLE],Tableau1[NOTE],"",1))</f>
        <v/>
      </c>
      <c r="AA30" s="56"/>
      <c r="AB30" s="1"/>
      <c r="AC30" s="12"/>
      <c r="AD30" s="6">
        <f t="shared" si="2"/>
        <v>0</v>
      </c>
      <c r="AE30" s="13">
        <f t="shared" si="0"/>
        <v>0</v>
      </c>
      <c r="AF30" s="37">
        <f t="shared" si="1"/>
        <v>0</v>
      </c>
      <c r="AG30" s="6">
        <f t="shared" si="3"/>
        <v>0</v>
      </c>
      <c r="AH30" s="6"/>
    </row>
    <row r="31" spans="1:34" x14ac:dyDescent="0.25">
      <c r="E31" s="6"/>
      <c r="F31" s="6"/>
      <c r="G31" s="97" t="str">
        <f>IF(E31="GARÇON",_xlfn.XLOOKUP(F31,Tableau1[GARÇON],Tableau1[NOTE],"",1),_xlfn.XLOOKUP(F31,Tableau1[FILLE],Tableau1[NOTE],"",1))</f>
        <v/>
      </c>
      <c r="I31" s="5">
        <v>21</v>
      </c>
      <c r="J31" s="90" t="s">
        <v>98</v>
      </c>
      <c r="K31" s="108" t="s">
        <v>60</v>
      </c>
      <c r="L31" s="108"/>
      <c r="M31" s="1"/>
      <c r="N31" s="1"/>
      <c r="O31" s="1"/>
      <c r="P31" s="40"/>
      <c r="Q31" s="1"/>
      <c r="R31" s="1"/>
      <c r="S31" s="1"/>
      <c r="T31" s="1"/>
      <c r="U31" s="1"/>
      <c r="V31" s="1"/>
      <c r="W31" s="1"/>
      <c r="X31" s="1"/>
      <c r="Y31" s="12"/>
      <c r="Z31" s="6" t="str">
        <f>IF(J31="g",_xlfn.XLOOKUP(Y31,Tableau1[GARÇON],Tableau1[NOTE],"",),_xlfn.XLOOKUP(Y31,Tableau1[FILLE],Tableau1[NOTE],"",1))</f>
        <v/>
      </c>
      <c r="AA31" s="56"/>
      <c r="AB31" s="1"/>
      <c r="AC31" s="12"/>
      <c r="AD31" s="6">
        <f t="shared" si="2"/>
        <v>0</v>
      </c>
      <c r="AE31" s="13">
        <f t="shared" si="0"/>
        <v>0</v>
      </c>
      <c r="AF31" s="37">
        <f t="shared" si="1"/>
        <v>0</v>
      </c>
      <c r="AG31" s="6">
        <f t="shared" si="3"/>
        <v>0</v>
      </c>
      <c r="AH31" s="6"/>
    </row>
    <row r="32" spans="1:34" x14ac:dyDescent="0.25">
      <c r="E32" s="6"/>
      <c r="F32" s="6"/>
      <c r="G32" s="97" t="str">
        <f>IF(E32="GARÇON",_xlfn.XLOOKUP(F32,Tableau1[GARÇON],Tableau1[NOTE],"",1),_xlfn.XLOOKUP(F32,Tableau1[FILLE],Tableau1[NOTE],"",1))</f>
        <v/>
      </c>
      <c r="I32" s="5">
        <v>22</v>
      </c>
      <c r="J32" s="90" t="s">
        <v>98</v>
      </c>
      <c r="K32" s="108" t="s">
        <v>61</v>
      </c>
      <c r="L32" s="108"/>
      <c r="M32" s="1"/>
      <c r="N32" s="1"/>
      <c r="O32" s="1"/>
      <c r="P32" s="40"/>
      <c r="Q32" s="1"/>
      <c r="R32" s="1"/>
      <c r="S32" s="1"/>
      <c r="T32" s="1"/>
      <c r="U32" s="1"/>
      <c r="V32" s="1"/>
      <c r="W32" s="1"/>
      <c r="X32" s="1"/>
      <c r="Y32" s="12"/>
      <c r="Z32" s="6" t="str">
        <f>IF(J32="g",_xlfn.XLOOKUP(Y32,Tableau1[GARÇON],Tableau1[NOTE],"",),_xlfn.XLOOKUP(Y32,Tableau1[FILLE],Tableau1[NOTE],"",1))</f>
        <v/>
      </c>
      <c r="AA32" s="56"/>
      <c r="AB32" s="1"/>
      <c r="AC32" s="12"/>
      <c r="AD32" s="6">
        <f t="shared" si="2"/>
        <v>0</v>
      </c>
      <c r="AE32" s="13">
        <f t="shared" si="0"/>
        <v>0</v>
      </c>
      <c r="AF32" s="37">
        <f t="shared" si="1"/>
        <v>0</v>
      </c>
      <c r="AG32" s="6">
        <f t="shared" si="3"/>
        <v>0</v>
      </c>
      <c r="AH32" s="6"/>
    </row>
    <row r="33" spans="5:34" x14ac:dyDescent="0.25">
      <c r="E33" s="6"/>
      <c r="F33" s="6"/>
      <c r="G33" s="97" t="str">
        <f>IF(E33="GARÇON",_xlfn.XLOOKUP(F33,Tableau1[GARÇON],Tableau1[NOTE],"",1),_xlfn.XLOOKUP(F33,Tableau1[FILLE],Tableau1[NOTE],"",1))</f>
        <v/>
      </c>
      <c r="I33" s="5">
        <v>23</v>
      </c>
      <c r="J33" s="91" t="s">
        <v>99</v>
      </c>
      <c r="K33" s="108" t="s">
        <v>80</v>
      </c>
      <c r="L33" s="108"/>
      <c r="M33" s="1"/>
      <c r="N33" s="1"/>
      <c r="O33" s="1"/>
      <c r="P33" s="40"/>
      <c r="Q33" s="1"/>
      <c r="R33" s="1"/>
      <c r="S33" s="1"/>
      <c r="T33" s="1"/>
      <c r="U33" s="1"/>
      <c r="V33" s="1"/>
      <c r="W33" s="1"/>
      <c r="X33" s="1"/>
      <c r="Y33" s="12"/>
      <c r="Z33" s="6" t="str">
        <f>IF(J33="g",_xlfn.XLOOKUP(Y33,Tableau1[GARÇON],Tableau1[NOTE],"",),_xlfn.XLOOKUP(Y33,Tableau1[FILLE],Tableau1[NOTE],"",1))</f>
        <v/>
      </c>
      <c r="AA33" s="56"/>
      <c r="AB33" s="1"/>
      <c r="AC33" s="12"/>
      <c r="AD33" s="6">
        <f t="shared" si="2"/>
        <v>0</v>
      </c>
      <c r="AE33" s="13">
        <f t="shared" si="0"/>
        <v>0</v>
      </c>
      <c r="AF33" s="37">
        <f t="shared" si="1"/>
        <v>0</v>
      </c>
      <c r="AG33" s="6">
        <f t="shared" si="3"/>
        <v>0</v>
      </c>
      <c r="AH33" s="6"/>
    </row>
    <row r="34" spans="5:34" x14ac:dyDescent="0.25">
      <c r="E34" s="6"/>
      <c r="F34" s="6"/>
      <c r="G34" s="97" t="str">
        <f>IF(E34="GARÇON",_xlfn.XLOOKUP(F34,Tableau1[GARÇON],Tableau1[NOTE],"",1),_xlfn.XLOOKUP(F34,Tableau1[FILLE],Tableau1[NOTE],"",1))</f>
        <v/>
      </c>
      <c r="I34" s="5">
        <v>24</v>
      </c>
      <c r="J34" s="91" t="s">
        <v>99</v>
      </c>
      <c r="K34" s="108" t="s">
        <v>62</v>
      </c>
      <c r="L34" s="108"/>
      <c r="M34" s="1"/>
      <c r="N34" s="1"/>
      <c r="O34" s="1"/>
      <c r="P34" s="40"/>
      <c r="Q34" s="1"/>
      <c r="R34" s="1"/>
      <c r="S34" s="1"/>
      <c r="T34" s="1"/>
      <c r="U34" s="1"/>
      <c r="V34" s="1"/>
      <c r="W34" s="1"/>
      <c r="X34" s="1"/>
      <c r="Y34" s="12"/>
      <c r="Z34" s="6" t="str">
        <f>IF(J34="g",_xlfn.XLOOKUP(Y34,Tableau1[GARÇON],Tableau1[NOTE],"",),_xlfn.XLOOKUP(Y34,Tableau1[FILLE],Tableau1[NOTE],"",1))</f>
        <v/>
      </c>
      <c r="AA34" s="56"/>
      <c r="AB34" s="1"/>
      <c r="AC34" s="12"/>
      <c r="AD34" s="6">
        <f t="shared" si="2"/>
        <v>0</v>
      </c>
      <c r="AE34" s="13">
        <f t="shared" si="0"/>
        <v>0</v>
      </c>
      <c r="AF34" s="37">
        <f t="shared" si="1"/>
        <v>0</v>
      </c>
      <c r="AG34" s="6">
        <f t="shared" si="3"/>
        <v>0</v>
      </c>
      <c r="AH34" s="6"/>
    </row>
    <row r="35" spans="5:34" x14ac:dyDescent="0.25">
      <c r="E35" s="6"/>
      <c r="F35" s="6"/>
      <c r="G35" s="97" t="str">
        <f>IF(E35="GARÇON",_xlfn.XLOOKUP(F35,Tableau1[GARÇON],Tableau1[NOTE],"",1),_xlfn.XLOOKUP(F35,Tableau1[FILLE],Tableau1[NOTE],"",1))</f>
        <v/>
      </c>
      <c r="I35" s="5">
        <v>25</v>
      </c>
      <c r="J35" s="90" t="s">
        <v>98</v>
      </c>
      <c r="K35" s="108" t="s">
        <v>81</v>
      </c>
      <c r="L35" s="108"/>
      <c r="M35" s="1"/>
      <c r="N35" s="1"/>
      <c r="O35" s="1"/>
      <c r="P35" s="40"/>
      <c r="Q35" s="1"/>
      <c r="R35" s="1"/>
      <c r="S35" s="1"/>
      <c r="T35" s="1"/>
      <c r="U35" s="1"/>
      <c r="V35" s="1"/>
      <c r="W35" s="1"/>
      <c r="X35" s="1"/>
      <c r="Y35" s="12"/>
      <c r="Z35" s="6" t="str">
        <f>IF(J35="g",_xlfn.XLOOKUP(Y35,Tableau1[GARÇON],Tableau1[NOTE],"",),_xlfn.XLOOKUP(Y35,Tableau1[FILLE],Tableau1[NOTE],"",1))</f>
        <v/>
      </c>
      <c r="AA35" s="56"/>
      <c r="AB35" s="1"/>
      <c r="AC35" s="12"/>
      <c r="AD35" s="6">
        <f t="shared" si="2"/>
        <v>0</v>
      </c>
      <c r="AE35" s="13">
        <f t="shared" si="0"/>
        <v>0</v>
      </c>
      <c r="AF35" s="37">
        <f t="shared" si="1"/>
        <v>0</v>
      </c>
      <c r="AG35" s="6">
        <f t="shared" si="3"/>
        <v>0</v>
      </c>
      <c r="AH35" s="6"/>
    </row>
    <row r="36" spans="5:34" x14ac:dyDescent="0.25">
      <c r="E36" s="6"/>
      <c r="F36" s="6"/>
      <c r="G36" s="97" t="str">
        <f>IF(E36="GARÇON",_xlfn.XLOOKUP(F36,Tableau1[GARÇON],Tableau1[NOTE],"",1),_xlfn.XLOOKUP(F36,Tableau1[FILLE],Tableau1[NOTE],"",1))</f>
        <v/>
      </c>
      <c r="I36" s="5">
        <v>26</v>
      </c>
      <c r="J36" s="91" t="s">
        <v>99</v>
      </c>
      <c r="K36" s="108" t="s">
        <v>63</v>
      </c>
      <c r="L36" s="108"/>
      <c r="M36" s="1" t="s">
        <v>12</v>
      </c>
      <c r="N36" s="1"/>
      <c r="O36" s="1"/>
      <c r="P36" s="40"/>
      <c r="Q36" s="1"/>
      <c r="R36" s="1"/>
      <c r="S36" s="1"/>
      <c r="T36" s="1"/>
      <c r="U36" s="1"/>
      <c r="V36" s="1"/>
      <c r="W36" s="1"/>
      <c r="X36" s="1"/>
      <c r="Y36" s="12"/>
      <c r="Z36" s="6" t="str">
        <f>IF(J36="g",_xlfn.XLOOKUP(Y36,Tableau1[GARÇON],Tableau1[NOTE],"",),_xlfn.XLOOKUP(Y36,Tableau1[FILLE],Tableau1[NOTE],"",1))</f>
        <v/>
      </c>
      <c r="AA36" s="56"/>
      <c r="AB36" s="1"/>
      <c r="AC36" s="12"/>
      <c r="AD36" s="6">
        <f t="shared" si="2"/>
        <v>0</v>
      </c>
      <c r="AE36" s="13">
        <f t="shared" si="0"/>
        <v>1</v>
      </c>
      <c r="AF36" s="37">
        <f t="shared" si="1"/>
        <v>0</v>
      </c>
      <c r="AG36" s="6">
        <f t="shared" si="3"/>
        <v>0</v>
      </c>
      <c r="AH36" s="6"/>
    </row>
    <row r="37" spans="5:34" x14ac:dyDescent="0.25">
      <c r="E37" s="6"/>
      <c r="F37" s="6"/>
      <c r="G37" s="97" t="str">
        <f>IF(E37="GARÇON",_xlfn.XLOOKUP(F37,Tableau1[GARÇON],Tableau1[NOTE],"",1),_xlfn.XLOOKUP(F37,Tableau1[FILLE],Tableau1[NOTE],"",1))</f>
        <v/>
      </c>
      <c r="I37" s="5">
        <v>27</v>
      </c>
      <c r="J37" s="90" t="s">
        <v>98</v>
      </c>
      <c r="K37" s="108" t="s">
        <v>82</v>
      </c>
      <c r="L37" s="108"/>
      <c r="M37" s="1"/>
      <c r="N37" s="1"/>
      <c r="O37" s="1"/>
      <c r="P37" s="40"/>
      <c r="Q37" s="1"/>
      <c r="R37" s="1"/>
      <c r="S37" s="1"/>
      <c r="T37" s="1"/>
      <c r="U37" s="1"/>
      <c r="V37" s="1"/>
      <c r="W37" s="1"/>
      <c r="X37" s="1"/>
      <c r="Y37" s="12"/>
      <c r="Z37" s="6" t="str">
        <f>IF(J37="g",_xlfn.XLOOKUP(Y37,Tableau1[GARÇON],Tableau1[NOTE],"",),_xlfn.XLOOKUP(Y37,Tableau1[FILLE],Tableau1[NOTE],"",1))</f>
        <v/>
      </c>
      <c r="AA37" s="56"/>
      <c r="AB37" s="1"/>
      <c r="AC37" s="12"/>
      <c r="AD37" s="6">
        <f t="shared" si="2"/>
        <v>0</v>
      </c>
      <c r="AE37" s="13">
        <f t="shared" si="0"/>
        <v>0</v>
      </c>
      <c r="AF37" s="37">
        <f t="shared" si="1"/>
        <v>0</v>
      </c>
      <c r="AG37" s="6">
        <f t="shared" si="3"/>
        <v>0</v>
      </c>
      <c r="AH37" s="6"/>
    </row>
    <row r="38" spans="5:34" x14ac:dyDescent="0.25">
      <c r="E38" s="6"/>
      <c r="F38" s="6"/>
      <c r="G38" s="97" t="str">
        <f>IF(E38="GARÇON",_xlfn.XLOOKUP(F38,Tableau1[GARÇON],Tableau1[NOTE],"",1),_xlfn.XLOOKUP(F38,Tableau1[FILLE],Tableau1[NOTE],"",1))</f>
        <v/>
      </c>
      <c r="I38" s="5">
        <v>28</v>
      </c>
      <c r="J38" s="91" t="s">
        <v>99</v>
      </c>
      <c r="K38" s="108" t="s">
        <v>64</v>
      </c>
      <c r="L38" s="108"/>
      <c r="M38" s="11"/>
      <c r="N38" s="11"/>
      <c r="O38" s="11"/>
      <c r="P38" s="46"/>
      <c r="Q38" s="11"/>
      <c r="R38" s="11"/>
      <c r="S38" s="11"/>
      <c r="T38" s="11"/>
      <c r="U38" s="11"/>
      <c r="V38" s="11"/>
      <c r="W38" s="11"/>
      <c r="X38" s="11"/>
      <c r="Y38" s="12"/>
      <c r="Z38" s="6" t="str">
        <f>IF(J38="g",_xlfn.XLOOKUP(Y38,Tableau1[GARÇON],Tableau1[NOTE],"",),_xlfn.XLOOKUP(Y38,Tableau1[FILLE],Tableau1[NOTE],"",1))</f>
        <v/>
      </c>
      <c r="AA38" s="58"/>
      <c r="AB38" s="11"/>
      <c r="AC38" s="14"/>
      <c r="AD38" s="6">
        <f t="shared" si="2"/>
        <v>0</v>
      </c>
      <c r="AE38" s="13">
        <f t="shared" si="0"/>
        <v>0</v>
      </c>
      <c r="AF38" s="37">
        <f t="shared" si="1"/>
        <v>0</v>
      </c>
      <c r="AG38" s="6">
        <f t="shared" si="3"/>
        <v>0</v>
      </c>
      <c r="AH38" s="6"/>
    </row>
    <row r="39" spans="5:34" x14ac:dyDescent="0.25">
      <c r="E39" s="6"/>
      <c r="F39" s="6"/>
      <c r="G39" s="97" t="str">
        <f>IF(E39="GARÇON",_xlfn.XLOOKUP(F39,Tableau1[GARÇON],Tableau1[NOTE],"",1),_xlfn.XLOOKUP(F39,Tableau1[FILLE],Tableau1[NOTE],"",1))</f>
        <v/>
      </c>
      <c r="I39" s="4">
        <v>29</v>
      </c>
      <c r="J39" s="90" t="s">
        <v>98</v>
      </c>
      <c r="K39" s="108" t="s">
        <v>83</v>
      </c>
      <c r="L39" s="108"/>
      <c r="M39" s="15"/>
      <c r="N39" s="15"/>
      <c r="O39" s="15"/>
      <c r="P39" s="47"/>
      <c r="Q39" s="15"/>
      <c r="R39" s="15"/>
      <c r="S39" s="15"/>
      <c r="T39" s="15"/>
      <c r="U39" s="15"/>
      <c r="V39" s="15"/>
      <c r="W39" s="15"/>
      <c r="X39" s="15"/>
      <c r="Y39" s="12"/>
      <c r="Z39" s="6" t="str">
        <f>IF(J39="g",_xlfn.XLOOKUP(Y39,Tableau1[GARÇON],Tableau1[NOTE],"",),_xlfn.XLOOKUP(Y39,Tableau1[FILLE],Tableau1[NOTE],"",1))</f>
        <v/>
      </c>
      <c r="AA39" s="59"/>
      <c r="AB39" s="15"/>
      <c r="AC39" s="16"/>
      <c r="AD39" s="6">
        <f t="shared" si="2"/>
        <v>0</v>
      </c>
      <c r="AE39" s="13">
        <f t="shared" si="0"/>
        <v>0</v>
      </c>
      <c r="AF39" s="37">
        <f t="shared" si="1"/>
        <v>0</v>
      </c>
      <c r="AG39" s="6">
        <f t="shared" si="3"/>
        <v>0</v>
      </c>
      <c r="AH39" s="6"/>
    </row>
    <row r="40" spans="5:34" x14ac:dyDescent="0.25">
      <c r="E40" s="6"/>
      <c r="F40" s="6"/>
      <c r="G40" s="97" t="str">
        <f>IF(E40="GARÇON",_xlfn.XLOOKUP(F40,Tableau1[GARÇON],Tableau1[NOTE],"",1),_xlfn.XLOOKUP(F40,Tableau1[FILLE],Tableau1[NOTE],"",1))</f>
        <v/>
      </c>
      <c r="I40" s="5">
        <v>30</v>
      </c>
      <c r="J40" s="91" t="s">
        <v>99</v>
      </c>
      <c r="K40" s="108" t="s">
        <v>65</v>
      </c>
      <c r="L40" s="108"/>
      <c r="M40" s="13"/>
      <c r="N40" s="13"/>
      <c r="O40" s="13"/>
      <c r="P40" s="48"/>
      <c r="Q40" s="13"/>
      <c r="R40" s="13"/>
      <c r="S40" s="13"/>
      <c r="T40" s="13"/>
      <c r="U40" s="13"/>
      <c r="V40" s="13"/>
      <c r="W40" s="13"/>
      <c r="X40" s="13"/>
      <c r="Y40" s="12"/>
      <c r="Z40" s="6" t="str">
        <f>IF(J40="g",_xlfn.XLOOKUP(Y40,Tableau1[GARÇON],Tableau1[NOTE],"",),_xlfn.XLOOKUP(Y40,Tableau1[FILLE],Tableau1[NOTE],"",1))</f>
        <v/>
      </c>
      <c r="AA40" s="60"/>
      <c r="AB40" s="13"/>
      <c r="AC40" s="17"/>
      <c r="AD40" s="6">
        <f t="shared" si="2"/>
        <v>0</v>
      </c>
      <c r="AE40" s="13">
        <f t="shared" si="0"/>
        <v>0</v>
      </c>
      <c r="AF40" s="37">
        <f t="shared" si="1"/>
        <v>0</v>
      </c>
      <c r="AG40" s="6">
        <f t="shared" si="3"/>
        <v>0</v>
      </c>
      <c r="AH40" s="6"/>
    </row>
    <row r="41" spans="5:34" x14ac:dyDescent="0.25">
      <c r="E41" s="6"/>
      <c r="F41" s="6"/>
      <c r="G41" s="97" t="str">
        <f>IF(E41="GARÇON",_xlfn.XLOOKUP(F41,Tableau1[GARÇON],Tableau1[NOTE],"",1),_xlfn.XLOOKUP(F41,Tableau1[FILLE],Tableau1[NOTE],"",1))</f>
        <v/>
      </c>
      <c r="I41" s="5">
        <v>31</v>
      </c>
      <c r="J41" s="90" t="s">
        <v>98</v>
      </c>
      <c r="K41" s="108" t="s">
        <v>84</v>
      </c>
      <c r="L41" s="108"/>
      <c r="M41" s="13"/>
      <c r="N41" s="13"/>
      <c r="O41" s="13"/>
      <c r="P41" s="48"/>
      <c r="Q41" s="13"/>
      <c r="R41" s="13"/>
      <c r="S41" s="13"/>
      <c r="T41" s="13"/>
      <c r="U41" s="13"/>
      <c r="V41" s="13"/>
      <c r="W41" s="13"/>
      <c r="X41" s="13"/>
      <c r="Y41" s="12"/>
      <c r="Z41" s="6" t="str">
        <f>IF(J41="g",_xlfn.XLOOKUP(Y41,Tableau1[GARÇON],Tableau1[NOTE],"",),_xlfn.XLOOKUP(Y41,Tableau1[FILLE],Tableau1[NOTE],"",1))</f>
        <v/>
      </c>
      <c r="AA41" s="60"/>
      <c r="AB41" s="13"/>
      <c r="AC41" s="17"/>
      <c r="AD41" s="6">
        <f t="shared" si="2"/>
        <v>0</v>
      </c>
      <c r="AE41" s="13">
        <f t="shared" si="0"/>
        <v>0</v>
      </c>
      <c r="AF41" s="37">
        <f t="shared" si="1"/>
        <v>0</v>
      </c>
      <c r="AG41" s="6">
        <f t="shared" si="3"/>
        <v>0</v>
      </c>
      <c r="AH41" s="6"/>
    </row>
    <row r="42" spans="5:34" x14ac:dyDescent="0.25">
      <c r="E42" s="6"/>
      <c r="F42" s="6"/>
      <c r="G42" s="97" t="str">
        <f>IF(E42="GARÇON",_xlfn.XLOOKUP(F42,Tableau1[GARÇON],Tableau1[NOTE],"",1),_xlfn.XLOOKUP(F42,Tableau1[FILLE],Tableau1[NOTE],"",1))</f>
        <v/>
      </c>
      <c r="I42" s="5">
        <v>32</v>
      </c>
      <c r="J42" s="91" t="s">
        <v>99</v>
      </c>
      <c r="K42" s="108" t="s">
        <v>66</v>
      </c>
      <c r="L42" s="108"/>
      <c r="M42" s="13"/>
      <c r="N42" s="13"/>
      <c r="O42" s="13"/>
      <c r="P42" s="48"/>
      <c r="Q42" s="13"/>
      <c r="R42" s="13"/>
      <c r="S42" s="13"/>
      <c r="T42" s="13"/>
      <c r="U42" s="13"/>
      <c r="V42" s="13"/>
      <c r="W42" s="13"/>
      <c r="X42" s="13"/>
      <c r="Y42" s="12"/>
      <c r="Z42" s="6" t="str">
        <f>IF(J42="g",_xlfn.XLOOKUP(Y42,Tableau1[GARÇON],Tableau1[NOTE],"",),_xlfn.XLOOKUP(Y42,Tableau1[FILLE],Tableau1[NOTE],"",1))</f>
        <v/>
      </c>
      <c r="AA42" s="60"/>
      <c r="AB42" s="13"/>
      <c r="AC42" s="17"/>
      <c r="AD42" s="6">
        <f t="shared" si="2"/>
        <v>0</v>
      </c>
      <c r="AE42" s="13">
        <f t="shared" si="0"/>
        <v>0</v>
      </c>
      <c r="AF42" s="37">
        <f t="shared" si="1"/>
        <v>0</v>
      </c>
      <c r="AG42" s="6">
        <f t="shared" si="3"/>
        <v>0</v>
      </c>
      <c r="AH42" s="6"/>
    </row>
    <row r="43" spans="5:34" x14ac:dyDescent="0.25">
      <c r="E43" s="6"/>
      <c r="F43" s="6"/>
      <c r="G43" s="97" t="str">
        <f>IF(E43="GARÇON",_xlfn.XLOOKUP(F43,Tableau1[GARÇON],Tableau1[NOTE],"",1),_xlfn.XLOOKUP(F43,Tableau1[FILLE],Tableau1[NOTE],"",1))</f>
        <v/>
      </c>
      <c r="I43" s="5">
        <v>33</v>
      </c>
      <c r="J43" s="91" t="s">
        <v>99</v>
      </c>
      <c r="K43" s="108" t="s">
        <v>85</v>
      </c>
      <c r="L43" s="108"/>
      <c r="M43" s="13"/>
      <c r="N43" s="13"/>
      <c r="O43" s="13"/>
      <c r="P43" s="48"/>
      <c r="Q43" s="13"/>
      <c r="R43" s="13"/>
      <c r="S43" s="13"/>
      <c r="T43" s="13"/>
      <c r="U43" s="13"/>
      <c r="V43" s="13"/>
      <c r="W43" s="13"/>
      <c r="X43" s="13"/>
      <c r="Y43" s="12"/>
      <c r="Z43" s="6" t="str">
        <f>IF(J43="g",_xlfn.XLOOKUP(Y43,Tableau1[GARÇON],Tableau1[NOTE],"",),_xlfn.XLOOKUP(Y43,Tableau1[FILLE],Tableau1[NOTE],"",1))</f>
        <v/>
      </c>
      <c r="AA43" s="60"/>
      <c r="AB43" s="13"/>
      <c r="AC43" s="17"/>
      <c r="AD43" s="6">
        <f t="shared" si="2"/>
        <v>0</v>
      </c>
      <c r="AE43" s="13">
        <f t="shared" si="0"/>
        <v>0</v>
      </c>
      <c r="AF43" s="37">
        <f t="shared" si="1"/>
        <v>0</v>
      </c>
      <c r="AG43" s="6">
        <f t="shared" si="3"/>
        <v>0</v>
      </c>
      <c r="AH43" s="6"/>
    </row>
    <row r="44" spans="5:34" x14ac:dyDescent="0.25">
      <c r="E44" s="6"/>
      <c r="F44" s="6"/>
      <c r="G44" s="97" t="str">
        <f>IF(E44="GARÇON",_xlfn.XLOOKUP(F44,Tableau1[GARÇON],Tableau1[NOTE],"",1),_xlfn.XLOOKUP(F44,Tableau1[FILLE],Tableau1[NOTE],"",1))</f>
        <v/>
      </c>
      <c r="I44" s="5">
        <v>34</v>
      </c>
      <c r="J44" s="91" t="s">
        <v>99</v>
      </c>
      <c r="K44" s="108" t="s">
        <v>67</v>
      </c>
      <c r="L44" s="108"/>
      <c r="M44" s="13"/>
      <c r="N44" s="13"/>
      <c r="O44" s="13"/>
      <c r="P44" s="48"/>
      <c r="Q44" s="13"/>
      <c r="R44" s="13"/>
      <c r="S44" s="13"/>
      <c r="T44" s="13"/>
      <c r="U44" s="13"/>
      <c r="V44" s="13"/>
      <c r="W44" s="13"/>
      <c r="X44" s="13"/>
      <c r="Y44" s="12"/>
      <c r="Z44" s="6" t="str">
        <f>IF(J44="g",_xlfn.XLOOKUP(Y44,Tableau1[GARÇON],Tableau1[NOTE],"",),_xlfn.XLOOKUP(Y44,Tableau1[FILLE],Tableau1[NOTE],"",1))</f>
        <v/>
      </c>
      <c r="AA44" s="60"/>
      <c r="AB44" s="13"/>
      <c r="AC44" s="17"/>
      <c r="AD44" s="6">
        <f t="shared" si="2"/>
        <v>0</v>
      </c>
      <c r="AE44" s="13">
        <f t="shared" si="0"/>
        <v>0</v>
      </c>
      <c r="AF44" s="37">
        <f t="shared" si="1"/>
        <v>0</v>
      </c>
      <c r="AG44" s="6">
        <f t="shared" si="3"/>
        <v>0</v>
      </c>
      <c r="AH44" s="6"/>
    </row>
    <row r="45" spans="5:34" x14ac:dyDescent="0.25">
      <c r="E45" s="6"/>
      <c r="F45" s="6"/>
      <c r="G45" s="97" t="str">
        <f>IF(E45="GARÇON",_xlfn.XLOOKUP(F45,Tableau1[GARÇON],Tableau1[NOTE],"",1),_xlfn.XLOOKUP(F45,Tableau1[FILLE],Tableau1[NOTE],"",1))</f>
        <v/>
      </c>
      <c r="I45" s="5">
        <v>35</v>
      </c>
      <c r="J45" s="91" t="s">
        <v>99</v>
      </c>
      <c r="K45" s="108" t="s">
        <v>86</v>
      </c>
      <c r="L45" s="108"/>
      <c r="M45" s="13"/>
      <c r="N45" s="13"/>
      <c r="O45" s="13"/>
      <c r="P45" s="48"/>
      <c r="Q45" s="13"/>
      <c r="R45" s="13"/>
      <c r="S45" s="13"/>
      <c r="T45" s="13"/>
      <c r="U45" s="13"/>
      <c r="V45" s="13"/>
      <c r="W45" s="13"/>
      <c r="X45" s="13"/>
      <c r="Y45" s="12"/>
      <c r="Z45" s="6" t="str">
        <f>IF(J45="g",_xlfn.XLOOKUP(Y45,Tableau1[GARÇON],Tableau1[NOTE],"",),_xlfn.XLOOKUP(Y45,Tableau1[FILLE],Tableau1[NOTE],"",1))</f>
        <v/>
      </c>
      <c r="AA45" s="60"/>
      <c r="AB45" s="13"/>
      <c r="AC45" s="17"/>
      <c r="AD45" s="6">
        <f t="shared" si="2"/>
        <v>0</v>
      </c>
      <c r="AE45" s="13">
        <f t="shared" si="0"/>
        <v>0</v>
      </c>
      <c r="AF45" s="37">
        <f t="shared" si="1"/>
        <v>0</v>
      </c>
      <c r="AG45" s="6">
        <f t="shared" si="3"/>
        <v>0</v>
      </c>
      <c r="AH45" s="6"/>
    </row>
    <row r="46" spans="5:34" x14ac:dyDescent="0.25">
      <c r="E46" s="6"/>
      <c r="F46" s="6"/>
      <c r="G46" s="97" t="str">
        <f>IF(E46="GARÇON",_xlfn.XLOOKUP(F46,Tableau1[GARÇON],Tableau1[NOTE],"",1),_xlfn.XLOOKUP(F46,Tableau1[FILLE],Tableau1[NOTE],"",1))</f>
        <v/>
      </c>
      <c r="I46" s="4">
        <v>36</v>
      </c>
      <c r="J46" s="90" t="s">
        <v>98</v>
      </c>
      <c r="K46" s="108" t="s">
        <v>68</v>
      </c>
      <c r="L46" s="108"/>
      <c r="M46" s="18" t="s">
        <v>7</v>
      </c>
      <c r="N46" s="18"/>
      <c r="O46" s="18"/>
      <c r="P46" s="49"/>
      <c r="Q46" s="18"/>
      <c r="R46" s="18"/>
      <c r="S46" s="18"/>
      <c r="T46" s="18"/>
      <c r="U46" s="18"/>
      <c r="V46" s="18"/>
      <c r="W46" s="18"/>
      <c r="X46" s="18"/>
      <c r="Y46" s="12"/>
      <c r="Z46" s="6" t="str">
        <f>IF(J46="g",_xlfn.XLOOKUP(Y46,Tableau1[GARÇON],Tableau1[NOTE],"",),_xlfn.XLOOKUP(Y46,Tableau1[FILLE],Tableau1[NOTE],"",1))</f>
        <v/>
      </c>
      <c r="AA46" s="61"/>
      <c r="AB46" s="18"/>
      <c r="AC46" s="19"/>
      <c r="AD46" s="6">
        <f t="shared" si="2"/>
        <v>0</v>
      </c>
      <c r="AE46" s="13">
        <f t="shared" si="0"/>
        <v>0</v>
      </c>
      <c r="AF46" s="37">
        <f t="shared" si="1"/>
        <v>1</v>
      </c>
      <c r="AG46" s="6">
        <f t="shared" si="3"/>
        <v>0</v>
      </c>
      <c r="AH46" s="6"/>
    </row>
    <row r="47" spans="5:34" x14ac:dyDescent="0.25">
      <c r="E47" s="6"/>
      <c r="F47" s="6"/>
      <c r="G47" s="97" t="str">
        <f>IF(E47="GARÇON",_xlfn.XLOOKUP(F47,Tableau1[GARÇON],Tableau1[NOTE],"",1),_xlfn.XLOOKUP(F47,Tableau1[FILLE],Tableau1[NOTE],"",1))</f>
        <v/>
      </c>
      <c r="I47" s="66">
        <v>37</v>
      </c>
      <c r="J47" s="90" t="s">
        <v>98</v>
      </c>
      <c r="K47" s="108" t="s">
        <v>87</v>
      </c>
      <c r="L47" s="108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2"/>
      <c r="Z47" s="6" t="str">
        <f>IF(J47="g",_xlfn.XLOOKUP(Y47,Tableau1[GARÇON],Tableau1[NOTE],"",),_xlfn.XLOOKUP(Y47,Tableau1[FILLE],Tableau1[NOTE],"",1))</f>
        <v/>
      </c>
      <c r="AA47" s="62"/>
      <c r="AB47" s="10"/>
      <c r="AC47" s="10"/>
      <c r="AD47" s="6">
        <f t="shared" si="2"/>
        <v>0</v>
      </c>
      <c r="AE47" s="13">
        <f t="shared" si="0"/>
        <v>0</v>
      </c>
      <c r="AF47" s="37">
        <f t="shared" si="1"/>
        <v>0</v>
      </c>
      <c r="AG47" s="6">
        <f t="shared" si="3"/>
        <v>0</v>
      </c>
      <c r="AH47" s="6"/>
    </row>
    <row r="48" spans="5:34" x14ac:dyDescent="0.25">
      <c r="E48" s="6"/>
      <c r="F48" s="6"/>
      <c r="G48" s="97" t="str">
        <f>IF(E48="GARÇON",_xlfn.XLOOKUP(F48,Tableau1[GARÇON],Tableau1[NOTE],"",1),_xlfn.XLOOKUP(F48,Tableau1[FILLE],Tableau1[NOTE],"",1))</f>
        <v/>
      </c>
      <c r="I48" s="8">
        <v>38</v>
      </c>
      <c r="J48" s="90" t="s">
        <v>98</v>
      </c>
      <c r="K48" s="108" t="s">
        <v>103</v>
      </c>
      <c r="L48" s="108"/>
      <c r="M48" s="20" t="s">
        <v>7</v>
      </c>
      <c r="N48" s="20"/>
      <c r="O48" s="20"/>
      <c r="P48" s="50"/>
      <c r="Q48" s="20"/>
      <c r="R48" s="20"/>
      <c r="S48" s="20"/>
      <c r="T48" s="20"/>
      <c r="U48" s="20"/>
      <c r="V48" s="20"/>
      <c r="W48" s="20"/>
      <c r="X48" s="20"/>
      <c r="Y48" s="12"/>
      <c r="Z48" s="6" t="str">
        <f>IF(J48="g",_xlfn.XLOOKUP(Y48,Tableau1[GARÇON],Tableau1[NOTE],"",),_xlfn.XLOOKUP(Y48,Tableau1[FILLE],Tableau1[NOTE],"",1))</f>
        <v/>
      </c>
      <c r="AA48" s="63"/>
      <c r="AB48" s="20"/>
      <c r="AC48" s="21"/>
      <c r="AD48" s="6">
        <f t="shared" si="2"/>
        <v>0</v>
      </c>
      <c r="AE48" s="13">
        <f t="shared" si="0"/>
        <v>0</v>
      </c>
      <c r="AF48" s="37">
        <f t="shared" si="1"/>
        <v>1</v>
      </c>
      <c r="AG48" s="6">
        <f t="shared" si="3"/>
        <v>0</v>
      </c>
      <c r="AH48" s="6"/>
    </row>
    <row r="49" spans="13:26" x14ac:dyDescent="0.25">
      <c r="M49" s="101">
        <v>45551</v>
      </c>
      <c r="N49" s="102">
        <v>45553</v>
      </c>
      <c r="O49" s="101">
        <v>45555</v>
      </c>
      <c r="P49" s="102">
        <v>45560</v>
      </c>
      <c r="Q49" s="101">
        <v>45562</v>
      </c>
      <c r="Z49" s="1"/>
    </row>
  </sheetData>
  <mergeCells count="72">
    <mergeCell ref="AG1:AH3"/>
    <mergeCell ref="AF4:AF10"/>
    <mergeCell ref="AG4:AG10"/>
    <mergeCell ref="AH4:AH10"/>
    <mergeCell ref="S8:S10"/>
    <mergeCell ref="T8:T10"/>
    <mergeCell ref="U8:U10"/>
    <mergeCell ref="V8:V10"/>
    <mergeCell ref="AD1:AD3"/>
    <mergeCell ref="AD4:AD10"/>
    <mergeCell ref="AE4:AE10"/>
    <mergeCell ref="AE1:AE3"/>
    <mergeCell ref="AF1:AF3"/>
    <mergeCell ref="M8:M10"/>
    <mergeCell ref="N8:N10"/>
    <mergeCell ref="O8:O10"/>
    <mergeCell ref="P8:P10"/>
    <mergeCell ref="Q8:Q10"/>
    <mergeCell ref="I1:K7"/>
    <mergeCell ref="I8:K8"/>
    <mergeCell ref="L8:L10"/>
    <mergeCell ref="Y8:AA8"/>
    <mergeCell ref="AB8:AB10"/>
    <mergeCell ref="L3:X4"/>
    <mergeCell ref="L7:X7"/>
    <mergeCell ref="Y7:AC7"/>
    <mergeCell ref="AC8:AC10"/>
    <mergeCell ref="Z9:Z10"/>
    <mergeCell ref="W8:W10"/>
    <mergeCell ref="X8:X10"/>
    <mergeCell ref="I9:K10"/>
    <mergeCell ref="Y9:Y10"/>
    <mergeCell ref="AA9:AA10"/>
    <mergeCell ref="R8:R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  <mergeCell ref="K40:L40"/>
    <mergeCell ref="K46:L46"/>
    <mergeCell ref="K47:L47"/>
    <mergeCell ref="K48:L48"/>
    <mergeCell ref="K41:L41"/>
    <mergeCell ref="K42:L42"/>
    <mergeCell ref="K43:L43"/>
    <mergeCell ref="K44:L44"/>
    <mergeCell ref="K45:L45"/>
  </mergeCells>
  <conditionalFormatting sqref="K11:L48">
    <cfRule type="expression" dxfId="17" priority="1">
      <formula>$J11&lt;&gt;""</formula>
    </cfRule>
  </conditionalFormatting>
  <conditionalFormatting sqref="AE11:AE48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{78BD22BC-E854-4890-80C6-2A0D97342706}</x14:id>
        </ext>
      </extLst>
    </cfRule>
  </conditionalFormatting>
  <conditionalFormatting sqref="AF11:AF48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{20C9F498-4E22-4CF2-977E-EC0C12F7D0AC}</x14:id>
        </ext>
      </extLst>
    </cfRule>
  </conditionalFormatting>
  <dataValidations count="1">
    <dataValidation type="list" allowBlank="1" showInputMessage="1" showErrorMessage="1" sqref="E9:E28" xr:uid="{EC54977C-3005-46B9-B1FA-8067E474E5FA}">
      <formula1>Genre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8BD22BC-E854-4890-80C6-2A0D9734270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AE11:AE48</xm:sqref>
        </x14:conditionalFormatting>
        <x14:conditionalFormatting xmlns:xm="http://schemas.microsoft.com/office/excel/2006/main">
          <x14:cfRule type="dataBar" id="{20C9F498-4E22-4CF2-977E-EC0C12F7D0A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AF11:AF48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6B31D2-DFFC-4BA7-842A-C14589EC7A21}">
          <x14:formula1>
            <xm:f>BD!$D$4:$D$5</xm:f>
          </x14:formula1>
          <xm:sqref>J11:J48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AA84B-15B4-40F5-8CD8-601B9F09F4FD}">
  <sheetPr>
    <tabColor rgb="FF7030A0"/>
  </sheetPr>
  <dimension ref="A1:AH55"/>
  <sheetViews>
    <sheetView topLeftCell="L3" zoomScaleNormal="100" workbookViewId="0">
      <selection activeCell="Z11" sqref="Z11"/>
    </sheetView>
  </sheetViews>
  <sheetFormatPr baseColWidth="10" defaultRowHeight="13.8" x14ac:dyDescent="0.25"/>
  <cols>
    <col min="1" max="8" width="0" style="2" hidden="1" customWidth="1"/>
    <col min="9" max="10" width="4.3984375" style="2" customWidth="1"/>
    <col min="11" max="11" width="24.296875" style="2" bestFit="1" customWidth="1"/>
    <col min="12" max="12" width="5.5" style="2" customWidth="1"/>
    <col min="13" max="13" width="6.3984375" style="2" customWidth="1"/>
    <col min="14" max="21" width="5.5" style="2" customWidth="1"/>
    <col min="22" max="23" width="6.5" style="2" bestFit="1" customWidth="1"/>
    <col min="24" max="24" width="5.5" style="2" customWidth="1"/>
    <col min="25" max="25" width="6.59765625" style="2" customWidth="1"/>
    <col min="26" max="26" width="15.796875" style="2" bestFit="1" customWidth="1"/>
    <col min="27" max="28" width="6.59765625" style="2" customWidth="1"/>
    <col min="29" max="29" width="8.796875" style="2" customWidth="1"/>
    <col min="30" max="16384" width="11.19921875" style="2"/>
  </cols>
  <sheetData>
    <row r="1" spans="1:34" ht="13.8" customHeight="1" x14ac:dyDescent="0.25">
      <c r="I1" s="109" t="s">
        <v>225</v>
      </c>
      <c r="J1" s="109"/>
      <c r="K1" s="110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193" t="s">
        <v>21</v>
      </c>
      <c r="AE1" s="198" t="s">
        <v>26</v>
      </c>
      <c r="AF1" s="201" t="s">
        <v>7</v>
      </c>
      <c r="AG1" s="170" t="s">
        <v>29</v>
      </c>
      <c r="AH1" s="171"/>
    </row>
    <row r="2" spans="1:34" ht="14.4" thickBot="1" x14ac:dyDescent="0.3">
      <c r="I2" s="110"/>
      <c r="J2" s="110"/>
      <c r="K2" s="110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194"/>
      <c r="AE2" s="199"/>
      <c r="AF2" s="202"/>
      <c r="AG2" s="172"/>
      <c r="AH2" s="173"/>
    </row>
    <row r="3" spans="1:34" ht="13.8" customHeight="1" thickBot="1" x14ac:dyDescent="0.3">
      <c r="I3" s="110"/>
      <c r="J3" s="110"/>
      <c r="K3" s="110"/>
      <c r="L3" s="123" t="s">
        <v>0</v>
      </c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  <c r="Y3" s="7"/>
      <c r="Z3" s="7"/>
      <c r="AA3" s="7"/>
      <c r="AB3" s="7"/>
      <c r="AC3" s="7"/>
      <c r="AD3" s="194"/>
      <c r="AE3" s="200"/>
      <c r="AF3" s="203"/>
      <c r="AG3" s="174"/>
      <c r="AH3" s="175"/>
    </row>
    <row r="4" spans="1:34" ht="13.8" customHeight="1" thickBot="1" x14ac:dyDescent="0.3">
      <c r="I4" s="110"/>
      <c r="J4" s="110"/>
      <c r="K4" s="110"/>
      <c r="L4" s="126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8"/>
      <c r="Y4" s="7"/>
      <c r="Z4" s="7"/>
      <c r="AA4" s="7"/>
      <c r="AB4" s="7"/>
      <c r="AC4" s="7"/>
      <c r="AD4" s="195" t="s">
        <v>20</v>
      </c>
      <c r="AE4" s="196" t="s">
        <v>22</v>
      </c>
      <c r="AF4" s="176" t="s">
        <v>25</v>
      </c>
      <c r="AG4" s="178" t="s">
        <v>27</v>
      </c>
      <c r="AH4" s="181" t="s">
        <v>28</v>
      </c>
    </row>
    <row r="5" spans="1:34" x14ac:dyDescent="0.25">
      <c r="I5" s="110"/>
      <c r="J5" s="110"/>
      <c r="K5" s="110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95"/>
      <c r="AE5" s="197"/>
      <c r="AF5" s="177"/>
      <c r="AG5" s="179"/>
      <c r="AH5" s="182"/>
    </row>
    <row r="6" spans="1:34" x14ac:dyDescent="0.25">
      <c r="I6" s="110"/>
      <c r="J6" s="110"/>
      <c r="K6" s="110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95"/>
      <c r="AE6" s="197"/>
      <c r="AF6" s="177"/>
      <c r="AG6" s="179"/>
      <c r="AH6" s="182"/>
    </row>
    <row r="7" spans="1:34" ht="14.4" customHeight="1" thickBot="1" x14ac:dyDescent="0.3">
      <c r="I7" s="111"/>
      <c r="J7" s="111"/>
      <c r="K7" s="111"/>
      <c r="L7" s="129" t="s">
        <v>1</v>
      </c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1"/>
      <c r="Y7" s="132" t="s">
        <v>2</v>
      </c>
      <c r="Z7" s="133"/>
      <c r="AA7" s="133"/>
      <c r="AB7" s="133"/>
      <c r="AC7" s="133"/>
      <c r="AD7" s="195"/>
      <c r="AE7" s="197"/>
      <c r="AF7" s="177"/>
      <c r="AG7" s="179"/>
      <c r="AH7" s="182"/>
    </row>
    <row r="8" spans="1:34" ht="41.4" customHeight="1" x14ac:dyDescent="0.3">
      <c r="A8" s="92" t="s">
        <v>93</v>
      </c>
      <c r="B8" s="92" t="s">
        <v>221</v>
      </c>
      <c r="C8" s="92" t="s">
        <v>95</v>
      </c>
      <c r="D8"/>
      <c r="E8" s="93" t="s">
        <v>222</v>
      </c>
      <c r="F8" s="93" t="s">
        <v>223</v>
      </c>
      <c r="G8" s="94" t="s">
        <v>224</v>
      </c>
      <c r="I8" s="112" t="s">
        <v>19</v>
      </c>
      <c r="J8" s="113"/>
      <c r="K8" s="114"/>
      <c r="L8" s="115" t="s">
        <v>15</v>
      </c>
      <c r="M8" s="158" t="s">
        <v>3</v>
      </c>
      <c r="N8" s="139" t="s">
        <v>42</v>
      </c>
      <c r="O8" s="161" t="s">
        <v>41</v>
      </c>
      <c r="P8" s="164" t="s">
        <v>43</v>
      </c>
      <c r="Q8" s="167" t="s">
        <v>44</v>
      </c>
      <c r="R8" s="155" t="s">
        <v>45</v>
      </c>
      <c r="S8" s="184" t="s">
        <v>46</v>
      </c>
      <c r="T8" s="187" t="s">
        <v>47</v>
      </c>
      <c r="U8" s="190" t="s">
        <v>33</v>
      </c>
      <c r="V8" s="139" t="s">
        <v>32</v>
      </c>
      <c r="W8" s="139" t="s">
        <v>31</v>
      </c>
      <c r="X8" s="142" t="s">
        <v>18</v>
      </c>
      <c r="Y8" s="118" t="s">
        <v>4</v>
      </c>
      <c r="Z8" s="118"/>
      <c r="AA8" s="119"/>
      <c r="AB8" s="120" t="s">
        <v>38</v>
      </c>
      <c r="AC8" s="134" t="s">
        <v>39</v>
      </c>
      <c r="AD8" s="195"/>
      <c r="AE8" s="197"/>
      <c r="AF8" s="177"/>
      <c r="AG8" s="179"/>
      <c r="AH8" s="182"/>
    </row>
    <row r="9" spans="1:34" ht="23.4" customHeight="1" x14ac:dyDescent="0.3">
      <c r="A9" s="95">
        <v>6</v>
      </c>
      <c r="B9" s="95">
        <v>3.4</v>
      </c>
      <c r="C9" s="95">
        <v>2.17</v>
      </c>
      <c r="D9"/>
      <c r="E9" s="96"/>
      <c r="F9" s="97"/>
      <c r="G9" s="97" t="str">
        <f>IF(E9="GARÇON",_xlfn.XLOOKUP(F9,Tableau12[GARÇON],Tableau12[NOTE],"",1),_xlfn.XLOOKUP(F9,Tableau12[FILLE],Tableau12[NOTE],"",1))</f>
        <v/>
      </c>
      <c r="I9" s="145" t="s">
        <v>96</v>
      </c>
      <c r="J9" s="146"/>
      <c r="K9" s="147"/>
      <c r="L9" s="116"/>
      <c r="M9" s="159"/>
      <c r="N9" s="140"/>
      <c r="O9" s="162"/>
      <c r="P9" s="165"/>
      <c r="Q9" s="168"/>
      <c r="R9" s="156"/>
      <c r="S9" s="185"/>
      <c r="T9" s="188"/>
      <c r="U9" s="191"/>
      <c r="V9" s="140"/>
      <c r="W9" s="140"/>
      <c r="X9" s="143"/>
      <c r="Y9" s="151" t="s">
        <v>219</v>
      </c>
      <c r="Z9" s="137" t="s">
        <v>220</v>
      </c>
      <c r="AA9" s="153" t="s">
        <v>37</v>
      </c>
      <c r="AB9" s="121"/>
      <c r="AC9" s="135"/>
      <c r="AD9" s="195"/>
      <c r="AE9" s="197"/>
      <c r="AF9" s="177"/>
      <c r="AG9" s="179"/>
      <c r="AH9" s="182"/>
    </row>
    <row r="10" spans="1:34" ht="14.4" customHeight="1" thickBot="1" x14ac:dyDescent="0.35">
      <c r="A10" s="95">
        <v>5.7</v>
      </c>
      <c r="B10" s="95">
        <v>3.48</v>
      </c>
      <c r="C10" s="95">
        <v>2.25</v>
      </c>
      <c r="D10"/>
      <c r="E10" s="96"/>
      <c r="F10" s="97"/>
      <c r="G10" s="97" t="str">
        <f>IF(E10="GARÇON",_xlfn.XLOOKUP(F10,Tableau12[GARÇON],Tableau12[NOTE],"",1),_xlfn.XLOOKUP(F10,Tableau12[FILLE],Tableau12[NOTE],"",1))</f>
        <v/>
      </c>
      <c r="I10" s="148"/>
      <c r="J10" s="149"/>
      <c r="K10" s="150"/>
      <c r="L10" s="117"/>
      <c r="M10" s="160"/>
      <c r="N10" s="141"/>
      <c r="O10" s="163"/>
      <c r="P10" s="166"/>
      <c r="Q10" s="169"/>
      <c r="R10" s="157"/>
      <c r="S10" s="186"/>
      <c r="T10" s="189"/>
      <c r="U10" s="192"/>
      <c r="V10" s="141"/>
      <c r="W10" s="141"/>
      <c r="X10" s="144"/>
      <c r="Y10" s="152"/>
      <c r="Z10" s="138"/>
      <c r="AA10" s="154"/>
      <c r="AB10" s="122"/>
      <c r="AC10" s="136"/>
      <c r="AD10" s="195"/>
      <c r="AE10" s="197"/>
      <c r="AF10" s="177"/>
      <c r="AG10" s="180"/>
      <c r="AH10" s="183"/>
    </row>
    <row r="11" spans="1:34" ht="15.6" x14ac:dyDescent="0.3">
      <c r="A11" s="95">
        <v>5.4</v>
      </c>
      <c r="B11" s="95">
        <v>3.56</v>
      </c>
      <c r="C11" s="95">
        <v>2.33</v>
      </c>
      <c r="D11"/>
      <c r="E11" s="96"/>
      <c r="F11" s="97"/>
      <c r="G11" s="97" t="str">
        <f>IF(E11="GARÇON",_xlfn.XLOOKUP(F11,Tableau12[GARÇON],Tableau12[NOTE],"",1),_xlfn.XLOOKUP(F11,Tableau12[FILLE],Tableau12[NOTE],"",1))</f>
        <v/>
      </c>
      <c r="I11" s="5">
        <v>1</v>
      </c>
      <c r="J11" s="90" t="s">
        <v>99</v>
      </c>
      <c r="K11" s="108" t="s">
        <v>104</v>
      </c>
      <c r="L11" s="108"/>
      <c r="M11" s="31" t="s">
        <v>12</v>
      </c>
      <c r="N11" s="31"/>
      <c r="O11" s="31"/>
      <c r="P11" s="32"/>
      <c r="Q11" s="31"/>
      <c r="R11" s="31"/>
      <c r="S11" s="31"/>
      <c r="T11" s="31"/>
      <c r="U11" s="31"/>
      <c r="V11" s="31"/>
      <c r="W11" s="31"/>
      <c r="X11" s="31"/>
      <c r="Y11" s="86">
        <v>3.34</v>
      </c>
      <c r="Z11" s="6">
        <f>IF(J11="g",_xlfn.XLOOKUP(Y11,Tableau12[GARÇON],Tableau12[NOTE],"",),_xlfn.XLOOKUP(Y11,Tableau12[FILLE],Tableau12[NOTE],"",1))</f>
        <v>3</v>
      </c>
      <c r="AA11" s="56"/>
      <c r="AB11" s="1"/>
      <c r="AC11" s="12"/>
      <c r="AD11" s="6">
        <f>SUM(Z11:AC11)</f>
        <v>3</v>
      </c>
      <c r="AE11" s="13">
        <f t="shared" ref="AE11:AE53" si="0">COUNTIF(M11:X11,"T")</f>
        <v>1</v>
      </c>
      <c r="AF11" s="37">
        <f t="shared" ref="AF11:AF53" si="1">COUNTIF(M11:W11,"A")</f>
        <v>0</v>
      </c>
      <c r="AG11" s="6">
        <f>SUM(AA11:AC11)</f>
        <v>0</v>
      </c>
      <c r="AH11" s="6"/>
    </row>
    <row r="12" spans="1:34" ht="15.6" x14ac:dyDescent="0.3">
      <c r="A12" s="95">
        <v>5.0999999999999996</v>
      </c>
      <c r="B12" s="95">
        <v>4.04</v>
      </c>
      <c r="C12" s="95">
        <v>2.41</v>
      </c>
      <c r="D12"/>
      <c r="E12" s="96"/>
      <c r="F12" s="97"/>
      <c r="G12" s="97" t="str">
        <f>IF(E12="GARÇON",_xlfn.XLOOKUP(F12,Tableau12[GARÇON],Tableau12[NOTE],"",1),_xlfn.XLOOKUP(F12,Tableau12[FILLE],Tableau12[NOTE],"",1))</f>
        <v/>
      </c>
      <c r="I12" s="5">
        <v>2</v>
      </c>
      <c r="J12" s="91" t="s">
        <v>99</v>
      </c>
      <c r="K12" s="108" t="s">
        <v>105</v>
      </c>
      <c r="L12" s="108"/>
      <c r="M12" s="1"/>
      <c r="N12" s="1"/>
      <c r="O12" s="1"/>
      <c r="P12" s="22"/>
      <c r="Q12" s="1"/>
      <c r="R12" s="1"/>
      <c r="S12" s="1"/>
      <c r="T12" s="1"/>
      <c r="U12" s="1"/>
      <c r="V12" s="1"/>
      <c r="W12" s="1"/>
      <c r="X12" s="1"/>
      <c r="Y12" s="12">
        <v>4.2</v>
      </c>
      <c r="Z12" s="6">
        <f>IF(J12="g",_xlfn.XLOOKUP(Y12,Tableau12[GARÇON],Tableau12[NOTE],"",),_xlfn.XLOOKUP(Y12,Tableau12[FILLE],Tableau12[NOTE],"",1))</f>
        <v>1.2</v>
      </c>
      <c r="AA12" s="56"/>
      <c r="AB12" s="1"/>
      <c r="AC12" s="12"/>
      <c r="AD12" s="6">
        <f t="shared" ref="AD12:AD53" si="2">SUM(Z12:AC12)</f>
        <v>1.2</v>
      </c>
      <c r="AE12" s="13">
        <f t="shared" si="0"/>
        <v>0</v>
      </c>
      <c r="AF12" s="37">
        <f t="shared" si="1"/>
        <v>0</v>
      </c>
      <c r="AG12" s="6">
        <f t="shared" ref="AG12:AG53" si="3">SUM(AA12:AC12)</f>
        <v>0</v>
      </c>
      <c r="AH12" s="6"/>
    </row>
    <row r="13" spans="1:34" ht="15.6" x14ac:dyDescent="0.3">
      <c r="A13" s="95">
        <v>4.8</v>
      </c>
      <c r="B13" s="95">
        <v>4.12</v>
      </c>
      <c r="C13" s="95">
        <v>2.4900000000000002</v>
      </c>
      <c r="D13"/>
      <c r="E13" s="96"/>
      <c r="F13" s="97"/>
      <c r="G13" s="97" t="str">
        <f>IF(E13="GARÇON",_xlfn.XLOOKUP(F13,Tableau12[GARÇON],Tableau12[NOTE],"",1),_xlfn.XLOOKUP(F13,Tableau12[FILLE],Tableau12[NOTE],"",1))</f>
        <v/>
      </c>
      <c r="I13" s="5">
        <v>3</v>
      </c>
      <c r="J13" s="90" t="s">
        <v>98</v>
      </c>
      <c r="K13" s="108" t="s">
        <v>106</v>
      </c>
      <c r="L13" s="108"/>
      <c r="M13" s="1"/>
      <c r="N13" s="1"/>
      <c r="O13" s="1" t="s">
        <v>7</v>
      </c>
      <c r="P13" s="22"/>
      <c r="Q13" s="1"/>
      <c r="R13" s="1"/>
      <c r="S13" s="1"/>
      <c r="T13" s="1"/>
      <c r="U13" s="1"/>
      <c r="V13" s="1"/>
      <c r="W13" s="1"/>
      <c r="X13" s="1"/>
      <c r="Y13" s="98" t="s">
        <v>229</v>
      </c>
      <c r="Z13" s="6" t="str">
        <f>IF(J13="g",_xlfn.XLOOKUP(Y13,Tableau12[GARÇON],Tableau12[NOTE],"",),_xlfn.XLOOKUP(Y13,Tableau12[FILLE],Tableau12[NOTE],"",1))</f>
        <v/>
      </c>
      <c r="AA13" s="56"/>
      <c r="AB13" s="1"/>
      <c r="AC13" s="12"/>
      <c r="AD13" s="6">
        <f t="shared" si="2"/>
        <v>0</v>
      </c>
      <c r="AE13" s="13">
        <f t="shared" si="0"/>
        <v>0</v>
      </c>
      <c r="AF13" s="37">
        <f t="shared" si="1"/>
        <v>1</v>
      </c>
      <c r="AG13" s="6">
        <f t="shared" si="3"/>
        <v>0</v>
      </c>
      <c r="AH13" s="6"/>
    </row>
    <row r="14" spans="1:34" ht="15.6" x14ac:dyDescent="0.3">
      <c r="A14" s="95">
        <v>4.5</v>
      </c>
      <c r="B14" s="95">
        <v>4.2</v>
      </c>
      <c r="C14" s="95">
        <v>2.57</v>
      </c>
      <c r="D14"/>
      <c r="E14" s="96"/>
      <c r="F14" s="97"/>
      <c r="G14" s="97" t="str">
        <f>IF(E14="GARÇON",_xlfn.XLOOKUP(F14,Tableau12[GARÇON],Tableau12[NOTE],"",1),_xlfn.XLOOKUP(F14,Tableau12[FILLE],Tableau12[NOTE],"",1))</f>
        <v/>
      </c>
      <c r="I14" s="5">
        <v>4</v>
      </c>
      <c r="J14" s="90" t="s">
        <v>98</v>
      </c>
      <c r="K14" s="108" t="s">
        <v>107</v>
      </c>
      <c r="L14" s="108"/>
      <c r="M14" s="1" t="s">
        <v>12</v>
      </c>
      <c r="N14" s="1"/>
      <c r="O14" s="1" t="s">
        <v>12</v>
      </c>
      <c r="P14" s="22" t="s">
        <v>14</v>
      </c>
      <c r="Q14" s="1" t="s">
        <v>12</v>
      </c>
      <c r="R14" s="1"/>
      <c r="S14" s="1"/>
      <c r="T14" s="1"/>
      <c r="U14" s="1"/>
      <c r="V14" s="1"/>
      <c r="W14" s="1"/>
      <c r="X14" s="1"/>
      <c r="Y14" s="98" t="s">
        <v>229</v>
      </c>
      <c r="Z14" s="6" t="str">
        <f>IF(J14="g",_xlfn.XLOOKUP(Y14,Tableau12[GARÇON],Tableau12[NOTE],"",),_xlfn.XLOOKUP(Y14,Tableau12[FILLE],Tableau12[NOTE],"",1))</f>
        <v/>
      </c>
      <c r="AA14" s="56"/>
      <c r="AB14" s="1"/>
      <c r="AC14" s="12"/>
      <c r="AD14" s="6">
        <f t="shared" si="2"/>
        <v>0</v>
      </c>
      <c r="AE14" s="13">
        <f t="shared" si="0"/>
        <v>3</v>
      </c>
      <c r="AF14" s="37">
        <f t="shared" si="1"/>
        <v>0</v>
      </c>
      <c r="AG14" s="6">
        <f t="shared" si="3"/>
        <v>0</v>
      </c>
      <c r="AH14" s="6"/>
    </row>
    <row r="15" spans="1:34" ht="15.6" x14ac:dyDescent="0.3">
      <c r="A15" s="95">
        <v>4.2</v>
      </c>
      <c r="B15" s="95">
        <v>4.28</v>
      </c>
      <c r="C15" s="95">
        <v>3.05</v>
      </c>
      <c r="D15"/>
      <c r="E15" s="96"/>
      <c r="F15" s="97"/>
      <c r="G15" s="97" t="str">
        <f>IF(E15="GARÇON",_xlfn.XLOOKUP(F15,Tableau12[GARÇON],Tableau12[NOTE],"",1),_xlfn.XLOOKUP(F15,Tableau12[FILLE],Tableau12[NOTE],"",1))</f>
        <v/>
      </c>
      <c r="I15" s="64">
        <v>5</v>
      </c>
      <c r="J15" s="90" t="s">
        <v>98</v>
      </c>
      <c r="K15" s="108" t="s">
        <v>108</v>
      </c>
      <c r="L15" s="108"/>
      <c r="M15" s="35"/>
      <c r="N15" s="35"/>
      <c r="O15" s="35"/>
      <c r="P15" s="35"/>
      <c r="Q15" s="35"/>
      <c r="R15" s="38"/>
      <c r="S15" s="38"/>
      <c r="T15" s="38"/>
      <c r="U15" s="38"/>
      <c r="V15" s="38"/>
      <c r="W15" s="38"/>
      <c r="X15" s="38"/>
      <c r="Y15" s="99"/>
      <c r="Z15" s="6" t="str">
        <f>IF(J15="g",_xlfn.XLOOKUP(Y15,Tableau12[GARÇON],Tableau12[NOTE],"",),_xlfn.XLOOKUP(Y15,Tableau12[FILLE],Tableau12[NOTE],"",1))</f>
        <v/>
      </c>
      <c r="AA15" s="87"/>
      <c r="AB15" s="38"/>
      <c r="AC15" s="39"/>
      <c r="AD15" s="6">
        <f t="shared" si="2"/>
        <v>0</v>
      </c>
      <c r="AE15" s="13">
        <f t="shared" si="0"/>
        <v>0</v>
      </c>
      <c r="AF15" s="37">
        <f t="shared" si="1"/>
        <v>0</v>
      </c>
      <c r="AG15" s="6">
        <f t="shared" si="3"/>
        <v>0</v>
      </c>
      <c r="AH15" s="6"/>
    </row>
    <row r="16" spans="1:34" ht="15.6" x14ac:dyDescent="0.3">
      <c r="A16" s="95">
        <v>3.9</v>
      </c>
      <c r="B16" s="95">
        <v>4.3600000000000003</v>
      </c>
      <c r="C16" s="95">
        <v>3.13</v>
      </c>
      <c r="D16"/>
      <c r="E16" s="96"/>
      <c r="F16" s="97"/>
      <c r="G16" s="97" t="str">
        <f>IF(E16="GARÇON",_xlfn.XLOOKUP(F16,Tableau12[GARÇON],Tableau12[NOTE],"",1),_xlfn.XLOOKUP(F16,Tableau12[FILLE],Tableau12[NOTE],"",1))</f>
        <v/>
      </c>
      <c r="I16" s="65">
        <v>6</v>
      </c>
      <c r="J16" s="90" t="s">
        <v>98</v>
      </c>
      <c r="K16" s="108" t="s">
        <v>109</v>
      </c>
      <c r="L16" s="108"/>
      <c r="M16" s="1"/>
      <c r="N16" s="1"/>
      <c r="O16" s="1"/>
      <c r="P16" s="22"/>
      <c r="Q16" s="1"/>
      <c r="R16" s="40"/>
      <c r="S16" s="40"/>
      <c r="T16" s="40"/>
      <c r="U16" s="40"/>
      <c r="V16" s="40"/>
      <c r="W16" s="40"/>
      <c r="X16" s="40"/>
      <c r="Y16" s="12">
        <v>5.32</v>
      </c>
      <c r="Z16" s="6">
        <f>IF(J16="g",_xlfn.XLOOKUP(Y16,Tableau12[GARÇON],Tableau12[NOTE],"",),_xlfn.XLOOKUP(Y16,Tableau12[FILLE],Tableau12[NOTE],"",1))</f>
        <v>1.8</v>
      </c>
      <c r="AA16" s="57"/>
      <c r="AB16" s="40"/>
      <c r="AC16" s="41"/>
      <c r="AD16" s="6">
        <f t="shared" si="2"/>
        <v>1.8</v>
      </c>
      <c r="AE16" s="13">
        <f t="shared" si="0"/>
        <v>0</v>
      </c>
      <c r="AF16" s="37">
        <f t="shared" si="1"/>
        <v>0</v>
      </c>
      <c r="AG16" s="6">
        <f t="shared" si="3"/>
        <v>0</v>
      </c>
      <c r="AH16" s="6"/>
    </row>
    <row r="17" spans="1:34" ht="15.6" x14ac:dyDescent="0.3">
      <c r="A17" s="95">
        <v>3.6</v>
      </c>
      <c r="B17" s="95">
        <v>4.4400000000000004</v>
      </c>
      <c r="C17" s="95">
        <v>3.21</v>
      </c>
      <c r="D17"/>
      <c r="E17" s="96"/>
      <c r="F17" s="97"/>
      <c r="G17" s="97" t="str">
        <f>IF(E17="GARÇON",_xlfn.XLOOKUP(F17,Tableau12[GARÇON],Tableau12[NOTE],"",1),_xlfn.XLOOKUP(F17,Tableau12[FILLE],Tableau12[NOTE],"",1))</f>
        <v/>
      </c>
      <c r="I17" s="65">
        <v>7</v>
      </c>
      <c r="J17" s="90" t="s">
        <v>98</v>
      </c>
      <c r="K17" s="108" t="s">
        <v>110</v>
      </c>
      <c r="L17" s="108"/>
      <c r="M17" s="1"/>
      <c r="N17" s="1"/>
      <c r="O17" s="1"/>
      <c r="P17" s="22"/>
      <c r="Q17" s="1"/>
      <c r="R17" s="40"/>
      <c r="S17" s="40"/>
      <c r="T17" s="40"/>
      <c r="U17" s="40"/>
      <c r="V17" s="40"/>
      <c r="W17" s="40"/>
      <c r="X17" s="40"/>
      <c r="Y17" s="98" t="s">
        <v>229</v>
      </c>
      <c r="Z17" s="6" t="str">
        <f>IF(J17="g",_xlfn.XLOOKUP(Y17,Tableau12[GARÇON],Tableau12[NOTE],"",),_xlfn.XLOOKUP(Y17,Tableau12[FILLE],Tableau12[NOTE],"",1))</f>
        <v/>
      </c>
      <c r="AA17" s="57"/>
      <c r="AB17" s="40"/>
      <c r="AC17" s="41"/>
      <c r="AD17" s="6">
        <f t="shared" si="2"/>
        <v>0</v>
      </c>
      <c r="AE17" s="13">
        <f t="shared" si="0"/>
        <v>0</v>
      </c>
      <c r="AF17" s="37">
        <f t="shared" si="1"/>
        <v>0</v>
      </c>
      <c r="AG17" s="6">
        <f t="shared" si="3"/>
        <v>0</v>
      </c>
      <c r="AH17" s="6"/>
    </row>
    <row r="18" spans="1:34" ht="15.6" x14ac:dyDescent="0.3">
      <c r="A18" s="95">
        <v>3.3</v>
      </c>
      <c r="B18" s="95">
        <v>4.5199999999999996</v>
      </c>
      <c r="C18" s="95">
        <v>3.29</v>
      </c>
      <c r="D18"/>
      <c r="E18" s="96"/>
      <c r="F18" s="97"/>
      <c r="G18" s="97" t="str">
        <f>IF(E18="GARÇON",_xlfn.XLOOKUP(F18,Tableau12[GARÇON],Tableau12[NOTE],"",1),_xlfn.XLOOKUP(F18,Tableau12[FILLE],Tableau12[NOTE],"",1))</f>
        <v/>
      </c>
      <c r="I18" s="65">
        <v>8</v>
      </c>
      <c r="J18" s="91" t="s">
        <v>99</v>
      </c>
      <c r="K18" s="108" t="s">
        <v>111</v>
      </c>
      <c r="L18" s="108"/>
      <c r="M18" s="1"/>
      <c r="N18" s="1"/>
      <c r="O18" s="1"/>
      <c r="P18" s="22"/>
      <c r="Q18" s="1" t="s">
        <v>7</v>
      </c>
      <c r="R18" s="40"/>
      <c r="S18" s="40"/>
      <c r="T18" s="40"/>
      <c r="U18" s="40"/>
      <c r="V18" s="40"/>
      <c r="W18" s="40"/>
      <c r="X18" s="40"/>
      <c r="Y18" s="12">
        <v>5.4</v>
      </c>
      <c r="Z18" s="6" t="str">
        <f>IF(J18="g",_xlfn.XLOOKUP(Y18,Tableau12[GARÇON],Tableau12[NOTE],"",),_xlfn.XLOOKUP(Y18,Tableau12[FILLE],Tableau12[NOTE],"",1))</f>
        <v/>
      </c>
      <c r="AA18" s="57"/>
      <c r="AB18" s="40"/>
      <c r="AC18" s="41"/>
      <c r="AD18" s="6">
        <f t="shared" si="2"/>
        <v>0</v>
      </c>
      <c r="AE18" s="13">
        <f t="shared" si="0"/>
        <v>0</v>
      </c>
      <c r="AF18" s="37">
        <f t="shared" si="1"/>
        <v>1</v>
      </c>
      <c r="AG18" s="6">
        <f t="shared" si="3"/>
        <v>0</v>
      </c>
      <c r="AH18" s="6"/>
    </row>
    <row r="19" spans="1:34" ht="15.6" x14ac:dyDescent="0.3">
      <c r="A19" s="95">
        <v>3</v>
      </c>
      <c r="B19" s="95">
        <v>5</v>
      </c>
      <c r="C19" s="95">
        <v>3.37</v>
      </c>
      <c r="D19"/>
      <c r="E19" s="96"/>
      <c r="F19" s="97"/>
      <c r="G19" s="97" t="str">
        <f>IF(E19="GARÇON",_xlfn.XLOOKUP(F19,Tableau12[GARÇON],Tableau12[NOTE],"",1),_xlfn.XLOOKUP(F19,Tableau12[FILLE],Tableau12[NOTE],"",1))</f>
        <v/>
      </c>
      <c r="I19" s="65">
        <v>9</v>
      </c>
      <c r="J19" s="91" t="s">
        <v>99</v>
      </c>
      <c r="K19" s="108" t="s">
        <v>112</v>
      </c>
      <c r="L19" s="108"/>
      <c r="M19" s="1"/>
      <c r="N19" s="1"/>
      <c r="O19" s="1"/>
      <c r="P19" s="22"/>
      <c r="Q19" s="1"/>
      <c r="R19" s="40"/>
      <c r="S19" s="40"/>
      <c r="T19" s="40"/>
      <c r="U19" s="40"/>
      <c r="V19" s="40"/>
      <c r="W19" s="40"/>
      <c r="X19" s="40"/>
      <c r="Y19" s="12">
        <v>4.24</v>
      </c>
      <c r="Z19" s="6">
        <f>IF(J19="g",_xlfn.XLOOKUP(Y19,Tableau12[GARÇON],Tableau12[NOTE],"",),_xlfn.XLOOKUP(Y19,Tableau12[FILLE],Tableau12[NOTE],"",1))</f>
        <v>1.2</v>
      </c>
      <c r="AA19" s="57"/>
      <c r="AB19" s="40"/>
      <c r="AC19" s="41"/>
      <c r="AD19" s="6">
        <f t="shared" si="2"/>
        <v>1.2</v>
      </c>
      <c r="AE19" s="13">
        <f t="shared" si="0"/>
        <v>0</v>
      </c>
      <c r="AF19" s="37">
        <f t="shared" si="1"/>
        <v>0</v>
      </c>
      <c r="AG19" s="6">
        <f t="shared" si="3"/>
        <v>0</v>
      </c>
      <c r="AH19" s="6"/>
    </row>
    <row r="20" spans="1:34" ht="15.6" x14ac:dyDescent="0.3">
      <c r="A20" s="95">
        <v>2.7</v>
      </c>
      <c r="B20" s="95">
        <v>5.08</v>
      </c>
      <c r="C20" s="95">
        <v>3.45</v>
      </c>
      <c r="D20"/>
      <c r="E20" s="96"/>
      <c r="F20" s="97"/>
      <c r="G20" s="97" t="str">
        <f>IF(E20="GARÇON",_xlfn.XLOOKUP(F20,Tableau12[GARÇON],Tableau12[NOTE],"",1),_xlfn.XLOOKUP(F20,Tableau12[FILLE],Tableau12[NOTE],"",1))</f>
        <v/>
      </c>
      <c r="I20" s="65">
        <v>10</v>
      </c>
      <c r="J20" s="90" t="s">
        <v>98</v>
      </c>
      <c r="K20" s="108" t="s">
        <v>113</v>
      </c>
      <c r="L20" s="108"/>
      <c r="M20" s="1"/>
      <c r="N20" s="1"/>
      <c r="O20" s="1"/>
      <c r="P20" s="22"/>
      <c r="Q20" s="1" t="s">
        <v>7</v>
      </c>
      <c r="R20" s="40"/>
      <c r="S20" s="40"/>
      <c r="T20" s="40"/>
      <c r="U20" s="40"/>
      <c r="V20" s="40"/>
      <c r="W20" s="40"/>
      <c r="X20" s="40"/>
      <c r="Y20" s="98" t="s">
        <v>229</v>
      </c>
      <c r="Z20" s="6" t="str">
        <f>IF(J20="g",_xlfn.XLOOKUP(Y20,Tableau12[GARÇON],Tableau12[NOTE],"",),_xlfn.XLOOKUP(Y20,Tableau12[FILLE],Tableau12[NOTE],"",1))</f>
        <v/>
      </c>
      <c r="AA20" s="57"/>
      <c r="AB20" s="40"/>
      <c r="AC20" s="41"/>
      <c r="AD20" s="6">
        <f t="shared" si="2"/>
        <v>0</v>
      </c>
      <c r="AE20" s="13">
        <f t="shared" si="0"/>
        <v>0</v>
      </c>
      <c r="AF20" s="37">
        <f t="shared" si="1"/>
        <v>1</v>
      </c>
      <c r="AG20" s="6">
        <f t="shared" si="3"/>
        <v>0</v>
      </c>
      <c r="AH20" s="6"/>
    </row>
    <row r="21" spans="1:34" ht="15.6" x14ac:dyDescent="0.3">
      <c r="A21" s="95">
        <v>2.4</v>
      </c>
      <c r="B21" s="95">
        <v>5.16</v>
      </c>
      <c r="C21" s="95">
        <v>3.53</v>
      </c>
      <c r="D21"/>
      <c r="E21" s="96"/>
      <c r="F21" s="97"/>
      <c r="G21" s="97" t="str">
        <f>IF(E21="GARÇON",_xlfn.XLOOKUP(F21,Tableau12[GARÇON],Tableau12[NOTE],"",1),_xlfn.XLOOKUP(F21,Tableau12[FILLE],Tableau12[NOTE],"",1))</f>
        <v/>
      </c>
      <c r="I21" s="65">
        <v>11</v>
      </c>
      <c r="J21" s="91" t="s">
        <v>99</v>
      </c>
      <c r="K21" s="108" t="s">
        <v>114</v>
      </c>
      <c r="L21" s="108"/>
      <c r="M21" s="1"/>
      <c r="N21" s="1"/>
      <c r="O21" s="1" t="s">
        <v>7</v>
      </c>
      <c r="P21" s="22"/>
      <c r="Q21" s="1"/>
      <c r="R21" s="40"/>
      <c r="S21" s="40"/>
      <c r="T21" s="40"/>
      <c r="U21" s="40"/>
      <c r="V21" s="40"/>
      <c r="W21" s="40"/>
      <c r="X21" s="40"/>
      <c r="Y21" s="12">
        <v>4.18</v>
      </c>
      <c r="Z21" s="6">
        <f>IF(J21="g",_xlfn.XLOOKUP(Y21,Tableau12[GARÇON],Tableau12[NOTE],"",),_xlfn.XLOOKUP(Y21,Tableau12[FILLE],Tableau12[NOTE],"",1))</f>
        <v>1.2</v>
      </c>
      <c r="AA21" s="57"/>
      <c r="AB21" s="40"/>
      <c r="AC21" s="41"/>
      <c r="AD21" s="6">
        <f t="shared" si="2"/>
        <v>1.2</v>
      </c>
      <c r="AE21" s="13">
        <f t="shared" si="0"/>
        <v>0</v>
      </c>
      <c r="AF21" s="37">
        <f t="shared" si="1"/>
        <v>1</v>
      </c>
      <c r="AG21" s="6">
        <f t="shared" si="3"/>
        <v>0</v>
      </c>
      <c r="AH21" s="6"/>
    </row>
    <row r="22" spans="1:34" ht="15.6" x14ac:dyDescent="0.3">
      <c r="A22" s="95">
        <v>2.1</v>
      </c>
      <c r="B22" s="95">
        <v>5.24</v>
      </c>
      <c r="C22" s="95">
        <v>4.01</v>
      </c>
      <c r="D22"/>
      <c r="E22" s="96"/>
      <c r="F22" s="97"/>
      <c r="G22" s="97" t="str">
        <f>IF(E22="GARÇON",_xlfn.XLOOKUP(F22,Tableau12[GARÇON],Tableau12[NOTE],"",1),_xlfn.XLOOKUP(F22,Tableau12[FILLE],Tableau12[NOTE],"",1))</f>
        <v/>
      </c>
      <c r="I22" s="64">
        <v>12</v>
      </c>
      <c r="J22" s="91" t="s">
        <v>99</v>
      </c>
      <c r="K22" s="108" t="s">
        <v>115</v>
      </c>
      <c r="L22" s="108"/>
      <c r="M22" s="35"/>
      <c r="N22" s="35"/>
      <c r="O22" s="35" t="s">
        <v>12</v>
      </c>
      <c r="P22" s="35" t="s">
        <v>12</v>
      </c>
      <c r="Q22" s="35"/>
      <c r="R22" s="44"/>
      <c r="S22" s="44"/>
      <c r="T22" s="44"/>
      <c r="U22" s="44"/>
      <c r="V22" s="44"/>
      <c r="W22" s="44"/>
      <c r="X22" s="44"/>
      <c r="Y22" s="12">
        <v>5.29</v>
      </c>
      <c r="Z22" s="6" t="str">
        <f>IF(J22="g",_xlfn.XLOOKUP(Y22,Tableau12[GARÇON],Tableau12[NOTE],"",),_xlfn.XLOOKUP(Y22,Tableau12[FILLE],Tableau12[NOTE],"",1))</f>
        <v/>
      </c>
      <c r="AA22" s="88"/>
      <c r="AB22" s="38"/>
      <c r="AC22" s="39"/>
      <c r="AD22" s="6">
        <f t="shared" si="2"/>
        <v>0</v>
      </c>
      <c r="AE22" s="13">
        <f t="shared" si="0"/>
        <v>2</v>
      </c>
      <c r="AF22" s="37">
        <f t="shared" si="1"/>
        <v>0</v>
      </c>
      <c r="AG22" s="6">
        <f t="shared" si="3"/>
        <v>0</v>
      </c>
      <c r="AH22" s="6"/>
    </row>
    <row r="23" spans="1:34" ht="15.6" x14ac:dyDescent="0.3">
      <c r="A23" s="95">
        <v>1.8</v>
      </c>
      <c r="B23" s="95">
        <v>5.32</v>
      </c>
      <c r="C23" s="95">
        <v>4.09</v>
      </c>
      <c r="D23"/>
      <c r="E23" s="96"/>
      <c r="F23" s="97"/>
      <c r="G23" s="97" t="str">
        <f>IF(E23="GARÇON",_xlfn.XLOOKUP(F23,Tableau12[GARÇON],Tableau12[NOTE],"",1),_xlfn.XLOOKUP(F23,Tableau12[FILLE],Tableau12[NOTE],"",1))</f>
        <v/>
      </c>
      <c r="I23" s="5">
        <v>13</v>
      </c>
      <c r="J23" s="90" t="s">
        <v>98</v>
      </c>
      <c r="K23" s="108" t="s">
        <v>116</v>
      </c>
      <c r="L23" s="108"/>
      <c r="M23" s="1"/>
      <c r="N23" s="1"/>
      <c r="O23" s="1" t="s">
        <v>12</v>
      </c>
      <c r="P23" s="22"/>
      <c r="Q23" s="1" t="s">
        <v>7</v>
      </c>
      <c r="R23" s="1"/>
      <c r="S23" s="1"/>
      <c r="T23" s="1"/>
      <c r="U23" s="1"/>
      <c r="V23" s="1"/>
      <c r="W23" s="1"/>
      <c r="X23" s="1"/>
      <c r="Y23" s="12">
        <v>5.25</v>
      </c>
      <c r="Z23" s="6" t="str">
        <f>IF(J23="g",_xlfn.XLOOKUP(Y23,Tableau12[GARÇON],Tableau12[NOTE],"",),_xlfn.XLOOKUP(Y23,Tableau12[FILLE],Tableau12[NOTE],"",1))</f>
        <v/>
      </c>
      <c r="AA23" s="56"/>
      <c r="AB23" s="1"/>
      <c r="AC23" s="12"/>
      <c r="AD23" s="6">
        <f t="shared" si="2"/>
        <v>0</v>
      </c>
      <c r="AE23" s="13">
        <f t="shared" si="0"/>
        <v>1</v>
      </c>
      <c r="AF23" s="37">
        <f t="shared" si="1"/>
        <v>1</v>
      </c>
      <c r="AG23" s="6">
        <f t="shared" si="3"/>
        <v>0</v>
      </c>
      <c r="AH23" s="6"/>
    </row>
    <row r="24" spans="1:34" ht="15.6" x14ac:dyDescent="0.3">
      <c r="A24" s="95">
        <v>1.5</v>
      </c>
      <c r="B24" s="95">
        <v>5.4</v>
      </c>
      <c r="C24" s="95">
        <v>4.17</v>
      </c>
      <c r="D24"/>
      <c r="E24" s="96"/>
      <c r="F24" s="97"/>
      <c r="G24" s="97" t="str">
        <f>IF(E24="GARÇON",_xlfn.XLOOKUP(F24,Tableau12[GARÇON],Tableau12[NOTE],"",1),_xlfn.XLOOKUP(F24,Tableau12[FILLE],Tableau12[NOTE],"",1))</f>
        <v/>
      </c>
      <c r="I24" s="5">
        <v>14</v>
      </c>
      <c r="J24" s="91" t="s">
        <v>99</v>
      </c>
      <c r="K24" s="108" t="s">
        <v>117</v>
      </c>
      <c r="L24" s="108"/>
      <c r="M24" s="1"/>
      <c r="N24" s="1"/>
      <c r="O24" s="1"/>
      <c r="P24" s="22"/>
      <c r="Q24" s="1"/>
      <c r="R24" s="1"/>
      <c r="S24" s="1"/>
      <c r="T24" s="1"/>
      <c r="U24" s="1"/>
      <c r="V24" s="1"/>
      <c r="W24" s="1"/>
      <c r="X24" s="1"/>
      <c r="Y24" s="12">
        <v>3.49</v>
      </c>
      <c r="Z24" s="6">
        <f>IF(J24="g",_xlfn.XLOOKUP(Y24,Tableau12[GARÇON],Tableau12[NOTE],"",),_xlfn.XLOOKUP(Y24,Tableau12[FILLE],Tableau12[NOTE],"",1))</f>
        <v>2.4</v>
      </c>
      <c r="AA24" s="56"/>
      <c r="AB24" s="1"/>
      <c r="AC24" s="12"/>
      <c r="AD24" s="6">
        <f t="shared" si="2"/>
        <v>2.4</v>
      </c>
      <c r="AE24" s="13">
        <f t="shared" si="0"/>
        <v>0</v>
      </c>
      <c r="AF24" s="37">
        <f t="shared" si="1"/>
        <v>0</v>
      </c>
      <c r="AG24" s="6">
        <f t="shared" si="3"/>
        <v>0</v>
      </c>
      <c r="AH24" s="6"/>
    </row>
    <row r="25" spans="1:34" ht="15.6" x14ac:dyDescent="0.3">
      <c r="A25" s="95">
        <v>1.2</v>
      </c>
      <c r="B25" s="95">
        <v>5.48</v>
      </c>
      <c r="C25" s="95">
        <v>4.25</v>
      </c>
      <c r="D25"/>
      <c r="E25" s="96"/>
      <c r="F25" s="97"/>
      <c r="G25" s="97" t="str">
        <f>IF(E25="GARÇON",_xlfn.XLOOKUP(F25,Tableau12[GARÇON],Tableau12[NOTE],"",1),_xlfn.XLOOKUP(F25,Tableau12[FILLE],Tableau12[NOTE],"",1))</f>
        <v/>
      </c>
      <c r="I25" s="5">
        <v>15</v>
      </c>
      <c r="J25" s="91" t="s">
        <v>99</v>
      </c>
      <c r="K25" s="108" t="s">
        <v>118</v>
      </c>
      <c r="L25" s="108"/>
      <c r="M25" s="1" t="s">
        <v>12</v>
      </c>
      <c r="N25" s="1"/>
      <c r="O25" s="1"/>
      <c r="P25" s="22"/>
      <c r="Q25" s="1" t="s">
        <v>7</v>
      </c>
      <c r="R25" s="1"/>
      <c r="S25" s="1"/>
      <c r="T25" s="1"/>
      <c r="U25" s="1"/>
      <c r="V25" s="1"/>
      <c r="W25" s="1"/>
      <c r="X25" s="1"/>
      <c r="Y25" s="12">
        <v>4.26</v>
      </c>
      <c r="Z25" s="6">
        <f>IF(J25="g",_xlfn.XLOOKUP(Y25,Tableau12[GARÇON],Tableau12[NOTE],"",),_xlfn.XLOOKUP(Y25,Tableau12[FILLE],Tableau12[NOTE],"",1))</f>
        <v>0.9</v>
      </c>
      <c r="AA25" s="56"/>
      <c r="AB25" s="1"/>
      <c r="AC25" s="12"/>
      <c r="AD25" s="6">
        <f t="shared" si="2"/>
        <v>0.9</v>
      </c>
      <c r="AE25" s="13">
        <f t="shared" si="0"/>
        <v>1</v>
      </c>
      <c r="AF25" s="37">
        <f t="shared" si="1"/>
        <v>1</v>
      </c>
      <c r="AG25" s="6">
        <f t="shared" si="3"/>
        <v>0</v>
      </c>
      <c r="AH25" s="6"/>
    </row>
    <row r="26" spans="1:34" ht="19.8" customHeight="1" x14ac:dyDescent="0.3">
      <c r="A26" s="95">
        <v>0.9</v>
      </c>
      <c r="B26" s="95">
        <v>5.56</v>
      </c>
      <c r="C26" s="95">
        <v>4.33</v>
      </c>
      <c r="D26"/>
      <c r="E26" s="96"/>
      <c r="F26" s="97"/>
      <c r="G26" s="97" t="str">
        <f>IF(E26="GARÇON",_xlfn.XLOOKUP(F26,Tableau12[GARÇON],Tableau12[NOTE],"",1),_xlfn.XLOOKUP(F26,Tableau12[FILLE],Tableau12[NOTE],"",1))</f>
        <v/>
      </c>
      <c r="I26" s="5">
        <v>16</v>
      </c>
      <c r="J26" s="90" t="s">
        <v>98</v>
      </c>
      <c r="K26" s="108" t="s">
        <v>119</v>
      </c>
      <c r="L26" s="108"/>
      <c r="M26" s="51" t="s">
        <v>226</v>
      </c>
      <c r="N26" s="51"/>
      <c r="O26" s="51"/>
      <c r="P26" s="51"/>
      <c r="Q26" s="51"/>
      <c r="R26" s="1"/>
      <c r="S26" s="1"/>
      <c r="T26" s="1"/>
      <c r="U26" s="1"/>
      <c r="V26" s="1"/>
      <c r="W26" s="1"/>
      <c r="X26" s="1"/>
      <c r="Y26" s="12">
        <v>5.28</v>
      </c>
      <c r="Z26" s="6" t="str">
        <f>IF(J26="g",_xlfn.XLOOKUP(Y26,Tableau12[GARÇON],Tableau12[NOTE],"",),_xlfn.XLOOKUP(Y26,Tableau12[FILLE],Tableau12[NOTE],"",1))</f>
        <v/>
      </c>
      <c r="AA26" s="56"/>
      <c r="AB26" s="1"/>
      <c r="AC26" s="12"/>
      <c r="AD26" s="6">
        <f t="shared" si="2"/>
        <v>0</v>
      </c>
      <c r="AE26" s="13">
        <f t="shared" si="0"/>
        <v>0</v>
      </c>
      <c r="AF26" s="37">
        <f t="shared" si="1"/>
        <v>0</v>
      </c>
      <c r="AG26" s="6">
        <f t="shared" si="3"/>
        <v>0</v>
      </c>
      <c r="AH26" s="6"/>
    </row>
    <row r="27" spans="1:34" ht="15.6" x14ac:dyDescent="0.3">
      <c r="A27" s="95">
        <v>0.6</v>
      </c>
      <c r="B27" s="95">
        <v>6.04</v>
      </c>
      <c r="C27" s="95">
        <v>4.41</v>
      </c>
      <c r="D27"/>
      <c r="E27" s="96"/>
      <c r="F27" s="97"/>
      <c r="G27" s="97" t="str">
        <f>IF(E27="GARÇON",_xlfn.XLOOKUP(F27,Tableau12[GARÇON],Tableau12[NOTE],"",1),_xlfn.XLOOKUP(F27,Tableau12[FILLE],Tableau12[NOTE],"",1))</f>
        <v/>
      </c>
      <c r="I27" s="5">
        <v>17</v>
      </c>
      <c r="J27" s="91" t="s">
        <v>99</v>
      </c>
      <c r="K27" s="108" t="s">
        <v>120</v>
      </c>
      <c r="L27" s="108"/>
      <c r="M27" s="1"/>
      <c r="N27" s="1"/>
      <c r="O27" s="1"/>
      <c r="P27" s="22"/>
      <c r="Q27" s="1"/>
      <c r="R27" s="1"/>
      <c r="S27" s="1"/>
      <c r="T27" s="1"/>
      <c r="U27" s="1"/>
      <c r="V27" s="1"/>
      <c r="W27" s="1"/>
      <c r="X27" s="1"/>
      <c r="Y27" s="12">
        <v>3.13</v>
      </c>
      <c r="Z27" s="6">
        <f>IF(J27="g",_xlfn.XLOOKUP(Y27,Tableau12[GARÇON],Tableau12[NOTE],"",),_xlfn.XLOOKUP(Y27,Tableau12[FILLE],Tableau12[NOTE],"",1))</f>
        <v>3.9</v>
      </c>
      <c r="AA27" s="56"/>
      <c r="AB27" s="1"/>
      <c r="AC27" s="12"/>
      <c r="AD27" s="6">
        <f t="shared" si="2"/>
        <v>3.9</v>
      </c>
      <c r="AE27" s="13">
        <f t="shared" si="0"/>
        <v>0</v>
      </c>
      <c r="AF27" s="37">
        <f t="shared" si="1"/>
        <v>0</v>
      </c>
      <c r="AG27" s="6">
        <f t="shared" si="3"/>
        <v>0</v>
      </c>
      <c r="AH27" s="6"/>
    </row>
    <row r="28" spans="1:34" ht="14.4" customHeight="1" x14ac:dyDescent="0.3">
      <c r="A28" s="95">
        <v>0.3</v>
      </c>
      <c r="B28" s="95">
        <v>6.12</v>
      </c>
      <c r="C28" s="95">
        <v>4.49</v>
      </c>
      <c r="D28"/>
      <c r="E28" s="96"/>
      <c r="F28" s="97"/>
      <c r="G28" s="97" t="str">
        <f>IF(E28="GARÇON",_xlfn.XLOOKUP(F28,Tableau12[GARÇON],Tableau12[NOTE],"",1),_xlfn.XLOOKUP(F28,Tableau12[FILLE],Tableau12[NOTE],"",1))</f>
        <v/>
      </c>
      <c r="I28" s="5">
        <v>18</v>
      </c>
      <c r="J28" s="90" t="s">
        <v>98</v>
      </c>
      <c r="K28" s="108" t="s">
        <v>121</v>
      </c>
      <c r="L28" s="108"/>
      <c r="M28" s="1"/>
      <c r="N28" s="1"/>
      <c r="O28" s="1"/>
      <c r="P28" s="22"/>
      <c r="Q28" s="1"/>
      <c r="R28" s="1"/>
      <c r="S28" s="1"/>
      <c r="T28" s="1"/>
      <c r="U28" s="1"/>
      <c r="V28" s="1"/>
      <c r="W28" s="1"/>
      <c r="X28" s="1"/>
      <c r="Y28" s="12">
        <v>3.13</v>
      </c>
      <c r="Z28" s="6" t="str">
        <f>IF(J28="g",_xlfn.XLOOKUP(Y28,Tableau12[GARÇON],Tableau12[NOTE],"",),_xlfn.XLOOKUP(Y28,Tableau12[FILLE],Tableau12[NOTE],"",1))</f>
        <v/>
      </c>
      <c r="AA28" s="56"/>
      <c r="AB28" s="1"/>
      <c r="AC28" s="12"/>
      <c r="AD28" s="6">
        <f t="shared" si="2"/>
        <v>0</v>
      </c>
      <c r="AE28" s="13">
        <f t="shared" si="0"/>
        <v>0</v>
      </c>
      <c r="AF28" s="37">
        <f t="shared" si="1"/>
        <v>0</v>
      </c>
      <c r="AG28" s="6">
        <f t="shared" si="3"/>
        <v>0</v>
      </c>
      <c r="AH28" s="6"/>
    </row>
    <row r="29" spans="1:34" x14ac:dyDescent="0.25">
      <c r="E29" s="6"/>
      <c r="F29" s="6"/>
      <c r="G29" s="97" t="str">
        <f>IF(E29="GARÇON",_xlfn.XLOOKUP(F29,Tableau12[GARÇON],Tableau12[NOTE],"",1),_xlfn.XLOOKUP(F29,Tableau12[FILLE],Tableau12[NOTE],"",1))</f>
        <v/>
      </c>
      <c r="I29" s="5">
        <v>19</v>
      </c>
      <c r="J29" s="91" t="s">
        <v>99</v>
      </c>
      <c r="K29" s="204" t="s">
        <v>122</v>
      </c>
      <c r="L29" s="204"/>
      <c r="M29" s="56"/>
      <c r="N29" s="1"/>
      <c r="O29" s="1"/>
      <c r="P29" s="22"/>
      <c r="Q29" s="1"/>
      <c r="R29" s="1"/>
      <c r="S29" s="1"/>
      <c r="T29" s="1"/>
      <c r="U29" s="1"/>
      <c r="V29" s="1"/>
      <c r="W29" s="1"/>
      <c r="X29" s="1"/>
      <c r="Y29" s="12">
        <v>3.5</v>
      </c>
      <c r="Z29" s="6">
        <f>IF(J29="g",_xlfn.XLOOKUP(Y29,Tableau12[GARÇON],Tableau12[NOTE],"",),_xlfn.XLOOKUP(Y29,Tableau12[FILLE],Tableau12[NOTE],"",1))</f>
        <v>2.4</v>
      </c>
      <c r="AA29" s="56"/>
      <c r="AB29" s="1"/>
      <c r="AC29" s="12"/>
      <c r="AD29" s="6">
        <f t="shared" si="2"/>
        <v>2.4</v>
      </c>
      <c r="AE29" s="13">
        <f t="shared" si="0"/>
        <v>0</v>
      </c>
      <c r="AF29" s="37">
        <f t="shared" si="1"/>
        <v>0</v>
      </c>
      <c r="AG29" s="6">
        <f t="shared" si="3"/>
        <v>0</v>
      </c>
      <c r="AH29" s="6"/>
    </row>
    <row r="30" spans="1:34" x14ac:dyDescent="0.25">
      <c r="E30" s="6"/>
      <c r="F30" s="6"/>
      <c r="G30" s="97" t="str">
        <f>IF(E30="GARÇON",_xlfn.XLOOKUP(F30,Tableau12[GARÇON],Tableau12[NOTE],"",1),_xlfn.XLOOKUP(F30,Tableau12[FILLE],Tableau12[NOTE],"",1))</f>
        <v/>
      </c>
      <c r="I30" s="5">
        <v>20</v>
      </c>
      <c r="J30" s="90" t="s">
        <v>98</v>
      </c>
      <c r="K30" s="204" t="s">
        <v>123</v>
      </c>
      <c r="L30" s="204"/>
      <c r="M30" s="56"/>
      <c r="N30" s="1"/>
      <c r="O30" s="1"/>
      <c r="P30" s="22"/>
      <c r="Q30" s="1"/>
      <c r="R30" s="1"/>
      <c r="S30" s="1"/>
      <c r="T30" s="1"/>
      <c r="U30" s="1"/>
      <c r="V30" s="1"/>
      <c r="W30" s="1"/>
      <c r="X30" s="1"/>
      <c r="Y30" s="12">
        <v>5.43</v>
      </c>
      <c r="Z30" s="6" t="str">
        <f>IF(J30="g",_xlfn.XLOOKUP(Y30,Tableau12[GARÇON],Tableau12[NOTE],"",),_xlfn.XLOOKUP(Y30,Tableau12[FILLE],Tableau12[NOTE],"",1))</f>
        <v/>
      </c>
      <c r="AA30" s="56"/>
      <c r="AB30" s="1"/>
      <c r="AC30" s="12"/>
      <c r="AD30" s="6">
        <f t="shared" si="2"/>
        <v>0</v>
      </c>
      <c r="AE30" s="13">
        <f t="shared" si="0"/>
        <v>0</v>
      </c>
      <c r="AF30" s="37">
        <f t="shared" si="1"/>
        <v>0</v>
      </c>
      <c r="AG30" s="6">
        <f t="shared" si="3"/>
        <v>0</v>
      </c>
      <c r="AH30" s="6"/>
    </row>
    <row r="31" spans="1:34" x14ac:dyDescent="0.25">
      <c r="E31" s="6"/>
      <c r="F31" s="6"/>
      <c r="G31" s="97" t="str">
        <f>IF(E31="GARÇON",_xlfn.XLOOKUP(F31,Tableau12[GARÇON],Tableau12[NOTE],"",1),_xlfn.XLOOKUP(F31,Tableau12[FILLE],Tableau12[NOTE],"",1))</f>
        <v/>
      </c>
      <c r="I31" s="5">
        <v>21</v>
      </c>
      <c r="J31" s="90" t="s">
        <v>98</v>
      </c>
      <c r="K31" s="204" t="s">
        <v>124</v>
      </c>
      <c r="L31" s="204"/>
      <c r="M31" s="56"/>
      <c r="N31" s="1"/>
      <c r="O31" s="1"/>
      <c r="P31" s="22" t="s">
        <v>13</v>
      </c>
      <c r="Q31" s="1"/>
      <c r="R31" s="1"/>
      <c r="S31" s="1"/>
      <c r="T31" s="1"/>
      <c r="U31" s="1"/>
      <c r="V31" s="1"/>
      <c r="W31" s="1"/>
      <c r="X31" s="1"/>
      <c r="Y31" s="12">
        <v>3.34</v>
      </c>
      <c r="Z31" s="6" t="str">
        <f>IF(J31="g",_xlfn.XLOOKUP(Y31,Tableau12[GARÇON],Tableau12[NOTE],"",),_xlfn.XLOOKUP(Y31,Tableau12[FILLE],Tableau12[NOTE],"",1))</f>
        <v/>
      </c>
      <c r="AA31" s="56"/>
      <c r="AB31" s="1"/>
      <c r="AC31" s="12"/>
      <c r="AD31" s="6">
        <f t="shared" si="2"/>
        <v>0</v>
      </c>
      <c r="AE31" s="13">
        <f t="shared" si="0"/>
        <v>0</v>
      </c>
      <c r="AF31" s="37">
        <f t="shared" si="1"/>
        <v>0</v>
      </c>
      <c r="AG31" s="6">
        <f t="shared" si="3"/>
        <v>0</v>
      </c>
      <c r="AH31" s="6"/>
    </row>
    <row r="32" spans="1:34" x14ac:dyDescent="0.25">
      <c r="E32" s="6"/>
      <c r="F32" s="6"/>
      <c r="G32" s="97" t="str">
        <f>IF(E32="GARÇON",_xlfn.XLOOKUP(F32,Tableau12[GARÇON],Tableau12[NOTE],"",1),_xlfn.XLOOKUP(F32,Tableau12[FILLE],Tableau12[NOTE],"",1))</f>
        <v/>
      </c>
      <c r="I32" s="5">
        <v>22</v>
      </c>
      <c r="J32" s="90" t="s">
        <v>98</v>
      </c>
      <c r="K32" s="204" t="s">
        <v>125</v>
      </c>
      <c r="L32" s="204"/>
      <c r="M32" s="56"/>
      <c r="N32" s="1"/>
      <c r="O32" s="1"/>
      <c r="P32" s="22"/>
      <c r="Q32" s="1"/>
      <c r="R32" s="1"/>
      <c r="S32" s="1"/>
      <c r="T32" s="1"/>
      <c r="U32" s="1"/>
      <c r="V32" s="1"/>
      <c r="W32" s="1"/>
      <c r="X32" s="1"/>
      <c r="Y32" s="12">
        <v>3.03</v>
      </c>
      <c r="Z32" s="6" t="str">
        <f>IF(J32="g",_xlfn.XLOOKUP(Y32,Tableau12[GARÇON],Tableau12[NOTE],"",),_xlfn.XLOOKUP(Y32,Tableau12[FILLE],Tableau12[NOTE],"",1))</f>
        <v/>
      </c>
      <c r="AA32" s="56"/>
      <c r="AB32" s="1"/>
      <c r="AC32" s="12"/>
      <c r="AD32" s="6">
        <f t="shared" si="2"/>
        <v>0</v>
      </c>
      <c r="AE32" s="13">
        <f t="shared" si="0"/>
        <v>0</v>
      </c>
      <c r="AF32" s="37">
        <f t="shared" si="1"/>
        <v>0</v>
      </c>
      <c r="AG32" s="6">
        <f t="shared" si="3"/>
        <v>0</v>
      </c>
      <c r="AH32" s="6"/>
    </row>
    <row r="33" spans="5:34" x14ac:dyDescent="0.25">
      <c r="E33" s="6"/>
      <c r="F33" s="6"/>
      <c r="G33" s="97" t="str">
        <f>IF(E33="GARÇON",_xlfn.XLOOKUP(F33,Tableau12[GARÇON],Tableau12[NOTE],"",1),_xlfn.XLOOKUP(F33,Tableau12[FILLE],Tableau12[NOTE],"",1))</f>
        <v/>
      </c>
      <c r="I33" s="5">
        <v>23</v>
      </c>
      <c r="J33" s="91" t="s">
        <v>99</v>
      </c>
      <c r="K33" s="204" t="s">
        <v>126</v>
      </c>
      <c r="L33" s="204"/>
      <c r="M33" s="56"/>
      <c r="N33" s="1"/>
      <c r="O33" s="1"/>
      <c r="P33" s="22"/>
      <c r="Q33" s="1"/>
      <c r="R33" s="1"/>
      <c r="S33" s="1"/>
      <c r="T33" s="1"/>
      <c r="U33" s="1"/>
      <c r="V33" s="1"/>
      <c r="W33" s="1"/>
      <c r="X33" s="1"/>
      <c r="Y33" s="12">
        <v>3.13</v>
      </c>
      <c r="Z33" s="6">
        <f>IF(J33="g",_xlfn.XLOOKUP(Y33,Tableau12[GARÇON],Tableau12[NOTE],"",),_xlfn.XLOOKUP(Y33,Tableau12[FILLE],Tableau12[NOTE],"",1))</f>
        <v>3.9</v>
      </c>
      <c r="AA33" s="56"/>
      <c r="AB33" s="1"/>
      <c r="AC33" s="12"/>
      <c r="AD33" s="6">
        <f t="shared" si="2"/>
        <v>3.9</v>
      </c>
      <c r="AE33" s="13">
        <f t="shared" si="0"/>
        <v>0</v>
      </c>
      <c r="AF33" s="37">
        <f t="shared" si="1"/>
        <v>0</v>
      </c>
      <c r="AG33" s="6">
        <f t="shared" si="3"/>
        <v>0</v>
      </c>
      <c r="AH33" s="6"/>
    </row>
    <row r="34" spans="5:34" x14ac:dyDescent="0.25">
      <c r="E34" s="6"/>
      <c r="F34" s="6"/>
      <c r="G34" s="97" t="str">
        <f>IF(E34="GARÇON",_xlfn.XLOOKUP(F34,Tableau12[GARÇON],Tableau12[NOTE],"",1),_xlfn.XLOOKUP(F34,Tableau12[FILLE],Tableau12[NOTE],"",1))</f>
        <v/>
      </c>
      <c r="I34" s="5">
        <v>24</v>
      </c>
      <c r="J34" s="91" t="s">
        <v>99</v>
      </c>
      <c r="K34" s="204" t="s">
        <v>127</v>
      </c>
      <c r="L34" s="204"/>
      <c r="M34" s="56"/>
      <c r="N34" s="1"/>
      <c r="O34" s="1"/>
      <c r="P34" s="22"/>
      <c r="Q34" s="1"/>
      <c r="R34" s="1"/>
      <c r="S34" s="1"/>
      <c r="T34" s="1"/>
      <c r="U34" s="1"/>
      <c r="V34" s="1"/>
      <c r="W34" s="1"/>
      <c r="X34" s="1"/>
      <c r="Y34" s="12">
        <v>5.07</v>
      </c>
      <c r="Z34" s="6" t="str">
        <f>IF(J34="g",_xlfn.XLOOKUP(Y34,Tableau12[GARÇON],Tableau12[NOTE],"",),_xlfn.XLOOKUP(Y34,Tableau12[FILLE],Tableau12[NOTE],"",1))</f>
        <v/>
      </c>
      <c r="AA34" s="56"/>
      <c r="AB34" s="1"/>
      <c r="AC34" s="12"/>
      <c r="AD34" s="6">
        <f t="shared" si="2"/>
        <v>0</v>
      </c>
      <c r="AE34" s="13">
        <f t="shared" si="0"/>
        <v>0</v>
      </c>
      <c r="AF34" s="37">
        <f t="shared" si="1"/>
        <v>0</v>
      </c>
      <c r="AG34" s="6">
        <f t="shared" si="3"/>
        <v>0</v>
      </c>
      <c r="AH34" s="6"/>
    </row>
    <row r="35" spans="5:34" x14ac:dyDescent="0.25">
      <c r="E35" s="6"/>
      <c r="F35" s="6"/>
      <c r="G35" s="97" t="str">
        <f>IF(E35="GARÇON",_xlfn.XLOOKUP(F35,Tableau12[GARÇON],Tableau12[NOTE],"",1),_xlfn.XLOOKUP(F35,Tableau12[FILLE],Tableau12[NOTE],"",1))</f>
        <v/>
      </c>
      <c r="I35" s="5">
        <v>25</v>
      </c>
      <c r="J35" s="90" t="s">
        <v>98</v>
      </c>
      <c r="K35" s="204" t="s">
        <v>128</v>
      </c>
      <c r="L35" s="204"/>
      <c r="M35" s="56"/>
      <c r="N35" s="1"/>
      <c r="O35" s="1" t="s">
        <v>7</v>
      </c>
      <c r="P35" s="22"/>
      <c r="Q35" s="1"/>
      <c r="R35" s="1"/>
      <c r="S35" s="1"/>
      <c r="T35" s="1"/>
      <c r="U35" s="1"/>
      <c r="V35" s="1"/>
      <c r="W35" s="1"/>
      <c r="X35" s="1"/>
      <c r="Y35" s="98" t="s">
        <v>229</v>
      </c>
      <c r="Z35" s="6" t="str">
        <f>IF(J35="g",_xlfn.XLOOKUP(Y35,Tableau12[GARÇON],Tableau12[NOTE],"",),_xlfn.XLOOKUP(Y35,Tableau12[FILLE],Tableau12[NOTE],"",1))</f>
        <v/>
      </c>
      <c r="AA35" s="56"/>
      <c r="AB35" s="1"/>
      <c r="AC35" s="12"/>
      <c r="AD35" s="6">
        <f t="shared" si="2"/>
        <v>0</v>
      </c>
      <c r="AE35" s="13">
        <f t="shared" si="0"/>
        <v>0</v>
      </c>
      <c r="AF35" s="37">
        <f t="shared" si="1"/>
        <v>1</v>
      </c>
      <c r="AG35" s="6">
        <f t="shared" si="3"/>
        <v>0</v>
      </c>
      <c r="AH35" s="6"/>
    </row>
    <row r="36" spans="5:34" x14ac:dyDescent="0.25">
      <c r="E36" s="6"/>
      <c r="F36" s="6"/>
      <c r="G36" s="97" t="str">
        <f>IF(E36="GARÇON",_xlfn.XLOOKUP(F36,Tableau12[GARÇON],Tableau12[NOTE],"",1),_xlfn.XLOOKUP(F36,Tableau12[FILLE],Tableau12[NOTE],"",1))</f>
        <v/>
      </c>
      <c r="I36" s="5">
        <v>26</v>
      </c>
      <c r="J36" s="91" t="s">
        <v>99</v>
      </c>
      <c r="K36" s="204" t="s">
        <v>129</v>
      </c>
      <c r="L36" s="204"/>
      <c r="M36" s="56"/>
      <c r="N36" s="1"/>
      <c r="O36" s="1"/>
      <c r="P36" s="22"/>
      <c r="Q36" s="1"/>
      <c r="R36" s="1"/>
      <c r="S36" s="1"/>
      <c r="T36" s="1"/>
      <c r="U36" s="1"/>
      <c r="V36" s="1"/>
      <c r="W36" s="1"/>
      <c r="X36" s="1"/>
      <c r="Y36" s="12">
        <v>3.16</v>
      </c>
      <c r="Z36" s="6">
        <f>IF(J36="g",_xlfn.XLOOKUP(Y36,Tableau12[GARÇON],Tableau12[NOTE],"",),_xlfn.XLOOKUP(Y36,Tableau12[FILLE],Tableau12[NOTE],"",1))</f>
        <v>3.6</v>
      </c>
      <c r="AA36" s="56"/>
      <c r="AB36" s="1"/>
      <c r="AC36" s="12"/>
      <c r="AD36" s="6">
        <f t="shared" si="2"/>
        <v>3.6</v>
      </c>
      <c r="AE36" s="13">
        <f t="shared" si="0"/>
        <v>0</v>
      </c>
      <c r="AF36" s="37">
        <f t="shared" si="1"/>
        <v>0</v>
      </c>
      <c r="AG36" s="6">
        <f t="shared" si="3"/>
        <v>0</v>
      </c>
      <c r="AH36" s="6"/>
    </row>
    <row r="37" spans="5:34" x14ac:dyDescent="0.25">
      <c r="E37" s="6"/>
      <c r="F37" s="6"/>
      <c r="G37" s="97" t="str">
        <f>IF(E37="GARÇON",_xlfn.XLOOKUP(F37,Tableau12[GARÇON],Tableau12[NOTE],"",1),_xlfn.XLOOKUP(F37,Tableau12[FILLE],Tableau12[NOTE],"",1))</f>
        <v/>
      </c>
      <c r="I37" s="5">
        <v>27</v>
      </c>
      <c r="J37" s="90" t="s">
        <v>98</v>
      </c>
      <c r="K37" s="204" t="s">
        <v>130</v>
      </c>
      <c r="L37" s="204"/>
      <c r="M37" s="56"/>
      <c r="N37" s="1"/>
      <c r="O37" s="1"/>
      <c r="P37" s="22"/>
      <c r="Q37" s="1"/>
      <c r="R37" s="1"/>
      <c r="S37" s="1"/>
      <c r="T37" s="1"/>
      <c r="U37" s="1"/>
      <c r="V37" s="1"/>
      <c r="W37" s="1"/>
      <c r="X37" s="1"/>
      <c r="Y37" s="12">
        <v>5.31</v>
      </c>
      <c r="Z37" s="6" t="str">
        <f>IF(J37="g",_xlfn.XLOOKUP(Y37,Tableau12[GARÇON],Tableau12[NOTE],"",),_xlfn.XLOOKUP(Y37,Tableau12[FILLE],Tableau12[NOTE],"",1))</f>
        <v/>
      </c>
      <c r="AA37" s="56"/>
      <c r="AB37" s="1"/>
      <c r="AC37" s="12"/>
      <c r="AD37" s="6">
        <f t="shared" si="2"/>
        <v>0</v>
      </c>
      <c r="AE37" s="13">
        <f t="shared" si="0"/>
        <v>0</v>
      </c>
      <c r="AF37" s="37">
        <f t="shared" si="1"/>
        <v>0</v>
      </c>
      <c r="AG37" s="6">
        <f t="shared" si="3"/>
        <v>0</v>
      </c>
      <c r="AH37" s="6"/>
    </row>
    <row r="38" spans="5:34" x14ac:dyDescent="0.25">
      <c r="E38" s="6"/>
      <c r="F38" s="6"/>
      <c r="G38" s="97" t="str">
        <f>IF(E38="GARÇON",_xlfn.XLOOKUP(F38,Tableau12[GARÇON],Tableau12[NOTE],"",1),_xlfn.XLOOKUP(F38,Tableau12[FILLE],Tableau12[NOTE],"",1))</f>
        <v/>
      </c>
      <c r="I38" s="5">
        <v>28</v>
      </c>
      <c r="J38" s="91" t="s">
        <v>99</v>
      </c>
      <c r="K38" s="204" t="s">
        <v>131</v>
      </c>
      <c r="L38" s="204"/>
      <c r="M38" s="58"/>
      <c r="N38" s="11"/>
      <c r="O38" s="11"/>
      <c r="P38" s="23"/>
      <c r="Q38" s="11"/>
      <c r="R38" s="11"/>
      <c r="S38" s="11"/>
      <c r="T38" s="11"/>
      <c r="U38" s="11"/>
      <c r="V38" s="11"/>
      <c r="W38" s="11"/>
      <c r="X38" s="11"/>
      <c r="Y38" s="12">
        <v>5.27</v>
      </c>
      <c r="Z38" s="6" t="str">
        <f>IF(J38="g",_xlfn.XLOOKUP(Y38,Tableau12[GARÇON],Tableau12[NOTE],"",),_xlfn.XLOOKUP(Y38,Tableau12[FILLE],Tableau12[NOTE],"",1))</f>
        <v/>
      </c>
      <c r="AA38" s="58"/>
      <c r="AB38" s="11"/>
      <c r="AC38" s="14"/>
      <c r="AD38" s="6">
        <f t="shared" si="2"/>
        <v>0</v>
      </c>
      <c r="AE38" s="13">
        <f t="shared" si="0"/>
        <v>0</v>
      </c>
      <c r="AF38" s="37">
        <f t="shared" si="1"/>
        <v>0</v>
      </c>
      <c r="AG38" s="6">
        <f t="shared" si="3"/>
        <v>0</v>
      </c>
      <c r="AH38" s="6"/>
    </row>
    <row r="39" spans="5:34" x14ac:dyDescent="0.25">
      <c r="E39" s="6"/>
      <c r="F39" s="6"/>
      <c r="G39" s="97" t="str">
        <f>IF(E39="GARÇON",_xlfn.XLOOKUP(F39,Tableau12[GARÇON],Tableau12[NOTE],"",1),_xlfn.XLOOKUP(F39,Tableau12[FILLE],Tableau12[NOTE],"",1))</f>
        <v/>
      </c>
      <c r="I39" s="4">
        <v>29</v>
      </c>
      <c r="J39" s="90" t="s">
        <v>98</v>
      </c>
      <c r="K39" s="204" t="s">
        <v>227</v>
      </c>
      <c r="L39" s="204"/>
      <c r="M39" s="59"/>
      <c r="N39" s="15"/>
      <c r="O39" s="15"/>
      <c r="P39" s="24"/>
      <c r="Q39" s="15"/>
      <c r="R39" s="15"/>
      <c r="S39" s="15"/>
      <c r="T39" s="15"/>
      <c r="U39" s="15"/>
      <c r="V39" s="15"/>
      <c r="W39" s="15"/>
      <c r="X39" s="15"/>
      <c r="Y39" s="12">
        <v>3.17</v>
      </c>
      <c r="Z39" s="6" t="str">
        <f>IF(J39="g",_xlfn.XLOOKUP(Y39,Tableau12[GARÇON],Tableau12[NOTE],"",),_xlfn.XLOOKUP(Y39,Tableau12[FILLE],Tableau12[NOTE],"",1))</f>
        <v/>
      </c>
      <c r="AA39" s="59"/>
      <c r="AB39" s="15"/>
      <c r="AC39" s="16"/>
      <c r="AD39" s="6">
        <f t="shared" si="2"/>
        <v>0</v>
      </c>
      <c r="AE39" s="13">
        <f t="shared" si="0"/>
        <v>0</v>
      </c>
      <c r="AF39" s="37">
        <f t="shared" si="1"/>
        <v>0</v>
      </c>
      <c r="AG39" s="6">
        <f t="shared" si="3"/>
        <v>0</v>
      </c>
      <c r="AH39" s="6"/>
    </row>
    <row r="40" spans="5:34" x14ac:dyDescent="0.25">
      <c r="E40" s="6"/>
      <c r="F40" s="6"/>
      <c r="G40" s="97" t="str">
        <f>IF(E40="GARÇON",_xlfn.XLOOKUP(F40,Tableau12[GARÇON],Tableau12[NOTE],"",1),_xlfn.XLOOKUP(F40,Tableau12[FILLE],Tableau12[NOTE],"",1))</f>
        <v/>
      </c>
      <c r="I40" s="5">
        <v>30</v>
      </c>
      <c r="J40" s="91" t="s">
        <v>99</v>
      </c>
      <c r="K40" s="204" t="s">
        <v>133</v>
      </c>
      <c r="L40" s="204"/>
      <c r="M40" s="60"/>
      <c r="N40" s="13"/>
      <c r="O40" s="13"/>
      <c r="P40" s="25"/>
      <c r="Q40" s="13"/>
      <c r="R40" s="13"/>
      <c r="S40" s="13"/>
      <c r="T40" s="13"/>
      <c r="U40" s="13"/>
      <c r="V40" s="13"/>
      <c r="W40" s="13"/>
      <c r="X40" s="13"/>
      <c r="Y40" s="12">
        <v>3.09</v>
      </c>
      <c r="Z40" s="6">
        <f>IF(J40="g",_xlfn.XLOOKUP(Y40,Tableau12[GARÇON],Tableau12[NOTE],"",),_xlfn.XLOOKUP(Y40,Tableau12[FILLE],Tableau12[NOTE],"",1))</f>
        <v>3.9</v>
      </c>
      <c r="AA40" s="60"/>
      <c r="AB40" s="13"/>
      <c r="AC40" s="17"/>
      <c r="AD40" s="6">
        <f t="shared" si="2"/>
        <v>3.9</v>
      </c>
      <c r="AE40" s="13">
        <f t="shared" si="0"/>
        <v>0</v>
      </c>
      <c r="AF40" s="37">
        <f t="shared" si="1"/>
        <v>0</v>
      </c>
      <c r="AG40" s="6">
        <f t="shared" si="3"/>
        <v>0</v>
      </c>
      <c r="AH40" s="6"/>
    </row>
    <row r="41" spans="5:34" x14ac:dyDescent="0.25">
      <c r="E41" s="6"/>
      <c r="F41" s="6"/>
      <c r="G41" s="97" t="str">
        <f>IF(E41="GARÇON",_xlfn.XLOOKUP(F41,Tableau12[GARÇON],Tableau12[NOTE],"",1),_xlfn.XLOOKUP(F41,Tableau12[FILLE],Tableau12[NOTE],"",1))</f>
        <v/>
      </c>
      <c r="I41" s="5">
        <v>31</v>
      </c>
      <c r="J41" s="90" t="s">
        <v>98</v>
      </c>
      <c r="K41" s="204" t="s">
        <v>134</v>
      </c>
      <c r="L41" s="204"/>
      <c r="M41" s="60"/>
      <c r="N41" s="13"/>
      <c r="O41" s="13" t="s">
        <v>7</v>
      </c>
      <c r="P41" s="25" t="s">
        <v>7</v>
      </c>
      <c r="Q41" s="13" t="s">
        <v>7</v>
      </c>
      <c r="R41" s="13"/>
      <c r="S41" s="13"/>
      <c r="T41" s="13"/>
      <c r="U41" s="13"/>
      <c r="V41" s="13"/>
      <c r="W41" s="13"/>
      <c r="X41" s="13"/>
      <c r="Y41" s="98" t="s">
        <v>229</v>
      </c>
      <c r="Z41" s="6" t="str">
        <f>IF(J41="g",_xlfn.XLOOKUP(Y41,Tableau12[GARÇON],Tableau12[NOTE],"",),_xlfn.XLOOKUP(Y41,Tableau12[FILLE],Tableau12[NOTE],"",1))</f>
        <v/>
      </c>
      <c r="AA41" s="60"/>
      <c r="AB41" s="13"/>
      <c r="AC41" s="17"/>
      <c r="AD41" s="6">
        <f t="shared" si="2"/>
        <v>0</v>
      </c>
      <c r="AE41" s="13">
        <f t="shared" si="0"/>
        <v>0</v>
      </c>
      <c r="AF41" s="37">
        <f t="shared" si="1"/>
        <v>3</v>
      </c>
      <c r="AG41" s="6">
        <f t="shared" si="3"/>
        <v>0</v>
      </c>
      <c r="AH41" s="6"/>
    </row>
    <row r="42" spans="5:34" x14ac:dyDescent="0.25">
      <c r="E42" s="6"/>
      <c r="F42" s="6"/>
      <c r="G42" s="97" t="str">
        <f>IF(E42="GARÇON",_xlfn.XLOOKUP(F42,Tableau12[GARÇON],Tableau12[NOTE],"",1),_xlfn.XLOOKUP(F42,Tableau12[FILLE],Tableau12[NOTE],"",1))</f>
        <v/>
      </c>
      <c r="I42" s="5">
        <v>32</v>
      </c>
      <c r="J42" s="91" t="s">
        <v>99</v>
      </c>
      <c r="K42" s="204" t="s">
        <v>135</v>
      </c>
      <c r="L42" s="204"/>
      <c r="M42" s="60"/>
      <c r="N42" s="13"/>
      <c r="O42" s="13"/>
      <c r="P42" s="25"/>
      <c r="Q42" s="13"/>
      <c r="R42" s="13"/>
      <c r="S42" s="13"/>
      <c r="T42" s="13"/>
      <c r="U42" s="13"/>
      <c r="V42" s="13"/>
      <c r="W42" s="13"/>
      <c r="X42" s="13"/>
      <c r="Y42" s="12">
        <v>3.39</v>
      </c>
      <c r="Z42" s="6">
        <f>IF(J42="g",_xlfn.XLOOKUP(Y42,Tableau12[GARÇON],Tableau12[NOTE],"",),_xlfn.XLOOKUP(Y42,Tableau12[FILLE],Tableau12[NOTE],"",1))</f>
        <v>2.7</v>
      </c>
      <c r="AA42" s="60"/>
      <c r="AB42" s="13"/>
      <c r="AC42" s="17"/>
      <c r="AD42" s="6">
        <f t="shared" si="2"/>
        <v>2.7</v>
      </c>
      <c r="AE42" s="13">
        <f t="shared" si="0"/>
        <v>0</v>
      </c>
      <c r="AF42" s="37">
        <f t="shared" si="1"/>
        <v>0</v>
      </c>
      <c r="AG42" s="6">
        <f t="shared" si="3"/>
        <v>0</v>
      </c>
      <c r="AH42" s="6"/>
    </row>
    <row r="43" spans="5:34" x14ac:dyDescent="0.25">
      <c r="E43" s="6"/>
      <c r="F43" s="6"/>
      <c r="G43" s="97" t="str">
        <f>IF(E43="GARÇON",_xlfn.XLOOKUP(F43,Tableau12[GARÇON],Tableau12[NOTE],"",1),_xlfn.XLOOKUP(F43,Tableau12[FILLE],Tableau12[NOTE],"",1))</f>
        <v/>
      </c>
      <c r="I43" s="5">
        <v>33</v>
      </c>
      <c r="J43" s="91" t="s">
        <v>99</v>
      </c>
      <c r="K43" s="204" t="s">
        <v>136</v>
      </c>
      <c r="L43" s="204"/>
      <c r="M43" s="60"/>
      <c r="N43" s="13"/>
      <c r="O43" s="13"/>
      <c r="P43" s="25"/>
      <c r="Q43" s="13" t="s">
        <v>7</v>
      </c>
      <c r="R43" s="13"/>
      <c r="S43" s="13"/>
      <c r="T43" s="13"/>
      <c r="U43" s="13"/>
      <c r="V43" s="13"/>
      <c r="W43" s="13"/>
      <c r="X43" s="13"/>
      <c r="Y43" s="12">
        <v>5.36</v>
      </c>
      <c r="Z43" s="6" t="str">
        <f>IF(J43="g",_xlfn.XLOOKUP(Y43,Tableau12[GARÇON],Tableau12[NOTE],"",),_xlfn.XLOOKUP(Y43,Tableau12[FILLE],Tableau12[NOTE],"",1))</f>
        <v/>
      </c>
      <c r="AA43" s="60"/>
      <c r="AB43" s="13"/>
      <c r="AC43" s="17"/>
      <c r="AD43" s="6">
        <f t="shared" si="2"/>
        <v>0</v>
      </c>
      <c r="AE43" s="13">
        <f t="shared" si="0"/>
        <v>0</v>
      </c>
      <c r="AF43" s="37">
        <f t="shared" si="1"/>
        <v>1</v>
      </c>
      <c r="AG43" s="6">
        <f t="shared" si="3"/>
        <v>0</v>
      </c>
      <c r="AH43" s="6"/>
    </row>
    <row r="44" spans="5:34" x14ac:dyDescent="0.25">
      <c r="E44" s="6"/>
      <c r="F44" s="6"/>
      <c r="G44" s="97" t="str">
        <f>IF(E44="GARÇON",_xlfn.XLOOKUP(F44,Tableau12[GARÇON],Tableau12[NOTE],"",1),_xlfn.XLOOKUP(F44,Tableau12[FILLE],Tableau12[NOTE],"",1))</f>
        <v/>
      </c>
      <c r="I44" s="5">
        <v>34</v>
      </c>
      <c r="J44" s="91" t="s">
        <v>99</v>
      </c>
      <c r="K44" s="204" t="s">
        <v>137</v>
      </c>
      <c r="L44" s="204"/>
      <c r="M44" s="60"/>
      <c r="N44" s="13"/>
      <c r="O44" s="13"/>
      <c r="P44" s="25"/>
      <c r="Q44" s="13"/>
      <c r="R44" s="13"/>
      <c r="S44" s="13"/>
      <c r="T44" s="13"/>
      <c r="U44" s="13"/>
      <c r="V44" s="13"/>
      <c r="W44" s="13"/>
      <c r="X44" s="13"/>
      <c r="Y44" s="12">
        <v>3.36</v>
      </c>
      <c r="Z44" s="6">
        <f>IF(J44="g",_xlfn.XLOOKUP(Y44,Tableau12[GARÇON],Tableau12[NOTE],"",),_xlfn.XLOOKUP(Y44,Tableau12[FILLE],Tableau12[NOTE],"",1))</f>
        <v>3</v>
      </c>
      <c r="AA44" s="60"/>
      <c r="AB44" s="13"/>
      <c r="AC44" s="17"/>
      <c r="AD44" s="6">
        <f t="shared" si="2"/>
        <v>3</v>
      </c>
      <c r="AE44" s="13">
        <f t="shared" si="0"/>
        <v>0</v>
      </c>
      <c r="AF44" s="37">
        <f t="shared" si="1"/>
        <v>0</v>
      </c>
      <c r="AG44" s="6">
        <f t="shared" si="3"/>
        <v>0</v>
      </c>
      <c r="AH44" s="6"/>
    </row>
    <row r="45" spans="5:34" x14ac:dyDescent="0.25">
      <c r="E45" s="6"/>
      <c r="F45" s="6"/>
      <c r="G45" s="97" t="str">
        <f>IF(E45="GARÇON",_xlfn.XLOOKUP(F45,Tableau12[GARÇON],Tableau12[NOTE],"",1),_xlfn.XLOOKUP(F45,Tableau12[FILLE],Tableau12[NOTE],"",1))</f>
        <v/>
      </c>
      <c r="I45" s="5">
        <v>35</v>
      </c>
      <c r="J45" s="91" t="s">
        <v>99</v>
      </c>
      <c r="K45" s="204" t="s">
        <v>138</v>
      </c>
      <c r="L45" s="204"/>
      <c r="M45" s="60"/>
      <c r="N45" s="13"/>
      <c r="O45" s="13" t="s">
        <v>7</v>
      </c>
      <c r="P45" s="25" t="s">
        <v>7</v>
      </c>
      <c r="Q45" s="13" t="s">
        <v>7</v>
      </c>
      <c r="R45" s="13"/>
      <c r="S45" s="13"/>
      <c r="T45" s="13"/>
      <c r="U45" s="13"/>
      <c r="V45" s="13"/>
      <c r="W45" s="13"/>
      <c r="X45" s="13"/>
      <c r="Y45" s="98" t="s">
        <v>229</v>
      </c>
      <c r="Z45" s="6" t="str">
        <f>IF(J45="g",_xlfn.XLOOKUP(Y45,Tableau12[GARÇON],Tableau12[NOTE],"",),_xlfn.XLOOKUP(Y45,Tableau12[FILLE],Tableau12[NOTE],"",1))</f>
        <v/>
      </c>
      <c r="AA45" s="60"/>
      <c r="AB45" s="13"/>
      <c r="AC45" s="17"/>
      <c r="AD45" s="6">
        <f t="shared" si="2"/>
        <v>0</v>
      </c>
      <c r="AE45" s="13">
        <f t="shared" si="0"/>
        <v>0</v>
      </c>
      <c r="AF45" s="37">
        <f t="shared" si="1"/>
        <v>3</v>
      </c>
      <c r="AG45" s="6">
        <f t="shared" si="3"/>
        <v>0</v>
      </c>
      <c r="AH45" s="6"/>
    </row>
    <row r="46" spans="5:34" x14ac:dyDescent="0.25">
      <c r="E46" s="6"/>
      <c r="F46" s="6"/>
      <c r="G46" s="97" t="str">
        <f>IF(E46="GARÇON",_xlfn.XLOOKUP(F46,Tableau12[GARÇON],Tableau12[NOTE],"",1),_xlfn.XLOOKUP(F46,Tableau12[FILLE],Tableau12[NOTE],"",1))</f>
        <v/>
      </c>
      <c r="I46" s="4">
        <v>36</v>
      </c>
      <c r="J46" s="90" t="s">
        <v>98</v>
      </c>
      <c r="K46" s="204" t="s">
        <v>139</v>
      </c>
      <c r="L46" s="204"/>
      <c r="M46" s="61"/>
      <c r="N46" s="18"/>
      <c r="O46" s="18" t="s">
        <v>7</v>
      </c>
      <c r="P46" s="26" t="s">
        <v>7</v>
      </c>
      <c r="Q46" s="18" t="s">
        <v>7</v>
      </c>
      <c r="R46" s="18"/>
      <c r="S46" s="18"/>
      <c r="T46" s="18"/>
      <c r="U46" s="18"/>
      <c r="V46" s="18"/>
      <c r="W46" s="18"/>
      <c r="X46" s="18"/>
      <c r="Y46" s="98" t="s">
        <v>229</v>
      </c>
      <c r="Z46" s="6" t="str">
        <f>IF(J46="g",_xlfn.XLOOKUP(Y46,Tableau12[GARÇON],Tableau12[NOTE],"",),_xlfn.XLOOKUP(Y46,Tableau12[FILLE],Tableau12[NOTE],"",1))</f>
        <v/>
      </c>
      <c r="AA46" s="61"/>
      <c r="AB46" s="18"/>
      <c r="AC46" s="19"/>
      <c r="AD46" s="6">
        <f t="shared" si="2"/>
        <v>0</v>
      </c>
      <c r="AE46" s="13">
        <f t="shared" si="0"/>
        <v>0</v>
      </c>
      <c r="AF46" s="37">
        <f t="shared" si="1"/>
        <v>3</v>
      </c>
      <c r="AG46" s="6">
        <f t="shared" si="3"/>
        <v>0</v>
      </c>
      <c r="AH46" s="6"/>
    </row>
    <row r="47" spans="5:34" x14ac:dyDescent="0.25">
      <c r="E47" s="6"/>
      <c r="F47" s="6"/>
      <c r="G47" s="97" t="str">
        <f>IF(E47="GARÇON",_xlfn.XLOOKUP(F47,Tableau12[GARÇON],Tableau12[NOTE],"",1),_xlfn.XLOOKUP(F47,Tableau12[FILLE],Tableau12[NOTE],"",1))</f>
        <v/>
      </c>
      <c r="I47" s="66">
        <v>37</v>
      </c>
      <c r="J47" s="90" t="s">
        <v>98</v>
      </c>
      <c r="K47" s="204" t="s">
        <v>140</v>
      </c>
      <c r="L47" s="204"/>
      <c r="M47" s="62"/>
      <c r="N47" s="10"/>
      <c r="O47" s="10"/>
      <c r="P47" s="27"/>
      <c r="Q47" s="10"/>
      <c r="R47" s="10"/>
      <c r="S47" s="10"/>
      <c r="T47" s="10"/>
      <c r="U47" s="10"/>
      <c r="V47" s="10"/>
      <c r="W47" s="10"/>
      <c r="X47" s="10"/>
      <c r="Y47" s="12">
        <v>3.11</v>
      </c>
      <c r="Z47" s="6" t="str">
        <f>IF(J47="g",_xlfn.XLOOKUP(Y47,Tableau12[GARÇON],Tableau12[NOTE],"",),_xlfn.XLOOKUP(Y47,Tableau12[FILLE],Tableau12[NOTE],"",1))</f>
        <v/>
      </c>
      <c r="AA47" s="62"/>
      <c r="AB47" s="10"/>
      <c r="AC47" s="10"/>
      <c r="AD47" s="6">
        <f t="shared" si="2"/>
        <v>0</v>
      </c>
      <c r="AE47" s="13">
        <f t="shared" si="0"/>
        <v>0</v>
      </c>
      <c r="AF47" s="37">
        <f t="shared" si="1"/>
        <v>0</v>
      </c>
      <c r="AG47" s="6">
        <f t="shared" si="3"/>
        <v>0</v>
      </c>
      <c r="AH47" s="6"/>
    </row>
    <row r="48" spans="5:34" x14ac:dyDescent="0.25">
      <c r="E48" s="6"/>
      <c r="F48" s="6"/>
      <c r="G48" s="97" t="str">
        <f>IF(E48="GARÇON",_xlfn.XLOOKUP(F48,Tableau12[GARÇON],Tableau12[NOTE],"",1),_xlfn.XLOOKUP(F48,Tableau12[FILLE],Tableau12[NOTE],"",1))</f>
        <v/>
      </c>
      <c r="I48" s="8">
        <v>38</v>
      </c>
      <c r="J48" s="90" t="s">
        <v>98</v>
      </c>
      <c r="K48" s="204" t="s">
        <v>141</v>
      </c>
      <c r="L48" s="204"/>
      <c r="M48" s="63"/>
      <c r="N48" s="20"/>
      <c r="O48" s="20"/>
      <c r="P48" s="28"/>
      <c r="Q48" s="20" t="s">
        <v>7</v>
      </c>
      <c r="R48" s="20"/>
      <c r="S48" s="20"/>
      <c r="T48" s="20"/>
      <c r="U48" s="20"/>
      <c r="V48" s="20"/>
      <c r="W48" s="20"/>
      <c r="X48" s="20"/>
      <c r="Y48" s="98" t="s">
        <v>229</v>
      </c>
      <c r="Z48" s="6" t="str">
        <f>IF(J48="g",_xlfn.XLOOKUP(Y48,Tableau12[GARÇON],Tableau12[NOTE],"",),_xlfn.XLOOKUP(Y48,Tableau12[FILLE],Tableau12[NOTE],"",1))</f>
        <v/>
      </c>
      <c r="AA48" s="63"/>
      <c r="AB48" s="20"/>
      <c r="AC48" s="21"/>
      <c r="AD48" s="6">
        <f t="shared" si="2"/>
        <v>0</v>
      </c>
      <c r="AE48" s="13">
        <f t="shared" si="0"/>
        <v>0</v>
      </c>
      <c r="AF48" s="37">
        <f t="shared" si="1"/>
        <v>1</v>
      </c>
      <c r="AG48" s="6">
        <f t="shared" si="3"/>
        <v>0</v>
      </c>
      <c r="AH48" s="6"/>
    </row>
    <row r="49" spans="9:34" x14ac:dyDescent="0.25">
      <c r="I49" s="5">
        <v>39</v>
      </c>
      <c r="J49" s="80" t="s">
        <v>99</v>
      </c>
      <c r="K49" s="204" t="s">
        <v>142</v>
      </c>
      <c r="L49" s="204"/>
      <c r="M49" s="60"/>
      <c r="N49" s="13"/>
      <c r="O49" s="13"/>
      <c r="P49" s="25"/>
      <c r="Q49" s="13"/>
      <c r="R49" s="13"/>
      <c r="S49" s="13"/>
      <c r="T49" s="13"/>
      <c r="U49" s="13"/>
      <c r="V49" s="13"/>
      <c r="W49" s="13"/>
      <c r="X49" s="13"/>
      <c r="Y49" s="12">
        <v>3.16</v>
      </c>
      <c r="Z49" s="89"/>
      <c r="AA49" s="60"/>
      <c r="AB49" s="13"/>
      <c r="AC49" s="17"/>
      <c r="AD49" s="6">
        <f t="shared" si="2"/>
        <v>0</v>
      </c>
      <c r="AE49" s="13">
        <f t="shared" si="0"/>
        <v>0</v>
      </c>
      <c r="AF49" s="37">
        <f t="shared" si="1"/>
        <v>0</v>
      </c>
      <c r="AG49" s="6">
        <f t="shared" si="3"/>
        <v>0</v>
      </c>
      <c r="AH49" s="6"/>
    </row>
    <row r="50" spans="9:34" x14ac:dyDescent="0.25">
      <c r="I50" s="5">
        <v>40</v>
      </c>
      <c r="J50" s="80" t="s">
        <v>99</v>
      </c>
      <c r="K50" s="204"/>
      <c r="L50" s="204"/>
      <c r="M50" s="60"/>
      <c r="N50" s="13"/>
      <c r="O50" s="13"/>
      <c r="P50" s="25"/>
      <c r="Q50" s="13"/>
      <c r="R50" s="13"/>
      <c r="S50" s="13"/>
      <c r="T50" s="13"/>
      <c r="U50" s="13"/>
      <c r="V50" s="13"/>
      <c r="W50" s="13"/>
      <c r="X50" s="13"/>
      <c r="Y50" s="1"/>
      <c r="Z50" s="31"/>
      <c r="AA50" s="60"/>
      <c r="AB50" s="13"/>
      <c r="AC50" s="17"/>
      <c r="AD50" s="6">
        <f t="shared" si="2"/>
        <v>0</v>
      </c>
      <c r="AE50" s="13">
        <f t="shared" si="0"/>
        <v>0</v>
      </c>
      <c r="AF50" s="37">
        <f t="shared" si="1"/>
        <v>0</v>
      </c>
      <c r="AG50" s="6">
        <f t="shared" si="3"/>
        <v>0</v>
      </c>
      <c r="AH50" s="6"/>
    </row>
    <row r="51" spans="9:34" x14ac:dyDescent="0.25">
      <c r="I51" s="5">
        <v>41</v>
      </c>
      <c r="J51" s="80"/>
      <c r="K51" s="9"/>
      <c r="L51" s="31"/>
      <c r="M51" s="13"/>
      <c r="N51" s="13"/>
      <c r="O51" s="13"/>
      <c r="P51" s="25"/>
      <c r="Q51" s="13"/>
      <c r="R51" s="13"/>
      <c r="S51" s="13"/>
      <c r="T51" s="13"/>
      <c r="U51" s="13"/>
      <c r="V51" s="13"/>
      <c r="W51" s="13"/>
      <c r="X51" s="13"/>
      <c r="Y51" s="1"/>
      <c r="Z51" s="1"/>
      <c r="AA51" s="60"/>
      <c r="AB51" s="13"/>
      <c r="AC51" s="17"/>
      <c r="AD51" s="6">
        <f t="shared" si="2"/>
        <v>0</v>
      </c>
      <c r="AE51" s="13">
        <f t="shared" si="0"/>
        <v>0</v>
      </c>
      <c r="AF51" s="37">
        <f t="shared" si="1"/>
        <v>0</v>
      </c>
      <c r="AG51" s="6">
        <f t="shared" si="3"/>
        <v>0</v>
      </c>
      <c r="AH51" s="6"/>
    </row>
    <row r="52" spans="9:34" x14ac:dyDescent="0.25">
      <c r="I52" s="4">
        <v>42</v>
      </c>
      <c r="J52" s="80" t="s">
        <v>99</v>
      </c>
      <c r="K52" s="6" t="s">
        <v>228</v>
      </c>
      <c r="L52" s="1"/>
      <c r="M52" s="13"/>
      <c r="N52" s="13"/>
      <c r="O52" s="13"/>
      <c r="P52" s="25"/>
      <c r="Q52" s="13"/>
      <c r="R52" s="13"/>
      <c r="S52" s="13"/>
      <c r="T52" s="13"/>
      <c r="U52" s="13"/>
      <c r="V52" s="13"/>
      <c r="W52" s="13"/>
      <c r="X52" s="13"/>
      <c r="Y52" s="1">
        <v>3.39</v>
      </c>
      <c r="Z52" s="1"/>
      <c r="AA52" s="60"/>
      <c r="AB52" s="13"/>
      <c r="AC52" s="17"/>
      <c r="AD52" s="6">
        <f t="shared" si="2"/>
        <v>0</v>
      </c>
      <c r="AE52" s="13">
        <f t="shared" si="0"/>
        <v>0</v>
      </c>
      <c r="AF52" s="37">
        <f t="shared" si="1"/>
        <v>0</v>
      </c>
      <c r="AG52" s="6">
        <f t="shared" si="3"/>
        <v>0</v>
      </c>
      <c r="AH52" s="6"/>
    </row>
    <row r="53" spans="9:34" x14ac:dyDescent="0.25">
      <c r="I53" s="5">
        <v>43</v>
      </c>
      <c r="J53" s="80"/>
      <c r="K53" s="6"/>
      <c r="L53" s="1"/>
      <c r="M53" s="13"/>
      <c r="N53" s="13"/>
      <c r="O53" s="13"/>
      <c r="P53" s="25"/>
      <c r="Q53" s="13"/>
      <c r="R53" s="13"/>
      <c r="S53" s="13"/>
      <c r="T53" s="13"/>
      <c r="U53" s="13"/>
      <c r="V53" s="13"/>
      <c r="W53" s="13"/>
      <c r="X53" s="13"/>
      <c r="Y53" s="1"/>
      <c r="Z53" s="1"/>
      <c r="AA53" s="60"/>
      <c r="AB53" s="13"/>
      <c r="AC53" s="17"/>
      <c r="AD53" s="6">
        <f t="shared" si="2"/>
        <v>0</v>
      </c>
      <c r="AE53" s="13">
        <f t="shared" si="0"/>
        <v>0</v>
      </c>
      <c r="AF53" s="37">
        <f t="shared" si="1"/>
        <v>0</v>
      </c>
      <c r="AG53" s="6">
        <f t="shared" si="3"/>
        <v>0</v>
      </c>
      <c r="AH53" s="6"/>
    </row>
    <row r="54" spans="9:34" x14ac:dyDescent="0.25">
      <c r="M54" s="33">
        <v>45553</v>
      </c>
      <c r="O54" s="33">
        <v>45555</v>
      </c>
      <c r="P54" s="29">
        <v>45560</v>
      </c>
      <c r="Q54" s="33">
        <v>45562</v>
      </c>
      <c r="Z54" s="1"/>
    </row>
    <row r="55" spans="9:34" x14ac:dyDescent="0.25">
      <c r="M55" s="2" t="s">
        <v>35</v>
      </c>
    </row>
  </sheetData>
  <mergeCells count="74">
    <mergeCell ref="K47:L47"/>
    <mergeCell ref="K48:L48"/>
    <mergeCell ref="K49:L49"/>
    <mergeCell ref="K50:L50"/>
    <mergeCell ref="K41:L41"/>
    <mergeCell ref="K42:L42"/>
    <mergeCell ref="K43:L43"/>
    <mergeCell ref="K44:L44"/>
    <mergeCell ref="K45:L45"/>
    <mergeCell ref="K46:L46"/>
    <mergeCell ref="K40:L40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16:L16"/>
    <mergeCell ref="X8:X10"/>
    <mergeCell ref="Y8:AA8"/>
    <mergeCell ref="AB8:AB10"/>
    <mergeCell ref="AC8:AC10"/>
    <mergeCell ref="I9:K10"/>
    <mergeCell ref="Y9:Y10"/>
    <mergeCell ref="Z9:Z10"/>
    <mergeCell ref="AA9:AA10"/>
    <mergeCell ref="R8:R10"/>
    <mergeCell ref="S8:S10"/>
    <mergeCell ref="T8:T10"/>
    <mergeCell ref="U8:U10"/>
    <mergeCell ref="V8:V10"/>
    <mergeCell ref="W8:W10"/>
    <mergeCell ref="K11:L11"/>
    <mergeCell ref="AD1:AD3"/>
    <mergeCell ref="AE1:AE3"/>
    <mergeCell ref="AF1:AF3"/>
    <mergeCell ref="AG1:AH3"/>
    <mergeCell ref="L3:X4"/>
    <mergeCell ref="AD4:AD10"/>
    <mergeCell ref="AE4:AE10"/>
    <mergeCell ref="AF4:AF10"/>
    <mergeCell ref="AG4:AG10"/>
    <mergeCell ref="AH4:AH10"/>
    <mergeCell ref="L7:X7"/>
    <mergeCell ref="Y7:AC7"/>
    <mergeCell ref="I8:K8"/>
    <mergeCell ref="L8:L10"/>
    <mergeCell ref="M8:M10"/>
    <mergeCell ref="N8:N10"/>
    <mergeCell ref="O8:O10"/>
    <mergeCell ref="P8:P10"/>
    <mergeCell ref="Q8:Q10"/>
    <mergeCell ref="I1:K7"/>
  </mergeCells>
  <conditionalFormatting sqref="K11:L50">
    <cfRule type="expression" dxfId="16" priority="1">
      <formula>$B11&lt;&gt;""</formula>
    </cfRule>
  </conditionalFormatting>
  <conditionalFormatting sqref="AE11:AE53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{586D17A6-6F05-4B7D-BEF9-9B4474456FD9}</x14:id>
        </ext>
      </extLst>
    </cfRule>
  </conditionalFormatting>
  <conditionalFormatting sqref="AF11:AF53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{BBEDE52F-9C64-4723-B3B0-1C2250E0E84B}</x14:id>
        </ext>
      </extLst>
    </cfRule>
  </conditionalFormatting>
  <dataValidations count="1">
    <dataValidation type="list" allowBlank="1" showInputMessage="1" showErrorMessage="1" sqref="E9:E28" xr:uid="{084F38F0-A93E-49D3-8190-4458168CE823}">
      <formula1>Genre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6D17A6-6F05-4B7D-BEF9-9B4474456FD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AE11:AE53</xm:sqref>
        </x14:conditionalFormatting>
        <x14:conditionalFormatting xmlns:xm="http://schemas.microsoft.com/office/excel/2006/main">
          <x14:cfRule type="dataBar" id="{BBEDE52F-9C64-4723-B3B0-1C2250E0E84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AF11:AF53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98B70BD-19BC-4801-BECA-F67E65600E75}">
          <x14:formula1>
            <xm:f>BD!$D$4:$D$5</xm:f>
          </x14:formula1>
          <xm:sqref>J11:J53</xm:sqref>
        </x14:dataValidation>
        <x14:dataValidation type="list" allowBlank="1" showInputMessage="1" showErrorMessage="1" xr:uid="{3375AA44-FB6F-4644-A502-53987CF8DBCA}">
          <x14:formula1>
            <xm:f>BD!$B$4:$B$6</xm:f>
          </x14:formula1>
          <xm:sqref>L51:L53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4A302-3B50-4AE9-9F51-CB04A9FE9A5F}">
  <sheetPr>
    <tabColor theme="5" tint="-0.249977111117893"/>
  </sheetPr>
  <dimension ref="A1:AH54"/>
  <sheetViews>
    <sheetView topLeftCell="I12" workbookViewId="0">
      <selection activeCell="Z11" sqref="Z11"/>
    </sheetView>
  </sheetViews>
  <sheetFormatPr baseColWidth="10" defaultRowHeight="13.8" x14ac:dyDescent="0.25"/>
  <cols>
    <col min="1" max="8" width="0" style="2" hidden="1" customWidth="1"/>
    <col min="9" max="10" width="4.3984375" style="2" customWidth="1"/>
    <col min="11" max="11" width="24.296875" style="2" bestFit="1" customWidth="1"/>
    <col min="12" max="21" width="5.5" style="2" customWidth="1"/>
    <col min="22" max="23" width="6.5" style="2" bestFit="1" customWidth="1"/>
    <col min="24" max="24" width="5.5" style="2" customWidth="1"/>
    <col min="25" max="25" width="6.59765625" style="2" customWidth="1"/>
    <col min="26" max="26" width="15.796875" style="2" bestFit="1" customWidth="1"/>
    <col min="27" max="28" width="6.59765625" style="2" customWidth="1"/>
    <col min="29" max="29" width="8.796875" style="2" customWidth="1"/>
    <col min="30" max="16384" width="11.19921875" style="2"/>
  </cols>
  <sheetData>
    <row r="1" spans="1:34" ht="13.8" customHeight="1" x14ac:dyDescent="0.25">
      <c r="I1" s="109" t="s">
        <v>6</v>
      </c>
      <c r="J1" s="109"/>
      <c r="K1" s="110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193" t="s">
        <v>21</v>
      </c>
      <c r="AE1" s="198" t="s">
        <v>26</v>
      </c>
      <c r="AF1" s="201" t="s">
        <v>7</v>
      </c>
      <c r="AG1" s="170" t="s">
        <v>29</v>
      </c>
      <c r="AH1" s="171"/>
    </row>
    <row r="2" spans="1:34" ht="14.4" thickBot="1" x14ac:dyDescent="0.3">
      <c r="I2" s="110"/>
      <c r="J2" s="110"/>
      <c r="K2" s="110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194"/>
      <c r="AE2" s="199"/>
      <c r="AF2" s="202"/>
      <c r="AG2" s="172"/>
      <c r="AH2" s="173"/>
    </row>
    <row r="3" spans="1:34" ht="13.8" customHeight="1" thickBot="1" x14ac:dyDescent="0.3">
      <c r="I3" s="110"/>
      <c r="J3" s="110"/>
      <c r="K3" s="110"/>
      <c r="L3" s="123" t="s">
        <v>0</v>
      </c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  <c r="Y3" s="7"/>
      <c r="Z3" s="7"/>
      <c r="AA3" s="7"/>
      <c r="AB3" s="7"/>
      <c r="AC3" s="7"/>
      <c r="AD3" s="194"/>
      <c r="AE3" s="200"/>
      <c r="AF3" s="203"/>
      <c r="AG3" s="174"/>
      <c r="AH3" s="175"/>
    </row>
    <row r="4" spans="1:34" ht="13.8" customHeight="1" thickBot="1" x14ac:dyDescent="0.3">
      <c r="I4" s="110"/>
      <c r="J4" s="110"/>
      <c r="K4" s="110"/>
      <c r="L4" s="126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8"/>
      <c r="Y4" s="7"/>
      <c r="Z4" s="7"/>
      <c r="AA4" s="7"/>
      <c r="AB4" s="7"/>
      <c r="AC4" s="7"/>
      <c r="AD4" s="195" t="s">
        <v>20</v>
      </c>
      <c r="AE4" s="196" t="s">
        <v>22</v>
      </c>
      <c r="AF4" s="176" t="s">
        <v>25</v>
      </c>
      <c r="AG4" s="178" t="s">
        <v>27</v>
      </c>
      <c r="AH4" s="181" t="s">
        <v>28</v>
      </c>
    </row>
    <row r="5" spans="1:34" x14ac:dyDescent="0.25">
      <c r="I5" s="110"/>
      <c r="J5" s="110"/>
      <c r="K5" s="110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95"/>
      <c r="AE5" s="197"/>
      <c r="AF5" s="177"/>
      <c r="AG5" s="179"/>
      <c r="AH5" s="182"/>
    </row>
    <row r="6" spans="1:34" x14ac:dyDescent="0.25">
      <c r="I6" s="110"/>
      <c r="J6" s="110"/>
      <c r="K6" s="110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95"/>
      <c r="AE6" s="197"/>
      <c r="AF6" s="177"/>
      <c r="AG6" s="179"/>
      <c r="AH6" s="182"/>
    </row>
    <row r="7" spans="1:34" ht="14.4" customHeight="1" thickBot="1" x14ac:dyDescent="0.3">
      <c r="I7" s="111"/>
      <c r="J7" s="111"/>
      <c r="K7" s="111"/>
      <c r="L7" s="129" t="s">
        <v>1</v>
      </c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1"/>
      <c r="Y7" s="132" t="s">
        <v>2</v>
      </c>
      <c r="Z7" s="133"/>
      <c r="AA7" s="133"/>
      <c r="AB7" s="133"/>
      <c r="AC7" s="133"/>
      <c r="AD7" s="195"/>
      <c r="AE7" s="197"/>
      <c r="AF7" s="177"/>
      <c r="AG7" s="179"/>
      <c r="AH7" s="182"/>
    </row>
    <row r="8" spans="1:34" ht="41.4" customHeight="1" x14ac:dyDescent="0.3">
      <c r="A8" s="92" t="s">
        <v>93</v>
      </c>
      <c r="B8" s="92" t="s">
        <v>221</v>
      </c>
      <c r="C8" s="92" t="s">
        <v>95</v>
      </c>
      <c r="D8"/>
      <c r="E8" s="93" t="s">
        <v>222</v>
      </c>
      <c r="F8" s="93" t="s">
        <v>223</v>
      </c>
      <c r="G8" s="94" t="s">
        <v>224</v>
      </c>
      <c r="I8" s="112" t="s">
        <v>19</v>
      </c>
      <c r="J8" s="113"/>
      <c r="K8" s="114"/>
      <c r="L8" s="115" t="s">
        <v>15</v>
      </c>
      <c r="M8" s="158" t="s">
        <v>3</v>
      </c>
      <c r="N8" s="139" t="s">
        <v>42</v>
      </c>
      <c r="O8" s="161" t="s">
        <v>41</v>
      </c>
      <c r="P8" s="164" t="s">
        <v>43</v>
      </c>
      <c r="Q8" s="167" t="s">
        <v>44</v>
      </c>
      <c r="R8" s="155" t="s">
        <v>45</v>
      </c>
      <c r="S8" s="184" t="s">
        <v>46</v>
      </c>
      <c r="T8" s="187" t="s">
        <v>47</v>
      </c>
      <c r="U8" s="190" t="s">
        <v>33</v>
      </c>
      <c r="V8" s="139" t="s">
        <v>32</v>
      </c>
      <c r="W8" s="139" t="s">
        <v>31</v>
      </c>
      <c r="X8" s="142" t="s">
        <v>18</v>
      </c>
      <c r="Y8" s="118" t="s">
        <v>4</v>
      </c>
      <c r="Z8" s="118"/>
      <c r="AA8" s="119"/>
      <c r="AB8" s="120" t="s">
        <v>38</v>
      </c>
      <c r="AC8" s="134" t="s">
        <v>39</v>
      </c>
      <c r="AD8" s="195"/>
      <c r="AE8" s="197"/>
      <c r="AF8" s="177"/>
      <c r="AG8" s="179"/>
      <c r="AH8" s="182"/>
    </row>
    <row r="9" spans="1:34" ht="23.4" customHeight="1" x14ac:dyDescent="0.3">
      <c r="A9" s="95">
        <v>6</v>
      </c>
      <c r="B9" s="95">
        <v>3.4</v>
      </c>
      <c r="C9" s="95">
        <v>2.17</v>
      </c>
      <c r="D9"/>
      <c r="E9" s="96"/>
      <c r="F9" s="97"/>
      <c r="G9" s="97" t="str">
        <f>IF(E9="GARÇON",_xlfn.XLOOKUP(F9,Tableau124[GARÇON],Tableau124[NOTE],"",1),_xlfn.XLOOKUP(F9,Tableau124[FILLE],Tableau124[NOTE],"",1))</f>
        <v/>
      </c>
      <c r="I9" s="145" t="s">
        <v>96</v>
      </c>
      <c r="J9" s="146"/>
      <c r="K9" s="147"/>
      <c r="L9" s="116"/>
      <c r="M9" s="159"/>
      <c r="N9" s="140"/>
      <c r="O9" s="162"/>
      <c r="P9" s="165"/>
      <c r="Q9" s="168"/>
      <c r="R9" s="156"/>
      <c r="S9" s="185"/>
      <c r="T9" s="188"/>
      <c r="U9" s="191"/>
      <c r="V9" s="140"/>
      <c r="W9" s="140"/>
      <c r="X9" s="143"/>
      <c r="Y9" s="151" t="s">
        <v>219</v>
      </c>
      <c r="Z9" s="137" t="s">
        <v>220</v>
      </c>
      <c r="AA9" s="153" t="s">
        <v>37</v>
      </c>
      <c r="AB9" s="121"/>
      <c r="AC9" s="135"/>
      <c r="AD9" s="195"/>
      <c r="AE9" s="197"/>
      <c r="AF9" s="177"/>
      <c r="AG9" s="179"/>
      <c r="AH9" s="182"/>
    </row>
    <row r="10" spans="1:34" ht="14.4" customHeight="1" thickBot="1" x14ac:dyDescent="0.35">
      <c r="A10" s="95">
        <v>5.7</v>
      </c>
      <c r="B10" s="95">
        <v>3.48</v>
      </c>
      <c r="C10" s="95">
        <v>2.25</v>
      </c>
      <c r="D10"/>
      <c r="E10" s="96"/>
      <c r="F10" s="97"/>
      <c r="G10" s="97" t="str">
        <f>IF(E10="GARÇON",_xlfn.XLOOKUP(F10,Tableau124[GARÇON],Tableau124[NOTE],"",1),_xlfn.XLOOKUP(F10,Tableau124[FILLE],Tableau124[NOTE],"",1))</f>
        <v/>
      </c>
      <c r="I10" s="148"/>
      <c r="J10" s="149"/>
      <c r="K10" s="150"/>
      <c r="L10" s="117"/>
      <c r="M10" s="160"/>
      <c r="N10" s="141"/>
      <c r="O10" s="163"/>
      <c r="P10" s="166"/>
      <c r="Q10" s="169"/>
      <c r="R10" s="157"/>
      <c r="S10" s="186"/>
      <c r="T10" s="189"/>
      <c r="U10" s="192"/>
      <c r="V10" s="141"/>
      <c r="W10" s="141"/>
      <c r="X10" s="144"/>
      <c r="Y10" s="152"/>
      <c r="Z10" s="138"/>
      <c r="AA10" s="154"/>
      <c r="AB10" s="122"/>
      <c r="AC10" s="136"/>
      <c r="AD10" s="195"/>
      <c r="AE10" s="197"/>
      <c r="AF10" s="177"/>
      <c r="AG10" s="180"/>
      <c r="AH10" s="183"/>
    </row>
    <row r="11" spans="1:34" ht="15.6" x14ac:dyDescent="0.3">
      <c r="A11" s="95">
        <v>5.4</v>
      </c>
      <c r="B11" s="95">
        <v>3.56</v>
      </c>
      <c r="C11" s="95">
        <v>2.33</v>
      </c>
      <c r="D11"/>
      <c r="E11" s="96"/>
      <c r="F11" s="97"/>
      <c r="G11" s="97" t="str">
        <f>IF(E11="GARÇON",_xlfn.XLOOKUP(F11,Tableau124[GARÇON],Tableau124[NOTE],"",1),_xlfn.XLOOKUP(F11,Tableau124[FILLE],Tableau124[NOTE],"",1))</f>
        <v/>
      </c>
      <c r="I11" s="5">
        <v>1</v>
      </c>
      <c r="J11" s="90" t="s">
        <v>99</v>
      </c>
      <c r="K11" s="108" t="s">
        <v>143</v>
      </c>
      <c r="L11" s="108"/>
      <c r="M11" s="31"/>
      <c r="N11" s="31"/>
      <c r="O11" s="45"/>
      <c r="P11" s="53"/>
      <c r="Q11" s="6"/>
      <c r="R11" s="31"/>
      <c r="S11" s="31"/>
      <c r="T11" s="31"/>
      <c r="U11" s="31"/>
      <c r="V11" s="31"/>
      <c r="W11" s="31"/>
      <c r="X11" s="31"/>
      <c r="Y11" s="86"/>
      <c r="Z11" s="6" t="str">
        <f>IF(J11="g",_xlfn.XLOOKUP(Y11,Tableau124[GARÇON],Tableau124[NOTE],"",),_xlfn.XLOOKUP(Y11,Tableau124[FILLE],Tableau124[NOTE],"",1))</f>
        <v/>
      </c>
      <c r="AA11" s="56"/>
      <c r="AB11" s="1"/>
      <c r="AC11" s="12"/>
      <c r="AD11" s="6">
        <f>SUM(Z11:AC11)</f>
        <v>0</v>
      </c>
      <c r="AE11" s="13">
        <f t="shared" ref="AE11:AE53" si="0">COUNTIF(M11:X11,"T")</f>
        <v>0</v>
      </c>
      <c r="AF11" s="37">
        <f t="shared" ref="AF11:AF53" si="1">COUNTIF(M11:W11,"A")</f>
        <v>0</v>
      </c>
      <c r="AG11" s="6">
        <f>SUM(AA11:AC11)</f>
        <v>0</v>
      </c>
      <c r="AH11" s="6"/>
    </row>
    <row r="12" spans="1:34" ht="15.6" x14ac:dyDescent="0.3">
      <c r="A12" s="95">
        <v>5.0999999999999996</v>
      </c>
      <c r="B12" s="95">
        <v>4.04</v>
      </c>
      <c r="C12" s="95">
        <v>2.41</v>
      </c>
      <c r="D12"/>
      <c r="E12" s="96"/>
      <c r="F12" s="97"/>
      <c r="G12" s="97" t="str">
        <f>IF(E12="GARÇON",_xlfn.XLOOKUP(F12,Tableau124[GARÇON],Tableau124[NOTE],"",1),_xlfn.XLOOKUP(F12,Tableau124[FILLE],Tableau124[NOTE],"",1))</f>
        <v/>
      </c>
      <c r="I12" s="5">
        <v>2</v>
      </c>
      <c r="J12" s="91" t="s">
        <v>99</v>
      </c>
      <c r="K12" s="108" t="s">
        <v>144</v>
      </c>
      <c r="L12" s="108"/>
      <c r="M12" s="1"/>
      <c r="N12" s="1"/>
      <c r="O12" s="40"/>
      <c r="P12" s="12"/>
      <c r="Q12" s="6" t="s">
        <v>7</v>
      </c>
      <c r="R12" s="1"/>
      <c r="S12" s="1"/>
      <c r="T12" s="1"/>
      <c r="U12" s="1"/>
      <c r="V12" s="1"/>
      <c r="W12" s="1"/>
      <c r="X12" s="1"/>
      <c r="Y12" s="12"/>
      <c r="Z12" s="6" t="str">
        <f>IF(J12="g",_xlfn.XLOOKUP(Y12,Tableau124[GARÇON],Tableau124[NOTE],"",),_xlfn.XLOOKUP(Y12,Tableau124[FILLE],Tableau124[NOTE],"",1))</f>
        <v/>
      </c>
      <c r="AA12" s="56"/>
      <c r="AB12" s="1"/>
      <c r="AC12" s="12"/>
      <c r="AD12" s="6">
        <f t="shared" ref="AD12:AD53" si="2">SUM(Z12:AC12)</f>
        <v>0</v>
      </c>
      <c r="AE12" s="13">
        <f t="shared" si="0"/>
        <v>0</v>
      </c>
      <c r="AF12" s="37">
        <f t="shared" si="1"/>
        <v>1</v>
      </c>
      <c r="AG12" s="6">
        <f t="shared" ref="AG12:AG53" si="3">SUM(AA12:AC12)</f>
        <v>0</v>
      </c>
      <c r="AH12" s="6"/>
    </row>
    <row r="13" spans="1:34" ht="15.6" x14ac:dyDescent="0.3">
      <c r="A13" s="95">
        <v>4.8</v>
      </c>
      <c r="B13" s="95">
        <v>4.12</v>
      </c>
      <c r="C13" s="95">
        <v>2.4900000000000002</v>
      </c>
      <c r="D13"/>
      <c r="E13" s="96"/>
      <c r="F13" s="97"/>
      <c r="G13" s="97" t="str">
        <f>IF(E13="GARÇON",_xlfn.XLOOKUP(F13,Tableau124[GARÇON],Tableau124[NOTE],"",1),_xlfn.XLOOKUP(F13,Tableau124[FILLE],Tableau124[NOTE],"",1))</f>
        <v/>
      </c>
      <c r="I13" s="5">
        <v>3</v>
      </c>
      <c r="J13" s="90" t="s">
        <v>98</v>
      </c>
      <c r="K13" s="108" t="s">
        <v>145</v>
      </c>
      <c r="L13" s="108"/>
      <c r="M13" s="1"/>
      <c r="N13" s="1"/>
      <c r="O13" s="40"/>
      <c r="P13" s="12"/>
      <c r="Q13" s="6"/>
      <c r="R13" s="1"/>
      <c r="S13" s="1"/>
      <c r="T13" s="1"/>
      <c r="U13" s="1"/>
      <c r="V13" s="1"/>
      <c r="W13" s="1"/>
      <c r="X13" s="1"/>
      <c r="Y13" s="12"/>
      <c r="Z13" s="6" t="str">
        <f>IF(J13="g",_xlfn.XLOOKUP(Y13,Tableau124[GARÇON],Tableau124[NOTE],"",),_xlfn.XLOOKUP(Y13,Tableau124[FILLE],Tableau124[NOTE],"",1))</f>
        <v/>
      </c>
      <c r="AA13" s="56"/>
      <c r="AB13" s="1"/>
      <c r="AC13" s="12"/>
      <c r="AD13" s="6">
        <f t="shared" si="2"/>
        <v>0</v>
      </c>
      <c r="AE13" s="13">
        <f t="shared" si="0"/>
        <v>0</v>
      </c>
      <c r="AF13" s="37">
        <f t="shared" si="1"/>
        <v>0</v>
      </c>
      <c r="AG13" s="6">
        <f t="shared" si="3"/>
        <v>0</v>
      </c>
      <c r="AH13" s="6"/>
    </row>
    <row r="14" spans="1:34" ht="15.6" x14ac:dyDescent="0.3">
      <c r="A14" s="95">
        <v>4.5</v>
      </c>
      <c r="B14" s="95">
        <v>4.2</v>
      </c>
      <c r="C14" s="95">
        <v>2.57</v>
      </c>
      <c r="D14"/>
      <c r="E14" s="96"/>
      <c r="F14" s="97"/>
      <c r="G14" s="97" t="str">
        <f>IF(E14="GARÇON",_xlfn.XLOOKUP(F14,Tableau124[GARÇON],Tableau124[NOTE],"",1),_xlfn.XLOOKUP(F14,Tableau124[FILLE],Tableau124[NOTE],"",1))</f>
        <v/>
      </c>
      <c r="I14" s="5">
        <v>4</v>
      </c>
      <c r="J14" s="90" t="s">
        <v>98</v>
      </c>
      <c r="K14" s="108" t="s">
        <v>146</v>
      </c>
      <c r="L14" s="108"/>
      <c r="M14" s="1"/>
      <c r="N14" s="1"/>
      <c r="O14" s="40"/>
      <c r="P14" s="12"/>
      <c r="Q14" s="6"/>
      <c r="R14" s="1"/>
      <c r="S14" s="1"/>
      <c r="T14" s="1"/>
      <c r="U14" s="1"/>
      <c r="V14" s="1"/>
      <c r="W14" s="1"/>
      <c r="X14" s="1"/>
      <c r="Y14" s="12"/>
      <c r="Z14" s="6" t="str">
        <f>IF(J14="g",_xlfn.XLOOKUP(Y14,Tableau124[GARÇON],Tableau124[NOTE],"",),_xlfn.XLOOKUP(Y14,Tableau124[FILLE],Tableau124[NOTE],"",1))</f>
        <v/>
      </c>
      <c r="AA14" s="56"/>
      <c r="AB14" s="1"/>
      <c r="AC14" s="12"/>
      <c r="AD14" s="6">
        <f t="shared" si="2"/>
        <v>0</v>
      </c>
      <c r="AE14" s="13">
        <f t="shared" si="0"/>
        <v>0</v>
      </c>
      <c r="AF14" s="37">
        <f t="shared" si="1"/>
        <v>0</v>
      </c>
      <c r="AG14" s="6">
        <f t="shared" si="3"/>
        <v>0</v>
      </c>
      <c r="AH14" s="6"/>
    </row>
    <row r="15" spans="1:34" ht="15.6" x14ac:dyDescent="0.3">
      <c r="A15" s="95">
        <v>4.2</v>
      </c>
      <c r="B15" s="95">
        <v>4.28</v>
      </c>
      <c r="C15" s="95">
        <v>3.05</v>
      </c>
      <c r="D15"/>
      <c r="E15" s="96"/>
      <c r="F15" s="97"/>
      <c r="G15" s="97" t="str">
        <f>IF(E15="GARÇON",_xlfn.XLOOKUP(F15,Tableau124[GARÇON],Tableau124[NOTE],"",1),_xlfn.XLOOKUP(F15,Tableau124[FILLE],Tableau124[NOTE],"",1))</f>
        <v/>
      </c>
      <c r="I15" s="64">
        <v>5</v>
      </c>
      <c r="J15" s="90" t="s">
        <v>98</v>
      </c>
      <c r="K15" s="108" t="s">
        <v>147</v>
      </c>
      <c r="L15" s="108"/>
      <c r="M15" s="38"/>
      <c r="N15" s="40"/>
      <c r="O15" s="40"/>
      <c r="P15" s="41"/>
      <c r="Q15" s="6"/>
      <c r="R15" s="38"/>
      <c r="S15" s="38"/>
      <c r="T15" s="38"/>
      <c r="U15" s="38"/>
      <c r="V15" s="38"/>
      <c r="W15" s="38"/>
      <c r="X15" s="38"/>
      <c r="Y15" s="12"/>
      <c r="Z15" s="6" t="str">
        <f>IF(J15="g",_xlfn.XLOOKUP(Y15,Tableau124[GARÇON],Tableau124[NOTE],"",),_xlfn.XLOOKUP(Y15,Tableau124[FILLE],Tableau124[NOTE],"",1))</f>
        <v/>
      </c>
      <c r="AA15" s="87"/>
      <c r="AB15" s="38"/>
      <c r="AC15" s="39"/>
      <c r="AD15" s="6">
        <f t="shared" si="2"/>
        <v>0</v>
      </c>
      <c r="AE15" s="13">
        <f t="shared" si="0"/>
        <v>0</v>
      </c>
      <c r="AF15" s="37">
        <f t="shared" si="1"/>
        <v>0</v>
      </c>
      <c r="AG15" s="6">
        <f t="shared" si="3"/>
        <v>0</v>
      </c>
      <c r="AH15" s="6"/>
    </row>
    <row r="16" spans="1:34" ht="15.6" x14ac:dyDescent="0.3">
      <c r="A16" s="95">
        <v>3.9</v>
      </c>
      <c r="B16" s="95">
        <v>4.3600000000000003</v>
      </c>
      <c r="C16" s="95">
        <v>3.13</v>
      </c>
      <c r="D16"/>
      <c r="E16" s="96"/>
      <c r="F16" s="97"/>
      <c r="G16" s="97" t="str">
        <f>IF(E16="GARÇON",_xlfn.XLOOKUP(F16,Tableau124[GARÇON],Tableau124[NOTE],"",1),_xlfn.XLOOKUP(F16,Tableau124[FILLE],Tableau124[NOTE],"",1))</f>
        <v/>
      </c>
      <c r="I16" s="65">
        <v>6</v>
      </c>
      <c r="J16" s="90" t="s">
        <v>98</v>
      </c>
      <c r="K16" s="108" t="s">
        <v>148</v>
      </c>
      <c r="L16" s="108"/>
      <c r="M16" s="40"/>
      <c r="N16" s="40"/>
      <c r="O16" s="40"/>
      <c r="P16" s="41"/>
      <c r="Q16" s="6"/>
      <c r="R16" s="40"/>
      <c r="S16" s="40"/>
      <c r="T16" s="40"/>
      <c r="U16" s="40"/>
      <c r="V16" s="40"/>
      <c r="W16" s="40"/>
      <c r="X16" s="40"/>
      <c r="Y16" s="12"/>
      <c r="Z16" s="6" t="str">
        <f>IF(J16="g",_xlfn.XLOOKUP(Y16,Tableau124[GARÇON],Tableau124[NOTE],"",),_xlfn.XLOOKUP(Y16,Tableau124[FILLE],Tableau124[NOTE],"",1))</f>
        <v/>
      </c>
      <c r="AA16" s="57"/>
      <c r="AB16" s="40"/>
      <c r="AC16" s="41"/>
      <c r="AD16" s="6">
        <f t="shared" si="2"/>
        <v>0</v>
      </c>
      <c r="AE16" s="13">
        <f t="shared" si="0"/>
        <v>0</v>
      </c>
      <c r="AF16" s="37">
        <f t="shared" si="1"/>
        <v>0</v>
      </c>
      <c r="AG16" s="6">
        <f t="shared" si="3"/>
        <v>0</v>
      </c>
      <c r="AH16" s="6"/>
    </row>
    <row r="17" spans="1:34" ht="15.6" x14ac:dyDescent="0.3">
      <c r="A17" s="95">
        <v>3.6</v>
      </c>
      <c r="B17" s="95">
        <v>4.4400000000000004</v>
      </c>
      <c r="C17" s="95">
        <v>3.21</v>
      </c>
      <c r="D17"/>
      <c r="E17" s="96"/>
      <c r="F17" s="97"/>
      <c r="G17" s="97" t="str">
        <f>IF(E17="GARÇON",_xlfn.XLOOKUP(F17,Tableau124[GARÇON],Tableau124[NOTE],"",1),_xlfn.XLOOKUP(F17,Tableau124[FILLE],Tableau124[NOTE],"",1))</f>
        <v/>
      </c>
      <c r="I17" s="65">
        <v>7</v>
      </c>
      <c r="J17" s="90" t="s">
        <v>98</v>
      </c>
      <c r="K17" s="108" t="s">
        <v>149</v>
      </c>
      <c r="L17" s="108"/>
      <c r="M17" s="40"/>
      <c r="N17" s="40"/>
      <c r="O17" s="40"/>
      <c r="P17" s="41"/>
      <c r="Q17" s="6"/>
      <c r="R17" s="40"/>
      <c r="S17" s="40"/>
      <c r="T17" s="40"/>
      <c r="U17" s="40"/>
      <c r="V17" s="40"/>
      <c r="W17" s="40"/>
      <c r="X17" s="40"/>
      <c r="Y17" s="12"/>
      <c r="Z17" s="6" t="str">
        <f>IF(J17="g",_xlfn.XLOOKUP(Y17,Tableau124[GARÇON],Tableau124[NOTE],"",),_xlfn.XLOOKUP(Y17,Tableau124[FILLE],Tableau124[NOTE],"",1))</f>
        <v/>
      </c>
      <c r="AA17" s="57"/>
      <c r="AB17" s="40"/>
      <c r="AC17" s="41"/>
      <c r="AD17" s="6">
        <f t="shared" si="2"/>
        <v>0</v>
      </c>
      <c r="AE17" s="13">
        <f t="shared" si="0"/>
        <v>0</v>
      </c>
      <c r="AF17" s="37">
        <f t="shared" si="1"/>
        <v>0</v>
      </c>
      <c r="AG17" s="6">
        <f t="shared" si="3"/>
        <v>0</v>
      </c>
      <c r="AH17" s="6"/>
    </row>
    <row r="18" spans="1:34" ht="15.6" x14ac:dyDescent="0.3">
      <c r="A18" s="95">
        <v>3.3</v>
      </c>
      <c r="B18" s="95">
        <v>4.5199999999999996</v>
      </c>
      <c r="C18" s="95">
        <v>3.29</v>
      </c>
      <c r="D18"/>
      <c r="E18" s="96"/>
      <c r="F18" s="97"/>
      <c r="G18" s="97" t="str">
        <f>IF(E18="GARÇON",_xlfn.XLOOKUP(F18,Tableau124[GARÇON],Tableau124[NOTE],"",1),_xlfn.XLOOKUP(F18,Tableau124[FILLE],Tableau124[NOTE],"",1))</f>
        <v/>
      </c>
      <c r="I18" s="65">
        <v>8</v>
      </c>
      <c r="J18" s="91" t="s">
        <v>99</v>
      </c>
      <c r="K18" s="108" t="s">
        <v>150</v>
      </c>
      <c r="L18" s="108"/>
      <c r="M18" s="40"/>
      <c r="N18" s="40"/>
      <c r="O18" s="40"/>
      <c r="P18" s="41"/>
      <c r="Q18" s="6" t="s">
        <v>7</v>
      </c>
      <c r="R18" s="40"/>
      <c r="S18" s="40"/>
      <c r="T18" s="40"/>
      <c r="U18" s="40"/>
      <c r="V18" s="40"/>
      <c r="W18" s="40"/>
      <c r="X18" s="40"/>
      <c r="Y18" s="12"/>
      <c r="Z18" s="6" t="str">
        <f>IF(J18="g",_xlfn.XLOOKUP(Y18,Tableau124[GARÇON],Tableau124[NOTE],"",),_xlfn.XLOOKUP(Y18,Tableau124[FILLE],Tableau124[NOTE],"",1))</f>
        <v/>
      </c>
      <c r="AA18" s="57"/>
      <c r="AB18" s="40"/>
      <c r="AC18" s="41"/>
      <c r="AD18" s="6">
        <f t="shared" si="2"/>
        <v>0</v>
      </c>
      <c r="AE18" s="13">
        <f t="shared" si="0"/>
        <v>0</v>
      </c>
      <c r="AF18" s="37">
        <f t="shared" si="1"/>
        <v>1</v>
      </c>
      <c r="AG18" s="6">
        <f t="shared" si="3"/>
        <v>0</v>
      </c>
      <c r="AH18" s="6"/>
    </row>
    <row r="19" spans="1:34" ht="15.6" x14ac:dyDescent="0.3">
      <c r="A19" s="95">
        <v>3</v>
      </c>
      <c r="B19" s="95">
        <v>5</v>
      </c>
      <c r="C19" s="95">
        <v>3.37</v>
      </c>
      <c r="D19"/>
      <c r="E19" s="96"/>
      <c r="F19" s="97"/>
      <c r="G19" s="97" t="str">
        <f>IF(E19="GARÇON",_xlfn.XLOOKUP(F19,Tableau124[GARÇON],Tableau124[NOTE],"",1),_xlfn.XLOOKUP(F19,Tableau124[FILLE],Tableau124[NOTE],"",1))</f>
        <v/>
      </c>
      <c r="I19" s="65">
        <v>9</v>
      </c>
      <c r="J19" s="91" t="s">
        <v>99</v>
      </c>
      <c r="K19" s="204" t="s">
        <v>151</v>
      </c>
      <c r="L19" s="204"/>
      <c r="M19" s="57"/>
      <c r="N19" s="40"/>
      <c r="O19" s="40"/>
      <c r="P19" s="41"/>
      <c r="Q19" s="6"/>
      <c r="R19" s="40"/>
      <c r="S19" s="40"/>
      <c r="T19" s="40"/>
      <c r="U19" s="40"/>
      <c r="V19" s="40"/>
      <c r="W19" s="40"/>
      <c r="X19" s="40"/>
      <c r="Y19" s="12"/>
      <c r="Z19" s="6" t="str">
        <f>IF(J19="g",_xlfn.XLOOKUP(Y19,Tableau124[GARÇON],Tableau124[NOTE],"",),_xlfn.XLOOKUP(Y19,Tableau124[FILLE],Tableau124[NOTE],"",1))</f>
        <v/>
      </c>
      <c r="AA19" s="57"/>
      <c r="AB19" s="40"/>
      <c r="AC19" s="41"/>
      <c r="AD19" s="6">
        <f t="shared" si="2"/>
        <v>0</v>
      </c>
      <c r="AE19" s="13">
        <f t="shared" si="0"/>
        <v>0</v>
      </c>
      <c r="AF19" s="37">
        <f t="shared" si="1"/>
        <v>0</v>
      </c>
      <c r="AG19" s="6">
        <f t="shared" si="3"/>
        <v>0</v>
      </c>
      <c r="AH19" s="6"/>
    </row>
    <row r="20" spans="1:34" ht="15.6" x14ac:dyDescent="0.3">
      <c r="A20" s="95">
        <v>2.7</v>
      </c>
      <c r="B20" s="95">
        <v>5.08</v>
      </c>
      <c r="C20" s="95">
        <v>3.45</v>
      </c>
      <c r="D20"/>
      <c r="E20" s="96"/>
      <c r="F20" s="97"/>
      <c r="G20" s="97" t="str">
        <f>IF(E20="GARÇON",_xlfn.XLOOKUP(F20,Tableau124[GARÇON],Tableau124[NOTE],"",1),_xlfn.XLOOKUP(F20,Tableau124[FILLE],Tableau124[NOTE],"",1))</f>
        <v/>
      </c>
      <c r="I20" s="65">
        <v>10</v>
      </c>
      <c r="J20" s="90" t="s">
        <v>98</v>
      </c>
      <c r="K20" s="204" t="s">
        <v>152</v>
      </c>
      <c r="L20" s="204"/>
      <c r="M20" s="57"/>
      <c r="N20" s="40"/>
      <c r="O20" s="40"/>
      <c r="P20" s="41"/>
      <c r="Q20" s="6"/>
      <c r="R20" s="40"/>
      <c r="S20" s="40"/>
      <c r="T20" s="40"/>
      <c r="U20" s="40"/>
      <c r="V20" s="40"/>
      <c r="W20" s="40"/>
      <c r="X20" s="40"/>
      <c r="Y20" s="12"/>
      <c r="Z20" s="6" t="str">
        <f>IF(J20="g",_xlfn.XLOOKUP(Y20,Tableau124[GARÇON],Tableau124[NOTE],"",),_xlfn.XLOOKUP(Y20,Tableau124[FILLE],Tableau124[NOTE],"",1))</f>
        <v/>
      </c>
      <c r="AA20" s="57"/>
      <c r="AB20" s="40"/>
      <c r="AC20" s="41"/>
      <c r="AD20" s="6">
        <f t="shared" si="2"/>
        <v>0</v>
      </c>
      <c r="AE20" s="13">
        <f t="shared" si="0"/>
        <v>0</v>
      </c>
      <c r="AF20" s="37">
        <f t="shared" si="1"/>
        <v>0</v>
      </c>
      <c r="AG20" s="6">
        <f t="shared" si="3"/>
        <v>0</v>
      </c>
      <c r="AH20" s="6"/>
    </row>
    <row r="21" spans="1:34" ht="15.6" x14ac:dyDescent="0.3">
      <c r="A21" s="95">
        <v>2.4</v>
      </c>
      <c r="B21" s="95">
        <v>5.16</v>
      </c>
      <c r="C21" s="95">
        <v>3.53</v>
      </c>
      <c r="D21"/>
      <c r="E21" s="96"/>
      <c r="F21" s="97"/>
      <c r="G21" s="97" t="str">
        <f>IF(E21="GARÇON",_xlfn.XLOOKUP(F21,Tableau124[GARÇON],Tableau124[NOTE],"",1),_xlfn.XLOOKUP(F21,Tableau124[FILLE],Tableau124[NOTE],"",1))</f>
        <v/>
      </c>
      <c r="I21" s="65">
        <v>11</v>
      </c>
      <c r="J21" s="91" t="s">
        <v>99</v>
      </c>
      <c r="K21" s="204" t="s">
        <v>153</v>
      </c>
      <c r="L21" s="204"/>
      <c r="M21" s="57"/>
      <c r="N21" s="40"/>
      <c r="O21" s="40"/>
      <c r="P21" s="41"/>
      <c r="Q21" s="6"/>
      <c r="R21" s="40"/>
      <c r="S21" s="40"/>
      <c r="T21" s="40"/>
      <c r="U21" s="40"/>
      <c r="V21" s="40"/>
      <c r="W21" s="40"/>
      <c r="X21" s="40"/>
      <c r="Y21" s="12"/>
      <c r="Z21" s="6" t="str">
        <f>IF(J21="g",_xlfn.XLOOKUP(Y21,Tableau124[GARÇON],Tableau124[NOTE],"",),_xlfn.XLOOKUP(Y21,Tableau124[FILLE],Tableau124[NOTE],"",1))</f>
        <v/>
      </c>
      <c r="AA21" s="57"/>
      <c r="AB21" s="40"/>
      <c r="AC21" s="41"/>
      <c r="AD21" s="6">
        <f t="shared" si="2"/>
        <v>0</v>
      </c>
      <c r="AE21" s="13">
        <f t="shared" si="0"/>
        <v>0</v>
      </c>
      <c r="AF21" s="37">
        <f t="shared" si="1"/>
        <v>0</v>
      </c>
      <c r="AG21" s="6">
        <f t="shared" si="3"/>
        <v>0</v>
      </c>
      <c r="AH21" s="6"/>
    </row>
    <row r="22" spans="1:34" ht="15.6" x14ac:dyDescent="0.3">
      <c r="A22" s="95">
        <v>2.1</v>
      </c>
      <c r="B22" s="95">
        <v>5.24</v>
      </c>
      <c r="C22" s="95">
        <v>4.01</v>
      </c>
      <c r="D22"/>
      <c r="E22" s="96"/>
      <c r="F22" s="97"/>
      <c r="G22" s="97" t="str">
        <f>IF(E22="GARÇON",_xlfn.XLOOKUP(F22,Tableau124[GARÇON],Tableau124[NOTE],"",1),_xlfn.XLOOKUP(F22,Tableau124[FILLE],Tableau124[NOTE],"",1))</f>
        <v/>
      </c>
      <c r="I22" s="64">
        <v>12</v>
      </c>
      <c r="J22" s="91" t="s">
        <v>99</v>
      </c>
      <c r="K22" s="204" t="s">
        <v>154</v>
      </c>
      <c r="L22" s="204"/>
      <c r="M22" s="87"/>
      <c r="N22" s="40"/>
      <c r="O22" s="40"/>
      <c r="P22" s="41"/>
      <c r="Q22" s="6"/>
      <c r="R22" s="44"/>
      <c r="S22" s="44"/>
      <c r="T22" s="44"/>
      <c r="U22" s="44"/>
      <c r="V22" s="44"/>
      <c r="W22" s="44"/>
      <c r="X22" s="44"/>
      <c r="Y22" s="12"/>
      <c r="Z22" s="6" t="str">
        <f>IF(J22="g",_xlfn.XLOOKUP(Y22,Tableau124[GARÇON],Tableau124[NOTE],"",),_xlfn.XLOOKUP(Y22,Tableau124[FILLE],Tableau124[NOTE],"",1))</f>
        <v/>
      </c>
      <c r="AA22" s="88"/>
      <c r="AB22" s="38"/>
      <c r="AC22" s="39"/>
      <c r="AD22" s="6">
        <f t="shared" si="2"/>
        <v>0</v>
      </c>
      <c r="AE22" s="13">
        <f t="shared" si="0"/>
        <v>0</v>
      </c>
      <c r="AF22" s="37">
        <f t="shared" si="1"/>
        <v>0</v>
      </c>
      <c r="AG22" s="6">
        <f t="shared" si="3"/>
        <v>0</v>
      </c>
      <c r="AH22" s="6"/>
    </row>
    <row r="23" spans="1:34" ht="15.6" x14ac:dyDescent="0.3">
      <c r="A23" s="95">
        <v>1.8</v>
      </c>
      <c r="B23" s="95">
        <v>5.32</v>
      </c>
      <c r="C23" s="95">
        <v>4.09</v>
      </c>
      <c r="D23"/>
      <c r="E23" s="96"/>
      <c r="F23" s="97"/>
      <c r="G23" s="97" t="str">
        <f>IF(E23="GARÇON",_xlfn.XLOOKUP(F23,Tableau124[GARÇON],Tableau124[NOTE],"",1),_xlfn.XLOOKUP(F23,Tableau124[FILLE],Tableau124[NOTE],"",1))</f>
        <v/>
      </c>
      <c r="I23" s="5">
        <v>13</v>
      </c>
      <c r="J23" s="90" t="s">
        <v>98</v>
      </c>
      <c r="K23" s="204" t="s">
        <v>155</v>
      </c>
      <c r="L23" s="204"/>
      <c r="M23" s="56"/>
      <c r="N23" s="1"/>
      <c r="O23" s="40"/>
      <c r="P23" s="12"/>
      <c r="Q23" s="6"/>
      <c r="R23" s="1"/>
      <c r="S23" s="1"/>
      <c r="T23" s="1"/>
      <c r="U23" s="1"/>
      <c r="V23" s="1"/>
      <c r="W23" s="1"/>
      <c r="X23" s="1"/>
      <c r="Y23" s="12"/>
      <c r="Z23" s="6" t="str">
        <f>IF(J23="g",_xlfn.XLOOKUP(Y23,Tableau124[GARÇON],Tableau124[NOTE],"",),_xlfn.XLOOKUP(Y23,Tableau124[FILLE],Tableau124[NOTE],"",1))</f>
        <v/>
      </c>
      <c r="AA23" s="56"/>
      <c r="AB23" s="1"/>
      <c r="AC23" s="12"/>
      <c r="AD23" s="6">
        <f t="shared" si="2"/>
        <v>0</v>
      </c>
      <c r="AE23" s="13">
        <f t="shared" si="0"/>
        <v>0</v>
      </c>
      <c r="AF23" s="37">
        <f t="shared" si="1"/>
        <v>0</v>
      </c>
      <c r="AG23" s="6">
        <f t="shared" si="3"/>
        <v>0</v>
      </c>
      <c r="AH23" s="6"/>
    </row>
    <row r="24" spans="1:34" ht="15.6" x14ac:dyDescent="0.3">
      <c r="A24" s="95">
        <v>1.5</v>
      </c>
      <c r="B24" s="95">
        <v>5.4</v>
      </c>
      <c r="C24" s="95">
        <v>4.17</v>
      </c>
      <c r="D24"/>
      <c r="E24" s="96"/>
      <c r="F24" s="97"/>
      <c r="G24" s="97" t="str">
        <f>IF(E24="GARÇON",_xlfn.XLOOKUP(F24,Tableau124[GARÇON],Tableau124[NOTE],"",1),_xlfn.XLOOKUP(F24,Tableau124[FILLE],Tableau124[NOTE],"",1))</f>
        <v/>
      </c>
      <c r="I24" s="5">
        <v>14</v>
      </c>
      <c r="J24" s="91" t="s">
        <v>99</v>
      </c>
      <c r="K24" s="204" t="s">
        <v>156</v>
      </c>
      <c r="L24" s="204"/>
      <c r="M24" s="56"/>
      <c r="N24" s="1"/>
      <c r="O24" s="40"/>
      <c r="P24" s="12"/>
      <c r="Q24" s="6"/>
      <c r="R24" s="1"/>
      <c r="S24" s="1"/>
      <c r="T24" s="1"/>
      <c r="U24" s="1"/>
      <c r="V24" s="1"/>
      <c r="W24" s="1"/>
      <c r="X24" s="1"/>
      <c r="Y24" s="12"/>
      <c r="Z24" s="6" t="str">
        <f>IF(J24="g",_xlfn.XLOOKUP(Y24,Tableau124[GARÇON],Tableau124[NOTE],"",),_xlfn.XLOOKUP(Y24,Tableau124[FILLE],Tableau124[NOTE],"",1))</f>
        <v/>
      </c>
      <c r="AA24" s="56"/>
      <c r="AB24" s="1"/>
      <c r="AC24" s="12"/>
      <c r="AD24" s="6">
        <f t="shared" si="2"/>
        <v>0</v>
      </c>
      <c r="AE24" s="13">
        <f t="shared" si="0"/>
        <v>0</v>
      </c>
      <c r="AF24" s="37">
        <f t="shared" si="1"/>
        <v>0</v>
      </c>
      <c r="AG24" s="6">
        <f t="shared" si="3"/>
        <v>0</v>
      </c>
      <c r="AH24" s="6"/>
    </row>
    <row r="25" spans="1:34" ht="15.6" x14ac:dyDescent="0.3">
      <c r="A25" s="95">
        <v>1.2</v>
      </c>
      <c r="B25" s="95">
        <v>5.48</v>
      </c>
      <c r="C25" s="95">
        <v>4.25</v>
      </c>
      <c r="D25"/>
      <c r="E25" s="96"/>
      <c r="F25" s="97"/>
      <c r="G25" s="97" t="str">
        <f>IF(E25="GARÇON",_xlfn.XLOOKUP(F25,Tableau124[GARÇON],Tableau124[NOTE],"",1),_xlfn.XLOOKUP(F25,Tableau124[FILLE],Tableau124[NOTE],"",1))</f>
        <v/>
      </c>
      <c r="I25" s="5">
        <v>15</v>
      </c>
      <c r="J25" s="91" t="s">
        <v>99</v>
      </c>
      <c r="K25" s="204" t="s">
        <v>157</v>
      </c>
      <c r="L25" s="204"/>
      <c r="M25" s="56"/>
      <c r="N25" s="1"/>
      <c r="O25" s="40"/>
      <c r="P25" s="12"/>
      <c r="Q25" s="6"/>
      <c r="R25" s="1"/>
      <c r="S25" s="1"/>
      <c r="T25" s="1"/>
      <c r="U25" s="1"/>
      <c r="V25" s="1"/>
      <c r="W25" s="1"/>
      <c r="X25" s="1"/>
      <c r="Y25" s="12"/>
      <c r="Z25" s="6" t="str">
        <f>IF(J25="g",_xlfn.XLOOKUP(Y25,Tableau124[GARÇON],Tableau124[NOTE],"",),_xlfn.XLOOKUP(Y25,Tableau124[FILLE],Tableau124[NOTE],"",1))</f>
        <v/>
      </c>
      <c r="AA25" s="56"/>
      <c r="AB25" s="1"/>
      <c r="AC25" s="12"/>
      <c r="AD25" s="6">
        <f t="shared" si="2"/>
        <v>0</v>
      </c>
      <c r="AE25" s="13">
        <f t="shared" si="0"/>
        <v>0</v>
      </c>
      <c r="AF25" s="37">
        <f t="shared" si="1"/>
        <v>0</v>
      </c>
      <c r="AG25" s="6">
        <f t="shared" si="3"/>
        <v>0</v>
      </c>
      <c r="AH25" s="6"/>
    </row>
    <row r="26" spans="1:34" ht="15.6" x14ac:dyDescent="0.3">
      <c r="A26" s="95">
        <v>0.9</v>
      </c>
      <c r="B26" s="95">
        <v>5.56</v>
      </c>
      <c r="C26" s="95">
        <v>4.33</v>
      </c>
      <c r="D26"/>
      <c r="E26" s="96"/>
      <c r="F26" s="97"/>
      <c r="G26" s="97" t="str">
        <f>IF(E26="GARÇON",_xlfn.XLOOKUP(F26,Tableau124[GARÇON],Tableau124[NOTE],"",1),_xlfn.XLOOKUP(F26,Tableau124[FILLE],Tableau124[NOTE],"",1))</f>
        <v/>
      </c>
      <c r="I26" s="5">
        <v>16</v>
      </c>
      <c r="J26" s="90" t="s">
        <v>98</v>
      </c>
      <c r="K26" s="204" t="s">
        <v>158</v>
      </c>
      <c r="L26" s="204"/>
      <c r="M26" s="56"/>
      <c r="N26" s="1"/>
      <c r="O26" s="40"/>
      <c r="P26" s="12"/>
      <c r="Q26" s="6"/>
      <c r="R26" s="1"/>
      <c r="S26" s="1"/>
      <c r="T26" s="1"/>
      <c r="U26" s="1"/>
      <c r="V26" s="1"/>
      <c r="W26" s="1"/>
      <c r="X26" s="1"/>
      <c r="Y26" s="12"/>
      <c r="Z26" s="6" t="str">
        <f>IF(J26="g",_xlfn.XLOOKUP(Y26,Tableau124[GARÇON],Tableau124[NOTE],"",),_xlfn.XLOOKUP(Y26,Tableau124[FILLE],Tableau124[NOTE],"",1))</f>
        <v/>
      </c>
      <c r="AA26" s="56"/>
      <c r="AB26" s="1"/>
      <c r="AC26" s="12"/>
      <c r="AD26" s="6">
        <f t="shared" si="2"/>
        <v>0</v>
      </c>
      <c r="AE26" s="13">
        <f t="shared" si="0"/>
        <v>0</v>
      </c>
      <c r="AF26" s="37">
        <f t="shared" si="1"/>
        <v>0</v>
      </c>
      <c r="AG26" s="6">
        <f t="shared" si="3"/>
        <v>0</v>
      </c>
      <c r="AH26" s="6"/>
    </row>
    <row r="27" spans="1:34" ht="15.6" x14ac:dyDescent="0.3">
      <c r="A27" s="95">
        <v>0.6</v>
      </c>
      <c r="B27" s="95">
        <v>6.04</v>
      </c>
      <c r="C27" s="95">
        <v>4.41</v>
      </c>
      <c r="D27"/>
      <c r="E27" s="96"/>
      <c r="F27" s="97"/>
      <c r="G27" s="97" t="str">
        <f>IF(E27="GARÇON",_xlfn.XLOOKUP(F27,Tableau124[GARÇON],Tableau124[NOTE],"",1),_xlfn.XLOOKUP(F27,Tableau124[FILLE],Tableau124[NOTE],"",1))</f>
        <v/>
      </c>
      <c r="I27" s="5">
        <v>17</v>
      </c>
      <c r="J27" s="91" t="s">
        <v>99</v>
      </c>
      <c r="K27" s="204" t="s">
        <v>159</v>
      </c>
      <c r="L27" s="204"/>
      <c r="M27" s="56"/>
      <c r="N27" s="1"/>
      <c r="O27" s="40"/>
      <c r="P27" s="12"/>
      <c r="Q27" s="6"/>
      <c r="R27" s="1"/>
      <c r="S27" s="1"/>
      <c r="T27" s="1"/>
      <c r="U27" s="1"/>
      <c r="V27" s="1"/>
      <c r="W27" s="1"/>
      <c r="X27" s="1"/>
      <c r="Y27" s="12"/>
      <c r="Z27" s="6" t="str">
        <f>IF(J27="g",_xlfn.XLOOKUP(Y27,Tableau124[GARÇON],Tableau124[NOTE],"",),_xlfn.XLOOKUP(Y27,Tableau124[FILLE],Tableau124[NOTE],"",1))</f>
        <v/>
      </c>
      <c r="AA27" s="56"/>
      <c r="AB27" s="1"/>
      <c r="AC27" s="12"/>
      <c r="AD27" s="6">
        <f t="shared" si="2"/>
        <v>0</v>
      </c>
      <c r="AE27" s="13">
        <f t="shared" si="0"/>
        <v>0</v>
      </c>
      <c r="AF27" s="37">
        <f t="shared" si="1"/>
        <v>0</v>
      </c>
      <c r="AG27" s="6">
        <f t="shared" si="3"/>
        <v>0</v>
      </c>
      <c r="AH27" s="6"/>
    </row>
    <row r="28" spans="1:34" ht="14.4" customHeight="1" x14ac:dyDescent="0.3">
      <c r="A28" s="95">
        <v>0.3</v>
      </c>
      <c r="B28" s="95">
        <v>6.12</v>
      </c>
      <c r="C28" s="95">
        <v>4.49</v>
      </c>
      <c r="D28"/>
      <c r="E28" s="96"/>
      <c r="F28" s="97"/>
      <c r="G28" s="97" t="str">
        <f>IF(E28="GARÇON",_xlfn.XLOOKUP(F28,Tableau124[GARÇON],Tableau124[NOTE],"",1),_xlfn.XLOOKUP(F28,Tableau124[FILLE],Tableau124[NOTE],"",1))</f>
        <v/>
      </c>
      <c r="I28" s="5">
        <v>18</v>
      </c>
      <c r="J28" s="90" t="s">
        <v>98</v>
      </c>
      <c r="K28" s="204" t="s">
        <v>160</v>
      </c>
      <c r="L28" s="204"/>
      <c r="M28" s="56"/>
      <c r="N28" s="1"/>
      <c r="O28" s="40"/>
      <c r="P28" s="12"/>
      <c r="Q28" s="6"/>
      <c r="R28" s="1"/>
      <c r="S28" s="1"/>
      <c r="T28" s="1"/>
      <c r="U28" s="1"/>
      <c r="V28" s="1"/>
      <c r="W28" s="1"/>
      <c r="X28" s="1"/>
      <c r="Y28" s="12"/>
      <c r="Z28" s="6" t="str">
        <f>IF(J28="g",_xlfn.XLOOKUP(Y28,Tableau124[GARÇON],Tableau124[NOTE],"",),_xlfn.XLOOKUP(Y28,Tableau124[FILLE],Tableau124[NOTE],"",1))</f>
        <v/>
      </c>
      <c r="AA28" s="56"/>
      <c r="AB28" s="1"/>
      <c r="AC28" s="12"/>
      <c r="AD28" s="6">
        <f t="shared" si="2"/>
        <v>0</v>
      </c>
      <c r="AE28" s="13">
        <f t="shared" si="0"/>
        <v>0</v>
      </c>
      <c r="AF28" s="37">
        <f t="shared" si="1"/>
        <v>0</v>
      </c>
      <c r="AG28" s="6">
        <f t="shared" si="3"/>
        <v>0</v>
      </c>
      <c r="AH28" s="6"/>
    </row>
    <row r="29" spans="1:34" x14ac:dyDescent="0.25">
      <c r="E29" s="6"/>
      <c r="F29" s="6"/>
      <c r="G29" s="97" t="str">
        <f>IF(E29="GARÇON",_xlfn.XLOOKUP(F29,Tableau124[GARÇON],Tableau124[NOTE],"",1),_xlfn.XLOOKUP(F29,Tableau124[FILLE],Tableau124[NOTE],"",1))</f>
        <v/>
      </c>
      <c r="I29" s="5">
        <v>19</v>
      </c>
      <c r="J29" s="91" t="s">
        <v>99</v>
      </c>
      <c r="K29" s="204" t="s">
        <v>161</v>
      </c>
      <c r="L29" s="204"/>
      <c r="M29" s="56"/>
      <c r="N29" s="1"/>
      <c r="O29" s="40"/>
      <c r="P29" s="12"/>
      <c r="Q29" s="6"/>
      <c r="R29" s="1"/>
      <c r="S29" s="1"/>
      <c r="T29" s="1"/>
      <c r="U29" s="1"/>
      <c r="V29" s="1"/>
      <c r="W29" s="1"/>
      <c r="X29" s="1"/>
      <c r="Y29" s="12"/>
      <c r="Z29" s="6" t="str">
        <f>IF(J29="g",_xlfn.XLOOKUP(Y29,Tableau124[GARÇON],Tableau124[NOTE],"",),_xlfn.XLOOKUP(Y29,Tableau124[FILLE],Tableau124[NOTE],"",1))</f>
        <v/>
      </c>
      <c r="AA29" s="56"/>
      <c r="AB29" s="1"/>
      <c r="AC29" s="12"/>
      <c r="AD29" s="6">
        <f t="shared" si="2"/>
        <v>0</v>
      </c>
      <c r="AE29" s="13">
        <f t="shared" si="0"/>
        <v>0</v>
      </c>
      <c r="AF29" s="37">
        <f t="shared" si="1"/>
        <v>0</v>
      </c>
      <c r="AG29" s="6">
        <f t="shared" si="3"/>
        <v>0</v>
      </c>
      <c r="AH29" s="6"/>
    </row>
    <row r="30" spans="1:34" x14ac:dyDescent="0.25">
      <c r="E30" s="6"/>
      <c r="F30" s="6"/>
      <c r="G30" s="97" t="str">
        <f>IF(E30="GARÇON",_xlfn.XLOOKUP(F30,Tableau124[GARÇON],Tableau124[NOTE],"",1),_xlfn.XLOOKUP(F30,Tableau124[FILLE],Tableau124[NOTE],"",1))</f>
        <v/>
      </c>
      <c r="I30" s="5">
        <v>20</v>
      </c>
      <c r="J30" s="90" t="s">
        <v>98</v>
      </c>
      <c r="K30" s="204" t="s">
        <v>162</v>
      </c>
      <c r="L30" s="204"/>
      <c r="M30" s="56"/>
      <c r="N30" s="1"/>
      <c r="O30" s="40"/>
      <c r="P30" s="12"/>
      <c r="Q30" s="6" t="s">
        <v>7</v>
      </c>
      <c r="R30" s="1"/>
      <c r="S30" s="1"/>
      <c r="T30" s="1"/>
      <c r="U30" s="1"/>
      <c r="V30" s="1"/>
      <c r="W30" s="1"/>
      <c r="X30" s="1"/>
      <c r="Y30" s="12"/>
      <c r="Z30" s="6" t="str">
        <f>IF(J30="g",_xlfn.XLOOKUP(Y30,Tableau124[GARÇON],Tableau124[NOTE],"",),_xlfn.XLOOKUP(Y30,Tableau124[FILLE],Tableau124[NOTE],"",1))</f>
        <v/>
      </c>
      <c r="AA30" s="56"/>
      <c r="AB30" s="1"/>
      <c r="AC30" s="12"/>
      <c r="AD30" s="6">
        <f t="shared" si="2"/>
        <v>0</v>
      </c>
      <c r="AE30" s="13">
        <f t="shared" si="0"/>
        <v>0</v>
      </c>
      <c r="AF30" s="37">
        <f t="shared" si="1"/>
        <v>1</v>
      </c>
      <c r="AG30" s="6">
        <f t="shared" si="3"/>
        <v>0</v>
      </c>
      <c r="AH30" s="6"/>
    </row>
    <row r="31" spans="1:34" x14ac:dyDescent="0.25">
      <c r="E31" s="6"/>
      <c r="F31" s="6"/>
      <c r="G31" s="97" t="str">
        <f>IF(E31="GARÇON",_xlfn.XLOOKUP(F31,Tableau124[GARÇON],Tableau124[NOTE],"",1),_xlfn.XLOOKUP(F31,Tableau124[FILLE],Tableau124[NOTE],"",1))</f>
        <v/>
      </c>
      <c r="I31" s="5">
        <v>21</v>
      </c>
      <c r="J31" s="90" t="s">
        <v>98</v>
      </c>
      <c r="K31" s="204" t="s">
        <v>163</v>
      </c>
      <c r="L31" s="204"/>
      <c r="M31" s="56"/>
      <c r="N31" s="1"/>
      <c r="O31" s="40" t="s">
        <v>13</v>
      </c>
      <c r="P31" s="12"/>
      <c r="Q31" s="6"/>
      <c r="R31" s="1"/>
      <c r="S31" s="1"/>
      <c r="T31" s="1"/>
      <c r="U31" s="1"/>
      <c r="V31" s="1"/>
      <c r="W31" s="1"/>
      <c r="X31" s="1"/>
      <c r="Y31" s="12"/>
      <c r="Z31" s="6" t="str">
        <f>IF(J31="g",_xlfn.XLOOKUP(Y31,Tableau124[GARÇON],Tableau124[NOTE],"",),_xlfn.XLOOKUP(Y31,Tableau124[FILLE],Tableau124[NOTE],"",1))</f>
        <v/>
      </c>
      <c r="AA31" s="56"/>
      <c r="AB31" s="1"/>
      <c r="AC31" s="12"/>
      <c r="AD31" s="6">
        <f t="shared" si="2"/>
        <v>0</v>
      </c>
      <c r="AE31" s="13">
        <f t="shared" si="0"/>
        <v>0</v>
      </c>
      <c r="AF31" s="37">
        <f t="shared" si="1"/>
        <v>0</v>
      </c>
      <c r="AG31" s="6">
        <f t="shared" si="3"/>
        <v>0</v>
      </c>
      <c r="AH31" s="6"/>
    </row>
    <row r="32" spans="1:34" x14ac:dyDescent="0.25">
      <c r="E32" s="6"/>
      <c r="F32" s="6"/>
      <c r="G32" s="97" t="str">
        <f>IF(E32="GARÇON",_xlfn.XLOOKUP(F32,Tableau124[GARÇON],Tableau124[NOTE],"",1),_xlfn.XLOOKUP(F32,Tableau124[FILLE],Tableau124[NOTE],"",1))</f>
        <v/>
      </c>
      <c r="I32" s="5">
        <v>22</v>
      </c>
      <c r="J32" s="90" t="s">
        <v>98</v>
      </c>
      <c r="K32" s="204" t="s">
        <v>164</v>
      </c>
      <c r="L32" s="204"/>
      <c r="M32" s="56"/>
      <c r="N32" s="1"/>
      <c r="O32" s="40"/>
      <c r="P32" s="12"/>
      <c r="Q32" s="6"/>
      <c r="R32" s="1"/>
      <c r="S32" s="1"/>
      <c r="T32" s="1"/>
      <c r="U32" s="1"/>
      <c r="V32" s="1"/>
      <c r="W32" s="1"/>
      <c r="X32" s="1"/>
      <c r="Y32" s="12"/>
      <c r="Z32" s="6" t="str">
        <f>IF(J32="g",_xlfn.XLOOKUP(Y32,Tableau124[GARÇON],Tableau124[NOTE],"",),_xlfn.XLOOKUP(Y32,Tableau124[FILLE],Tableau124[NOTE],"",1))</f>
        <v/>
      </c>
      <c r="AA32" s="56"/>
      <c r="AB32" s="1"/>
      <c r="AC32" s="12"/>
      <c r="AD32" s="6">
        <f t="shared" si="2"/>
        <v>0</v>
      </c>
      <c r="AE32" s="13">
        <f t="shared" si="0"/>
        <v>0</v>
      </c>
      <c r="AF32" s="37">
        <f t="shared" si="1"/>
        <v>0</v>
      </c>
      <c r="AG32" s="6">
        <f t="shared" si="3"/>
        <v>0</v>
      </c>
      <c r="AH32" s="6"/>
    </row>
    <row r="33" spans="5:34" x14ac:dyDescent="0.25">
      <c r="E33" s="6"/>
      <c r="F33" s="6"/>
      <c r="G33" s="97" t="str">
        <f>IF(E33="GARÇON",_xlfn.XLOOKUP(F33,Tableau124[GARÇON],Tableau124[NOTE],"",1),_xlfn.XLOOKUP(F33,Tableau124[FILLE],Tableau124[NOTE],"",1))</f>
        <v/>
      </c>
      <c r="I33" s="5">
        <v>23</v>
      </c>
      <c r="J33" s="91" t="s">
        <v>99</v>
      </c>
      <c r="K33" s="204" t="s">
        <v>165</v>
      </c>
      <c r="L33" s="204"/>
      <c r="M33" s="56"/>
      <c r="N33" s="1"/>
      <c r="O33" s="40"/>
      <c r="P33" s="12"/>
      <c r="Q33" s="6"/>
      <c r="R33" s="1"/>
      <c r="S33" s="1"/>
      <c r="T33" s="1"/>
      <c r="U33" s="1"/>
      <c r="V33" s="1"/>
      <c r="W33" s="1"/>
      <c r="X33" s="1"/>
      <c r="Y33" s="12"/>
      <c r="Z33" s="6" t="str">
        <f>IF(J33="g",_xlfn.XLOOKUP(Y33,Tableau124[GARÇON],Tableau124[NOTE],"",),_xlfn.XLOOKUP(Y33,Tableau124[FILLE],Tableau124[NOTE],"",1))</f>
        <v/>
      </c>
      <c r="AA33" s="56"/>
      <c r="AB33" s="1"/>
      <c r="AC33" s="12"/>
      <c r="AD33" s="6">
        <f t="shared" si="2"/>
        <v>0</v>
      </c>
      <c r="AE33" s="13">
        <f t="shared" si="0"/>
        <v>0</v>
      </c>
      <c r="AF33" s="37">
        <f t="shared" si="1"/>
        <v>0</v>
      </c>
      <c r="AG33" s="6">
        <f t="shared" si="3"/>
        <v>0</v>
      </c>
      <c r="AH33" s="6"/>
    </row>
    <row r="34" spans="5:34" x14ac:dyDescent="0.25">
      <c r="E34" s="6"/>
      <c r="F34" s="6"/>
      <c r="G34" s="97" t="str">
        <f>IF(E34="GARÇON",_xlfn.XLOOKUP(F34,Tableau124[GARÇON],Tableau124[NOTE],"",1),_xlfn.XLOOKUP(F34,Tableau124[FILLE],Tableau124[NOTE],"",1))</f>
        <v/>
      </c>
      <c r="I34" s="5">
        <v>24</v>
      </c>
      <c r="J34" s="91" t="s">
        <v>99</v>
      </c>
      <c r="K34" s="204" t="s">
        <v>166</v>
      </c>
      <c r="L34" s="204"/>
      <c r="M34" s="56"/>
      <c r="N34" s="1"/>
      <c r="O34" s="40"/>
      <c r="P34" s="12"/>
      <c r="Q34" s="6"/>
      <c r="R34" s="1"/>
      <c r="S34" s="1"/>
      <c r="T34" s="1"/>
      <c r="U34" s="1"/>
      <c r="V34" s="1"/>
      <c r="W34" s="1"/>
      <c r="X34" s="1"/>
      <c r="Y34" s="12"/>
      <c r="Z34" s="6" t="str">
        <f>IF(J34="g",_xlfn.XLOOKUP(Y34,Tableau124[GARÇON],Tableau124[NOTE],"",),_xlfn.XLOOKUP(Y34,Tableau124[FILLE],Tableau124[NOTE],"",1))</f>
        <v/>
      </c>
      <c r="AA34" s="56"/>
      <c r="AB34" s="1"/>
      <c r="AC34" s="12"/>
      <c r="AD34" s="6">
        <f t="shared" si="2"/>
        <v>0</v>
      </c>
      <c r="AE34" s="13">
        <f t="shared" si="0"/>
        <v>0</v>
      </c>
      <c r="AF34" s="37">
        <f t="shared" si="1"/>
        <v>0</v>
      </c>
      <c r="AG34" s="6">
        <f t="shared" si="3"/>
        <v>0</v>
      </c>
      <c r="AH34" s="6"/>
    </row>
    <row r="35" spans="5:34" x14ac:dyDescent="0.25">
      <c r="E35" s="6"/>
      <c r="F35" s="6"/>
      <c r="G35" s="97" t="str">
        <f>IF(E35="GARÇON",_xlfn.XLOOKUP(F35,Tableau124[GARÇON],Tableau124[NOTE],"",1),_xlfn.XLOOKUP(F35,Tableau124[FILLE],Tableau124[NOTE],"",1))</f>
        <v/>
      </c>
      <c r="I35" s="5">
        <v>25</v>
      </c>
      <c r="J35" s="90" t="s">
        <v>98</v>
      </c>
      <c r="K35" s="204" t="s">
        <v>167</v>
      </c>
      <c r="L35" s="204"/>
      <c r="M35" s="56"/>
      <c r="N35" s="1" t="s">
        <v>7</v>
      </c>
      <c r="O35" s="40"/>
      <c r="P35" s="12"/>
      <c r="Q35" s="6"/>
      <c r="R35" s="1"/>
      <c r="S35" s="1"/>
      <c r="T35" s="1"/>
      <c r="U35" s="1"/>
      <c r="V35" s="1"/>
      <c r="W35" s="1"/>
      <c r="X35" s="1"/>
      <c r="Y35" s="12"/>
      <c r="Z35" s="6" t="str">
        <f>IF(J35="g",_xlfn.XLOOKUP(Y35,Tableau124[GARÇON],Tableau124[NOTE],"",),_xlfn.XLOOKUP(Y35,Tableau124[FILLE],Tableau124[NOTE],"",1))</f>
        <v/>
      </c>
      <c r="AA35" s="56"/>
      <c r="AB35" s="1"/>
      <c r="AC35" s="12"/>
      <c r="AD35" s="6">
        <f t="shared" si="2"/>
        <v>0</v>
      </c>
      <c r="AE35" s="13">
        <f t="shared" si="0"/>
        <v>0</v>
      </c>
      <c r="AF35" s="37">
        <f t="shared" si="1"/>
        <v>1</v>
      </c>
      <c r="AG35" s="6">
        <f t="shared" si="3"/>
        <v>0</v>
      </c>
      <c r="AH35" s="6"/>
    </row>
    <row r="36" spans="5:34" x14ac:dyDescent="0.25">
      <c r="E36" s="6"/>
      <c r="F36" s="6"/>
      <c r="G36" s="97" t="str">
        <f>IF(E36="GARÇON",_xlfn.XLOOKUP(F36,Tableau124[GARÇON],Tableau124[NOTE],"",1),_xlfn.XLOOKUP(F36,Tableau124[FILLE],Tableau124[NOTE],"",1))</f>
        <v/>
      </c>
      <c r="I36" s="5">
        <v>26</v>
      </c>
      <c r="J36" s="91" t="s">
        <v>99</v>
      </c>
      <c r="K36" s="204" t="s">
        <v>168</v>
      </c>
      <c r="L36" s="204"/>
      <c r="M36" s="56"/>
      <c r="N36" s="1"/>
      <c r="O36" s="40"/>
      <c r="P36" s="12"/>
      <c r="Q36" s="6"/>
      <c r="R36" s="1"/>
      <c r="S36" s="1"/>
      <c r="T36" s="1"/>
      <c r="U36" s="1"/>
      <c r="V36" s="1"/>
      <c r="W36" s="1"/>
      <c r="X36" s="1"/>
      <c r="Y36" s="12"/>
      <c r="Z36" s="6" t="str">
        <f>IF(J36="g",_xlfn.XLOOKUP(Y36,Tableau124[GARÇON],Tableau124[NOTE],"",),_xlfn.XLOOKUP(Y36,Tableau124[FILLE],Tableau124[NOTE],"",1))</f>
        <v/>
      </c>
      <c r="AA36" s="56"/>
      <c r="AB36" s="1"/>
      <c r="AC36" s="12"/>
      <c r="AD36" s="6">
        <f t="shared" si="2"/>
        <v>0</v>
      </c>
      <c r="AE36" s="13">
        <f t="shared" si="0"/>
        <v>0</v>
      </c>
      <c r="AF36" s="37">
        <f t="shared" si="1"/>
        <v>0</v>
      </c>
      <c r="AG36" s="6">
        <f t="shared" si="3"/>
        <v>0</v>
      </c>
      <c r="AH36" s="6"/>
    </row>
    <row r="37" spans="5:34" x14ac:dyDescent="0.25">
      <c r="E37" s="6"/>
      <c r="F37" s="6"/>
      <c r="G37" s="97" t="str">
        <f>IF(E37="GARÇON",_xlfn.XLOOKUP(F37,Tableau124[GARÇON],Tableau124[NOTE],"",1),_xlfn.XLOOKUP(F37,Tableau124[FILLE],Tableau124[NOTE],"",1))</f>
        <v/>
      </c>
      <c r="I37" s="5">
        <v>27</v>
      </c>
      <c r="J37" s="90" t="s">
        <v>98</v>
      </c>
      <c r="K37" s="204" t="s">
        <v>169</v>
      </c>
      <c r="L37" s="204"/>
      <c r="M37" s="56"/>
      <c r="N37" s="1"/>
      <c r="O37" s="40"/>
      <c r="P37" s="12"/>
      <c r="Q37" s="6"/>
      <c r="R37" s="1"/>
      <c r="S37" s="1"/>
      <c r="T37" s="1"/>
      <c r="U37" s="1"/>
      <c r="V37" s="1"/>
      <c r="W37" s="1"/>
      <c r="X37" s="1"/>
      <c r="Y37" s="12"/>
      <c r="Z37" s="6" t="str">
        <f>IF(J37="g",_xlfn.XLOOKUP(Y37,Tableau124[GARÇON],Tableau124[NOTE],"",),_xlfn.XLOOKUP(Y37,Tableau124[FILLE],Tableau124[NOTE],"",1))</f>
        <v/>
      </c>
      <c r="AA37" s="56"/>
      <c r="AB37" s="1"/>
      <c r="AC37" s="12"/>
      <c r="AD37" s="6">
        <f t="shared" si="2"/>
        <v>0</v>
      </c>
      <c r="AE37" s="13">
        <f t="shared" si="0"/>
        <v>0</v>
      </c>
      <c r="AF37" s="37">
        <f t="shared" si="1"/>
        <v>0</v>
      </c>
      <c r="AG37" s="6">
        <f t="shared" si="3"/>
        <v>0</v>
      </c>
      <c r="AH37" s="6"/>
    </row>
    <row r="38" spans="5:34" x14ac:dyDescent="0.25">
      <c r="E38" s="6"/>
      <c r="F38" s="6"/>
      <c r="G38" s="97" t="str">
        <f>IF(E38="GARÇON",_xlfn.XLOOKUP(F38,Tableau124[GARÇON],Tableau124[NOTE],"",1),_xlfn.XLOOKUP(F38,Tableau124[FILLE],Tableau124[NOTE],"",1))</f>
        <v/>
      </c>
      <c r="I38" s="5">
        <v>28</v>
      </c>
      <c r="J38" s="91" t="s">
        <v>99</v>
      </c>
      <c r="K38" s="204" t="s">
        <v>170</v>
      </c>
      <c r="L38" s="204"/>
      <c r="M38" s="58"/>
      <c r="N38" s="11"/>
      <c r="O38" s="46"/>
      <c r="P38" s="14"/>
      <c r="Q38" s="6" t="s">
        <v>7</v>
      </c>
      <c r="R38" s="11"/>
      <c r="S38" s="11"/>
      <c r="T38" s="11"/>
      <c r="U38" s="11"/>
      <c r="V38" s="11"/>
      <c r="W38" s="11"/>
      <c r="X38" s="11"/>
      <c r="Y38" s="12"/>
      <c r="Z38" s="6" t="str">
        <f>IF(J38="g",_xlfn.XLOOKUP(Y38,Tableau124[GARÇON],Tableau124[NOTE],"",),_xlfn.XLOOKUP(Y38,Tableau124[FILLE],Tableau124[NOTE],"",1))</f>
        <v/>
      </c>
      <c r="AA38" s="58"/>
      <c r="AB38" s="11"/>
      <c r="AC38" s="14"/>
      <c r="AD38" s="6">
        <f t="shared" si="2"/>
        <v>0</v>
      </c>
      <c r="AE38" s="13">
        <f t="shared" si="0"/>
        <v>0</v>
      </c>
      <c r="AF38" s="37">
        <f t="shared" si="1"/>
        <v>1</v>
      </c>
      <c r="AG38" s="6">
        <f t="shared" si="3"/>
        <v>0</v>
      </c>
      <c r="AH38" s="6"/>
    </row>
    <row r="39" spans="5:34" x14ac:dyDescent="0.25">
      <c r="E39" s="6"/>
      <c r="F39" s="6"/>
      <c r="G39" s="97" t="str">
        <f>IF(E39="GARÇON",_xlfn.XLOOKUP(F39,Tableau124[GARÇON],Tableau124[NOTE],"",1),_xlfn.XLOOKUP(F39,Tableau124[FILLE],Tableau124[NOTE],"",1))</f>
        <v/>
      </c>
      <c r="I39" s="4">
        <v>29</v>
      </c>
      <c r="J39" s="90" t="s">
        <v>98</v>
      </c>
      <c r="K39" s="204" t="s">
        <v>171</v>
      </c>
      <c r="L39" s="204"/>
      <c r="M39" s="59"/>
      <c r="N39" s="15"/>
      <c r="O39" s="47"/>
      <c r="P39" s="16"/>
      <c r="Q39" s="6"/>
      <c r="R39" s="15"/>
      <c r="S39" s="15"/>
      <c r="T39" s="15"/>
      <c r="U39" s="15"/>
      <c r="V39" s="15"/>
      <c r="W39" s="15"/>
      <c r="X39" s="15"/>
      <c r="Y39" s="12"/>
      <c r="Z39" s="6" t="str">
        <f>IF(J39="g",_xlfn.XLOOKUP(Y39,Tableau124[GARÇON],Tableau124[NOTE],"",),_xlfn.XLOOKUP(Y39,Tableau124[FILLE],Tableau124[NOTE],"",1))</f>
        <v/>
      </c>
      <c r="AA39" s="59"/>
      <c r="AB39" s="15"/>
      <c r="AC39" s="16"/>
      <c r="AD39" s="6">
        <f t="shared" si="2"/>
        <v>0</v>
      </c>
      <c r="AE39" s="13">
        <f t="shared" si="0"/>
        <v>0</v>
      </c>
      <c r="AF39" s="37">
        <f t="shared" si="1"/>
        <v>0</v>
      </c>
      <c r="AG39" s="6">
        <f t="shared" si="3"/>
        <v>0</v>
      </c>
      <c r="AH39" s="6"/>
    </row>
    <row r="40" spans="5:34" x14ac:dyDescent="0.25">
      <c r="E40" s="6"/>
      <c r="F40" s="6"/>
      <c r="G40" s="97" t="str">
        <f>IF(E40="GARÇON",_xlfn.XLOOKUP(F40,Tableau124[GARÇON],Tableau124[NOTE],"",1),_xlfn.XLOOKUP(F40,Tableau124[FILLE],Tableau124[NOTE],"",1))</f>
        <v/>
      </c>
      <c r="I40" s="5">
        <v>30</v>
      </c>
      <c r="J40" s="91" t="s">
        <v>99</v>
      </c>
      <c r="K40" s="204" t="s">
        <v>172</v>
      </c>
      <c r="L40" s="204"/>
      <c r="M40" s="60"/>
      <c r="N40" s="13"/>
      <c r="O40" s="48"/>
      <c r="P40" s="17"/>
      <c r="Q40" s="6"/>
      <c r="R40" s="13"/>
      <c r="S40" s="13"/>
      <c r="T40" s="13"/>
      <c r="U40" s="13"/>
      <c r="V40" s="13"/>
      <c r="W40" s="13"/>
      <c r="X40" s="13"/>
      <c r="Y40" s="12"/>
      <c r="Z40" s="6" t="str">
        <f>IF(J40="g",_xlfn.XLOOKUP(Y40,Tableau124[GARÇON],Tableau124[NOTE],"",),_xlfn.XLOOKUP(Y40,Tableau124[FILLE],Tableau124[NOTE],"",1))</f>
        <v/>
      </c>
      <c r="AA40" s="60"/>
      <c r="AB40" s="13"/>
      <c r="AC40" s="17"/>
      <c r="AD40" s="6">
        <f t="shared" si="2"/>
        <v>0</v>
      </c>
      <c r="AE40" s="13">
        <f t="shared" si="0"/>
        <v>0</v>
      </c>
      <c r="AF40" s="37">
        <f t="shared" si="1"/>
        <v>0</v>
      </c>
      <c r="AG40" s="6">
        <f t="shared" si="3"/>
        <v>0</v>
      </c>
      <c r="AH40" s="6"/>
    </row>
    <row r="41" spans="5:34" x14ac:dyDescent="0.25">
      <c r="E41" s="6"/>
      <c r="F41" s="6"/>
      <c r="G41" s="97" t="str">
        <f>IF(E41="GARÇON",_xlfn.XLOOKUP(F41,Tableau124[GARÇON],Tableau124[NOTE],"",1),_xlfn.XLOOKUP(F41,Tableau124[FILLE],Tableau124[NOTE],"",1))</f>
        <v/>
      </c>
      <c r="I41" s="5">
        <v>31</v>
      </c>
      <c r="J41" s="90" t="s">
        <v>98</v>
      </c>
      <c r="K41" s="204" t="s">
        <v>173</v>
      </c>
      <c r="L41" s="204"/>
      <c r="M41" s="60"/>
      <c r="N41" s="13" t="s">
        <v>7</v>
      </c>
      <c r="O41" s="48" t="s">
        <v>7</v>
      </c>
      <c r="P41" s="17" t="s">
        <v>7</v>
      </c>
      <c r="Q41" s="6"/>
      <c r="R41" s="13"/>
      <c r="S41" s="13"/>
      <c r="T41" s="13"/>
      <c r="U41" s="13"/>
      <c r="V41" s="13"/>
      <c r="W41" s="13"/>
      <c r="X41" s="13"/>
      <c r="Y41" s="12"/>
      <c r="Z41" s="6" t="str">
        <f>IF(J41="g",_xlfn.XLOOKUP(Y41,Tableau124[GARÇON],Tableau124[NOTE],"",),_xlfn.XLOOKUP(Y41,Tableau124[FILLE],Tableau124[NOTE],"",1))</f>
        <v/>
      </c>
      <c r="AA41" s="60"/>
      <c r="AB41" s="13"/>
      <c r="AC41" s="17"/>
      <c r="AD41" s="6">
        <f t="shared" si="2"/>
        <v>0</v>
      </c>
      <c r="AE41" s="13">
        <f t="shared" si="0"/>
        <v>0</v>
      </c>
      <c r="AF41" s="37">
        <f t="shared" si="1"/>
        <v>3</v>
      </c>
      <c r="AG41" s="6">
        <f t="shared" si="3"/>
        <v>0</v>
      </c>
      <c r="AH41" s="6"/>
    </row>
    <row r="42" spans="5:34" x14ac:dyDescent="0.25">
      <c r="E42" s="6"/>
      <c r="F42" s="6"/>
      <c r="G42" s="97" t="str">
        <f>IF(E42="GARÇON",_xlfn.XLOOKUP(F42,Tableau124[GARÇON],Tableau124[NOTE],"",1),_xlfn.XLOOKUP(F42,Tableau124[FILLE],Tableau124[NOTE],"",1))</f>
        <v/>
      </c>
      <c r="I42" s="5">
        <v>32</v>
      </c>
      <c r="J42" s="91" t="s">
        <v>99</v>
      </c>
      <c r="K42" s="204" t="s">
        <v>174</v>
      </c>
      <c r="L42" s="204"/>
      <c r="M42" s="60"/>
      <c r="N42" s="13"/>
      <c r="O42" s="48"/>
      <c r="P42" s="17"/>
      <c r="Q42" s="6"/>
      <c r="R42" s="13"/>
      <c r="S42" s="13"/>
      <c r="T42" s="13"/>
      <c r="U42" s="13"/>
      <c r="V42" s="13"/>
      <c r="W42" s="13"/>
      <c r="X42" s="13"/>
      <c r="Y42" s="12"/>
      <c r="Z42" s="6" t="str">
        <f>IF(J42="g",_xlfn.XLOOKUP(Y42,Tableau124[GARÇON],Tableau124[NOTE],"",),_xlfn.XLOOKUP(Y42,Tableau124[FILLE],Tableau124[NOTE],"",1))</f>
        <v/>
      </c>
      <c r="AA42" s="60"/>
      <c r="AB42" s="13"/>
      <c r="AC42" s="17"/>
      <c r="AD42" s="6">
        <f t="shared" si="2"/>
        <v>0</v>
      </c>
      <c r="AE42" s="13">
        <f t="shared" si="0"/>
        <v>0</v>
      </c>
      <c r="AF42" s="37">
        <f t="shared" si="1"/>
        <v>0</v>
      </c>
      <c r="AG42" s="6">
        <f t="shared" si="3"/>
        <v>0</v>
      </c>
      <c r="AH42" s="6"/>
    </row>
    <row r="43" spans="5:34" x14ac:dyDescent="0.25">
      <c r="E43" s="6"/>
      <c r="F43" s="6"/>
      <c r="G43" s="97" t="str">
        <f>IF(E43="GARÇON",_xlfn.XLOOKUP(F43,Tableau124[GARÇON],Tableau124[NOTE],"",1),_xlfn.XLOOKUP(F43,Tableau124[FILLE],Tableau124[NOTE],"",1))</f>
        <v/>
      </c>
      <c r="I43" s="5">
        <v>33</v>
      </c>
      <c r="J43" s="91" t="s">
        <v>99</v>
      </c>
      <c r="K43" s="204" t="s">
        <v>175</v>
      </c>
      <c r="L43" s="204"/>
      <c r="M43" s="60"/>
      <c r="N43" s="13"/>
      <c r="O43" s="48"/>
      <c r="P43" s="17" t="s">
        <v>7</v>
      </c>
      <c r="Q43" s="6"/>
      <c r="R43" s="13"/>
      <c r="S43" s="13"/>
      <c r="T43" s="13"/>
      <c r="U43" s="13"/>
      <c r="V43" s="13"/>
      <c r="W43" s="13"/>
      <c r="X43" s="13"/>
      <c r="Y43" s="12"/>
      <c r="Z43" s="6" t="str">
        <f>IF(J43="g",_xlfn.XLOOKUP(Y43,Tableau124[GARÇON],Tableau124[NOTE],"",),_xlfn.XLOOKUP(Y43,Tableau124[FILLE],Tableau124[NOTE],"",1))</f>
        <v/>
      </c>
      <c r="AA43" s="60"/>
      <c r="AB43" s="13"/>
      <c r="AC43" s="17"/>
      <c r="AD43" s="6">
        <f t="shared" si="2"/>
        <v>0</v>
      </c>
      <c r="AE43" s="13">
        <f t="shared" si="0"/>
        <v>0</v>
      </c>
      <c r="AF43" s="37">
        <f t="shared" si="1"/>
        <v>1</v>
      </c>
      <c r="AG43" s="6">
        <f t="shared" si="3"/>
        <v>0</v>
      </c>
      <c r="AH43" s="6"/>
    </row>
    <row r="44" spans="5:34" x14ac:dyDescent="0.25">
      <c r="E44" s="6"/>
      <c r="F44" s="6"/>
      <c r="G44" s="97" t="str">
        <f>IF(E44="GARÇON",_xlfn.XLOOKUP(F44,Tableau124[GARÇON],Tableau124[NOTE],"",1),_xlfn.XLOOKUP(F44,Tableau124[FILLE],Tableau124[NOTE],"",1))</f>
        <v/>
      </c>
      <c r="I44" s="5">
        <v>34</v>
      </c>
      <c r="J44" s="91" t="s">
        <v>99</v>
      </c>
      <c r="K44" s="204" t="s">
        <v>176</v>
      </c>
      <c r="L44" s="204"/>
      <c r="M44" s="60"/>
      <c r="N44" s="13"/>
      <c r="O44" s="48"/>
      <c r="P44" s="17"/>
      <c r="Q44" s="6"/>
      <c r="R44" s="13"/>
      <c r="S44" s="13"/>
      <c r="T44" s="13"/>
      <c r="U44" s="13"/>
      <c r="V44" s="13"/>
      <c r="W44" s="13"/>
      <c r="X44" s="13"/>
      <c r="Y44" s="12"/>
      <c r="Z44" s="6" t="str">
        <f>IF(J44="g",_xlfn.XLOOKUP(Y44,Tableau124[GARÇON],Tableau124[NOTE],"",),_xlfn.XLOOKUP(Y44,Tableau124[FILLE],Tableau124[NOTE],"",1))</f>
        <v/>
      </c>
      <c r="AA44" s="60"/>
      <c r="AB44" s="13"/>
      <c r="AC44" s="17"/>
      <c r="AD44" s="6">
        <f t="shared" si="2"/>
        <v>0</v>
      </c>
      <c r="AE44" s="13">
        <f t="shared" si="0"/>
        <v>0</v>
      </c>
      <c r="AF44" s="37">
        <f t="shared" si="1"/>
        <v>0</v>
      </c>
      <c r="AG44" s="6">
        <f t="shared" si="3"/>
        <v>0</v>
      </c>
      <c r="AH44" s="6"/>
    </row>
    <row r="45" spans="5:34" x14ac:dyDescent="0.25">
      <c r="E45" s="6"/>
      <c r="F45" s="6"/>
      <c r="G45" s="97" t="str">
        <f>IF(E45="GARÇON",_xlfn.XLOOKUP(F45,Tableau124[GARÇON],Tableau124[NOTE],"",1),_xlfn.XLOOKUP(F45,Tableau124[FILLE],Tableau124[NOTE],"",1))</f>
        <v/>
      </c>
      <c r="I45" s="5">
        <v>35</v>
      </c>
      <c r="J45" s="91" t="s">
        <v>99</v>
      </c>
      <c r="K45" s="204" t="s">
        <v>177</v>
      </c>
      <c r="L45" s="204"/>
      <c r="M45" s="60"/>
      <c r="N45" s="13" t="s">
        <v>7</v>
      </c>
      <c r="O45" s="48" t="s">
        <v>7</v>
      </c>
      <c r="P45" s="17" t="s">
        <v>7</v>
      </c>
      <c r="Q45" s="6"/>
      <c r="R45" s="13"/>
      <c r="S45" s="13"/>
      <c r="T45" s="13"/>
      <c r="U45" s="13"/>
      <c r="V45" s="13"/>
      <c r="W45" s="13"/>
      <c r="X45" s="13"/>
      <c r="Y45" s="12"/>
      <c r="Z45" s="6" t="str">
        <f>IF(J45="g",_xlfn.XLOOKUP(Y45,Tableau124[GARÇON],Tableau124[NOTE],"",),_xlfn.XLOOKUP(Y45,Tableau124[FILLE],Tableau124[NOTE],"",1))</f>
        <v/>
      </c>
      <c r="AA45" s="60"/>
      <c r="AB45" s="13"/>
      <c r="AC45" s="17"/>
      <c r="AD45" s="6">
        <f t="shared" si="2"/>
        <v>0</v>
      </c>
      <c r="AE45" s="13">
        <f t="shared" si="0"/>
        <v>0</v>
      </c>
      <c r="AF45" s="37">
        <f t="shared" si="1"/>
        <v>3</v>
      </c>
      <c r="AG45" s="6">
        <f t="shared" si="3"/>
        <v>0</v>
      </c>
      <c r="AH45" s="6"/>
    </row>
    <row r="46" spans="5:34" x14ac:dyDescent="0.25">
      <c r="E46" s="6"/>
      <c r="F46" s="6"/>
      <c r="G46" s="97" t="str">
        <f>IF(E46="GARÇON",_xlfn.XLOOKUP(F46,Tableau124[GARÇON],Tableau124[NOTE],"",1),_xlfn.XLOOKUP(F46,Tableau124[FILLE],Tableau124[NOTE],"",1))</f>
        <v/>
      </c>
      <c r="I46" s="4">
        <v>36</v>
      </c>
      <c r="J46" s="90" t="s">
        <v>98</v>
      </c>
      <c r="K46" s="204" t="s">
        <v>178</v>
      </c>
      <c r="L46" s="204"/>
      <c r="M46" s="61"/>
      <c r="N46" s="18" t="s">
        <v>7</v>
      </c>
      <c r="O46" s="49" t="s">
        <v>7</v>
      </c>
      <c r="P46" s="19" t="s">
        <v>7</v>
      </c>
      <c r="Q46" s="6"/>
      <c r="R46" s="18"/>
      <c r="S46" s="18"/>
      <c r="T46" s="18"/>
      <c r="U46" s="18"/>
      <c r="V46" s="18"/>
      <c r="W46" s="18"/>
      <c r="X46" s="18"/>
      <c r="Y46" s="12"/>
      <c r="Z46" s="6" t="str">
        <f>IF(J46="g",_xlfn.XLOOKUP(Y46,Tableau124[GARÇON],Tableau124[NOTE],"",),_xlfn.XLOOKUP(Y46,Tableau124[FILLE],Tableau124[NOTE],"",1))</f>
        <v/>
      </c>
      <c r="AA46" s="61"/>
      <c r="AB46" s="18"/>
      <c r="AC46" s="19"/>
      <c r="AD46" s="6">
        <f t="shared" si="2"/>
        <v>0</v>
      </c>
      <c r="AE46" s="13">
        <f t="shared" si="0"/>
        <v>0</v>
      </c>
      <c r="AF46" s="37">
        <f t="shared" si="1"/>
        <v>3</v>
      </c>
      <c r="AG46" s="6">
        <f t="shared" si="3"/>
        <v>0</v>
      </c>
      <c r="AH46" s="6"/>
    </row>
    <row r="47" spans="5:34" x14ac:dyDescent="0.25">
      <c r="E47" s="6"/>
      <c r="F47" s="6"/>
      <c r="G47" s="97" t="str">
        <f>IF(E47="GARÇON",_xlfn.XLOOKUP(F47,Tableau124[GARÇON],Tableau124[NOTE],"",1),_xlfn.XLOOKUP(F47,Tableau124[FILLE],Tableau124[NOTE],"",1))</f>
        <v/>
      </c>
      <c r="I47" s="66">
        <v>37</v>
      </c>
      <c r="J47" s="90" t="s">
        <v>98</v>
      </c>
      <c r="K47" s="204" t="s">
        <v>179</v>
      </c>
      <c r="L47" s="204"/>
      <c r="M47" s="62"/>
      <c r="N47" s="10"/>
      <c r="O47" s="10"/>
      <c r="P47" s="54"/>
      <c r="Q47" s="6"/>
      <c r="R47" s="10"/>
      <c r="S47" s="10"/>
      <c r="T47" s="10"/>
      <c r="U47" s="10"/>
      <c r="V47" s="10"/>
      <c r="W47" s="10"/>
      <c r="X47" s="10"/>
      <c r="Y47" s="12"/>
      <c r="Z47" s="6" t="str">
        <f>IF(J47="g",_xlfn.XLOOKUP(Y47,Tableau124[GARÇON],Tableau124[NOTE],"",),_xlfn.XLOOKUP(Y47,Tableau124[FILLE],Tableau124[NOTE],"",1))</f>
        <v/>
      </c>
      <c r="AA47" s="62"/>
      <c r="AB47" s="10"/>
      <c r="AC47" s="10"/>
      <c r="AD47" s="6">
        <f t="shared" si="2"/>
        <v>0</v>
      </c>
      <c r="AE47" s="13">
        <f t="shared" si="0"/>
        <v>0</v>
      </c>
      <c r="AF47" s="37">
        <f t="shared" si="1"/>
        <v>0</v>
      </c>
      <c r="AG47" s="6">
        <f t="shared" si="3"/>
        <v>0</v>
      </c>
      <c r="AH47" s="6"/>
    </row>
    <row r="48" spans="5:34" x14ac:dyDescent="0.25">
      <c r="E48" s="6"/>
      <c r="F48" s="6"/>
      <c r="G48" s="97" t="str">
        <f>IF(E48="GARÇON",_xlfn.XLOOKUP(F48,Tableau124[GARÇON],Tableau124[NOTE],"",1),_xlfn.XLOOKUP(F48,Tableau124[FILLE],Tableau124[NOTE],"",1))</f>
        <v/>
      </c>
      <c r="I48" s="8">
        <v>38</v>
      </c>
      <c r="J48" s="90" t="s">
        <v>98</v>
      </c>
      <c r="K48" s="108"/>
      <c r="L48" s="108"/>
      <c r="M48" s="20"/>
      <c r="N48" s="20"/>
      <c r="O48" s="50"/>
      <c r="P48" s="21" t="s">
        <v>7</v>
      </c>
      <c r="Q48" s="6"/>
      <c r="R48" s="20"/>
      <c r="S48" s="20"/>
      <c r="T48" s="20"/>
      <c r="U48" s="20"/>
      <c r="V48" s="20"/>
      <c r="W48" s="20"/>
      <c r="X48" s="20"/>
      <c r="Y48" s="12"/>
      <c r="Z48" s="6" t="str">
        <f>IF(J48="g",_xlfn.XLOOKUP(Y48,Tableau124[GARÇON],Tableau124[NOTE],"",),_xlfn.XLOOKUP(Y48,Tableau124[FILLE],Tableau124[NOTE],"",1))</f>
        <v/>
      </c>
      <c r="AA48" s="63"/>
      <c r="AB48" s="20"/>
      <c r="AC48" s="21"/>
      <c r="AD48" s="6">
        <f t="shared" si="2"/>
        <v>0</v>
      </c>
      <c r="AE48" s="13">
        <f t="shared" si="0"/>
        <v>0</v>
      </c>
      <c r="AF48" s="37">
        <f t="shared" si="1"/>
        <v>1</v>
      </c>
      <c r="AG48" s="6">
        <f t="shared" si="3"/>
        <v>0</v>
      </c>
      <c r="AH48" s="6"/>
    </row>
    <row r="49" spans="9:34" x14ac:dyDescent="0.25">
      <c r="I49" s="5">
        <v>39</v>
      </c>
      <c r="J49" s="80"/>
      <c r="K49" s="6"/>
      <c r="L49" s="56"/>
      <c r="M49" s="13"/>
      <c r="N49" s="13"/>
      <c r="O49" s="48"/>
      <c r="P49" s="17"/>
      <c r="Q49" s="6"/>
      <c r="R49" s="13"/>
      <c r="S49" s="13"/>
      <c r="T49" s="13"/>
      <c r="U49" s="13"/>
      <c r="V49" s="13"/>
      <c r="W49" s="13"/>
      <c r="X49" s="13"/>
      <c r="Y49" s="12"/>
      <c r="Z49" s="89"/>
      <c r="AA49" s="60"/>
      <c r="AB49" s="13"/>
      <c r="AC49" s="17"/>
      <c r="AD49" s="6">
        <f t="shared" si="2"/>
        <v>0</v>
      </c>
      <c r="AE49" s="13">
        <f t="shared" si="0"/>
        <v>0</v>
      </c>
      <c r="AF49" s="37">
        <f t="shared" si="1"/>
        <v>0</v>
      </c>
      <c r="AG49" s="6">
        <f t="shared" si="3"/>
        <v>0</v>
      </c>
      <c r="AH49" s="6"/>
    </row>
    <row r="50" spans="9:34" x14ac:dyDescent="0.25">
      <c r="I50" s="5">
        <v>40</v>
      </c>
      <c r="J50" s="80"/>
      <c r="K50" s="6"/>
      <c r="L50" s="1"/>
      <c r="M50" s="13"/>
      <c r="N50" s="13"/>
      <c r="O50" s="48"/>
      <c r="P50" s="17"/>
      <c r="Q50" s="6"/>
      <c r="R50" s="13"/>
      <c r="S50" s="13"/>
      <c r="T50" s="13"/>
      <c r="U50" s="13"/>
      <c r="V50" s="13"/>
      <c r="W50" s="13"/>
      <c r="X50" s="13"/>
      <c r="Y50" s="1"/>
      <c r="Z50" s="31"/>
      <c r="AA50" s="60"/>
      <c r="AB50" s="13"/>
      <c r="AC50" s="17"/>
      <c r="AD50" s="6">
        <f t="shared" si="2"/>
        <v>0</v>
      </c>
      <c r="AE50" s="13">
        <f t="shared" si="0"/>
        <v>0</v>
      </c>
      <c r="AF50" s="37">
        <f t="shared" si="1"/>
        <v>0</v>
      </c>
      <c r="AG50" s="6">
        <f t="shared" si="3"/>
        <v>0</v>
      </c>
      <c r="AH50" s="6"/>
    </row>
    <row r="51" spans="9:34" x14ac:dyDescent="0.25">
      <c r="I51" s="5">
        <v>41</v>
      </c>
      <c r="J51" s="80"/>
      <c r="K51" s="6"/>
      <c r="L51" s="1"/>
      <c r="M51" s="13"/>
      <c r="N51" s="13"/>
      <c r="O51" s="48"/>
      <c r="P51" s="17"/>
      <c r="Q51" s="6"/>
      <c r="R51" s="13"/>
      <c r="S51" s="13"/>
      <c r="T51" s="13"/>
      <c r="U51" s="13"/>
      <c r="V51" s="13"/>
      <c r="W51" s="13"/>
      <c r="X51" s="13"/>
      <c r="Y51" s="1"/>
      <c r="Z51" s="1"/>
      <c r="AA51" s="60"/>
      <c r="AB51" s="13"/>
      <c r="AC51" s="17"/>
      <c r="AD51" s="6">
        <f t="shared" si="2"/>
        <v>0</v>
      </c>
      <c r="AE51" s="13">
        <f t="shared" si="0"/>
        <v>0</v>
      </c>
      <c r="AF51" s="37">
        <f t="shared" si="1"/>
        <v>0</v>
      </c>
      <c r="AG51" s="6">
        <f t="shared" si="3"/>
        <v>0</v>
      </c>
      <c r="AH51" s="6"/>
    </row>
    <row r="52" spans="9:34" x14ac:dyDescent="0.25">
      <c r="I52" s="4">
        <v>42</v>
      </c>
      <c r="J52" s="80"/>
      <c r="K52" s="6"/>
      <c r="L52" s="1"/>
      <c r="M52" s="13"/>
      <c r="N52" s="13"/>
      <c r="O52" s="48"/>
      <c r="P52" s="17"/>
      <c r="Q52" s="6"/>
      <c r="R52" s="13"/>
      <c r="S52" s="13"/>
      <c r="T52" s="13"/>
      <c r="U52" s="13"/>
      <c r="V52" s="13"/>
      <c r="W52" s="13"/>
      <c r="X52" s="13"/>
      <c r="Y52" s="1"/>
      <c r="Z52" s="1"/>
      <c r="AA52" s="60"/>
      <c r="AB52" s="13"/>
      <c r="AC52" s="17"/>
      <c r="AD52" s="6">
        <f t="shared" si="2"/>
        <v>0</v>
      </c>
      <c r="AE52" s="13">
        <f t="shared" si="0"/>
        <v>0</v>
      </c>
      <c r="AF52" s="37">
        <f t="shared" si="1"/>
        <v>0</v>
      </c>
      <c r="AG52" s="6">
        <f t="shared" si="3"/>
        <v>0</v>
      </c>
      <c r="AH52" s="6"/>
    </row>
    <row r="53" spans="9:34" x14ac:dyDescent="0.25">
      <c r="I53" s="5">
        <v>43</v>
      </c>
      <c r="J53" s="80"/>
      <c r="K53" s="6"/>
      <c r="L53" s="1"/>
      <c r="M53" s="13"/>
      <c r="N53" s="13"/>
      <c r="O53" s="48"/>
      <c r="P53" s="17"/>
      <c r="Q53" s="6"/>
      <c r="R53" s="13"/>
      <c r="S53" s="13"/>
      <c r="T53" s="13"/>
      <c r="U53" s="13"/>
      <c r="V53" s="13"/>
      <c r="W53" s="13"/>
      <c r="X53" s="13"/>
      <c r="Y53" s="1"/>
      <c r="Z53" s="1"/>
      <c r="AA53" s="60"/>
      <c r="AB53" s="13"/>
      <c r="AC53" s="17"/>
      <c r="AD53" s="6">
        <f t="shared" si="2"/>
        <v>0</v>
      </c>
      <c r="AE53" s="13">
        <f t="shared" si="0"/>
        <v>0</v>
      </c>
      <c r="AF53" s="37">
        <f t="shared" si="1"/>
        <v>0</v>
      </c>
      <c r="AG53" s="6">
        <f t="shared" si="3"/>
        <v>0</v>
      </c>
      <c r="AH53" s="6"/>
    </row>
    <row r="54" spans="9:34" x14ac:dyDescent="0.25">
      <c r="M54" s="33">
        <v>45551</v>
      </c>
      <c r="N54" s="33">
        <v>45555</v>
      </c>
      <c r="O54" s="29">
        <v>45560</v>
      </c>
      <c r="P54" s="33">
        <v>45562</v>
      </c>
      <c r="Q54" s="33">
        <v>45565</v>
      </c>
      <c r="Z54" s="1"/>
    </row>
  </sheetData>
  <mergeCells count="72">
    <mergeCell ref="K47:L47"/>
    <mergeCell ref="K48:L48"/>
    <mergeCell ref="K41:L41"/>
    <mergeCell ref="K42:L42"/>
    <mergeCell ref="K43:L43"/>
    <mergeCell ref="K44:L44"/>
    <mergeCell ref="K45:L45"/>
    <mergeCell ref="K46:L46"/>
    <mergeCell ref="K40:L40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16:L16"/>
    <mergeCell ref="X8:X10"/>
    <mergeCell ref="Y8:AA8"/>
    <mergeCell ref="AB8:AB10"/>
    <mergeCell ref="AC8:AC10"/>
    <mergeCell ref="I9:K10"/>
    <mergeCell ref="Y9:Y10"/>
    <mergeCell ref="Z9:Z10"/>
    <mergeCell ref="AA9:AA10"/>
    <mergeCell ref="R8:R10"/>
    <mergeCell ref="S8:S10"/>
    <mergeCell ref="T8:T10"/>
    <mergeCell ref="U8:U10"/>
    <mergeCell ref="V8:V10"/>
    <mergeCell ref="W8:W10"/>
    <mergeCell ref="K11:L11"/>
    <mergeCell ref="AD1:AD3"/>
    <mergeCell ref="AE1:AE3"/>
    <mergeCell ref="AF1:AF3"/>
    <mergeCell ref="AG1:AH3"/>
    <mergeCell ref="L3:X4"/>
    <mergeCell ref="AD4:AD10"/>
    <mergeCell ref="AE4:AE10"/>
    <mergeCell ref="AF4:AF10"/>
    <mergeCell ref="AG4:AG10"/>
    <mergeCell ref="AH4:AH10"/>
    <mergeCell ref="L7:X7"/>
    <mergeCell ref="Y7:AC7"/>
    <mergeCell ref="I8:K8"/>
    <mergeCell ref="L8:L10"/>
    <mergeCell ref="M8:M10"/>
    <mergeCell ref="N8:N10"/>
    <mergeCell ref="O8:O10"/>
    <mergeCell ref="P8:P10"/>
    <mergeCell ref="Q8:Q10"/>
    <mergeCell ref="I1:K7"/>
  </mergeCells>
  <conditionalFormatting sqref="K11:L47">
    <cfRule type="expression" dxfId="15" priority="1">
      <formula>$B11&lt;&gt;""</formula>
    </cfRule>
  </conditionalFormatting>
  <conditionalFormatting sqref="K48:L48">
    <cfRule type="expression" dxfId="14" priority="2">
      <formula>$J48&lt;&gt;""</formula>
    </cfRule>
  </conditionalFormatting>
  <conditionalFormatting sqref="AE11:AE53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{021C51E0-F1EB-47D4-9DC4-C64BF8207202}</x14:id>
        </ext>
      </extLst>
    </cfRule>
  </conditionalFormatting>
  <conditionalFormatting sqref="AF11:AF53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{9C7BF917-8BF9-4C7F-9C13-6BC5BF0AC8F3}</x14:id>
        </ext>
      </extLst>
    </cfRule>
  </conditionalFormatting>
  <dataValidations count="1">
    <dataValidation type="list" allowBlank="1" showInputMessage="1" showErrorMessage="1" sqref="E9:E28" xr:uid="{08B5AB53-B2FE-4CE7-8B55-A78AD7DC7810}">
      <formula1>Genre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21C51E0-F1EB-47D4-9DC4-C64BF820720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AE11:AE53</xm:sqref>
        </x14:conditionalFormatting>
        <x14:conditionalFormatting xmlns:xm="http://schemas.microsoft.com/office/excel/2006/main">
          <x14:cfRule type="dataBar" id="{9C7BF917-8BF9-4C7F-9C13-6BC5BF0AC8F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AF11:AF53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131D40F-702F-4342-9A0C-19BC94CAF538}">
          <x14:formula1>
            <xm:f>BD!$B$4:$B$6</xm:f>
          </x14:formula1>
          <xm:sqref>L49:L53</xm:sqref>
        </x14:dataValidation>
        <x14:dataValidation type="list" allowBlank="1" showInputMessage="1" showErrorMessage="1" xr:uid="{F5A4B097-D2E4-48F5-B23A-20DD16D1FEAA}">
          <x14:formula1>
            <xm:f>BD!$D$4:$D$5</xm:f>
          </x14:formula1>
          <xm:sqref>J11:J53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83FA1-1DFE-4507-89DA-ABABBD60C30F}">
  <sheetPr>
    <tabColor theme="9"/>
  </sheetPr>
  <dimension ref="A1:AI54"/>
  <sheetViews>
    <sheetView topLeftCell="I2" workbookViewId="0">
      <selection activeCell="Z19" sqref="Z19"/>
    </sheetView>
  </sheetViews>
  <sheetFormatPr baseColWidth="10" defaultRowHeight="13.8" x14ac:dyDescent="0.25"/>
  <cols>
    <col min="1" max="8" width="0" style="2" hidden="1" customWidth="1"/>
    <col min="9" max="9" width="4.3984375" style="2" customWidth="1"/>
    <col min="10" max="10" width="24.296875" style="2" bestFit="1" customWidth="1"/>
    <col min="11" max="21" width="5.5" style="2" customWidth="1"/>
    <col min="22" max="23" width="6.5" style="2" bestFit="1" customWidth="1"/>
    <col min="24" max="24" width="5.5" style="2" customWidth="1"/>
    <col min="25" max="25" width="6.59765625" style="2" customWidth="1"/>
    <col min="26" max="26" width="15.796875" style="2" bestFit="1" customWidth="1"/>
    <col min="27" max="28" width="6.59765625" style="2" customWidth="1"/>
    <col min="29" max="29" width="8.796875" style="2" customWidth="1"/>
    <col min="30" max="16384" width="11.19921875" style="2"/>
  </cols>
  <sheetData>
    <row r="1" spans="1:35" ht="13.8" customHeight="1" x14ac:dyDescent="0.25">
      <c r="I1" s="109" t="s">
        <v>30</v>
      </c>
      <c r="J1" s="110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193" t="s">
        <v>21</v>
      </c>
      <c r="AE1" s="198" t="s">
        <v>26</v>
      </c>
      <c r="AF1" s="201" t="s">
        <v>7</v>
      </c>
      <c r="AG1" s="170" t="s">
        <v>29</v>
      </c>
      <c r="AH1" s="171"/>
    </row>
    <row r="2" spans="1:35" ht="14.4" thickBot="1" x14ac:dyDescent="0.3">
      <c r="I2" s="110"/>
      <c r="J2" s="110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194"/>
      <c r="AE2" s="199"/>
      <c r="AF2" s="202"/>
      <c r="AG2" s="172"/>
      <c r="AH2" s="173"/>
    </row>
    <row r="3" spans="1:35" ht="13.8" customHeight="1" thickBot="1" x14ac:dyDescent="0.3">
      <c r="I3" s="110"/>
      <c r="J3" s="110"/>
      <c r="K3" s="123" t="s">
        <v>0</v>
      </c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  <c r="Y3" s="7"/>
      <c r="Z3" s="7"/>
      <c r="AA3" s="7"/>
      <c r="AB3" s="7"/>
      <c r="AC3" s="7"/>
      <c r="AD3" s="194"/>
      <c r="AE3" s="200"/>
      <c r="AF3" s="203"/>
      <c r="AG3" s="174"/>
      <c r="AH3" s="175"/>
    </row>
    <row r="4" spans="1:35" ht="13.8" customHeight="1" thickBot="1" x14ac:dyDescent="0.3">
      <c r="I4" s="110"/>
      <c r="J4" s="110"/>
      <c r="K4" s="126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8"/>
      <c r="Y4" s="7"/>
      <c r="Z4" s="7"/>
      <c r="AA4" s="7"/>
      <c r="AB4" s="7"/>
      <c r="AC4" s="7"/>
      <c r="AD4" s="195" t="s">
        <v>20</v>
      </c>
      <c r="AE4" s="196" t="s">
        <v>22</v>
      </c>
      <c r="AF4" s="176" t="s">
        <v>25</v>
      </c>
      <c r="AG4" s="178" t="s">
        <v>27</v>
      </c>
      <c r="AH4" s="181" t="s">
        <v>28</v>
      </c>
    </row>
    <row r="5" spans="1:35" x14ac:dyDescent="0.25">
      <c r="I5" s="110"/>
      <c r="J5" s="110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95"/>
      <c r="AE5" s="197"/>
      <c r="AF5" s="177"/>
      <c r="AG5" s="179"/>
      <c r="AH5" s="182"/>
    </row>
    <row r="6" spans="1:35" x14ac:dyDescent="0.25">
      <c r="I6" s="110"/>
      <c r="J6" s="110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95"/>
      <c r="AE6" s="197"/>
      <c r="AF6" s="177"/>
      <c r="AG6" s="179"/>
      <c r="AH6" s="182"/>
    </row>
    <row r="7" spans="1:35" ht="14.4" customHeight="1" thickBot="1" x14ac:dyDescent="0.3">
      <c r="I7" s="111"/>
      <c r="J7" s="111"/>
      <c r="K7" s="129" t="s">
        <v>1</v>
      </c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1"/>
      <c r="Y7" s="132" t="s">
        <v>2</v>
      </c>
      <c r="Z7" s="133"/>
      <c r="AA7" s="133"/>
      <c r="AB7" s="133"/>
      <c r="AC7" s="133"/>
      <c r="AD7" s="195"/>
      <c r="AE7" s="197"/>
      <c r="AF7" s="177"/>
      <c r="AG7" s="179"/>
      <c r="AH7" s="182"/>
    </row>
    <row r="8" spans="1:35" ht="41.4" customHeight="1" x14ac:dyDescent="0.3">
      <c r="A8" s="92" t="s">
        <v>93</v>
      </c>
      <c r="B8" s="92" t="s">
        <v>221</v>
      </c>
      <c r="C8" s="92" t="s">
        <v>95</v>
      </c>
      <c r="D8"/>
      <c r="E8" s="93" t="s">
        <v>222</v>
      </c>
      <c r="F8" s="93" t="s">
        <v>223</v>
      </c>
      <c r="G8" s="94" t="s">
        <v>224</v>
      </c>
      <c r="I8" s="112" t="s">
        <v>19</v>
      </c>
      <c r="J8" s="114"/>
      <c r="K8" s="115" t="s">
        <v>15</v>
      </c>
      <c r="L8" s="205" t="s">
        <v>230</v>
      </c>
      <c r="M8" s="158" t="s">
        <v>3</v>
      </c>
      <c r="N8" s="139" t="s">
        <v>42</v>
      </c>
      <c r="O8" s="161" t="s">
        <v>41</v>
      </c>
      <c r="P8" s="164" t="s">
        <v>43</v>
      </c>
      <c r="Q8" s="167" t="s">
        <v>44</v>
      </c>
      <c r="R8" s="155" t="s">
        <v>45</v>
      </c>
      <c r="S8" s="184" t="s">
        <v>46</v>
      </c>
      <c r="T8" s="187" t="s">
        <v>47</v>
      </c>
      <c r="U8" s="190" t="s">
        <v>33</v>
      </c>
      <c r="V8" s="139" t="s">
        <v>32</v>
      </c>
      <c r="W8" s="139" t="s">
        <v>31</v>
      </c>
      <c r="X8" s="142" t="s">
        <v>18</v>
      </c>
      <c r="Y8" s="118" t="s">
        <v>4</v>
      </c>
      <c r="Z8" s="118"/>
      <c r="AA8" s="119"/>
      <c r="AB8" s="120" t="s">
        <v>38</v>
      </c>
      <c r="AC8" s="134" t="s">
        <v>39</v>
      </c>
      <c r="AD8" s="195"/>
      <c r="AE8" s="197"/>
      <c r="AF8" s="177"/>
      <c r="AG8" s="179"/>
      <c r="AH8" s="182"/>
    </row>
    <row r="9" spans="1:35" ht="23.4" customHeight="1" x14ac:dyDescent="0.3">
      <c r="A9" s="95">
        <v>6</v>
      </c>
      <c r="B9" s="95">
        <v>3.4</v>
      </c>
      <c r="C9" s="95">
        <v>2.17</v>
      </c>
      <c r="D9"/>
      <c r="E9" s="96"/>
      <c r="F9" s="97"/>
      <c r="G9" s="97" t="str">
        <f>IF(E9="GARÇON",_xlfn.XLOOKUP(F9,Tableau1245[GARÇON],Tableau1245[NOTE],"",1),_xlfn.XLOOKUP(F9,Tableau1245[FILLE],Tableau1245[NOTE],"",1))</f>
        <v/>
      </c>
      <c r="I9" s="145" t="s">
        <v>96</v>
      </c>
      <c r="J9" s="147"/>
      <c r="K9" s="116"/>
      <c r="L9" s="206"/>
      <c r="M9" s="159"/>
      <c r="N9" s="140"/>
      <c r="O9" s="162"/>
      <c r="P9" s="165"/>
      <c r="Q9" s="168"/>
      <c r="R9" s="156"/>
      <c r="S9" s="185"/>
      <c r="T9" s="188"/>
      <c r="U9" s="191"/>
      <c r="V9" s="140"/>
      <c r="W9" s="140"/>
      <c r="X9" s="143"/>
      <c r="Y9" s="151" t="s">
        <v>219</v>
      </c>
      <c r="Z9" s="137" t="s">
        <v>220</v>
      </c>
      <c r="AA9" s="153" t="s">
        <v>37</v>
      </c>
      <c r="AB9" s="121"/>
      <c r="AC9" s="135"/>
      <c r="AD9" s="195"/>
      <c r="AE9" s="197"/>
      <c r="AF9" s="177"/>
      <c r="AG9" s="179"/>
      <c r="AH9" s="182"/>
    </row>
    <row r="10" spans="1:35" ht="14.4" customHeight="1" thickBot="1" x14ac:dyDescent="0.35">
      <c r="A10" s="95">
        <v>5.7</v>
      </c>
      <c r="B10" s="95">
        <v>3.48</v>
      </c>
      <c r="C10" s="95">
        <v>2.25</v>
      </c>
      <c r="D10"/>
      <c r="E10" s="96"/>
      <c r="F10" s="97"/>
      <c r="G10" s="97" t="str">
        <f>IF(E10="GARÇON",_xlfn.XLOOKUP(F10,Tableau1245[GARÇON],Tableau1245[NOTE],"",1),_xlfn.XLOOKUP(F10,Tableau1245[FILLE],Tableau1245[NOTE],"",1))</f>
        <v/>
      </c>
      <c r="I10" s="148"/>
      <c r="J10" s="150"/>
      <c r="K10" s="117"/>
      <c r="L10" s="275"/>
      <c r="M10" s="160"/>
      <c r="N10" s="141"/>
      <c r="O10" s="163"/>
      <c r="P10" s="166"/>
      <c r="Q10" s="169"/>
      <c r="R10" s="157"/>
      <c r="S10" s="186"/>
      <c r="T10" s="189"/>
      <c r="U10" s="192"/>
      <c r="V10" s="141"/>
      <c r="W10" s="141"/>
      <c r="X10" s="144"/>
      <c r="Y10" s="152"/>
      <c r="Z10" s="138"/>
      <c r="AA10" s="154"/>
      <c r="AB10" s="122"/>
      <c r="AC10" s="136"/>
      <c r="AD10" s="195"/>
      <c r="AE10" s="197"/>
      <c r="AF10" s="177"/>
      <c r="AG10" s="180"/>
      <c r="AH10" s="183"/>
    </row>
    <row r="11" spans="1:35" ht="15.6" x14ac:dyDescent="0.3">
      <c r="A11" s="95">
        <v>5.4</v>
      </c>
      <c r="B11" s="95">
        <v>3.56</v>
      </c>
      <c r="C11" s="95">
        <v>2.33</v>
      </c>
      <c r="D11"/>
      <c r="E11" s="96"/>
      <c r="F11" s="97"/>
      <c r="G11" s="97" t="str">
        <f>IF(E11="GARÇON",_xlfn.XLOOKUP(F11,Tableau1245[GARÇON],Tableau1245[NOTE],"",1),_xlfn.XLOOKUP(F11,Tableau1245[FILLE],Tableau1245[NOTE],"",1))</f>
        <v/>
      </c>
      <c r="I11" s="5">
        <v>1</v>
      </c>
      <c r="J11" s="108" t="s">
        <v>180</v>
      </c>
      <c r="K11" s="108"/>
      <c r="L11" s="100" t="s">
        <v>98</v>
      </c>
      <c r="M11" s="55"/>
      <c r="N11" s="31"/>
      <c r="O11" s="31"/>
      <c r="P11" s="32"/>
      <c r="Q11" s="31"/>
      <c r="R11" s="31" t="s">
        <v>7</v>
      </c>
      <c r="S11" s="31"/>
      <c r="T11" s="31"/>
      <c r="U11" s="31"/>
      <c r="V11" s="31"/>
      <c r="W11" s="31"/>
      <c r="X11" s="31"/>
      <c r="Y11" s="104"/>
      <c r="Z11" s="105" t="str">
        <f>IF(L11="g",_xlfn.XLOOKUP(Y11,Tableau1245[GARÇON],Tableau1245[NOTE],"",),_xlfn.XLOOKUP(Y11,Tableau1245[FILLE],Tableau1245[NOTE],"",1))</f>
        <v/>
      </c>
      <c r="AA11" s="56"/>
      <c r="AB11" s="1"/>
      <c r="AC11" s="12"/>
      <c r="AD11" s="6">
        <f>SUM(Z11:AC11)</f>
        <v>0</v>
      </c>
      <c r="AE11" s="13">
        <f t="shared" ref="AE11:AE53" si="0">COUNTIF(M11:X11,"T")</f>
        <v>0</v>
      </c>
      <c r="AF11" s="37">
        <f t="shared" ref="AF11:AF53" si="1">COUNTIF(M11:W11,"A")</f>
        <v>1</v>
      </c>
      <c r="AG11" s="6">
        <f>SUM(AA11:AC11)</f>
        <v>0</v>
      </c>
      <c r="AH11" s="6"/>
    </row>
    <row r="12" spans="1:35" ht="15.6" x14ac:dyDescent="0.3">
      <c r="A12" s="95">
        <v>5.0999999999999996</v>
      </c>
      <c r="B12" s="95">
        <v>4.04</v>
      </c>
      <c r="C12" s="95">
        <v>2.41</v>
      </c>
      <c r="D12"/>
      <c r="E12" s="96"/>
      <c r="F12" s="97"/>
      <c r="G12" s="97" t="str">
        <f>IF(E12="GARÇON",_xlfn.XLOOKUP(F12,Tableau1245[GARÇON],Tableau1245[NOTE],"",1),_xlfn.XLOOKUP(F12,Tableau1245[FILLE],Tableau1245[NOTE],"",1))</f>
        <v/>
      </c>
      <c r="I12" s="5">
        <v>2</v>
      </c>
      <c r="J12" s="108" t="s">
        <v>50</v>
      </c>
      <c r="K12" s="108"/>
      <c r="L12" s="100" t="s">
        <v>98</v>
      </c>
      <c r="M12" s="56"/>
      <c r="N12" s="1"/>
      <c r="O12" s="1"/>
      <c r="P12" s="22"/>
      <c r="Q12" s="1"/>
      <c r="R12" s="1" t="s">
        <v>7</v>
      </c>
      <c r="S12" s="1"/>
      <c r="T12" s="1"/>
      <c r="U12" s="1"/>
      <c r="V12" s="1"/>
      <c r="W12" s="1"/>
      <c r="X12" s="1"/>
      <c r="Y12" s="104"/>
      <c r="Z12" s="105" t="str">
        <f>IF(L12="g",_xlfn.XLOOKUP(Y12,Tableau1245[GARÇON],Tableau1245[NOTE],"",),_xlfn.XLOOKUP(Y12,Tableau1245[FILLE],Tableau1245[NOTE],"",1))</f>
        <v/>
      </c>
      <c r="AA12" s="56"/>
      <c r="AB12" s="1"/>
      <c r="AC12" s="12"/>
      <c r="AD12" s="6">
        <f t="shared" ref="AD12:AD53" si="2">SUM(Z12:AC12)</f>
        <v>0</v>
      </c>
      <c r="AE12" s="13">
        <f t="shared" si="0"/>
        <v>0</v>
      </c>
      <c r="AF12" s="37">
        <f t="shared" si="1"/>
        <v>1</v>
      </c>
      <c r="AG12" s="6">
        <f t="shared" ref="AG12:AG53" si="3">SUM(AA12:AC12)</f>
        <v>0</v>
      </c>
      <c r="AH12" s="6"/>
    </row>
    <row r="13" spans="1:35" ht="15.6" x14ac:dyDescent="0.3">
      <c r="A13" s="95">
        <v>4.8</v>
      </c>
      <c r="B13" s="95">
        <v>4.12</v>
      </c>
      <c r="C13" s="95">
        <v>2.4900000000000002</v>
      </c>
      <c r="D13"/>
      <c r="E13" s="96"/>
      <c r="F13" s="97"/>
      <c r="G13" s="97" t="str">
        <f>IF(E13="GARÇON",_xlfn.XLOOKUP(F13,Tableau1245[GARÇON],Tableau1245[NOTE],"",1),_xlfn.XLOOKUP(F13,Tableau1245[FILLE],Tableau1245[NOTE],"",1))</f>
        <v/>
      </c>
      <c r="I13" s="5">
        <v>3</v>
      </c>
      <c r="J13" s="108" t="s">
        <v>181</v>
      </c>
      <c r="K13" s="108"/>
      <c r="L13" s="100" t="s">
        <v>98</v>
      </c>
      <c r="M13" s="56"/>
      <c r="N13" s="1"/>
      <c r="O13" s="1" t="s">
        <v>7</v>
      </c>
      <c r="P13" s="22"/>
      <c r="Q13" s="1"/>
      <c r="R13" s="1"/>
      <c r="S13" s="1"/>
      <c r="T13" s="1"/>
      <c r="U13" s="1"/>
      <c r="V13" s="1"/>
      <c r="W13" s="1"/>
      <c r="X13" s="1"/>
      <c r="Y13" s="104"/>
      <c r="Z13" s="105" t="str">
        <f>IF(L13="g",_xlfn.XLOOKUP(Y13,Tableau1245[GARÇON],Tableau1245[NOTE],"",),_xlfn.XLOOKUP(Y13,Tableau1245[FILLE],Tableau1245[NOTE],"",1))</f>
        <v/>
      </c>
      <c r="AA13" s="56"/>
      <c r="AB13" s="1"/>
      <c r="AC13" s="12"/>
      <c r="AD13" s="6">
        <f t="shared" si="2"/>
        <v>0</v>
      </c>
      <c r="AE13" s="13">
        <f t="shared" si="0"/>
        <v>0</v>
      </c>
      <c r="AF13" s="37">
        <f t="shared" si="1"/>
        <v>1</v>
      </c>
      <c r="AG13" s="6">
        <f t="shared" si="3"/>
        <v>0</v>
      </c>
      <c r="AH13" s="6"/>
      <c r="AI13" s="2" t="s">
        <v>99</v>
      </c>
    </row>
    <row r="14" spans="1:35" ht="15.6" x14ac:dyDescent="0.3">
      <c r="A14" s="95">
        <v>4.5</v>
      </c>
      <c r="B14" s="95">
        <v>4.2</v>
      </c>
      <c r="C14" s="95">
        <v>2.57</v>
      </c>
      <c r="D14"/>
      <c r="E14" s="96"/>
      <c r="F14" s="97"/>
      <c r="G14" s="97" t="str">
        <f>IF(E14="GARÇON",_xlfn.XLOOKUP(F14,Tableau1245[GARÇON],Tableau1245[NOTE],"",1),_xlfn.XLOOKUP(F14,Tableau1245[FILLE],Tableau1245[NOTE],"",1))</f>
        <v/>
      </c>
      <c r="I14" s="5">
        <v>4</v>
      </c>
      <c r="J14" s="108" t="s">
        <v>182</v>
      </c>
      <c r="K14" s="108"/>
      <c r="L14" s="100" t="s">
        <v>99</v>
      </c>
      <c r="M14" s="56"/>
      <c r="N14" s="1"/>
      <c r="O14" s="1" t="s">
        <v>12</v>
      </c>
      <c r="P14" s="22" t="s">
        <v>14</v>
      </c>
      <c r="Q14" s="1" t="s">
        <v>12</v>
      </c>
      <c r="R14" s="1"/>
      <c r="S14" s="1"/>
      <c r="T14" s="1"/>
      <c r="U14" s="1"/>
      <c r="V14" s="1"/>
      <c r="W14" s="1"/>
      <c r="X14" s="1"/>
      <c r="Y14" s="104">
        <v>4.1900000000000004</v>
      </c>
      <c r="Z14" s="105">
        <f>IF(L14="g",_xlfn.XLOOKUP(Y14,Tableau1245[GARÇON],Tableau1245[NOTE],"",),_xlfn.XLOOKUP(Y14,Tableau1245[FILLE],Tableau1245[NOTE],"",1))</f>
        <v>1.2</v>
      </c>
      <c r="AA14" s="56"/>
      <c r="AB14" s="1"/>
      <c r="AC14" s="12"/>
      <c r="AD14" s="6">
        <f t="shared" si="2"/>
        <v>1.2</v>
      </c>
      <c r="AE14" s="13">
        <f t="shared" si="0"/>
        <v>2</v>
      </c>
      <c r="AF14" s="37">
        <f t="shared" si="1"/>
        <v>0</v>
      </c>
      <c r="AG14" s="6">
        <f t="shared" si="3"/>
        <v>0</v>
      </c>
      <c r="AH14" s="6"/>
      <c r="AI14" s="2" t="s">
        <v>98</v>
      </c>
    </row>
    <row r="15" spans="1:35" ht="15.6" x14ac:dyDescent="0.3">
      <c r="A15" s="95">
        <v>4.2</v>
      </c>
      <c r="B15" s="95">
        <v>4.28</v>
      </c>
      <c r="C15" s="95">
        <v>3.05</v>
      </c>
      <c r="D15"/>
      <c r="E15" s="96"/>
      <c r="F15" s="97"/>
      <c r="G15" s="97" t="str">
        <f>IF(E15="GARÇON",_xlfn.XLOOKUP(F15,Tableau1245[GARÇON],Tableau1245[NOTE],"",1),_xlfn.XLOOKUP(F15,Tableau1245[FILLE],Tableau1245[NOTE],"",1))</f>
        <v/>
      </c>
      <c r="I15" s="64">
        <v>5</v>
      </c>
      <c r="J15" s="108" t="s">
        <v>183</v>
      </c>
      <c r="K15" s="108"/>
      <c r="L15" s="100" t="s">
        <v>98</v>
      </c>
      <c r="M15" s="88"/>
      <c r="N15" s="38"/>
      <c r="O15" s="35"/>
      <c r="P15" s="35"/>
      <c r="Q15" s="35"/>
      <c r="R15" s="35"/>
      <c r="S15" s="38"/>
      <c r="T15" s="38"/>
      <c r="U15" s="38"/>
      <c r="V15" s="38"/>
      <c r="W15" s="38"/>
      <c r="X15" s="38"/>
      <c r="Y15" s="104">
        <v>5.35</v>
      </c>
      <c r="Z15" s="105" t="str">
        <f>IF(L15="g",_xlfn.XLOOKUP(Y15,Tableau1245[GARÇON],Tableau1245[NOTE],"",),_xlfn.XLOOKUP(Y15,Tableau1245[FILLE],Tableau1245[NOTE],"",1))</f>
        <v/>
      </c>
      <c r="AA15" s="87"/>
      <c r="AB15" s="38"/>
      <c r="AC15" s="39"/>
      <c r="AD15" s="6">
        <f t="shared" si="2"/>
        <v>0</v>
      </c>
      <c r="AE15" s="13">
        <f t="shared" si="0"/>
        <v>0</v>
      </c>
      <c r="AF15" s="37">
        <f t="shared" si="1"/>
        <v>0</v>
      </c>
      <c r="AG15" s="6">
        <f t="shared" si="3"/>
        <v>0</v>
      </c>
      <c r="AH15" s="6"/>
    </row>
    <row r="16" spans="1:35" ht="15.6" x14ac:dyDescent="0.3">
      <c r="A16" s="95">
        <v>3.9</v>
      </c>
      <c r="B16" s="95">
        <v>4.3600000000000003</v>
      </c>
      <c r="C16" s="95">
        <v>3.13</v>
      </c>
      <c r="D16"/>
      <c r="E16" s="96"/>
      <c r="F16" s="97"/>
      <c r="G16" s="97" t="str">
        <f>IF(E16="GARÇON",_xlfn.XLOOKUP(F16,Tableau1245[GARÇON],Tableau1245[NOTE],"",1),_xlfn.XLOOKUP(F16,Tableau1245[FILLE],Tableau1245[NOTE],"",1))</f>
        <v/>
      </c>
      <c r="I16" s="65">
        <v>6</v>
      </c>
      <c r="J16" s="108" t="s">
        <v>184</v>
      </c>
      <c r="K16" s="108"/>
      <c r="L16" s="100" t="s">
        <v>99</v>
      </c>
      <c r="M16" s="57"/>
      <c r="N16" s="40"/>
      <c r="O16" s="1"/>
      <c r="P16" s="22"/>
      <c r="Q16" s="1"/>
      <c r="R16" s="1"/>
      <c r="S16" s="40"/>
      <c r="T16" s="40"/>
      <c r="U16" s="40"/>
      <c r="V16" s="40"/>
      <c r="W16" s="40"/>
      <c r="X16" s="40"/>
      <c r="Y16" s="104"/>
      <c r="Z16" s="105" t="str">
        <f>IF(L16="g",_xlfn.XLOOKUP(Y16,Tableau1245[GARÇON],Tableau1245[NOTE],"",),_xlfn.XLOOKUP(Y16,Tableau1245[FILLE],Tableau1245[NOTE],"",1))</f>
        <v/>
      </c>
      <c r="AA16" s="57"/>
      <c r="AB16" s="40"/>
      <c r="AC16" s="41"/>
      <c r="AD16" s="6">
        <f t="shared" si="2"/>
        <v>0</v>
      </c>
      <c r="AE16" s="13">
        <f t="shared" si="0"/>
        <v>0</v>
      </c>
      <c r="AF16" s="37">
        <f t="shared" si="1"/>
        <v>0</v>
      </c>
      <c r="AG16" s="6">
        <f t="shared" si="3"/>
        <v>0</v>
      </c>
      <c r="AH16" s="6"/>
    </row>
    <row r="17" spans="1:34" ht="15.6" x14ac:dyDescent="0.3">
      <c r="A17" s="95">
        <v>3.6</v>
      </c>
      <c r="B17" s="95">
        <v>4.4400000000000004</v>
      </c>
      <c r="C17" s="95">
        <v>3.21</v>
      </c>
      <c r="D17"/>
      <c r="E17" s="96"/>
      <c r="F17" s="97"/>
      <c r="G17" s="97" t="str">
        <f>IF(E17="GARÇON",_xlfn.XLOOKUP(F17,Tableau1245[GARÇON],Tableau1245[NOTE],"",1),_xlfn.XLOOKUP(F17,Tableau1245[FILLE],Tableau1245[NOTE],"",1))</f>
        <v/>
      </c>
      <c r="I17" s="65">
        <v>7</v>
      </c>
      <c r="J17" s="108" t="s">
        <v>185</v>
      </c>
      <c r="K17" s="108"/>
      <c r="L17" s="100" t="s">
        <v>98</v>
      </c>
      <c r="M17" s="57"/>
      <c r="N17" s="40"/>
      <c r="O17" s="1"/>
      <c r="P17" s="22"/>
      <c r="Q17" s="1"/>
      <c r="R17" s="1" t="s">
        <v>13</v>
      </c>
      <c r="S17" s="40"/>
      <c r="T17" s="40"/>
      <c r="U17" s="40"/>
      <c r="V17" s="40"/>
      <c r="W17" s="40"/>
      <c r="X17" s="40"/>
      <c r="Y17" s="104">
        <v>4.37</v>
      </c>
      <c r="Z17" s="105" t="str">
        <f>IF(L17="g",_xlfn.XLOOKUP(Y17,Tableau1245[GARÇON],Tableau1245[NOTE],"",),_xlfn.XLOOKUP(Y17,Tableau1245[FILLE],Tableau1245[NOTE],"",1))</f>
        <v/>
      </c>
      <c r="AA17" s="57"/>
      <c r="AB17" s="40"/>
      <c r="AC17" s="41"/>
      <c r="AD17" s="6">
        <f t="shared" si="2"/>
        <v>0</v>
      </c>
      <c r="AE17" s="13">
        <f t="shared" si="0"/>
        <v>0</v>
      </c>
      <c r="AF17" s="37">
        <f t="shared" si="1"/>
        <v>0</v>
      </c>
      <c r="AG17" s="6">
        <f t="shared" si="3"/>
        <v>0</v>
      </c>
      <c r="AH17" s="6"/>
    </row>
    <row r="18" spans="1:34" ht="15.6" x14ac:dyDescent="0.3">
      <c r="A18" s="95">
        <v>3.3</v>
      </c>
      <c r="B18" s="95">
        <v>4.5199999999999996</v>
      </c>
      <c r="C18" s="95">
        <v>3.29</v>
      </c>
      <c r="D18"/>
      <c r="E18" s="96"/>
      <c r="F18" s="97"/>
      <c r="G18" s="97" t="str">
        <f>IF(E18="GARÇON",_xlfn.XLOOKUP(F18,Tableau1245[GARÇON],Tableau1245[NOTE],"",1),_xlfn.XLOOKUP(F18,Tableau1245[FILLE],Tableau1245[NOTE],"",1))</f>
        <v/>
      </c>
      <c r="I18" s="65">
        <v>8</v>
      </c>
      <c r="J18" s="108" t="s">
        <v>186</v>
      </c>
      <c r="K18" s="108"/>
      <c r="L18" s="100"/>
      <c r="M18" s="57"/>
      <c r="N18" s="40"/>
      <c r="O18" s="1"/>
      <c r="P18" s="22"/>
      <c r="Q18" s="1" t="s">
        <v>7</v>
      </c>
      <c r="R18" s="1" t="s">
        <v>12</v>
      </c>
      <c r="S18" s="40"/>
      <c r="T18" s="40"/>
      <c r="U18" s="40"/>
      <c r="V18" s="40"/>
      <c r="W18" s="40"/>
      <c r="X18" s="40"/>
      <c r="Y18" s="104">
        <v>5.32</v>
      </c>
      <c r="Z18" s="105" t="str">
        <f>IF(L18="g",_xlfn.XLOOKUP(Y18,Tableau1245[GARÇON],Tableau1245[NOTE],"",),_xlfn.XLOOKUP(Y18,Tableau1245[FILLE],Tableau1245[NOTE],"",1))</f>
        <v/>
      </c>
      <c r="AA18" s="57"/>
      <c r="AB18" s="40"/>
      <c r="AC18" s="41"/>
      <c r="AD18" s="6">
        <f t="shared" si="2"/>
        <v>0</v>
      </c>
      <c r="AE18" s="13">
        <f t="shared" si="0"/>
        <v>1</v>
      </c>
      <c r="AF18" s="37">
        <f t="shared" si="1"/>
        <v>1</v>
      </c>
      <c r="AG18" s="6">
        <f t="shared" si="3"/>
        <v>0</v>
      </c>
      <c r="AH18" s="6"/>
    </row>
    <row r="19" spans="1:34" ht="15.6" x14ac:dyDescent="0.3">
      <c r="A19" s="95">
        <v>3</v>
      </c>
      <c r="B19" s="95">
        <v>5</v>
      </c>
      <c r="C19" s="95">
        <v>3.37</v>
      </c>
      <c r="D19"/>
      <c r="E19" s="96"/>
      <c r="F19" s="97"/>
      <c r="G19" s="97" t="str">
        <f>IF(E19="GARÇON",_xlfn.XLOOKUP(F19,Tableau1245[GARÇON],Tableau1245[NOTE],"",1),_xlfn.XLOOKUP(F19,Tableau1245[FILLE],Tableau1245[NOTE],"",1))</f>
        <v/>
      </c>
      <c r="I19" s="65">
        <v>9</v>
      </c>
      <c r="J19" s="108" t="s">
        <v>187</v>
      </c>
      <c r="K19" s="108"/>
      <c r="L19" s="100"/>
      <c r="M19" s="57"/>
      <c r="N19" s="40"/>
      <c r="O19" s="1"/>
      <c r="P19" s="22"/>
      <c r="Q19" s="1"/>
      <c r="R19" s="1"/>
      <c r="S19" s="40"/>
      <c r="T19" s="40"/>
      <c r="U19" s="40"/>
      <c r="V19" s="40"/>
      <c r="W19" s="40"/>
      <c r="X19" s="40"/>
      <c r="Y19" s="104"/>
      <c r="Z19" s="105" t="str">
        <f>IF(L19="g",_xlfn.XLOOKUP(Y19,Tableau1245[GARÇON],Tableau1245[NOTE],"",),_xlfn.XLOOKUP(Y19,Tableau1245[FILLE],Tableau1245[NOTE],"",1))</f>
        <v/>
      </c>
      <c r="AA19" s="57"/>
      <c r="AB19" s="40"/>
      <c r="AC19" s="41"/>
      <c r="AD19" s="6">
        <f t="shared" si="2"/>
        <v>0</v>
      </c>
      <c r="AE19" s="13">
        <f t="shared" si="0"/>
        <v>0</v>
      </c>
      <c r="AF19" s="37">
        <f t="shared" si="1"/>
        <v>0</v>
      </c>
      <c r="AG19" s="6">
        <f t="shared" si="3"/>
        <v>0</v>
      </c>
      <c r="AH19" s="6"/>
    </row>
    <row r="20" spans="1:34" ht="15.6" x14ac:dyDescent="0.3">
      <c r="A20" s="95">
        <v>2.7</v>
      </c>
      <c r="B20" s="95">
        <v>5.08</v>
      </c>
      <c r="C20" s="95">
        <v>3.45</v>
      </c>
      <c r="D20"/>
      <c r="E20" s="96"/>
      <c r="F20" s="97"/>
      <c r="G20" s="97" t="str">
        <f>IF(E20="GARÇON",_xlfn.XLOOKUP(F20,Tableau1245[GARÇON],Tableau1245[NOTE],"",1),_xlfn.XLOOKUP(F20,Tableau1245[FILLE],Tableau1245[NOTE],"",1))</f>
        <v/>
      </c>
      <c r="I20" s="65">
        <v>10</v>
      </c>
      <c r="J20" s="108" t="s">
        <v>188</v>
      </c>
      <c r="K20" s="108"/>
      <c r="L20" s="100"/>
      <c r="M20" s="57"/>
      <c r="N20" s="40"/>
      <c r="O20" s="1"/>
      <c r="P20" s="22"/>
      <c r="Q20" s="1" t="s">
        <v>7</v>
      </c>
      <c r="R20" s="1"/>
      <c r="S20" s="40"/>
      <c r="T20" s="40"/>
      <c r="U20" s="40"/>
      <c r="V20" s="40"/>
      <c r="W20" s="40"/>
      <c r="X20" s="40"/>
      <c r="Y20" s="104">
        <v>5.2</v>
      </c>
      <c r="Z20" s="105" t="str">
        <f>IF(L20="g",_xlfn.XLOOKUP(Y20,Tableau1245[GARÇON],Tableau1245[NOTE],"",),_xlfn.XLOOKUP(Y20,Tableau1245[FILLE],Tableau1245[NOTE],"",1))</f>
        <v/>
      </c>
      <c r="AA20" s="57"/>
      <c r="AB20" s="40"/>
      <c r="AC20" s="41"/>
      <c r="AD20" s="6">
        <f t="shared" si="2"/>
        <v>0</v>
      </c>
      <c r="AE20" s="13">
        <f t="shared" si="0"/>
        <v>0</v>
      </c>
      <c r="AF20" s="37">
        <f t="shared" si="1"/>
        <v>1</v>
      </c>
      <c r="AG20" s="6">
        <f t="shared" si="3"/>
        <v>0</v>
      </c>
      <c r="AH20" s="6"/>
    </row>
    <row r="21" spans="1:34" ht="15.6" x14ac:dyDescent="0.3">
      <c r="A21" s="95">
        <v>2.4</v>
      </c>
      <c r="B21" s="95">
        <v>5.16</v>
      </c>
      <c r="C21" s="95">
        <v>3.53</v>
      </c>
      <c r="D21"/>
      <c r="E21" s="96"/>
      <c r="F21" s="97"/>
      <c r="G21" s="97" t="str">
        <f>IF(E21="GARÇON",_xlfn.XLOOKUP(F21,Tableau1245[GARÇON],Tableau1245[NOTE],"",1),_xlfn.XLOOKUP(F21,Tableau1245[FILLE],Tableau1245[NOTE],"",1))</f>
        <v/>
      </c>
      <c r="I21" s="65">
        <v>11</v>
      </c>
      <c r="J21" s="108" t="s">
        <v>189</v>
      </c>
      <c r="K21" s="108"/>
      <c r="L21" s="100"/>
      <c r="M21" s="57"/>
      <c r="N21" s="40"/>
      <c r="O21" s="1" t="s">
        <v>7</v>
      </c>
      <c r="P21" s="22"/>
      <c r="Q21" s="1"/>
      <c r="R21" s="1"/>
      <c r="S21" s="40"/>
      <c r="T21" s="40"/>
      <c r="U21" s="40"/>
      <c r="V21" s="40"/>
      <c r="W21" s="40"/>
      <c r="X21" s="40"/>
      <c r="Y21" s="104"/>
      <c r="Z21" s="105" t="str">
        <f>IF(L21="g",_xlfn.XLOOKUP(Y21,Tableau1245[GARÇON],Tableau1245[NOTE],"",),_xlfn.XLOOKUP(Y21,Tableau1245[FILLE],Tableau1245[NOTE],"",1))</f>
        <v/>
      </c>
      <c r="AA21" s="57"/>
      <c r="AB21" s="40"/>
      <c r="AC21" s="41"/>
      <c r="AD21" s="6">
        <f t="shared" si="2"/>
        <v>0</v>
      </c>
      <c r="AE21" s="13">
        <f t="shared" si="0"/>
        <v>0</v>
      </c>
      <c r="AF21" s="37">
        <f t="shared" si="1"/>
        <v>1</v>
      </c>
      <c r="AG21" s="6">
        <f t="shared" si="3"/>
        <v>0</v>
      </c>
      <c r="AH21" s="6"/>
    </row>
    <row r="22" spans="1:34" ht="15.6" x14ac:dyDescent="0.3">
      <c r="A22" s="95">
        <v>2.1</v>
      </c>
      <c r="B22" s="95">
        <v>5.24</v>
      </c>
      <c r="C22" s="95">
        <v>4.01</v>
      </c>
      <c r="D22"/>
      <c r="E22" s="96"/>
      <c r="F22" s="97"/>
      <c r="G22" s="97" t="str">
        <f>IF(E22="GARÇON",_xlfn.XLOOKUP(F22,Tableau1245[GARÇON],Tableau1245[NOTE],"",1),_xlfn.XLOOKUP(F22,Tableau1245[FILLE],Tableau1245[NOTE],"",1))</f>
        <v/>
      </c>
      <c r="I22" s="64">
        <v>12</v>
      </c>
      <c r="J22" s="108" t="s">
        <v>190</v>
      </c>
      <c r="K22" s="108"/>
      <c r="L22" s="100"/>
      <c r="M22" s="87"/>
      <c r="N22" s="44"/>
      <c r="O22" s="35" t="s">
        <v>12</v>
      </c>
      <c r="P22" s="35" t="s">
        <v>12</v>
      </c>
      <c r="Q22" s="35"/>
      <c r="R22" s="35"/>
      <c r="S22" s="44"/>
      <c r="T22" s="44"/>
      <c r="U22" s="44"/>
      <c r="V22" s="44"/>
      <c r="W22" s="44"/>
      <c r="X22" s="44"/>
      <c r="Y22" s="104">
        <v>5.2</v>
      </c>
      <c r="Z22" s="105" t="str">
        <f>IF(L22="g",_xlfn.XLOOKUP(Y22,Tableau1245[GARÇON],Tableau1245[NOTE],"",),_xlfn.XLOOKUP(Y22,Tableau1245[FILLE],Tableau1245[NOTE],"",1))</f>
        <v/>
      </c>
      <c r="AA22" s="88"/>
      <c r="AB22" s="38"/>
      <c r="AC22" s="39"/>
      <c r="AD22" s="6">
        <f t="shared" si="2"/>
        <v>0</v>
      </c>
      <c r="AE22" s="13">
        <f t="shared" si="0"/>
        <v>2</v>
      </c>
      <c r="AF22" s="37">
        <f t="shared" si="1"/>
        <v>0</v>
      </c>
      <c r="AG22" s="6">
        <f t="shared" si="3"/>
        <v>0</v>
      </c>
      <c r="AH22" s="6"/>
    </row>
    <row r="23" spans="1:34" ht="15.6" x14ac:dyDescent="0.3">
      <c r="A23" s="95">
        <v>1.8</v>
      </c>
      <c r="B23" s="95">
        <v>5.32</v>
      </c>
      <c r="C23" s="95">
        <v>4.09</v>
      </c>
      <c r="D23"/>
      <c r="E23" s="96"/>
      <c r="F23" s="97"/>
      <c r="G23" s="97" t="str">
        <f>IF(E23="GARÇON",_xlfn.XLOOKUP(F23,Tableau1245[GARÇON],Tableau1245[NOTE],"",1),_xlfn.XLOOKUP(F23,Tableau1245[FILLE],Tableau1245[NOTE],"",1))</f>
        <v/>
      </c>
      <c r="I23" s="5">
        <v>13</v>
      </c>
      <c r="J23" s="108" t="s">
        <v>191</v>
      </c>
      <c r="K23" s="108"/>
      <c r="L23" s="100"/>
      <c r="M23" s="56"/>
      <c r="N23" s="1"/>
      <c r="O23" s="1" t="s">
        <v>12</v>
      </c>
      <c r="P23" s="22"/>
      <c r="Q23" s="1" t="s">
        <v>7</v>
      </c>
      <c r="R23" s="1"/>
      <c r="S23" s="1"/>
      <c r="T23" s="1"/>
      <c r="U23" s="1"/>
      <c r="V23" s="1"/>
      <c r="W23" s="1"/>
      <c r="X23" s="1"/>
      <c r="Y23" s="104"/>
      <c r="Z23" s="105" t="str">
        <f>IF(L23="g",_xlfn.XLOOKUP(Y23,Tableau1245[GARÇON],Tableau1245[NOTE],"",),_xlfn.XLOOKUP(Y23,Tableau1245[FILLE],Tableau1245[NOTE],"",1))</f>
        <v/>
      </c>
      <c r="AA23" s="56"/>
      <c r="AB23" s="1"/>
      <c r="AC23" s="12"/>
      <c r="AD23" s="6">
        <f t="shared" si="2"/>
        <v>0</v>
      </c>
      <c r="AE23" s="13">
        <f t="shared" si="0"/>
        <v>1</v>
      </c>
      <c r="AF23" s="37">
        <f t="shared" si="1"/>
        <v>1</v>
      </c>
      <c r="AG23" s="6">
        <f t="shared" si="3"/>
        <v>0</v>
      </c>
      <c r="AH23" s="6"/>
    </row>
    <row r="24" spans="1:34" ht="15.6" x14ac:dyDescent="0.3">
      <c r="A24" s="95">
        <v>1.5</v>
      </c>
      <c r="B24" s="95">
        <v>5.4</v>
      </c>
      <c r="C24" s="95">
        <v>4.17</v>
      </c>
      <c r="D24"/>
      <c r="E24" s="96"/>
      <c r="F24" s="97"/>
      <c r="G24" s="97" t="str">
        <f>IF(E24="GARÇON",_xlfn.XLOOKUP(F24,Tableau1245[GARÇON],Tableau1245[NOTE],"",1),_xlfn.XLOOKUP(F24,Tableau1245[FILLE],Tableau1245[NOTE],"",1))</f>
        <v/>
      </c>
      <c r="I24" s="5">
        <v>14</v>
      </c>
      <c r="J24" s="108" t="s">
        <v>192</v>
      </c>
      <c r="K24" s="108"/>
      <c r="L24" s="100"/>
      <c r="M24" s="56"/>
      <c r="N24" s="1"/>
      <c r="O24" s="1"/>
      <c r="P24" s="22"/>
      <c r="Q24" s="1"/>
      <c r="R24" s="1"/>
      <c r="S24" s="1"/>
      <c r="T24" s="1"/>
      <c r="U24" s="1"/>
      <c r="V24" s="1"/>
      <c r="W24" s="1"/>
      <c r="X24" s="1"/>
      <c r="Y24" s="104">
        <v>4</v>
      </c>
      <c r="Z24" s="105">
        <f>IF(L24="g",_xlfn.XLOOKUP(Y24,Tableau1245[GARÇON],Tableau1245[NOTE],"",),_xlfn.XLOOKUP(Y24,Tableau1245[FILLE],Tableau1245[NOTE],"",1))</f>
        <v>2.1</v>
      </c>
      <c r="AA24" s="56"/>
      <c r="AB24" s="1"/>
      <c r="AC24" s="12"/>
      <c r="AD24" s="6">
        <f t="shared" si="2"/>
        <v>2.1</v>
      </c>
      <c r="AE24" s="13">
        <f t="shared" si="0"/>
        <v>0</v>
      </c>
      <c r="AF24" s="37">
        <f t="shared" si="1"/>
        <v>0</v>
      </c>
      <c r="AG24" s="6">
        <f t="shared" si="3"/>
        <v>0</v>
      </c>
      <c r="AH24" s="6"/>
    </row>
    <row r="25" spans="1:34" ht="15.6" x14ac:dyDescent="0.3">
      <c r="A25" s="95">
        <v>1.2</v>
      </c>
      <c r="B25" s="95">
        <v>5.48</v>
      </c>
      <c r="C25" s="95">
        <v>4.25</v>
      </c>
      <c r="D25"/>
      <c r="E25" s="96"/>
      <c r="F25" s="97"/>
      <c r="G25" s="97" t="str">
        <f>IF(E25="GARÇON",_xlfn.XLOOKUP(F25,Tableau1245[GARÇON],Tableau1245[NOTE],"",1),_xlfn.XLOOKUP(F25,Tableau1245[FILLE],Tableau1245[NOTE],"",1))</f>
        <v/>
      </c>
      <c r="I25" s="5">
        <v>15</v>
      </c>
      <c r="J25" s="108" t="s">
        <v>193</v>
      </c>
      <c r="K25" s="108"/>
      <c r="L25" s="100"/>
      <c r="M25" s="56"/>
      <c r="N25" s="1"/>
      <c r="O25" s="1"/>
      <c r="P25" s="22"/>
      <c r="Q25" s="1" t="s">
        <v>7</v>
      </c>
      <c r="R25" s="1"/>
      <c r="S25" s="1"/>
      <c r="T25" s="1"/>
      <c r="U25" s="1"/>
      <c r="V25" s="1"/>
      <c r="W25" s="1"/>
      <c r="X25" s="1"/>
      <c r="Y25" s="104">
        <v>3.1</v>
      </c>
      <c r="Z25" s="105">
        <f>IF(L25="g",_xlfn.XLOOKUP(Y25,Tableau1245[GARÇON],Tableau1245[NOTE],"",),_xlfn.XLOOKUP(Y25,Tableau1245[FILLE],Tableau1245[NOTE],"",1))</f>
        <v>3.9</v>
      </c>
      <c r="AA25" s="56"/>
      <c r="AB25" s="1"/>
      <c r="AC25" s="12"/>
      <c r="AD25" s="6">
        <f t="shared" si="2"/>
        <v>3.9</v>
      </c>
      <c r="AE25" s="13">
        <f t="shared" si="0"/>
        <v>0</v>
      </c>
      <c r="AF25" s="37">
        <f t="shared" si="1"/>
        <v>1</v>
      </c>
      <c r="AG25" s="6">
        <f t="shared" si="3"/>
        <v>0</v>
      </c>
      <c r="AH25" s="6"/>
    </row>
    <row r="26" spans="1:34" ht="15.6" x14ac:dyDescent="0.3">
      <c r="A26" s="95">
        <v>0.9</v>
      </c>
      <c r="B26" s="95">
        <v>5.56</v>
      </c>
      <c r="C26" s="95">
        <v>4.33</v>
      </c>
      <c r="D26"/>
      <c r="E26" s="96"/>
      <c r="F26" s="97"/>
      <c r="G26" s="97" t="str">
        <f>IF(E26="GARÇON",_xlfn.XLOOKUP(F26,Tableau1245[GARÇON],Tableau1245[NOTE],"",1),_xlfn.XLOOKUP(F26,Tableau1245[FILLE],Tableau1245[NOTE],"",1))</f>
        <v/>
      </c>
      <c r="I26" s="5">
        <v>16</v>
      </c>
      <c r="J26" s="108" t="s">
        <v>194</v>
      </c>
      <c r="K26" s="108"/>
      <c r="L26" s="100"/>
      <c r="M26" s="56"/>
      <c r="N26" s="1"/>
      <c r="O26" s="1"/>
      <c r="P26" s="22"/>
      <c r="Q26" s="1"/>
      <c r="R26" s="1"/>
      <c r="S26" s="1"/>
      <c r="T26" s="1"/>
      <c r="U26" s="1"/>
      <c r="V26" s="1"/>
      <c r="W26" s="1"/>
      <c r="X26" s="1"/>
      <c r="Y26" s="104">
        <v>2.2200000000000002</v>
      </c>
      <c r="Z26" s="105">
        <f>IF(L26="g",_xlfn.XLOOKUP(Y26,Tableau1245[GARÇON],Tableau1245[NOTE],"",),_xlfn.XLOOKUP(Y26,Tableau1245[FILLE],Tableau1245[NOTE],"",1))</f>
        <v>5.7</v>
      </c>
      <c r="AA26" s="56"/>
      <c r="AB26" s="1"/>
      <c r="AC26" s="12"/>
      <c r="AD26" s="6">
        <f t="shared" si="2"/>
        <v>5.7</v>
      </c>
      <c r="AE26" s="13">
        <f t="shared" si="0"/>
        <v>0</v>
      </c>
      <c r="AF26" s="37">
        <f t="shared" si="1"/>
        <v>0</v>
      </c>
      <c r="AG26" s="6">
        <f t="shared" si="3"/>
        <v>0</v>
      </c>
      <c r="AH26" s="6"/>
    </row>
    <row r="27" spans="1:34" ht="15.6" x14ac:dyDescent="0.3">
      <c r="A27" s="95">
        <v>0.6</v>
      </c>
      <c r="B27" s="95">
        <v>6.04</v>
      </c>
      <c r="C27" s="95">
        <v>4.41</v>
      </c>
      <c r="D27"/>
      <c r="E27" s="96"/>
      <c r="F27" s="97"/>
      <c r="G27" s="97" t="str">
        <f>IF(E27="GARÇON",_xlfn.XLOOKUP(F27,Tableau1245[GARÇON],Tableau1245[NOTE],"",1),_xlfn.XLOOKUP(F27,Tableau1245[FILLE],Tableau1245[NOTE],"",1))</f>
        <v/>
      </c>
      <c r="I27" s="5">
        <v>17</v>
      </c>
      <c r="J27" s="108" t="s">
        <v>195</v>
      </c>
      <c r="K27" s="108"/>
      <c r="L27" s="100"/>
      <c r="M27" s="56"/>
      <c r="N27" s="1"/>
      <c r="O27" s="1"/>
      <c r="P27" s="22"/>
      <c r="Q27" s="1"/>
      <c r="R27" s="1"/>
      <c r="S27" s="1"/>
      <c r="T27" s="1"/>
      <c r="U27" s="1"/>
      <c r="V27" s="1"/>
      <c r="W27" s="1"/>
      <c r="X27" s="1"/>
      <c r="Y27" s="104">
        <v>4.38</v>
      </c>
      <c r="Z27" s="105">
        <f>IF(L27="g",_xlfn.XLOOKUP(Y27,Tableau1245[GARÇON],Tableau1245[NOTE],"",),_xlfn.XLOOKUP(Y27,Tableau1245[FILLE],Tableau1245[NOTE],"",1))</f>
        <v>0.6</v>
      </c>
      <c r="AA27" s="56"/>
      <c r="AB27" s="1"/>
      <c r="AC27" s="12"/>
      <c r="AD27" s="6">
        <f t="shared" si="2"/>
        <v>0.6</v>
      </c>
      <c r="AE27" s="13">
        <f t="shared" si="0"/>
        <v>0</v>
      </c>
      <c r="AF27" s="37">
        <f t="shared" si="1"/>
        <v>0</v>
      </c>
      <c r="AG27" s="6">
        <f t="shared" si="3"/>
        <v>0</v>
      </c>
      <c r="AH27" s="6"/>
    </row>
    <row r="28" spans="1:34" ht="14.4" customHeight="1" x14ac:dyDescent="0.3">
      <c r="A28" s="95">
        <v>0.3</v>
      </c>
      <c r="B28" s="95">
        <v>6.12</v>
      </c>
      <c r="C28" s="95">
        <v>4.49</v>
      </c>
      <c r="D28"/>
      <c r="E28" s="96"/>
      <c r="F28" s="97"/>
      <c r="G28" s="97" t="str">
        <f>IF(E28="GARÇON",_xlfn.XLOOKUP(F28,Tableau1245[GARÇON],Tableau1245[NOTE],"",1),_xlfn.XLOOKUP(F28,Tableau1245[FILLE],Tableau1245[NOTE],"",1))</f>
        <v/>
      </c>
      <c r="I28" s="5">
        <v>18</v>
      </c>
      <c r="J28" s="108" t="s">
        <v>196</v>
      </c>
      <c r="K28" s="108"/>
      <c r="L28" s="100"/>
      <c r="M28" s="56"/>
      <c r="N28" s="1"/>
      <c r="O28" s="1"/>
      <c r="P28" s="22"/>
      <c r="Q28" s="1"/>
      <c r="R28" s="1"/>
      <c r="S28" s="1"/>
      <c r="T28" s="1"/>
      <c r="U28" s="1"/>
      <c r="V28" s="1"/>
      <c r="W28" s="1"/>
      <c r="X28" s="1"/>
      <c r="Y28" s="104"/>
      <c r="Z28" s="105" t="str">
        <f>IF(L28="g",_xlfn.XLOOKUP(Y28,Tableau1245[GARÇON],Tableau1245[NOTE],"",),_xlfn.XLOOKUP(Y28,Tableau1245[FILLE],Tableau1245[NOTE],"",1))</f>
        <v/>
      </c>
      <c r="AA28" s="56"/>
      <c r="AB28" s="1"/>
      <c r="AC28" s="12"/>
      <c r="AD28" s="6">
        <f t="shared" si="2"/>
        <v>0</v>
      </c>
      <c r="AE28" s="13">
        <f t="shared" si="0"/>
        <v>0</v>
      </c>
      <c r="AF28" s="37">
        <f t="shared" si="1"/>
        <v>0</v>
      </c>
      <c r="AG28" s="6">
        <f t="shared" si="3"/>
        <v>0</v>
      </c>
      <c r="AH28" s="6"/>
    </row>
    <row r="29" spans="1:34" ht="15.6" x14ac:dyDescent="0.3">
      <c r="E29" s="6"/>
      <c r="F29" s="6"/>
      <c r="G29" s="97" t="str">
        <f>IF(E29="GARÇON",_xlfn.XLOOKUP(F29,Tableau1245[GARÇON],Tableau1245[NOTE],"",1),_xlfn.XLOOKUP(F29,Tableau1245[FILLE],Tableau1245[NOTE],"",1))</f>
        <v/>
      </c>
      <c r="I29" s="5">
        <v>19</v>
      </c>
      <c r="J29" s="204" t="s">
        <v>197</v>
      </c>
      <c r="K29" s="207"/>
      <c r="L29" s="100"/>
      <c r="M29" s="56"/>
      <c r="N29" s="1"/>
      <c r="O29" s="1"/>
      <c r="P29" s="22"/>
      <c r="Q29" s="1"/>
      <c r="R29" s="1" t="s">
        <v>7</v>
      </c>
      <c r="S29" s="1"/>
      <c r="T29" s="1"/>
      <c r="U29" s="1"/>
      <c r="V29" s="1"/>
      <c r="W29" s="1"/>
      <c r="X29" s="1"/>
      <c r="Y29" s="104">
        <v>2.59</v>
      </c>
      <c r="Z29" s="105">
        <f>IF(L29="g",_xlfn.XLOOKUP(Y29,Tableau1245[GARÇON],Tableau1245[NOTE],"",),_xlfn.XLOOKUP(Y29,Tableau1245[FILLE],Tableau1245[NOTE],"",1))</f>
        <v>4.2</v>
      </c>
      <c r="AA29" s="56"/>
      <c r="AB29" s="1"/>
      <c r="AC29" s="12"/>
      <c r="AD29" s="6">
        <f t="shared" si="2"/>
        <v>4.2</v>
      </c>
      <c r="AE29" s="13">
        <f t="shared" si="0"/>
        <v>0</v>
      </c>
      <c r="AF29" s="37">
        <f t="shared" si="1"/>
        <v>1</v>
      </c>
      <c r="AG29" s="6">
        <f t="shared" si="3"/>
        <v>0</v>
      </c>
      <c r="AH29" s="6"/>
    </row>
    <row r="30" spans="1:34" ht="15.6" x14ac:dyDescent="0.3">
      <c r="E30" s="6"/>
      <c r="F30" s="6"/>
      <c r="G30" s="97" t="str">
        <f>IF(E30="GARÇON",_xlfn.XLOOKUP(F30,Tableau1245[GARÇON],Tableau1245[NOTE],"",1),_xlfn.XLOOKUP(F30,Tableau1245[FILLE],Tableau1245[NOTE],"",1))</f>
        <v/>
      </c>
      <c r="I30" s="5">
        <v>20</v>
      </c>
      <c r="J30" s="204" t="s">
        <v>198</v>
      </c>
      <c r="K30" s="207"/>
      <c r="L30" s="100"/>
      <c r="M30" s="56"/>
      <c r="N30" s="1"/>
      <c r="O30" s="1"/>
      <c r="P30" s="22"/>
      <c r="Q30" s="1"/>
      <c r="R30" s="1"/>
      <c r="S30" s="1"/>
      <c r="T30" s="1"/>
      <c r="U30" s="1"/>
      <c r="V30" s="1"/>
      <c r="W30" s="1"/>
      <c r="X30" s="1"/>
      <c r="Y30" s="104">
        <v>4.38</v>
      </c>
      <c r="Z30" s="105">
        <f>IF(L30="g",_xlfn.XLOOKUP(Y30,Tableau1245[GARÇON],Tableau1245[NOTE],"",),_xlfn.XLOOKUP(Y30,Tableau1245[FILLE],Tableau1245[NOTE],"",1))</f>
        <v>0.6</v>
      </c>
      <c r="AA30" s="56"/>
      <c r="AB30" s="1"/>
      <c r="AC30" s="12"/>
      <c r="AD30" s="6">
        <f t="shared" si="2"/>
        <v>0.6</v>
      </c>
      <c r="AE30" s="13">
        <f t="shared" si="0"/>
        <v>0</v>
      </c>
      <c r="AF30" s="37">
        <f t="shared" si="1"/>
        <v>0</v>
      </c>
      <c r="AG30" s="6">
        <f t="shared" si="3"/>
        <v>0</v>
      </c>
      <c r="AH30" s="6"/>
    </row>
    <row r="31" spans="1:34" ht="13.2" customHeight="1" x14ac:dyDescent="0.3">
      <c r="E31" s="6"/>
      <c r="F31" s="6"/>
      <c r="G31" s="97" t="str">
        <f>IF(E31="GARÇON",_xlfn.XLOOKUP(F31,Tableau1245[GARÇON],Tableau1245[NOTE],"",1),_xlfn.XLOOKUP(F31,Tableau1245[FILLE],Tableau1245[NOTE],"",1))</f>
        <v/>
      </c>
      <c r="I31" s="5">
        <v>21</v>
      </c>
      <c r="J31" s="204" t="s">
        <v>199</v>
      </c>
      <c r="K31" s="207"/>
      <c r="L31" s="100"/>
      <c r="M31" s="56"/>
      <c r="N31" s="1"/>
      <c r="O31" s="1"/>
      <c r="P31" s="22" t="s">
        <v>13</v>
      </c>
      <c r="Q31" s="1"/>
      <c r="R31" s="1" t="s">
        <v>12</v>
      </c>
      <c r="S31" s="1"/>
      <c r="T31" s="1"/>
      <c r="U31" s="1"/>
      <c r="V31" s="1"/>
      <c r="W31" s="1"/>
      <c r="X31" s="1"/>
      <c r="Y31" s="104">
        <v>3.07</v>
      </c>
      <c r="Z31" s="105">
        <f>IF(L31="g",_xlfn.XLOOKUP(Y31,Tableau1245[GARÇON],Tableau1245[NOTE],"",),_xlfn.XLOOKUP(Y31,Tableau1245[FILLE],Tableau1245[NOTE],"",1))</f>
        <v>3.9</v>
      </c>
      <c r="AA31" s="56"/>
      <c r="AB31" s="1"/>
      <c r="AC31" s="12"/>
      <c r="AD31" s="6">
        <f t="shared" si="2"/>
        <v>3.9</v>
      </c>
      <c r="AE31" s="13">
        <f>COUNTIF(M31:X31,"T")</f>
        <v>1</v>
      </c>
      <c r="AF31" s="37">
        <f t="shared" si="1"/>
        <v>0</v>
      </c>
      <c r="AG31" s="6">
        <f t="shared" si="3"/>
        <v>0</v>
      </c>
      <c r="AH31" s="6"/>
    </row>
    <row r="32" spans="1:34" ht="15.6" x14ac:dyDescent="0.3">
      <c r="E32" s="6"/>
      <c r="F32" s="6"/>
      <c r="G32" s="97" t="str">
        <f>IF(E32="GARÇON",_xlfn.XLOOKUP(F32,Tableau1245[GARÇON],Tableau1245[NOTE],"",1),_xlfn.XLOOKUP(F32,Tableau1245[FILLE],Tableau1245[NOTE],"",1))</f>
        <v/>
      </c>
      <c r="I32" s="5">
        <v>22</v>
      </c>
      <c r="J32" s="204" t="s">
        <v>200</v>
      </c>
      <c r="K32" s="207"/>
      <c r="L32" s="100"/>
      <c r="M32" s="56"/>
      <c r="N32" s="1"/>
      <c r="O32" s="1"/>
      <c r="P32" s="22"/>
      <c r="Q32" s="1"/>
      <c r="R32" s="1"/>
      <c r="S32" s="1"/>
      <c r="T32" s="1"/>
      <c r="U32" s="1"/>
      <c r="V32" s="1"/>
      <c r="W32" s="1"/>
      <c r="X32" s="1"/>
      <c r="Y32" s="104">
        <v>3.5</v>
      </c>
      <c r="Z32" s="105">
        <f>IF(L32="g",_xlfn.XLOOKUP(Y32,Tableau1245[GARÇON],Tableau1245[NOTE],"",),_xlfn.XLOOKUP(Y32,Tableau1245[FILLE],Tableau1245[NOTE],"",1))</f>
        <v>2.4</v>
      </c>
      <c r="AA32" s="56"/>
      <c r="AB32" s="1"/>
      <c r="AC32" s="12"/>
      <c r="AD32" s="6">
        <f t="shared" si="2"/>
        <v>2.4</v>
      </c>
      <c r="AE32" s="13">
        <f t="shared" si="0"/>
        <v>0</v>
      </c>
      <c r="AF32" s="37">
        <f t="shared" si="1"/>
        <v>0</v>
      </c>
      <c r="AG32" s="6">
        <f t="shared" si="3"/>
        <v>0</v>
      </c>
      <c r="AH32" s="6"/>
    </row>
    <row r="33" spans="5:34" ht="15.6" x14ac:dyDescent="0.3">
      <c r="E33" s="6"/>
      <c r="F33" s="6"/>
      <c r="G33" s="97" t="str">
        <f>IF(E33="GARÇON",_xlfn.XLOOKUP(F33,Tableau1245[GARÇON],Tableau1245[NOTE],"",1),_xlfn.XLOOKUP(F33,Tableau1245[FILLE],Tableau1245[NOTE],"",1))</f>
        <v/>
      </c>
      <c r="I33" s="5">
        <v>23</v>
      </c>
      <c r="J33" s="204" t="s">
        <v>201</v>
      </c>
      <c r="K33" s="207"/>
      <c r="L33" s="100"/>
      <c r="M33" s="56"/>
      <c r="N33" s="1"/>
      <c r="O33" s="1"/>
      <c r="P33" s="22"/>
      <c r="Q33" s="1"/>
      <c r="R33" s="1"/>
      <c r="S33" s="1"/>
      <c r="T33" s="1"/>
      <c r="U33" s="1"/>
      <c r="V33" s="1"/>
      <c r="W33" s="1"/>
      <c r="X33" s="1"/>
      <c r="Y33" s="104"/>
      <c r="Z33" s="105" t="str">
        <f>IF(L33="g",_xlfn.XLOOKUP(Y33,Tableau1245[GARÇON],Tableau1245[NOTE],"",),_xlfn.XLOOKUP(Y33,Tableau1245[FILLE],Tableau1245[NOTE],"",1))</f>
        <v/>
      </c>
      <c r="AA33" s="56"/>
      <c r="AB33" s="1"/>
      <c r="AC33" s="12"/>
      <c r="AD33" s="6">
        <f t="shared" si="2"/>
        <v>0</v>
      </c>
      <c r="AE33" s="13">
        <f t="shared" si="0"/>
        <v>0</v>
      </c>
      <c r="AF33" s="37">
        <f t="shared" si="1"/>
        <v>0</v>
      </c>
      <c r="AG33" s="6">
        <f t="shared" si="3"/>
        <v>0</v>
      </c>
      <c r="AH33" s="6"/>
    </row>
    <row r="34" spans="5:34" ht="15.6" x14ac:dyDescent="0.3">
      <c r="E34" s="6"/>
      <c r="F34" s="6"/>
      <c r="G34" s="97" t="str">
        <f>IF(E34="GARÇON",_xlfn.XLOOKUP(F34,Tableau1245[GARÇON],Tableau1245[NOTE],"",1),_xlfn.XLOOKUP(F34,Tableau1245[FILLE],Tableau1245[NOTE],"",1))</f>
        <v/>
      </c>
      <c r="I34" s="5">
        <v>24</v>
      </c>
      <c r="J34" s="204" t="s">
        <v>202</v>
      </c>
      <c r="K34" s="207"/>
      <c r="L34" s="100"/>
      <c r="M34" s="56"/>
      <c r="N34" s="1"/>
      <c r="O34" s="1"/>
      <c r="P34" s="22"/>
      <c r="Q34" s="1"/>
      <c r="R34" s="1"/>
      <c r="S34" s="1"/>
      <c r="T34" s="1"/>
      <c r="U34" s="1"/>
      <c r="V34" s="1"/>
      <c r="W34" s="1"/>
      <c r="X34" s="1"/>
      <c r="Y34" s="104"/>
      <c r="Z34" s="105" t="str">
        <f>IF(L34="g",_xlfn.XLOOKUP(Y34,Tableau1245[GARÇON],Tableau1245[NOTE],"",),_xlfn.XLOOKUP(Y34,Tableau1245[FILLE],Tableau1245[NOTE],"",1))</f>
        <v/>
      </c>
      <c r="AA34" s="56"/>
      <c r="AB34" s="1"/>
      <c r="AC34" s="12"/>
      <c r="AD34" s="6">
        <f t="shared" si="2"/>
        <v>0</v>
      </c>
      <c r="AE34" s="13">
        <f t="shared" si="0"/>
        <v>0</v>
      </c>
      <c r="AF34" s="37">
        <f t="shared" si="1"/>
        <v>0</v>
      </c>
      <c r="AG34" s="6">
        <f t="shared" si="3"/>
        <v>0</v>
      </c>
      <c r="AH34" s="6"/>
    </row>
    <row r="35" spans="5:34" ht="15.6" x14ac:dyDescent="0.3">
      <c r="E35" s="6"/>
      <c r="F35" s="6"/>
      <c r="G35" s="97" t="str">
        <f>IF(E35="GARÇON",_xlfn.XLOOKUP(F35,Tableau1245[GARÇON],Tableau1245[NOTE],"",1),_xlfn.XLOOKUP(F35,Tableau1245[FILLE],Tableau1245[NOTE],"",1))</f>
        <v/>
      </c>
      <c r="I35" s="5">
        <v>25</v>
      </c>
      <c r="J35" s="204" t="s">
        <v>203</v>
      </c>
      <c r="K35" s="207"/>
      <c r="L35" s="100"/>
      <c r="M35" s="56"/>
      <c r="N35" s="1"/>
      <c r="O35" s="1" t="s">
        <v>7</v>
      </c>
      <c r="P35" s="22"/>
      <c r="Q35" s="1"/>
      <c r="R35" s="1"/>
      <c r="S35" s="1"/>
      <c r="T35" s="1"/>
      <c r="U35" s="1"/>
      <c r="V35" s="1"/>
      <c r="W35" s="1"/>
      <c r="X35" s="1"/>
      <c r="Y35" s="104">
        <v>5.35</v>
      </c>
      <c r="Z35" s="105" t="str">
        <f>IF(L35="g",_xlfn.XLOOKUP(Y35,Tableau1245[GARÇON],Tableau1245[NOTE],"",),_xlfn.XLOOKUP(Y35,Tableau1245[FILLE],Tableau1245[NOTE],"",1))</f>
        <v/>
      </c>
      <c r="AA35" s="56"/>
      <c r="AB35" s="1"/>
      <c r="AC35" s="12"/>
      <c r="AD35" s="6">
        <f t="shared" si="2"/>
        <v>0</v>
      </c>
      <c r="AE35" s="13">
        <f t="shared" si="0"/>
        <v>0</v>
      </c>
      <c r="AF35" s="37">
        <f t="shared" si="1"/>
        <v>1</v>
      </c>
      <c r="AG35" s="6">
        <f t="shared" si="3"/>
        <v>0</v>
      </c>
      <c r="AH35" s="6"/>
    </row>
    <row r="36" spans="5:34" ht="15.6" x14ac:dyDescent="0.3">
      <c r="E36" s="6"/>
      <c r="F36" s="6"/>
      <c r="G36" s="97" t="str">
        <f>IF(E36="GARÇON",_xlfn.XLOOKUP(F36,Tableau1245[GARÇON],Tableau1245[NOTE],"",1),_xlfn.XLOOKUP(F36,Tableau1245[FILLE],Tableau1245[NOTE],"",1))</f>
        <v/>
      </c>
      <c r="I36" s="5">
        <v>26</v>
      </c>
      <c r="J36" s="204" t="s">
        <v>204</v>
      </c>
      <c r="K36" s="207"/>
      <c r="L36" s="100"/>
      <c r="M36" s="56"/>
      <c r="N36" s="1"/>
      <c r="O36" s="1"/>
      <c r="P36" s="22"/>
      <c r="Q36" s="1"/>
      <c r="R36" s="1"/>
      <c r="S36" s="1"/>
      <c r="T36" s="1"/>
      <c r="U36" s="1"/>
      <c r="V36" s="1"/>
      <c r="W36" s="1"/>
      <c r="X36" s="1"/>
      <c r="Y36" s="104"/>
      <c r="Z36" s="105" t="str">
        <f>IF(L36="g",_xlfn.XLOOKUP(Y36,Tableau1245[GARÇON],Tableau1245[NOTE],"",),_xlfn.XLOOKUP(Y36,Tableau1245[FILLE],Tableau1245[NOTE],"",1))</f>
        <v/>
      </c>
      <c r="AA36" s="56"/>
      <c r="AB36" s="1"/>
      <c r="AC36" s="12"/>
      <c r="AD36" s="6">
        <f t="shared" si="2"/>
        <v>0</v>
      </c>
      <c r="AE36" s="13">
        <f t="shared" si="0"/>
        <v>0</v>
      </c>
      <c r="AF36" s="37">
        <f t="shared" si="1"/>
        <v>0</v>
      </c>
      <c r="AG36" s="6">
        <f t="shared" si="3"/>
        <v>0</v>
      </c>
      <c r="AH36" s="6"/>
    </row>
    <row r="37" spans="5:34" ht="15.6" x14ac:dyDescent="0.3">
      <c r="E37" s="6"/>
      <c r="F37" s="6"/>
      <c r="G37" s="97" t="str">
        <f>IF(E37="GARÇON",_xlfn.XLOOKUP(F37,Tableau1245[GARÇON],Tableau1245[NOTE],"",1),_xlfn.XLOOKUP(F37,Tableau1245[FILLE],Tableau1245[NOTE],"",1))</f>
        <v/>
      </c>
      <c r="I37" s="5">
        <v>27</v>
      </c>
      <c r="J37" s="204" t="s">
        <v>205</v>
      </c>
      <c r="K37" s="207"/>
      <c r="L37" s="100"/>
      <c r="M37" s="56"/>
      <c r="N37" s="1"/>
      <c r="O37" s="1"/>
      <c r="P37" s="22"/>
      <c r="Q37" s="1"/>
      <c r="R37" s="1"/>
      <c r="S37" s="1"/>
      <c r="T37" s="1"/>
      <c r="U37" s="1"/>
      <c r="V37" s="1"/>
      <c r="W37" s="1"/>
      <c r="X37" s="1"/>
      <c r="Y37" s="104">
        <v>2.2799999999999998</v>
      </c>
      <c r="Z37" s="105">
        <f>IF(L37="g",_xlfn.XLOOKUP(Y37,Tableau1245[GARÇON],Tableau1245[NOTE],"",),_xlfn.XLOOKUP(Y37,Tableau1245[FILLE],Tableau1245[NOTE],"",1))</f>
        <v>5.4</v>
      </c>
      <c r="AA37" s="56"/>
      <c r="AB37" s="1"/>
      <c r="AC37" s="12"/>
      <c r="AD37" s="6">
        <f t="shared" si="2"/>
        <v>5.4</v>
      </c>
      <c r="AE37" s="13">
        <f t="shared" si="0"/>
        <v>0</v>
      </c>
      <c r="AF37" s="37">
        <f t="shared" si="1"/>
        <v>0</v>
      </c>
      <c r="AG37" s="6">
        <f t="shared" si="3"/>
        <v>0</v>
      </c>
      <c r="AH37" s="6"/>
    </row>
    <row r="38" spans="5:34" ht="15.6" x14ac:dyDescent="0.3">
      <c r="E38" s="6"/>
      <c r="F38" s="6"/>
      <c r="G38" s="97" t="str">
        <f>IF(E38="GARÇON",_xlfn.XLOOKUP(F38,Tableau1245[GARÇON],Tableau1245[NOTE],"",1),_xlfn.XLOOKUP(F38,Tableau1245[FILLE],Tableau1245[NOTE],"",1))</f>
        <v/>
      </c>
      <c r="I38" s="5">
        <v>28</v>
      </c>
      <c r="J38" s="204" t="s">
        <v>206</v>
      </c>
      <c r="K38" s="207"/>
      <c r="L38" s="100"/>
      <c r="M38" s="58"/>
      <c r="N38" s="11"/>
      <c r="O38" s="11"/>
      <c r="P38" s="23"/>
      <c r="Q38" s="11"/>
      <c r="R38" s="11"/>
      <c r="S38" s="11"/>
      <c r="T38" s="11"/>
      <c r="U38" s="11"/>
      <c r="V38" s="11"/>
      <c r="W38" s="11"/>
      <c r="X38" s="11"/>
      <c r="Y38" s="104"/>
      <c r="Z38" s="105" t="str">
        <f>IF(L38="g",_xlfn.XLOOKUP(Y38,Tableau1245[GARÇON],Tableau1245[NOTE],"",),_xlfn.XLOOKUP(Y38,Tableau1245[FILLE],Tableau1245[NOTE],"",1))</f>
        <v/>
      </c>
      <c r="AA38" s="58"/>
      <c r="AB38" s="11"/>
      <c r="AC38" s="14"/>
      <c r="AD38" s="6">
        <f t="shared" si="2"/>
        <v>0</v>
      </c>
      <c r="AE38" s="13">
        <f t="shared" si="0"/>
        <v>0</v>
      </c>
      <c r="AF38" s="37">
        <f t="shared" si="1"/>
        <v>0</v>
      </c>
      <c r="AG38" s="6">
        <f t="shared" si="3"/>
        <v>0</v>
      </c>
      <c r="AH38" s="6"/>
    </row>
    <row r="39" spans="5:34" ht="15.6" x14ac:dyDescent="0.3">
      <c r="E39" s="6"/>
      <c r="F39" s="6"/>
      <c r="G39" s="97" t="str">
        <f>IF(E39="GARÇON",_xlfn.XLOOKUP(F39,Tableau1245[GARÇON],Tableau1245[NOTE],"",1),_xlfn.XLOOKUP(F39,Tableau1245[FILLE],Tableau1245[NOTE],"",1))</f>
        <v/>
      </c>
      <c r="I39" s="4">
        <v>29</v>
      </c>
      <c r="J39" s="204" t="s">
        <v>207</v>
      </c>
      <c r="K39" s="207"/>
      <c r="L39" s="100"/>
      <c r="M39" s="59"/>
      <c r="N39" s="15"/>
      <c r="O39" s="15"/>
      <c r="P39" s="24"/>
      <c r="Q39" s="15"/>
      <c r="R39" s="15" t="s">
        <v>7</v>
      </c>
      <c r="S39" s="15"/>
      <c r="T39" s="15"/>
      <c r="U39" s="15"/>
      <c r="V39" s="15"/>
      <c r="W39" s="15"/>
      <c r="X39" s="15"/>
      <c r="Y39" s="104"/>
      <c r="Z39" s="105" t="str">
        <f>IF(L39="g",_xlfn.XLOOKUP(Y39,Tableau1245[GARÇON],Tableau1245[NOTE],"",),_xlfn.XLOOKUP(Y39,Tableau1245[FILLE],Tableau1245[NOTE],"",1))</f>
        <v/>
      </c>
      <c r="AA39" s="59"/>
      <c r="AB39" s="15"/>
      <c r="AC39" s="16"/>
      <c r="AD39" s="6">
        <f t="shared" si="2"/>
        <v>0</v>
      </c>
      <c r="AE39" s="13">
        <f t="shared" si="0"/>
        <v>0</v>
      </c>
      <c r="AF39" s="37">
        <f t="shared" si="1"/>
        <v>1</v>
      </c>
      <c r="AG39" s="6">
        <f t="shared" si="3"/>
        <v>0</v>
      </c>
      <c r="AH39" s="6"/>
    </row>
    <row r="40" spans="5:34" ht="15.6" x14ac:dyDescent="0.3">
      <c r="E40" s="6"/>
      <c r="F40" s="6"/>
      <c r="G40" s="97" t="str">
        <f>IF(E40="GARÇON",_xlfn.XLOOKUP(F40,Tableau1245[GARÇON],Tableau1245[NOTE],"",1),_xlfn.XLOOKUP(F40,Tableau1245[FILLE],Tableau1245[NOTE],"",1))</f>
        <v/>
      </c>
      <c r="I40" s="5">
        <v>30</v>
      </c>
      <c r="J40" s="204" t="s">
        <v>208</v>
      </c>
      <c r="K40" s="207"/>
      <c r="L40" s="100"/>
      <c r="M40" s="60"/>
      <c r="N40" s="13"/>
      <c r="O40" s="13"/>
      <c r="P40" s="25"/>
      <c r="Q40" s="13"/>
      <c r="R40" s="13"/>
      <c r="S40" s="13"/>
      <c r="T40" s="13"/>
      <c r="U40" s="13"/>
      <c r="V40" s="13"/>
      <c r="W40" s="13"/>
      <c r="X40" s="13"/>
      <c r="Y40" s="104">
        <v>3.05</v>
      </c>
      <c r="Z40" s="105">
        <f>IF(L40="g",_xlfn.XLOOKUP(Y40,Tableau1245[GARÇON],Tableau1245[NOTE],"",),_xlfn.XLOOKUP(Y40,Tableau1245[FILLE],Tableau1245[NOTE],"",1))</f>
        <v>4.2</v>
      </c>
      <c r="AA40" s="60"/>
      <c r="AB40" s="13"/>
      <c r="AC40" s="17"/>
      <c r="AD40" s="6">
        <f t="shared" si="2"/>
        <v>4.2</v>
      </c>
      <c r="AE40" s="13">
        <f t="shared" si="0"/>
        <v>0</v>
      </c>
      <c r="AF40" s="37">
        <f t="shared" si="1"/>
        <v>0</v>
      </c>
      <c r="AG40" s="6">
        <f t="shared" si="3"/>
        <v>0</v>
      </c>
      <c r="AH40" s="6"/>
    </row>
    <row r="41" spans="5:34" ht="15.6" x14ac:dyDescent="0.3">
      <c r="E41" s="6"/>
      <c r="F41" s="6"/>
      <c r="G41" s="97" t="str">
        <f>IF(E41="GARÇON",_xlfn.XLOOKUP(F41,Tableau1245[GARÇON],Tableau1245[NOTE],"",1),_xlfn.XLOOKUP(F41,Tableau1245[FILLE],Tableau1245[NOTE],"",1))</f>
        <v/>
      </c>
      <c r="I41" s="5">
        <v>31</v>
      </c>
      <c r="J41" s="204" t="s">
        <v>209</v>
      </c>
      <c r="K41" s="207"/>
      <c r="L41" s="100"/>
      <c r="M41" s="60"/>
      <c r="N41" s="13"/>
      <c r="O41" s="13" t="s">
        <v>7</v>
      </c>
      <c r="P41" s="25" t="s">
        <v>7</v>
      </c>
      <c r="Q41" s="13" t="s">
        <v>7</v>
      </c>
      <c r="R41" s="13"/>
      <c r="S41" s="13"/>
      <c r="T41" s="13"/>
      <c r="U41" s="13"/>
      <c r="V41" s="13"/>
      <c r="W41" s="13"/>
      <c r="X41" s="13"/>
      <c r="Y41" s="104">
        <v>3</v>
      </c>
      <c r="Z41" s="105">
        <f>IF(L41="g",_xlfn.XLOOKUP(Y41,Tableau1245[GARÇON],Tableau1245[NOTE],"",),_xlfn.XLOOKUP(Y41,Tableau1245[FILLE],Tableau1245[NOTE],"",1))</f>
        <v>4.2</v>
      </c>
      <c r="AA41" s="60"/>
      <c r="AB41" s="13"/>
      <c r="AC41" s="17"/>
      <c r="AD41" s="6">
        <f t="shared" si="2"/>
        <v>4.2</v>
      </c>
      <c r="AE41" s="13">
        <f t="shared" si="0"/>
        <v>0</v>
      </c>
      <c r="AF41" s="37">
        <f t="shared" si="1"/>
        <v>3</v>
      </c>
      <c r="AG41" s="6">
        <f t="shared" si="3"/>
        <v>0</v>
      </c>
      <c r="AH41" s="6"/>
    </row>
    <row r="42" spans="5:34" ht="15.6" x14ac:dyDescent="0.3">
      <c r="E42" s="6"/>
      <c r="F42" s="6"/>
      <c r="G42" s="97" t="str">
        <f>IF(E42="GARÇON",_xlfn.XLOOKUP(F42,Tableau1245[GARÇON],Tableau1245[NOTE],"",1),_xlfn.XLOOKUP(F42,Tableau1245[FILLE],Tableau1245[NOTE],"",1))</f>
        <v/>
      </c>
      <c r="I42" s="5">
        <v>32</v>
      </c>
      <c r="J42" s="204" t="s">
        <v>210</v>
      </c>
      <c r="K42" s="207"/>
      <c r="L42" s="100"/>
      <c r="M42" s="60"/>
      <c r="N42" s="13"/>
      <c r="O42" s="13"/>
      <c r="P42" s="25"/>
      <c r="Q42" s="13"/>
      <c r="R42" s="13"/>
      <c r="S42" s="13"/>
      <c r="T42" s="13"/>
      <c r="U42" s="13"/>
      <c r="V42" s="13"/>
      <c r="W42" s="13"/>
      <c r="X42" s="13"/>
      <c r="Y42" s="104">
        <v>3.38</v>
      </c>
      <c r="Z42" s="105">
        <f>IF(L42="g",_xlfn.XLOOKUP(Y42,Tableau1245[GARÇON],Tableau1245[NOTE],"",),_xlfn.XLOOKUP(Y42,Tableau1245[FILLE],Tableau1245[NOTE],"",1))</f>
        <v>2.7</v>
      </c>
      <c r="AA42" s="60"/>
      <c r="AB42" s="13"/>
      <c r="AC42" s="17"/>
      <c r="AD42" s="6">
        <f t="shared" si="2"/>
        <v>2.7</v>
      </c>
      <c r="AE42" s="13">
        <f t="shared" si="0"/>
        <v>0</v>
      </c>
      <c r="AF42" s="37">
        <f t="shared" si="1"/>
        <v>0</v>
      </c>
      <c r="AG42" s="6">
        <f t="shared" si="3"/>
        <v>0</v>
      </c>
      <c r="AH42" s="6"/>
    </row>
    <row r="43" spans="5:34" ht="15.6" x14ac:dyDescent="0.3">
      <c r="E43" s="6"/>
      <c r="F43" s="6"/>
      <c r="G43" s="97" t="str">
        <f>IF(E43="GARÇON",_xlfn.XLOOKUP(F43,Tableau1245[GARÇON],Tableau1245[NOTE],"",1),_xlfn.XLOOKUP(F43,Tableau1245[FILLE],Tableau1245[NOTE],"",1))</f>
        <v/>
      </c>
      <c r="I43" s="5">
        <v>33</v>
      </c>
      <c r="J43" s="204" t="s">
        <v>211</v>
      </c>
      <c r="K43" s="207"/>
      <c r="L43" s="100"/>
      <c r="M43" s="60"/>
      <c r="N43" s="13"/>
      <c r="O43" s="13"/>
      <c r="P43" s="25"/>
      <c r="Q43" s="13" t="s">
        <v>7</v>
      </c>
      <c r="R43" s="13"/>
      <c r="S43" s="13"/>
      <c r="T43" s="13"/>
      <c r="U43" s="13"/>
      <c r="V43" s="13"/>
      <c r="W43" s="13"/>
      <c r="X43" s="13"/>
      <c r="Y43" s="104"/>
      <c r="Z43" s="105" t="str">
        <f>IF(L43="g",_xlfn.XLOOKUP(Y43,Tableau1245[GARÇON],Tableau1245[NOTE],"",),_xlfn.XLOOKUP(Y43,Tableau1245[FILLE],Tableau1245[NOTE],"",1))</f>
        <v/>
      </c>
      <c r="AA43" s="60"/>
      <c r="AB43" s="13"/>
      <c r="AC43" s="17"/>
      <c r="AD43" s="6">
        <f t="shared" si="2"/>
        <v>0</v>
      </c>
      <c r="AE43" s="13">
        <f t="shared" si="0"/>
        <v>0</v>
      </c>
      <c r="AF43" s="37">
        <f t="shared" si="1"/>
        <v>1</v>
      </c>
      <c r="AG43" s="6">
        <f t="shared" si="3"/>
        <v>0</v>
      </c>
      <c r="AH43" s="6"/>
    </row>
    <row r="44" spans="5:34" ht="15.6" x14ac:dyDescent="0.3">
      <c r="E44" s="6"/>
      <c r="F44" s="6"/>
      <c r="G44" s="97" t="str">
        <f>IF(E44="GARÇON",_xlfn.XLOOKUP(F44,Tableau1245[GARÇON],Tableau1245[NOTE],"",1),_xlfn.XLOOKUP(F44,Tableau1245[FILLE],Tableau1245[NOTE],"",1))</f>
        <v/>
      </c>
      <c r="I44" s="5">
        <v>34</v>
      </c>
      <c r="J44" s="204" t="s">
        <v>212</v>
      </c>
      <c r="K44" s="207"/>
      <c r="L44" s="100"/>
      <c r="M44" s="60"/>
      <c r="N44" s="13"/>
      <c r="O44" s="13"/>
      <c r="P44" s="25"/>
      <c r="Q44" s="13"/>
      <c r="R44" s="13"/>
      <c r="S44" s="13"/>
      <c r="T44" s="13"/>
      <c r="U44" s="13"/>
      <c r="V44" s="13"/>
      <c r="W44" s="13"/>
      <c r="X44" s="13"/>
      <c r="Y44" s="104">
        <v>3.42</v>
      </c>
      <c r="Z44" s="105">
        <f>IF(L44="g",_xlfn.XLOOKUP(Y44,Tableau1245[GARÇON],Tableau1245[NOTE],"",),_xlfn.XLOOKUP(Y44,Tableau1245[FILLE],Tableau1245[NOTE],"",1))</f>
        <v>2.7</v>
      </c>
      <c r="AA44" s="60"/>
      <c r="AB44" s="13"/>
      <c r="AC44" s="17"/>
      <c r="AD44" s="6">
        <f t="shared" si="2"/>
        <v>2.7</v>
      </c>
      <c r="AE44" s="13">
        <f t="shared" si="0"/>
        <v>0</v>
      </c>
      <c r="AF44" s="37">
        <f t="shared" si="1"/>
        <v>0</v>
      </c>
      <c r="AG44" s="6">
        <f t="shared" si="3"/>
        <v>0</v>
      </c>
      <c r="AH44" s="6"/>
    </row>
    <row r="45" spans="5:34" ht="15.6" x14ac:dyDescent="0.3">
      <c r="E45" s="6"/>
      <c r="F45" s="6"/>
      <c r="G45" s="97" t="str">
        <f>IF(E45="GARÇON",_xlfn.XLOOKUP(F45,Tableau1245[GARÇON],Tableau1245[NOTE],"",1),_xlfn.XLOOKUP(F45,Tableau1245[FILLE],Tableau1245[NOTE],"",1))</f>
        <v/>
      </c>
      <c r="I45" s="5">
        <v>35</v>
      </c>
      <c r="J45" s="204" t="s">
        <v>213</v>
      </c>
      <c r="K45" s="207"/>
      <c r="L45" s="100"/>
      <c r="M45" s="60"/>
      <c r="N45" s="13"/>
      <c r="O45" s="13" t="s">
        <v>7</v>
      </c>
      <c r="P45" s="25" t="s">
        <v>7</v>
      </c>
      <c r="Q45" s="13" t="s">
        <v>7</v>
      </c>
      <c r="R45" s="13"/>
      <c r="S45" s="13"/>
      <c r="T45" s="13"/>
      <c r="U45" s="13"/>
      <c r="V45" s="13"/>
      <c r="W45" s="13"/>
      <c r="X45" s="13"/>
      <c r="Y45" s="104">
        <v>4.54</v>
      </c>
      <c r="Z45" s="105" t="str">
        <f>IF(L45="g",_xlfn.XLOOKUP(Y45,Tableau1245[GARÇON],Tableau1245[NOTE],"",),_xlfn.XLOOKUP(Y45,Tableau1245[FILLE],Tableau1245[NOTE],"",1))</f>
        <v/>
      </c>
      <c r="AA45" s="60"/>
      <c r="AB45" s="13"/>
      <c r="AC45" s="17"/>
      <c r="AD45" s="6">
        <f t="shared" si="2"/>
        <v>0</v>
      </c>
      <c r="AE45" s="13">
        <f t="shared" si="0"/>
        <v>0</v>
      </c>
      <c r="AF45" s="37">
        <f t="shared" si="1"/>
        <v>3</v>
      </c>
      <c r="AG45" s="6">
        <f t="shared" si="3"/>
        <v>0</v>
      </c>
      <c r="AH45" s="6"/>
    </row>
    <row r="46" spans="5:34" ht="15.6" x14ac:dyDescent="0.3">
      <c r="E46" s="6"/>
      <c r="F46" s="6"/>
      <c r="G46" s="97" t="str">
        <f>IF(E46="GARÇON",_xlfn.XLOOKUP(F46,Tableau1245[GARÇON],Tableau1245[NOTE],"",1),_xlfn.XLOOKUP(F46,Tableau1245[FILLE],Tableau1245[NOTE],"",1))</f>
        <v/>
      </c>
      <c r="I46" s="4">
        <v>36</v>
      </c>
      <c r="J46" s="204" t="s">
        <v>214</v>
      </c>
      <c r="K46" s="207"/>
      <c r="L46" s="100"/>
      <c r="M46" s="61"/>
      <c r="N46" s="18"/>
      <c r="O46" s="18" t="s">
        <v>7</v>
      </c>
      <c r="P46" s="26" t="s">
        <v>7</v>
      </c>
      <c r="Q46" s="18" t="s">
        <v>7</v>
      </c>
      <c r="R46" s="18"/>
      <c r="S46" s="18"/>
      <c r="T46" s="18"/>
      <c r="U46" s="18"/>
      <c r="V46" s="18"/>
      <c r="W46" s="18"/>
      <c r="X46" s="18"/>
      <c r="Y46" s="104">
        <v>2.41</v>
      </c>
      <c r="Z46" s="105">
        <f>IF(L46="g",_xlfn.XLOOKUP(Y46,Tableau1245[GARÇON],Tableau1245[NOTE],"",),_xlfn.XLOOKUP(Y46,Tableau1245[FILLE],Tableau1245[NOTE],"",1))</f>
        <v>5.0999999999999996</v>
      </c>
      <c r="AA46" s="61"/>
      <c r="AB46" s="18"/>
      <c r="AC46" s="19"/>
      <c r="AD46" s="6">
        <f t="shared" si="2"/>
        <v>5.0999999999999996</v>
      </c>
      <c r="AE46" s="13">
        <f t="shared" si="0"/>
        <v>0</v>
      </c>
      <c r="AF46" s="37">
        <f t="shared" si="1"/>
        <v>3</v>
      </c>
      <c r="AG46" s="6">
        <f t="shared" si="3"/>
        <v>0</v>
      </c>
      <c r="AH46" s="6"/>
    </row>
    <row r="47" spans="5:34" ht="15.6" x14ac:dyDescent="0.3">
      <c r="E47" s="6"/>
      <c r="F47" s="6"/>
      <c r="G47" s="97" t="str">
        <f>IF(E47="GARÇON",_xlfn.XLOOKUP(F47,Tableau1245[GARÇON],Tableau1245[NOTE],"",1),_xlfn.XLOOKUP(F47,Tableau1245[FILLE],Tableau1245[NOTE],"",1))</f>
        <v/>
      </c>
      <c r="I47" s="66">
        <v>37</v>
      </c>
      <c r="J47" s="204" t="s">
        <v>215</v>
      </c>
      <c r="K47" s="207"/>
      <c r="L47" s="100"/>
      <c r="M47" s="62"/>
      <c r="N47" s="10"/>
      <c r="O47" s="10"/>
      <c r="P47" s="27"/>
      <c r="Q47" s="10"/>
      <c r="R47" s="10"/>
      <c r="S47" s="10"/>
      <c r="T47" s="10"/>
      <c r="U47" s="10"/>
      <c r="V47" s="10"/>
      <c r="W47" s="10"/>
      <c r="X47" s="10"/>
      <c r="Y47" s="104"/>
      <c r="Z47" s="105" t="str">
        <f>IF(L47="g",_xlfn.XLOOKUP(Y47,Tableau1245[GARÇON],Tableau1245[NOTE],"",),_xlfn.XLOOKUP(Y47,Tableau1245[FILLE],Tableau1245[NOTE],"",1))</f>
        <v/>
      </c>
      <c r="AA47" s="62"/>
      <c r="AB47" s="10"/>
      <c r="AC47" s="10"/>
      <c r="AD47" s="6">
        <f t="shared" si="2"/>
        <v>0</v>
      </c>
      <c r="AE47" s="13">
        <f t="shared" si="0"/>
        <v>0</v>
      </c>
      <c r="AF47" s="37">
        <f t="shared" si="1"/>
        <v>0</v>
      </c>
      <c r="AG47" s="6">
        <f t="shared" si="3"/>
        <v>0</v>
      </c>
      <c r="AH47" s="6"/>
    </row>
    <row r="48" spans="5:34" ht="15.6" x14ac:dyDescent="0.3">
      <c r="E48" s="6"/>
      <c r="F48" s="6"/>
      <c r="G48" s="97" t="str">
        <f>IF(E48="GARÇON",_xlfn.XLOOKUP(F48,Tableau1245[GARÇON],Tableau1245[NOTE],"",1),_xlfn.XLOOKUP(F48,Tableau1245[FILLE],Tableau1245[NOTE],"",1))</f>
        <v/>
      </c>
      <c r="I48" s="8">
        <v>38</v>
      </c>
      <c r="J48" s="204" t="s">
        <v>216</v>
      </c>
      <c r="K48" s="207"/>
      <c r="L48" s="100"/>
      <c r="M48" s="63"/>
      <c r="N48" s="20"/>
      <c r="O48" s="20"/>
      <c r="P48" s="28"/>
      <c r="Q48" s="20" t="s">
        <v>7</v>
      </c>
      <c r="R48" s="20"/>
      <c r="S48" s="20"/>
      <c r="T48" s="20"/>
      <c r="U48" s="20"/>
      <c r="V48" s="20"/>
      <c r="W48" s="20"/>
      <c r="X48" s="20"/>
      <c r="Y48" s="104">
        <v>4.0999999999999996</v>
      </c>
      <c r="Z48" s="105">
        <f>IF(L48="g",_xlfn.XLOOKUP(Y48,Tableau1245[GARÇON],Tableau1245[NOTE],"",),_xlfn.XLOOKUP(Y48,Tableau1245[FILLE],Tableau1245[NOTE],"",1))</f>
        <v>1.5</v>
      </c>
      <c r="AA48" s="63"/>
      <c r="AB48" s="20"/>
      <c r="AC48" s="21"/>
      <c r="AD48" s="6">
        <f t="shared" si="2"/>
        <v>1.5</v>
      </c>
      <c r="AE48" s="13">
        <f t="shared" si="0"/>
        <v>0</v>
      </c>
      <c r="AF48" s="37">
        <f t="shared" si="1"/>
        <v>1</v>
      </c>
      <c r="AG48" s="6">
        <f t="shared" si="3"/>
        <v>0</v>
      </c>
      <c r="AH48" s="6"/>
    </row>
    <row r="49" spans="9:34" ht="15.6" x14ac:dyDescent="0.3">
      <c r="I49" s="5">
        <v>39</v>
      </c>
      <c r="J49" s="204" t="s">
        <v>217</v>
      </c>
      <c r="K49" s="207"/>
      <c r="L49" s="100"/>
      <c r="M49" s="60"/>
      <c r="N49" s="13"/>
      <c r="O49" s="13"/>
      <c r="P49" s="25"/>
      <c r="Q49" s="13"/>
      <c r="R49" s="13"/>
      <c r="S49" s="13"/>
      <c r="T49" s="13"/>
      <c r="U49" s="13"/>
      <c r="V49" s="13"/>
      <c r="W49" s="13"/>
      <c r="X49" s="13"/>
      <c r="Y49" s="104"/>
      <c r="Z49" s="105" t="str">
        <f>IF(L49="g",_xlfn.XLOOKUP(Y49,Tableau1245[GARÇON],Tableau1245[NOTE],"",),_xlfn.XLOOKUP(Y49,Tableau1245[FILLE],Tableau1245[NOTE],"",1))</f>
        <v/>
      </c>
      <c r="AA49" s="60"/>
      <c r="AB49" s="13"/>
      <c r="AC49" s="17"/>
      <c r="AD49" s="6">
        <f t="shared" si="2"/>
        <v>0</v>
      </c>
      <c r="AE49" s="13">
        <f t="shared" si="0"/>
        <v>0</v>
      </c>
      <c r="AF49" s="37">
        <f t="shared" si="1"/>
        <v>0</v>
      </c>
      <c r="AG49" s="6">
        <f t="shared" si="3"/>
        <v>0</v>
      </c>
      <c r="AH49" s="6"/>
    </row>
    <row r="50" spans="9:34" ht="15.6" x14ac:dyDescent="0.3">
      <c r="I50" s="5">
        <v>40</v>
      </c>
      <c r="J50" s="204" t="s">
        <v>218</v>
      </c>
      <c r="K50" s="207"/>
      <c r="L50" s="100"/>
      <c r="M50" s="60"/>
      <c r="N50" s="13"/>
      <c r="O50" s="13"/>
      <c r="P50" s="25"/>
      <c r="Q50" s="13"/>
      <c r="R50" s="13"/>
      <c r="S50" s="13"/>
      <c r="T50" s="13"/>
      <c r="U50" s="13"/>
      <c r="V50" s="13"/>
      <c r="W50" s="13"/>
      <c r="X50" s="13"/>
      <c r="Y50" s="104"/>
      <c r="Z50" s="105" t="str">
        <f>IF(L50="g",_xlfn.XLOOKUP(Y50,Tableau1245[GARÇON],Tableau1245[NOTE],"",),_xlfn.XLOOKUP(Y50,Tableau1245[FILLE],Tableau1245[NOTE],"",1))</f>
        <v/>
      </c>
      <c r="AA50" s="60"/>
      <c r="AB50" s="13"/>
      <c r="AC50" s="17"/>
      <c r="AD50" s="6">
        <f t="shared" si="2"/>
        <v>0</v>
      </c>
      <c r="AE50" s="13">
        <f t="shared" si="0"/>
        <v>0</v>
      </c>
      <c r="AF50" s="37">
        <f t="shared" si="1"/>
        <v>0</v>
      </c>
      <c r="AG50" s="6">
        <f t="shared" si="3"/>
        <v>0</v>
      </c>
      <c r="AH50" s="6"/>
    </row>
    <row r="51" spans="9:34" ht="15.6" x14ac:dyDescent="0.3">
      <c r="I51" s="5">
        <v>41</v>
      </c>
      <c r="J51" s="9"/>
      <c r="K51" s="53"/>
      <c r="L51" s="100"/>
      <c r="M51" s="60"/>
      <c r="N51" s="13"/>
      <c r="O51" s="13"/>
      <c r="P51" s="25"/>
      <c r="Q51" s="13"/>
      <c r="R51" s="13"/>
      <c r="S51" s="13"/>
      <c r="T51" s="13"/>
      <c r="U51" s="13"/>
      <c r="V51" s="13"/>
      <c r="W51" s="13"/>
      <c r="X51" s="13"/>
      <c r="Y51" s="104"/>
      <c r="Z51" s="105" t="str">
        <f>IF(L51="g",_xlfn.XLOOKUP(Y51,Tableau1245[GARÇON],Tableau1245[NOTE],"",),_xlfn.XLOOKUP(Y51,Tableau1245[FILLE],Tableau1245[NOTE],"",1))</f>
        <v/>
      </c>
      <c r="AA51" s="60"/>
      <c r="AB51" s="13"/>
      <c r="AC51" s="17"/>
      <c r="AD51" s="6">
        <f t="shared" si="2"/>
        <v>0</v>
      </c>
      <c r="AE51" s="13">
        <f t="shared" si="0"/>
        <v>0</v>
      </c>
      <c r="AF51" s="37">
        <f t="shared" si="1"/>
        <v>0</v>
      </c>
      <c r="AG51" s="6">
        <f t="shared" si="3"/>
        <v>0</v>
      </c>
      <c r="AH51" s="6"/>
    </row>
    <row r="52" spans="9:34" ht="15.6" x14ac:dyDescent="0.3">
      <c r="I52" s="4">
        <v>42</v>
      </c>
      <c r="J52" s="6"/>
      <c r="K52" s="12"/>
      <c r="L52" s="100"/>
      <c r="M52" s="60"/>
      <c r="N52" s="13"/>
      <c r="O52" s="13"/>
      <c r="P52" s="25"/>
      <c r="Q52" s="13"/>
      <c r="R52" s="13"/>
      <c r="S52" s="13"/>
      <c r="T52" s="13"/>
      <c r="U52" s="13"/>
      <c r="V52" s="13"/>
      <c r="W52" s="13"/>
      <c r="X52" s="13"/>
      <c r="Y52" s="106"/>
      <c r="Z52" s="105" t="str">
        <f>IF(L52="g",_xlfn.XLOOKUP(Y52,Tableau1245[GARÇON],Tableau1245[NOTE],"",),_xlfn.XLOOKUP(Y52,Tableau1245[FILLE],Tableau1245[NOTE],"",1))</f>
        <v/>
      </c>
      <c r="AA52" s="61"/>
      <c r="AB52" s="13"/>
      <c r="AC52" s="17"/>
      <c r="AD52" s="6">
        <f t="shared" si="2"/>
        <v>0</v>
      </c>
      <c r="AE52" s="13">
        <f t="shared" si="0"/>
        <v>0</v>
      </c>
      <c r="AF52" s="37">
        <f t="shared" si="1"/>
        <v>0</v>
      </c>
      <c r="AG52" s="6">
        <f t="shared" si="3"/>
        <v>0</v>
      </c>
      <c r="AH52" s="6"/>
    </row>
    <row r="53" spans="9:34" ht="15.6" x14ac:dyDescent="0.3">
      <c r="I53" s="5">
        <v>43</v>
      </c>
      <c r="J53" s="6"/>
      <c r="K53" s="12"/>
      <c r="L53" s="100"/>
      <c r="M53" s="60"/>
      <c r="N53" s="13"/>
      <c r="O53" s="13"/>
      <c r="P53" s="25"/>
      <c r="Q53" s="13"/>
      <c r="R53" s="13"/>
      <c r="S53" s="13"/>
      <c r="T53" s="13"/>
      <c r="U53" s="13"/>
      <c r="V53" s="13"/>
      <c r="W53" s="13"/>
      <c r="X53" s="13"/>
      <c r="Y53" s="107"/>
      <c r="Z53" s="105" t="str">
        <f>IF(L53="g",_xlfn.XLOOKUP(Y53,Tableau1245[GARÇON],Tableau1245[NOTE],"",),_xlfn.XLOOKUP(Y53,Tableau1245[FILLE],Tableau1245[NOTE],"",1))</f>
        <v/>
      </c>
      <c r="AA53" s="13"/>
      <c r="AB53" s="13"/>
      <c r="AC53" s="17"/>
      <c r="AD53" s="6">
        <f t="shared" si="2"/>
        <v>0</v>
      </c>
      <c r="AE53" s="13">
        <f t="shared" si="0"/>
        <v>0</v>
      </c>
      <c r="AF53" s="37">
        <f t="shared" si="1"/>
        <v>0</v>
      </c>
      <c r="AG53" s="6">
        <f t="shared" si="3"/>
        <v>0</v>
      </c>
      <c r="AH53" s="6"/>
    </row>
    <row r="54" spans="9:34" x14ac:dyDescent="0.25">
      <c r="M54" s="33"/>
      <c r="N54" s="33"/>
      <c r="O54" s="33">
        <v>45555</v>
      </c>
      <c r="P54" s="29">
        <v>45560</v>
      </c>
      <c r="Q54" s="33">
        <v>45562</v>
      </c>
      <c r="Z54" s="103"/>
    </row>
  </sheetData>
  <mergeCells count="75">
    <mergeCell ref="J47:K47"/>
    <mergeCell ref="J48:K48"/>
    <mergeCell ref="J49:K49"/>
    <mergeCell ref="J50:K50"/>
    <mergeCell ref="J41:K41"/>
    <mergeCell ref="J42:K42"/>
    <mergeCell ref="J43:K43"/>
    <mergeCell ref="J44:K44"/>
    <mergeCell ref="J45:K45"/>
    <mergeCell ref="J46:K46"/>
    <mergeCell ref="J40:K40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12:K12"/>
    <mergeCell ref="J13:K13"/>
    <mergeCell ref="J14:K14"/>
    <mergeCell ref="J15:K15"/>
    <mergeCell ref="J28:K28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16:K16"/>
    <mergeCell ref="X8:X10"/>
    <mergeCell ref="Y8:AA8"/>
    <mergeCell ref="AB8:AB10"/>
    <mergeCell ref="AC8:AC10"/>
    <mergeCell ref="I9:J10"/>
    <mergeCell ref="Y9:Y10"/>
    <mergeCell ref="Z9:Z10"/>
    <mergeCell ref="AA9:AA10"/>
    <mergeCell ref="R8:R10"/>
    <mergeCell ref="S8:S10"/>
    <mergeCell ref="T8:T10"/>
    <mergeCell ref="U8:U10"/>
    <mergeCell ref="V8:V10"/>
    <mergeCell ref="W8:W10"/>
    <mergeCell ref="J11:K11"/>
    <mergeCell ref="AD1:AD3"/>
    <mergeCell ref="AE1:AE3"/>
    <mergeCell ref="AF1:AF3"/>
    <mergeCell ref="AG1:AH3"/>
    <mergeCell ref="K3:X4"/>
    <mergeCell ref="AD4:AD10"/>
    <mergeCell ref="AE4:AE10"/>
    <mergeCell ref="AF4:AF10"/>
    <mergeCell ref="AG4:AG10"/>
    <mergeCell ref="AH4:AH10"/>
    <mergeCell ref="K7:X7"/>
    <mergeCell ref="Y7:AC7"/>
    <mergeCell ref="I8:J8"/>
    <mergeCell ref="K8:K10"/>
    <mergeCell ref="M8:M10"/>
    <mergeCell ref="N8:N10"/>
    <mergeCell ref="O8:O10"/>
    <mergeCell ref="P8:P10"/>
    <mergeCell ref="Q8:Q10"/>
    <mergeCell ref="I1:J7"/>
    <mergeCell ref="L8:L10"/>
  </mergeCells>
  <conditionalFormatting sqref="J11:L11 L11:L53 J12:K50">
    <cfRule type="expression" dxfId="13" priority="9">
      <formula>$B11&lt;&gt;""</formula>
    </cfRule>
  </conditionalFormatting>
  <conditionalFormatting sqref="L11:L50">
    <cfRule type="cellIs" dxfId="12" priority="1" operator="equal">
      <formula>"F"</formula>
    </cfRule>
    <cfRule type="cellIs" dxfId="11" priority="3" operator="equal">
      <formula>"G"</formula>
    </cfRule>
    <cfRule type="cellIs" dxfId="10" priority="4" operator="equal">
      <formula>"G"</formula>
    </cfRule>
    <cfRule type="dataBar" priority="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{E5ED28A5-1CC8-4476-B203-38934A4E163E}</x14:id>
        </ext>
      </extLst>
    </cfRule>
  </conditionalFormatting>
  <conditionalFormatting sqref="L11:L53">
    <cfRule type="cellIs" dxfId="9" priority="2" operator="equal">
      <formula>"F"</formula>
    </cfRule>
    <cfRule type="cellIs" dxfId="8" priority="6" operator="equal">
      <formula>"G"</formula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:AE5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{71ADAFDE-B16E-4827-9C0B-D0B0CB4B9A01}</x14:id>
        </ext>
      </extLst>
    </cfRule>
  </conditionalFormatting>
  <conditionalFormatting sqref="AF11:AF53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{EE2CEFE2-CB1D-44A6-8696-9257D9BBB331}</x14:id>
        </ext>
      </extLst>
    </cfRule>
  </conditionalFormatting>
  <dataValidations count="2">
    <dataValidation type="list" allowBlank="1" showInputMessage="1" showErrorMessage="1" sqref="E9:E28" xr:uid="{493760B2-9BC3-4FB1-9A2F-B66CA532F0AB}">
      <formula1>Genre</formula1>
    </dataValidation>
    <dataValidation type="list" allowBlank="1" showInputMessage="1" showErrorMessage="1" sqref="L11:L53" xr:uid="{39799757-2D64-4317-A10F-9F6A7FA99F7B}">
      <formula1>$AI$13:$AI$14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ED28A5-1CC8-4476-B203-38934A4E163E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L11:L50</xm:sqref>
        </x14:conditionalFormatting>
        <x14:conditionalFormatting xmlns:xm="http://schemas.microsoft.com/office/excel/2006/main">
          <x14:cfRule type="dataBar" id="{71ADAFDE-B16E-4827-9C0B-D0B0CB4B9A0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AE11:AE53</xm:sqref>
        </x14:conditionalFormatting>
        <x14:conditionalFormatting xmlns:xm="http://schemas.microsoft.com/office/excel/2006/main">
          <x14:cfRule type="dataBar" id="{EE2CEFE2-CB1D-44A6-8696-9257D9BBB33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AF11:AF53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DF79A1-9E49-4029-BA45-F1F0DA3F9FF7}">
          <x14:formula1>
            <xm:f>BD!$B$4:$B$6</xm:f>
          </x14:formula1>
          <xm:sqref>K51:K53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84C1E-3FD8-4256-AED0-BA036027C5BF}">
  <sheetPr>
    <tabColor rgb="FFFF0000"/>
  </sheetPr>
  <dimension ref="A1:AB55"/>
  <sheetViews>
    <sheetView topLeftCell="A6" workbookViewId="0">
      <selection activeCell="B11" sqref="B11:C49"/>
    </sheetView>
  </sheetViews>
  <sheetFormatPr baseColWidth="10" defaultRowHeight="13.8" x14ac:dyDescent="0.25"/>
  <cols>
    <col min="1" max="1" width="4.3984375" style="2" customWidth="1"/>
    <col min="2" max="2" width="23.296875" style="2" customWidth="1"/>
    <col min="3" max="3" width="8.8984375" style="2" customWidth="1"/>
    <col min="4" max="15" width="5.5" style="2" customWidth="1"/>
    <col min="16" max="16" width="7.69921875" style="2" customWidth="1"/>
    <col min="17" max="20" width="6.59765625" style="2" customWidth="1"/>
    <col min="21" max="23" width="3.796875" style="2" customWidth="1"/>
    <col min="24" max="16384" width="11.19921875" style="2"/>
  </cols>
  <sheetData>
    <row r="1" spans="1:28" ht="13.8" customHeight="1" x14ac:dyDescent="0.25">
      <c r="A1" s="252"/>
      <c r="B1" s="253"/>
      <c r="C1" s="8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259" t="s">
        <v>11</v>
      </c>
      <c r="V1" s="256" t="s">
        <v>8</v>
      </c>
      <c r="W1" s="235" t="s">
        <v>10</v>
      </c>
      <c r="X1" s="193" t="s">
        <v>21</v>
      </c>
      <c r="Y1" s="198" t="s">
        <v>26</v>
      </c>
      <c r="Z1" s="201" t="s">
        <v>7</v>
      </c>
      <c r="AA1" s="170" t="s">
        <v>29</v>
      </c>
      <c r="AB1" s="171"/>
    </row>
    <row r="2" spans="1:28" ht="14.4" thickBot="1" x14ac:dyDescent="0.3">
      <c r="A2" s="253"/>
      <c r="B2" s="253"/>
      <c r="C2" s="84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260"/>
      <c r="V2" s="257"/>
      <c r="W2" s="236"/>
      <c r="X2" s="194"/>
      <c r="Y2" s="199"/>
      <c r="Z2" s="202"/>
      <c r="AA2" s="172"/>
      <c r="AB2" s="173"/>
    </row>
    <row r="3" spans="1:28" ht="13.8" customHeight="1" thickBot="1" x14ac:dyDescent="0.3">
      <c r="A3" s="253"/>
      <c r="B3" s="253"/>
      <c r="C3" s="84"/>
      <c r="D3" s="123" t="s">
        <v>0</v>
      </c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5"/>
      <c r="Q3" s="7"/>
      <c r="R3" s="7"/>
      <c r="S3" s="7"/>
      <c r="T3" s="7"/>
      <c r="U3" s="260"/>
      <c r="V3" s="257"/>
      <c r="W3" s="236"/>
      <c r="X3" s="194"/>
      <c r="Y3" s="200"/>
      <c r="Z3" s="203"/>
      <c r="AA3" s="174"/>
      <c r="AB3" s="175"/>
    </row>
    <row r="4" spans="1:28" ht="13.8" customHeight="1" thickBot="1" x14ac:dyDescent="0.3">
      <c r="A4" s="253"/>
      <c r="B4" s="253"/>
      <c r="C4" s="84"/>
      <c r="D4" s="126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8"/>
      <c r="Q4" s="7"/>
      <c r="R4" s="7"/>
      <c r="S4" s="7"/>
      <c r="T4" s="7"/>
      <c r="U4" s="260"/>
      <c r="V4" s="257"/>
      <c r="W4" s="237"/>
      <c r="X4" s="195" t="s">
        <v>20</v>
      </c>
      <c r="Y4" s="196" t="s">
        <v>22</v>
      </c>
      <c r="Z4" s="176" t="s">
        <v>25</v>
      </c>
      <c r="AA4" s="178" t="s">
        <v>27</v>
      </c>
      <c r="AB4" s="181" t="s">
        <v>28</v>
      </c>
    </row>
    <row r="5" spans="1:28" x14ac:dyDescent="0.25">
      <c r="A5" s="253"/>
      <c r="B5" s="253"/>
      <c r="C5" s="84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260"/>
      <c r="V5" s="257"/>
      <c r="W5" s="237"/>
      <c r="X5" s="195"/>
      <c r="Y5" s="197"/>
      <c r="Z5" s="177"/>
      <c r="AA5" s="179"/>
      <c r="AB5" s="182"/>
    </row>
    <row r="6" spans="1:28" x14ac:dyDescent="0.25">
      <c r="A6" s="253"/>
      <c r="B6" s="253"/>
      <c r="C6" s="8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60"/>
      <c r="V6" s="257"/>
      <c r="W6" s="237"/>
      <c r="X6" s="195"/>
      <c r="Y6" s="197"/>
      <c r="Z6" s="177"/>
      <c r="AA6" s="179"/>
      <c r="AB6" s="182"/>
    </row>
    <row r="7" spans="1:28" ht="14.4" customHeight="1" thickBot="1" x14ac:dyDescent="0.3">
      <c r="A7" s="254"/>
      <c r="B7" s="254"/>
      <c r="C7" s="84"/>
      <c r="D7" s="129" t="s">
        <v>1</v>
      </c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1"/>
      <c r="Q7" s="132" t="s">
        <v>2</v>
      </c>
      <c r="R7" s="133"/>
      <c r="S7" s="133"/>
      <c r="T7" s="133"/>
      <c r="U7" s="260"/>
      <c r="V7" s="257"/>
      <c r="W7" s="237"/>
      <c r="X7" s="195"/>
      <c r="Y7" s="197"/>
      <c r="Z7" s="177"/>
      <c r="AA7" s="179"/>
      <c r="AB7" s="182"/>
    </row>
    <row r="8" spans="1:28" ht="41.4" customHeight="1" x14ac:dyDescent="0.25">
      <c r="A8" s="113"/>
      <c r="B8" s="251"/>
      <c r="C8" s="85"/>
      <c r="D8" s="115" t="s">
        <v>15</v>
      </c>
      <c r="E8" s="208" t="s">
        <v>49</v>
      </c>
      <c r="F8" s="211" t="s">
        <v>42</v>
      </c>
      <c r="G8" s="214" t="s">
        <v>41</v>
      </c>
      <c r="H8" s="217" t="s">
        <v>43</v>
      </c>
      <c r="I8" s="220" t="s">
        <v>44</v>
      </c>
      <c r="J8" s="245" t="s">
        <v>45</v>
      </c>
      <c r="K8" s="242" t="s">
        <v>46</v>
      </c>
      <c r="L8" s="248" t="s">
        <v>47</v>
      </c>
      <c r="M8" s="223" t="s">
        <v>33</v>
      </c>
      <c r="N8" s="226" t="s">
        <v>32</v>
      </c>
      <c r="O8" s="229" t="s">
        <v>31</v>
      </c>
      <c r="P8" s="232" t="s">
        <v>18</v>
      </c>
      <c r="Q8" s="118" t="s">
        <v>4</v>
      </c>
      <c r="R8" s="119"/>
      <c r="S8" s="120" t="s">
        <v>38</v>
      </c>
      <c r="T8" s="134" t="s">
        <v>39</v>
      </c>
      <c r="U8" s="260"/>
      <c r="V8" s="257"/>
      <c r="W8" s="237"/>
      <c r="X8" s="195"/>
      <c r="Y8" s="197"/>
      <c r="Z8" s="177"/>
      <c r="AA8" s="179"/>
      <c r="AB8" s="182"/>
    </row>
    <row r="9" spans="1:28" x14ac:dyDescent="0.25">
      <c r="A9" s="239"/>
      <c r="B9" s="239"/>
      <c r="C9" s="255" t="s">
        <v>100</v>
      </c>
      <c r="D9" s="116"/>
      <c r="E9" s="209"/>
      <c r="F9" s="212"/>
      <c r="G9" s="215"/>
      <c r="H9" s="218"/>
      <c r="I9" s="221"/>
      <c r="J9" s="246"/>
      <c r="K9" s="243"/>
      <c r="L9" s="249"/>
      <c r="M9" s="224"/>
      <c r="N9" s="227"/>
      <c r="O9" s="230"/>
      <c r="P9" s="233"/>
      <c r="Q9" s="151" t="s">
        <v>36</v>
      </c>
      <c r="R9" s="153" t="s">
        <v>37</v>
      </c>
      <c r="S9" s="121"/>
      <c r="T9" s="135"/>
      <c r="U9" s="260"/>
      <c r="V9" s="257"/>
      <c r="W9" s="237"/>
      <c r="X9" s="195"/>
      <c r="Y9" s="197"/>
      <c r="Z9" s="177"/>
      <c r="AA9" s="179"/>
      <c r="AB9" s="182"/>
    </row>
    <row r="10" spans="1:28" ht="14.4" thickBot="1" x14ac:dyDescent="0.3">
      <c r="A10" s="240"/>
      <c r="B10" s="241"/>
      <c r="C10" s="255"/>
      <c r="D10" s="117"/>
      <c r="E10" s="210"/>
      <c r="F10" s="213"/>
      <c r="G10" s="216"/>
      <c r="H10" s="219"/>
      <c r="I10" s="222"/>
      <c r="J10" s="247"/>
      <c r="K10" s="244"/>
      <c r="L10" s="250"/>
      <c r="M10" s="225"/>
      <c r="N10" s="228"/>
      <c r="O10" s="231"/>
      <c r="P10" s="234"/>
      <c r="Q10" s="152"/>
      <c r="R10" s="154"/>
      <c r="S10" s="122"/>
      <c r="T10" s="136"/>
      <c r="U10" s="261"/>
      <c r="V10" s="258"/>
      <c r="W10" s="238"/>
      <c r="X10" s="195"/>
      <c r="Y10" s="197"/>
      <c r="Z10" s="177"/>
      <c r="AA10" s="180"/>
      <c r="AB10" s="183"/>
    </row>
    <row r="11" spans="1:28" x14ac:dyDescent="0.25">
      <c r="A11" s="68">
        <v>1</v>
      </c>
      <c r="B11" s="108" t="s">
        <v>104</v>
      </c>
      <c r="C11" s="108"/>
      <c r="D11" s="31"/>
      <c r="E11" s="31" t="s">
        <v>12</v>
      </c>
      <c r="F11" s="31"/>
      <c r="G11" s="31"/>
      <c r="H11" s="32"/>
      <c r="I11" s="31"/>
      <c r="J11" s="31"/>
      <c r="K11" s="31"/>
      <c r="L11" s="31"/>
      <c r="M11" s="31"/>
      <c r="N11" s="31"/>
      <c r="O11" s="31"/>
      <c r="P11" s="31"/>
      <c r="Q11" s="1"/>
      <c r="R11" s="1"/>
      <c r="S11" s="1"/>
      <c r="T11" s="12"/>
      <c r="U11" s="20"/>
      <c r="V11" s="20"/>
      <c r="W11" s="20"/>
      <c r="X11" s="6">
        <f>SUM(Q11:T11)</f>
        <v>0</v>
      </c>
      <c r="Y11" s="13">
        <f>COUNTIF(E11:P11,"T")</f>
        <v>1</v>
      </c>
      <c r="Z11" s="37">
        <f>COUNTIF(E11:O11,"A")</f>
        <v>0</v>
      </c>
      <c r="AA11" s="6">
        <f>SUM(Q11:T11)</f>
        <v>0</v>
      </c>
      <c r="AB11" s="6"/>
    </row>
    <row r="12" spans="1:28" x14ac:dyDescent="0.25">
      <c r="A12" s="68">
        <v>2</v>
      </c>
      <c r="B12" s="108" t="s">
        <v>105</v>
      </c>
      <c r="C12" s="108"/>
      <c r="D12" s="1"/>
      <c r="E12" s="1"/>
      <c r="F12" s="1"/>
      <c r="G12" s="1"/>
      <c r="H12" s="2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2"/>
      <c r="U12" s="13"/>
      <c r="V12" s="13"/>
      <c r="W12" s="13"/>
      <c r="X12" s="6">
        <f t="shared" ref="X12:X53" si="0">SUM(Q12:T12)</f>
        <v>0</v>
      </c>
      <c r="Y12" s="13">
        <f t="shared" ref="Y12:Y53" si="1">COUNTIF(E12:P12,"T")</f>
        <v>0</v>
      </c>
      <c r="Z12" s="37">
        <f t="shared" ref="Z12:Z53" si="2">COUNTIF(E12:O12,"A")</f>
        <v>0</v>
      </c>
      <c r="AA12" s="6">
        <f t="shared" ref="AA12:AA53" si="3">SUM(Q12:T12)</f>
        <v>0</v>
      </c>
      <c r="AB12" s="6"/>
    </row>
    <row r="13" spans="1:28" x14ac:dyDescent="0.25">
      <c r="A13" s="68">
        <v>3</v>
      </c>
      <c r="B13" s="108" t="s">
        <v>106</v>
      </c>
      <c r="C13" s="108"/>
      <c r="D13" s="1"/>
      <c r="E13" s="1"/>
      <c r="F13" s="1"/>
      <c r="G13" s="1" t="s">
        <v>7</v>
      </c>
      <c r="H13" s="2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2"/>
      <c r="U13" s="13"/>
      <c r="V13" s="13"/>
      <c r="W13" s="13"/>
      <c r="X13" s="6">
        <f t="shared" si="0"/>
        <v>0</v>
      </c>
      <c r="Y13" s="13">
        <f t="shared" si="1"/>
        <v>0</v>
      </c>
      <c r="Z13" s="37">
        <f t="shared" si="2"/>
        <v>1</v>
      </c>
      <c r="AA13" s="6">
        <f t="shared" si="3"/>
        <v>0</v>
      </c>
      <c r="AB13" s="6"/>
    </row>
    <row r="14" spans="1:28" x14ac:dyDescent="0.25">
      <c r="A14" s="68">
        <v>4</v>
      </c>
      <c r="B14" s="108" t="s">
        <v>107</v>
      </c>
      <c r="C14" s="108"/>
      <c r="D14" s="1"/>
      <c r="E14" s="1" t="s">
        <v>12</v>
      </c>
      <c r="F14" s="1"/>
      <c r="G14" s="1" t="s">
        <v>12</v>
      </c>
      <c r="H14" s="22" t="s">
        <v>14</v>
      </c>
      <c r="I14" s="1" t="s">
        <v>12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2"/>
      <c r="U14" s="13"/>
      <c r="V14" s="13"/>
      <c r="W14" s="13"/>
      <c r="X14" s="6">
        <f t="shared" si="0"/>
        <v>0</v>
      </c>
      <c r="Y14" s="13">
        <f t="shared" si="1"/>
        <v>3</v>
      </c>
      <c r="Z14" s="37">
        <f t="shared" si="2"/>
        <v>0</v>
      </c>
      <c r="AA14" s="6">
        <f t="shared" si="3"/>
        <v>0</v>
      </c>
      <c r="AB14" s="6"/>
    </row>
    <row r="15" spans="1:28" x14ac:dyDescent="0.25">
      <c r="A15" s="68">
        <v>5</v>
      </c>
      <c r="B15" s="108" t="s">
        <v>108</v>
      </c>
      <c r="C15" s="108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6"/>
      <c r="U15" s="10"/>
      <c r="V15" s="10"/>
      <c r="W15" s="10"/>
      <c r="X15" s="6">
        <f t="shared" si="0"/>
        <v>0</v>
      </c>
      <c r="Y15" s="13">
        <f t="shared" si="1"/>
        <v>0</v>
      </c>
      <c r="Z15" s="37">
        <f t="shared" si="2"/>
        <v>0</v>
      </c>
      <c r="AA15" s="6">
        <f t="shared" si="3"/>
        <v>0</v>
      </c>
      <c r="AB15" s="6"/>
    </row>
    <row r="16" spans="1:28" x14ac:dyDescent="0.25">
      <c r="A16" s="68">
        <v>6</v>
      </c>
      <c r="B16" s="108" t="s">
        <v>109</v>
      </c>
      <c r="C16" s="108"/>
      <c r="D16" s="1"/>
      <c r="E16" s="1"/>
      <c r="F16" s="1"/>
      <c r="G16" s="1"/>
      <c r="H16" s="2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2"/>
      <c r="U16" s="13"/>
      <c r="V16" s="13"/>
      <c r="W16" s="13"/>
      <c r="X16" s="6">
        <f t="shared" si="0"/>
        <v>0</v>
      </c>
      <c r="Y16" s="13">
        <f t="shared" si="1"/>
        <v>0</v>
      </c>
      <c r="Z16" s="37">
        <f t="shared" si="2"/>
        <v>0</v>
      </c>
      <c r="AA16" s="6">
        <f t="shared" si="3"/>
        <v>0</v>
      </c>
      <c r="AB16" s="6"/>
    </row>
    <row r="17" spans="1:28" x14ac:dyDescent="0.25">
      <c r="A17" s="68">
        <v>7</v>
      </c>
      <c r="B17" s="108" t="s">
        <v>110</v>
      </c>
      <c r="C17" s="108"/>
      <c r="D17" s="1"/>
      <c r="E17" s="1"/>
      <c r="F17" s="1"/>
      <c r="G17" s="1"/>
      <c r="H17" s="2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2"/>
      <c r="U17" s="13"/>
      <c r="V17" s="13"/>
      <c r="W17" s="13"/>
      <c r="X17" s="6">
        <f t="shared" si="0"/>
        <v>0</v>
      </c>
      <c r="Y17" s="13">
        <f t="shared" si="1"/>
        <v>0</v>
      </c>
      <c r="Z17" s="37">
        <f t="shared" si="2"/>
        <v>0</v>
      </c>
      <c r="AA17" s="6">
        <f t="shared" si="3"/>
        <v>0</v>
      </c>
      <c r="AB17" s="6"/>
    </row>
    <row r="18" spans="1:28" x14ac:dyDescent="0.25">
      <c r="A18" s="68">
        <v>8</v>
      </c>
      <c r="B18" s="108" t="s">
        <v>111</v>
      </c>
      <c r="C18" s="108"/>
      <c r="D18" s="1"/>
      <c r="E18" s="1"/>
      <c r="F18" s="1"/>
      <c r="G18" s="1"/>
      <c r="H18" s="22"/>
      <c r="I18" s="1" t="s">
        <v>7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2"/>
      <c r="U18" s="13"/>
      <c r="V18" s="13"/>
      <c r="W18" s="13"/>
      <c r="X18" s="6">
        <f t="shared" si="0"/>
        <v>0</v>
      </c>
      <c r="Y18" s="13">
        <f t="shared" si="1"/>
        <v>0</v>
      </c>
      <c r="Z18" s="37">
        <f t="shared" si="2"/>
        <v>1</v>
      </c>
      <c r="AA18" s="6">
        <f t="shared" si="3"/>
        <v>0</v>
      </c>
      <c r="AB18" s="6"/>
    </row>
    <row r="19" spans="1:28" x14ac:dyDescent="0.25">
      <c r="A19" s="68">
        <v>9</v>
      </c>
      <c r="B19" s="108" t="s">
        <v>112</v>
      </c>
      <c r="C19" s="108"/>
      <c r="D19" s="1"/>
      <c r="E19" s="1"/>
      <c r="F19" s="1"/>
      <c r="G19" s="1"/>
      <c r="H19" s="2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2"/>
      <c r="U19" s="13"/>
      <c r="V19" s="13"/>
      <c r="W19" s="13"/>
      <c r="X19" s="6">
        <f t="shared" si="0"/>
        <v>0</v>
      </c>
      <c r="Y19" s="13">
        <f t="shared" si="1"/>
        <v>0</v>
      </c>
      <c r="Z19" s="37">
        <f t="shared" si="2"/>
        <v>0</v>
      </c>
      <c r="AA19" s="6">
        <f t="shared" si="3"/>
        <v>0</v>
      </c>
      <c r="AB19" s="6"/>
    </row>
    <row r="20" spans="1:28" x14ac:dyDescent="0.25">
      <c r="A20" s="68">
        <v>10</v>
      </c>
      <c r="B20" s="108" t="s">
        <v>113</v>
      </c>
      <c r="C20" s="108"/>
      <c r="D20" s="1"/>
      <c r="E20" s="1"/>
      <c r="F20" s="1"/>
      <c r="G20" s="1"/>
      <c r="H20" s="22"/>
      <c r="I20" s="1" t="s">
        <v>7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2"/>
      <c r="U20" s="13"/>
      <c r="V20" s="13"/>
      <c r="W20" s="13"/>
      <c r="X20" s="6">
        <f t="shared" si="0"/>
        <v>0</v>
      </c>
      <c r="Y20" s="13">
        <f t="shared" si="1"/>
        <v>0</v>
      </c>
      <c r="Z20" s="37">
        <f t="shared" si="2"/>
        <v>1</v>
      </c>
      <c r="AA20" s="6">
        <f t="shared" si="3"/>
        <v>0</v>
      </c>
      <c r="AB20" s="6"/>
    </row>
    <row r="21" spans="1:28" x14ac:dyDescent="0.25">
      <c r="A21" s="68">
        <v>11</v>
      </c>
      <c r="B21" s="108" t="s">
        <v>114</v>
      </c>
      <c r="C21" s="108"/>
      <c r="D21" s="1"/>
      <c r="E21" s="1"/>
      <c r="F21" s="1"/>
      <c r="G21" s="1" t="s">
        <v>7</v>
      </c>
      <c r="H21" s="2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2"/>
      <c r="U21" s="13"/>
      <c r="V21" s="13"/>
      <c r="W21" s="13"/>
      <c r="X21" s="6">
        <f t="shared" si="0"/>
        <v>0</v>
      </c>
      <c r="Y21" s="13">
        <f t="shared" si="1"/>
        <v>0</v>
      </c>
      <c r="Z21" s="37">
        <f t="shared" si="2"/>
        <v>1</v>
      </c>
      <c r="AA21" s="6">
        <f t="shared" si="3"/>
        <v>0</v>
      </c>
      <c r="AB21" s="6"/>
    </row>
    <row r="22" spans="1:28" x14ac:dyDescent="0.25">
      <c r="A22" s="68">
        <v>12</v>
      </c>
      <c r="B22" s="108" t="s">
        <v>115</v>
      </c>
      <c r="C22" s="108"/>
      <c r="D22" s="35"/>
      <c r="E22" s="35"/>
      <c r="F22" s="35"/>
      <c r="G22" s="35" t="s">
        <v>12</v>
      </c>
      <c r="H22" s="35" t="s">
        <v>12</v>
      </c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6"/>
      <c r="U22" s="10"/>
      <c r="V22" s="10"/>
      <c r="W22" s="10"/>
      <c r="X22" s="6">
        <f t="shared" si="0"/>
        <v>0</v>
      </c>
      <c r="Y22" s="13">
        <f t="shared" si="1"/>
        <v>2</v>
      </c>
      <c r="Z22" s="37">
        <f t="shared" si="2"/>
        <v>0</v>
      </c>
      <c r="AA22" s="6">
        <f t="shared" si="3"/>
        <v>0</v>
      </c>
      <c r="AB22" s="6"/>
    </row>
    <row r="23" spans="1:28" x14ac:dyDescent="0.25">
      <c r="A23" s="68">
        <v>13</v>
      </c>
      <c r="B23" s="108" t="s">
        <v>116</v>
      </c>
      <c r="C23" s="108"/>
      <c r="D23" s="1"/>
      <c r="E23" s="1"/>
      <c r="F23" s="1"/>
      <c r="G23" s="1" t="s">
        <v>12</v>
      </c>
      <c r="H23" s="22"/>
      <c r="I23" s="1" t="s">
        <v>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2"/>
      <c r="U23" s="13"/>
      <c r="V23" s="13"/>
      <c r="W23" s="13"/>
      <c r="X23" s="6">
        <f t="shared" si="0"/>
        <v>0</v>
      </c>
      <c r="Y23" s="13">
        <f t="shared" si="1"/>
        <v>1</v>
      </c>
      <c r="Z23" s="37">
        <f t="shared" si="2"/>
        <v>1</v>
      </c>
      <c r="AA23" s="6">
        <f t="shared" si="3"/>
        <v>0</v>
      </c>
      <c r="AB23" s="6"/>
    </row>
    <row r="24" spans="1:28" x14ac:dyDescent="0.25">
      <c r="A24" s="68">
        <v>14</v>
      </c>
      <c r="B24" s="108" t="s">
        <v>117</v>
      </c>
      <c r="C24" s="108"/>
      <c r="D24" s="1"/>
      <c r="E24" s="1"/>
      <c r="F24" s="1"/>
      <c r="G24" s="1"/>
      <c r="H24" s="2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2"/>
      <c r="U24" s="13"/>
      <c r="V24" s="13"/>
      <c r="W24" s="13"/>
      <c r="X24" s="6">
        <f t="shared" si="0"/>
        <v>0</v>
      </c>
      <c r="Y24" s="13">
        <f t="shared" si="1"/>
        <v>0</v>
      </c>
      <c r="Z24" s="37">
        <f t="shared" si="2"/>
        <v>0</v>
      </c>
      <c r="AA24" s="6">
        <f t="shared" si="3"/>
        <v>0</v>
      </c>
      <c r="AB24" s="6"/>
    </row>
    <row r="25" spans="1:28" x14ac:dyDescent="0.25">
      <c r="A25" s="68">
        <v>15</v>
      </c>
      <c r="B25" s="108" t="s">
        <v>118</v>
      </c>
      <c r="C25" s="108"/>
      <c r="D25" s="1"/>
      <c r="E25" s="1" t="s">
        <v>12</v>
      </c>
      <c r="F25" s="1"/>
      <c r="G25" s="1"/>
      <c r="H25" s="22"/>
      <c r="I25" s="1" t="s">
        <v>7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2"/>
      <c r="U25" s="13"/>
      <c r="V25" s="13"/>
      <c r="W25" s="13"/>
      <c r="X25" s="6">
        <f t="shared" si="0"/>
        <v>0</v>
      </c>
      <c r="Y25" s="13">
        <f t="shared" si="1"/>
        <v>1</v>
      </c>
      <c r="Z25" s="37">
        <f t="shared" si="2"/>
        <v>1</v>
      </c>
      <c r="AA25" s="6">
        <f t="shared" si="3"/>
        <v>0</v>
      </c>
      <c r="AB25" s="6"/>
    </row>
    <row r="26" spans="1:28" ht="13.8" customHeight="1" x14ac:dyDescent="0.25">
      <c r="A26" s="68">
        <v>16</v>
      </c>
      <c r="B26" s="108" t="s">
        <v>119</v>
      </c>
      <c r="C26" s="108"/>
      <c r="D26" s="51" t="s">
        <v>16</v>
      </c>
      <c r="E26" s="51" t="s">
        <v>34</v>
      </c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2"/>
      <c r="U26" s="13"/>
      <c r="V26" s="13"/>
      <c r="W26" s="13"/>
      <c r="X26" s="6">
        <f t="shared" si="0"/>
        <v>0</v>
      </c>
      <c r="Y26" s="13">
        <f t="shared" si="1"/>
        <v>0</v>
      </c>
      <c r="Z26" s="37">
        <f t="shared" si="2"/>
        <v>0</v>
      </c>
      <c r="AA26" s="6">
        <f t="shared" si="3"/>
        <v>0</v>
      </c>
      <c r="AB26" s="6"/>
    </row>
    <row r="27" spans="1:28" x14ac:dyDescent="0.25">
      <c r="A27" s="68">
        <v>17</v>
      </c>
      <c r="B27" s="108" t="s">
        <v>120</v>
      </c>
      <c r="C27" s="108"/>
      <c r="D27" s="1"/>
      <c r="E27" s="1"/>
      <c r="F27" s="1"/>
      <c r="G27" s="1"/>
      <c r="H27" s="2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2"/>
      <c r="U27" s="13"/>
      <c r="V27" s="13"/>
      <c r="W27" s="13"/>
      <c r="X27" s="6">
        <f t="shared" si="0"/>
        <v>0</v>
      </c>
      <c r="Y27" s="13">
        <f t="shared" si="1"/>
        <v>0</v>
      </c>
      <c r="Z27" s="37">
        <f t="shared" si="2"/>
        <v>0</v>
      </c>
      <c r="AA27" s="6">
        <f t="shared" si="3"/>
        <v>0</v>
      </c>
      <c r="AB27" s="6"/>
    </row>
    <row r="28" spans="1:28" x14ac:dyDescent="0.25">
      <c r="A28" s="68">
        <v>18</v>
      </c>
      <c r="B28" s="108" t="s">
        <v>121</v>
      </c>
      <c r="C28" s="108"/>
      <c r="D28" s="1"/>
      <c r="E28" s="1"/>
      <c r="F28" s="1"/>
      <c r="G28" s="1"/>
      <c r="H28" s="2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2"/>
      <c r="U28" s="13"/>
      <c r="V28" s="13"/>
      <c r="W28" s="13"/>
      <c r="X28" s="6">
        <f t="shared" si="0"/>
        <v>0</v>
      </c>
      <c r="Y28" s="13">
        <f t="shared" si="1"/>
        <v>0</v>
      </c>
      <c r="Z28" s="37">
        <f t="shared" si="2"/>
        <v>0</v>
      </c>
      <c r="AA28" s="6">
        <f t="shared" si="3"/>
        <v>0</v>
      </c>
      <c r="AB28" s="6"/>
    </row>
    <row r="29" spans="1:28" x14ac:dyDescent="0.25">
      <c r="A29" s="68">
        <v>19</v>
      </c>
      <c r="B29" s="108" t="s">
        <v>122</v>
      </c>
      <c r="C29" s="108"/>
      <c r="D29" s="1"/>
      <c r="E29" s="1"/>
      <c r="F29" s="1"/>
      <c r="G29" s="1"/>
      <c r="H29" s="2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2"/>
      <c r="U29" s="13"/>
      <c r="V29" s="13"/>
      <c r="W29" s="13"/>
      <c r="X29" s="6">
        <f t="shared" si="0"/>
        <v>0</v>
      </c>
      <c r="Y29" s="13">
        <f t="shared" si="1"/>
        <v>0</v>
      </c>
      <c r="Z29" s="37">
        <f t="shared" si="2"/>
        <v>0</v>
      </c>
      <c r="AA29" s="6">
        <f t="shared" si="3"/>
        <v>0</v>
      </c>
      <c r="AB29" s="6"/>
    </row>
    <row r="30" spans="1:28" x14ac:dyDescent="0.25">
      <c r="A30" s="68">
        <v>20</v>
      </c>
      <c r="B30" s="108" t="s">
        <v>123</v>
      </c>
      <c r="C30" s="108"/>
      <c r="D30" s="1"/>
      <c r="E30" s="1"/>
      <c r="F30" s="1"/>
      <c r="G30" s="1"/>
      <c r="H30" s="2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2"/>
      <c r="U30" s="13"/>
      <c r="V30" s="13"/>
      <c r="W30" s="13"/>
      <c r="X30" s="6">
        <f t="shared" si="0"/>
        <v>0</v>
      </c>
      <c r="Y30" s="13">
        <f t="shared" si="1"/>
        <v>0</v>
      </c>
      <c r="Z30" s="37">
        <f t="shared" si="2"/>
        <v>0</v>
      </c>
      <c r="AA30" s="6">
        <f t="shared" si="3"/>
        <v>0</v>
      </c>
      <c r="AB30" s="6"/>
    </row>
    <row r="31" spans="1:28" x14ac:dyDescent="0.25">
      <c r="A31" s="68">
        <v>21</v>
      </c>
      <c r="B31" s="108" t="s">
        <v>124</v>
      </c>
      <c r="C31" s="108"/>
      <c r="D31" s="1"/>
      <c r="E31" s="1"/>
      <c r="F31" s="1"/>
      <c r="G31" s="1"/>
      <c r="H31" s="22" t="s">
        <v>13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2"/>
      <c r="U31" s="13"/>
      <c r="V31" s="13"/>
      <c r="W31" s="13"/>
      <c r="X31" s="6">
        <f t="shared" si="0"/>
        <v>0</v>
      </c>
      <c r="Y31" s="13">
        <f t="shared" si="1"/>
        <v>0</v>
      </c>
      <c r="Z31" s="37">
        <f t="shared" si="2"/>
        <v>0</v>
      </c>
      <c r="AA31" s="6">
        <f t="shared" si="3"/>
        <v>0</v>
      </c>
      <c r="AB31" s="6"/>
    </row>
    <row r="32" spans="1:28" x14ac:dyDescent="0.25">
      <c r="A32" s="68">
        <v>22</v>
      </c>
      <c r="B32" s="108" t="s">
        <v>125</v>
      </c>
      <c r="C32" s="108"/>
      <c r="D32" s="1"/>
      <c r="E32" s="1"/>
      <c r="F32" s="1"/>
      <c r="G32" s="1"/>
      <c r="H32" s="2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2"/>
      <c r="U32" s="13"/>
      <c r="V32" s="13"/>
      <c r="W32" s="13"/>
      <c r="X32" s="6">
        <f t="shared" si="0"/>
        <v>0</v>
      </c>
      <c r="Y32" s="13">
        <f t="shared" si="1"/>
        <v>0</v>
      </c>
      <c r="Z32" s="37">
        <f t="shared" si="2"/>
        <v>0</v>
      </c>
      <c r="AA32" s="6">
        <f t="shared" si="3"/>
        <v>0</v>
      </c>
      <c r="AB32" s="6"/>
    </row>
    <row r="33" spans="1:28" x14ac:dyDescent="0.25">
      <c r="A33" s="68">
        <v>23</v>
      </c>
      <c r="B33" s="108" t="s">
        <v>126</v>
      </c>
      <c r="C33" s="108"/>
      <c r="D33" s="1"/>
      <c r="E33" s="1"/>
      <c r="F33" s="1"/>
      <c r="G33" s="1"/>
      <c r="H33" s="2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2"/>
      <c r="U33" s="13"/>
      <c r="V33" s="13"/>
      <c r="W33" s="13"/>
      <c r="X33" s="6">
        <f t="shared" si="0"/>
        <v>0</v>
      </c>
      <c r="Y33" s="13">
        <f t="shared" si="1"/>
        <v>0</v>
      </c>
      <c r="Z33" s="37">
        <f t="shared" si="2"/>
        <v>0</v>
      </c>
      <c r="AA33" s="6">
        <f t="shared" si="3"/>
        <v>0</v>
      </c>
      <c r="AB33" s="6"/>
    </row>
    <row r="34" spans="1:28" x14ac:dyDescent="0.25">
      <c r="A34" s="68">
        <v>24</v>
      </c>
      <c r="B34" s="108" t="s">
        <v>127</v>
      </c>
      <c r="C34" s="108"/>
      <c r="D34" s="1"/>
      <c r="E34" s="1"/>
      <c r="F34" s="1"/>
      <c r="G34" s="1"/>
      <c r="H34" s="2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2"/>
      <c r="U34" s="13"/>
      <c r="V34" s="13"/>
      <c r="W34" s="13"/>
      <c r="X34" s="6">
        <f t="shared" si="0"/>
        <v>0</v>
      </c>
      <c r="Y34" s="13">
        <f t="shared" si="1"/>
        <v>0</v>
      </c>
      <c r="Z34" s="37">
        <f t="shared" si="2"/>
        <v>0</v>
      </c>
      <c r="AA34" s="6">
        <f t="shared" si="3"/>
        <v>0</v>
      </c>
      <c r="AB34" s="6"/>
    </row>
    <row r="35" spans="1:28" x14ac:dyDescent="0.25">
      <c r="A35" s="68">
        <v>25</v>
      </c>
      <c r="B35" s="108" t="s">
        <v>128</v>
      </c>
      <c r="C35" s="108"/>
      <c r="D35" s="1"/>
      <c r="E35" s="1"/>
      <c r="F35" s="1"/>
      <c r="G35" s="1" t="s">
        <v>7</v>
      </c>
      <c r="H35" s="2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2"/>
      <c r="U35" s="13"/>
      <c r="V35" s="13"/>
      <c r="W35" s="13"/>
      <c r="X35" s="6">
        <f t="shared" si="0"/>
        <v>0</v>
      </c>
      <c r="Y35" s="13">
        <f t="shared" si="1"/>
        <v>0</v>
      </c>
      <c r="Z35" s="37">
        <f t="shared" si="2"/>
        <v>1</v>
      </c>
      <c r="AA35" s="6">
        <f t="shared" si="3"/>
        <v>0</v>
      </c>
      <c r="AB35" s="6"/>
    </row>
    <row r="36" spans="1:28" x14ac:dyDescent="0.25">
      <c r="A36" s="68">
        <v>26</v>
      </c>
      <c r="B36" s="108" t="s">
        <v>129</v>
      </c>
      <c r="C36" s="108"/>
      <c r="D36" s="1"/>
      <c r="E36" s="1"/>
      <c r="F36" s="1"/>
      <c r="G36" s="1"/>
      <c r="H36" s="2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2"/>
      <c r="U36" s="13"/>
      <c r="V36" s="13"/>
      <c r="W36" s="13"/>
      <c r="X36" s="6">
        <f t="shared" si="0"/>
        <v>0</v>
      </c>
      <c r="Y36" s="13">
        <f t="shared" si="1"/>
        <v>0</v>
      </c>
      <c r="Z36" s="37">
        <f t="shared" si="2"/>
        <v>0</v>
      </c>
      <c r="AA36" s="6">
        <f t="shared" si="3"/>
        <v>0</v>
      </c>
      <c r="AB36" s="6"/>
    </row>
    <row r="37" spans="1:28" x14ac:dyDescent="0.25">
      <c r="A37" s="68">
        <v>27</v>
      </c>
      <c r="B37" s="108" t="s">
        <v>130</v>
      </c>
      <c r="C37" s="108"/>
      <c r="D37" s="1"/>
      <c r="E37" s="1"/>
      <c r="F37" s="1"/>
      <c r="G37" s="1"/>
      <c r="H37" s="2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2"/>
      <c r="U37" s="13"/>
      <c r="V37" s="13"/>
      <c r="W37" s="13"/>
      <c r="X37" s="6">
        <f t="shared" si="0"/>
        <v>0</v>
      </c>
      <c r="Y37" s="13">
        <f t="shared" si="1"/>
        <v>0</v>
      </c>
      <c r="Z37" s="37">
        <f t="shared" si="2"/>
        <v>0</v>
      </c>
      <c r="AA37" s="6">
        <f t="shared" si="3"/>
        <v>0</v>
      </c>
      <c r="AB37" s="6"/>
    </row>
    <row r="38" spans="1:28" x14ac:dyDescent="0.25">
      <c r="A38" s="68">
        <v>28</v>
      </c>
      <c r="B38" s="108" t="s">
        <v>131</v>
      </c>
      <c r="C38" s="108"/>
      <c r="D38" s="1"/>
      <c r="E38" s="11"/>
      <c r="F38" s="11"/>
      <c r="G38" s="11"/>
      <c r="H38" s="23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4"/>
      <c r="U38" s="13"/>
      <c r="V38" s="13"/>
      <c r="W38" s="13"/>
      <c r="X38" s="6">
        <f t="shared" si="0"/>
        <v>0</v>
      </c>
      <c r="Y38" s="13">
        <f t="shared" si="1"/>
        <v>0</v>
      </c>
      <c r="Z38" s="37">
        <f t="shared" si="2"/>
        <v>0</v>
      </c>
      <c r="AA38" s="6">
        <f t="shared" si="3"/>
        <v>0</v>
      </c>
      <c r="AB38" s="6"/>
    </row>
    <row r="39" spans="1:28" x14ac:dyDescent="0.25">
      <c r="A39" s="68">
        <v>29</v>
      </c>
      <c r="B39" s="108" t="s">
        <v>132</v>
      </c>
      <c r="C39" s="108"/>
      <c r="D39" s="1"/>
      <c r="E39" s="15"/>
      <c r="F39" s="15"/>
      <c r="G39" s="15"/>
      <c r="H39" s="24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6"/>
      <c r="U39" s="13"/>
      <c r="V39" s="13"/>
      <c r="W39" s="13"/>
      <c r="X39" s="6">
        <f t="shared" si="0"/>
        <v>0</v>
      </c>
      <c r="Y39" s="13">
        <f t="shared" si="1"/>
        <v>0</v>
      </c>
      <c r="Z39" s="37">
        <f t="shared" si="2"/>
        <v>0</v>
      </c>
      <c r="AA39" s="6">
        <f t="shared" si="3"/>
        <v>0</v>
      </c>
      <c r="AB39" s="6"/>
    </row>
    <row r="40" spans="1:28" x14ac:dyDescent="0.25">
      <c r="A40" s="68">
        <v>30</v>
      </c>
      <c r="B40" s="108" t="s">
        <v>133</v>
      </c>
      <c r="C40" s="108"/>
      <c r="D40" s="1"/>
      <c r="E40" s="13"/>
      <c r="F40" s="13"/>
      <c r="G40" s="13"/>
      <c r="H40" s="25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7"/>
      <c r="U40" s="13"/>
      <c r="V40" s="13"/>
      <c r="W40" s="13"/>
      <c r="X40" s="6">
        <f t="shared" si="0"/>
        <v>0</v>
      </c>
      <c r="Y40" s="13">
        <f t="shared" si="1"/>
        <v>0</v>
      </c>
      <c r="Z40" s="37">
        <f t="shared" si="2"/>
        <v>0</v>
      </c>
      <c r="AA40" s="6">
        <f t="shared" si="3"/>
        <v>0</v>
      </c>
      <c r="AB40" s="6"/>
    </row>
    <row r="41" spans="1:28" x14ac:dyDescent="0.25">
      <c r="A41" s="68">
        <v>31</v>
      </c>
      <c r="B41" s="108" t="s">
        <v>134</v>
      </c>
      <c r="C41" s="108"/>
      <c r="D41" s="1"/>
      <c r="E41" s="13"/>
      <c r="F41" s="13"/>
      <c r="G41" s="13" t="s">
        <v>7</v>
      </c>
      <c r="H41" s="25" t="s">
        <v>7</v>
      </c>
      <c r="I41" s="13" t="s">
        <v>7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7"/>
      <c r="U41" s="13"/>
      <c r="V41" s="13"/>
      <c r="W41" s="13"/>
      <c r="X41" s="6">
        <f t="shared" si="0"/>
        <v>0</v>
      </c>
      <c r="Y41" s="13">
        <f t="shared" si="1"/>
        <v>0</v>
      </c>
      <c r="Z41" s="37">
        <f t="shared" si="2"/>
        <v>3</v>
      </c>
      <c r="AA41" s="6">
        <f t="shared" si="3"/>
        <v>0</v>
      </c>
      <c r="AB41" s="6"/>
    </row>
    <row r="42" spans="1:28" x14ac:dyDescent="0.25">
      <c r="A42" s="68">
        <v>32</v>
      </c>
      <c r="B42" s="108" t="s">
        <v>135</v>
      </c>
      <c r="C42" s="108"/>
      <c r="D42" s="1"/>
      <c r="E42" s="13"/>
      <c r="F42" s="13"/>
      <c r="G42" s="13"/>
      <c r="H42" s="25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7"/>
      <c r="U42" s="13"/>
      <c r="V42" s="13"/>
      <c r="W42" s="13"/>
      <c r="X42" s="6">
        <f t="shared" si="0"/>
        <v>0</v>
      </c>
      <c r="Y42" s="13">
        <f t="shared" si="1"/>
        <v>0</v>
      </c>
      <c r="Z42" s="37">
        <f t="shared" si="2"/>
        <v>0</v>
      </c>
      <c r="AA42" s="6">
        <f t="shared" si="3"/>
        <v>0</v>
      </c>
      <c r="AB42" s="6"/>
    </row>
    <row r="43" spans="1:28" x14ac:dyDescent="0.25">
      <c r="A43" s="68">
        <v>33</v>
      </c>
      <c r="B43" s="108" t="s">
        <v>136</v>
      </c>
      <c r="C43" s="108"/>
      <c r="D43" s="1"/>
      <c r="E43" s="13"/>
      <c r="F43" s="13"/>
      <c r="G43" s="13"/>
      <c r="H43" s="25"/>
      <c r="I43" s="13" t="s">
        <v>7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7"/>
      <c r="U43" s="13"/>
      <c r="V43" s="13"/>
      <c r="W43" s="13"/>
      <c r="X43" s="6">
        <f t="shared" si="0"/>
        <v>0</v>
      </c>
      <c r="Y43" s="13">
        <f t="shared" si="1"/>
        <v>0</v>
      </c>
      <c r="Z43" s="37">
        <f t="shared" si="2"/>
        <v>1</v>
      </c>
      <c r="AA43" s="6">
        <f t="shared" si="3"/>
        <v>0</v>
      </c>
      <c r="AB43" s="6"/>
    </row>
    <row r="44" spans="1:28" x14ac:dyDescent="0.25">
      <c r="A44" s="68">
        <v>34</v>
      </c>
      <c r="B44" s="108" t="s">
        <v>137</v>
      </c>
      <c r="C44" s="108"/>
      <c r="D44" s="1"/>
      <c r="E44" s="13"/>
      <c r="F44" s="13"/>
      <c r="G44" s="13"/>
      <c r="H44" s="25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7"/>
      <c r="U44" s="13"/>
      <c r="V44" s="13"/>
      <c r="W44" s="13"/>
      <c r="X44" s="6">
        <f t="shared" si="0"/>
        <v>0</v>
      </c>
      <c r="Y44" s="13">
        <f t="shared" si="1"/>
        <v>0</v>
      </c>
      <c r="Z44" s="37">
        <f t="shared" si="2"/>
        <v>0</v>
      </c>
      <c r="AA44" s="6">
        <f t="shared" si="3"/>
        <v>0</v>
      </c>
      <c r="AB44" s="6"/>
    </row>
    <row r="45" spans="1:28" x14ac:dyDescent="0.25">
      <c r="A45" s="68">
        <v>35</v>
      </c>
      <c r="B45" s="108" t="s">
        <v>138</v>
      </c>
      <c r="C45" s="108"/>
      <c r="D45" s="1"/>
      <c r="E45" s="13"/>
      <c r="F45" s="13"/>
      <c r="G45" s="13" t="s">
        <v>7</v>
      </c>
      <c r="H45" s="25" t="s">
        <v>7</v>
      </c>
      <c r="I45" s="13" t="s">
        <v>7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7"/>
      <c r="U45" s="13"/>
      <c r="V45" s="13"/>
      <c r="W45" s="13"/>
      <c r="X45" s="6">
        <f t="shared" si="0"/>
        <v>0</v>
      </c>
      <c r="Y45" s="13">
        <f t="shared" si="1"/>
        <v>0</v>
      </c>
      <c r="Z45" s="37">
        <f t="shared" si="2"/>
        <v>3</v>
      </c>
      <c r="AA45" s="6">
        <f t="shared" si="3"/>
        <v>0</v>
      </c>
      <c r="AB45" s="6"/>
    </row>
    <row r="46" spans="1:28" x14ac:dyDescent="0.25">
      <c r="A46" s="68">
        <v>36</v>
      </c>
      <c r="B46" s="108" t="s">
        <v>139</v>
      </c>
      <c r="C46" s="108"/>
      <c r="D46" s="1"/>
      <c r="E46" s="18"/>
      <c r="F46" s="18"/>
      <c r="G46" s="18" t="s">
        <v>7</v>
      </c>
      <c r="H46" s="26" t="s">
        <v>7</v>
      </c>
      <c r="I46" s="18" t="s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9"/>
      <c r="U46" s="18"/>
      <c r="V46" s="13"/>
      <c r="W46" s="13"/>
      <c r="X46" s="6">
        <f t="shared" si="0"/>
        <v>0</v>
      </c>
      <c r="Y46" s="13">
        <f t="shared" si="1"/>
        <v>0</v>
      </c>
      <c r="Z46" s="37">
        <f t="shared" si="2"/>
        <v>3</v>
      </c>
      <c r="AA46" s="6">
        <f t="shared" si="3"/>
        <v>0</v>
      </c>
      <c r="AB46" s="6"/>
    </row>
    <row r="47" spans="1:28" x14ac:dyDescent="0.25">
      <c r="A47" s="68">
        <v>37</v>
      </c>
      <c r="B47" s="108" t="s">
        <v>140</v>
      </c>
      <c r="C47" s="108"/>
      <c r="D47" s="1"/>
      <c r="E47" s="10"/>
      <c r="F47" s="10"/>
      <c r="G47" s="10"/>
      <c r="H47" s="27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3"/>
      <c r="W47" s="13"/>
      <c r="X47" s="6">
        <f t="shared" si="0"/>
        <v>0</v>
      </c>
      <c r="Y47" s="13">
        <f t="shared" si="1"/>
        <v>0</v>
      </c>
      <c r="Z47" s="37">
        <f t="shared" si="2"/>
        <v>0</v>
      </c>
      <c r="AA47" s="6">
        <f t="shared" si="3"/>
        <v>0</v>
      </c>
      <c r="AB47" s="6"/>
    </row>
    <row r="48" spans="1:28" x14ac:dyDescent="0.25">
      <c r="A48" s="68">
        <v>38</v>
      </c>
      <c r="B48" s="108" t="s">
        <v>141</v>
      </c>
      <c r="C48" s="108"/>
      <c r="D48" s="1"/>
      <c r="E48" s="20"/>
      <c r="F48" s="20"/>
      <c r="G48" s="20"/>
      <c r="H48" s="28"/>
      <c r="I48" s="20" t="s">
        <v>7</v>
      </c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0"/>
      <c r="V48" s="13"/>
      <c r="W48" s="13"/>
      <c r="X48" s="6">
        <f t="shared" si="0"/>
        <v>0</v>
      </c>
      <c r="Y48" s="13">
        <f t="shared" si="1"/>
        <v>0</v>
      </c>
      <c r="Z48" s="37">
        <f t="shared" si="2"/>
        <v>1</v>
      </c>
      <c r="AA48" s="6">
        <f t="shared" si="3"/>
        <v>0</v>
      </c>
      <c r="AB48" s="6"/>
    </row>
    <row r="49" spans="1:28" x14ac:dyDescent="0.25">
      <c r="A49" s="68">
        <v>39</v>
      </c>
      <c r="B49" s="108" t="s">
        <v>142</v>
      </c>
      <c r="C49" s="108"/>
      <c r="D49" s="1"/>
      <c r="E49" s="13"/>
      <c r="F49" s="13"/>
      <c r="G49" s="13"/>
      <c r="H49" s="25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7"/>
      <c r="U49" s="13"/>
      <c r="V49" s="13"/>
      <c r="W49" s="13"/>
      <c r="X49" s="6">
        <f t="shared" si="0"/>
        <v>0</v>
      </c>
      <c r="Y49" s="13">
        <f t="shared" si="1"/>
        <v>0</v>
      </c>
      <c r="Z49" s="37">
        <f t="shared" si="2"/>
        <v>0</v>
      </c>
      <c r="AA49" s="6">
        <f t="shared" si="3"/>
        <v>0</v>
      </c>
      <c r="AB49" s="6"/>
    </row>
    <row r="50" spans="1:28" x14ac:dyDescent="0.25">
      <c r="A50" s="68">
        <v>40</v>
      </c>
      <c r="B50" s="67"/>
      <c r="D50" s="1"/>
      <c r="E50" s="13"/>
      <c r="F50" s="13"/>
      <c r="G50" s="13"/>
      <c r="H50" s="25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7"/>
      <c r="U50" s="13"/>
      <c r="V50" s="13"/>
      <c r="W50" s="13"/>
      <c r="X50" s="6">
        <f t="shared" si="0"/>
        <v>0</v>
      </c>
      <c r="Y50" s="13">
        <f t="shared" si="1"/>
        <v>0</v>
      </c>
      <c r="Z50" s="37">
        <f t="shared" si="2"/>
        <v>0</v>
      </c>
      <c r="AA50" s="6">
        <f t="shared" si="3"/>
        <v>0</v>
      </c>
      <c r="AB50" s="6"/>
    </row>
    <row r="51" spans="1:28" x14ac:dyDescent="0.25">
      <c r="A51" s="68">
        <v>41</v>
      </c>
      <c r="B51" s="67"/>
      <c r="D51" s="1"/>
      <c r="E51" s="13"/>
      <c r="F51" s="13"/>
      <c r="G51" s="13"/>
      <c r="H51" s="25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7"/>
      <c r="U51" s="13"/>
      <c r="V51" s="13"/>
      <c r="W51" s="13"/>
      <c r="X51" s="6">
        <f t="shared" si="0"/>
        <v>0</v>
      </c>
      <c r="Y51" s="13">
        <f t="shared" si="1"/>
        <v>0</v>
      </c>
      <c r="Z51" s="37">
        <f t="shared" si="2"/>
        <v>0</v>
      </c>
      <c r="AA51" s="6">
        <f t="shared" si="3"/>
        <v>0</v>
      </c>
      <c r="AB51" s="6"/>
    </row>
    <row r="52" spans="1:28" x14ac:dyDescent="0.25">
      <c r="A52" s="68">
        <v>42</v>
      </c>
      <c r="B52" s="67"/>
      <c r="D52" s="1"/>
      <c r="E52" s="13"/>
      <c r="F52" s="13"/>
      <c r="G52" s="13"/>
      <c r="H52" s="25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7"/>
      <c r="U52" s="13"/>
      <c r="V52" s="13"/>
      <c r="W52" s="13"/>
      <c r="X52" s="6">
        <f t="shared" si="0"/>
        <v>0</v>
      </c>
      <c r="Y52" s="13">
        <f t="shared" si="1"/>
        <v>0</v>
      </c>
      <c r="Z52" s="37">
        <f t="shared" si="2"/>
        <v>0</v>
      </c>
      <c r="AA52" s="6">
        <f t="shared" si="3"/>
        <v>0</v>
      </c>
      <c r="AB52" s="6"/>
    </row>
    <row r="53" spans="1:28" x14ac:dyDescent="0.25">
      <c r="A53" s="68">
        <v>43</v>
      </c>
      <c r="B53" s="67"/>
      <c r="D53" s="1"/>
      <c r="E53" s="13"/>
      <c r="F53" s="13"/>
      <c r="G53" s="13"/>
      <c r="H53" s="25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7"/>
      <c r="U53" s="13"/>
      <c r="V53" s="13"/>
      <c r="W53" s="13"/>
      <c r="X53" s="6">
        <f t="shared" si="0"/>
        <v>0</v>
      </c>
      <c r="Y53" s="13">
        <f t="shared" si="1"/>
        <v>0</v>
      </c>
      <c r="Z53" s="37">
        <f t="shared" si="2"/>
        <v>0</v>
      </c>
      <c r="AA53" s="6">
        <f t="shared" si="3"/>
        <v>0</v>
      </c>
      <c r="AB53" s="6"/>
    </row>
    <row r="54" spans="1:28" x14ac:dyDescent="0.25">
      <c r="E54" s="33">
        <v>45553</v>
      </c>
      <c r="G54" s="33">
        <v>45555</v>
      </c>
      <c r="H54" s="29">
        <v>45560</v>
      </c>
      <c r="I54" s="33">
        <v>45562</v>
      </c>
    </row>
    <row r="55" spans="1:28" x14ac:dyDescent="0.25">
      <c r="E55" s="2" t="s">
        <v>35</v>
      </c>
    </row>
  </sheetData>
  <mergeCells count="76">
    <mergeCell ref="Y1:Y3"/>
    <mergeCell ref="Z1:Z3"/>
    <mergeCell ref="R9:R10"/>
    <mergeCell ref="V1:V10"/>
    <mergeCell ref="X4:X10"/>
    <mergeCell ref="X1:X3"/>
    <mergeCell ref="Q7:T7"/>
    <mergeCell ref="U1:U10"/>
    <mergeCell ref="T8:T10"/>
    <mergeCell ref="Q8:R8"/>
    <mergeCell ref="S8:S10"/>
    <mergeCell ref="A9:B10"/>
    <mergeCell ref="K8:K10"/>
    <mergeCell ref="J8:J10"/>
    <mergeCell ref="L8:L10"/>
    <mergeCell ref="D3:P4"/>
    <mergeCell ref="A8:B8"/>
    <mergeCell ref="D8:D10"/>
    <mergeCell ref="D7:P7"/>
    <mergeCell ref="A1:B7"/>
    <mergeCell ref="C9:C10"/>
    <mergeCell ref="AA4:AA10"/>
    <mergeCell ref="AB4:AB10"/>
    <mergeCell ref="AA1:AB3"/>
    <mergeCell ref="E8:E10"/>
    <mergeCell ref="F8:F10"/>
    <mergeCell ref="G8:G10"/>
    <mergeCell ref="H8:H10"/>
    <mergeCell ref="I8:I10"/>
    <mergeCell ref="M8:M10"/>
    <mergeCell ref="Q9:Q10"/>
    <mergeCell ref="N8:N10"/>
    <mergeCell ref="O8:O10"/>
    <mergeCell ref="P8:P10"/>
    <mergeCell ref="W1:W10"/>
    <mergeCell ref="Y4:Y10"/>
    <mergeCell ref="Z4:Z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6:C46"/>
    <mergeCell ref="B47:C47"/>
    <mergeCell ref="B48:C48"/>
    <mergeCell ref="B49:C49"/>
    <mergeCell ref="B41:C41"/>
    <mergeCell ref="B42:C42"/>
    <mergeCell ref="B43:C43"/>
    <mergeCell ref="B44:C44"/>
    <mergeCell ref="B45:C45"/>
  </mergeCells>
  <conditionalFormatting sqref="B11:C49">
    <cfRule type="expression" dxfId="7" priority="1">
      <formula>$B11&lt;&gt;""</formula>
    </cfRule>
  </conditionalFormatting>
  <conditionalFormatting sqref="Y11:Y53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{4F481FAD-CD07-48F7-88DC-9A0A33EECE79}</x14:id>
        </ext>
      </extLst>
    </cfRule>
  </conditionalFormatting>
  <conditionalFormatting sqref="Z11:Z5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{A81FCFDB-E419-43C4-AB47-8CC6A74FE35F}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F481FAD-CD07-48F7-88DC-9A0A33EECE7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Y11:Y53</xm:sqref>
        </x14:conditionalFormatting>
        <x14:conditionalFormatting xmlns:xm="http://schemas.microsoft.com/office/excel/2006/main">
          <x14:cfRule type="dataBar" id="{A81FCFDB-E419-43C4-AB47-8CC6A74FE3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Z11:Z53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C4657B9D-28EA-4E9B-BABB-C78A80B039C8}">
          <x14:formula1>
            <xm:f>BD!$B$4:$B$6</xm:f>
          </x14:formula1>
          <xm:sqref>D11:D53</xm:sqref>
        </x14:dataValidation>
        <x14:dataValidation type="list" allowBlank="1" showInputMessage="1" showErrorMessage="1" xr:uid="{4EDCF042-D6C3-4E9E-AE35-DAD3CA8CBD14}">
          <x14:formula1>
            <xm:f>performance!$M$4:$M$5</xm:f>
          </x14:formula1>
          <xm:sqref>C50:C53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243D-F3BB-4157-91E6-228A508362EC}">
  <sheetPr>
    <tabColor theme="5" tint="-0.249977111117893"/>
  </sheetPr>
  <dimension ref="A1:AA54"/>
  <sheetViews>
    <sheetView topLeftCell="B19" workbookViewId="0">
      <selection activeCell="E11" sqref="E11:H55"/>
    </sheetView>
  </sheetViews>
  <sheetFormatPr baseColWidth="10" defaultRowHeight="13.8" x14ac:dyDescent="0.25"/>
  <cols>
    <col min="1" max="1" width="4.3984375" style="2" customWidth="1"/>
    <col min="2" max="2" width="21.5" style="2" customWidth="1"/>
    <col min="3" max="15" width="5.5" style="2" customWidth="1"/>
    <col min="16" max="19" width="6.59765625" style="2" customWidth="1"/>
    <col min="20" max="22" width="3.796875" style="2" customWidth="1"/>
    <col min="23" max="16384" width="11.19921875" style="2"/>
  </cols>
  <sheetData>
    <row r="1" spans="1:27" ht="13.8" customHeight="1" x14ac:dyDescent="0.25">
      <c r="A1" s="262" t="s">
        <v>6</v>
      </c>
      <c r="B1" s="262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259" t="s">
        <v>11</v>
      </c>
      <c r="U1" s="256" t="s">
        <v>8</v>
      </c>
      <c r="V1" s="235" t="s">
        <v>10</v>
      </c>
      <c r="W1" s="193" t="s">
        <v>21</v>
      </c>
      <c r="X1" s="198" t="s">
        <v>26</v>
      </c>
      <c r="Y1" s="201" t="s">
        <v>7</v>
      </c>
      <c r="Z1" s="170" t="s">
        <v>29</v>
      </c>
      <c r="AA1" s="171"/>
    </row>
    <row r="2" spans="1:27" ht="14.4" thickBot="1" x14ac:dyDescent="0.3">
      <c r="A2" s="262"/>
      <c r="B2" s="262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260"/>
      <c r="U2" s="257"/>
      <c r="V2" s="236"/>
      <c r="W2" s="194"/>
      <c r="X2" s="199"/>
      <c r="Y2" s="202"/>
      <c r="Z2" s="172"/>
      <c r="AA2" s="173"/>
    </row>
    <row r="3" spans="1:27" ht="13.8" customHeight="1" thickBot="1" x14ac:dyDescent="0.3">
      <c r="A3" s="262"/>
      <c r="B3" s="262"/>
      <c r="C3" s="123" t="s">
        <v>0</v>
      </c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7"/>
      <c r="Q3" s="7"/>
      <c r="R3" s="7"/>
      <c r="S3" s="7"/>
      <c r="T3" s="260"/>
      <c r="U3" s="257"/>
      <c r="V3" s="236"/>
      <c r="W3" s="194"/>
      <c r="X3" s="200"/>
      <c r="Y3" s="203"/>
      <c r="Z3" s="174"/>
      <c r="AA3" s="175"/>
    </row>
    <row r="4" spans="1:27" ht="13.8" customHeight="1" thickBot="1" x14ac:dyDescent="0.3">
      <c r="A4" s="262"/>
      <c r="B4" s="262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8"/>
      <c r="P4" s="7"/>
      <c r="Q4" s="7"/>
      <c r="R4" s="7"/>
      <c r="S4" s="7"/>
      <c r="T4" s="260"/>
      <c r="U4" s="257"/>
      <c r="V4" s="237"/>
      <c r="W4" s="195" t="s">
        <v>20</v>
      </c>
      <c r="X4" s="196" t="s">
        <v>22</v>
      </c>
      <c r="Y4" s="176" t="s">
        <v>25</v>
      </c>
      <c r="Z4" s="178" t="s">
        <v>27</v>
      </c>
      <c r="AA4" s="181" t="s">
        <v>28</v>
      </c>
    </row>
    <row r="5" spans="1:27" ht="13.8" customHeight="1" x14ac:dyDescent="0.25">
      <c r="A5" s="262"/>
      <c r="B5" s="262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260"/>
      <c r="U5" s="257"/>
      <c r="V5" s="237"/>
      <c r="W5" s="195"/>
      <c r="X5" s="197"/>
      <c r="Y5" s="177"/>
      <c r="Z5" s="179"/>
      <c r="AA5" s="182"/>
    </row>
    <row r="6" spans="1:27" ht="13.8" customHeight="1" x14ac:dyDescent="0.25">
      <c r="A6" s="262"/>
      <c r="B6" s="262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260"/>
      <c r="U6" s="257"/>
      <c r="V6" s="237"/>
      <c r="W6" s="195"/>
      <c r="X6" s="197"/>
      <c r="Y6" s="177"/>
      <c r="Z6" s="179"/>
      <c r="AA6" s="182"/>
    </row>
    <row r="7" spans="1:27" ht="14.4" customHeight="1" thickBot="1" x14ac:dyDescent="0.3">
      <c r="A7" s="263"/>
      <c r="B7" s="263"/>
      <c r="C7" s="129" t="s">
        <v>1</v>
      </c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1"/>
      <c r="P7" s="132" t="s">
        <v>2</v>
      </c>
      <c r="Q7" s="133"/>
      <c r="R7" s="133"/>
      <c r="S7" s="133"/>
      <c r="T7" s="260"/>
      <c r="U7" s="257"/>
      <c r="V7" s="237"/>
      <c r="W7" s="195"/>
      <c r="X7" s="197"/>
      <c r="Y7" s="177"/>
      <c r="Z7" s="179"/>
      <c r="AA7" s="182"/>
    </row>
    <row r="8" spans="1:27" ht="41.4" customHeight="1" x14ac:dyDescent="0.25">
      <c r="A8" s="112" t="s">
        <v>19</v>
      </c>
      <c r="B8" s="114"/>
      <c r="C8" s="115" t="s">
        <v>15</v>
      </c>
      <c r="D8" s="158" t="s">
        <v>3</v>
      </c>
      <c r="E8" s="211" t="s">
        <v>42</v>
      </c>
      <c r="F8" s="214" t="s">
        <v>41</v>
      </c>
      <c r="G8" s="217" t="s">
        <v>43</v>
      </c>
      <c r="H8" s="220" t="s">
        <v>44</v>
      </c>
      <c r="I8" s="245" t="s">
        <v>45</v>
      </c>
      <c r="J8" s="242" t="s">
        <v>46</v>
      </c>
      <c r="K8" s="248" t="s">
        <v>47</v>
      </c>
      <c r="L8" s="223" t="s">
        <v>33</v>
      </c>
      <c r="M8" s="226" t="s">
        <v>32</v>
      </c>
      <c r="N8" s="229" t="s">
        <v>31</v>
      </c>
      <c r="O8" s="232" t="s">
        <v>18</v>
      </c>
      <c r="P8" s="118" t="s">
        <v>4</v>
      </c>
      <c r="Q8" s="119"/>
      <c r="R8" s="120" t="s">
        <v>23</v>
      </c>
      <c r="S8" s="134" t="s">
        <v>24</v>
      </c>
      <c r="T8" s="260"/>
      <c r="U8" s="257"/>
      <c r="V8" s="237"/>
      <c r="W8" s="195"/>
      <c r="X8" s="197"/>
      <c r="Y8" s="177"/>
      <c r="Z8" s="179"/>
      <c r="AA8" s="182"/>
    </row>
    <row r="9" spans="1:27" ht="13.8" customHeight="1" x14ac:dyDescent="0.25">
      <c r="A9" s="264" t="s">
        <v>5</v>
      </c>
      <c r="B9" s="239"/>
      <c r="C9" s="116"/>
      <c r="D9" s="159"/>
      <c r="E9" s="212"/>
      <c r="F9" s="215"/>
      <c r="G9" s="218"/>
      <c r="H9" s="221"/>
      <c r="I9" s="246"/>
      <c r="J9" s="243"/>
      <c r="K9" s="249"/>
      <c r="L9" s="224"/>
      <c r="M9" s="227"/>
      <c r="N9" s="230"/>
      <c r="O9" s="233"/>
      <c r="P9" s="151" t="s">
        <v>36</v>
      </c>
      <c r="Q9" s="153" t="s">
        <v>40</v>
      </c>
      <c r="R9" s="121"/>
      <c r="S9" s="135"/>
      <c r="T9" s="260"/>
      <c r="U9" s="257"/>
      <c r="V9" s="237"/>
      <c r="W9" s="195"/>
      <c r="X9" s="197"/>
      <c r="Y9" s="177"/>
      <c r="Z9" s="179"/>
      <c r="AA9" s="182"/>
    </row>
    <row r="10" spans="1:27" ht="14.4" customHeight="1" thickBot="1" x14ac:dyDescent="0.3">
      <c r="A10" s="265"/>
      <c r="B10" s="241"/>
      <c r="C10" s="117"/>
      <c r="D10" s="160"/>
      <c r="E10" s="213"/>
      <c r="F10" s="216"/>
      <c r="G10" s="219"/>
      <c r="H10" s="221"/>
      <c r="I10" s="247"/>
      <c r="J10" s="244"/>
      <c r="K10" s="250"/>
      <c r="L10" s="225"/>
      <c r="M10" s="228"/>
      <c r="N10" s="231"/>
      <c r="O10" s="234"/>
      <c r="P10" s="152"/>
      <c r="Q10" s="154"/>
      <c r="R10" s="122"/>
      <c r="S10" s="136"/>
      <c r="T10" s="261"/>
      <c r="U10" s="258"/>
      <c r="V10" s="238"/>
      <c r="W10" s="195"/>
      <c r="X10" s="197"/>
      <c r="Y10" s="177"/>
      <c r="Z10" s="180"/>
      <c r="AA10" s="183"/>
    </row>
    <row r="11" spans="1:27" x14ac:dyDescent="0.25">
      <c r="A11" s="3">
        <v>1</v>
      </c>
      <c r="B11" s="108" t="s">
        <v>143</v>
      </c>
      <c r="C11" s="108"/>
      <c r="D11" s="31"/>
      <c r="E11" s="31"/>
      <c r="F11" s="45"/>
      <c r="G11" s="53"/>
      <c r="H11" s="6"/>
      <c r="I11" s="55"/>
      <c r="J11" s="31"/>
      <c r="K11" s="31"/>
      <c r="L11" s="31"/>
      <c r="M11" s="31"/>
      <c r="N11" s="31"/>
      <c r="O11" s="31"/>
      <c r="P11" s="1"/>
      <c r="Q11" s="1"/>
      <c r="R11" s="1"/>
      <c r="S11" s="12"/>
      <c r="T11" s="20"/>
      <c r="U11" s="20"/>
      <c r="V11" s="20"/>
      <c r="W11" s="6">
        <f>Z11</f>
        <v>0</v>
      </c>
      <c r="X11" s="13">
        <f>COUNTIF(D11:O11,"T")</f>
        <v>0</v>
      </c>
      <c r="Y11" s="37">
        <f>COUNTIF(D11:N11,"A")</f>
        <v>0</v>
      </c>
      <c r="Z11" s="6">
        <f>SUM(P11:S11)</f>
        <v>0</v>
      </c>
      <c r="AA11" s="6"/>
    </row>
    <row r="12" spans="1:27" x14ac:dyDescent="0.25">
      <c r="A12" s="3">
        <v>2</v>
      </c>
      <c r="B12" s="108" t="s">
        <v>144</v>
      </c>
      <c r="C12" s="108"/>
      <c r="D12" s="1"/>
      <c r="E12" s="1"/>
      <c r="F12" s="40"/>
      <c r="G12" s="12"/>
      <c r="H12" s="6" t="s">
        <v>7</v>
      </c>
      <c r="I12" s="56"/>
      <c r="J12" s="1"/>
      <c r="K12" s="1"/>
      <c r="L12" s="1"/>
      <c r="M12" s="1"/>
      <c r="N12" s="1"/>
      <c r="O12" s="1"/>
      <c r="P12" s="1"/>
      <c r="Q12" s="1"/>
      <c r="R12" s="1"/>
      <c r="S12" s="12"/>
      <c r="T12" s="13"/>
      <c r="U12" s="13"/>
      <c r="V12" s="13"/>
      <c r="W12" s="6">
        <f t="shared" ref="W12:W53" si="0">Z12</f>
        <v>0</v>
      </c>
      <c r="X12" s="13">
        <f t="shared" ref="X12:X53" si="1">COUNTIF(D12:O12,"T")</f>
        <v>0</v>
      </c>
      <c r="Y12" s="37">
        <f t="shared" ref="Y12:Y53" si="2">COUNTIF(D12:N12,"A")</f>
        <v>1</v>
      </c>
      <c r="Z12" s="6">
        <f t="shared" ref="Z12:Z53" si="3">SUM(P12:S12)</f>
        <v>0</v>
      </c>
      <c r="AA12" s="6"/>
    </row>
    <row r="13" spans="1:27" x14ac:dyDescent="0.25">
      <c r="A13" s="3">
        <v>3</v>
      </c>
      <c r="B13" s="108" t="s">
        <v>145</v>
      </c>
      <c r="C13" s="108"/>
      <c r="D13" s="1"/>
      <c r="E13" s="1"/>
      <c r="F13" s="40"/>
      <c r="G13" s="12"/>
      <c r="H13" s="6"/>
      <c r="I13" s="56"/>
      <c r="J13" s="1"/>
      <c r="K13" s="1"/>
      <c r="L13" s="1"/>
      <c r="M13" s="1"/>
      <c r="N13" s="1"/>
      <c r="O13" s="1"/>
      <c r="P13" s="1"/>
      <c r="Q13" s="1"/>
      <c r="R13" s="1"/>
      <c r="S13" s="12"/>
      <c r="T13" s="13"/>
      <c r="U13" s="13"/>
      <c r="V13" s="13"/>
      <c r="W13" s="6">
        <f t="shared" si="0"/>
        <v>0</v>
      </c>
      <c r="X13" s="13">
        <f t="shared" si="1"/>
        <v>0</v>
      </c>
      <c r="Y13" s="37">
        <f t="shared" si="2"/>
        <v>0</v>
      </c>
      <c r="Z13" s="6">
        <f t="shared" si="3"/>
        <v>0</v>
      </c>
      <c r="AA13" s="6"/>
    </row>
    <row r="14" spans="1:27" x14ac:dyDescent="0.25">
      <c r="A14" s="3">
        <v>4</v>
      </c>
      <c r="B14" s="108" t="s">
        <v>146</v>
      </c>
      <c r="C14" s="108"/>
      <c r="D14" s="1"/>
      <c r="E14" s="1"/>
      <c r="F14" s="40"/>
      <c r="G14" s="12"/>
      <c r="H14" s="6"/>
      <c r="I14" s="56"/>
      <c r="J14" s="1"/>
      <c r="K14" s="1"/>
      <c r="L14" s="1"/>
      <c r="M14" s="1"/>
      <c r="N14" s="1"/>
      <c r="O14" s="1"/>
      <c r="P14" s="1"/>
      <c r="Q14" s="1"/>
      <c r="R14" s="1"/>
      <c r="S14" s="12"/>
      <c r="T14" s="13"/>
      <c r="U14" s="13"/>
      <c r="V14" s="13"/>
      <c r="W14" s="6">
        <f t="shared" si="0"/>
        <v>0</v>
      </c>
      <c r="X14" s="13">
        <f t="shared" si="1"/>
        <v>0</v>
      </c>
      <c r="Y14" s="37">
        <f t="shared" si="2"/>
        <v>0</v>
      </c>
      <c r="Z14" s="6">
        <f t="shared" si="3"/>
        <v>0</v>
      </c>
      <c r="AA14" s="6"/>
    </row>
    <row r="15" spans="1:27" x14ac:dyDescent="0.25">
      <c r="A15" s="42">
        <v>5</v>
      </c>
      <c r="B15" s="108" t="s">
        <v>147</v>
      </c>
      <c r="C15" s="108"/>
      <c r="D15" s="40"/>
      <c r="E15" s="40"/>
      <c r="F15" s="40"/>
      <c r="G15" s="41"/>
      <c r="H15" s="6"/>
      <c r="I15" s="57"/>
      <c r="J15" s="40"/>
      <c r="K15" s="40"/>
      <c r="L15" s="40"/>
      <c r="M15" s="40"/>
      <c r="N15" s="40"/>
      <c r="O15" s="40"/>
      <c r="P15" s="40"/>
      <c r="Q15" s="40"/>
      <c r="R15" s="40"/>
      <c r="S15" s="41"/>
      <c r="T15" s="10"/>
      <c r="U15" s="10"/>
      <c r="V15" s="10"/>
      <c r="W15" s="6">
        <f t="shared" si="0"/>
        <v>0</v>
      </c>
      <c r="X15" s="13">
        <f t="shared" si="1"/>
        <v>0</v>
      </c>
      <c r="Y15" s="37">
        <f t="shared" si="2"/>
        <v>0</v>
      </c>
      <c r="Z15" s="6">
        <f t="shared" si="3"/>
        <v>0</v>
      </c>
      <c r="AA15" s="6"/>
    </row>
    <row r="16" spans="1:27" x14ac:dyDescent="0.25">
      <c r="A16" s="42">
        <v>6</v>
      </c>
      <c r="B16" s="108" t="s">
        <v>148</v>
      </c>
      <c r="C16" s="108"/>
      <c r="D16" s="40"/>
      <c r="E16" s="40"/>
      <c r="F16" s="40"/>
      <c r="G16" s="41"/>
      <c r="H16" s="6"/>
      <c r="I16" s="57"/>
      <c r="J16" s="40"/>
      <c r="K16" s="40"/>
      <c r="L16" s="40"/>
      <c r="M16" s="40"/>
      <c r="N16" s="40"/>
      <c r="O16" s="40"/>
      <c r="P16" s="40"/>
      <c r="Q16" s="40"/>
      <c r="R16" s="40"/>
      <c r="S16" s="41"/>
      <c r="T16" s="13"/>
      <c r="U16" s="13"/>
      <c r="V16" s="13"/>
      <c r="W16" s="6">
        <f t="shared" si="0"/>
        <v>0</v>
      </c>
      <c r="X16" s="13">
        <f t="shared" si="1"/>
        <v>0</v>
      </c>
      <c r="Y16" s="37">
        <f t="shared" si="2"/>
        <v>0</v>
      </c>
      <c r="Z16" s="6">
        <f t="shared" si="3"/>
        <v>0</v>
      </c>
      <c r="AA16" s="6"/>
    </row>
    <row r="17" spans="1:27" x14ac:dyDescent="0.25">
      <c r="A17" s="42">
        <v>7</v>
      </c>
      <c r="B17" s="108" t="s">
        <v>149</v>
      </c>
      <c r="C17" s="108"/>
      <c r="D17" s="40"/>
      <c r="E17" s="40"/>
      <c r="F17" s="40"/>
      <c r="G17" s="41"/>
      <c r="H17" s="6"/>
      <c r="I17" s="57"/>
      <c r="J17" s="40"/>
      <c r="K17" s="40"/>
      <c r="L17" s="40"/>
      <c r="M17" s="40"/>
      <c r="N17" s="40"/>
      <c r="O17" s="40"/>
      <c r="P17" s="40"/>
      <c r="Q17" s="40"/>
      <c r="R17" s="40"/>
      <c r="S17" s="41"/>
      <c r="T17" s="13"/>
      <c r="U17" s="13"/>
      <c r="V17" s="13"/>
      <c r="W17" s="6">
        <f t="shared" si="0"/>
        <v>0</v>
      </c>
      <c r="X17" s="13">
        <f t="shared" si="1"/>
        <v>0</v>
      </c>
      <c r="Y17" s="37">
        <f t="shared" si="2"/>
        <v>0</v>
      </c>
      <c r="Z17" s="6">
        <f t="shared" si="3"/>
        <v>0</v>
      </c>
      <c r="AA17" s="6"/>
    </row>
    <row r="18" spans="1:27" x14ac:dyDescent="0.25">
      <c r="A18" s="42">
        <v>8</v>
      </c>
      <c r="B18" s="108" t="s">
        <v>150</v>
      </c>
      <c r="C18" s="108"/>
      <c r="D18" s="40"/>
      <c r="E18" s="40"/>
      <c r="F18" s="40"/>
      <c r="G18" s="41"/>
      <c r="H18" s="6" t="s">
        <v>7</v>
      </c>
      <c r="I18" s="57"/>
      <c r="J18" s="40"/>
      <c r="K18" s="40"/>
      <c r="L18" s="40"/>
      <c r="M18" s="40"/>
      <c r="N18" s="40"/>
      <c r="O18" s="40"/>
      <c r="P18" s="40"/>
      <c r="Q18" s="40"/>
      <c r="R18" s="40"/>
      <c r="S18" s="41"/>
      <c r="T18" s="13"/>
      <c r="U18" s="13"/>
      <c r="V18" s="13"/>
      <c r="W18" s="6">
        <f t="shared" si="0"/>
        <v>0</v>
      </c>
      <c r="X18" s="13">
        <f t="shared" si="1"/>
        <v>0</v>
      </c>
      <c r="Y18" s="37">
        <f t="shared" si="2"/>
        <v>1</v>
      </c>
      <c r="Z18" s="6">
        <f t="shared" si="3"/>
        <v>0</v>
      </c>
      <c r="AA18" s="6"/>
    </row>
    <row r="19" spans="1:27" x14ac:dyDescent="0.25">
      <c r="A19" s="42">
        <v>9</v>
      </c>
      <c r="B19" s="108" t="s">
        <v>151</v>
      </c>
      <c r="C19" s="108"/>
      <c r="D19" s="40"/>
      <c r="E19" s="40"/>
      <c r="F19" s="40"/>
      <c r="G19" s="41"/>
      <c r="H19" s="6"/>
      <c r="I19" s="57"/>
      <c r="J19" s="40"/>
      <c r="K19" s="40"/>
      <c r="L19" s="40"/>
      <c r="M19" s="40"/>
      <c r="N19" s="40"/>
      <c r="O19" s="40"/>
      <c r="P19" s="40"/>
      <c r="Q19" s="40"/>
      <c r="R19" s="40"/>
      <c r="S19" s="41"/>
      <c r="T19" s="13"/>
      <c r="U19" s="13"/>
      <c r="V19" s="13"/>
      <c r="W19" s="6">
        <f t="shared" si="0"/>
        <v>0</v>
      </c>
      <c r="X19" s="13">
        <f t="shared" si="1"/>
        <v>0</v>
      </c>
      <c r="Y19" s="37">
        <f t="shared" si="2"/>
        <v>0</v>
      </c>
      <c r="Z19" s="6">
        <f t="shared" si="3"/>
        <v>0</v>
      </c>
      <c r="AA19" s="6"/>
    </row>
    <row r="20" spans="1:27" x14ac:dyDescent="0.25">
      <c r="A20" s="42">
        <v>10</v>
      </c>
      <c r="B20" s="108" t="s">
        <v>152</v>
      </c>
      <c r="C20" s="108"/>
      <c r="D20" s="40"/>
      <c r="E20" s="40"/>
      <c r="F20" s="40"/>
      <c r="G20" s="41"/>
      <c r="H20" s="6"/>
      <c r="I20" s="57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13"/>
      <c r="U20" s="13"/>
      <c r="V20" s="13"/>
      <c r="W20" s="6">
        <f t="shared" si="0"/>
        <v>0</v>
      </c>
      <c r="X20" s="13">
        <f t="shared" si="1"/>
        <v>0</v>
      </c>
      <c r="Y20" s="37">
        <f t="shared" si="2"/>
        <v>0</v>
      </c>
      <c r="Z20" s="6">
        <f t="shared" si="3"/>
        <v>0</v>
      </c>
      <c r="AA20" s="6"/>
    </row>
    <row r="21" spans="1:27" x14ac:dyDescent="0.25">
      <c r="A21" s="42">
        <v>11</v>
      </c>
      <c r="B21" s="108" t="s">
        <v>153</v>
      </c>
      <c r="C21" s="108"/>
      <c r="D21" s="40"/>
      <c r="E21" s="40"/>
      <c r="F21" s="40"/>
      <c r="G21" s="41"/>
      <c r="H21" s="6"/>
      <c r="I21" s="57"/>
      <c r="J21" s="40"/>
      <c r="K21" s="40"/>
      <c r="L21" s="40"/>
      <c r="M21" s="40"/>
      <c r="N21" s="40"/>
      <c r="O21" s="40"/>
      <c r="P21" s="40"/>
      <c r="Q21" s="40"/>
      <c r="R21" s="40"/>
      <c r="S21" s="41"/>
      <c r="T21" s="13"/>
      <c r="U21" s="13"/>
      <c r="V21" s="13"/>
      <c r="W21" s="6">
        <f t="shared" si="0"/>
        <v>0</v>
      </c>
      <c r="X21" s="13">
        <f t="shared" si="1"/>
        <v>0</v>
      </c>
      <c r="Y21" s="37">
        <f t="shared" si="2"/>
        <v>0</v>
      </c>
      <c r="Z21" s="6">
        <f t="shared" si="3"/>
        <v>0</v>
      </c>
      <c r="AA21" s="6"/>
    </row>
    <row r="22" spans="1:27" x14ac:dyDescent="0.25">
      <c r="A22" s="42">
        <v>12</v>
      </c>
      <c r="B22" s="108" t="s">
        <v>154</v>
      </c>
      <c r="C22" s="108"/>
      <c r="D22" s="40"/>
      <c r="E22" s="40"/>
      <c r="F22" s="40"/>
      <c r="G22" s="41"/>
      <c r="H22" s="6"/>
      <c r="I22" s="57"/>
      <c r="J22" s="40"/>
      <c r="K22" s="40"/>
      <c r="L22" s="40"/>
      <c r="M22" s="40"/>
      <c r="N22" s="40"/>
      <c r="O22" s="40"/>
      <c r="P22" s="40"/>
      <c r="Q22" s="40"/>
      <c r="R22" s="40"/>
      <c r="S22" s="41"/>
      <c r="T22" s="10"/>
      <c r="U22" s="10"/>
      <c r="V22" s="10"/>
      <c r="W22" s="6">
        <f t="shared" si="0"/>
        <v>0</v>
      </c>
      <c r="X22" s="13">
        <f t="shared" si="1"/>
        <v>0</v>
      </c>
      <c r="Y22" s="37">
        <f t="shared" si="2"/>
        <v>0</v>
      </c>
      <c r="Z22" s="6">
        <f t="shared" si="3"/>
        <v>0</v>
      </c>
      <c r="AA22" s="6"/>
    </row>
    <row r="23" spans="1:27" x14ac:dyDescent="0.25">
      <c r="A23" s="3">
        <v>13</v>
      </c>
      <c r="B23" s="108" t="s">
        <v>155</v>
      </c>
      <c r="C23" s="108"/>
      <c r="D23" s="1"/>
      <c r="E23" s="1"/>
      <c r="F23" s="40"/>
      <c r="G23" s="12"/>
      <c r="H23" s="6"/>
      <c r="I23" s="56"/>
      <c r="J23" s="1"/>
      <c r="K23" s="1"/>
      <c r="L23" s="1"/>
      <c r="M23" s="1"/>
      <c r="N23" s="1"/>
      <c r="O23" s="1"/>
      <c r="P23" s="1"/>
      <c r="Q23" s="1"/>
      <c r="R23" s="1"/>
      <c r="S23" s="12"/>
      <c r="T23" s="13"/>
      <c r="U23" s="13"/>
      <c r="V23" s="13"/>
      <c r="W23" s="6">
        <f t="shared" si="0"/>
        <v>0</v>
      </c>
      <c r="X23" s="13">
        <f t="shared" si="1"/>
        <v>0</v>
      </c>
      <c r="Y23" s="37">
        <f t="shared" si="2"/>
        <v>0</v>
      </c>
      <c r="Z23" s="6">
        <f t="shared" si="3"/>
        <v>0</v>
      </c>
      <c r="AA23" s="6"/>
    </row>
    <row r="24" spans="1:27" x14ac:dyDescent="0.25">
      <c r="A24" s="3">
        <v>14</v>
      </c>
      <c r="B24" s="108" t="s">
        <v>156</v>
      </c>
      <c r="C24" s="108"/>
      <c r="D24" s="1"/>
      <c r="E24" s="1"/>
      <c r="F24" s="40"/>
      <c r="G24" s="12"/>
      <c r="H24" s="6"/>
      <c r="I24" s="56"/>
      <c r="J24" s="1"/>
      <c r="K24" s="1"/>
      <c r="L24" s="1"/>
      <c r="M24" s="1"/>
      <c r="N24" s="1"/>
      <c r="O24" s="1"/>
      <c r="P24" s="1"/>
      <c r="Q24" s="1"/>
      <c r="R24" s="1"/>
      <c r="S24" s="12"/>
      <c r="T24" s="13"/>
      <c r="U24" s="13"/>
      <c r="V24" s="13"/>
      <c r="W24" s="6">
        <f t="shared" si="0"/>
        <v>0</v>
      </c>
      <c r="X24" s="13">
        <f t="shared" si="1"/>
        <v>0</v>
      </c>
      <c r="Y24" s="37">
        <f t="shared" si="2"/>
        <v>0</v>
      </c>
      <c r="Z24" s="6">
        <f t="shared" si="3"/>
        <v>0</v>
      </c>
      <c r="AA24" s="6"/>
    </row>
    <row r="25" spans="1:27" x14ac:dyDescent="0.25">
      <c r="A25" s="3">
        <v>15</v>
      </c>
      <c r="B25" s="108" t="s">
        <v>157</v>
      </c>
      <c r="C25" s="108"/>
      <c r="D25" s="1"/>
      <c r="E25" s="1"/>
      <c r="F25" s="40"/>
      <c r="G25" s="12"/>
      <c r="H25" s="6"/>
      <c r="I25" s="56"/>
      <c r="J25" s="1"/>
      <c r="K25" s="1"/>
      <c r="L25" s="1"/>
      <c r="M25" s="1"/>
      <c r="N25" s="1"/>
      <c r="O25" s="1"/>
      <c r="P25" s="1"/>
      <c r="Q25" s="1"/>
      <c r="R25" s="1"/>
      <c r="S25" s="12"/>
      <c r="T25" s="13"/>
      <c r="U25" s="13"/>
      <c r="V25" s="13"/>
      <c r="W25" s="6">
        <f t="shared" si="0"/>
        <v>0</v>
      </c>
      <c r="X25" s="13">
        <f t="shared" si="1"/>
        <v>0</v>
      </c>
      <c r="Y25" s="37">
        <f t="shared" si="2"/>
        <v>0</v>
      </c>
      <c r="Z25" s="6">
        <f t="shared" si="3"/>
        <v>0</v>
      </c>
      <c r="AA25" s="6"/>
    </row>
    <row r="26" spans="1:27" x14ac:dyDescent="0.25">
      <c r="A26" s="3">
        <v>16</v>
      </c>
      <c r="B26" s="108" t="s">
        <v>158</v>
      </c>
      <c r="C26" s="108"/>
      <c r="D26" s="1"/>
      <c r="E26" s="1"/>
      <c r="F26" s="40"/>
      <c r="G26" s="12"/>
      <c r="H26" s="6"/>
      <c r="I26" s="56"/>
      <c r="J26" s="1"/>
      <c r="K26" s="1"/>
      <c r="L26" s="1"/>
      <c r="M26" s="1"/>
      <c r="N26" s="1"/>
      <c r="O26" s="1"/>
      <c r="P26" s="1"/>
      <c r="Q26" s="1"/>
      <c r="R26" s="1"/>
      <c r="S26" s="12"/>
      <c r="T26" s="13"/>
      <c r="U26" s="13"/>
      <c r="V26" s="13"/>
      <c r="W26" s="6">
        <f t="shared" si="0"/>
        <v>0</v>
      </c>
      <c r="X26" s="13">
        <f t="shared" si="1"/>
        <v>0</v>
      </c>
      <c r="Y26" s="37">
        <f t="shared" si="2"/>
        <v>0</v>
      </c>
      <c r="Z26" s="6">
        <f t="shared" si="3"/>
        <v>0</v>
      </c>
      <c r="AA26" s="6"/>
    </row>
    <row r="27" spans="1:27" x14ac:dyDescent="0.25">
      <c r="A27" s="3">
        <v>17</v>
      </c>
      <c r="B27" s="108" t="s">
        <v>159</v>
      </c>
      <c r="C27" s="108"/>
      <c r="D27" s="1"/>
      <c r="E27" s="1"/>
      <c r="F27" s="40"/>
      <c r="G27" s="12"/>
      <c r="H27" s="6"/>
      <c r="I27" s="56"/>
      <c r="J27" s="1"/>
      <c r="K27" s="1"/>
      <c r="L27" s="1"/>
      <c r="M27" s="1"/>
      <c r="N27" s="1"/>
      <c r="O27" s="1"/>
      <c r="P27" s="1"/>
      <c r="Q27" s="1"/>
      <c r="R27" s="1"/>
      <c r="S27" s="12"/>
      <c r="T27" s="13"/>
      <c r="U27" s="13"/>
      <c r="V27" s="13"/>
      <c r="W27" s="6">
        <f t="shared" si="0"/>
        <v>0</v>
      </c>
      <c r="X27" s="13">
        <f t="shared" si="1"/>
        <v>0</v>
      </c>
      <c r="Y27" s="37">
        <f t="shared" si="2"/>
        <v>0</v>
      </c>
      <c r="Z27" s="6">
        <f t="shared" si="3"/>
        <v>0</v>
      </c>
      <c r="AA27" s="6"/>
    </row>
    <row r="28" spans="1:27" x14ac:dyDescent="0.25">
      <c r="A28" s="3">
        <v>18</v>
      </c>
      <c r="B28" s="108" t="s">
        <v>160</v>
      </c>
      <c r="C28" s="108"/>
      <c r="D28" s="1"/>
      <c r="E28" s="1"/>
      <c r="F28" s="40"/>
      <c r="G28" s="12"/>
      <c r="H28" s="6"/>
      <c r="I28" s="56"/>
      <c r="J28" s="1"/>
      <c r="K28" s="1"/>
      <c r="L28" s="1"/>
      <c r="M28" s="1"/>
      <c r="N28" s="1"/>
      <c r="O28" s="1"/>
      <c r="P28" s="1"/>
      <c r="Q28" s="1"/>
      <c r="R28" s="1"/>
      <c r="S28" s="12"/>
      <c r="T28" s="13"/>
      <c r="U28" s="13"/>
      <c r="V28" s="13"/>
      <c r="W28" s="6">
        <f t="shared" si="0"/>
        <v>0</v>
      </c>
      <c r="X28" s="13">
        <f t="shared" si="1"/>
        <v>0</v>
      </c>
      <c r="Y28" s="37">
        <f t="shared" si="2"/>
        <v>0</v>
      </c>
      <c r="Z28" s="6">
        <f t="shared" si="3"/>
        <v>0</v>
      </c>
      <c r="AA28" s="6"/>
    </row>
    <row r="29" spans="1:27" x14ac:dyDescent="0.25">
      <c r="A29" s="3">
        <v>19</v>
      </c>
      <c r="B29" s="108" t="s">
        <v>161</v>
      </c>
      <c r="C29" s="108"/>
      <c r="D29" s="1"/>
      <c r="E29" s="1"/>
      <c r="F29" s="40"/>
      <c r="G29" s="12"/>
      <c r="H29" s="6"/>
      <c r="I29" s="56"/>
      <c r="J29" s="1"/>
      <c r="K29" s="1"/>
      <c r="L29" s="1"/>
      <c r="M29" s="1"/>
      <c r="N29" s="1"/>
      <c r="O29" s="1"/>
      <c r="P29" s="1"/>
      <c r="Q29" s="1"/>
      <c r="R29" s="1"/>
      <c r="S29" s="12"/>
      <c r="T29" s="13"/>
      <c r="U29" s="13"/>
      <c r="V29" s="13"/>
      <c r="W29" s="6">
        <f t="shared" si="0"/>
        <v>0</v>
      </c>
      <c r="X29" s="13">
        <f t="shared" si="1"/>
        <v>0</v>
      </c>
      <c r="Y29" s="37">
        <f t="shared" si="2"/>
        <v>0</v>
      </c>
      <c r="Z29" s="6">
        <f t="shared" si="3"/>
        <v>0</v>
      </c>
      <c r="AA29" s="6"/>
    </row>
    <row r="30" spans="1:27" x14ac:dyDescent="0.25">
      <c r="A30" s="3">
        <v>20</v>
      </c>
      <c r="B30" s="108" t="s">
        <v>162</v>
      </c>
      <c r="C30" s="108"/>
      <c r="D30" s="1"/>
      <c r="E30" s="1"/>
      <c r="F30" s="40"/>
      <c r="G30" s="12"/>
      <c r="H30" s="6" t="s">
        <v>7</v>
      </c>
      <c r="I30" s="56"/>
      <c r="J30" s="1"/>
      <c r="K30" s="1"/>
      <c r="L30" s="1"/>
      <c r="M30" s="1"/>
      <c r="N30" s="1"/>
      <c r="O30" s="1"/>
      <c r="P30" s="1"/>
      <c r="Q30" s="1"/>
      <c r="R30" s="1"/>
      <c r="S30" s="12"/>
      <c r="T30" s="13"/>
      <c r="U30" s="13"/>
      <c r="V30" s="13"/>
      <c r="W30" s="6">
        <f t="shared" si="0"/>
        <v>0</v>
      </c>
      <c r="X30" s="13">
        <f t="shared" si="1"/>
        <v>0</v>
      </c>
      <c r="Y30" s="37">
        <f t="shared" si="2"/>
        <v>1</v>
      </c>
      <c r="Z30" s="6">
        <f t="shared" si="3"/>
        <v>0</v>
      </c>
      <c r="AA30" s="6"/>
    </row>
    <row r="31" spans="1:27" x14ac:dyDescent="0.25">
      <c r="A31" s="3">
        <v>21</v>
      </c>
      <c r="B31" s="108" t="s">
        <v>163</v>
      </c>
      <c r="C31" s="108"/>
      <c r="D31" s="1"/>
      <c r="E31" s="1"/>
      <c r="F31" s="40" t="s">
        <v>13</v>
      </c>
      <c r="G31" s="12"/>
      <c r="H31" s="6"/>
      <c r="I31" s="56"/>
      <c r="J31" s="1"/>
      <c r="K31" s="1"/>
      <c r="L31" s="1"/>
      <c r="M31" s="1"/>
      <c r="N31" s="1"/>
      <c r="O31" s="1"/>
      <c r="P31" s="1"/>
      <c r="Q31" s="1"/>
      <c r="R31" s="1"/>
      <c r="S31" s="12"/>
      <c r="T31" s="13"/>
      <c r="U31" s="13"/>
      <c r="V31" s="13"/>
      <c r="W31" s="6">
        <f t="shared" si="0"/>
        <v>0</v>
      </c>
      <c r="X31" s="13">
        <f t="shared" si="1"/>
        <v>0</v>
      </c>
      <c r="Y31" s="37">
        <f t="shared" si="2"/>
        <v>0</v>
      </c>
      <c r="Z31" s="6">
        <f t="shared" si="3"/>
        <v>0</v>
      </c>
      <c r="AA31" s="6"/>
    </row>
    <row r="32" spans="1:27" x14ac:dyDescent="0.25">
      <c r="A32" s="3">
        <v>22</v>
      </c>
      <c r="B32" s="108" t="s">
        <v>164</v>
      </c>
      <c r="C32" s="108"/>
      <c r="D32" s="1"/>
      <c r="E32" s="1"/>
      <c r="F32" s="40"/>
      <c r="G32" s="12"/>
      <c r="H32" s="6"/>
      <c r="I32" s="56"/>
      <c r="J32" s="1"/>
      <c r="K32" s="1"/>
      <c r="L32" s="1"/>
      <c r="M32" s="1"/>
      <c r="N32" s="1"/>
      <c r="O32" s="1"/>
      <c r="P32" s="1"/>
      <c r="Q32" s="1"/>
      <c r="R32" s="1"/>
      <c r="S32" s="12"/>
      <c r="T32" s="13"/>
      <c r="U32" s="13"/>
      <c r="V32" s="13"/>
      <c r="W32" s="6">
        <f t="shared" si="0"/>
        <v>0</v>
      </c>
      <c r="X32" s="13">
        <f t="shared" si="1"/>
        <v>0</v>
      </c>
      <c r="Y32" s="37">
        <f t="shared" si="2"/>
        <v>0</v>
      </c>
      <c r="Z32" s="6">
        <f t="shared" si="3"/>
        <v>0</v>
      </c>
      <c r="AA32" s="6"/>
    </row>
    <row r="33" spans="1:27" x14ac:dyDescent="0.25">
      <c r="A33" s="3">
        <v>23</v>
      </c>
      <c r="B33" s="108" t="s">
        <v>165</v>
      </c>
      <c r="C33" s="108"/>
      <c r="D33" s="1"/>
      <c r="E33" s="1"/>
      <c r="F33" s="40"/>
      <c r="G33" s="12"/>
      <c r="H33" s="6"/>
      <c r="I33" s="56"/>
      <c r="J33" s="1"/>
      <c r="K33" s="1"/>
      <c r="L33" s="1"/>
      <c r="M33" s="1"/>
      <c r="N33" s="1"/>
      <c r="O33" s="1"/>
      <c r="P33" s="1"/>
      <c r="Q33" s="1"/>
      <c r="R33" s="1"/>
      <c r="S33" s="12"/>
      <c r="T33" s="13"/>
      <c r="U33" s="13"/>
      <c r="V33" s="13"/>
      <c r="W33" s="6">
        <f t="shared" si="0"/>
        <v>0</v>
      </c>
      <c r="X33" s="13">
        <f t="shared" si="1"/>
        <v>0</v>
      </c>
      <c r="Y33" s="37">
        <f t="shared" si="2"/>
        <v>0</v>
      </c>
      <c r="Z33" s="6">
        <f t="shared" si="3"/>
        <v>0</v>
      </c>
      <c r="AA33" s="6"/>
    </row>
    <row r="34" spans="1:27" x14ac:dyDescent="0.25">
      <c r="A34" s="3">
        <v>24</v>
      </c>
      <c r="B34" s="108" t="s">
        <v>166</v>
      </c>
      <c r="C34" s="108"/>
      <c r="D34" s="1"/>
      <c r="E34" s="1"/>
      <c r="F34" s="40"/>
      <c r="G34" s="12"/>
      <c r="H34" s="6"/>
      <c r="I34" s="56"/>
      <c r="J34" s="1"/>
      <c r="K34" s="1"/>
      <c r="L34" s="1"/>
      <c r="M34" s="1"/>
      <c r="N34" s="1"/>
      <c r="O34" s="1"/>
      <c r="P34" s="1"/>
      <c r="Q34" s="1"/>
      <c r="R34" s="1"/>
      <c r="S34" s="12"/>
      <c r="T34" s="13"/>
      <c r="U34" s="13"/>
      <c r="V34" s="13"/>
      <c r="W34" s="6">
        <f t="shared" si="0"/>
        <v>0</v>
      </c>
      <c r="X34" s="13">
        <f t="shared" si="1"/>
        <v>0</v>
      </c>
      <c r="Y34" s="37">
        <f t="shared" si="2"/>
        <v>0</v>
      </c>
      <c r="Z34" s="6">
        <f t="shared" si="3"/>
        <v>0</v>
      </c>
      <c r="AA34" s="6"/>
    </row>
    <row r="35" spans="1:27" x14ac:dyDescent="0.25">
      <c r="A35" s="3">
        <v>25</v>
      </c>
      <c r="B35" s="108" t="s">
        <v>167</v>
      </c>
      <c r="C35" s="108"/>
      <c r="D35" s="1"/>
      <c r="E35" s="1" t="s">
        <v>7</v>
      </c>
      <c r="F35" s="40"/>
      <c r="G35" s="12"/>
      <c r="H35" s="6"/>
      <c r="I35" s="56"/>
      <c r="J35" s="1"/>
      <c r="K35" s="1"/>
      <c r="L35" s="1"/>
      <c r="M35" s="1"/>
      <c r="N35" s="1"/>
      <c r="O35" s="1"/>
      <c r="P35" s="1"/>
      <c r="Q35" s="1"/>
      <c r="R35" s="1"/>
      <c r="S35" s="12"/>
      <c r="T35" s="13"/>
      <c r="U35" s="13"/>
      <c r="V35" s="13"/>
      <c r="W35" s="6">
        <f t="shared" si="0"/>
        <v>0</v>
      </c>
      <c r="X35" s="13">
        <f t="shared" si="1"/>
        <v>0</v>
      </c>
      <c r="Y35" s="37">
        <f t="shared" si="2"/>
        <v>1</v>
      </c>
      <c r="Z35" s="6">
        <f t="shared" si="3"/>
        <v>0</v>
      </c>
      <c r="AA35" s="6"/>
    </row>
    <row r="36" spans="1:27" x14ac:dyDescent="0.25">
      <c r="A36" s="3">
        <v>26</v>
      </c>
      <c r="B36" s="108" t="s">
        <v>168</v>
      </c>
      <c r="C36" s="108"/>
      <c r="D36" s="1"/>
      <c r="E36" s="1"/>
      <c r="F36" s="40"/>
      <c r="G36" s="12"/>
      <c r="H36" s="6"/>
      <c r="I36" s="56"/>
      <c r="J36" s="1"/>
      <c r="K36" s="1"/>
      <c r="L36" s="1"/>
      <c r="M36" s="1"/>
      <c r="N36" s="1"/>
      <c r="O36" s="1"/>
      <c r="P36" s="1"/>
      <c r="Q36" s="1"/>
      <c r="R36" s="1"/>
      <c r="S36" s="12"/>
      <c r="T36" s="13"/>
      <c r="U36" s="13"/>
      <c r="V36" s="13"/>
      <c r="W36" s="6">
        <f t="shared" si="0"/>
        <v>0</v>
      </c>
      <c r="X36" s="13">
        <f t="shared" si="1"/>
        <v>0</v>
      </c>
      <c r="Y36" s="37">
        <f t="shared" si="2"/>
        <v>0</v>
      </c>
      <c r="Z36" s="6">
        <f t="shared" si="3"/>
        <v>0</v>
      </c>
      <c r="AA36" s="6"/>
    </row>
    <row r="37" spans="1:27" x14ac:dyDescent="0.25">
      <c r="A37" s="3">
        <v>27</v>
      </c>
      <c r="B37" s="108" t="s">
        <v>169</v>
      </c>
      <c r="C37" s="108"/>
      <c r="D37" s="1"/>
      <c r="E37" s="1"/>
      <c r="F37" s="40"/>
      <c r="G37" s="12"/>
      <c r="H37" s="6"/>
      <c r="I37" s="56"/>
      <c r="J37" s="1"/>
      <c r="K37" s="1"/>
      <c r="L37" s="1"/>
      <c r="M37" s="1"/>
      <c r="N37" s="1"/>
      <c r="O37" s="1"/>
      <c r="P37" s="1"/>
      <c r="Q37" s="1"/>
      <c r="R37" s="1"/>
      <c r="S37" s="12"/>
      <c r="T37" s="13"/>
      <c r="U37" s="13"/>
      <c r="V37" s="13"/>
      <c r="W37" s="6">
        <f t="shared" si="0"/>
        <v>0</v>
      </c>
      <c r="X37" s="13">
        <f t="shared" si="1"/>
        <v>0</v>
      </c>
      <c r="Y37" s="37">
        <f t="shared" si="2"/>
        <v>0</v>
      </c>
      <c r="Z37" s="6">
        <f t="shared" si="3"/>
        <v>0</v>
      </c>
      <c r="AA37" s="6"/>
    </row>
    <row r="38" spans="1:27" x14ac:dyDescent="0.25">
      <c r="A38" s="3">
        <v>28</v>
      </c>
      <c r="B38" s="108" t="s">
        <v>170</v>
      </c>
      <c r="C38" s="108"/>
      <c r="D38" s="11"/>
      <c r="E38" s="11"/>
      <c r="F38" s="46"/>
      <c r="G38" s="14"/>
      <c r="H38" s="6" t="s">
        <v>7</v>
      </c>
      <c r="I38" s="58"/>
      <c r="J38" s="11"/>
      <c r="K38" s="11"/>
      <c r="L38" s="11"/>
      <c r="M38" s="11"/>
      <c r="N38" s="11"/>
      <c r="O38" s="11"/>
      <c r="P38" s="11"/>
      <c r="Q38" s="11"/>
      <c r="R38" s="11"/>
      <c r="S38" s="14"/>
      <c r="T38" s="13"/>
      <c r="U38" s="13"/>
      <c r="V38" s="13"/>
      <c r="W38" s="6">
        <f t="shared" si="0"/>
        <v>0</v>
      </c>
      <c r="X38" s="13">
        <f t="shared" si="1"/>
        <v>0</v>
      </c>
      <c r="Y38" s="37">
        <f t="shared" si="2"/>
        <v>1</v>
      </c>
      <c r="Z38" s="6">
        <f t="shared" si="3"/>
        <v>0</v>
      </c>
      <c r="AA38" s="6"/>
    </row>
    <row r="39" spans="1:27" x14ac:dyDescent="0.25">
      <c r="A39" s="4">
        <v>29</v>
      </c>
      <c r="B39" s="108" t="s">
        <v>171</v>
      </c>
      <c r="C39" s="108"/>
      <c r="D39" s="15"/>
      <c r="E39" s="15"/>
      <c r="F39" s="47"/>
      <c r="G39" s="16"/>
      <c r="H39" s="6"/>
      <c r="I39" s="59"/>
      <c r="J39" s="15"/>
      <c r="K39" s="15"/>
      <c r="L39" s="15"/>
      <c r="M39" s="15"/>
      <c r="N39" s="15"/>
      <c r="O39" s="15"/>
      <c r="P39" s="15"/>
      <c r="Q39" s="15"/>
      <c r="R39" s="15"/>
      <c r="S39" s="16"/>
      <c r="T39" s="13"/>
      <c r="U39" s="13"/>
      <c r="V39" s="13"/>
      <c r="W39" s="6">
        <f t="shared" si="0"/>
        <v>0</v>
      </c>
      <c r="X39" s="13">
        <f t="shared" si="1"/>
        <v>0</v>
      </c>
      <c r="Y39" s="37">
        <f t="shared" si="2"/>
        <v>0</v>
      </c>
      <c r="Z39" s="6">
        <f t="shared" si="3"/>
        <v>0</v>
      </c>
      <c r="AA39" s="6"/>
    </row>
    <row r="40" spans="1:27" x14ac:dyDescent="0.25">
      <c r="A40" s="5">
        <v>30</v>
      </c>
      <c r="B40" s="108" t="s">
        <v>172</v>
      </c>
      <c r="C40" s="108"/>
      <c r="D40" s="13"/>
      <c r="E40" s="13"/>
      <c r="F40" s="48"/>
      <c r="G40" s="17"/>
      <c r="H40" s="6"/>
      <c r="I40" s="60"/>
      <c r="J40" s="13"/>
      <c r="K40" s="13"/>
      <c r="L40" s="13"/>
      <c r="M40" s="13"/>
      <c r="N40" s="13"/>
      <c r="O40" s="13"/>
      <c r="P40" s="13"/>
      <c r="Q40" s="13"/>
      <c r="R40" s="13"/>
      <c r="S40" s="17"/>
      <c r="T40" s="13"/>
      <c r="U40" s="13"/>
      <c r="V40" s="13"/>
      <c r="W40" s="6">
        <f t="shared" si="0"/>
        <v>0</v>
      </c>
      <c r="X40" s="13">
        <f t="shared" si="1"/>
        <v>0</v>
      </c>
      <c r="Y40" s="37">
        <f t="shared" si="2"/>
        <v>0</v>
      </c>
      <c r="Z40" s="6">
        <f t="shared" si="3"/>
        <v>0</v>
      </c>
      <c r="AA40" s="6"/>
    </row>
    <row r="41" spans="1:27" x14ac:dyDescent="0.25">
      <c r="A41" s="5">
        <v>31</v>
      </c>
      <c r="B41" s="108" t="s">
        <v>173</v>
      </c>
      <c r="C41" s="108"/>
      <c r="D41" s="13"/>
      <c r="E41" s="13" t="s">
        <v>7</v>
      </c>
      <c r="F41" s="48" t="s">
        <v>7</v>
      </c>
      <c r="G41" s="17" t="s">
        <v>7</v>
      </c>
      <c r="H41" s="6"/>
      <c r="I41" s="60"/>
      <c r="J41" s="13"/>
      <c r="K41" s="13"/>
      <c r="L41" s="13"/>
      <c r="M41" s="13"/>
      <c r="N41" s="13"/>
      <c r="O41" s="13"/>
      <c r="P41" s="13"/>
      <c r="Q41" s="13"/>
      <c r="R41" s="13"/>
      <c r="S41" s="17"/>
      <c r="T41" s="13"/>
      <c r="U41" s="13"/>
      <c r="V41" s="13"/>
      <c r="W41" s="6">
        <f t="shared" si="0"/>
        <v>0</v>
      </c>
      <c r="X41" s="13">
        <f t="shared" si="1"/>
        <v>0</v>
      </c>
      <c r="Y41" s="37">
        <f t="shared" si="2"/>
        <v>3</v>
      </c>
      <c r="Z41" s="6">
        <f t="shared" si="3"/>
        <v>0</v>
      </c>
      <c r="AA41" s="6"/>
    </row>
    <row r="42" spans="1:27" x14ac:dyDescent="0.25">
      <c r="A42" s="5">
        <v>32</v>
      </c>
      <c r="B42" s="108" t="s">
        <v>174</v>
      </c>
      <c r="C42" s="108"/>
      <c r="D42" s="13"/>
      <c r="E42" s="13"/>
      <c r="F42" s="48"/>
      <c r="G42" s="17"/>
      <c r="H42" s="6"/>
      <c r="I42" s="60"/>
      <c r="J42" s="13"/>
      <c r="K42" s="13"/>
      <c r="L42" s="13"/>
      <c r="M42" s="13"/>
      <c r="N42" s="13"/>
      <c r="O42" s="13"/>
      <c r="P42" s="13"/>
      <c r="Q42" s="13"/>
      <c r="R42" s="13"/>
      <c r="S42" s="17"/>
      <c r="T42" s="13"/>
      <c r="U42" s="13"/>
      <c r="V42" s="13"/>
      <c r="W42" s="6">
        <f t="shared" si="0"/>
        <v>0</v>
      </c>
      <c r="X42" s="13">
        <f t="shared" si="1"/>
        <v>0</v>
      </c>
      <c r="Y42" s="37">
        <f t="shared" si="2"/>
        <v>0</v>
      </c>
      <c r="Z42" s="6">
        <f t="shared" si="3"/>
        <v>0</v>
      </c>
      <c r="AA42" s="6"/>
    </row>
    <row r="43" spans="1:27" x14ac:dyDescent="0.25">
      <c r="A43" s="5">
        <v>33</v>
      </c>
      <c r="B43" s="108" t="s">
        <v>175</v>
      </c>
      <c r="C43" s="108"/>
      <c r="D43" s="13"/>
      <c r="E43" s="13"/>
      <c r="F43" s="48"/>
      <c r="G43" s="17" t="s">
        <v>7</v>
      </c>
      <c r="H43" s="6"/>
      <c r="I43" s="60"/>
      <c r="J43" s="13"/>
      <c r="K43" s="13"/>
      <c r="L43" s="13"/>
      <c r="M43" s="13"/>
      <c r="N43" s="13"/>
      <c r="O43" s="13"/>
      <c r="P43" s="13"/>
      <c r="Q43" s="13"/>
      <c r="R43" s="13"/>
      <c r="S43" s="17"/>
      <c r="T43" s="13"/>
      <c r="U43" s="13"/>
      <c r="V43" s="13"/>
      <c r="W43" s="6">
        <f t="shared" si="0"/>
        <v>0</v>
      </c>
      <c r="X43" s="13">
        <f t="shared" si="1"/>
        <v>0</v>
      </c>
      <c r="Y43" s="37">
        <f t="shared" si="2"/>
        <v>1</v>
      </c>
      <c r="Z43" s="6">
        <f t="shared" si="3"/>
        <v>0</v>
      </c>
      <c r="AA43" s="6"/>
    </row>
    <row r="44" spans="1:27" x14ac:dyDescent="0.25">
      <c r="A44" s="5">
        <v>34</v>
      </c>
      <c r="B44" s="108" t="s">
        <v>176</v>
      </c>
      <c r="C44" s="108"/>
      <c r="D44" s="13"/>
      <c r="E44" s="13"/>
      <c r="F44" s="48"/>
      <c r="G44" s="17"/>
      <c r="H44" s="6"/>
      <c r="I44" s="60"/>
      <c r="J44" s="13"/>
      <c r="K44" s="13"/>
      <c r="L44" s="13"/>
      <c r="M44" s="13"/>
      <c r="N44" s="13"/>
      <c r="O44" s="13"/>
      <c r="P44" s="13"/>
      <c r="Q44" s="13"/>
      <c r="R44" s="13"/>
      <c r="S44" s="17"/>
      <c r="T44" s="13"/>
      <c r="U44" s="13"/>
      <c r="V44" s="13"/>
      <c r="W44" s="6">
        <f t="shared" si="0"/>
        <v>0</v>
      </c>
      <c r="X44" s="13">
        <f t="shared" si="1"/>
        <v>0</v>
      </c>
      <c r="Y44" s="37">
        <f t="shared" si="2"/>
        <v>0</v>
      </c>
      <c r="Z44" s="6">
        <f t="shared" si="3"/>
        <v>0</v>
      </c>
      <c r="AA44" s="6"/>
    </row>
    <row r="45" spans="1:27" x14ac:dyDescent="0.25">
      <c r="A45" s="5">
        <v>35</v>
      </c>
      <c r="B45" s="108" t="s">
        <v>177</v>
      </c>
      <c r="C45" s="108"/>
      <c r="D45" s="13"/>
      <c r="E45" s="13" t="s">
        <v>7</v>
      </c>
      <c r="F45" s="48" t="s">
        <v>7</v>
      </c>
      <c r="G45" s="17" t="s">
        <v>7</v>
      </c>
      <c r="H45" s="6"/>
      <c r="I45" s="60"/>
      <c r="J45" s="13"/>
      <c r="K45" s="13"/>
      <c r="L45" s="13"/>
      <c r="M45" s="13"/>
      <c r="N45" s="13"/>
      <c r="O45" s="13"/>
      <c r="P45" s="13"/>
      <c r="Q45" s="13"/>
      <c r="R45" s="13"/>
      <c r="S45" s="17"/>
      <c r="T45" s="13"/>
      <c r="U45" s="13"/>
      <c r="V45" s="13"/>
      <c r="W45" s="6">
        <f t="shared" si="0"/>
        <v>0</v>
      </c>
      <c r="X45" s="13">
        <f t="shared" si="1"/>
        <v>0</v>
      </c>
      <c r="Y45" s="37">
        <f t="shared" si="2"/>
        <v>3</v>
      </c>
      <c r="Z45" s="6">
        <f t="shared" si="3"/>
        <v>0</v>
      </c>
      <c r="AA45" s="6"/>
    </row>
    <row r="46" spans="1:27" x14ac:dyDescent="0.25">
      <c r="A46" s="4">
        <v>36</v>
      </c>
      <c r="B46" s="108" t="s">
        <v>178</v>
      </c>
      <c r="C46" s="108"/>
      <c r="D46" s="18"/>
      <c r="E46" s="18" t="s">
        <v>7</v>
      </c>
      <c r="F46" s="49" t="s">
        <v>7</v>
      </c>
      <c r="G46" s="19" t="s">
        <v>7</v>
      </c>
      <c r="H46" s="6"/>
      <c r="I46" s="61"/>
      <c r="J46" s="18"/>
      <c r="K46" s="18"/>
      <c r="L46" s="18"/>
      <c r="M46" s="18"/>
      <c r="N46" s="18"/>
      <c r="O46" s="18"/>
      <c r="P46" s="18"/>
      <c r="Q46" s="18"/>
      <c r="R46" s="18"/>
      <c r="S46" s="19"/>
      <c r="T46" s="18"/>
      <c r="U46" s="13"/>
      <c r="V46" s="13"/>
      <c r="W46" s="6">
        <f t="shared" si="0"/>
        <v>0</v>
      </c>
      <c r="X46" s="13">
        <f t="shared" si="1"/>
        <v>0</v>
      </c>
      <c r="Y46" s="37">
        <f t="shared" si="2"/>
        <v>3</v>
      </c>
      <c r="Z46" s="6">
        <f t="shared" si="3"/>
        <v>0</v>
      </c>
      <c r="AA46" s="6"/>
    </row>
    <row r="47" spans="1:27" x14ac:dyDescent="0.25">
      <c r="A47" s="30">
        <v>37</v>
      </c>
      <c r="B47" s="108" t="s">
        <v>179</v>
      </c>
      <c r="C47" s="108"/>
      <c r="D47" s="10"/>
      <c r="E47" s="10"/>
      <c r="F47" s="10"/>
      <c r="G47" s="54"/>
      <c r="H47" s="6"/>
      <c r="I47" s="62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3"/>
      <c r="V47" s="13"/>
      <c r="W47" s="6">
        <f t="shared" si="0"/>
        <v>0</v>
      </c>
      <c r="X47" s="13">
        <f t="shared" si="1"/>
        <v>0</v>
      </c>
      <c r="Y47" s="37">
        <f t="shared" si="2"/>
        <v>0</v>
      </c>
      <c r="Z47" s="6">
        <f t="shared" si="3"/>
        <v>0</v>
      </c>
      <c r="AA47" s="6"/>
    </row>
    <row r="48" spans="1:27" x14ac:dyDescent="0.25">
      <c r="A48" s="8">
        <v>38</v>
      </c>
      <c r="B48" s="9"/>
      <c r="C48" s="1"/>
      <c r="D48" s="20"/>
      <c r="E48" s="20"/>
      <c r="F48" s="50"/>
      <c r="G48" s="21" t="s">
        <v>7</v>
      </c>
      <c r="H48" s="6"/>
      <c r="I48" s="63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0"/>
      <c r="U48" s="13"/>
      <c r="V48" s="13"/>
      <c r="W48" s="6">
        <f t="shared" si="0"/>
        <v>0</v>
      </c>
      <c r="X48" s="13">
        <f t="shared" si="1"/>
        <v>0</v>
      </c>
      <c r="Y48" s="37">
        <f t="shared" si="2"/>
        <v>1</v>
      </c>
      <c r="Z48" s="6">
        <f t="shared" si="3"/>
        <v>0</v>
      </c>
      <c r="AA48" s="6"/>
    </row>
    <row r="49" spans="1:27" x14ac:dyDescent="0.25">
      <c r="A49" s="5">
        <v>39</v>
      </c>
      <c r="B49" s="6"/>
      <c r="C49" s="1"/>
      <c r="D49" s="13"/>
      <c r="E49" s="13"/>
      <c r="F49" s="48"/>
      <c r="G49" s="17"/>
      <c r="H49" s="6"/>
      <c r="I49" s="60"/>
      <c r="J49" s="13"/>
      <c r="K49" s="13"/>
      <c r="L49" s="13"/>
      <c r="M49" s="13"/>
      <c r="N49" s="13"/>
      <c r="O49" s="13"/>
      <c r="P49" s="13"/>
      <c r="Q49" s="13"/>
      <c r="R49" s="13"/>
      <c r="S49" s="17"/>
      <c r="T49" s="13"/>
      <c r="U49" s="13"/>
      <c r="V49" s="13"/>
      <c r="W49" s="6">
        <f t="shared" si="0"/>
        <v>0</v>
      </c>
      <c r="X49" s="13">
        <f t="shared" si="1"/>
        <v>0</v>
      </c>
      <c r="Y49" s="37">
        <f t="shared" si="2"/>
        <v>0</v>
      </c>
      <c r="Z49" s="6">
        <f t="shared" si="3"/>
        <v>0</v>
      </c>
      <c r="AA49" s="6"/>
    </row>
    <row r="50" spans="1:27" x14ac:dyDescent="0.25">
      <c r="A50" s="5">
        <v>40</v>
      </c>
      <c r="B50" s="6"/>
      <c r="C50" s="1"/>
      <c r="D50" s="13"/>
      <c r="E50" s="13"/>
      <c r="F50" s="48"/>
      <c r="G50" s="17"/>
      <c r="H50" s="6"/>
      <c r="I50" s="60"/>
      <c r="J50" s="13"/>
      <c r="K50" s="13"/>
      <c r="L50" s="13"/>
      <c r="M50" s="13"/>
      <c r="N50" s="13"/>
      <c r="O50" s="13"/>
      <c r="P50" s="13"/>
      <c r="Q50" s="13"/>
      <c r="R50" s="13"/>
      <c r="S50" s="17"/>
      <c r="T50" s="13"/>
      <c r="U50" s="13"/>
      <c r="V50" s="13"/>
      <c r="W50" s="6">
        <f t="shared" si="0"/>
        <v>0</v>
      </c>
      <c r="X50" s="13">
        <f t="shared" si="1"/>
        <v>0</v>
      </c>
      <c r="Y50" s="37">
        <f t="shared" si="2"/>
        <v>0</v>
      </c>
      <c r="Z50" s="6">
        <f t="shared" si="3"/>
        <v>0</v>
      </c>
      <c r="AA50" s="6"/>
    </row>
    <row r="51" spans="1:27" x14ac:dyDescent="0.25">
      <c r="A51" s="5">
        <v>41</v>
      </c>
      <c r="B51" s="6"/>
      <c r="C51" s="1"/>
      <c r="D51" s="13"/>
      <c r="E51" s="13"/>
      <c r="F51" s="48"/>
      <c r="G51" s="17"/>
      <c r="H51" s="6"/>
      <c r="I51" s="60"/>
      <c r="J51" s="13"/>
      <c r="K51" s="13"/>
      <c r="L51" s="13"/>
      <c r="M51" s="13"/>
      <c r="N51" s="13"/>
      <c r="O51" s="13"/>
      <c r="P51" s="13"/>
      <c r="Q51" s="13"/>
      <c r="R51" s="13"/>
      <c r="S51" s="17"/>
      <c r="T51" s="13"/>
      <c r="U51" s="13"/>
      <c r="V51" s="13"/>
      <c r="W51" s="6">
        <f t="shared" si="0"/>
        <v>0</v>
      </c>
      <c r="X51" s="13">
        <f t="shared" si="1"/>
        <v>0</v>
      </c>
      <c r="Y51" s="37">
        <f t="shared" si="2"/>
        <v>0</v>
      </c>
      <c r="Z51" s="6">
        <f t="shared" si="3"/>
        <v>0</v>
      </c>
      <c r="AA51" s="6"/>
    </row>
    <row r="52" spans="1:27" x14ac:dyDescent="0.25">
      <c r="A52" s="4">
        <v>42</v>
      </c>
      <c r="B52" s="6"/>
      <c r="C52" s="1"/>
      <c r="D52" s="13"/>
      <c r="E52" s="13"/>
      <c r="F52" s="48"/>
      <c r="G52" s="17"/>
      <c r="H52" s="6"/>
      <c r="I52" s="60"/>
      <c r="J52" s="13"/>
      <c r="K52" s="13"/>
      <c r="L52" s="13"/>
      <c r="M52" s="13"/>
      <c r="N52" s="13"/>
      <c r="O52" s="13"/>
      <c r="P52" s="13"/>
      <c r="Q52" s="13"/>
      <c r="R52" s="13"/>
      <c r="S52" s="17"/>
      <c r="T52" s="13"/>
      <c r="U52" s="13"/>
      <c r="V52" s="13"/>
      <c r="W52" s="6">
        <f t="shared" si="0"/>
        <v>0</v>
      </c>
      <c r="X52" s="13">
        <f t="shared" si="1"/>
        <v>0</v>
      </c>
      <c r="Y52" s="37">
        <f t="shared" si="2"/>
        <v>0</v>
      </c>
      <c r="Z52" s="6">
        <f t="shared" si="3"/>
        <v>0</v>
      </c>
      <c r="AA52" s="6"/>
    </row>
    <row r="53" spans="1:27" x14ac:dyDescent="0.25">
      <c r="A53" s="5">
        <v>43</v>
      </c>
      <c r="B53" s="6"/>
      <c r="C53" s="1"/>
      <c r="D53" s="13"/>
      <c r="E53" s="13"/>
      <c r="F53" s="48"/>
      <c r="G53" s="17"/>
      <c r="H53" s="6"/>
      <c r="I53" s="60"/>
      <c r="J53" s="13"/>
      <c r="K53" s="13"/>
      <c r="L53" s="13"/>
      <c r="M53" s="13"/>
      <c r="N53" s="13"/>
      <c r="O53" s="13"/>
      <c r="P53" s="13"/>
      <c r="Q53" s="13"/>
      <c r="R53" s="13"/>
      <c r="S53" s="17"/>
      <c r="T53" s="13"/>
      <c r="U53" s="13"/>
      <c r="V53" s="13"/>
      <c r="W53" s="6">
        <f t="shared" si="0"/>
        <v>0</v>
      </c>
      <c r="X53" s="13">
        <f t="shared" si="1"/>
        <v>0</v>
      </c>
      <c r="Y53" s="37">
        <f t="shared" si="2"/>
        <v>0</v>
      </c>
      <c r="Z53" s="6">
        <f t="shared" si="3"/>
        <v>0</v>
      </c>
      <c r="AA53" s="6"/>
    </row>
    <row r="54" spans="1:27" x14ac:dyDescent="0.25">
      <c r="E54" s="33">
        <v>45555</v>
      </c>
      <c r="F54" s="29">
        <v>45560</v>
      </c>
      <c r="G54" s="33">
        <v>45562</v>
      </c>
      <c r="H54" s="33">
        <v>45565</v>
      </c>
    </row>
  </sheetData>
  <mergeCells count="73">
    <mergeCell ref="Y1:Y3"/>
    <mergeCell ref="T1:T10"/>
    <mergeCell ref="U1:U10"/>
    <mergeCell ref="Z1:AA3"/>
    <mergeCell ref="W4:W10"/>
    <mergeCell ref="X4:X10"/>
    <mergeCell ref="Y4:Y10"/>
    <mergeCell ref="Z4:Z10"/>
    <mergeCell ref="AA4:AA10"/>
    <mergeCell ref="V1:V10"/>
    <mergeCell ref="W1:W3"/>
    <mergeCell ref="X1:X3"/>
    <mergeCell ref="N8:N10"/>
    <mergeCell ref="O8:O10"/>
    <mergeCell ref="D8:D10"/>
    <mergeCell ref="Q9:Q10"/>
    <mergeCell ref="F8:F10"/>
    <mergeCell ref="G8:G10"/>
    <mergeCell ref="H8:H10"/>
    <mergeCell ref="P9:P10"/>
    <mergeCell ref="A1:B7"/>
    <mergeCell ref="E8:E10"/>
    <mergeCell ref="A8:B8"/>
    <mergeCell ref="C8:C10"/>
    <mergeCell ref="P8:Q8"/>
    <mergeCell ref="C3:O4"/>
    <mergeCell ref="P7:S7"/>
    <mergeCell ref="C7:O7"/>
    <mergeCell ref="R8:R10"/>
    <mergeCell ref="S8:S10"/>
    <mergeCell ref="A9:B10"/>
    <mergeCell ref="I8:I10"/>
    <mergeCell ref="J8:J10"/>
    <mergeCell ref="K8:K10"/>
    <mergeCell ref="L8:L10"/>
    <mergeCell ref="M8:M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6:C46"/>
    <mergeCell ref="B47:C47"/>
    <mergeCell ref="B41:C41"/>
    <mergeCell ref="B42:C42"/>
    <mergeCell ref="B43:C43"/>
    <mergeCell ref="B44:C44"/>
    <mergeCell ref="B45:C45"/>
  </mergeCells>
  <conditionalFormatting sqref="B11:C47">
    <cfRule type="expression" dxfId="6" priority="1">
      <formula>$B11&lt;&gt;""</formula>
    </cfRule>
  </conditionalFormatting>
  <conditionalFormatting sqref="X11:X53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{CCDD0F81-9D5A-4E80-B87A-56D1C432F7B0}</x14:id>
        </ext>
      </extLst>
    </cfRule>
  </conditionalFormatting>
  <conditionalFormatting sqref="Y11:Y5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{A63FCF35-6C43-4229-9C98-F16646F70016}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DD0F81-9D5A-4E80-B87A-56D1C432F7B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X11:X53</xm:sqref>
        </x14:conditionalFormatting>
        <x14:conditionalFormatting xmlns:xm="http://schemas.microsoft.com/office/excel/2006/main">
          <x14:cfRule type="dataBar" id="{A63FCF35-6C43-4229-9C98-F16646F7001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Y11:Y53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66B2D00-F3A9-46EF-B827-1C033B074827}">
          <x14:formula1>
            <xm:f>BD!$B$4:$B$6</xm:f>
          </x14:formula1>
          <xm:sqref>C48:C53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7DC49-3530-4B54-B683-593B9B6A7E85}">
  <sheetPr>
    <tabColor theme="9"/>
  </sheetPr>
  <dimension ref="A1:AA54"/>
  <sheetViews>
    <sheetView topLeftCell="A3" workbookViewId="0">
      <selection activeCell="F11" sqref="F11:I55"/>
    </sheetView>
  </sheetViews>
  <sheetFormatPr baseColWidth="10" defaultRowHeight="13.8" x14ac:dyDescent="0.25"/>
  <cols>
    <col min="1" max="1" width="4.3984375" style="2" customWidth="1"/>
    <col min="2" max="2" width="19.296875" style="2" customWidth="1"/>
    <col min="3" max="15" width="5.5" style="2" customWidth="1"/>
    <col min="16" max="19" width="6.59765625" style="2" customWidth="1"/>
    <col min="20" max="22" width="3.796875" style="2" customWidth="1"/>
    <col min="23" max="16384" width="11.19921875" style="2"/>
  </cols>
  <sheetData>
    <row r="1" spans="1:27" ht="13.8" customHeight="1" x14ac:dyDescent="0.25">
      <c r="A1" s="266" t="s">
        <v>30</v>
      </c>
      <c r="B1" s="26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259" t="s">
        <v>11</v>
      </c>
      <c r="U1" s="256" t="s">
        <v>8</v>
      </c>
      <c r="V1" s="235" t="s">
        <v>10</v>
      </c>
      <c r="W1" s="193" t="s">
        <v>21</v>
      </c>
      <c r="X1" s="198" t="s">
        <v>26</v>
      </c>
      <c r="Y1" s="201" t="s">
        <v>7</v>
      </c>
      <c r="Z1" s="170" t="s">
        <v>29</v>
      </c>
      <c r="AA1" s="171"/>
    </row>
    <row r="2" spans="1:27" ht="14.4" thickBot="1" x14ac:dyDescent="0.3">
      <c r="A2" s="266"/>
      <c r="B2" s="26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260"/>
      <c r="U2" s="257"/>
      <c r="V2" s="236"/>
      <c r="W2" s="194"/>
      <c r="X2" s="199"/>
      <c r="Y2" s="202"/>
      <c r="Z2" s="172"/>
      <c r="AA2" s="173"/>
    </row>
    <row r="3" spans="1:27" ht="13.8" customHeight="1" thickBot="1" x14ac:dyDescent="0.3">
      <c r="A3" s="266"/>
      <c r="B3" s="266"/>
      <c r="C3" s="123" t="s">
        <v>0</v>
      </c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7"/>
      <c r="Q3" s="7"/>
      <c r="R3" s="7"/>
      <c r="S3" s="7"/>
      <c r="T3" s="260"/>
      <c r="U3" s="257"/>
      <c r="V3" s="236"/>
      <c r="W3" s="194"/>
      <c r="X3" s="200"/>
      <c r="Y3" s="203"/>
      <c r="Z3" s="174"/>
      <c r="AA3" s="175"/>
    </row>
    <row r="4" spans="1:27" ht="13.8" customHeight="1" thickBot="1" x14ac:dyDescent="0.3">
      <c r="A4" s="266"/>
      <c r="B4" s="266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8"/>
      <c r="P4" s="7"/>
      <c r="Q4" s="7"/>
      <c r="R4" s="7"/>
      <c r="S4" s="7"/>
      <c r="T4" s="260"/>
      <c r="U4" s="257"/>
      <c r="V4" s="237"/>
      <c r="W4" s="195" t="s">
        <v>20</v>
      </c>
      <c r="X4" s="196" t="s">
        <v>22</v>
      </c>
      <c r="Y4" s="176" t="s">
        <v>25</v>
      </c>
      <c r="Z4" s="178" t="s">
        <v>27</v>
      </c>
      <c r="AA4" s="181" t="s">
        <v>28</v>
      </c>
    </row>
    <row r="5" spans="1:27" x14ac:dyDescent="0.25">
      <c r="A5" s="266"/>
      <c r="B5" s="26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260"/>
      <c r="U5" s="257"/>
      <c r="V5" s="237"/>
      <c r="W5" s="195"/>
      <c r="X5" s="197"/>
      <c r="Y5" s="177"/>
      <c r="Z5" s="179"/>
      <c r="AA5" s="182"/>
    </row>
    <row r="6" spans="1:27" x14ac:dyDescent="0.25">
      <c r="A6" s="266"/>
      <c r="B6" s="26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260"/>
      <c r="U6" s="257"/>
      <c r="V6" s="237"/>
      <c r="W6" s="195"/>
      <c r="X6" s="197"/>
      <c r="Y6" s="177"/>
      <c r="Z6" s="179"/>
      <c r="AA6" s="182"/>
    </row>
    <row r="7" spans="1:27" ht="14.4" customHeight="1" thickBot="1" x14ac:dyDescent="0.3">
      <c r="A7" s="267"/>
      <c r="B7" s="267"/>
      <c r="C7" s="129" t="s">
        <v>1</v>
      </c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1"/>
      <c r="P7" s="132" t="s">
        <v>2</v>
      </c>
      <c r="Q7" s="133"/>
      <c r="R7" s="133"/>
      <c r="S7" s="133"/>
      <c r="T7" s="260"/>
      <c r="U7" s="257"/>
      <c r="V7" s="237"/>
      <c r="W7" s="195"/>
      <c r="X7" s="197"/>
      <c r="Y7" s="177"/>
      <c r="Z7" s="179"/>
      <c r="AA7" s="182"/>
    </row>
    <row r="8" spans="1:27" ht="41.4" customHeight="1" x14ac:dyDescent="0.25">
      <c r="A8" s="112" t="s">
        <v>19</v>
      </c>
      <c r="B8" s="251"/>
      <c r="C8" s="115" t="s">
        <v>15</v>
      </c>
      <c r="D8" s="268" t="s">
        <v>48</v>
      </c>
      <c r="E8" s="211" t="s">
        <v>42</v>
      </c>
      <c r="F8" s="214" t="s">
        <v>41</v>
      </c>
      <c r="G8" s="217" t="s">
        <v>43</v>
      </c>
      <c r="H8" s="220" t="s">
        <v>44</v>
      </c>
      <c r="I8" s="245" t="s">
        <v>45</v>
      </c>
      <c r="J8" s="242" t="s">
        <v>46</v>
      </c>
      <c r="K8" s="248" t="s">
        <v>47</v>
      </c>
      <c r="L8" s="223" t="s">
        <v>33</v>
      </c>
      <c r="M8" s="226" t="s">
        <v>32</v>
      </c>
      <c r="N8" s="229" t="s">
        <v>31</v>
      </c>
      <c r="O8" s="232" t="s">
        <v>18</v>
      </c>
      <c r="P8" s="118" t="s">
        <v>4</v>
      </c>
      <c r="Q8" s="119"/>
      <c r="R8" s="120" t="s">
        <v>23</v>
      </c>
      <c r="S8" s="134" t="s">
        <v>24</v>
      </c>
      <c r="T8" s="260"/>
      <c r="U8" s="257"/>
      <c r="V8" s="237"/>
      <c r="W8" s="195"/>
      <c r="X8" s="197"/>
      <c r="Y8" s="177"/>
      <c r="Z8" s="179"/>
      <c r="AA8" s="182"/>
    </row>
    <row r="9" spans="1:27" x14ac:dyDescent="0.25">
      <c r="A9" s="264" t="s">
        <v>5</v>
      </c>
      <c r="B9" s="239"/>
      <c r="C9" s="116"/>
      <c r="D9" s="159"/>
      <c r="E9" s="212"/>
      <c r="F9" s="215"/>
      <c r="G9" s="218"/>
      <c r="H9" s="221"/>
      <c r="I9" s="246"/>
      <c r="J9" s="243"/>
      <c r="K9" s="249"/>
      <c r="L9" s="224"/>
      <c r="M9" s="227"/>
      <c r="N9" s="230"/>
      <c r="O9" s="233"/>
      <c r="P9" s="151" t="s">
        <v>36</v>
      </c>
      <c r="Q9" s="153" t="s">
        <v>37</v>
      </c>
      <c r="R9" s="121"/>
      <c r="S9" s="135"/>
      <c r="T9" s="260"/>
      <c r="U9" s="257"/>
      <c r="V9" s="237"/>
      <c r="W9" s="195"/>
      <c r="X9" s="197"/>
      <c r="Y9" s="177"/>
      <c r="Z9" s="179"/>
      <c r="AA9" s="182"/>
    </row>
    <row r="10" spans="1:27" ht="14.4" thickBot="1" x14ac:dyDescent="0.3">
      <c r="A10" s="265"/>
      <c r="B10" s="241"/>
      <c r="C10" s="117"/>
      <c r="D10" s="160"/>
      <c r="E10" s="213"/>
      <c r="F10" s="216"/>
      <c r="G10" s="219"/>
      <c r="H10" s="222"/>
      <c r="I10" s="247"/>
      <c r="J10" s="244"/>
      <c r="K10" s="250"/>
      <c r="L10" s="225"/>
      <c r="M10" s="228"/>
      <c r="N10" s="231"/>
      <c r="O10" s="234"/>
      <c r="P10" s="152"/>
      <c r="Q10" s="154"/>
      <c r="R10" s="122"/>
      <c r="S10" s="136"/>
      <c r="T10" s="261"/>
      <c r="U10" s="258"/>
      <c r="V10" s="238"/>
      <c r="W10" s="195"/>
      <c r="X10" s="197"/>
      <c r="Y10" s="177"/>
      <c r="Z10" s="180"/>
      <c r="AA10" s="183"/>
    </row>
    <row r="11" spans="1:27" x14ac:dyDescent="0.25">
      <c r="A11" s="3">
        <v>1</v>
      </c>
      <c r="B11" s="108" t="s">
        <v>180</v>
      </c>
      <c r="C11" s="108"/>
      <c r="D11" s="31"/>
      <c r="E11" s="31"/>
      <c r="F11" s="31"/>
      <c r="G11" s="32"/>
      <c r="H11" s="31"/>
      <c r="I11" s="31" t="s">
        <v>7</v>
      </c>
      <c r="J11" s="31"/>
      <c r="K11" s="31"/>
      <c r="L11" s="31"/>
      <c r="M11" s="31"/>
      <c r="N11" s="31"/>
      <c r="O11" s="31"/>
      <c r="P11" s="1"/>
      <c r="Q11" s="1"/>
      <c r="R11" s="1"/>
      <c r="S11" s="12"/>
      <c r="T11" s="20"/>
      <c r="U11" s="20"/>
      <c r="V11" s="20"/>
      <c r="W11" s="6">
        <f>Z11</f>
        <v>0</v>
      </c>
      <c r="X11" s="13">
        <f>COUNTIF(D11:O11,"T")</f>
        <v>0</v>
      </c>
      <c r="Y11" s="37">
        <f>COUNTIF(D11:N11,"A")</f>
        <v>1</v>
      </c>
      <c r="Z11" s="6">
        <f>SUM(P11:S11)</f>
        <v>0</v>
      </c>
      <c r="AA11" s="6"/>
    </row>
    <row r="12" spans="1:27" x14ac:dyDescent="0.25">
      <c r="A12" s="3">
        <v>2</v>
      </c>
      <c r="B12" s="108" t="s">
        <v>50</v>
      </c>
      <c r="C12" s="108"/>
      <c r="D12" s="1"/>
      <c r="E12" s="1"/>
      <c r="F12" s="1"/>
      <c r="G12" s="22"/>
      <c r="H12" s="1"/>
      <c r="I12" s="1" t="s">
        <v>7</v>
      </c>
      <c r="J12" s="1"/>
      <c r="K12" s="1"/>
      <c r="L12" s="1"/>
      <c r="M12" s="1"/>
      <c r="N12" s="1"/>
      <c r="O12" s="1"/>
      <c r="P12" s="1"/>
      <c r="Q12" s="1"/>
      <c r="R12" s="1"/>
      <c r="S12" s="12"/>
      <c r="T12" s="13"/>
      <c r="U12" s="13"/>
      <c r="V12" s="13"/>
      <c r="W12" s="6">
        <f t="shared" ref="W12:W53" si="0">Z12</f>
        <v>0</v>
      </c>
      <c r="X12" s="13">
        <f t="shared" ref="X12:X53" si="1">COUNTIF(D12:O12,"T")</f>
        <v>0</v>
      </c>
      <c r="Y12" s="37">
        <f t="shared" ref="Y12:Y53" si="2">COUNTIF(D12:N12,"A")</f>
        <v>1</v>
      </c>
      <c r="Z12" s="6">
        <f t="shared" ref="Z12:Z53" si="3">SUM(P12:S12)</f>
        <v>0</v>
      </c>
      <c r="AA12" s="6"/>
    </row>
    <row r="13" spans="1:27" x14ac:dyDescent="0.25">
      <c r="A13" s="3">
        <v>3</v>
      </c>
      <c r="B13" s="108" t="s">
        <v>181</v>
      </c>
      <c r="C13" s="108"/>
      <c r="D13" s="1"/>
      <c r="E13" s="1"/>
      <c r="F13" s="1" t="s">
        <v>7</v>
      </c>
      <c r="G13" s="2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2"/>
      <c r="T13" s="13"/>
      <c r="U13" s="13"/>
      <c r="V13" s="13"/>
      <c r="W13" s="6">
        <f t="shared" si="0"/>
        <v>0</v>
      </c>
      <c r="X13" s="13">
        <f t="shared" si="1"/>
        <v>0</v>
      </c>
      <c r="Y13" s="37">
        <f t="shared" si="2"/>
        <v>1</v>
      </c>
      <c r="Z13" s="6">
        <f t="shared" si="3"/>
        <v>0</v>
      </c>
      <c r="AA13" s="6"/>
    </row>
    <row r="14" spans="1:27" x14ac:dyDescent="0.25">
      <c r="A14" s="3">
        <v>4</v>
      </c>
      <c r="B14" s="108" t="s">
        <v>182</v>
      </c>
      <c r="C14" s="108"/>
      <c r="D14" s="1"/>
      <c r="E14" s="1"/>
      <c r="F14" s="1" t="s">
        <v>12</v>
      </c>
      <c r="G14" s="22" t="s">
        <v>14</v>
      </c>
      <c r="H14" s="1" t="s">
        <v>12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2"/>
      <c r="T14" s="13"/>
      <c r="U14" s="13"/>
      <c r="V14" s="13"/>
      <c r="W14" s="6">
        <f t="shared" si="0"/>
        <v>0</v>
      </c>
      <c r="X14" s="13">
        <f t="shared" si="1"/>
        <v>2</v>
      </c>
      <c r="Y14" s="37">
        <f t="shared" si="2"/>
        <v>0</v>
      </c>
      <c r="Z14" s="6">
        <f t="shared" si="3"/>
        <v>0</v>
      </c>
      <c r="AA14" s="6"/>
    </row>
    <row r="15" spans="1:27" x14ac:dyDescent="0.25">
      <c r="A15" s="34">
        <v>5</v>
      </c>
      <c r="B15" s="108" t="s">
        <v>183</v>
      </c>
      <c r="C15" s="108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6"/>
      <c r="T15" s="10"/>
      <c r="U15" s="10"/>
      <c r="V15" s="10"/>
      <c r="W15" s="6">
        <f t="shared" si="0"/>
        <v>0</v>
      </c>
      <c r="X15" s="13">
        <f t="shared" si="1"/>
        <v>0</v>
      </c>
      <c r="Y15" s="37">
        <f t="shared" si="2"/>
        <v>0</v>
      </c>
      <c r="Z15" s="6">
        <f t="shared" si="3"/>
        <v>0</v>
      </c>
      <c r="AA15" s="6"/>
    </row>
    <row r="16" spans="1:27" x14ac:dyDescent="0.25">
      <c r="A16" s="3">
        <v>6</v>
      </c>
      <c r="B16" s="108" t="s">
        <v>184</v>
      </c>
      <c r="C16" s="108"/>
      <c r="D16" s="1"/>
      <c r="E16" s="1"/>
      <c r="F16" s="1"/>
      <c r="G16" s="2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2"/>
      <c r="T16" s="13"/>
      <c r="U16" s="13"/>
      <c r="V16" s="13"/>
      <c r="W16" s="6">
        <f t="shared" si="0"/>
        <v>0</v>
      </c>
      <c r="X16" s="13">
        <f t="shared" si="1"/>
        <v>0</v>
      </c>
      <c r="Y16" s="37">
        <f t="shared" si="2"/>
        <v>0</v>
      </c>
      <c r="Z16" s="6">
        <f t="shared" si="3"/>
        <v>0</v>
      </c>
      <c r="AA16" s="6"/>
    </row>
    <row r="17" spans="1:27" x14ac:dyDescent="0.25">
      <c r="A17" s="3">
        <v>7</v>
      </c>
      <c r="B17" s="108" t="s">
        <v>185</v>
      </c>
      <c r="C17" s="108"/>
      <c r="D17" s="1"/>
      <c r="E17" s="1"/>
      <c r="F17" s="1"/>
      <c r="G17" s="22"/>
      <c r="H17" s="1"/>
      <c r="I17" s="1" t="s">
        <v>13</v>
      </c>
      <c r="J17" s="1"/>
      <c r="K17" s="1"/>
      <c r="L17" s="1"/>
      <c r="M17" s="1"/>
      <c r="N17" s="1"/>
      <c r="O17" s="1"/>
      <c r="P17" s="1"/>
      <c r="Q17" s="1"/>
      <c r="R17" s="1"/>
      <c r="S17" s="12"/>
      <c r="T17" s="13"/>
      <c r="U17" s="13"/>
      <c r="V17" s="13"/>
      <c r="W17" s="6">
        <f t="shared" si="0"/>
        <v>0</v>
      </c>
      <c r="X17" s="13">
        <f t="shared" si="1"/>
        <v>0</v>
      </c>
      <c r="Y17" s="37">
        <f t="shared" si="2"/>
        <v>0</v>
      </c>
      <c r="Z17" s="6">
        <f t="shared" si="3"/>
        <v>0</v>
      </c>
      <c r="AA17" s="6"/>
    </row>
    <row r="18" spans="1:27" x14ac:dyDescent="0.25">
      <c r="A18" s="3">
        <v>8</v>
      </c>
      <c r="B18" s="108" t="s">
        <v>186</v>
      </c>
      <c r="C18" s="108"/>
      <c r="D18" s="1"/>
      <c r="E18" s="1"/>
      <c r="F18" s="1"/>
      <c r="G18" s="22"/>
      <c r="H18" s="1" t="s">
        <v>7</v>
      </c>
      <c r="I18" s="1" t="s">
        <v>12</v>
      </c>
      <c r="J18" s="1"/>
      <c r="K18" s="1"/>
      <c r="L18" s="1"/>
      <c r="M18" s="1"/>
      <c r="N18" s="1"/>
      <c r="O18" s="1"/>
      <c r="P18" s="1"/>
      <c r="Q18" s="1"/>
      <c r="R18" s="1"/>
      <c r="S18" s="12"/>
      <c r="T18" s="13"/>
      <c r="U18" s="13"/>
      <c r="V18" s="13"/>
      <c r="W18" s="6">
        <f t="shared" si="0"/>
        <v>0</v>
      </c>
      <c r="X18" s="13">
        <f t="shared" si="1"/>
        <v>1</v>
      </c>
      <c r="Y18" s="37">
        <f t="shared" si="2"/>
        <v>1</v>
      </c>
      <c r="Z18" s="6">
        <f t="shared" si="3"/>
        <v>0</v>
      </c>
      <c r="AA18" s="6"/>
    </row>
    <row r="19" spans="1:27" x14ac:dyDescent="0.25">
      <c r="A19" s="3">
        <v>9</v>
      </c>
      <c r="B19" s="108" t="s">
        <v>187</v>
      </c>
      <c r="C19" s="108"/>
      <c r="D19" s="1"/>
      <c r="E19" s="1"/>
      <c r="F19" s="1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2"/>
      <c r="T19" s="13"/>
      <c r="U19" s="13"/>
      <c r="V19" s="13"/>
      <c r="W19" s="6">
        <f t="shared" si="0"/>
        <v>0</v>
      </c>
      <c r="X19" s="13">
        <f t="shared" si="1"/>
        <v>0</v>
      </c>
      <c r="Y19" s="37">
        <f t="shared" si="2"/>
        <v>0</v>
      </c>
      <c r="Z19" s="6">
        <f t="shared" si="3"/>
        <v>0</v>
      </c>
      <c r="AA19" s="6"/>
    </row>
    <row r="20" spans="1:27" x14ac:dyDescent="0.25">
      <c r="A20" s="3">
        <v>10</v>
      </c>
      <c r="B20" s="108" t="s">
        <v>188</v>
      </c>
      <c r="C20" s="108"/>
      <c r="D20" s="1"/>
      <c r="E20" s="1"/>
      <c r="F20" s="1"/>
      <c r="G20" s="22"/>
      <c r="H20" s="1" t="s">
        <v>7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2"/>
      <c r="T20" s="13"/>
      <c r="U20" s="13"/>
      <c r="V20" s="13"/>
      <c r="W20" s="6">
        <f t="shared" si="0"/>
        <v>0</v>
      </c>
      <c r="X20" s="13">
        <f t="shared" si="1"/>
        <v>0</v>
      </c>
      <c r="Y20" s="37">
        <f t="shared" si="2"/>
        <v>1</v>
      </c>
      <c r="Z20" s="6">
        <f t="shared" si="3"/>
        <v>0</v>
      </c>
      <c r="AA20" s="6"/>
    </row>
    <row r="21" spans="1:27" x14ac:dyDescent="0.25">
      <c r="A21" s="3">
        <v>11</v>
      </c>
      <c r="B21" s="108" t="s">
        <v>189</v>
      </c>
      <c r="C21" s="108"/>
      <c r="D21" s="1"/>
      <c r="E21" s="1"/>
      <c r="F21" s="1" t="s">
        <v>7</v>
      </c>
      <c r="G21" s="2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2"/>
      <c r="T21" s="13"/>
      <c r="U21" s="13"/>
      <c r="V21" s="13"/>
      <c r="W21" s="6">
        <f t="shared" si="0"/>
        <v>0</v>
      </c>
      <c r="X21" s="13">
        <f t="shared" si="1"/>
        <v>0</v>
      </c>
      <c r="Y21" s="37">
        <f t="shared" si="2"/>
        <v>1</v>
      </c>
      <c r="Z21" s="6">
        <f t="shared" si="3"/>
        <v>0</v>
      </c>
      <c r="AA21" s="6"/>
    </row>
    <row r="22" spans="1:27" x14ac:dyDescent="0.25">
      <c r="A22" s="34">
        <v>12</v>
      </c>
      <c r="B22" s="108" t="s">
        <v>190</v>
      </c>
      <c r="C22" s="108"/>
      <c r="D22" s="35"/>
      <c r="E22" s="35"/>
      <c r="F22" s="35" t="s">
        <v>12</v>
      </c>
      <c r="G22" s="35" t="s">
        <v>12</v>
      </c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6"/>
      <c r="T22" s="10"/>
      <c r="U22" s="10"/>
      <c r="V22" s="10"/>
      <c r="W22" s="6">
        <f t="shared" si="0"/>
        <v>0</v>
      </c>
      <c r="X22" s="13">
        <f t="shared" si="1"/>
        <v>2</v>
      </c>
      <c r="Y22" s="37">
        <f t="shared" si="2"/>
        <v>0</v>
      </c>
      <c r="Z22" s="6">
        <f t="shared" si="3"/>
        <v>0</v>
      </c>
      <c r="AA22" s="6"/>
    </row>
    <row r="23" spans="1:27" x14ac:dyDescent="0.25">
      <c r="A23" s="3">
        <v>13</v>
      </c>
      <c r="B23" s="108" t="s">
        <v>191</v>
      </c>
      <c r="C23" s="108"/>
      <c r="D23" s="1"/>
      <c r="E23" s="1"/>
      <c r="F23" s="1" t="s">
        <v>12</v>
      </c>
      <c r="G23" s="22"/>
      <c r="H23" s="1" t="s">
        <v>7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2"/>
      <c r="T23" s="13"/>
      <c r="U23" s="13"/>
      <c r="V23" s="13"/>
      <c r="W23" s="6">
        <f t="shared" si="0"/>
        <v>0</v>
      </c>
      <c r="X23" s="13">
        <f t="shared" si="1"/>
        <v>1</v>
      </c>
      <c r="Y23" s="37">
        <f t="shared" si="2"/>
        <v>1</v>
      </c>
      <c r="Z23" s="6">
        <f t="shared" si="3"/>
        <v>0</v>
      </c>
      <c r="AA23" s="6"/>
    </row>
    <row r="24" spans="1:27" x14ac:dyDescent="0.25">
      <c r="A24" s="3">
        <v>14</v>
      </c>
      <c r="B24" s="108" t="s">
        <v>192</v>
      </c>
      <c r="C24" s="108"/>
      <c r="D24" s="1"/>
      <c r="E24" s="1"/>
      <c r="F24" s="1"/>
      <c r="G24" s="2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2"/>
      <c r="T24" s="13"/>
      <c r="U24" s="13"/>
      <c r="V24" s="13"/>
      <c r="W24" s="6">
        <f t="shared" si="0"/>
        <v>0</v>
      </c>
      <c r="X24" s="13">
        <f t="shared" si="1"/>
        <v>0</v>
      </c>
      <c r="Y24" s="37">
        <f t="shared" si="2"/>
        <v>0</v>
      </c>
      <c r="Z24" s="6">
        <f t="shared" si="3"/>
        <v>0</v>
      </c>
      <c r="AA24" s="6"/>
    </row>
    <row r="25" spans="1:27" x14ac:dyDescent="0.25">
      <c r="A25" s="3">
        <v>15</v>
      </c>
      <c r="B25" s="108" t="s">
        <v>193</v>
      </c>
      <c r="C25" s="108"/>
      <c r="D25" s="1"/>
      <c r="E25" s="1"/>
      <c r="F25" s="1"/>
      <c r="G25" s="22"/>
      <c r="H25" s="1" t="s">
        <v>7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2"/>
      <c r="T25" s="13"/>
      <c r="U25" s="13"/>
      <c r="V25" s="13"/>
      <c r="W25" s="6">
        <f t="shared" si="0"/>
        <v>0</v>
      </c>
      <c r="X25" s="13">
        <f t="shared" si="1"/>
        <v>0</v>
      </c>
      <c r="Y25" s="37">
        <f t="shared" si="2"/>
        <v>1</v>
      </c>
      <c r="Z25" s="6">
        <f t="shared" si="3"/>
        <v>0</v>
      </c>
      <c r="AA25" s="6"/>
    </row>
    <row r="26" spans="1:27" x14ac:dyDescent="0.25">
      <c r="A26" s="3">
        <v>16</v>
      </c>
      <c r="B26" s="108" t="s">
        <v>194</v>
      </c>
      <c r="C26" s="108"/>
      <c r="D26" s="1"/>
      <c r="E26" s="1"/>
      <c r="F26" s="1"/>
      <c r="G26" s="2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2"/>
      <c r="T26" s="13"/>
      <c r="U26" s="13"/>
      <c r="V26" s="13"/>
      <c r="W26" s="6">
        <f t="shared" si="0"/>
        <v>0</v>
      </c>
      <c r="X26" s="13">
        <f t="shared" si="1"/>
        <v>0</v>
      </c>
      <c r="Y26" s="37">
        <f t="shared" si="2"/>
        <v>0</v>
      </c>
      <c r="Z26" s="6">
        <f t="shared" si="3"/>
        <v>0</v>
      </c>
      <c r="AA26" s="6"/>
    </row>
    <row r="27" spans="1:27" x14ac:dyDescent="0.25">
      <c r="A27" s="3">
        <v>17</v>
      </c>
      <c r="B27" s="108" t="s">
        <v>195</v>
      </c>
      <c r="C27" s="108"/>
      <c r="D27" s="1"/>
      <c r="E27" s="1"/>
      <c r="F27" s="1"/>
      <c r="G27" s="2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2"/>
      <c r="T27" s="13"/>
      <c r="U27" s="13"/>
      <c r="V27" s="13"/>
      <c r="W27" s="6">
        <f t="shared" si="0"/>
        <v>0</v>
      </c>
      <c r="X27" s="13">
        <f t="shared" si="1"/>
        <v>0</v>
      </c>
      <c r="Y27" s="37">
        <f t="shared" si="2"/>
        <v>0</v>
      </c>
      <c r="Z27" s="6">
        <f t="shared" si="3"/>
        <v>0</v>
      </c>
      <c r="AA27" s="6"/>
    </row>
    <row r="28" spans="1:27" x14ac:dyDescent="0.25">
      <c r="A28" s="3">
        <v>18</v>
      </c>
      <c r="B28" s="108" t="s">
        <v>196</v>
      </c>
      <c r="C28" s="108"/>
      <c r="D28" s="1"/>
      <c r="E28" s="1"/>
      <c r="F28" s="1"/>
      <c r="G28" s="2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2"/>
      <c r="T28" s="13"/>
      <c r="U28" s="13"/>
      <c r="V28" s="13"/>
      <c r="W28" s="6">
        <f t="shared" si="0"/>
        <v>0</v>
      </c>
      <c r="X28" s="13">
        <f t="shared" si="1"/>
        <v>0</v>
      </c>
      <c r="Y28" s="37">
        <f t="shared" si="2"/>
        <v>0</v>
      </c>
      <c r="Z28" s="6">
        <f t="shared" si="3"/>
        <v>0</v>
      </c>
      <c r="AA28" s="6"/>
    </row>
    <row r="29" spans="1:27" x14ac:dyDescent="0.25">
      <c r="A29" s="3">
        <v>19</v>
      </c>
      <c r="B29" s="108" t="s">
        <v>197</v>
      </c>
      <c r="C29" s="108"/>
      <c r="D29" s="1"/>
      <c r="E29" s="1"/>
      <c r="F29" s="1"/>
      <c r="G29" s="22"/>
      <c r="H29" s="1"/>
      <c r="I29" s="1" t="s">
        <v>7</v>
      </c>
      <c r="J29" s="1"/>
      <c r="K29" s="1"/>
      <c r="L29" s="1"/>
      <c r="M29" s="1"/>
      <c r="N29" s="1"/>
      <c r="O29" s="1"/>
      <c r="P29" s="1"/>
      <c r="Q29" s="1"/>
      <c r="R29" s="1"/>
      <c r="S29" s="12"/>
      <c r="T29" s="13"/>
      <c r="U29" s="13"/>
      <c r="V29" s="13"/>
      <c r="W29" s="6">
        <f t="shared" si="0"/>
        <v>0</v>
      </c>
      <c r="X29" s="13">
        <f t="shared" si="1"/>
        <v>0</v>
      </c>
      <c r="Y29" s="37">
        <f t="shared" si="2"/>
        <v>1</v>
      </c>
      <c r="Z29" s="6">
        <f t="shared" si="3"/>
        <v>0</v>
      </c>
      <c r="AA29" s="6"/>
    </row>
    <row r="30" spans="1:27" x14ac:dyDescent="0.25">
      <c r="A30" s="3">
        <v>20</v>
      </c>
      <c r="B30" s="108" t="s">
        <v>198</v>
      </c>
      <c r="C30" s="108"/>
      <c r="D30" s="1"/>
      <c r="E30" s="1"/>
      <c r="F30" s="1"/>
      <c r="G30" s="2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2"/>
      <c r="T30" s="13"/>
      <c r="U30" s="13"/>
      <c r="V30" s="13"/>
      <c r="W30" s="6">
        <f t="shared" si="0"/>
        <v>0</v>
      </c>
      <c r="X30" s="13">
        <f t="shared" si="1"/>
        <v>0</v>
      </c>
      <c r="Y30" s="37">
        <f t="shared" si="2"/>
        <v>0</v>
      </c>
      <c r="Z30" s="6">
        <f t="shared" si="3"/>
        <v>0</v>
      </c>
      <c r="AA30" s="6"/>
    </row>
    <row r="31" spans="1:27" x14ac:dyDescent="0.25">
      <c r="A31" s="3">
        <v>21</v>
      </c>
      <c r="B31" s="108" t="s">
        <v>199</v>
      </c>
      <c r="C31" s="108"/>
      <c r="D31" s="1"/>
      <c r="E31" s="1"/>
      <c r="F31" s="1"/>
      <c r="G31" s="22" t="s">
        <v>13</v>
      </c>
      <c r="H31" s="1"/>
      <c r="I31" s="1" t="s">
        <v>12</v>
      </c>
      <c r="J31" s="1"/>
      <c r="K31" s="1"/>
      <c r="L31" s="1"/>
      <c r="M31" s="1"/>
      <c r="N31" s="1"/>
      <c r="O31" s="1"/>
      <c r="P31" s="1"/>
      <c r="Q31" s="1"/>
      <c r="R31" s="1"/>
      <c r="S31" s="12"/>
      <c r="T31" s="13"/>
      <c r="U31" s="13"/>
      <c r="V31" s="13"/>
      <c r="W31" s="6">
        <f t="shared" si="0"/>
        <v>0</v>
      </c>
      <c r="X31" s="13">
        <f t="shared" si="1"/>
        <v>1</v>
      </c>
      <c r="Y31" s="37">
        <f t="shared" si="2"/>
        <v>0</v>
      </c>
      <c r="Z31" s="6">
        <f t="shared" si="3"/>
        <v>0</v>
      </c>
      <c r="AA31" s="6"/>
    </row>
    <row r="32" spans="1:27" x14ac:dyDescent="0.25">
      <c r="A32" s="3">
        <v>22</v>
      </c>
      <c r="B32" s="108" t="s">
        <v>200</v>
      </c>
      <c r="C32" s="108"/>
      <c r="D32" s="1"/>
      <c r="E32" s="1"/>
      <c r="F32" s="1"/>
      <c r="G32" s="2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2"/>
      <c r="T32" s="13"/>
      <c r="U32" s="13"/>
      <c r="V32" s="13"/>
      <c r="W32" s="6">
        <f t="shared" si="0"/>
        <v>0</v>
      </c>
      <c r="X32" s="13">
        <f t="shared" si="1"/>
        <v>0</v>
      </c>
      <c r="Y32" s="37">
        <f t="shared" si="2"/>
        <v>0</v>
      </c>
      <c r="Z32" s="6">
        <f t="shared" si="3"/>
        <v>0</v>
      </c>
      <c r="AA32" s="6"/>
    </row>
    <row r="33" spans="1:27" x14ac:dyDescent="0.25">
      <c r="A33" s="3">
        <v>23</v>
      </c>
      <c r="B33" s="108" t="s">
        <v>201</v>
      </c>
      <c r="C33" s="108"/>
      <c r="D33" s="1"/>
      <c r="E33" s="1"/>
      <c r="F33" s="1"/>
      <c r="G33" s="2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2"/>
      <c r="T33" s="13"/>
      <c r="U33" s="13"/>
      <c r="V33" s="13"/>
      <c r="W33" s="6">
        <f t="shared" si="0"/>
        <v>0</v>
      </c>
      <c r="X33" s="13">
        <f t="shared" si="1"/>
        <v>0</v>
      </c>
      <c r="Y33" s="37">
        <f t="shared" si="2"/>
        <v>0</v>
      </c>
      <c r="Z33" s="6">
        <f t="shared" si="3"/>
        <v>0</v>
      </c>
      <c r="AA33" s="6"/>
    </row>
    <row r="34" spans="1:27" x14ac:dyDescent="0.25">
      <c r="A34" s="3">
        <v>24</v>
      </c>
      <c r="B34" s="108" t="s">
        <v>202</v>
      </c>
      <c r="C34" s="108"/>
      <c r="D34" s="1"/>
      <c r="E34" s="1"/>
      <c r="F34" s="1"/>
      <c r="G34" s="2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2"/>
      <c r="T34" s="13"/>
      <c r="U34" s="13"/>
      <c r="V34" s="13"/>
      <c r="W34" s="6">
        <f t="shared" si="0"/>
        <v>0</v>
      </c>
      <c r="X34" s="13">
        <f t="shared" si="1"/>
        <v>0</v>
      </c>
      <c r="Y34" s="37">
        <f t="shared" si="2"/>
        <v>0</v>
      </c>
      <c r="Z34" s="6">
        <f t="shared" si="3"/>
        <v>0</v>
      </c>
      <c r="AA34" s="6"/>
    </row>
    <row r="35" spans="1:27" x14ac:dyDescent="0.25">
      <c r="A35" s="3">
        <v>25</v>
      </c>
      <c r="B35" s="108" t="s">
        <v>203</v>
      </c>
      <c r="C35" s="108"/>
      <c r="D35" s="1"/>
      <c r="E35" s="1"/>
      <c r="F35" s="1" t="s">
        <v>7</v>
      </c>
      <c r="G35" s="2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2"/>
      <c r="T35" s="13"/>
      <c r="U35" s="13"/>
      <c r="V35" s="13"/>
      <c r="W35" s="6">
        <f t="shared" si="0"/>
        <v>0</v>
      </c>
      <c r="X35" s="13">
        <f t="shared" si="1"/>
        <v>0</v>
      </c>
      <c r="Y35" s="37">
        <f t="shared" si="2"/>
        <v>1</v>
      </c>
      <c r="Z35" s="6">
        <f t="shared" si="3"/>
        <v>0</v>
      </c>
      <c r="AA35" s="6"/>
    </row>
    <row r="36" spans="1:27" x14ac:dyDescent="0.25">
      <c r="A36" s="3">
        <v>26</v>
      </c>
      <c r="B36" s="108" t="s">
        <v>204</v>
      </c>
      <c r="C36" s="108"/>
      <c r="D36" s="1"/>
      <c r="E36" s="1"/>
      <c r="F36" s="1"/>
      <c r="G36" s="2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2"/>
      <c r="T36" s="13"/>
      <c r="U36" s="13"/>
      <c r="V36" s="13"/>
      <c r="W36" s="6">
        <f t="shared" si="0"/>
        <v>0</v>
      </c>
      <c r="X36" s="13">
        <f t="shared" si="1"/>
        <v>0</v>
      </c>
      <c r="Y36" s="37">
        <f t="shared" si="2"/>
        <v>0</v>
      </c>
      <c r="Z36" s="6">
        <f t="shared" si="3"/>
        <v>0</v>
      </c>
      <c r="AA36" s="6"/>
    </row>
    <row r="37" spans="1:27" x14ac:dyDescent="0.25">
      <c r="A37" s="3">
        <v>27</v>
      </c>
      <c r="B37" s="108" t="s">
        <v>205</v>
      </c>
      <c r="C37" s="108"/>
      <c r="D37" s="1"/>
      <c r="E37" s="1"/>
      <c r="F37" s="1"/>
      <c r="G37" s="2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2"/>
      <c r="T37" s="13"/>
      <c r="U37" s="13"/>
      <c r="V37" s="13"/>
      <c r="W37" s="6">
        <f t="shared" si="0"/>
        <v>0</v>
      </c>
      <c r="X37" s="13">
        <f t="shared" si="1"/>
        <v>0</v>
      </c>
      <c r="Y37" s="37">
        <f t="shared" si="2"/>
        <v>0</v>
      </c>
      <c r="Z37" s="6">
        <f t="shared" si="3"/>
        <v>0</v>
      </c>
      <c r="AA37" s="6"/>
    </row>
    <row r="38" spans="1:27" x14ac:dyDescent="0.25">
      <c r="A38" s="3">
        <v>28</v>
      </c>
      <c r="B38" s="108" t="s">
        <v>206</v>
      </c>
      <c r="C38" s="108"/>
      <c r="D38" s="11"/>
      <c r="E38" s="11"/>
      <c r="F38" s="11"/>
      <c r="G38" s="23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4"/>
      <c r="T38" s="13"/>
      <c r="U38" s="13"/>
      <c r="V38" s="13"/>
      <c r="W38" s="6">
        <f t="shared" si="0"/>
        <v>0</v>
      </c>
      <c r="X38" s="13">
        <f t="shared" si="1"/>
        <v>0</v>
      </c>
      <c r="Y38" s="37">
        <f t="shared" si="2"/>
        <v>0</v>
      </c>
      <c r="Z38" s="6">
        <f t="shared" si="3"/>
        <v>0</v>
      </c>
      <c r="AA38" s="6"/>
    </row>
    <row r="39" spans="1:27" x14ac:dyDescent="0.25">
      <c r="A39" s="4">
        <v>29</v>
      </c>
      <c r="B39" s="108" t="s">
        <v>207</v>
      </c>
      <c r="C39" s="108"/>
      <c r="D39" s="15"/>
      <c r="E39" s="15"/>
      <c r="F39" s="15"/>
      <c r="G39" s="24"/>
      <c r="H39" s="15"/>
      <c r="I39" s="15" t="s">
        <v>7</v>
      </c>
      <c r="J39" s="15"/>
      <c r="K39" s="15"/>
      <c r="L39" s="15"/>
      <c r="M39" s="15"/>
      <c r="N39" s="15"/>
      <c r="O39" s="15"/>
      <c r="P39" s="15"/>
      <c r="Q39" s="15"/>
      <c r="R39" s="15"/>
      <c r="S39" s="16"/>
      <c r="T39" s="13"/>
      <c r="U39" s="13"/>
      <c r="V39" s="13"/>
      <c r="W39" s="6">
        <f t="shared" si="0"/>
        <v>0</v>
      </c>
      <c r="X39" s="13">
        <f t="shared" si="1"/>
        <v>0</v>
      </c>
      <c r="Y39" s="37">
        <f t="shared" si="2"/>
        <v>1</v>
      </c>
      <c r="Z39" s="6">
        <f t="shared" si="3"/>
        <v>0</v>
      </c>
      <c r="AA39" s="6"/>
    </row>
    <row r="40" spans="1:27" x14ac:dyDescent="0.25">
      <c r="A40" s="5">
        <v>30</v>
      </c>
      <c r="B40" s="108" t="s">
        <v>208</v>
      </c>
      <c r="C40" s="108"/>
      <c r="D40" s="13"/>
      <c r="E40" s="13"/>
      <c r="F40" s="13"/>
      <c r="G40" s="25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7"/>
      <c r="T40" s="13"/>
      <c r="U40" s="13"/>
      <c r="V40" s="13"/>
      <c r="W40" s="6">
        <f t="shared" si="0"/>
        <v>0</v>
      </c>
      <c r="X40" s="13">
        <f t="shared" si="1"/>
        <v>0</v>
      </c>
      <c r="Y40" s="37">
        <f t="shared" si="2"/>
        <v>0</v>
      </c>
      <c r="Z40" s="6">
        <f t="shared" si="3"/>
        <v>0</v>
      </c>
      <c r="AA40" s="6"/>
    </row>
    <row r="41" spans="1:27" x14ac:dyDescent="0.25">
      <c r="A41" s="5">
        <v>31</v>
      </c>
      <c r="B41" s="108" t="s">
        <v>209</v>
      </c>
      <c r="C41" s="108"/>
      <c r="D41" s="13"/>
      <c r="E41" s="13"/>
      <c r="F41" s="13" t="s">
        <v>7</v>
      </c>
      <c r="G41" s="25" t="s">
        <v>7</v>
      </c>
      <c r="H41" s="13" t="s">
        <v>7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7"/>
      <c r="T41" s="13"/>
      <c r="U41" s="13"/>
      <c r="V41" s="13"/>
      <c r="W41" s="6">
        <f t="shared" si="0"/>
        <v>0</v>
      </c>
      <c r="X41" s="13">
        <f t="shared" si="1"/>
        <v>0</v>
      </c>
      <c r="Y41" s="37">
        <f t="shared" si="2"/>
        <v>3</v>
      </c>
      <c r="Z41" s="6">
        <f t="shared" si="3"/>
        <v>0</v>
      </c>
      <c r="AA41" s="6"/>
    </row>
    <row r="42" spans="1:27" x14ac:dyDescent="0.25">
      <c r="A42" s="5">
        <v>32</v>
      </c>
      <c r="B42" s="108" t="s">
        <v>210</v>
      </c>
      <c r="C42" s="108"/>
      <c r="D42" s="13"/>
      <c r="E42" s="13"/>
      <c r="F42" s="13"/>
      <c r="G42" s="25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7"/>
      <c r="T42" s="13"/>
      <c r="U42" s="13"/>
      <c r="V42" s="13"/>
      <c r="W42" s="6">
        <f t="shared" si="0"/>
        <v>0</v>
      </c>
      <c r="X42" s="13">
        <f t="shared" si="1"/>
        <v>0</v>
      </c>
      <c r="Y42" s="37">
        <f t="shared" si="2"/>
        <v>0</v>
      </c>
      <c r="Z42" s="6">
        <f t="shared" si="3"/>
        <v>0</v>
      </c>
      <c r="AA42" s="6"/>
    </row>
    <row r="43" spans="1:27" x14ac:dyDescent="0.25">
      <c r="A43" s="5">
        <v>33</v>
      </c>
      <c r="B43" s="108" t="s">
        <v>211</v>
      </c>
      <c r="C43" s="108"/>
      <c r="D43" s="13"/>
      <c r="E43" s="13"/>
      <c r="F43" s="13"/>
      <c r="G43" s="25"/>
      <c r="H43" s="13" t="s">
        <v>7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7"/>
      <c r="T43" s="13"/>
      <c r="U43" s="13"/>
      <c r="V43" s="13"/>
      <c r="W43" s="6">
        <f t="shared" si="0"/>
        <v>0</v>
      </c>
      <c r="X43" s="13">
        <f t="shared" si="1"/>
        <v>0</v>
      </c>
      <c r="Y43" s="37">
        <f t="shared" si="2"/>
        <v>1</v>
      </c>
      <c r="Z43" s="6">
        <f t="shared" si="3"/>
        <v>0</v>
      </c>
      <c r="AA43" s="6"/>
    </row>
    <row r="44" spans="1:27" x14ac:dyDescent="0.25">
      <c r="A44" s="5">
        <v>34</v>
      </c>
      <c r="B44" s="108" t="s">
        <v>212</v>
      </c>
      <c r="C44" s="108"/>
      <c r="D44" s="13"/>
      <c r="E44" s="13"/>
      <c r="F44" s="13"/>
      <c r="G44" s="25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7"/>
      <c r="T44" s="13"/>
      <c r="U44" s="13"/>
      <c r="V44" s="13"/>
      <c r="W44" s="6">
        <f t="shared" si="0"/>
        <v>0</v>
      </c>
      <c r="X44" s="13">
        <f t="shared" si="1"/>
        <v>0</v>
      </c>
      <c r="Y44" s="37">
        <f t="shared" si="2"/>
        <v>0</v>
      </c>
      <c r="Z44" s="6">
        <f t="shared" si="3"/>
        <v>0</v>
      </c>
      <c r="AA44" s="6"/>
    </row>
    <row r="45" spans="1:27" x14ac:dyDescent="0.25">
      <c r="A45" s="5">
        <v>35</v>
      </c>
      <c r="B45" s="108" t="s">
        <v>213</v>
      </c>
      <c r="C45" s="108"/>
      <c r="D45" s="13"/>
      <c r="E45" s="13"/>
      <c r="F45" s="13" t="s">
        <v>7</v>
      </c>
      <c r="G45" s="25" t="s">
        <v>7</v>
      </c>
      <c r="H45" s="13" t="s">
        <v>7</v>
      </c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7"/>
      <c r="T45" s="13"/>
      <c r="U45" s="13"/>
      <c r="V45" s="13"/>
      <c r="W45" s="6">
        <f t="shared" si="0"/>
        <v>0</v>
      </c>
      <c r="X45" s="13">
        <f t="shared" si="1"/>
        <v>0</v>
      </c>
      <c r="Y45" s="37">
        <f t="shared" si="2"/>
        <v>3</v>
      </c>
      <c r="Z45" s="6">
        <f t="shared" si="3"/>
        <v>0</v>
      </c>
      <c r="AA45" s="6"/>
    </row>
    <row r="46" spans="1:27" x14ac:dyDescent="0.25">
      <c r="A46" s="4">
        <v>36</v>
      </c>
      <c r="B46" s="108" t="s">
        <v>214</v>
      </c>
      <c r="C46" s="108"/>
      <c r="D46" s="18"/>
      <c r="E46" s="18"/>
      <c r="F46" s="18" t="s">
        <v>7</v>
      </c>
      <c r="G46" s="26" t="s">
        <v>7</v>
      </c>
      <c r="H46" s="18" t="s">
        <v>7</v>
      </c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9"/>
      <c r="T46" s="18"/>
      <c r="U46" s="13"/>
      <c r="V46" s="13"/>
      <c r="W46" s="6">
        <f t="shared" si="0"/>
        <v>0</v>
      </c>
      <c r="X46" s="13">
        <f t="shared" si="1"/>
        <v>0</v>
      </c>
      <c r="Y46" s="37">
        <f t="shared" si="2"/>
        <v>3</v>
      </c>
      <c r="Z46" s="6">
        <f t="shared" si="3"/>
        <v>0</v>
      </c>
      <c r="AA46" s="6"/>
    </row>
    <row r="47" spans="1:27" x14ac:dyDescent="0.25">
      <c r="A47" s="30">
        <v>37</v>
      </c>
      <c r="B47" s="108" t="s">
        <v>215</v>
      </c>
      <c r="C47" s="108"/>
      <c r="D47" s="10"/>
      <c r="E47" s="10"/>
      <c r="F47" s="10"/>
      <c r="G47" s="27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3"/>
      <c r="V47" s="13"/>
      <c r="W47" s="6">
        <f t="shared" si="0"/>
        <v>0</v>
      </c>
      <c r="X47" s="13">
        <f t="shared" si="1"/>
        <v>0</v>
      </c>
      <c r="Y47" s="37">
        <f t="shared" si="2"/>
        <v>0</v>
      </c>
      <c r="Z47" s="6">
        <f t="shared" si="3"/>
        <v>0</v>
      </c>
      <c r="AA47" s="6"/>
    </row>
    <row r="48" spans="1:27" x14ac:dyDescent="0.25">
      <c r="A48" s="8">
        <v>38</v>
      </c>
      <c r="B48" s="108" t="s">
        <v>216</v>
      </c>
      <c r="C48" s="108"/>
      <c r="D48" s="20"/>
      <c r="E48" s="20"/>
      <c r="F48" s="20"/>
      <c r="G48" s="28"/>
      <c r="H48" s="20" t="s">
        <v>7</v>
      </c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0"/>
      <c r="U48" s="13"/>
      <c r="V48" s="13"/>
      <c r="W48" s="6">
        <f t="shared" si="0"/>
        <v>0</v>
      </c>
      <c r="X48" s="13">
        <f t="shared" si="1"/>
        <v>0</v>
      </c>
      <c r="Y48" s="37">
        <f t="shared" si="2"/>
        <v>1</v>
      </c>
      <c r="Z48" s="6">
        <f t="shared" si="3"/>
        <v>0</v>
      </c>
      <c r="AA48" s="6"/>
    </row>
    <row r="49" spans="1:27" x14ac:dyDescent="0.25">
      <c r="A49" s="5">
        <v>39</v>
      </c>
      <c r="B49" s="108" t="s">
        <v>217</v>
      </c>
      <c r="C49" s="108"/>
      <c r="D49" s="13"/>
      <c r="E49" s="13"/>
      <c r="F49" s="13"/>
      <c r="G49" s="25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7"/>
      <c r="T49" s="13"/>
      <c r="U49" s="13"/>
      <c r="V49" s="13"/>
      <c r="W49" s="6">
        <f t="shared" si="0"/>
        <v>0</v>
      </c>
      <c r="X49" s="13">
        <f t="shared" si="1"/>
        <v>0</v>
      </c>
      <c r="Y49" s="37">
        <f t="shared" si="2"/>
        <v>0</v>
      </c>
      <c r="Z49" s="6">
        <f t="shared" si="3"/>
        <v>0</v>
      </c>
      <c r="AA49" s="6"/>
    </row>
    <row r="50" spans="1:27" x14ac:dyDescent="0.25">
      <c r="A50" s="5">
        <v>40</v>
      </c>
      <c r="B50" s="108" t="s">
        <v>218</v>
      </c>
      <c r="C50" s="108"/>
      <c r="D50" s="13"/>
      <c r="E50" s="13"/>
      <c r="F50" s="13"/>
      <c r="G50" s="25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7"/>
      <c r="T50" s="13"/>
      <c r="U50" s="13"/>
      <c r="V50" s="13"/>
      <c r="W50" s="6">
        <f t="shared" si="0"/>
        <v>0</v>
      </c>
      <c r="X50" s="13">
        <f t="shared" si="1"/>
        <v>0</v>
      </c>
      <c r="Y50" s="37">
        <f t="shared" si="2"/>
        <v>0</v>
      </c>
      <c r="Z50" s="6">
        <f t="shared" si="3"/>
        <v>0</v>
      </c>
      <c r="AA50" s="6"/>
    </row>
    <row r="51" spans="1:27" x14ac:dyDescent="0.25">
      <c r="A51" s="5">
        <v>41</v>
      </c>
      <c r="B51" s="6"/>
      <c r="C51" s="1"/>
      <c r="D51" s="13"/>
      <c r="E51" s="13"/>
      <c r="F51" s="13"/>
      <c r="G51" s="25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7"/>
      <c r="T51" s="13"/>
      <c r="U51" s="13"/>
      <c r="V51" s="13"/>
      <c r="W51" s="6">
        <f t="shared" si="0"/>
        <v>0</v>
      </c>
      <c r="X51" s="13">
        <f t="shared" si="1"/>
        <v>0</v>
      </c>
      <c r="Y51" s="37">
        <f t="shared" si="2"/>
        <v>0</v>
      </c>
      <c r="Z51" s="6">
        <f t="shared" si="3"/>
        <v>0</v>
      </c>
      <c r="AA51" s="6"/>
    </row>
    <row r="52" spans="1:27" x14ac:dyDescent="0.25">
      <c r="A52" s="4">
        <v>42</v>
      </c>
      <c r="B52" s="6"/>
      <c r="C52" s="1"/>
      <c r="D52" s="13"/>
      <c r="E52" s="13"/>
      <c r="F52" s="13"/>
      <c r="G52" s="25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7"/>
      <c r="T52" s="13"/>
      <c r="U52" s="13"/>
      <c r="V52" s="13"/>
      <c r="W52" s="6">
        <f t="shared" si="0"/>
        <v>0</v>
      </c>
      <c r="X52" s="13">
        <f t="shared" si="1"/>
        <v>0</v>
      </c>
      <c r="Y52" s="37">
        <f t="shared" si="2"/>
        <v>0</v>
      </c>
      <c r="Z52" s="6">
        <f t="shared" si="3"/>
        <v>0</v>
      </c>
      <c r="AA52" s="6"/>
    </row>
    <row r="53" spans="1:27" x14ac:dyDescent="0.25">
      <c r="A53" s="5">
        <v>43</v>
      </c>
      <c r="B53" s="6"/>
      <c r="C53" s="1"/>
      <c r="D53" s="13"/>
      <c r="E53" s="13"/>
      <c r="F53" s="13"/>
      <c r="G53" s="25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7"/>
      <c r="T53" s="13"/>
      <c r="U53" s="13"/>
      <c r="V53" s="13"/>
      <c r="W53" s="6">
        <f t="shared" si="0"/>
        <v>0</v>
      </c>
      <c r="X53" s="13">
        <f t="shared" si="1"/>
        <v>0</v>
      </c>
      <c r="Y53" s="37">
        <f t="shared" si="2"/>
        <v>0</v>
      </c>
      <c r="Z53" s="6">
        <f t="shared" si="3"/>
        <v>0</v>
      </c>
      <c r="AA53" s="6"/>
    </row>
    <row r="54" spans="1:27" x14ac:dyDescent="0.25">
      <c r="F54" s="33">
        <v>45555</v>
      </c>
      <c r="G54" s="29">
        <v>45560</v>
      </c>
      <c r="H54" s="33">
        <v>45562</v>
      </c>
    </row>
  </sheetData>
  <mergeCells count="76">
    <mergeCell ref="T1:T10"/>
    <mergeCell ref="U1:U10"/>
    <mergeCell ref="V1:V10"/>
    <mergeCell ref="W1:W3"/>
    <mergeCell ref="X1:X3"/>
    <mergeCell ref="Y1:Y3"/>
    <mergeCell ref="Z1:AA3"/>
    <mergeCell ref="W4:W10"/>
    <mergeCell ref="X4:X10"/>
    <mergeCell ref="Y4:Y10"/>
    <mergeCell ref="Z4:Z10"/>
    <mergeCell ref="AA4:AA10"/>
    <mergeCell ref="A9:B10"/>
    <mergeCell ref="P9:P10"/>
    <mergeCell ref="C3:O4"/>
    <mergeCell ref="C7:O7"/>
    <mergeCell ref="A8:B8"/>
    <mergeCell ref="C8:C10"/>
    <mergeCell ref="P7:S7"/>
    <mergeCell ref="A1:B7"/>
    <mergeCell ref="R8:R10"/>
    <mergeCell ref="S8:S10"/>
    <mergeCell ref="Q9:Q10"/>
    <mergeCell ref="D8:D10"/>
    <mergeCell ref="E8:E10"/>
    <mergeCell ref="F8:F10"/>
    <mergeCell ref="G8:G10"/>
    <mergeCell ref="M8:M10"/>
    <mergeCell ref="N8:N10"/>
    <mergeCell ref="O8:O10"/>
    <mergeCell ref="P8:Q8"/>
    <mergeCell ref="H8:H10"/>
    <mergeCell ref="I8:I10"/>
    <mergeCell ref="J8:J10"/>
    <mergeCell ref="K8:K10"/>
    <mergeCell ref="L8:L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</mergeCells>
  <conditionalFormatting sqref="B11:C50">
    <cfRule type="expression" dxfId="5" priority="1">
      <formula>$B11&lt;&gt;""</formula>
    </cfRule>
  </conditionalFormatting>
  <conditionalFormatting sqref="X11:X53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{723141F5-3F6C-45BD-AB31-3CFD231F7651}</x14:id>
        </ext>
      </extLst>
    </cfRule>
  </conditionalFormatting>
  <conditionalFormatting sqref="Y11:Y5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{0BD5C1B6-57BD-4CE9-BC83-7D47D3E73B65}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3141F5-3F6C-45BD-AB31-3CFD231F765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X11:X53</xm:sqref>
        </x14:conditionalFormatting>
        <x14:conditionalFormatting xmlns:xm="http://schemas.microsoft.com/office/excel/2006/main">
          <x14:cfRule type="dataBar" id="{0BD5C1B6-57BD-4CE9-BC83-7D47D3E73B6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Y11:Y53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307217B-A35D-4208-968C-52F6F1F53788}">
          <x14:formula1>
            <xm:f>BD!$B$4:$B$6</xm:f>
          </x14:formula1>
          <xm:sqref>C51:C53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E6C54-AE20-4D17-AD22-FD1EC3459478}">
  <sheetPr>
    <tabColor rgb="FFFFFF00"/>
  </sheetPr>
  <dimension ref="B3:H25"/>
  <sheetViews>
    <sheetView tabSelected="1" topLeftCell="A3" workbookViewId="0">
      <selection activeCell="J13" sqref="J13"/>
    </sheetView>
  </sheetViews>
  <sheetFormatPr baseColWidth="10" defaultRowHeight="13.8" x14ac:dyDescent="0.25"/>
  <sheetData>
    <row r="3" spans="2:8" ht="15.6" x14ac:dyDescent="0.3">
      <c r="B3" t="s">
        <v>15</v>
      </c>
      <c r="D3" t="s">
        <v>97</v>
      </c>
      <c r="F3" s="92" t="s">
        <v>93</v>
      </c>
      <c r="G3" s="92" t="s">
        <v>221</v>
      </c>
      <c r="H3" s="92" t="s">
        <v>95</v>
      </c>
    </row>
    <row r="4" spans="2:8" ht="15.6" x14ac:dyDescent="0.3">
      <c r="B4" t="s">
        <v>16</v>
      </c>
      <c r="D4" s="81" t="s">
        <v>98</v>
      </c>
      <c r="F4" s="95">
        <v>6</v>
      </c>
      <c r="G4" s="95">
        <v>3.38</v>
      </c>
      <c r="H4" s="95">
        <v>2.15</v>
      </c>
    </row>
    <row r="5" spans="2:8" ht="15.6" x14ac:dyDescent="0.3">
      <c r="B5" t="s">
        <v>17</v>
      </c>
      <c r="D5" s="82" t="s">
        <v>99</v>
      </c>
      <c r="F5" s="95">
        <v>5.7</v>
      </c>
      <c r="G5" s="95">
        <v>3.46</v>
      </c>
      <c r="H5" s="95">
        <v>2.23</v>
      </c>
    </row>
    <row r="6" spans="2:8" ht="15.6" x14ac:dyDescent="0.3">
      <c r="F6" s="95">
        <v>5.4</v>
      </c>
      <c r="G6" s="95">
        <v>3.54</v>
      </c>
      <c r="H6" s="95">
        <v>2.31</v>
      </c>
    </row>
    <row r="7" spans="2:8" ht="15.6" x14ac:dyDescent="0.3">
      <c r="F7" s="95">
        <v>5.0999999999999996</v>
      </c>
      <c r="G7" s="95">
        <v>4.0199999999999996</v>
      </c>
      <c r="H7" s="95">
        <v>2.39</v>
      </c>
    </row>
    <row r="8" spans="2:8" ht="15.6" x14ac:dyDescent="0.3">
      <c r="F8" s="95">
        <v>4.8</v>
      </c>
      <c r="G8" s="95">
        <v>4.0999999999999996</v>
      </c>
      <c r="H8" s="95">
        <v>2.4700000000000002</v>
      </c>
    </row>
    <row r="9" spans="2:8" ht="15.6" x14ac:dyDescent="0.3">
      <c r="F9" s="95">
        <v>4.5</v>
      </c>
      <c r="G9" s="95">
        <v>4.18</v>
      </c>
      <c r="H9" s="95">
        <v>2.5499999999999998</v>
      </c>
    </row>
    <row r="10" spans="2:8" ht="15.6" x14ac:dyDescent="0.3">
      <c r="F10" s="95">
        <v>4.2</v>
      </c>
      <c r="G10" s="95">
        <v>4.26</v>
      </c>
      <c r="H10" s="95">
        <v>3.03</v>
      </c>
    </row>
    <row r="11" spans="2:8" ht="15.6" x14ac:dyDescent="0.3">
      <c r="F11" s="95">
        <v>3.9</v>
      </c>
      <c r="G11" s="95">
        <v>4.34</v>
      </c>
      <c r="H11" s="95">
        <v>3.11</v>
      </c>
    </row>
    <row r="12" spans="2:8" ht="15.6" x14ac:dyDescent="0.3">
      <c r="F12" s="95">
        <v>3.6</v>
      </c>
      <c r="G12" s="95">
        <v>4.42</v>
      </c>
      <c r="H12" s="95">
        <v>3.19</v>
      </c>
    </row>
    <row r="13" spans="2:8" ht="15.6" x14ac:dyDescent="0.3">
      <c r="F13" s="95">
        <v>3.3</v>
      </c>
      <c r="G13" s="95">
        <v>4.5</v>
      </c>
      <c r="H13" s="95">
        <v>3.27</v>
      </c>
    </row>
    <row r="14" spans="2:8" ht="15.6" x14ac:dyDescent="0.3">
      <c r="F14" s="95">
        <v>3</v>
      </c>
      <c r="G14" s="95">
        <v>4.58</v>
      </c>
      <c r="H14" s="95">
        <v>3.35</v>
      </c>
    </row>
    <row r="15" spans="2:8" ht="15.6" x14ac:dyDescent="0.3">
      <c r="F15" s="95">
        <v>2.7</v>
      </c>
      <c r="G15" s="95">
        <v>5.0599999999999996</v>
      </c>
      <c r="H15" s="95">
        <v>3.43</v>
      </c>
    </row>
    <row r="16" spans="2:8" ht="15.6" x14ac:dyDescent="0.3">
      <c r="F16" s="95">
        <v>2.4</v>
      </c>
      <c r="G16" s="95">
        <v>5.14</v>
      </c>
      <c r="H16" s="95">
        <v>3.51</v>
      </c>
    </row>
    <row r="17" spans="4:8" ht="15.6" x14ac:dyDescent="0.3">
      <c r="F17" s="95">
        <v>2.1</v>
      </c>
      <c r="G17" s="95">
        <v>5.22</v>
      </c>
      <c r="H17" s="95">
        <v>3.59</v>
      </c>
    </row>
    <row r="18" spans="4:8" ht="15.6" x14ac:dyDescent="0.3">
      <c r="F18" s="95">
        <v>1.8</v>
      </c>
      <c r="G18" s="95">
        <v>5.3</v>
      </c>
      <c r="H18" s="95">
        <v>4.07</v>
      </c>
    </row>
    <row r="19" spans="4:8" ht="15.6" x14ac:dyDescent="0.3">
      <c r="F19" s="95">
        <v>1.5</v>
      </c>
      <c r="G19" s="95">
        <v>5.38</v>
      </c>
      <c r="H19" s="95">
        <v>4.1500000000000004</v>
      </c>
    </row>
    <row r="20" spans="4:8" ht="15.6" x14ac:dyDescent="0.3">
      <c r="F20" s="95">
        <v>1.2</v>
      </c>
      <c r="G20" s="95">
        <v>5.46</v>
      </c>
      <c r="H20" s="95">
        <v>4.2300000000000004</v>
      </c>
    </row>
    <row r="21" spans="4:8" ht="15.6" x14ac:dyDescent="0.3">
      <c r="F21" s="95">
        <v>0.9</v>
      </c>
      <c r="G21" s="95">
        <v>5.54</v>
      </c>
      <c r="H21" s="95">
        <v>4.3099999999999996</v>
      </c>
    </row>
    <row r="22" spans="4:8" ht="15.6" x14ac:dyDescent="0.3">
      <c r="F22" s="95">
        <v>0.6</v>
      </c>
      <c r="G22" s="95">
        <v>6.02</v>
      </c>
      <c r="H22" s="95">
        <v>4.3899999999999997</v>
      </c>
    </row>
    <row r="23" spans="4:8" ht="15.6" x14ac:dyDescent="0.3">
      <c r="F23" s="95">
        <v>0.3</v>
      </c>
      <c r="G23" s="95">
        <v>6.1</v>
      </c>
      <c r="H23" s="95">
        <v>4.47</v>
      </c>
    </row>
    <row r="25" spans="4:8" ht="14.4" x14ac:dyDescent="0.3">
      <c r="D25" s="43"/>
    </row>
  </sheetData>
  <dataValidations count="1">
    <dataValidation type="list" allowBlank="1" showInputMessage="1" showErrorMessage="1" sqref="D3:D5" xr:uid="{C63F1125-E9AD-471D-98FC-1A5DE8B392F4}">
      <formula1>$D$4:$D$5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9AEEB-D83F-4284-9CF5-15CD9A66D697}">
  <sheetPr>
    <tabColor rgb="FF7030A0"/>
  </sheetPr>
  <dimension ref="C3:M24"/>
  <sheetViews>
    <sheetView workbookViewId="0">
      <selection activeCell="C3" sqref="C3:F24"/>
    </sheetView>
  </sheetViews>
  <sheetFormatPr baseColWidth="10" defaultRowHeight="13.8" x14ac:dyDescent="0.25"/>
  <sheetData>
    <row r="3" spans="3:13" ht="23.4" x14ac:dyDescent="0.25">
      <c r="C3" s="274" t="s">
        <v>88</v>
      </c>
      <c r="D3" s="274"/>
      <c r="E3" s="274"/>
      <c r="F3" s="79"/>
      <c r="G3" s="269" t="s">
        <v>89</v>
      </c>
      <c r="H3" s="270" t="s">
        <v>90</v>
      </c>
      <c r="I3" s="271" t="s">
        <v>91</v>
      </c>
      <c r="J3" s="273" t="s">
        <v>92</v>
      </c>
    </row>
    <row r="4" spans="3:13" x14ac:dyDescent="0.25">
      <c r="C4" s="69" t="s">
        <v>93</v>
      </c>
      <c r="D4" s="70" t="s">
        <v>94</v>
      </c>
      <c r="E4" s="71" t="s">
        <v>95</v>
      </c>
      <c r="F4" s="71" t="s">
        <v>100</v>
      </c>
      <c r="G4" s="269"/>
      <c r="H4" s="270"/>
      <c r="I4" s="272"/>
      <c r="J4" s="273"/>
      <c r="M4" t="s">
        <v>101</v>
      </c>
    </row>
    <row r="5" spans="3:13" x14ac:dyDescent="0.25">
      <c r="C5" s="72">
        <v>6</v>
      </c>
      <c r="D5" s="72">
        <v>3.4</v>
      </c>
      <c r="E5" s="73">
        <v>2.17</v>
      </c>
      <c r="F5" s="73"/>
      <c r="G5" s="74"/>
      <c r="H5" s="75" t="str" cm="1">
        <f t="array" ref="H5">_xlfn.IFS(G5=0,"",G5&lt;=3.4,6,G5&lt;=3.48,5.7,G5&lt;=3.56,5.4,G5&lt;=4.04,5.1,G5&lt;=4.12,4.8,G5&lt;=4.2,4.5,G5&lt;=4.28,4.2,G5&lt;=4.36,3.9,G5&lt;=4.44,3.6,G5&lt;=4.52,3.3,G5&lt;=5,3,G5&lt;=5.08,2.7,G5&lt;=5.16,2.4,G5&lt;=5.24,2.1,G5&lt;=5.32,1.8,G5&lt;=5.4,1.5,G5&lt;=5.48,1.2,G5&lt;=5.56,0.9,G5&lt;=6.04,0.6,G5&lt;=6.12,30)</f>
        <v/>
      </c>
      <c r="I5" s="76"/>
      <c r="J5" s="77" t="str" cm="1">
        <f t="array" ref="J5">_xlfn.IFS(I5=0,"",I5&lt;=2.17,6,I5&lt;=2.25,5.7,I5&lt;=2.33,5.4,I5&lt;=2.41,5.1,I5&lt;=2.49,4.8,I5&lt;=2.57,4.5,I5&lt;=3.05,4.2,I5&lt;=3.13,3.9,I5&lt;=3.21,3.6,I5&lt;=3.29,3.3,I5&lt;=3.37,3,I5&lt;=3.45,2.7,I5&lt;=3.53,2.4,I5&lt;=4.01,2.1,I5&lt;=4.09,1.8,I5&lt;=4.17,1.5,I5&lt;=4.25,1.2,I5&lt;=4.33,0.9,I5&lt;=4.41,0.6,I5&lt;=4.49,0.3,I5&gt;4.49,0)</f>
        <v/>
      </c>
      <c r="M5" t="s">
        <v>102</v>
      </c>
    </row>
    <row r="6" spans="3:13" x14ac:dyDescent="0.25">
      <c r="C6" s="72">
        <v>5.7</v>
      </c>
      <c r="D6" s="72">
        <v>3.48</v>
      </c>
      <c r="E6" s="73">
        <v>2.25</v>
      </c>
      <c r="F6" s="73"/>
      <c r="G6" s="74"/>
      <c r="H6" s="75"/>
      <c r="I6" s="83"/>
      <c r="J6" s="77" t="str" cm="1">
        <f t="array" ref="J6">_xlfn.IFS(I6=0,"",I6&lt;=2.17,6,I6&lt;=2.25,5.7,I6&lt;=2.33,5.4,I6&lt;=2.41,5.1,I6&lt;=2.49,4.8,I6&lt;=2.57,4.5,I6&lt;=3.05,4.2,I6&lt;=3.13,3.9,I6&lt;=3.21,3.6,I6&lt;=3.29,3.3,I6&lt;=3.37,3,I6&lt;=3.45,2.7,I6&lt;=3.53,2.4,I6&lt;=4.01,2.1,I6&lt;=4.09,1.8,I6&lt;=4.17,1.5,I6&lt;=4.25,1.2,I6&lt;=4.33,0.9,I6&lt;=4.41,0.6,I6&lt;=4.49,0.3,I6&gt;4.49,0)</f>
        <v/>
      </c>
    </row>
    <row r="7" spans="3:13" x14ac:dyDescent="0.25">
      <c r="C7" s="72">
        <v>5.4</v>
      </c>
      <c r="D7" s="72">
        <v>3.56</v>
      </c>
      <c r="E7" s="73">
        <v>2.33</v>
      </c>
      <c r="F7" s="73"/>
      <c r="G7" s="74"/>
      <c r="H7" s="75"/>
      <c r="I7" s="78"/>
      <c r="J7" s="77" t="str" cm="1">
        <f t="array" ref="J7">_xlfn.IFS(I7=0,"",I7&lt;=2.17,6,I7&lt;=2.25,5.7,I7&lt;=2.33,5.4,I7&lt;=2.41,5.1,I7&lt;=2.49,4.8,I7&lt;=2.57,4.5,I7&lt;=3.05,4.2,I7&lt;=3.13,3.9,I7&lt;=3.21,3.6,I7&lt;=3.29,3.3,I7&lt;=3.37,3,I7&lt;=3.45,2.7,I7&lt;=3.53,2.4,I7&lt;=4.01,2.1,I7&lt;=4.09,1.8,I7&lt;=4.17,1.5,I7&lt;=4.25,1.2,I7&lt;=4.33,0.9,I7&lt;=4.41,0.6,I7&lt;=4.49,0.3,I7&gt;4.49,0)</f>
        <v/>
      </c>
    </row>
    <row r="8" spans="3:13" x14ac:dyDescent="0.25">
      <c r="C8" s="72">
        <v>5.0999999999999996</v>
      </c>
      <c r="D8" s="72">
        <v>4.04</v>
      </c>
      <c r="E8" s="73">
        <v>2.41</v>
      </c>
      <c r="F8" s="73"/>
      <c r="G8" s="74"/>
      <c r="H8" s="75"/>
      <c r="I8" s="78"/>
      <c r="J8" s="77" t="str" cm="1">
        <f t="array" ref="J8">_xlfn.IFS(I8=0,"",I8&lt;=2.17,6,I8&lt;=2.25,5.7,I8&lt;=2.33,5.4,I8&lt;=2.41,5.1,I8&lt;=2.49,4.8,I8&lt;=2.57,4.5,I8&lt;=3.05,4.2,I8&lt;=3.13,3.9,I8&lt;=3.21,3.6,I8&lt;=3.29,3.3,I8&lt;=3.37,3,I8&lt;=3.45,2.7,I8&lt;=3.53,2.4,I8&lt;=4.01,2.1,I8&lt;=4.09,1.8,I8&lt;=4.17,1.5,I8&lt;=4.25,1.2,I8&lt;=4.33,0.9,I8&lt;=4.41,0.6,I8&lt;=4.49,0.3,I8&gt;4.49,0)</f>
        <v/>
      </c>
    </row>
    <row r="9" spans="3:13" x14ac:dyDescent="0.25">
      <c r="C9" s="72">
        <v>4.8</v>
      </c>
      <c r="D9" s="72">
        <v>4.12</v>
      </c>
      <c r="E9" s="73">
        <v>2.4900000000000002</v>
      </c>
      <c r="F9" s="73"/>
      <c r="G9" s="74"/>
      <c r="H9" s="75" t="str" cm="1">
        <f t="array" ref="H9">_xlfn.IFS(G9=0,"",G9&lt;=3.4,6,G9&lt;=3.48,5.7,G9&lt;=3.56,5.4,G9&lt;=4.04,5.1,G9&lt;=4.12,4.8,G9&lt;=4.2,4.5,G9&lt;=4.28,4.2,G9&lt;=4.36,3.9,G9&lt;=4.44,3.6,G9&lt;=4.52,3.3,G9&lt;=5,3,G9&lt;=5.08,2.7,G9&lt;=5.16,2.4,G9&lt;=5.24,2.1,G9&lt;=5.32,1.8,G9&lt;=5.4,1.5,G9&lt;=5.48,1.2,G9&lt;=5.56,0.9,G9&lt;=6.04,0.6,G9&lt;=6.12,30)</f>
        <v/>
      </c>
      <c r="I9" s="78"/>
      <c r="J9" s="77" t="str" cm="1">
        <f t="array" ref="J9">_xlfn.IFS(I9=0,"",I9&lt;=2.17,6,I9&lt;=2.25,5.7,I9&lt;=2.33,5.4,I9&lt;=2.41,5.1,I9&lt;=2.49,4.8,I9&lt;=2.57,4.5,I9&lt;=3.05,4.2,I9&lt;=3.13,3.9,I9&lt;=3.21,3.6,I9&lt;=3.29,3.3,I9&lt;=3.37,3,I9&lt;=3.45,2.7,I9&lt;=3.53,2.4,I9&lt;=4.01,2.1,I9&lt;=4.09,1.8,I9&lt;=4.17,1.5,I9&lt;=4.25,1.2,I9&lt;=4.33,0.9,I9&lt;=4.41,0.6,I9&lt;=4.49,0.3,I9&gt;4.49,0)</f>
        <v/>
      </c>
    </row>
    <row r="10" spans="3:13" x14ac:dyDescent="0.25">
      <c r="C10" s="72">
        <v>4.5</v>
      </c>
      <c r="D10" s="72">
        <v>4.2</v>
      </c>
      <c r="E10" s="73">
        <v>2.57</v>
      </c>
      <c r="F10" s="73"/>
      <c r="G10" s="74"/>
      <c r="H10" s="75" t="str" cm="1">
        <f t="array" ref="H10">_xlfn.IFS(G10=0,"",G10&lt;=3.4,6,G10&lt;=3.48,5.7,G10&lt;=3.56,5.4,G10&lt;=4.04,5.1,G10&lt;=4.12,4.8,G10&lt;=4.2,4.5,G10&lt;=4.28,4.2,G10&lt;=4.36,3.9,G10&lt;=4.44,3.6,G10&lt;=4.52,3.3,G10&lt;=5,3,G10&lt;=5.08,2.7,G10&lt;=5.16,2.4,G10&lt;=5.24,2.1,G10&lt;=5.32,1.8,G10&lt;=5.4,1.5,G10&lt;=5.48,1.2,G10&lt;=5.56,0.9,G10&lt;=6.04,0.6,G10&lt;=6.12,30)</f>
        <v/>
      </c>
      <c r="I10" s="78"/>
      <c r="J10" s="77" t="str" cm="1">
        <f t="array" ref="J10">_xlfn.IFS(I10=0,"",I10&lt;=2.17,6,I10&lt;=2.25,5.7,I10&lt;=2.33,5.4,I10&lt;=2.41,5.1,I10&lt;=2.49,4.8,I10&lt;=2.57,4.5,I10&lt;=3.05,4.2,I10&lt;=3.13,3.9,I10&lt;=3.21,3.6,I10&lt;=3.29,3.3,I10&lt;=3.37,3,I10&lt;=3.45,2.7,I10&lt;=3.53,2.4,I10&lt;=4.01,2.1,I10&lt;=4.09,1.8,I10&lt;=4.17,1.5,I10&lt;=4.25,1.2,I10&lt;=4.33,0.9,I10&lt;=4.41,0.6,I10&lt;=4.49,0.3,I10&gt;4.49,0)</f>
        <v/>
      </c>
    </row>
    <row r="11" spans="3:13" x14ac:dyDescent="0.25">
      <c r="C11" s="72">
        <v>4.2</v>
      </c>
      <c r="D11" s="72">
        <v>4.28</v>
      </c>
      <c r="E11" s="73">
        <v>3.05</v>
      </c>
      <c r="F11" s="73"/>
      <c r="G11" s="74"/>
      <c r="H11" s="75" t="str" cm="1">
        <f t="array" ref="H11">_xlfn.IFS(G11=0,"",G11&lt;=3.4,6,G11&lt;=3.48,5.7,G11&lt;=3.56,5.4,G11&lt;=4.04,5.1,G11&lt;=4.12,4.8,G11&lt;=4.2,4.5,G11&lt;=4.28,4.2,G11&lt;=4.36,3.9,G11&lt;=4.44,3.6,G11&lt;=4.52,3.3,G11&lt;=5,3,G11&lt;=5.08,2.7,G11&lt;=5.16,2.4,G11&lt;=5.24,2.1,G11&lt;=5.32,1.8,G11&lt;=5.4,1.5,G11&lt;=5.48,1.2,G11&lt;=5.56,0.9,G11&lt;=6.04,0.6,G11&lt;=6.12,30)</f>
        <v/>
      </c>
      <c r="I11" s="78"/>
      <c r="J11" s="77" t="str" cm="1">
        <f t="array" ref="J11">_xlfn.IFS(I11=0,"",I11&lt;=2.17,6,I11&lt;=2.25,5.7,I11&lt;=2.33,5.4,I11&lt;=2.41,5.1,I11&lt;=2.49,4.8,I11&lt;=2.57,4.5,I11&lt;=3.05,4.2,I11&lt;=3.13,3.9,I11&lt;=3.21,3.6,I11&lt;=3.29,3.3,I11&lt;=3.37,3,I11&lt;=3.45,2.7,I11&lt;=3.53,2.4,I11&lt;=4.01,2.1,I11&lt;=4.09,1.8,I11&lt;=4.17,1.5,I11&lt;=4.25,1.2,I11&lt;=4.33,0.9,I11&lt;=4.41,0.6,I11&lt;=4.49,0.3,I11&gt;4.49,0)</f>
        <v/>
      </c>
    </row>
    <row r="12" spans="3:13" x14ac:dyDescent="0.25">
      <c r="C12" s="72">
        <v>3.9</v>
      </c>
      <c r="D12" s="72">
        <v>4.3600000000000003</v>
      </c>
      <c r="E12" s="73">
        <v>3.13</v>
      </c>
      <c r="F12" s="73"/>
      <c r="G12" s="74"/>
      <c r="H12" s="75" t="str" cm="1">
        <f t="array" ref="H12">_xlfn.IFS(G12=0,"",G12&lt;=3.4,6,G12&lt;=3.48,5.7,G12&lt;=3.56,5.4,G12&lt;=4.04,5.1,G12&lt;=4.12,4.8,G12&lt;=4.2,4.5,G12&lt;=4.28,4.2,G12&lt;=4.36,3.9,G12&lt;=4.44,3.6,G12&lt;=4.52,3.3,G12&lt;=5,3,G12&lt;=5.08,2.7,G12&lt;=5.16,2.4,G12&lt;=5.24,2.1,G12&lt;=5.32,1.8,G12&lt;=5.4,1.5,G12&lt;=5.48,1.2,G12&lt;=5.56,0.9,G12&lt;=6.04,0.6,G12&lt;=6.12,30)</f>
        <v/>
      </c>
      <c r="I12" s="78"/>
      <c r="J12" s="77" t="str" cm="1">
        <f t="array" ref="J12">_xlfn.IFS(I12=0,"",I12&lt;=2.17,6,I12&lt;=2.25,5.7,I12&lt;=2.33,5.4,I12&lt;=2.41,5.1,I12&lt;=2.49,4.8,I12&lt;=2.57,4.5,I12&lt;=3.05,4.2,I12&lt;=3.13,3.9,I12&lt;=3.21,3.6,I12&lt;=3.29,3.3,I12&lt;=3.37,3,I12&lt;=3.45,2.7,I12&lt;=3.53,2.4,I12&lt;=4.01,2.1,I12&lt;=4.09,1.8,I12&lt;=4.17,1.5,I12&lt;=4.25,1.2,I12&lt;=4.33,0.9,I12&lt;=4.41,0.6,I12&lt;=4.49,0.3,I12&gt;4.49,0)</f>
        <v/>
      </c>
    </row>
    <row r="13" spans="3:13" x14ac:dyDescent="0.25">
      <c r="C13" s="72">
        <v>3.6</v>
      </c>
      <c r="D13" s="72">
        <v>4.4400000000000004</v>
      </c>
      <c r="E13" s="73">
        <v>3.21</v>
      </c>
      <c r="F13" s="73"/>
      <c r="G13" s="74"/>
      <c r="H13" s="75" t="str" cm="1">
        <f t="array" ref="H13">_xlfn.IFS(G13=0,"",G13&lt;=3.4,6,G13&lt;=3.48,5.7,G13&lt;=3.56,5.4,G13&lt;=4.04,5.1,G13&lt;=4.12,4.8,G13&lt;=4.2,4.5,G13&lt;=4.28,4.2,G13&lt;=4.36,3.9,G13&lt;=4.44,3.6,G13&lt;=4.52,3.3,G13&lt;=5,3,G13&lt;=5.08,2.7,G13&lt;=5.16,2.4,G13&lt;=5.24,2.1,G13&lt;=5.32,1.8,G13&lt;=5.4,1.5,G13&lt;=5.48,1.2,G13&lt;=5.56,0.9,G13&lt;=6.04,0.6,G13&lt;=6.12,30)</f>
        <v/>
      </c>
      <c r="I13" s="78"/>
      <c r="J13" s="77" t="str" cm="1">
        <f t="array" ref="J13">_xlfn.IFS(I13=0,"",I13&lt;=2.17,6,I13&lt;=2.25,5.7,I13&lt;=2.33,5.4,I13&lt;=2.41,5.1,I13&lt;=2.49,4.8,I13&lt;=2.57,4.5,I13&lt;=3.05,4.2,I13&lt;=3.13,3.9,I13&lt;=3.21,3.6,I13&lt;=3.29,3.3,I13&lt;=3.37,3,I13&lt;=3.45,2.7,I13&lt;=3.53,2.4,I13&lt;=4.01,2.1,I13&lt;=4.09,1.8,I13&lt;=4.17,1.5,I13&lt;=4.25,1.2,I13&lt;=4.33,0.9,I13&lt;=4.41,0.6,I13&lt;=4.49,0.3,I13&gt;4.49,0)</f>
        <v/>
      </c>
    </row>
    <row r="14" spans="3:13" x14ac:dyDescent="0.25">
      <c r="C14" s="72">
        <v>3.3</v>
      </c>
      <c r="D14" s="72">
        <v>4.5199999999999996</v>
      </c>
      <c r="E14" s="73">
        <v>3.29</v>
      </c>
      <c r="F14" s="73"/>
      <c r="G14" s="74"/>
      <c r="H14" s="75" t="str" cm="1">
        <f t="array" ref="H14">_xlfn.IFS(G14=0,"",G14&lt;=3.4,6,G14&lt;=3.48,5.7,G14&lt;=3.56,5.4,G14&lt;=4.04,5.1,G14&lt;=4.12,4.8,G14&lt;=4.2,4.5,G14&lt;=4.28,4.2,G14&lt;=4.36,3.9,G14&lt;=4.44,3.6,G14&lt;=4.52,3.3,G14&lt;=5,3,G14&lt;=5.08,2.7,G14&lt;=5.16,2.4,G14&lt;=5.24,2.1,G14&lt;=5.32,1.8,G14&lt;=5.4,1.5,G14&lt;=5.48,1.2,G14&lt;=5.56,0.9,G14&lt;=6.04,0.6,G14&lt;=6.12,30)</f>
        <v/>
      </c>
      <c r="I14" s="78"/>
      <c r="J14" s="77" t="str" cm="1">
        <f t="array" ref="J14">_xlfn.IFS(I14=0,"",I14&lt;=2.17,6,I14&lt;=2.25,5.7,I14&lt;=2.33,5.4,I14&lt;=2.41,5.1,I14&lt;=2.49,4.8,I14&lt;=2.57,4.5,I14&lt;=3.05,4.2,I14&lt;=3.13,3.9,I14&lt;=3.21,3.6,I14&lt;=3.29,3.3,I14&lt;=3.37,3,I14&lt;=3.45,2.7,I14&lt;=3.53,2.4,I14&lt;=4.01,2.1,I14&lt;=4.09,1.8,I14&lt;=4.17,1.5,I14&lt;=4.25,1.2,I14&lt;=4.33,0.9,I14&lt;=4.41,0.6,I14&lt;=4.49,0.3,I14&gt;4.49,0)</f>
        <v/>
      </c>
    </row>
    <row r="15" spans="3:13" x14ac:dyDescent="0.25">
      <c r="C15" s="72">
        <v>3</v>
      </c>
      <c r="D15" s="72">
        <v>5</v>
      </c>
      <c r="E15" s="73">
        <v>3.37</v>
      </c>
      <c r="F15" s="73"/>
      <c r="G15" s="74"/>
      <c r="H15" s="75" t="str" cm="1">
        <f t="array" ref="H15">_xlfn.IFS(G15=0,"",G15&lt;=3.4,6,G15&lt;=3.48,5.7,G15&lt;=3.56,5.4,G15&lt;=4.04,5.1,G15&lt;=4.12,4.8,G15&lt;=4.2,4.5,G15&lt;=4.28,4.2,G15&lt;=4.36,3.9,G15&lt;=4.44,3.6,G15&lt;=4.52,3.3,G15&lt;=5,3,G15&lt;=5.08,2.7,G15&lt;=5.16,2.4,G15&lt;=5.24,2.1,G15&lt;=5.32,1.8,G15&lt;=5.4,1.5,G15&lt;=5.48,1.2,G15&lt;=5.56,0.9,G15&lt;=6.04,0.6,G15&lt;=6.12,30)</f>
        <v/>
      </c>
      <c r="I15" s="78"/>
      <c r="J15" s="77" t="str" cm="1">
        <f t="array" ref="J15">_xlfn.IFS(I15=0,"",I15&lt;=2.17,6,I15&lt;=2.25,5.7,I15&lt;=2.33,5.4,I15&lt;=2.41,5.1,I15&lt;=2.49,4.8,I15&lt;=2.57,4.5,I15&lt;=3.05,4.2,I15&lt;=3.13,3.9,I15&lt;=3.21,3.6,I15&lt;=3.29,3.3,I15&lt;=3.37,3,I15&lt;=3.45,2.7,I15&lt;=3.53,2.4,I15&lt;=4.01,2.1,I15&lt;=4.09,1.8,I15&lt;=4.17,1.5,I15&lt;=4.25,1.2,I15&lt;=4.33,0.9,I15&lt;=4.41,0.6,I15&lt;=4.49,0.3,I15&gt;4.49,0)</f>
        <v/>
      </c>
    </row>
    <row r="16" spans="3:13" x14ac:dyDescent="0.25">
      <c r="C16" s="72">
        <v>2.7</v>
      </c>
      <c r="D16" s="72">
        <v>5.08</v>
      </c>
      <c r="E16" s="73">
        <v>3.45</v>
      </c>
      <c r="F16" s="73"/>
      <c r="G16" s="74"/>
      <c r="H16" s="75" t="str" cm="1">
        <f t="array" ref="H16">_xlfn.IFS(G16=0,"",G16&lt;=3.4,6,G16&lt;=3.48,5.7,G16&lt;=3.56,5.4,G16&lt;=4.04,5.1,G16&lt;=4.12,4.8,G16&lt;=4.2,4.5,G16&lt;=4.28,4.2,G16&lt;=4.36,3.9,G16&lt;=4.44,3.6,G16&lt;=4.52,3.3,G16&lt;=5,3,G16&lt;=5.08,2.7,G16&lt;=5.16,2.4,G16&lt;=5.24,2.1,G16&lt;=5.32,1.8,G16&lt;=5.4,1.5,G16&lt;=5.48,1.2,G16&lt;=5.56,0.9,G16&lt;=6.04,0.6,G16&lt;=6.12,30)</f>
        <v/>
      </c>
      <c r="I16" s="78"/>
      <c r="J16" s="77" t="str" cm="1">
        <f t="array" ref="J16">_xlfn.IFS(I16=0,"",I16&lt;=2.17,6,I16&lt;=2.25,5.7,I16&lt;=2.33,5.4,I16&lt;=2.41,5.1,I16&lt;=2.49,4.8,I16&lt;=2.57,4.5,I16&lt;=3.05,4.2,I16&lt;=3.13,3.9,I16&lt;=3.21,3.6,I16&lt;=3.29,3.3,I16&lt;=3.37,3,I16&lt;=3.45,2.7,I16&lt;=3.53,2.4,I16&lt;=4.01,2.1,I16&lt;=4.09,1.8,I16&lt;=4.17,1.5,I16&lt;=4.25,1.2,I16&lt;=4.33,0.9,I16&lt;=4.41,0.6,I16&lt;=4.49,0.3,I16&gt;4.49,0)</f>
        <v/>
      </c>
    </row>
    <row r="17" spans="3:10" x14ac:dyDescent="0.25">
      <c r="C17" s="72">
        <v>2.4</v>
      </c>
      <c r="D17" s="72">
        <v>5.16</v>
      </c>
      <c r="E17" s="73">
        <v>3.53</v>
      </c>
      <c r="F17" s="73"/>
      <c r="G17" s="74"/>
      <c r="H17" s="75" t="str" cm="1">
        <f t="array" ref="H17">_xlfn.IFS(G17=0,"",G17&lt;=3.4,6,G17&lt;=3.48,5.7,G17&lt;=3.56,5.4,G17&lt;=4.04,5.1,G17&lt;=4.12,4.8,G17&lt;=4.2,4.5,G17&lt;=4.28,4.2,G17&lt;=4.36,3.9,G17&lt;=4.44,3.6,G17&lt;=4.52,3.3,G17&lt;=5,3,G17&lt;=5.08,2.7,G17&lt;=5.16,2.4,G17&lt;=5.24,2.1,G17&lt;=5.32,1.8,G17&lt;=5.4,1.5,G17&lt;=5.48,1.2,G17&lt;=5.56,0.9,G17&lt;=6.04,0.6,G17&lt;=6.12,30)</f>
        <v/>
      </c>
      <c r="I17" s="78"/>
      <c r="J17" s="77" t="str" cm="1">
        <f t="array" ref="J17">_xlfn.IFS(I17=0,"",I17&lt;=2.17,6,I17&lt;=2.25,5.7,I17&lt;=2.33,5.4,I17&lt;=2.41,5.1,I17&lt;=2.49,4.8,I17&lt;=2.57,4.5,I17&lt;=3.05,4.2,I17&lt;=3.13,3.9,I17&lt;=3.21,3.6,I17&lt;=3.29,3.3,I17&lt;=3.37,3,I17&lt;=3.45,2.7,I17&lt;=3.53,2.4,I17&lt;=4.01,2.1,I17&lt;=4.09,1.8,I17&lt;=4.17,1.5,I17&lt;=4.25,1.2,I17&lt;=4.33,0.9,I17&lt;=4.41,0.6,I17&lt;=4.49,0.3,I17&gt;4.49,0)</f>
        <v/>
      </c>
    </row>
    <row r="18" spans="3:10" x14ac:dyDescent="0.25">
      <c r="C18" s="72">
        <v>2.1</v>
      </c>
      <c r="D18" s="72">
        <v>5.24</v>
      </c>
      <c r="E18" s="73">
        <v>4.01</v>
      </c>
      <c r="F18" s="73"/>
      <c r="G18" s="74"/>
      <c r="H18" s="75" t="str" cm="1">
        <f t="array" ref="H18">_xlfn.IFS(G18=0,"",G18&lt;=3.4,6,G18&lt;=3.48,5.7,G18&lt;=3.56,5.4,G18&lt;=4.04,5.1,G18&lt;=4.12,4.8,G18&lt;=4.2,4.5,G18&lt;=4.28,4.2,G18&lt;=4.36,3.9,G18&lt;=4.44,3.6,G18&lt;=4.52,3.3,G18&lt;=5,3,G18&lt;=5.08,2.7,G18&lt;=5.16,2.4,G18&lt;=5.24,2.1,G18&lt;=5.32,1.8,G18&lt;=5.4,1.5,G18&lt;=5.48,1.2,G18&lt;=5.56,0.9,G18&lt;=6.04,0.6,G18&lt;=6.12,30)</f>
        <v/>
      </c>
      <c r="I18" s="78"/>
      <c r="J18" s="77" t="str" cm="1">
        <f t="array" ref="J18">_xlfn.IFS(I18=0,"",I18&lt;=2.17,6,I18&lt;=2.25,5.7,I18&lt;=2.33,5.4,I18&lt;=2.41,5.1,I18&lt;=2.49,4.8,I18&lt;=2.57,4.5,I18&lt;=3.05,4.2,I18&lt;=3.13,3.9,I18&lt;=3.21,3.6,I18&lt;=3.29,3.3,I18&lt;=3.37,3,I18&lt;=3.45,2.7,I18&lt;=3.53,2.4,I18&lt;=4.01,2.1,I18&lt;=4.09,1.8,I18&lt;=4.17,1.5,I18&lt;=4.25,1.2,I18&lt;=4.33,0.9,I18&lt;=4.41,0.6,I18&lt;=4.49,0.3,I18&gt;4.49,0)</f>
        <v/>
      </c>
    </row>
    <row r="19" spans="3:10" x14ac:dyDescent="0.25">
      <c r="C19" s="72">
        <v>1.8</v>
      </c>
      <c r="D19" s="72">
        <v>5.32</v>
      </c>
      <c r="E19" s="73">
        <v>4.09</v>
      </c>
      <c r="F19" s="73"/>
      <c r="G19" s="74"/>
      <c r="H19" s="75" t="str" cm="1">
        <f t="array" ref="H19">_xlfn.IFS(G19=0,"",G19&lt;=3.4,6,G19&lt;=3.48,5.7,G19&lt;=3.56,5.4,G19&lt;=4.04,5.1,G19&lt;=4.12,4.8,G19&lt;=4.2,4.5,G19&lt;=4.28,4.2,G19&lt;=4.36,3.9,G19&lt;=4.44,3.6,G19&lt;=4.52,3.3,G19&lt;=5,3,G19&lt;=5.08,2.7,G19&lt;=5.16,2.4,G19&lt;=5.24,2.1,G19&lt;=5.32,1.8,G19&lt;=5.4,1.5,G19&lt;=5.48,1.2,G19&lt;=5.56,0.9,G19&lt;=6.04,0.6,G19&lt;=6.12,30)</f>
        <v/>
      </c>
      <c r="I19" s="78"/>
      <c r="J19" s="77" t="str" cm="1">
        <f t="array" ref="J19">_xlfn.IFS(I19=0,"",I19&lt;=2.17,6,I19&lt;=2.25,5.7,I19&lt;=2.33,5.4,I19&lt;=2.41,5.1,I19&lt;=2.49,4.8,I19&lt;=2.57,4.5,I19&lt;=3.05,4.2,I19&lt;=3.13,3.9,I19&lt;=3.21,3.6,I19&lt;=3.29,3.3,I19&lt;=3.37,3,I19&lt;=3.45,2.7,I19&lt;=3.53,2.4,I19&lt;=4.01,2.1,I19&lt;=4.09,1.8,I19&lt;=4.17,1.5,I19&lt;=4.25,1.2,I19&lt;=4.33,0.9,I19&lt;=4.41,0.6,I19&lt;=4.49,0.3,I19&gt;4.49,0)</f>
        <v/>
      </c>
    </row>
    <row r="20" spans="3:10" x14ac:dyDescent="0.25">
      <c r="C20" s="72">
        <v>1.5</v>
      </c>
      <c r="D20" s="72">
        <v>5.4</v>
      </c>
      <c r="E20" s="73">
        <v>4.17</v>
      </c>
      <c r="F20" s="73"/>
      <c r="G20" s="74"/>
      <c r="H20" s="75" t="str" cm="1">
        <f t="array" ref="H20">_xlfn.IFS(G20=0,"",G20&lt;=3.4,6,G20&lt;=3.48,5.7,G20&lt;=3.56,5.4,G20&lt;=4.04,5.1,G20&lt;=4.12,4.8,G20&lt;=4.2,4.5,G20&lt;=4.28,4.2,G20&lt;=4.36,3.9,G20&lt;=4.44,3.6,G20&lt;=4.52,3.3,G20&lt;=5,3,G20&lt;=5.08,2.7,G20&lt;=5.16,2.4,G20&lt;=5.24,2.1,G20&lt;=5.32,1.8,G20&lt;=5.4,1.5,G20&lt;=5.48,1.2,G20&lt;=5.56,0.9,G20&lt;=6.04,0.6,G20&lt;=6.12,30)</f>
        <v/>
      </c>
      <c r="I20" s="78"/>
      <c r="J20" s="77" t="str" cm="1">
        <f t="array" ref="J20">_xlfn.IFS(I20=0,"",I20&lt;=2.17,6,I20&lt;=2.25,5.7,I20&lt;=2.33,5.4,I20&lt;=2.41,5.1,I20&lt;=2.49,4.8,I20&lt;=2.57,4.5,I20&lt;=3.05,4.2,I20&lt;=3.13,3.9,I20&lt;=3.21,3.6,I20&lt;=3.29,3.3,I20&lt;=3.37,3,I20&lt;=3.45,2.7,I20&lt;=3.53,2.4,I20&lt;=4.01,2.1,I20&lt;=4.09,1.8,I20&lt;=4.17,1.5,I20&lt;=4.25,1.2,I20&lt;=4.33,0.9,I20&lt;=4.41,0.6,I20&lt;=4.49,0.3,I20&gt;4.49,0)</f>
        <v/>
      </c>
    </row>
    <row r="21" spans="3:10" x14ac:dyDescent="0.25">
      <c r="C21" s="72">
        <v>1.2</v>
      </c>
      <c r="D21" s="72">
        <v>5.48</v>
      </c>
      <c r="E21" s="73">
        <v>4.25</v>
      </c>
      <c r="F21" s="73"/>
      <c r="G21" s="74"/>
      <c r="H21" s="75" t="str" cm="1">
        <f t="array" ref="H21">_xlfn.IFS(G21=0,"",G21&lt;=3.4,6,G21&lt;=3.48,5.7,G21&lt;=3.56,5.4,G21&lt;=4.04,5.1,G21&lt;=4.12,4.8,G21&lt;=4.2,4.5,G21&lt;=4.28,4.2,G21&lt;=4.36,3.9,G21&lt;=4.44,3.6,G21&lt;=4.52,3.3,G21&lt;=5,3,G21&lt;=5.08,2.7,G21&lt;=5.16,2.4,G21&lt;=5.24,2.1,G21&lt;=5.32,1.8,G21&lt;=5.4,1.5,G21&lt;=5.48,1.2,G21&lt;=5.56,0.9,G21&lt;=6.04,0.6,G21&lt;=6.12,30)</f>
        <v/>
      </c>
      <c r="I21" s="78"/>
      <c r="J21" s="77" t="str" cm="1">
        <f t="array" ref="J21">_xlfn.IFS(I21=0,"",I21&lt;=2.17,6,I21&lt;=2.25,5.7,I21&lt;=2.33,5.4,I21&lt;=2.41,5.1,I21&lt;=2.49,4.8,I21&lt;=2.57,4.5,I21&lt;=3.05,4.2,I21&lt;=3.13,3.9,I21&lt;=3.21,3.6,I21&lt;=3.29,3.3,I21&lt;=3.37,3,I21&lt;=3.45,2.7,I21&lt;=3.53,2.4,I21&lt;=4.01,2.1,I21&lt;=4.09,1.8,I21&lt;=4.17,1.5,I21&lt;=4.25,1.2,I21&lt;=4.33,0.9,I21&lt;=4.41,0.6,I21&lt;=4.49,0.3,I21&gt;4.49,0)</f>
        <v/>
      </c>
    </row>
    <row r="22" spans="3:10" x14ac:dyDescent="0.25">
      <c r="C22" s="72">
        <v>0.9</v>
      </c>
      <c r="D22" s="72">
        <v>5.56</v>
      </c>
      <c r="E22" s="73">
        <v>4.33</v>
      </c>
      <c r="F22" s="73"/>
      <c r="G22" s="74"/>
      <c r="H22" s="75" t="str" cm="1">
        <f t="array" ref="H22">_xlfn.IFS(G22=0,"",G22&lt;=3.4,6,G22&lt;=3.48,5.7,G22&lt;=3.56,5.4,G22&lt;=4.04,5.1,G22&lt;=4.12,4.8,G22&lt;=4.2,4.5,G22&lt;=4.28,4.2,G22&lt;=4.36,3.9,G22&lt;=4.44,3.6,G22&lt;=4.52,3.3,G22&lt;=5,3,G22&lt;=5.08,2.7,G22&lt;=5.16,2.4,G22&lt;=5.24,2.1,G22&lt;=5.32,1.8,G22&lt;=5.4,1.5,G22&lt;=5.48,1.2,G22&lt;=5.56,0.9,G22&lt;=6.04,0.6,G22&lt;=6.12,30)</f>
        <v/>
      </c>
      <c r="I22" s="78"/>
      <c r="J22" s="77" t="str" cm="1">
        <f t="array" ref="J22">_xlfn.IFS(I22=0,"",I22&lt;=2.17,6,I22&lt;=2.25,5.7,I22&lt;=2.33,5.4,I22&lt;=2.41,5.1,I22&lt;=2.49,4.8,I22&lt;=2.57,4.5,I22&lt;=3.05,4.2,I22&lt;=3.13,3.9,I22&lt;=3.21,3.6,I22&lt;=3.29,3.3,I22&lt;=3.37,3,I22&lt;=3.45,2.7,I22&lt;=3.53,2.4,I22&lt;=4.01,2.1,I22&lt;=4.09,1.8,I22&lt;=4.17,1.5,I22&lt;=4.25,1.2,I22&lt;=4.33,0.9,I22&lt;=4.41,0.6,I22&lt;=4.49,0.3,I22&gt;4.49,0)</f>
        <v/>
      </c>
    </row>
    <row r="23" spans="3:10" x14ac:dyDescent="0.25">
      <c r="C23" s="72">
        <v>0.6</v>
      </c>
      <c r="D23" s="72">
        <v>6.04</v>
      </c>
      <c r="E23" s="73">
        <v>4.41</v>
      </c>
      <c r="F23" s="73"/>
      <c r="G23" s="74"/>
      <c r="H23" s="75" t="str" cm="1">
        <f t="array" ref="H23">_xlfn.IFS(G23=0,"",G23&lt;=3.4,6,G23&lt;=3.48,5.7,G23&lt;=3.56,5.4,G23&lt;=4.04,5.1,G23&lt;=4.12,4.8,G23&lt;=4.2,4.5,G23&lt;=4.28,4.2,G23&lt;=4.36,3.9,G23&lt;=4.44,3.6,G23&lt;=4.52,3.3,G23&lt;=5,3,G23&lt;=5.08,2.7,G23&lt;=5.16,2.4,G23&lt;=5.24,2.1,G23&lt;=5.32,1.8,G23&lt;=5.4,1.5,G23&lt;=5.48,1.2,G23&lt;=5.56,0.9,G23&lt;=6.04,0.6,G23&lt;=6.12,30)</f>
        <v/>
      </c>
      <c r="I23" s="78"/>
      <c r="J23" s="77" t="str" cm="1">
        <f t="array" ref="J23">_xlfn.IFS(I23=0,"",I23&lt;=2.17,6,I23&lt;=2.25,5.7,I23&lt;=2.33,5.4,I23&lt;=2.41,5.1,I23&lt;=2.49,4.8,I23&lt;=2.57,4.5,I23&lt;=3.05,4.2,I23&lt;=3.13,3.9,I23&lt;=3.21,3.6,I23&lt;=3.29,3.3,I23&lt;=3.37,3,I23&lt;=3.45,2.7,I23&lt;=3.53,2.4,I23&lt;=4.01,2.1,I23&lt;=4.09,1.8,I23&lt;=4.17,1.5,I23&lt;=4.25,1.2,I23&lt;=4.33,0.9,I23&lt;=4.41,0.6,I23&lt;=4.49,0.3,I23&gt;4.49,0)</f>
        <v/>
      </c>
    </row>
    <row r="24" spans="3:10" x14ac:dyDescent="0.25">
      <c r="C24" s="72">
        <v>0.3</v>
      </c>
      <c r="D24" s="72">
        <v>6.12</v>
      </c>
      <c r="E24" s="73">
        <v>4.49</v>
      </c>
      <c r="F24" s="73"/>
      <c r="G24" s="74"/>
      <c r="H24" s="75" t="str" cm="1">
        <f t="array" ref="H24">_xlfn.IFS(G24=0,"",G24&lt;=3.4,6,G24&lt;=3.48,5.7,G24&lt;=3.56,5.4,G24&lt;=4.04,5.1,G24&lt;=4.12,4.8,G24&lt;=4.2,4.5,G24&lt;=4.28,4.2,G24&lt;=4.36,3.9,G24&lt;=4.44,3.6,G24&lt;=4.52,3.3,G24&lt;=5,3,G24&lt;=5.08,2.7,G24&lt;=5.16,2.4,G24&lt;=5.24,2.1,G24&lt;=5.32,1.8,G24&lt;=5.4,1.5,G24&lt;=5.48,1.2,G24&lt;=5.56,0.9,G24&lt;=6.04,0.6,G24&lt;=6.12,30)</f>
        <v/>
      </c>
      <c r="I24" s="78"/>
      <c r="J24" s="77" t="str" cm="1">
        <f t="array" ref="J24">_xlfn.IFS(I24=0,"",I24&lt;=2.17,6,I24&lt;=2.25,5.7,I24&lt;=2.33,5.4,I24&lt;=2.41,5.1,I24&lt;=2.49,4.8,I24&lt;=2.57,4.5,I24&lt;=3.05,4.2,I24&lt;=3.13,3.9,I24&lt;=3.21,3.6,I24&lt;=3.29,3.3,I24&lt;=3.37,3,I24&lt;=3.45,2.7,I24&lt;=3.53,2.4,I24&lt;=4.01,2.1,I24&lt;=4.09,1.8,I24&lt;=4.17,1.5,I24&lt;=4.25,1.2,I24&lt;=4.33,0.9,I24&lt;=4.41,0.6,I24&lt;=4.49,0.3,I24&gt;4.49,0)</f>
        <v/>
      </c>
    </row>
  </sheetData>
  <mergeCells count="5">
    <mergeCell ref="G3:G4"/>
    <mergeCell ref="H3:H4"/>
    <mergeCell ref="I3:I4"/>
    <mergeCell ref="J3:J4"/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1AC5</vt:lpstr>
      <vt:lpstr>1AC-6</vt:lpstr>
      <vt:lpstr>1AC-7</vt:lpstr>
      <vt:lpstr>1AC-8</vt:lpstr>
      <vt:lpstr>1AC6</vt:lpstr>
      <vt:lpstr>1AC7</vt:lpstr>
      <vt:lpstr>1AC8</vt:lpstr>
      <vt:lpstr>BD</vt:lpstr>
      <vt:lpstr>performance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AHBI</dc:creator>
  <cp:lastModifiedBy>AHBIZZA MOULAY AHMED</cp:lastModifiedBy>
  <dcterms:created xsi:type="dcterms:W3CDTF">2024-09-22T11:10:34Z</dcterms:created>
  <dcterms:modified xsi:type="dcterms:W3CDTF">2024-11-18T10:26:58Z</dcterms:modified>
</cp:coreProperties>
</file>