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groupeeiffage-my.sharepoint.com/personal/pierrick_corbin_eiffage_com/Documents/Bureau/"/>
    </mc:Choice>
  </mc:AlternateContent>
  <xr:revisionPtr revIDLastSave="0" documentId="8_{AE358D64-F2BE-47D9-9756-0B31DD2FC545}" xr6:coauthVersionLast="47" xr6:coauthVersionMax="47" xr10:uidLastSave="{00000000-0000-0000-0000-000000000000}"/>
  <bookViews>
    <workbookView xWindow="1605" yWindow="1905" windowWidth="25920" windowHeight="16845" tabRatio="774" xr2:uid="{DA463B96-4166-4462-BFBA-BD13AE1BAB21}"/>
  </bookViews>
  <sheets>
    <sheet name="Formulaire de saisi" sheetId="18" r:id="rId1"/>
    <sheet name="Rapport" sheetId="5" r:id="rId2"/>
    <sheet name="Bilan" sheetId="2" r:id="rId3"/>
    <sheet name="Base de donnée" sheetId="6" r:id="rId4"/>
    <sheet name="Norme" sheetId="12" r:id="rId5"/>
    <sheet name="Donnée" sheetId="11" r:id="rId6"/>
  </sheets>
  <definedNames>
    <definedName name="_xleta.N" hidden="1" xlm="1">#NAME?</definedName>
    <definedName name="_xleta.NOT" hidden="1" xlm="1">#NAME?</definedName>
    <definedName name="Conformité" localSheetId="0">Tableau3[Conformité]</definedName>
    <definedName name="Conformité">Tableau3[Conformité]</definedName>
    <definedName name="Norme" localSheetId="0">Tableau6[Norme]</definedName>
    <definedName name="Norme">Tableau6[Norme]</definedName>
    <definedName name="Num_Identification" localSheetId="0">Tab_Base[N°identification]</definedName>
    <definedName name="Num_Identification">Tab_Base[N°identification]</definedName>
    <definedName name="Verificateur" localSheetId="0">Tab_Verificateur[Noms Vérificateur]</definedName>
    <definedName name="Verificateur">Tab_Verificateur[Noms Vérificateur]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7" i="18" l="1"/>
  <c r="E55" i="18"/>
  <c r="E58" i="18" s="1"/>
  <c r="E56" i="18"/>
  <c r="E54" i="18"/>
  <c r="E53" i="18"/>
  <c r="E52" i="18"/>
  <c r="C31" i="5"/>
  <c r="H24" i="5"/>
  <c r="H25" i="5"/>
  <c r="H23" i="5"/>
  <c r="I25" i="5"/>
  <c r="I23" i="5"/>
  <c r="I24" i="5"/>
  <c r="H5" i="18"/>
  <c r="E57" i="18" l="1"/>
  <c r="I26" i="5"/>
</calcChain>
</file>

<file path=xl/sharedStrings.xml><?xml version="1.0" encoding="utf-8"?>
<sst xmlns="http://schemas.openxmlformats.org/spreadsheetml/2006/main" count="512" uniqueCount="188">
  <si>
    <t>CONSTAT DE VERIFICATION</t>
  </si>
  <si>
    <t>INSTRUMENT VERIFIE</t>
  </si>
  <si>
    <t>Désignation</t>
  </si>
  <si>
    <t xml:space="preserve">Constructeur </t>
  </si>
  <si>
    <t>Numéro de série</t>
  </si>
  <si>
    <t>N°identification</t>
  </si>
  <si>
    <t xml:space="preserve">Date du contrôle </t>
  </si>
  <si>
    <t>Vérificateur</t>
  </si>
  <si>
    <t>Température</t>
  </si>
  <si>
    <t>Humidité relative</t>
  </si>
  <si>
    <t>Etalons et instruments utilisés</t>
  </si>
  <si>
    <t>Observation</t>
  </si>
  <si>
    <t xml:space="preserve"> Marquage 
de l'empreinte</t>
  </si>
  <si>
    <t>Absence
 de bavure</t>
  </si>
  <si>
    <t>Section</t>
  </si>
  <si>
    <t xml:space="preserve">Force de 
rupture </t>
  </si>
  <si>
    <t>Conformité</t>
  </si>
  <si>
    <t>Force de traction minimun</t>
  </si>
  <si>
    <t>CONDITION DE MESURE</t>
  </si>
  <si>
    <t>Modèle</t>
  </si>
  <si>
    <t>OBSERVATION</t>
  </si>
  <si>
    <t>RESULTAT DE MESURE</t>
  </si>
  <si>
    <t>Vitesse de traction</t>
  </si>
  <si>
    <t>Min</t>
  </si>
  <si>
    <t>Max</t>
  </si>
  <si>
    <t>Type d'essai</t>
  </si>
  <si>
    <t xml:space="preserve">Résistance de traction </t>
  </si>
  <si>
    <t>CONCLUSION</t>
  </si>
  <si>
    <t xml:space="preserve">Position 
cosse / embout </t>
  </si>
  <si>
    <t>Numéro du contrôle</t>
  </si>
  <si>
    <t>Date</t>
  </si>
  <si>
    <t>N° série</t>
  </si>
  <si>
    <t>Norme</t>
  </si>
  <si>
    <t>SIG-SER-BML-6001</t>
  </si>
  <si>
    <t>C130</t>
  </si>
  <si>
    <t>L36947</t>
  </si>
  <si>
    <t>NF C 20-130</t>
  </si>
  <si>
    <t>SIG-SER-BML-6002</t>
  </si>
  <si>
    <t>C130-26</t>
  </si>
  <si>
    <t>L36946</t>
  </si>
  <si>
    <t>SIG-SER-BML-1801</t>
  </si>
  <si>
    <t>HT120</t>
  </si>
  <si>
    <t>15AM174</t>
  </si>
  <si>
    <t>SIG-SER-BMS-1802</t>
  </si>
  <si>
    <t>14AW208</t>
  </si>
  <si>
    <t>SIG-SER-BML-1803</t>
  </si>
  <si>
    <t>HT45E</t>
  </si>
  <si>
    <t>17AR201</t>
  </si>
  <si>
    <t>SIG-SER-BMS-1804</t>
  </si>
  <si>
    <t>17AR621</t>
  </si>
  <si>
    <t>SIG-OUT-BML-5501</t>
  </si>
  <si>
    <t>KKEK3</t>
  </si>
  <si>
    <t>752338JQ578</t>
  </si>
  <si>
    <t>NF EN 60352-2</t>
  </si>
  <si>
    <t>SIG-OUT-BML-5503</t>
  </si>
  <si>
    <t>752338JQ568</t>
  </si>
  <si>
    <t>SIG-OUT-BMS-5502</t>
  </si>
  <si>
    <t>752338JQ526</t>
  </si>
  <si>
    <t>SIG-OUT-BML-5504</t>
  </si>
  <si>
    <t>KKEK3/K2F</t>
  </si>
  <si>
    <t>1056528PP033</t>
  </si>
  <si>
    <t>SIG-SER-BML-1701</t>
  </si>
  <si>
    <t>MRD50</t>
  </si>
  <si>
    <t>SIG-SER-BML-1702</t>
  </si>
  <si>
    <t>SIG-SER-BMS-1702</t>
  </si>
  <si>
    <t>MRD51</t>
  </si>
  <si>
    <t>SIG-SER-BMS-1704</t>
  </si>
  <si>
    <t>MRD52</t>
  </si>
  <si>
    <t>SIG-SER-BML-1401</t>
  </si>
  <si>
    <t>TH1-90</t>
  </si>
  <si>
    <t>MTR16118</t>
  </si>
  <si>
    <t>NF C 63-023</t>
  </si>
  <si>
    <t>SIG-SER-BML-1402</t>
  </si>
  <si>
    <t>MTR21268</t>
  </si>
  <si>
    <t>SIG-SER-BML-1407</t>
  </si>
  <si>
    <t>MTR22062</t>
  </si>
  <si>
    <t>SIG-SER-BML-1501</t>
  </si>
  <si>
    <t>MTR16121</t>
  </si>
  <si>
    <t>SIG-SER-BML-1502</t>
  </si>
  <si>
    <t>MTR16122</t>
  </si>
  <si>
    <t>SIG-SER-BMS-1403</t>
  </si>
  <si>
    <t>MTR16120</t>
  </si>
  <si>
    <t>SIG-SER-BMS-1404</t>
  </si>
  <si>
    <t>MTR16141</t>
  </si>
  <si>
    <t>SIG-SER-BMS-1405</t>
  </si>
  <si>
    <t>MTR22063</t>
  </si>
  <si>
    <t>SIG-SER-BML-1507</t>
  </si>
  <si>
    <t>TH1-S</t>
  </si>
  <si>
    <t>MTR22095</t>
  </si>
  <si>
    <t>SIG-SER-BMS-1503</t>
  </si>
  <si>
    <t>MTR16123</t>
  </si>
  <si>
    <t>SIG-SER-BMS-1504</t>
  </si>
  <si>
    <t>MTR16124</t>
  </si>
  <si>
    <t>SIG-SER-BMS-1505</t>
  </si>
  <si>
    <t>MTR22093</t>
  </si>
  <si>
    <t>SIG-OUT-BML-4601</t>
  </si>
  <si>
    <t>TH2</t>
  </si>
  <si>
    <t>MTR18172</t>
  </si>
  <si>
    <t>NF F 00-363</t>
  </si>
  <si>
    <t>SIG-OUT-BMS-4602</t>
  </si>
  <si>
    <t>MTR18171</t>
  </si>
  <si>
    <t>SIG-SER-BML-1601</t>
  </si>
  <si>
    <t>TH3-2</t>
  </si>
  <si>
    <t>SIG-SER-BML-1602</t>
  </si>
  <si>
    <t>SIG-SER-BML-1607</t>
  </si>
  <si>
    <t>SIG-SER-BMS-1603</t>
  </si>
  <si>
    <t>SIG-SER-BMS-1604</t>
  </si>
  <si>
    <t>SIG-SER-BMS-1605</t>
  </si>
  <si>
    <t>Echantillon 1</t>
  </si>
  <si>
    <t>Echantillon 2</t>
  </si>
  <si>
    <t>Echantillon 3</t>
  </si>
  <si>
    <t xml:space="preserve">Norme du controlé </t>
  </si>
  <si>
    <t>L'instrument est déclaré</t>
  </si>
  <si>
    <t xml:space="preserve">aux prescriptions </t>
  </si>
  <si>
    <t>Vitesse Mini</t>
  </si>
  <si>
    <t>Pince</t>
  </si>
  <si>
    <t>Fabriquant</t>
  </si>
  <si>
    <t>Cembre</t>
  </si>
  <si>
    <t>Echantillion 1
Section</t>
  </si>
  <si>
    <t xml:space="preserve">Echantillion 1 
Position 
cosse / embout </t>
  </si>
  <si>
    <t>Echantillion 1
 Marquage 
de l'empreinte</t>
  </si>
  <si>
    <t>Echantillion 1
Absence
 de bavure</t>
  </si>
  <si>
    <t xml:space="preserve">Echantillion 1
Force de 
rupture </t>
  </si>
  <si>
    <t>Echantillion 2
Section2</t>
  </si>
  <si>
    <t>Echantillion 2
Position 
cosse / embout</t>
  </si>
  <si>
    <t>Echantillion 2
 Marquage 
de l'empreinte</t>
  </si>
  <si>
    <t>Echantillion 2
Absence
 de bavure</t>
  </si>
  <si>
    <t>Echantillion 2
Force de 
rupture</t>
  </si>
  <si>
    <t>Echantillion 3
Section</t>
  </si>
  <si>
    <t>Echantillion 3
Position 
cosse / embout</t>
  </si>
  <si>
    <t>Echantillion 3
Marquage 
de l'empreinte</t>
  </si>
  <si>
    <t>Echantillion 3 Absence
 de bavure</t>
  </si>
  <si>
    <t>Echantillion 3 Force de 
rupture</t>
  </si>
  <si>
    <t>Noms Vérificateur</t>
  </si>
  <si>
    <t>Section du fils 1</t>
  </si>
  <si>
    <t>Section du fils 2</t>
  </si>
  <si>
    <t>Section du fils 3</t>
  </si>
  <si>
    <t>Vérificateur 1</t>
  </si>
  <si>
    <t>Vérificateur 2</t>
  </si>
  <si>
    <t>Vérificateur 3</t>
  </si>
  <si>
    <t>Vérificateur 4</t>
  </si>
  <si>
    <t>Vérificateur 5</t>
  </si>
  <si>
    <t>Vérificateur 6</t>
  </si>
  <si>
    <t>Vérificateur 7</t>
  </si>
  <si>
    <t>Vérificateur 8</t>
  </si>
  <si>
    <t>Vérificateur 9</t>
  </si>
  <si>
    <t>Températeur Mini</t>
  </si>
  <si>
    <t>Températeur Maxi</t>
  </si>
  <si>
    <t>Humidité relative Maxi</t>
  </si>
  <si>
    <t>Humidité relative Mini</t>
  </si>
  <si>
    <t>Vitesse Maxi</t>
  </si>
  <si>
    <t>Condition d'essai</t>
  </si>
  <si>
    <t>Voir rapport du banc d'essai</t>
  </si>
  <si>
    <t>Force de traction</t>
  </si>
  <si>
    <t>&gt;95</t>
  </si>
  <si>
    <t>40x la section</t>
  </si>
  <si>
    <t>150x la section</t>
  </si>
  <si>
    <t>&lt;4</t>
  </si>
  <si>
    <t>15°C</t>
  </si>
  <si>
    <t>35°C</t>
  </si>
  <si>
    <t>Numéro d'identification</t>
  </si>
  <si>
    <t>Hydrométrie</t>
  </si>
  <si>
    <t>Absence  de bavure</t>
  </si>
  <si>
    <t>Echantillion n°1</t>
  </si>
  <si>
    <t>Echantillion n°2</t>
  </si>
  <si>
    <t>Echantillion n°3</t>
  </si>
  <si>
    <t>Position de la cosse</t>
  </si>
  <si>
    <t>Marquage de l'empreinte</t>
  </si>
  <si>
    <t>Oui</t>
  </si>
  <si>
    <t>Non</t>
  </si>
  <si>
    <t>Force de rupture mini</t>
  </si>
  <si>
    <t>Valeur de rupture</t>
  </si>
  <si>
    <t>Formulaire d'un nouveau contrôle</t>
  </si>
  <si>
    <t>Formulaire d'un nouveau équipement</t>
  </si>
  <si>
    <t>Caractéristique</t>
  </si>
  <si>
    <t>Type de pince</t>
  </si>
  <si>
    <t>Vérificateur:</t>
  </si>
  <si>
    <t>Vitesse de traction Mini</t>
  </si>
  <si>
    <t>Vitesse de traction Maxi</t>
  </si>
  <si>
    <t>Force 1</t>
  </si>
  <si>
    <t>Colonne1</t>
  </si>
  <si>
    <t>hghg</t>
  </si>
  <si>
    <t>FD</t>
  </si>
  <si>
    <t>Conforme</t>
  </si>
  <si>
    <t>Non conforme</t>
  </si>
  <si>
    <t>conforme</t>
  </si>
  <si>
    <t>a définir</t>
  </si>
  <si>
    <t>Norme du 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</si>
</sst>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\°\C"/>
    <numFmt numFmtId="165" formatCode="0.0%"/>
  </numFmts>
  <fonts count="1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3" tint="0.499984740745262"/>
      <name val="Aptos Narrow"/>
      <family val="2"/>
      <scheme val="minor"/>
    </font>
    <font>
      <sz val="8"/>
      <color theme="3" tint="0.499984740745262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9"/>
      <color rgb="FFFF0000"/>
      <name val="Aptos Narrow"/>
      <family val="2"/>
      <scheme val="minor"/>
    </font>
    <font>
      <sz val="11"/>
      <color rgb="FF000000"/>
      <name val="Aptos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3" borderId="1" xfId="0" applyFill="1" applyBorder="1"/>
    <xf numFmtId="0" fontId="0" fillId="3" borderId="9" xfId="0" applyFill="1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0" fillId="0" borderId="17" xfId="0" applyBorder="1" applyAlignment="1">
      <alignment vertical="center"/>
    </xf>
    <xf numFmtId="0" fontId="5" fillId="0" borderId="0" xfId="0" applyFont="1"/>
    <xf numFmtId="0" fontId="0" fillId="0" borderId="16" xfId="0" applyBorder="1"/>
    <xf numFmtId="0" fontId="6" fillId="4" borderId="0" xfId="0" applyFont="1" applyFill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quotePrefix="1" applyAlignment="1">
      <alignment wrapText="1"/>
    </xf>
    <xf numFmtId="0" fontId="7" fillId="0" borderId="19" xfId="0" applyFont="1" applyBorder="1" applyAlignment="1">
      <alignment vertical="center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/>
    </xf>
    <xf numFmtId="0" fontId="1" fillId="5" borderId="21" xfId="0" applyFont="1" applyFill="1" applyBorder="1" applyAlignment="1">
      <alignment horizontal="center"/>
    </xf>
    <xf numFmtId="0" fontId="0" fillId="2" borderId="22" xfId="0" applyFill="1" applyBorder="1"/>
    <xf numFmtId="0" fontId="0" fillId="2" borderId="23" xfId="0" applyFill="1" applyBorder="1"/>
    <xf numFmtId="0" fontId="0" fillId="2" borderId="11" xfId="0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23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3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" fillId="5" borderId="26" xfId="0" applyFont="1" applyFill="1" applyBorder="1"/>
    <xf numFmtId="0" fontId="0" fillId="2" borderId="25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7" borderId="2" xfId="0" applyFill="1" applyBorder="1"/>
    <xf numFmtId="0" fontId="9" fillId="0" borderId="0" xfId="0" applyFont="1" applyAlignment="1">
      <alignment horizontal="center"/>
    </xf>
    <xf numFmtId="0" fontId="1" fillId="9" borderId="24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164" fontId="0" fillId="7" borderId="2" xfId="0" applyNumberFormat="1" applyFill="1" applyBorder="1" applyAlignment="1">
      <alignment horizontal="center"/>
    </xf>
    <xf numFmtId="165" fontId="0" fillId="7" borderId="2" xfId="0" applyNumberFormat="1" applyFill="1" applyBorder="1" applyAlignment="1">
      <alignment horizontal="center"/>
    </xf>
    <xf numFmtId="14" fontId="0" fillId="4" borderId="2" xfId="0" applyNumberFormat="1" applyFill="1" applyBorder="1" applyAlignment="1">
      <alignment horizontal="center"/>
    </xf>
    <xf numFmtId="0" fontId="6" fillId="7" borderId="2" xfId="0" applyFont="1" applyFill="1" applyBorder="1" applyAlignment="1">
      <alignment horizontal="centerContinuous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0" fontId="6" fillId="7" borderId="2" xfId="0" applyFont="1" applyFill="1" applyBorder="1" applyAlignment="1">
      <alignment horizontal="center" vertical="center"/>
    </xf>
    <xf numFmtId="0" fontId="0" fillId="2" borderId="0" xfId="0" applyFill="1"/>
    <xf numFmtId="0" fontId="8" fillId="0" borderId="9" xfId="0" applyFont="1" applyBorder="1" applyAlignment="1">
      <alignment horizontal="centerContinuous"/>
    </xf>
    <xf numFmtId="0" fontId="8" fillId="0" borderId="10" xfId="0" applyFont="1" applyBorder="1" applyAlignment="1">
      <alignment horizontal="centerContinuous"/>
    </xf>
    <xf numFmtId="14" fontId="0" fillId="0" borderId="0" xfId="0" applyNumberFormat="1"/>
    <xf numFmtId="0" fontId="0" fillId="0" borderId="6" xfId="0" applyBorder="1"/>
    <xf numFmtId="0" fontId="0" fillId="0" borderId="7" xfId="0" applyBorder="1"/>
    <xf numFmtId="0" fontId="0" fillId="0" borderId="8" xfId="0" applyBorder="1"/>
    <xf numFmtId="14" fontId="0" fillId="0" borderId="16" xfId="0" applyNumberFormat="1" applyBorder="1"/>
    <xf numFmtId="0" fontId="6" fillId="4" borderId="29" xfId="0" applyFont="1" applyFill="1" applyBorder="1" applyAlignment="1">
      <alignment horizontal="center" vertical="center" wrapText="1"/>
    </xf>
    <xf numFmtId="164" fontId="8" fillId="0" borderId="9" xfId="0" applyNumberFormat="1" applyFont="1" applyBorder="1" applyAlignment="1">
      <alignment horizontal="centerContinuous"/>
    </xf>
    <xf numFmtId="164" fontId="8" fillId="0" borderId="10" xfId="0" applyNumberFormat="1" applyFont="1" applyBorder="1" applyAlignment="1">
      <alignment horizontal="centerContinuous"/>
    </xf>
    <xf numFmtId="165" fontId="8" fillId="0" borderId="9" xfId="0" applyNumberFormat="1" applyFont="1" applyBorder="1" applyAlignment="1">
      <alignment horizontal="centerContinuous"/>
    </xf>
    <xf numFmtId="165" fontId="8" fillId="0" borderId="10" xfId="0" applyNumberFormat="1" applyFont="1" applyBorder="1" applyAlignment="1">
      <alignment horizontal="centerContinuous"/>
    </xf>
    <xf numFmtId="164" fontId="0" fillId="0" borderId="16" xfId="0" applyNumberFormat="1" applyBorder="1"/>
    <xf numFmtId="165" fontId="0" fillId="0" borderId="16" xfId="0" applyNumberFormat="1" applyBorder="1"/>
    <xf numFmtId="0" fontId="0" fillId="7" borderId="6" xfId="0" applyFill="1" applyBorder="1" applyAlignment="1">
      <alignment horizontal="centerContinuous"/>
    </xf>
    <xf numFmtId="0" fontId="0" fillId="7" borderId="7" xfId="0" applyFill="1" applyBorder="1" applyAlignment="1">
      <alignment horizontal="centerContinuous"/>
    </xf>
    <xf numFmtId="0" fontId="0" fillId="7" borderId="8" xfId="0" applyFill="1" applyBorder="1" applyAlignment="1">
      <alignment horizontal="centerContinuous"/>
    </xf>
    <xf numFmtId="0" fontId="7" fillId="0" borderId="12" xfId="0" applyFont="1" applyBorder="1" applyAlignment="1">
      <alignment horizontal="centerContinuous"/>
    </xf>
    <xf numFmtId="0" fontId="7" fillId="0" borderId="13" xfId="0" applyFont="1" applyBorder="1" applyAlignment="1">
      <alignment horizontal="centerContinuous"/>
    </xf>
    <xf numFmtId="0" fontId="7" fillId="0" borderId="14" xfId="0" applyFont="1" applyBorder="1" applyAlignment="1">
      <alignment horizontal="centerContinuous"/>
    </xf>
    <xf numFmtId="0" fontId="11" fillId="0" borderId="19" xfId="0" applyFont="1" applyBorder="1" applyAlignment="1">
      <alignment vertical="center"/>
    </xf>
    <xf numFmtId="0" fontId="0" fillId="0" borderId="0" xfId="0" quotePrefix="1"/>
    <xf numFmtId="0" fontId="10" fillId="0" borderId="0" xfId="0" applyFont="1" applyAlignment="1">
      <alignment horizontal="center"/>
    </xf>
    <xf numFmtId="10" fontId="0" fillId="0" borderId="0" xfId="0" applyNumberFormat="1"/>
    <xf numFmtId="0" fontId="0" fillId="3" borderId="29" xfId="0" applyFill="1" applyBorder="1"/>
    <xf numFmtId="0" fontId="0" fillId="10" borderId="0" xfId="0" applyFill="1"/>
    <xf numFmtId="0" fontId="0" fillId="0" borderId="0" xfId="0" applyAlignment="1">
      <alignment horizontal="center" vertical="center" textRotation="90"/>
    </xf>
    <xf numFmtId="0" fontId="9" fillId="8" borderId="6" xfId="0" applyFont="1" applyFill="1" applyBorder="1" applyAlignment="1">
      <alignment horizontal="center"/>
    </xf>
    <xf numFmtId="0" fontId="9" fillId="8" borderId="7" xfId="0" applyFont="1" applyFill="1" applyBorder="1" applyAlignment="1">
      <alignment horizontal="center"/>
    </xf>
    <xf numFmtId="0" fontId="9" fillId="8" borderId="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9" borderId="24" xfId="0" applyFont="1" applyFill="1" applyBorder="1" applyAlignment="1">
      <alignment horizontal="center"/>
    </xf>
    <xf numFmtId="0" fontId="1" fillId="9" borderId="0" xfId="0" applyFont="1" applyFill="1" applyAlignment="1">
      <alignment horizontal="center"/>
    </xf>
    <xf numFmtId="0" fontId="0" fillId="2" borderId="13" xfId="0" applyFill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1">
    <cellStyle name="Normal" xfId="0" builtinId="0"/>
  </cellStyles>
  <dxfs count="6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numFmt numFmtId="14" formatCode="0.00%"/>
      <alignment horizontal="general" vertical="bottom" textRotation="0" wrapText="0" indent="0" justifyLastLine="0" shrinkToFit="0" readingOrder="0"/>
    </dxf>
    <dxf>
      <numFmt numFmtId="14" formatCode="0.00%"/>
      <alignment horizontal="general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.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\°\C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171450</xdr:colOff>
          <xdr:row>28</xdr:row>
          <xdr:rowOff>28575</xdr:rowOff>
        </xdr:from>
        <xdr:to>
          <xdr:col>11</xdr:col>
          <xdr:colOff>2371725</xdr:colOff>
          <xdr:row>29</xdr:row>
          <xdr:rowOff>114300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0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Ajouter un équipement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44</xdr:row>
          <xdr:rowOff>66675</xdr:rowOff>
        </xdr:from>
        <xdr:to>
          <xdr:col>8</xdr:col>
          <xdr:colOff>0</xdr:colOff>
          <xdr:row>45</xdr:row>
          <xdr:rowOff>180975</xdr:rowOff>
        </xdr:to>
        <xdr:sp macro="" textlink="">
          <xdr:nvSpPr>
            <xdr:cNvPr id="6169" name="Button 25" hidden="1">
              <a:extLst>
                <a:ext uri="{63B3BB69-23CF-44E3-9099-C40C66FF867C}">
                  <a14:compatExt spid="_x0000_s6169"/>
                </a:ext>
                <a:ext uri="{FF2B5EF4-FFF2-40B4-BE49-F238E27FC236}">
                  <a16:creationId xmlns:a16="http://schemas.microsoft.com/office/drawing/2014/main" id="{00000000-0008-0000-0000-00001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Valider le contrôle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7C5E2BE-0A4A-407F-921E-5F30DF337373}" name="Tableau5" displayName="Tableau5" ref="A1:Z3" totalsRowShown="0" headerRowDxfId="57" tableBorderDxfId="56">
  <autoFilter ref="A1:Z3" xr:uid="{57C5E2BE-0A4A-407F-921E-5F30DF337373}"/>
  <tableColumns count="26">
    <tableColumn id="1" xr3:uid="{039BDB8C-96EA-4058-9526-C0817881C0F1}" name="Numéro du contrôle" dataDxfId="55"/>
    <tableColumn id="2" xr3:uid="{8661EA66-B8F1-44B8-A6E2-FC5E9D1E5F28}" name="N°identification" dataDxfId="54"/>
    <tableColumn id="3" xr3:uid="{927C686B-0B67-46C5-BC81-56F6EF2A2ABB}" name="Température" dataDxfId="53"/>
    <tableColumn id="4" xr3:uid="{80940A7F-75E7-400F-80AD-F339E3FBD3AE}" name="Humidité relative" dataDxfId="52"/>
    <tableColumn id="5" xr3:uid="{DE076C4D-C408-425C-8AE2-2D270561913A}" name="Etalons et instruments utilisés" dataDxfId="51"/>
    <tableColumn id="6" xr3:uid="{B8882378-2669-46EA-B6EF-541D1CA09C79}" name="Force de traction minimun" dataDxfId="50"/>
    <tableColumn id="7" xr3:uid="{9236BDCD-E575-4C19-A15F-ACD471CB74BC}" name="Echantillion 1_x000a_Section" dataDxfId="49"/>
    <tableColumn id="8" xr3:uid="{0EECCAD7-162C-44FC-A647-E72D2C4D37B5}" name="Echantillion 1 _x000a_Position _x000a_cosse / embout " dataDxfId="48"/>
    <tableColumn id="9" xr3:uid="{9B468CC4-FD53-4D85-AA83-5CDD2C64D327}" name="Echantillion 1_x000a_ Marquage _x000a_de l'empreinte" dataDxfId="47"/>
    <tableColumn id="10" xr3:uid="{D125EEF0-F6FA-4BFA-9052-1B2234E7575A}" name="Echantillion 1_x000a_Absence_x000a_ de bavure" dataDxfId="46"/>
    <tableColumn id="11" xr3:uid="{AD7695F9-8E4D-4EDD-8B64-B4596957837E}" name="Echantillion 1_x000a_Force de _x000a_rupture " dataDxfId="45"/>
    <tableColumn id="12" xr3:uid="{470BD8CD-775F-4C37-A03E-1F9CDCA5C3E8}" name="Echantillion 2_x000a_Section2" dataDxfId="44"/>
    <tableColumn id="13" xr3:uid="{1FD92DB0-F895-4DE4-BC2A-AF5F76C6E635}" name="Echantillion 2_x000a_Position _x000a_cosse / embout" dataDxfId="43"/>
    <tableColumn id="14" xr3:uid="{1D6996EA-FF82-43C7-A6A8-671D6B3C030C}" name="Echantillion 2_x000a_ Marquage _x000a_de l'empreinte" dataDxfId="42"/>
    <tableColumn id="15" xr3:uid="{9FDBBF67-2671-4AEC-AE8E-C0D991BF37A9}" name="Echantillion 2_x000a_Absence_x000a_ de bavure" dataDxfId="41"/>
    <tableColumn id="16" xr3:uid="{31C2100B-A07D-45B0-A961-10CB19BDE7B5}" name="Echantillion 2_x000a_Force de _x000a_rupture" dataDxfId="40"/>
    <tableColumn id="17" xr3:uid="{A262B428-E2FF-42CD-B129-682F26763347}" name="Echantillion 3_x000a_Section" dataDxfId="39"/>
    <tableColumn id="18" xr3:uid="{FA829FF3-58B7-43E7-848E-F187300968EA}" name="Echantillion 3_x000a_Position _x000a_cosse / embout" dataDxfId="38"/>
    <tableColumn id="19" xr3:uid="{8DFD138E-A1B5-497F-A4EC-86BF9AC2B32E}" name="Echantillion 3_x000a_Marquage _x000a_de l'empreinte" dataDxfId="37"/>
    <tableColumn id="20" xr3:uid="{E64C3DB4-1A4B-42FC-B24E-7C63C973AC70}" name="Echantillion 3 Absence_x000a_ de bavure" dataDxfId="36"/>
    <tableColumn id="21" xr3:uid="{98181DEB-6D40-41DF-B99E-83171AAE63AE}" name="Echantillion 3 Force de _x000a_rupture" dataDxfId="35"/>
    <tableColumn id="22" xr3:uid="{49D8D119-5A43-4AB7-84DB-FB070E051E0E}" name="Observation" dataDxfId="34"/>
    <tableColumn id="23" xr3:uid="{BF003E62-A0E7-48E3-9FF3-6D6BE5CEDE14}" name="Conformité" dataDxfId="33"/>
    <tableColumn id="24" xr3:uid="{6DC7423D-1D3E-409B-9E7D-279CDE096876}" name="Date" dataDxfId="32"/>
    <tableColumn id="25" xr3:uid="{9D55E5AB-CBD0-4987-93C6-5F8BC3C2FF0F}" name="Vérificateur" dataDxfId="31"/>
    <tableColumn id="26" xr3:uid="{5AFEB439-D53A-4E53-A69C-0EB056E68050}" name="Colonne1" dataDxfId="3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B5C805-0F45-41B9-A43C-C01AD12A6BD4}" name="Tab_Base" displayName="Tab_Base" ref="A1:J35" totalsRowShown="0" headerRowDxfId="29" dataDxfId="28">
  <autoFilter ref="A1:J35" xr:uid="{65B5C805-0F45-41B9-A43C-C01AD12A6BD4}"/>
  <sortState xmlns:xlrd2="http://schemas.microsoft.com/office/spreadsheetml/2017/richdata2" ref="A2:J35">
    <sortCondition ref="D1:D35"/>
  </sortState>
  <tableColumns count="10">
    <tableColumn id="1" xr3:uid="{2CAFAFE8-B5ED-47F6-A943-C590D3268070}" name="N°identification" dataDxfId="27"/>
    <tableColumn id="9" xr3:uid="{958AA2F3-BD8B-43B8-9B57-FD34FE7BC592}" name="Désignation" dataDxfId="26"/>
    <tableColumn id="10" xr3:uid="{A3422CC5-FF43-480B-B76E-7ED7C580CEC8}" name="Fabriquant" dataDxfId="25"/>
    <tableColumn id="2" xr3:uid="{D9355AF2-3D94-475B-942C-39340C6B4A27}" name="Modèle" dataDxfId="24"/>
    <tableColumn id="3" xr3:uid="{CDE82772-520F-48AC-92AB-A0259A77686D}" name="N° série" dataDxfId="23"/>
    <tableColumn id="4" xr3:uid="{50182BDC-4BF1-4AB2-B5F8-80FBED58AEE5}" name="Force de traction minimun" dataDxfId="22"/>
    <tableColumn id="5" xr3:uid="{49A30AEC-E618-49A0-B9CB-E53292BCAE42}" name="Section du fils 1" dataDxfId="21"/>
    <tableColumn id="14" xr3:uid="{816C983A-2FBF-4514-A9C0-D6D19C32FC26}" name="Section du fils 2" dataDxfId="20"/>
    <tableColumn id="15" xr3:uid="{0F679A49-5281-4E1A-BD71-FE8E7C9B9DB2}" name="Section du fils 3" dataDxfId="19"/>
    <tableColumn id="6" xr3:uid="{250B9552-694E-42FC-AADB-4E9EAE5736F6}" name="Norme" dataDxfId="1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26E191C-4471-41AB-87C4-3EBA162DF19E}" name="Tableau11011" displayName="Tableau11011" ref="G2:H15" totalsRowShown="0" headerRowDxfId="17" dataDxfId="16">
  <autoFilter ref="G2:H15" xr:uid="{326E191C-4471-41AB-87C4-3EBA162DF19E}"/>
  <sortState xmlns:xlrd2="http://schemas.microsoft.com/office/spreadsheetml/2017/richdata2" ref="G3:H15">
    <sortCondition ref="G1:G34"/>
  </sortState>
  <tableColumns count="2">
    <tableColumn id="2" xr3:uid="{5FFCB278-C6B3-42E5-A7BA-B1F893E61020}" name="Modèle" dataDxfId="15"/>
    <tableColumn id="3" xr3:uid="{7198E8EF-54BD-4950-83BE-8259D25ED37F}" name="Norme" dataDxfId="1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1C94714-7F37-49ED-A7D2-CF86BC3E573F}" name="Tableau11" displayName="Tableau11" ref="J2:L69" totalsRowShown="0">
  <autoFilter ref="J2:L69" xr:uid="{71C94714-7F37-49ED-A7D2-CF86BC3E573F}"/>
  <tableColumns count="3">
    <tableColumn id="1" xr3:uid="{D3620F3D-B9F7-4400-9ACE-AA6363040582}" name="Norme" dataDxfId="13"/>
    <tableColumn id="2" xr3:uid="{2FAC779E-A45D-43D8-9B15-F5441AA9880F}" name="Section" dataDxfId="12"/>
    <tableColumn id="3" xr3:uid="{BA47EBBC-F813-477B-BB9A-0A40E153A4FC}" name="Force de traction" dataDxfId="1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A3ADAC0-81F8-4157-AF8D-BC27F07FE7B2}" name="Tableau7" displayName="Tableau7" ref="N3:T7" totalsRowShown="0">
  <autoFilter ref="N3:T7" xr:uid="{3A3ADAC0-81F8-4157-AF8D-BC27F07FE7B2}"/>
  <tableColumns count="7">
    <tableColumn id="1" xr3:uid="{E38545FC-FEB5-40E0-8522-484943763F7F}" name="Condition d'essai"/>
    <tableColumn id="2" xr3:uid="{42140810-34C4-467C-AFCD-D2B8912A6295}" name="Températeur Mini"/>
    <tableColumn id="3" xr3:uid="{22D8B14D-C95C-4D01-975F-4EA9E9D96C25}" name="Températeur Maxi"/>
    <tableColumn id="4" xr3:uid="{7935CB8B-3F44-4224-A53A-D40B87803FF0}" name="Humidité relative Mini" dataDxfId="10"/>
    <tableColumn id="5" xr3:uid="{BF62E1FE-2AEA-4340-9AB0-4FE1ABDDC26D}" name="Humidité relative Maxi" dataDxfId="9"/>
    <tableColumn id="6" xr3:uid="{E3F3B4DA-0280-4E31-8E43-F9FC2A7A153C}" name="Vitesse Mini"/>
    <tableColumn id="7" xr3:uid="{7F3A6703-2336-4D8D-A953-8FBDE987734B}" name="Vitesse Maxi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50051C9-BADE-4A86-95EC-4EA739388418}" name="Tab_Verificateur" displayName="Tab_Verificateur" ref="A1:A10" totalsRowShown="0">
  <autoFilter ref="A1:A10" xr:uid="{250051C9-BADE-4A86-95EC-4EA739388418}"/>
  <tableColumns count="1">
    <tableColumn id="1" xr3:uid="{1ED195CF-1D68-41AF-AAA5-AC5D3E885612}" name="Noms Vérificateur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DF26BE7-9AC7-40B1-BD5E-810BC0270543}" name="Tableau3" displayName="Tableau3" ref="C1:C3" totalsRowShown="0">
  <autoFilter ref="C1:C3" xr:uid="{DDF26BE7-9AC7-40B1-BD5E-810BC0270543}"/>
  <tableColumns count="1">
    <tableColumn id="1" xr3:uid="{AD9D81F1-F47E-4C6B-B245-2C5105975A90}" name="Conformité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9E14C39-6F9D-426E-BB1D-1F8838541FD9}" name="Tableau6" displayName="Tableau6" ref="E1:E5" totalsRowShown="0" headerRowDxfId="8" dataDxfId="6" headerRowBorderDxfId="7" tableBorderDxfId="5" totalsRowBorderDxfId="4">
  <autoFilter ref="E1:E5" xr:uid="{D9E14C39-6F9D-426E-BB1D-1F8838541FD9}"/>
  <tableColumns count="1">
    <tableColumn id="1" xr3:uid="{BC15AF9B-D016-4E95-9BDC-81F0B31C1487}" name="Norme" dataDxfId="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0F45D4-683C-4786-98E3-3FD3FCF2BC98}" name="Tableau1" displayName="Tableau1" ref="G1:H15" totalsRowShown="0" tableBorderDxfId="2">
  <autoFilter ref="G1:H15" xr:uid="{010F45D4-683C-4786-98E3-3FD3FCF2BC98}"/>
  <tableColumns count="2">
    <tableColumn id="1" xr3:uid="{E437299B-CE55-40B6-B68C-485F2E57A9EA}" name="Type de pince" dataDxfId="1"/>
    <tableColumn id="2" xr3:uid="{01853708-038B-4404-898B-34F5EEEA3A76}" name="Norm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Relationship Id="rId4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A0F3A-241C-4BC3-9871-5A9255ADB219}">
  <sheetPr codeName="Feuil1"/>
  <dimension ref="A1:P58"/>
  <sheetViews>
    <sheetView tabSelected="1" zoomScale="130" zoomScaleNormal="130" workbookViewId="0">
      <selection activeCell="H12" sqref="H12"/>
    </sheetView>
  </sheetViews>
  <sheetFormatPr baseColWidth="10" defaultRowHeight="15" x14ac:dyDescent="0.25"/>
  <cols>
    <col min="1" max="1" width="1.5703125" customWidth="1"/>
    <col min="2" max="2" width="2.85546875" customWidth="1"/>
    <col min="3" max="3" width="30.7109375" style="1" customWidth="1"/>
    <col min="4" max="4" width="2.85546875" style="1" customWidth="1"/>
    <col min="5" max="5" width="26" style="1" customWidth="1"/>
    <col min="6" max="6" width="2.85546875" customWidth="1"/>
    <col min="7" max="7" width="2.85546875" style="1" customWidth="1"/>
    <col min="8" max="8" width="26" style="1" customWidth="1"/>
    <col min="9" max="9" width="2.85546875" customWidth="1"/>
    <col min="10" max="10" width="3.5703125" customWidth="1"/>
    <col min="11" max="11" width="2.85546875" customWidth="1"/>
    <col min="12" max="12" width="36" customWidth="1"/>
    <col min="13" max="13" width="2.85546875" customWidth="1"/>
    <col min="14" max="14" width="2.28515625" customWidth="1"/>
  </cols>
  <sheetData>
    <row r="1" spans="1:13" ht="6" customHeight="1" thickBot="1" x14ac:dyDescent="0.3"/>
    <row r="2" spans="1:13" s="10" customFormat="1" ht="16.5" thickBot="1" x14ac:dyDescent="0.3">
      <c r="B2" s="82" t="s">
        <v>172</v>
      </c>
      <c r="C2" s="83"/>
      <c r="D2" s="83"/>
      <c r="E2" s="83"/>
      <c r="F2" s="83"/>
      <c r="G2" s="83"/>
      <c r="H2" s="83"/>
      <c r="I2" s="84"/>
      <c r="J2" s="40"/>
      <c r="K2" s="82" t="s">
        <v>173</v>
      </c>
      <c r="L2" s="83"/>
      <c r="M2" s="84"/>
    </row>
    <row r="3" spans="1:13" ht="6.95" customHeight="1" x14ac:dyDescent="0.25">
      <c r="B3" s="25"/>
      <c r="C3" s="31"/>
      <c r="D3" s="31"/>
      <c r="E3" s="31"/>
      <c r="F3" s="54"/>
      <c r="G3" s="31"/>
      <c r="H3" s="31"/>
      <c r="I3" s="36"/>
      <c r="K3" s="22"/>
      <c r="L3" s="30"/>
      <c r="M3" s="24"/>
    </row>
    <row r="4" spans="1:13" ht="15.75" thickBot="1" x14ac:dyDescent="0.3">
      <c r="A4" s="85"/>
      <c r="B4" s="25"/>
      <c r="C4" s="31" t="s">
        <v>7</v>
      </c>
      <c r="D4" s="31"/>
      <c r="E4" s="54"/>
      <c r="F4" s="54"/>
      <c r="G4" s="31"/>
      <c r="H4" s="31" t="s">
        <v>30</v>
      </c>
      <c r="I4" s="36"/>
      <c r="K4" s="25"/>
      <c r="L4" s="31" t="s">
        <v>5</v>
      </c>
      <c r="M4" s="26"/>
    </row>
    <row r="5" spans="1:13" ht="15.75" thickBot="1" x14ac:dyDescent="0.3">
      <c r="A5" s="85"/>
      <c r="B5" s="25"/>
      <c r="C5" s="39"/>
      <c r="D5" s="31"/>
      <c r="E5" s="54"/>
      <c r="F5" s="54"/>
      <c r="G5" s="31"/>
      <c r="H5" s="45">
        <f ca="1">TODAY()</f>
        <v>45685</v>
      </c>
      <c r="I5" s="36"/>
      <c r="K5" s="25"/>
      <c r="L5" s="46"/>
      <c r="M5" s="26"/>
    </row>
    <row r="6" spans="1:13" ht="10.5" customHeight="1" x14ac:dyDescent="0.25">
      <c r="A6" s="85"/>
      <c r="B6" s="25"/>
      <c r="C6" s="31"/>
      <c r="D6" s="31"/>
      <c r="E6" s="31"/>
      <c r="F6" s="54"/>
      <c r="G6" s="31"/>
      <c r="H6" s="31"/>
      <c r="I6" s="36"/>
      <c r="K6" s="25"/>
      <c r="L6" s="31"/>
      <c r="M6" s="26"/>
    </row>
    <row r="7" spans="1:13" ht="15.75" thickBot="1" x14ac:dyDescent="0.3">
      <c r="A7" s="85"/>
      <c r="B7" s="25"/>
      <c r="C7" s="88" t="s">
        <v>160</v>
      </c>
      <c r="D7" s="88"/>
      <c r="E7" s="88"/>
      <c r="F7" s="88"/>
      <c r="G7" s="88"/>
      <c r="H7" s="88"/>
      <c r="I7" s="36"/>
      <c r="K7" s="25"/>
      <c r="L7" s="31" t="s">
        <v>2</v>
      </c>
      <c r="M7" s="26"/>
    </row>
    <row r="8" spans="1:13" ht="15.75" thickBot="1" x14ac:dyDescent="0.3">
      <c r="A8" s="85"/>
      <c r="B8" s="25"/>
      <c r="C8" s="69" t="s">
        <v>37</v>
      </c>
      <c r="D8" s="70"/>
      <c r="E8" s="70"/>
      <c r="F8" s="70"/>
      <c r="G8" s="70"/>
      <c r="H8" s="71"/>
      <c r="I8" s="36"/>
      <c r="K8" s="25"/>
      <c r="L8" s="53"/>
      <c r="M8" s="26"/>
    </row>
    <row r="9" spans="1:13" ht="6.95" customHeight="1" x14ac:dyDescent="0.25">
      <c r="A9" s="85"/>
      <c r="B9" s="25"/>
      <c r="C9" s="31"/>
      <c r="D9" s="31"/>
      <c r="E9" s="31"/>
      <c r="F9" s="54"/>
      <c r="G9" s="31"/>
      <c r="H9" s="31"/>
      <c r="I9" s="36"/>
      <c r="K9" s="25"/>
      <c r="L9" s="31"/>
      <c r="M9" s="26"/>
    </row>
    <row r="10" spans="1:13" x14ac:dyDescent="0.25">
      <c r="A10" s="85"/>
      <c r="B10" s="25"/>
      <c r="C10" s="86" t="s">
        <v>151</v>
      </c>
      <c r="D10" s="87"/>
      <c r="E10" s="87"/>
      <c r="F10" s="87"/>
      <c r="G10" s="87"/>
      <c r="H10" s="87"/>
      <c r="I10" s="36"/>
      <c r="K10" s="25"/>
      <c r="L10" s="41" t="s">
        <v>174</v>
      </c>
      <c r="M10" s="26"/>
    </row>
    <row r="11" spans="1:13" ht="15.75" thickBot="1" x14ac:dyDescent="0.3">
      <c r="A11" s="85"/>
      <c r="B11" s="25"/>
      <c r="C11" s="31" t="s">
        <v>8</v>
      </c>
      <c r="D11" s="31"/>
      <c r="E11" s="54"/>
      <c r="F11" s="54"/>
      <c r="G11" s="31"/>
      <c r="H11" s="31" t="s">
        <v>161</v>
      </c>
      <c r="I11" s="36"/>
      <c r="K11" s="25"/>
      <c r="L11" s="31" t="s">
        <v>116</v>
      </c>
      <c r="M11" s="26"/>
    </row>
    <row r="12" spans="1:13" ht="15.75" thickBot="1" x14ac:dyDescent="0.3">
      <c r="A12" s="85"/>
      <c r="B12" s="25"/>
      <c r="C12" s="43"/>
      <c r="D12" s="31"/>
      <c r="E12" s="54"/>
      <c r="F12" s="54"/>
      <c r="G12" s="31"/>
      <c r="H12" s="44"/>
      <c r="I12" s="36"/>
      <c r="K12" s="25"/>
      <c r="L12" s="46"/>
      <c r="M12" s="26"/>
    </row>
    <row r="13" spans="1:13" ht="6.95" customHeight="1" thickBot="1" x14ac:dyDescent="0.3">
      <c r="A13" s="85"/>
      <c r="B13" s="27"/>
      <c r="C13" s="32"/>
      <c r="D13" s="32"/>
      <c r="E13" s="32"/>
      <c r="F13" s="28"/>
      <c r="G13" s="32"/>
      <c r="H13" s="32"/>
      <c r="I13" s="38"/>
      <c r="K13" s="25"/>
      <c r="L13" s="31"/>
      <c r="M13" s="26"/>
    </row>
    <row r="14" spans="1:13" ht="6.95" customHeight="1" x14ac:dyDescent="0.25">
      <c r="A14" s="85"/>
      <c r="B14" s="25"/>
      <c r="C14" s="31"/>
      <c r="D14" s="31"/>
      <c r="E14" s="31"/>
      <c r="F14" s="54"/>
      <c r="G14" s="31"/>
      <c r="H14" s="31"/>
      <c r="I14" s="36"/>
      <c r="K14" s="25"/>
      <c r="L14" s="31"/>
      <c r="M14" s="26"/>
    </row>
    <row r="15" spans="1:13" x14ac:dyDescent="0.25">
      <c r="A15" s="81"/>
      <c r="B15" s="25"/>
      <c r="C15" s="86" t="s">
        <v>163</v>
      </c>
      <c r="D15" s="87"/>
      <c r="E15" s="87"/>
      <c r="F15" s="87"/>
      <c r="G15" s="87"/>
      <c r="H15" s="87"/>
      <c r="I15" s="36"/>
      <c r="K15" s="25"/>
      <c r="L15" s="31"/>
      <c r="M15" s="26"/>
    </row>
    <row r="16" spans="1:13" ht="6.95" customHeight="1" x14ac:dyDescent="0.25">
      <c r="A16" s="81"/>
      <c r="B16" s="25"/>
      <c r="C16" s="31"/>
      <c r="D16" s="31"/>
      <c r="E16" s="31"/>
      <c r="F16" s="54"/>
      <c r="G16" s="31"/>
      <c r="H16" s="31"/>
      <c r="I16" s="36"/>
      <c r="K16" s="25"/>
      <c r="L16" s="31"/>
      <c r="M16" s="26"/>
    </row>
    <row r="17" spans="1:16" ht="15.75" thickBot="1" x14ac:dyDescent="0.3">
      <c r="A17" s="81"/>
      <c r="B17" s="25"/>
      <c r="C17" s="31" t="s">
        <v>166</v>
      </c>
      <c r="D17" s="31"/>
      <c r="E17" s="31" t="s">
        <v>167</v>
      </c>
      <c r="F17" s="54"/>
      <c r="G17" s="31"/>
      <c r="H17" s="31" t="s">
        <v>162</v>
      </c>
      <c r="I17" s="36"/>
      <c r="K17" s="25"/>
      <c r="L17" s="31" t="s">
        <v>19</v>
      </c>
      <c r="M17" s="26"/>
    </row>
    <row r="18" spans="1:16" ht="15.75" thickBot="1" x14ac:dyDescent="0.3">
      <c r="A18" s="81"/>
      <c r="B18" s="25"/>
      <c r="C18" s="33"/>
      <c r="D18" s="31"/>
      <c r="E18" s="33"/>
      <c r="F18" s="54"/>
      <c r="G18" s="31"/>
      <c r="H18" s="33"/>
      <c r="I18" s="36"/>
      <c r="K18" s="25"/>
      <c r="L18" s="46" t="s">
        <v>41</v>
      </c>
      <c r="M18" s="26"/>
    </row>
    <row r="19" spans="1:16" ht="10.5" customHeight="1" x14ac:dyDescent="0.25">
      <c r="A19" s="81"/>
      <c r="B19" s="25"/>
      <c r="C19" s="31"/>
      <c r="D19" s="31"/>
      <c r="E19" s="31"/>
      <c r="F19" s="54"/>
      <c r="G19" s="31"/>
      <c r="H19" s="31"/>
      <c r="I19" s="36"/>
      <c r="K19" s="25"/>
      <c r="L19" s="31"/>
      <c r="M19" s="26"/>
    </row>
    <row r="20" spans="1:16" ht="15.75" thickBot="1" x14ac:dyDescent="0.3">
      <c r="B20" s="25"/>
      <c r="C20" s="31" t="s">
        <v>14</v>
      </c>
      <c r="D20" s="31"/>
      <c r="E20" s="31" t="s">
        <v>170</v>
      </c>
      <c r="F20" s="54"/>
      <c r="G20" s="31"/>
      <c r="H20" s="31" t="s">
        <v>171</v>
      </c>
      <c r="I20" s="36"/>
      <c r="K20" s="25"/>
      <c r="L20" s="31" t="s">
        <v>31</v>
      </c>
      <c r="M20" s="26"/>
    </row>
    <row r="21" spans="1:16" ht="15.75" thickBot="1" x14ac:dyDescent="0.3">
      <c r="B21" s="25"/>
      <c r="C21" s="33"/>
      <c r="D21" s="31"/>
      <c r="E21" s="34"/>
      <c r="F21" s="54"/>
      <c r="G21" s="31"/>
      <c r="H21" s="33"/>
      <c r="I21" s="36"/>
      <c r="K21" s="25"/>
      <c r="L21" s="46"/>
      <c r="M21" s="26"/>
    </row>
    <row r="22" spans="1:16" ht="6.95" customHeight="1" thickBot="1" x14ac:dyDescent="0.3">
      <c r="B22" s="27"/>
      <c r="C22" s="32"/>
      <c r="D22" s="32"/>
      <c r="E22" s="32"/>
      <c r="F22" s="28"/>
      <c r="G22" s="32"/>
      <c r="H22" s="32"/>
      <c r="I22" s="38"/>
      <c r="K22" s="25"/>
      <c r="L22" s="31"/>
      <c r="M22" s="26"/>
    </row>
    <row r="23" spans="1:16" ht="6.95" customHeight="1" thickBot="1" x14ac:dyDescent="0.3">
      <c r="B23" s="22"/>
      <c r="C23" s="30"/>
      <c r="D23" s="30"/>
      <c r="E23" s="30"/>
      <c r="F23" s="23"/>
      <c r="G23" s="30"/>
      <c r="H23" s="30"/>
      <c r="I23" s="37"/>
      <c r="K23" s="25"/>
      <c r="L23" s="31"/>
      <c r="M23" s="26"/>
    </row>
    <row r="24" spans="1:16" ht="15.75" thickBot="1" x14ac:dyDescent="0.3">
      <c r="B24" s="25"/>
      <c r="C24" s="86" t="s">
        <v>164</v>
      </c>
      <c r="D24" s="87"/>
      <c r="E24" s="87"/>
      <c r="F24" s="87"/>
      <c r="G24" s="87"/>
      <c r="H24" s="87"/>
      <c r="I24" s="36"/>
      <c r="K24" s="25"/>
      <c r="L24" s="42" t="s">
        <v>32</v>
      </c>
      <c r="M24" s="26"/>
    </row>
    <row r="25" spans="1:16" ht="6.95" customHeight="1" x14ac:dyDescent="0.25">
      <c r="B25" s="25"/>
      <c r="C25" s="31"/>
      <c r="D25" s="31"/>
      <c r="E25" s="31"/>
      <c r="F25" s="54"/>
      <c r="G25" s="31"/>
      <c r="H25" s="31"/>
      <c r="I25" s="36"/>
      <c r="K25" s="25"/>
      <c r="L25" s="31"/>
      <c r="M25" s="26"/>
    </row>
    <row r="26" spans="1:16" ht="15.75" thickBot="1" x14ac:dyDescent="0.3">
      <c r="B26" s="25"/>
      <c r="C26" s="31" t="s">
        <v>166</v>
      </c>
      <c r="D26" s="31"/>
      <c r="E26" s="31" t="s">
        <v>167</v>
      </c>
      <c r="F26" s="54"/>
      <c r="G26" s="31"/>
      <c r="H26" s="31" t="s">
        <v>162</v>
      </c>
      <c r="I26" s="36"/>
      <c r="K26" s="25"/>
      <c r="L26" s="32"/>
      <c r="M26" s="26"/>
    </row>
    <row r="27" spans="1:16" ht="15.75" thickBot="1" x14ac:dyDescent="0.3">
      <c r="B27" s="25"/>
      <c r="C27" s="33"/>
      <c r="D27" s="31"/>
      <c r="E27" s="33"/>
      <c r="F27" s="54"/>
      <c r="G27" s="31"/>
      <c r="H27" s="33"/>
      <c r="I27" s="36"/>
      <c r="K27" s="25"/>
      <c r="L27" s="46"/>
      <c r="M27" s="26"/>
      <c r="P27" s="80" t="str">
        <f>VLOOKUP($L18,Norme!G:H,2,0)</f>
        <v>NF C 20-130</v>
      </c>
    </row>
    <row r="28" spans="1:16" ht="10.5" customHeight="1" x14ac:dyDescent="0.25">
      <c r="B28" s="25"/>
      <c r="C28" s="31"/>
      <c r="D28" s="31"/>
      <c r="E28" s="31"/>
      <c r="F28" s="54"/>
      <c r="G28" s="31"/>
      <c r="H28" s="31"/>
      <c r="I28" s="36"/>
      <c r="K28" s="25"/>
      <c r="L28" s="31"/>
      <c r="M28" s="26"/>
    </row>
    <row r="29" spans="1:16" ht="15.75" thickBot="1" x14ac:dyDescent="0.3">
      <c r="B29" s="25"/>
      <c r="C29" s="31" t="s">
        <v>14</v>
      </c>
      <c r="D29" s="31"/>
      <c r="E29" s="31" t="s">
        <v>170</v>
      </c>
      <c r="F29" s="54"/>
      <c r="G29" s="31"/>
      <c r="H29" s="31" t="s">
        <v>171</v>
      </c>
      <c r="I29" s="36"/>
      <c r="K29" s="25"/>
      <c r="L29" s="31"/>
      <c r="M29" s="26"/>
    </row>
    <row r="30" spans="1:16" ht="15.75" thickBot="1" x14ac:dyDescent="0.3">
      <c r="B30" s="25"/>
      <c r="C30" s="33"/>
      <c r="D30" s="31"/>
      <c r="E30" s="34"/>
      <c r="F30" s="54"/>
      <c r="G30" s="31"/>
      <c r="H30" s="33"/>
      <c r="I30" s="36"/>
      <c r="K30" s="25"/>
      <c r="L30" s="31"/>
      <c r="M30" s="26"/>
    </row>
    <row r="31" spans="1:16" ht="6.95" customHeight="1" thickBot="1" x14ac:dyDescent="0.3">
      <c r="B31" s="27"/>
      <c r="C31" s="32"/>
      <c r="D31" s="32"/>
      <c r="E31" s="32"/>
      <c r="F31" s="28"/>
      <c r="G31" s="32"/>
      <c r="H31" s="32"/>
      <c r="I31" s="38"/>
      <c r="K31" s="27"/>
      <c r="L31" s="32"/>
      <c r="M31" s="29"/>
    </row>
    <row r="32" spans="1:16" ht="6.95" customHeight="1" x14ac:dyDescent="0.25">
      <c r="B32" s="22"/>
      <c r="C32" s="30"/>
      <c r="D32" s="30"/>
      <c r="E32" s="30"/>
      <c r="F32" s="23"/>
      <c r="G32" s="30"/>
      <c r="H32" s="30"/>
      <c r="I32" s="37"/>
    </row>
    <row r="33" spans="2:12" x14ac:dyDescent="0.25">
      <c r="B33" s="25"/>
      <c r="C33" s="86" t="s">
        <v>165</v>
      </c>
      <c r="D33" s="87"/>
      <c r="E33" s="87"/>
      <c r="F33" s="87"/>
      <c r="G33" s="87"/>
      <c r="H33" s="87"/>
      <c r="I33" s="36"/>
    </row>
    <row r="34" spans="2:12" ht="6.95" customHeight="1" x14ac:dyDescent="0.25">
      <c r="B34" s="25"/>
      <c r="C34" s="31"/>
      <c r="D34" s="31"/>
      <c r="E34" s="31"/>
      <c r="F34" s="54"/>
      <c r="G34" s="31"/>
      <c r="H34" s="31"/>
      <c r="I34" s="36"/>
    </row>
    <row r="35" spans="2:12" ht="15.75" thickBot="1" x14ac:dyDescent="0.3">
      <c r="B35" s="25"/>
      <c r="C35" s="31" t="s">
        <v>166</v>
      </c>
      <c r="D35" s="31"/>
      <c r="E35" s="31" t="s">
        <v>167</v>
      </c>
      <c r="F35" s="54"/>
      <c r="G35" s="31"/>
      <c r="H35" s="31" t="s">
        <v>162</v>
      </c>
      <c r="I35" s="36"/>
    </row>
    <row r="36" spans="2:12" ht="15.75" thickBot="1" x14ac:dyDescent="0.3">
      <c r="B36" s="25"/>
      <c r="C36" s="33"/>
      <c r="D36" s="31"/>
      <c r="E36" s="33"/>
      <c r="F36" s="54"/>
      <c r="G36" s="31"/>
      <c r="H36" s="33"/>
      <c r="I36" s="36"/>
    </row>
    <row r="37" spans="2:12" ht="10.5" customHeight="1" x14ac:dyDescent="0.25">
      <c r="B37" s="25"/>
      <c r="C37" s="31"/>
      <c r="D37" s="31"/>
      <c r="E37" s="31"/>
      <c r="F37" s="54"/>
      <c r="G37" s="31"/>
      <c r="H37" s="31"/>
      <c r="I37" s="36"/>
    </row>
    <row r="38" spans="2:12" ht="15.75" thickBot="1" x14ac:dyDescent="0.3">
      <c r="B38" s="25"/>
      <c r="C38" s="31" t="s">
        <v>14</v>
      </c>
      <c r="D38" s="31"/>
      <c r="E38" s="31" t="s">
        <v>170</v>
      </c>
      <c r="F38" s="54"/>
      <c r="G38" s="31"/>
      <c r="H38" s="31" t="s">
        <v>171</v>
      </c>
      <c r="I38" s="36"/>
    </row>
    <row r="39" spans="2:12" ht="15.75" thickBot="1" x14ac:dyDescent="0.3">
      <c r="B39" s="25"/>
      <c r="C39" s="33"/>
      <c r="D39" s="31"/>
      <c r="E39" s="34"/>
      <c r="F39" s="54"/>
      <c r="G39" s="31"/>
      <c r="H39" s="33"/>
      <c r="I39" s="36"/>
    </row>
    <row r="40" spans="2:12" ht="6.95" customHeight="1" thickBot="1" x14ac:dyDescent="0.3">
      <c r="B40" s="27"/>
      <c r="C40" s="32"/>
      <c r="D40" s="32"/>
      <c r="E40" s="32"/>
      <c r="F40" s="28"/>
      <c r="G40" s="32"/>
      <c r="H40" s="32"/>
      <c r="I40" s="38"/>
    </row>
    <row r="41" spans="2:12" ht="6.95" customHeight="1" x14ac:dyDescent="0.25">
      <c r="B41" s="22"/>
      <c r="C41" s="30"/>
      <c r="D41" s="30"/>
      <c r="E41" s="30"/>
      <c r="F41" s="30"/>
      <c r="G41" s="30"/>
      <c r="H41" s="30"/>
      <c r="I41" s="37"/>
    </row>
    <row r="42" spans="2:12" x14ac:dyDescent="0.25">
      <c r="B42" s="25"/>
      <c r="C42" s="86" t="s">
        <v>11</v>
      </c>
      <c r="D42" s="87"/>
      <c r="E42" s="87"/>
      <c r="F42" s="87"/>
      <c r="G42" s="87"/>
      <c r="H42" s="87"/>
      <c r="I42" s="36"/>
    </row>
    <row r="43" spans="2:12" ht="7.5" customHeight="1" thickBot="1" x14ac:dyDescent="0.3">
      <c r="B43" s="25"/>
      <c r="C43" s="31"/>
      <c r="D43" s="31"/>
      <c r="E43" s="31"/>
      <c r="F43" s="31"/>
      <c r="G43" s="31"/>
      <c r="H43" s="31"/>
      <c r="I43" s="36"/>
    </row>
    <row r="44" spans="2:12" ht="33" customHeight="1" thickBot="1" x14ac:dyDescent="0.3">
      <c r="B44" s="25"/>
      <c r="C44" s="58"/>
      <c r="D44" s="59"/>
      <c r="E44" s="59"/>
      <c r="F44" s="59"/>
      <c r="G44" s="59"/>
      <c r="H44" s="60"/>
      <c r="I44" s="36"/>
    </row>
    <row r="45" spans="2:12" x14ac:dyDescent="0.25">
      <c r="B45" s="25"/>
      <c r="C45" s="31"/>
      <c r="D45" s="31"/>
      <c r="E45" s="31"/>
      <c r="F45" s="31"/>
      <c r="G45" s="31"/>
      <c r="H45" s="31"/>
      <c r="I45" s="36"/>
    </row>
    <row r="46" spans="2:12" x14ac:dyDescent="0.25">
      <c r="B46" s="25"/>
      <c r="C46" s="31"/>
      <c r="D46" s="31"/>
      <c r="E46" s="31"/>
      <c r="F46" s="31"/>
      <c r="G46" s="31"/>
      <c r="H46" s="31"/>
      <c r="I46" s="36"/>
    </row>
    <row r="47" spans="2:12" ht="6.95" customHeight="1" thickBot="1" x14ac:dyDescent="0.3">
      <c r="B47" s="27"/>
      <c r="C47" s="32"/>
      <c r="D47" s="32"/>
      <c r="E47" s="32"/>
      <c r="F47" s="32"/>
      <c r="G47" s="32"/>
      <c r="H47" s="32"/>
      <c r="I47" s="38"/>
    </row>
    <row r="48" spans="2:12" x14ac:dyDescent="0.25">
      <c r="L48" s="76"/>
    </row>
    <row r="52" spans="3:5" x14ac:dyDescent="0.25">
      <c r="C52" s="4" t="s">
        <v>3</v>
      </c>
      <c r="E52" s="2" t="str">
        <f>VLOOKUP($C8,'Base de donnée'!1:1048576,3,0)</f>
        <v>a définir</v>
      </c>
    </row>
    <row r="53" spans="3:5" x14ac:dyDescent="0.25">
      <c r="C53" s="4" t="s">
        <v>2</v>
      </c>
      <c r="E53" s="2" t="str">
        <f>VLOOKUP($C8,'Base de donnée'!1:1048576,2,0)</f>
        <v>Pince</v>
      </c>
    </row>
    <row r="54" spans="3:5" x14ac:dyDescent="0.25">
      <c r="C54" s="4" t="s">
        <v>19</v>
      </c>
      <c r="E54" s="2" t="str">
        <f>VLOOKUP($C8,'Base de donnée'!1:1048576,4,0)</f>
        <v>C130-26</v>
      </c>
    </row>
    <row r="55" spans="3:5" x14ac:dyDescent="0.25">
      <c r="C55" s="79" t="s">
        <v>187</v>
      </c>
      <c r="E55" s="2" t="str">
        <f>VLOOKUP($C8,'Base de donnée'!1:1048576,10,0)</f>
        <v>NF C 20-130</v>
      </c>
    </row>
    <row r="56" spans="3:5" x14ac:dyDescent="0.25">
      <c r="C56" s="4" t="s">
        <v>4</v>
      </c>
      <c r="E56" s="2" t="str">
        <f>VLOOKUP($C8,'Base de donnée'!1:1048576,5,0)</f>
        <v>L36946</v>
      </c>
    </row>
    <row r="57" spans="3:5" x14ac:dyDescent="0.25">
      <c r="C57" s="4" t="s">
        <v>177</v>
      </c>
      <c r="E57" s="2">
        <f>VLOOKUP(E55,Norme!N:T,6,0)</f>
        <v>15</v>
      </c>
    </row>
    <row r="58" spans="3:5" x14ac:dyDescent="0.25">
      <c r="C58" s="4" t="s">
        <v>178</v>
      </c>
      <c r="E58" s="2">
        <f>VLOOKUP(E55,Norme!N:T,7,0)</f>
        <v>50</v>
      </c>
    </row>
  </sheetData>
  <sortState xmlns:xlrd2="http://schemas.microsoft.com/office/spreadsheetml/2017/richdata2" ref="C52:C58">
    <sortCondition ref="C52:C58"/>
  </sortState>
  <mergeCells count="10">
    <mergeCell ref="C33:H33"/>
    <mergeCell ref="C42:H42"/>
    <mergeCell ref="C10:H10"/>
    <mergeCell ref="C7:H7"/>
    <mergeCell ref="A15:A19"/>
    <mergeCell ref="K2:M2"/>
    <mergeCell ref="A4:A14"/>
    <mergeCell ref="C24:H24"/>
    <mergeCell ref="C15:H15"/>
    <mergeCell ref="B2:I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0" r:id="rId4" name="Button 6">
              <controlPr defaultSize="0" print="0" autoFill="0" autoPict="0" macro="[0]!nouveau_equipement">
                <anchor moveWithCells="1" sizeWithCells="1">
                  <from>
                    <xdr:col>10</xdr:col>
                    <xdr:colOff>171450</xdr:colOff>
                    <xdr:row>28</xdr:row>
                    <xdr:rowOff>28575</xdr:rowOff>
                  </from>
                  <to>
                    <xdr:col>11</xdr:col>
                    <xdr:colOff>2371725</xdr:colOff>
                    <xdr:row>29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9" r:id="rId5" name="Button 25">
              <controlPr defaultSize="0" print="0" autoFill="0" autoPict="0" macro="[0]!nouveau_controle">
                <anchor moveWithCells="1" sizeWithCells="1">
                  <from>
                    <xdr:col>7</xdr:col>
                    <xdr:colOff>238125</xdr:colOff>
                    <xdr:row>44</xdr:row>
                    <xdr:rowOff>66675</xdr:rowOff>
                  </from>
                  <to>
                    <xdr:col>8</xdr:col>
                    <xdr:colOff>0</xdr:colOff>
                    <xdr:row>45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73F9296-4E94-4B43-9E22-2366DF0CE930}">
          <x14:formula1>
            <xm:f>Donnée!$A$1:$A$10</xm:f>
          </x14:formula1>
          <xm:sqref>C5</xm:sqref>
        </x14:dataValidation>
        <x14:dataValidation type="list" allowBlank="1" showInputMessage="1" showErrorMessage="1" xr:uid="{8A91CD52-5A2A-4119-B740-FD8A5892FE2C}">
          <x14:formula1>
            <xm:f>Donnée!$E:$E</xm:f>
          </x14:formula1>
          <xm:sqref>L27</xm:sqref>
        </x14:dataValidation>
        <x14:dataValidation type="list" allowBlank="1" showInputMessage="1" showErrorMessage="1" xr:uid="{58AE16AE-B6FF-4836-97EB-712AD03F228F}">
          <x14:formula1>
            <xm:f>'Base de donnée'!$A:$A</xm:f>
          </x14:formula1>
          <xm:sqref>C8</xm:sqref>
        </x14:dataValidation>
        <x14:dataValidation type="list" allowBlank="1" showInputMessage="1" showErrorMessage="1" xr:uid="{4CB5B08D-602D-44EB-8828-2A1B69D0BD85}">
          <x14:formula1>
            <xm:f>Donnée!$C$1:$C$3</xm:f>
          </x14:formula1>
          <xm:sqref>C18 E18 H18 H27 E27 C27 C36 E36 H36</xm:sqref>
        </x14:dataValidation>
        <x14:dataValidation type="list" allowBlank="1" showInputMessage="1" xr:uid="{879FA24F-5749-4624-9D23-4987916BF58F}">
          <x14:formula1>
            <xm:f>Norme!$G$2:$G$17</xm:f>
          </x14:formula1>
          <xm:sqref>L18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FCFA9-9892-49F7-9726-77197794CBF1}">
  <sheetPr codeName="Feuil7"/>
  <dimension ref="A1:I34"/>
  <sheetViews>
    <sheetView showWhiteSpace="0" topLeftCell="A22" zoomScale="145" zoomScaleNormal="145" workbookViewId="0">
      <selection activeCell="D28" sqref="D28"/>
    </sheetView>
  </sheetViews>
  <sheetFormatPr baseColWidth="10" defaultRowHeight="15" x14ac:dyDescent="0.25"/>
  <cols>
    <col min="1" max="1" width="13.85546875" customWidth="1"/>
    <col min="3" max="3" width="12.5703125" customWidth="1"/>
    <col min="4" max="4" width="15.28515625" customWidth="1"/>
    <col min="5" max="5" width="9.140625" customWidth="1"/>
    <col min="8" max="8" width="9.5703125" customWidth="1"/>
    <col min="9" max="9" width="85.85546875" hidden="1" customWidth="1"/>
  </cols>
  <sheetData>
    <row r="1" spans="1:8" ht="29.25" thickBot="1" x14ac:dyDescent="0.3">
      <c r="A1" s="89" t="s">
        <v>0</v>
      </c>
      <c r="B1" s="90"/>
      <c r="C1" s="90"/>
      <c r="D1" s="90"/>
      <c r="E1" s="90"/>
      <c r="F1" s="90"/>
      <c r="G1" s="90"/>
      <c r="H1" s="91"/>
    </row>
    <row r="2" spans="1:8" ht="15.75" thickBot="1" x14ac:dyDescent="0.3"/>
    <row r="3" spans="1:8" ht="15.75" thickBot="1" x14ac:dyDescent="0.3">
      <c r="A3" s="92" t="s">
        <v>1</v>
      </c>
      <c r="B3" s="93"/>
      <c r="C3" s="93"/>
      <c r="D3" s="93"/>
      <c r="E3" s="93"/>
      <c r="F3" s="93"/>
      <c r="G3" s="93"/>
      <c r="H3" s="94"/>
    </row>
    <row r="5" spans="1:8" x14ac:dyDescent="0.25">
      <c r="A5" s="5" t="s">
        <v>2</v>
      </c>
      <c r="B5" s="55" t="s">
        <v>182</v>
      </c>
      <c r="C5" s="56"/>
      <c r="E5" s="95" t="s">
        <v>5</v>
      </c>
      <c r="F5" s="96"/>
      <c r="G5" s="55" t="s">
        <v>91</v>
      </c>
      <c r="H5" s="56"/>
    </row>
    <row r="7" spans="1:8" x14ac:dyDescent="0.25">
      <c r="A7" s="4" t="s">
        <v>3</v>
      </c>
      <c r="B7" s="55" t="s">
        <v>182</v>
      </c>
      <c r="C7" s="56"/>
      <c r="E7" s="95" t="s">
        <v>19</v>
      </c>
      <c r="F7" s="96"/>
      <c r="G7" s="55" t="s">
        <v>182</v>
      </c>
      <c r="H7" s="56"/>
    </row>
    <row r="9" spans="1:8" x14ac:dyDescent="0.25">
      <c r="A9" s="4" t="s">
        <v>4</v>
      </c>
      <c r="B9" s="55" t="s">
        <v>182</v>
      </c>
      <c r="C9" s="56"/>
      <c r="E9" s="95" t="s">
        <v>111</v>
      </c>
      <c r="F9" s="97"/>
      <c r="G9" s="55" t="s">
        <v>182</v>
      </c>
      <c r="H9" s="56"/>
    </row>
    <row r="10" spans="1:8" ht="15.75" thickBot="1" x14ac:dyDescent="0.3"/>
    <row r="11" spans="1:8" ht="15.75" thickBot="1" x14ac:dyDescent="0.3">
      <c r="A11" s="92" t="s">
        <v>18</v>
      </c>
      <c r="B11" s="93"/>
      <c r="C11" s="93"/>
      <c r="D11" s="93"/>
      <c r="E11" s="93"/>
      <c r="F11" s="93"/>
      <c r="G11" s="93"/>
      <c r="H11" s="94"/>
    </row>
    <row r="13" spans="1:8" x14ac:dyDescent="0.25">
      <c r="A13" s="5" t="s">
        <v>8</v>
      </c>
      <c r="B13" s="63">
        <v>10</v>
      </c>
      <c r="C13" s="64"/>
      <c r="E13" s="98" t="s">
        <v>9</v>
      </c>
      <c r="F13" s="98"/>
      <c r="G13" s="65">
        <v>0.5</v>
      </c>
      <c r="H13" s="66"/>
    </row>
    <row r="14" spans="1:8" x14ac:dyDescent="0.25">
      <c r="E14" s="1"/>
      <c r="F14" s="1"/>
      <c r="G14" s="1"/>
      <c r="H14" s="1"/>
    </row>
    <row r="15" spans="1:8" x14ac:dyDescent="0.25">
      <c r="G15" s="2" t="s">
        <v>23</v>
      </c>
      <c r="H15" s="2" t="s">
        <v>24</v>
      </c>
    </row>
    <row r="16" spans="1:8" x14ac:dyDescent="0.25">
      <c r="A16" s="4" t="s">
        <v>25</v>
      </c>
      <c r="B16" s="101" t="s">
        <v>26</v>
      </c>
      <c r="C16" s="102"/>
      <c r="E16" s="98" t="s">
        <v>22</v>
      </c>
      <c r="F16" s="98"/>
      <c r="G16" s="18" t="s">
        <v>182</v>
      </c>
      <c r="H16" s="18" t="s">
        <v>182</v>
      </c>
    </row>
    <row r="18" spans="1:9" x14ac:dyDescent="0.25">
      <c r="A18" s="4" t="s">
        <v>10</v>
      </c>
      <c r="B18" s="4"/>
      <c r="C18" s="103" t="s">
        <v>152</v>
      </c>
      <c r="D18" s="104"/>
      <c r="E18" s="104"/>
      <c r="F18" s="104"/>
      <c r="G18" s="104"/>
      <c r="H18" s="105"/>
    </row>
    <row r="19" spans="1:9" ht="15.75" thickBot="1" x14ac:dyDescent="0.3"/>
    <row r="20" spans="1:9" ht="15.75" thickBot="1" x14ac:dyDescent="0.3">
      <c r="A20" s="106" t="s">
        <v>21</v>
      </c>
      <c r="B20" s="107"/>
      <c r="C20" s="107"/>
      <c r="D20" s="107"/>
      <c r="E20" s="107"/>
      <c r="F20" s="107"/>
      <c r="G20" s="107"/>
      <c r="H20" s="108"/>
    </row>
    <row r="22" spans="1:9" ht="45" x14ac:dyDescent="0.25">
      <c r="B22" s="6" t="s">
        <v>14</v>
      </c>
      <c r="C22" s="7" t="s">
        <v>28</v>
      </c>
      <c r="D22" s="7" t="s">
        <v>12</v>
      </c>
      <c r="E22" s="7" t="s">
        <v>13</v>
      </c>
      <c r="F22" s="7" t="s">
        <v>17</v>
      </c>
      <c r="G22" s="7" t="s">
        <v>15</v>
      </c>
      <c r="H22" s="6" t="s">
        <v>16</v>
      </c>
    </row>
    <row r="23" spans="1:9" ht="30.6" customHeight="1" x14ac:dyDescent="0.25">
      <c r="A23" s="4" t="s">
        <v>108</v>
      </c>
      <c r="B23" s="19">
        <v>1.5</v>
      </c>
      <c r="C23" s="19" t="s">
        <v>168</v>
      </c>
      <c r="D23" s="19" t="s">
        <v>168</v>
      </c>
      <c r="E23" s="19" t="s">
        <v>169</v>
      </c>
      <c r="F23" s="19" t="s">
        <v>179</v>
      </c>
      <c r="G23" s="19">
        <v>100</v>
      </c>
      <c r="H23" s="18" t="str">
        <f>IF(I23,"Conforme","Non Conforme")</f>
        <v>Non Conforme</v>
      </c>
      <c r="I23" t="b">
        <f>AND(C23="conforme",D23="conforme",E23="conforme",F23&lt;G23)</f>
        <v>0</v>
      </c>
    </row>
    <row r="24" spans="1:9" ht="23.25" x14ac:dyDescent="0.25">
      <c r="A24" s="4" t="s">
        <v>109</v>
      </c>
      <c r="B24" s="19">
        <v>2</v>
      </c>
      <c r="C24" s="19" t="s">
        <v>185</v>
      </c>
      <c r="D24" s="19" t="s">
        <v>185</v>
      </c>
      <c r="E24" s="19" t="s">
        <v>185</v>
      </c>
      <c r="F24" s="19">
        <v>100</v>
      </c>
      <c r="G24" s="19">
        <v>150</v>
      </c>
      <c r="H24" s="18" t="str">
        <f t="shared" ref="H24:H25" si="0">IF(I24,"Conforme","Non Conforme")</f>
        <v>Conforme</v>
      </c>
      <c r="I24" t="b">
        <f>AND(C24="conforme",D24="conforme",E24="conforme",F24&lt;G24)</f>
        <v>1</v>
      </c>
    </row>
    <row r="25" spans="1:9" ht="23.25" x14ac:dyDescent="0.25">
      <c r="A25" s="4" t="s">
        <v>110</v>
      </c>
      <c r="B25" s="19">
        <v>154</v>
      </c>
      <c r="C25" s="19" t="s">
        <v>168</v>
      </c>
      <c r="D25" s="19" t="s">
        <v>169</v>
      </c>
      <c r="E25" s="19" t="s">
        <v>169</v>
      </c>
      <c r="F25" s="19">
        <v>30</v>
      </c>
      <c r="G25" s="19">
        <v>540</v>
      </c>
      <c r="H25" s="18" t="str">
        <f t="shared" si="0"/>
        <v>Non Conforme</v>
      </c>
      <c r="I25" t="b">
        <f>AND(C25="conforme",D25="conforme",E25="conforme",F25&lt;G25)</f>
        <v>0</v>
      </c>
    </row>
    <row r="26" spans="1:9" ht="15.75" thickBot="1" x14ac:dyDescent="0.3">
      <c r="I26" t="b">
        <f>AND(H23="conforme",H24="conforme",E24="conforme")</f>
        <v>0</v>
      </c>
    </row>
    <row r="27" spans="1:9" ht="15.75" thickBot="1" x14ac:dyDescent="0.3">
      <c r="A27" s="106" t="s">
        <v>20</v>
      </c>
      <c r="B27" s="107"/>
      <c r="C27" s="107"/>
      <c r="D27" s="107"/>
      <c r="E27" s="107"/>
      <c r="F27" s="107"/>
      <c r="G27" s="107"/>
      <c r="H27" s="108"/>
    </row>
    <row r="28" spans="1:9" ht="31.5" customHeight="1" thickBot="1" x14ac:dyDescent="0.3">
      <c r="A28" s="72" t="s">
        <v>181</v>
      </c>
      <c r="B28" s="73"/>
      <c r="C28" s="73"/>
      <c r="D28" s="73"/>
      <c r="E28" s="73"/>
      <c r="F28" s="73"/>
      <c r="G28" s="73"/>
      <c r="H28" s="74"/>
    </row>
    <row r="29" spans="1:9" ht="15.75" thickBot="1" x14ac:dyDescent="0.3"/>
    <row r="30" spans="1:9" ht="15.75" thickBot="1" x14ac:dyDescent="0.3">
      <c r="A30" s="92" t="s">
        <v>27</v>
      </c>
      <c r="B30" s="93"/>
      <c r="C30" s="93"/>
      <c r="D30" s="93"/>
      <c r="E30" s="93"/>
      <c r="F30" s="93"/>
      <c r="G30" s="93"/>
      <c r="H30" s="94"/>
    </row>
    <row r="31" spans="1:9" x14ac:dyDescent="0.25">
      <c r="A31" s="99" t="s">
        <v>112</v>
      </c>
      <c r="B31" s="100"/>
      <c r="C31" s="75" t="str">
        <f>IF(I26,"Conforme","Non Conforme")</f>
        <v>Non Conforme</v>
      </c>
      <c r="D31" s="8" t="s">
        <v>113</v>
      </c>
      <c r="E31" s="17" t="s">
        <v>182</v>
      </c>
      <c r="F31" s="8"/>
      <c r="G31" s="8"/>
      <c r="H31" s="9"/>
    </row>
    <row r="33" spans="1:7" x14ac:dyDescent="0.25">
      <c r="E33" t="s">
        <v>6</v>
      </c>
      <c r="G33" s="57">
        <v>45685</v>
      </c>
    </row>
    <row r="34" spans="1:7" x14ac:dyDescent="0.25">
      <c r="A34" s="16"/>
      <c r="E34" t="s">
        <v>176</v>
      </c>
      <c r="G34" t="s">
        <v>137</v>
      </c>
    </row>
  </sheetData>
  <mergeCells count="14">
    <mergeCell ref="E13:F13"/>
    <mergeCell ref="A31:B31"/>
    <mergeCell ref="B16:C16"/>
    <mergeCell ref="E16:F16"/>
    <mergeCell ref="C18:H18"/>
    <mergeCell ref="A20:H20"/>
    <mergeCell ref="A27:H27"/>
    <mergeCell ref="A30:H30"/>
    <mergeCell ref="A1:H1"/>
    <mergeCell ref="A3:H3"/>
    <mergeCell ref="E5:F5"/>
    <mergeCell ref="E7:F7"/>
    <mergeCell ref="A11:H11"/>
    <mergeCell ref="E9:F9"/>
  </mergeCells>
  <phoneticPr fontId="3" type="noConversion"/>
  <conditionalFormatting sqref="C23:E25 H23:H25">
    <cfRule type="containsText" dxfId="67" priority="5" operator="containsText" text="Non conforme">
      <formula>NOT(ISERROR(SEARCH("Non conforme",C23)))</formula>
    </cfRule>
    <cfRule type="beginsWith" dxfId="66" priority="6" operator="beginsWith" text="Conforme">
      <formula>LEFT(C23,LEN("Conforme"))="Conforme"</formula>
    </cfRule>
  </conditionalFormatting>
  <conditionalFormatting sqref="E23:E25 H23:H25">
    <cfRule type="containsText" dxfId="65" priority="7" operator="containsText" text="Non">
      <formula>NOT(ISERROR(SEARCH("Non",E23)))</formula>
    </cfRule>
    <cfRule type="containsText" dxfId="64" priority="8" operator="containsText" text="OUI">
      <formula>NOT(ISERROR(SEARCH("OUI",E23)))</formula>
    </cfRule>
  </conditionalFormatting>
  <conditionalFormatting sqref="C24:D24">
    <cfRule type="containsText" dxfId="63" priority="1" operator="containsText" text="Non">
      <formula>NOT(ISERROR(SEARCH("Non",C24)))</formula>
    </cfRule>
    <cfRule type="containsText" dxfId="62" priority="2" operator="containsText" text="OUI">
      <formula>NOT(ISERROR(SEARCH("OUI",C24)))</formula>
    </cfRule>
  </conditionalFormatting>
  <pageMargins left="0.51181102362204722" right="0.51181102362204722" top="0.38194444444444442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1E830-62BF-4994-B2FD-74EF273EC50E}">
  <sheetPr codeName="Feuil8"/>
  <dimension ref="A1:Z3"/>
  <sheetViews>
    <sheetView showWhiteSpace="0" zoomScaleNormal="100" workbookViewId="0">
      <selection activeCell="B52" sqref="B52"/>
    </sheetView>
  </sheetViews>
  <sheetFormatPr baseColWidth="10" defaultRowHeight="15" x14ac:dyDescent="0.25"/>
  <cols>
    <col min="1" max="1" width="19.140625" customWidth="1"/>
    <col min="2" max="2" width="16" customWidth="1"/>
    <col min="3" max="3" width="13.42578125" customWidth="1"/>
    <col min="4" max="4" width="17.140625" customWidth="1"/>
    <col min="5" max="5" width="27.85546875" customWidth="1"/>
    <col min="6" max="6" width="24.28515625" customWidth="1"/>
    <col min="8" max="8" width="13.42578125" bestFit="1" customWidth="1"/>
    <col min="9" max="10" width="15.42578125" bestFit="1" customWidth="1"/>
    <col min="11" max="11" width="16.85546875" bestFit="1" customWidth="1"/>
    <col min="12" max="13" width="15.42578125" bestFit="1" customWidth="1"/>
    <col min="14" max="14" width="17.42578125" bestFit="1" customWidth="1"/>
    <col min="15" max="15" width="16.85546875" bestFit="1" customWidth="1"/>
    <col min="16" max="19" width="15.42578125" bestFit="1" customWidth="1"/>
    <col min="22" max="22" width="12.85546875" customWidth="1"/>
    <col min="23" max="23" width="12.42578125" customWidth="1"/>
    <col min="25" max="25" width="12.42578125" customWidth="1"/>
  </cols>
  <sheetData>
    <row r="1" spans="1:26" s="15" customFormat="1" ht="60" x14ac:dyDescent="0.25">
      <c r="A1" s="12" t="s">
        <v>29</v>
      </c>
      <c r="B1" s="13" t="s">
        <v>5</v>
      </c>
      <c r="C1" s="13" t="s">
        <v>8</v>
      </c>
      <c r="D1" s="13" t="s">
        <v>9</v>
      </c>
      <c r="E1" s="13" t="s">
        <v>10</v>
      </c>
      <c r="F1" s="14" t="s">
        <v>17</v>
      </c>
      <c r="G1" s="14" t="s">
        <v>118</v>
      </c>
      <c r="H1" s="14" t="s">
        <v>119</v>
      </c>
      <c r="I1" s="14" t="s">
        <v>120</v>
      </c>
      <c r="J1" s="14" t="s">
        <v>121</v>
      </c>
      <c r="K1" s="14" t="s">
        <v>122</v>
      </c>
      <c r="L1" s="14" t="s">
        <v>123</v>
      </c>
      <c r="M1" s="14" t="s">
        <v>124</v>
      </c>
      <c r="N1" s="14" t="s">
        <v>125</v>
      </c>
      <c r="O1" s="14" t="s">
        <v>126</v>
      </c>
      <c r="P1" s="14" t="s">
        <v>127</v>
      </c>
      <c r="Q1" s="14" t="s">
        <v>128</v>
      </c>
      <c r="R1" s="14" t="s">
        <v>129</v>
      </c>
      <c r="S1" s="14" t="s">
        <v>130</v>
      </c>
      <c r="T1" s="14" t="s">
        <v>131</v>
      </c>
      <c r="U1" s="14" t="s">
        <v>132</v>
      </c>
      <c r="V1" s="13" t="s">
        <v>11</v>
      </c>
      <c r="W1" s="13" t="s">
        <v>16</v>
      </c>
      <c r="X1" s="13" t="s">
        <v>30</v>
      </c>
      <c r="Y1" s="12" t="s">
        <v>7</v>
      </c>
      <c r="Z1" s="62" t="s">
        <v>180</v>
      </c>
    </row>
    <row r="2" spans="1:26" s="15" customFormat="1" ht="30" x14ac:dyDescent="0.25">
      <c r="A2" s="12"/>
      <c r="B2" s="13" t="s">
        <v>91</v>
      </c>
      <c r="C2" s="13">
        <v>10</v>
      </c>
      <c r="D2" s="13">
        <v>0.5</v>
      </c>
      <c r="E2" s="13"/>
      <c r="F2" s="14"/>
      <c r="G2" s="14">
        <v>1.5</v>
      </c>
      <c r="H2" s="14" t="s">
        <v>168</v>
      </c>
      <c r="I2" s="14" t="s">
        <v>168</v>
      </c>
      <c r="J2" s="14" t="s">
        <v>169</v>
      </c>
      <c r="K2" s="14">
        <v>100</v>
      </c>
      <c r="L2" s="14">
        <v>2</v>
      </c>
      <c r="M2" s="14" t="s">
        <v>168</v>
      </c>
      <c r="N2" s="14" t="s">
        <v>168</v>
      </c>
      <c r="O2" s="14" t="s">
        <v>168</v>
      </c>
      <c r="P2" s="14">
        <v>150</v>
      </c>
      <c r="Q2" s="14">
        <v>154</v>
      </c>
      <c r="R2" s="14" t="s">
        <v>168</v>
      </c>
      <c r="S2" s="14" t="s">
        <v>169</v>
      </c>
      <c r="T2" s="14" t="s">
        <v>169</v>
      </c>
      <c r="U2" s="14">
        <v>540</v>
      </c>
      <c r="V2" s="13" t="s">
        <v>181</v>
      </c>
      <c r="W2" s="13"/>
      <c r="X2" s="13">
        <v>45685</v>
      </c>
      <c r="Y2" s="12" t="s">
        <v>137</v>
      </c>
      <c r="Z2" s="62" t="s">
        <v>182</v>
      </c>
    </row>
    <row r="3" spans="1:26" x14ac:dyDescent="0.25">
      <c r="A3" s="11"/>
      <c r="B3" s="11"/>
      <c r="C3" s="67"/>
      <c r="D3" s="68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61"/>
      <c r="Y3" s="11"/>
      <c r="Z3" s="11"/>
    </row>
  </sheetData>
  <phoneticPr fontId="3" type="noConversion"/>
  <conditionalFormatting sqref="H1:J2 M1:O2 R1:T2">
    <cfRule type="containsText" dxfId="61" priority="9" operator="containsText" text="Non conforme">
      <formula>NOT(ISERROR(SEARCH("Non conforme",H1)))</formula>
    </cfRule>
    <cfRule type="beginsWith" dxfId="60" priority="10" operator="beginsWith" text="Conforme">
      <formula>LEFT(H1,LEN("Conforme"))="Conforme"</formula>
    </cfRule>
  </conditionalFormatting>
  <conditionalFormatting sqref="J1:J2 O1:O2 T1:T2">
    <cfRule type="containsText" dxfId="59" priority="11" operator="containsText" text="Non">
      <formula>NOT(ISERROR(SEARCH("Non",J1)))</formula>
    </cfRule>
    <cfRule type="containsText" dxfId="58" priority="12" operator="containsText" text="OUI">
      <formula>NOT(ISERROR(SEARCH("OUI",J1)))</formula>
    </cfRule>
  </conditionalFormatting>
  <pageMargins left="0.51181102362204722" right="0.51181102362204722" top="0.74803149606299213" bottom="0.74803149606299213" header="0.31496062992125984" footer="0.31496062992125984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23403-2DF1-46EB-B73C-3092C6C6CD52}">
  <sheetPr codeName="Feuil9"/>
  <dimension ref="A1:J35"/>
  <sheetViews>
    <sheetView workbookViewId="0">
      <selection activeCell="L9" sqref="L9"/>
    </sheetView>
  </sheetViews>
  <sheetFormatPr baseColWidth="10" defaultRowHeight="15" x14ac:dyDescent="0.25"/>
  <cols>
    <col min="1" max="1" width="20.42578125" style="1" customWidth="1"/>
    <col min="2" max="2" width="15.42578125" style="1" bestFit="1" customWidth="1"/>
    <col min="3" max="3" width="14.5703125" style="1" bestFit="1" customWidth="1"/>
    <col min="4" max="4" width="14.5703125" style="1" customWidth="1"/>
    <col min="5" max="5" width="11.42578125" style="1"/>
    <col min="6" max="6" width="15.28515625" style="1" hidden="1" customWidth="1"/>
    <col min="7" max="7" width="12.28515625" style="1" hidden="1" customWidth="1"/>
    <col min="8" max="8" width="16.7109375" style="1" hidden="1" customWidth="1"/>
    <col min="9" max="9" width="18.140625" style="1" hidden="1" customWidth="1"/>
    <col min="10" max="10" width="22.5703125" customWidth="1"/>
  </cols>
  <sheetData>
    <row r="1" spans="1:10" x14ac:dyDescent="0.25">
      <c r="A1" s="1" t="s">
        <v>5</v>
      </c>
      <c r="B1" s="1" t="s">
        <v>2</v>
      </c>
      <c r="C1" s="1" t="s">
        <v>116</v>
      </c>
      <c r="D1" s="1" t="s">
        <v>19</v>
      </c>
      <c r="E1" s="1" t="s">
        <v>31</v>
      </c>
      <c r="F1" s="1" t="s">
        <v>17</v>
      </c>
      <c r="G1" s="1" t="s">
        <v>134</v>
      </c>
      <c r="H1" s="1" t="s">
        <v>135</v>
      </c>
      <c r="I1" s="1" t="s">
        <v>136</v>
      </c>
      <c r="J1" s="1" t="s">
        <v>32</v>
      </c>
    </row>
    <row r="2" spans="1:10" x14ac:dyDescent="0.25">
      <c r="A2" s="1" t="s">
        <v>33</v>
      </c>
      <c r="B2" s="1" t="s">
        <v>115</v>
      </c>
      <c r="C2" s="77" t="s">
        <v>186</v>
      </c>
      <c r="D2" s="1" t="s">
        <v>34</v>
      </c>
      <c r="E2" s="1" t="s">
        <v>35</v>
      </c>
      <c r="F2" s="1">
        <v>3640</v>
      </c>
      <c r="G2" s="1">
        <v>70</v>
      </c>
      <c r="H2" s="1">
        <v>70</v>
      </c>
      <c r="I2" s="1">
        <v>70</v>
      </c>
      <c r="J2" s="1" t="s">
        <v>36</v>
      </c>
    </row>
    <row r="3" spans="1:10" x14ac:dyDescent="0.25">
      <c r="A3" s="1" t="s">
        <v>37</v>
      </c>
      <c r="B3" s="1" t="s">
        <v>115</v>
      </c>
      <c r="C3" s="77" t="s">
        <v>186</v>
      </c>
      <c r="D3" s="1" t="s">
        <v>38</v>
      </c>
      <c r="E3" s="1" t="s">
        <v>39</v>
      </c>
      <c r="F3" s="1">
        <v>2175</v>
      </c>
      <c r="G3" s="1">
        <v>25</v>
      </c>
      <c r="H3" s="1">
        <v>25</v>
      </c>
      <c r="I3" s="1">
        <v>25</v>
      </c>
      <c r="J3" s="1" t="s">
        <v>36</v>
      </c>
    </row>
    <row r="4" spans="1:10" x14ac:dyDescent="0.25">
      <c r="A4" s="1" t="s">
        <v>40</v>
      </c>
      <c r="B4" s="1" t="s">
        <v>115</v>
      </c>
      <c r="C4" s="1" t="s">
        <v>117</v>
      </c>
      <c r="D4" s="1" t="s">
        <v>41</v>
      </c>
      <c r="E4" s="1" t="s">
        <v>42</v>
      </c>
      <c r="F4" s="1">
        <v>2175</v>
      </c>
      <c r="G4" s="1">
        <v>70</v>
      </c>
      <c r="H4" s="1">
        <v>70</v>
      </c>
      <c r="I4" s="1">
        <v>70</v>
      </c>
      <c r="J4" s="1" t="s">
        <v>36</v>
      </c>
    </row>
    <row r="5" spans="1:10" x14ac:dyDescent="0.25">
      <c r="A5" s="1" t="s">
        <v>43</v>
      </c>
      <c r="B5" s="1" t="s">
        <v>115</v>
      </c>
      <c r="C5" s="1" t="s">
        <v>117</v>
      </c>
      <c r="D5" s="1" t="s">
        <v>41</v>
      </c>
      <c r="E5" s="1" t="s">
        <v>44</v>
      </c>
      <c r="F5" s="1">
        <v>1200</v>
      </c>
      <c r="G5" s="1">
        <v>10</v>
      </c>
      <c r="H5" s="1">
        <v>10</v>
      </c>
      <c r="I5" s="1">
        <v>10</v>
      </c>
      <c r="J5" s="1" t="s">
        <v>36</v>
      </c>
    </row>
    <row r="6" spans="1:10" x14ac:dyDescent="0.25">
      <c r="A6" s="1" t="s">
        <v>45</v>
      </c>
      <c r="B6" s="1" t="s">
        <v>115</v>
      </c>
      <c r="C6" s="77" t="s">
        <v>186</v>
      </c>
      <c r="D6" s="1" t="s">
        <v>46</v>
      </c>
      <c r="E6" s="1" t="s">
        <v>47</v>
      </c>
      <c r="F6" s="1">
        <v>2175</v>
      </c>
      <c r="G6" s="1">
        <v>25</v>
      </c>
      <c r="H6" s="1">
        <v>25</v>
      </c>
      <c r="I6" s="1">
        <v>25</v>
      </c>
      <c r="J6" s="1" t="s">
        <v>36</v>
      </c>
    </row>
    <row r="7" spans="1:10" x14ac:dyDescent="0.25">
      <c r="A7" s="1" t="s">
        <v>48</v>
      </c>
      <c r="B7" s="1" t="s">
        <v>115</v>
      </c>
      <c r="C7" s="77" t="s">
        <v>186</v>
      </c>
      <c r="D7" s="1" t="s">
        <v>46</v>
      </c>
      <c r="E7" s="1" t="s">
        <v>49</v>
      </c>
      <c r="F7" s="1">
        <v>2175</v>
      </c>
      <c r="G7" s="1">
        <v>25</v>
      </c>
      <c r="H7" s="1">
        <v>25</v>
      </c>
      <c r="I7" s="1">
        <v>25</v>
      </c>
      <c r="J7" s="1" t="s">
        <v>36</v>
      </c>
    </row>
    <row r="8" spans="1:10" x14ac:dyDescent="0.25">
      <c r="A8" s="1" t="s">
        <v>50</v>
      </c>
      <c r="B8" s="1" t="s">
        <v>115</v>
      </c>
      <c r="C8" s="77" t="s">
        <v>186</v>
      </c>
      <c r="D8" s="1" t="s">
        <v>51</v>
      </c>
      <c r="E8" s="1" t="s">
        <v>52</v>
      </c>
      <c r="F8" s="1">
        <v>108</v>
      </c>
      <c r="G8" s="1">
        <v>1</v>
      </c>
      <c r="H8" s="1">
        <v>1</v>
      </c>
      <c r="I8" s="1">
        <v>1</v>
      </c>
      <c r="J8" s="1" t="s">
        <v>53</v>
      </c>
    </row>
    <row r="9" spans="1:10" x14ac:dyDescent="0.25">
      <c r="A9" s="1" t="s">
        <v>54</v>
      </c>
      <c r="B9" s="1" t="s">
        <v>115</v>
      </c>
      <c r="C9" s="77" t="s">
        <v>186</v>
      </c>
      <c r="D9" s="1" t="s">
        <v>51</v>
      </c>
      <c r="E9" s="1" t="s">
        <v>55</v>
      </c>
      <c r="F9" s="1">
        <v>108</v>
      </c>
      <c r="G9" s="1">
        <v>1</v>
      </c>
      <c r="H9" s="1">
        <v>1</v>
      </c>
      <c r="I9" s="1">
        <v>1</v>
      </c>
      <c r="J9" s="1" t="s">
        <v>53</v>
      </c>
    </row>
    <row r="10" spans="1:10" x14ac:dyDescent="0.25">
      <c r="A10" s="1" t="s">
        <v>56</v>
      </c>
      <c r="B10" s="1" t="s">
        <v>115</v>
      </c>
      <c r="C10" s="77" t="s">
        <v>186</v>
      </c>
      <c r="D10" s="1" t="s">
        <v>51</v>
      </c>
      <c r="E10" s="1" t="s">
        <v>57</v>
      </c>
      <c r="F10" s="1">
        <v>108</v>
      </c>
      <c r="G10" s="1">
        <v>1</v>
      </c>
      <c r="H10" s="1">
        <v>1</v>
      </c>
      <c r="I10" s="1">
        <v>1</v>
      </c>
      <c r="J10" s="1" t="s">
        <v>53</v>
      </c>
    </row>
    <row r="11" spans="1:10" x14ac:dyDescent="0.25">
      <c r="A11" s="1" t="s">
        <v>58</v>
      </c>
      <c r="B11" s="1" t="s">
        <v>115</v>
      </c>
      <c r="C11" s="77" t="s">
        <v>186</v>
      </c>
      <c r="D11" s="1" t="s">
        <v>59</v>
      </c>
      <c r="E11" s="1" t="s">
        <v>60</v>
      </c>
      <c r="F11" s="1">
        <v>108</v>
      </c>
      <c r="G11" s="1">
        <v>1</v>
      </c>
      <c r="H11" s="1">
        <v>1</v>
      </c>
      <c r="I11" s="1">
        <v>1</v>
      </c>
      <c r="J11" s="1" t="s">
        <v>53</v>
      </c>
    </row>
    <row r="12" spans="1:10" x14ac:dyDescent="0.25">
      <c r="A12" s="1" t="s">
        <v>61</v>
      </c>
      <c r="B12" s="1" t="s">
        <v>115</v>
      </c>
      <c r="C12" s="77" t="s">
        <v>186</v>
      </c>
      <c r="D12" s="1" t="s">
        <v>62</v>
      </c>
      <c r="E12" s="1">
        <v>116762</v>
      </c>
      <c r="F12" s="1">
        <v>2175</v>
      </c>
      <c r="G12" s="1">
        <v>25</v>
      </c>
      <c r="H12" s="1">
        <v>25</v>
      </c>
      <c r="I12" s="1">
        <v>25</v>
      </c>
      <c r="J12" s="1" t="s">
        <v>36</v>
      </c>
    </row>
    <row r="13" spans="1:10" x14ac:dyDescent="0.25">
      <c r="A13" s="1" t="s">
        <v>63</v>
      </c>
      <c r="B13" s="1" t="s">
        <v>115</v>
      </c>
      <c r="C13" s="77" t="s">
        <v>186</v>
      </c>
      <c r="D13" s="1" t="s">
        <v>62</v>
      </c>
      <c r="E13" s="1">
        <v>116775</v>
      </c>
      <c r="F13" s="1">
        <v>2175</v>
      </c>
      <c r="G13" s="1">
        <v>25</v>
      </c>
      <c r="H13" s="1">
        <v>25</v>
      </c>
      <c r="I13" s="1">
        <v>25</v>
      </c>
      <c r="J13" s="1" t="s">
        <v>36</v>
      </c>
    </row>
    <row r="14" spans="1:10" x14ac:dyDescent="0.25">
      <c r="A14" s="1" t="s">
        <v>64</v>
      </c>
      <c r="B14" s="1" t="s">
        <v>115</v>
      </c>
      <c r="C14" s="77" t="s">
        <v>186</v>
      </c>
      <c r="D14" s="1" t="s">
        <v>65</v>
      </c>
      <c r="E14" s="1">
        <v>415451</v>
      </c>
      <c r="F14" s="1">
        <v>2175</v>
      </c>
      <c r="G14" s="1">
        <v>25</v>
      </c>
      <c r="H14" s="1">
        <v>25</v>
      </c>
      <c r="I14" s="1">
        <v>25</v>
      </c>
      <c r="J14" s="1" t="s">
        <v>36</v>
      </c>
    </row>
    <row r="15" spans="1:10" x14ac:dyDescent="0.25">
      <c r="A15" s="1" t="s">
        <v>66</v>
      </c>
      <c r="B15" s="1" t="s">
        <v>115</v>
      </c>
      <c r="C15" s="77" t="s">
        <v>186</v>
      </c>
      <c r="D15" s="1" t="s">
        <v>67</v>
      </c>
      <c r="E15" s="1">
        <v>415482</v>
      </c>
      <c r="F15" s="1">
        <v>2175</v>
      </c>
      <c r="G15" s="1">
        <v>25</v>
      </c>
      <c r="H15" s="1">
        <v>25</v>
      </c>
      <c r="I15" s="1">
        <v>25</v>
      </c>
      <c r="J15" s="1" t="s">
        <v>36</v>
      </c>
    </row>
    <row r="16" spans="1:10" x14ac:dyDescent="0.25">
      <c r="A16" s="1" t="s">
        <v>68</v>
      </c>
      <c r="B16" s="1" t="s">
        <v>115</v>
      </c>
      <c r="C16" s="77" t="s">
        <v>186</v>
      </c>
      <c r="D16" s="1" t="s">
        <v>69</v>
      </c>
      <c r="E16" s="1" t="s">
        <v>70</v>
      </c>
      <c r="F16" s="1">
        <v>30</v>
      </c>
      <c r="G16" s="1">
        <v>1</v>
      </c>
      <c r="H16" s="1">
        <v>1</v>
      </c>
      <c r="I16" s="1">
        <v>1</v>
      </c>
      <c r="J16" s="1" t="s">
        <v>71</v>
      </c>
    </row>
    <row r="17" spans="1:10" x14ac:dyDescent="0.25">
      <c r="A17" s="1" t="s">
        <v>72</v>
      </c>
      <c r="B17" s="1" t="s">
        <v>115</v>
      </c>
      <c r="C17" s="77" t="s">
        <v>186</v>
      </c>
      <c r="D17" s="1" t="s">
        <v>69</v>
      </c>
      <c r="E17" s="1" t="s">
        <v>73</v>
      </c>
      <c r="F17" s="1">
        <v>30</v>
      </c>
      <c r="G17" s="1">
        <v>1</v>
      </c>
      <c r="H17" s="1">
        <v>1</v>
      </c>
      <c r="I17" s="1">
        <v>1</v>
      </c>
      <c r="J17" s="1" t="s">
        <v>71</v>
      </c>
    </row>
    <row r="18" spans="1:10" x14ac:dyDescent="0.25">
      <c r="A18" s="1" t="s">
        <v>74</v>
      </c>
      <c r="B18" s="1" t="s">
        <v>115</v>
      </c>
      <c r="C18" s="77" t="s">
        <v>186</v>
      </c>
      <c r="D18" s="1" t="s">
        <v>69</v>
      </c>
      <c r="E18" s="1" t="s">
        <v>75</v>
      </c>
      <c r="F18" s="1">
        <v>30</v>
      </c>
      <c r="G18" s="1">
        <v>1</v>
      </c>
      <c r="H18" s="1">
        <v>1</v>
      </c>
      <c r="I18" s="1">
        <v>1</v>
      </c>
      <c r="J18" s="1" t="s">
        <v>71</v>
      </c>
    </row>
    <row r="19" spans="1:10" x14ac:dyDescent="0.25">
      <c r="A19" s="1" t="s">
        <v>76</v>
      </c>
      <c r="B19" s="1" t="s">
        <v>115</v>
      </c>
      <c r="C19" s="77" t="s">
        <v>186</v>
      </c>
      <c r="D19" s="1" t="s">
        <v>69</v>
      </c>
      <c r="E19" s="1" t="s">
        <v>77</v>
      </c>
      <c r="F19" s="1">
        <v>30</v>
      </c>
      <c r="G19" s="1">
        <v>1</v>
      </c>
      <c r="H19" s="1">
        <v>1</v>
      </c>
      <c r="I19" s="1">
        <v>1</v>
      </c>
      <c r="J19" s="1" t="s">
        <v>71</v>
      </c>
    </row>
    <row r="20" spans="1:10" x14ac:dyDescent="0.25">
      <c r="A20" s="1" t="s">
        <v>78</v>
      </c>
      <c r="B20" s="1" t="s">
        <v>115</v>
      </c>
      <c r="C20" s="77" t="s">
        <v>186</v>
      </c>
      <c r="D20" s="1" t="s">
        <v>69</v>
      </c>
      <c r="E20" s="1" t="s">
        <v>79</v>
      </c>
      <c r="F20" s="1">
        <v>30</v>
      </c>
      <c r="G20" s="1">
        <v>1</v>
      </c>
      <c r="H20" s="1">
        <v>1</v>
      </c>
      <c r="I20" s="1">
        <v>1</v>
      </c>
      <c r="J20" s="1" t="s">
        <v>71</v>
      </c>
    </row>
    <row r="21" spans="1:10" x14ac:dyDescent="0.25">
      <c r="A21" s="1" t="s">
        <v>80</v>
      </c>
      <c r="B21" s="1" t="s">
        <v>115</v>
      </c>
      <c r="C21" s="77" t="s">
        <v>186</v>
      </c>
      <c r="D21" s="1" t="s">
        <v>69</v>
      </c>
      <c r="E21" s="1" t="s">
        <v>81</v>
      </c>
      <c r="F21" s="1">
        <v>30</v>
      </c>
      <c r="G21" s="1">
        <v>1</v>
      </c>
      <c r="H21" s="1">
        <v>1</v>
      </c>
      <c r="I21" s="1">
        <v>1</v>
      </c>
      <c r="J21" s="1" t="s">
        <v>71</v>
      </c>
    </row>
    <row r="22" spans="1:10" x14ac:dyDescent="0.25">
      <c r="A22" s="1" t="s">
        <v>82</v>
      </c>
      <c r="B22" s="1" t="s">
        <v>115</v>
      </c>
      <c r="C22" s="77" t="s">
        <v>186</v>
      </c>
      <c r="D22" s="1" t="s">
        <v>69</v>
      </c>
      <c r="E22" s="1" t="s">
        <v>83</v>
      </c>
      <c r="F22" s="1">
        <v>30</v>
      </c>
      <c r="G22" s="1">
        <v>1</v>
      </c>
      <c r="H22" s="1">
        <v>1</v>
      </c>
      <c r="I22" s="1">
        <v>1</v>
      </c>
      <c r="J22" s="1" t="s">
        <v>71</v>
      </c>
    </row>
    <row r="23" spans="1:10" x14ac:dyDescent="0.25">
      <c r="A23" s="1" t="s">
        <v>84</v>
      </c>
      <c r="B23" s="1" t="s">
        <v>115</v>
      </c>
      <c r="C23" s="77" t="s">
        <v>186</v>
      </c>
      <c r="D23" s="1" t="s">
        <v>69</v>
      </c>
      <c r="E23" s="1" t="s">
        <v>85</v>
      </c>
      <c r="F23" s="1">
        <v>30</v>
      </c>
      <c r="G23" s="1">
        <v>1</v>
      </c>
      <c r="H23" s="1">
        <v>1</v>
      </c>
      <c r="I23" s="1">
        <v>1</v>
      </c>
      <c r="J23" s="1" t="s">
        <v>71</v>
      </c>
    </row>
    <row r="24" spans="1:10" x14ac:dyDescent="0.25">
      <c r="A24" s="1" t="s">
        <v>86</v>
      </c>
      <c r="B24" s="1" t="s">
        <v>115</v>
      </c>
      <c r="C24" s="77" t="s">
        <v>186</v>
      </c>
      <c r="D24" s="1" t="s">
        <v>87</v>
      </c>
      <c r="E24" s="1" t="s">
        <v>88</v>
      </c>
      <c r="F24" s="1">
        <v>30</v>
      </c>
      <c r="G24" s="1">
        <v>1</v>
      </c>
      <c r="H24" s="1">
        <v>1</v>
      </c>
      <c r="I24" s="1">
        <v>1</v>
      </c>
      <c r="J24" s="1" t="s">
        <v>71</v>
      </c>
    </row>
    <row r="25" spans="1:10" x14ac:dyDescent="0.25">
      <c r="A25" s="1" t="s">
        <v>89</v>
      </c>
      <c r="B25" s="1" t="s">
        <v>115</v>
      </c>
      <c r="C25" s="77" t="s">
        <v>186</v>
      </c>
      <c r="D25" s="1" t="s">
        <v>87</v>
      </c>
      <c r="E25" s="1" t="s">
        <v>90</v>
      </c>
      <c r="F25" s="1">
        <v>30</v>
      </c>
      <c r="G25" s="1">
        <v>1</v>
      </c>
      <c r="H25" s="1">
        <v>1</v>
      </c>
      <c r="I25" s="1">
        <v>1</v>
      </c>
      <c r="J25" s="1" t="s">
        <v>71</v>
      </c>
    </row>
    <row r="26" spans="1:10" x14ac:dyDescent="0.25">
      <c r="A26" s="1" t="s">
        <v>91</v>
      </c>
      <c r="B26" s="1" t="s">
        <v>115</v>
      </c>
      <c r="C26" s="77" t="s">
        <v>186</v>
      </c>
      <c r="D26" s="1" t="s">
        <v>87</v>
      </c>
      <c r="E26" s="1" t="s">
        <v>92</v>
      </c>
      <c r="F26" s="1">
        <v>30</v>
      </c>
      <c r="G26" s="1">
        <v>1</v>
      </c>
      <c r="H26" s="1">
        <v>1</v>
      </c>
      <c r="I26" s="1">
        <v>1</v>
      </c>
      <c r="J26" s="1" t="s">
        <v>71</v>
      </c>
    </row>
    <row r="27" spans="1:10" x14ac:dyDescent="0.25">
      <c r="A27" s="1" t="s">
        <v>93</v>
      </c>
      <c r="B27" s="1" t="s">
        <v>115</v>
      </c>
      <c r="C27" s="77" t="s">
        <v>186</v>
      </c>
      <c r="D27" s="1" t="s">
        <v>87</v>
      </c>
      <c r="E27" s="1" t="s">
        <v>94</v>
      </c>
      <c r="F27" s="1">
        <v>30</v>
      </c>
      <c r="G27" s="1">
        <v>1</v>
      </c>
      <c r="H27" s="1">
        <v>1</v>
      </c>
      <c r="I27" s="1">
        <v>1</v>
      </c>
      <c r="J27" s="1" t="s">
        <v>71</v>
      </c>
    </row>
    <row r="28" spans="1:10" x14ac:dyDescent="0.25">
      <c r="A28" s="1" t="s">
        <v>95</v>
      </c>
      <c r="B28" s="1" t="s">
        <v>115</v>
      </c>
      <c r="C28" s="77" t="s">
        <v>186</v>
      </c>
      <c r="D28" s="1" t="s">
        <v>96</v>
      </c>
      <c r="E28" s="1" t="s">
        <v>97</v>
      </c>
      <c r="F28" s="1">
        <v>160</v>
      </c>
      <c r="G28" s="1">
        <v>1</v>
      </c>
      <c r="H28" s="1">
        <v>1</v>
      </c>
      <c r="I28" s="1">
        <v>1</v>
      </c>
      <c r="J28" s="1" t="s">
        <v>98</v>
      </c>
    </row>
    <row r="29" spans="1:10" x14ac:dyDescent="0.25">
      <c r="A29" s="1" t="s">
        <v>99</v>
      </c>
      <c r="B29" s="1" t="s">
        <v>115</v>
      </c>
      <c r="C29" s="77" t="s">
        <v>186</v>
      </c>
      <c r="D29" s="1" t="s">
        <v>96</v>
      </c>
      <c r="E29" s="1" t="s">
        <v>100</v>
      </c>
      <c r="F29" s="1">
        <v>160</v>
      </c>
      <c r="G29" s="1">
        <v>1</v>
      </c>
      <c r="H29" s="1">
        <v>1</v>
      </c>
      <c r="I29" s="1">
        <v>1</v>
      </c>
      <c r="J29" s="1" t="s">
        <v>98</v>
      </c>
    </row>
    <row r="30" spans="1:10" x14ac:dyDescent="0.25">
      <c r="A30" s="1" t="s">
        <v>101</v>
      </c>
      <c r="B30" s="1" t="s">
        <v>115</v>
      </c>
      <c r="C30" s="77" t="s">
        <v>186</v>
      </c>
      <c r="D30" s="1" t="s">
        <v>102</v>
      </c>
      <c r="E30" s="1">
        <v>155033</v>
      </c>
      <c r="F30" s="1">
        <v>620</v>
      </c>
      <c r="G30" s="1">
        <v>4</v>
      </c>
      <c r="H30" s="1">
        <v>4</v>
      </c>
      <c r="I30" s="1">
        <v>4</v>
      </c>
      <c r="J30" s="1" t="s">
        <v>98</v>
      </c>
    </row>
    <row r="31" spans="1:10" x14ac:dyDescent="0.25">
      <c r="A31" s="1" t="s">
        <v>103</v>
      </c>
      <c r="B31" s="1" t="s">
        <v>115</v>
      </c>
      <c r="C31" s="77" t="s">
        <v>186</v>
      </c>
      <c r="D31" s="1" t="s">
        <v>102</v>
      </c>
      <c r="E31" s="1">
        <v>155020</v>
      </c>
      <c r="F31" s="1">
        <v>620</v>
      </c>
      <c r="G31" s="1">
        <v>4</v>
      </c>
      <c r="H31" s="1">
        <v>4</v>
      </c>
      <c r="I31" s="1">
        <v>4</v>
      </c>
      <c r="J31" s="1" t="s">
        <v>98</v>
      </c>
    </row>
    <row r="32" spans="1:10" x14ac:dyDescent="0.25">
      <c r="A32" s="1" t="s">
        <v>104</v>
      </c>
      <c r="B32" s="1" t="s">
        <v>115</v>
      </c>
      <c r="C32" s="77" t="s">
        <v>186</v>
      </c>
      <c r="D32" s="1" t="s">
        <v>102</v>
      </c>
      <c r="E32" s="1">
        <v>219113</v>
      </c>
      <c r="F32" s="1">
        <v>620</v>
      </c>
      <c r="G32" s="1">
        <v>4</v>
      </c>
      <c r="H32" s="1">
        <v>4</v>
      </c>
      <c r="I32" s="1">
        <v>4</v>
      </c>
      <c r="J32" s="1" t="s">
        <v>98</v>
      </c>
    </row>
    <row r="33" spans="1:10" x14ac:dyDescent="0.25">
      <c r="A33" s="1" t="s">
        <v>105</v>
      </c>
      <c r="B33" s="1" t="s">
        <v>115</v>
      </c>
      <c r="C33" s="77" t="s">
        <v>186</v>
      </c>
      <c r="D33" s="1" t="s">
        <v>102</v>
      </c>
      <c r="E33" s="1">
        <v>155024</v>
      </c>
      <c r="F33" s="1">
        <v>620</v>
      </c>
      <c r="G33" s="1">
        <v>4</v>
      </c>
      <c r="H33" s="1">
        <v>4</v>
      </c>
      <c r="I33" s="1">
        <v>4</v>
      </c>
      <c r="J33" s="1" t="s">
        <v>98</v>
      </c>
    </row>
    <row r="34" spans="1:10" x14ac:dyDescent="0.25">
      <c r="A34" s="1" t="s">
        <v>106</v>
      </c>
      <c r="B34" s="1" t="s">
        <v>115</v>
      </c>
      <c r="C34" s="77" t="s">
        <v>186</v>
      </c>
      <c r="D34" s="1" t="s">
        <v>102</v>
      </c>
      <c r="E34" s="1">
        <v>155030</v>
      </c>
      <c r="F34" s="1">
        <v>620</v>
      </c>
      <c r="G34" s="1">
        <v>4</v>
      </c>
      <c r="H34" s="1">
        <v>4</v>
      </c>
      <c r="I34" s="1">
        <v>4</v>
      </c>
      <c r="J34" s="1" t="s">
        <v>98</v>
      </c>
    </row>
    <row r="35" spans="1:10" x14ac:dyDescent="0.25">
      <c r="A35" s="1" t="s">
        <v>107</v>
      </c>
      <c r="B35" s="1" t="s">
        <v>115</v>
      </c>
      <c r="C35" s="77" t="s">
        <v>186</v>
      </c>
      <c r="D35" s="1" t="s">
        <v>102</v>
      </c>
      <c r="E35" s="1">
        <v>219086</v>
      </c>
      <c r="F35" s="1">
        <v>50</v>
      </c>
      <c r="G35" s="1">
        <v>4</v>
      </c>
      <c r="H35" s="1">
        <v>4</v>
      </c>
      <c r="I35" s="1">
        <v>4</v>
      </c>
      <c r="J35" s="1" t="s">
        <v>71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1BEFE-60E8-4F16-8F62-4FEA93874F25}">
  <sheetPr codeName="Feuil10"/>
  <dimension ref="A2:T69"/>
  <sheetViews>
    <sheetView zoomScale="115" zoomScaleNormal="115" workbookViewId="0">
      <selection activeCell="S15" sqref="S15"/>
    </sheetView>
  </sheetViews>
  <sheetFormatPr baseColWidth="10" defaultRowHeight="15" x14ac:dyDescent="0.25"/>
  <cols>
    <col min="1" max="1" width="18.7109375" bestFit="1" customWidth="1"/>
    <col min="2" max="2" width="15.28515625" bestFit="1" customWidth="1"/>
    <col min="3" max="3" width="17.28515625" bestFit="1" customWidth="1"/>
    <col min="4" max="4" width="15.28515625" bestFit="1" customWidth="1"/>
    <col min="5" max="5" width="19.42578125" customWidth="1"/>
    <col min="7" max="7" width="14.85546875" customWidth="1"/>
    <col min="8" max="8" width="13.42578125" bestFit="1" customWidth="1"/>
    <col min="10" max="10" width="13.42578125" bestFit="1" customWidth="1"/>
    <col min="11" max="11" width="11.7109375" style="1" bestFit="1" customWidth="1"/>
    <col min="12" max="12" width="17.140625" bestFit="1" customWidth="1"/>
    <col min="14" max="14" width="17.85546875" customWidth="1"/>
    <col min="15" max="15" width="18.140625" customWidth="1"/>
    <col min="16" max="16" width="18.5703125" customWidth="1"/>
    <col min="17" max="17" width="21.85546875" customWidth="1"/>
    <col min="18" max="18" width="23.7109375" customWidth="1"/>
    <col min="19" max="19" width="13.140625" customWidth="1"/>
    <col min="20" max="20" width="13.5703125" customWidth="1"/>
  </cols>
  <sheetData>
    <row r="2" spans="1:20" x14ac:dyDescent="0.25">
      <c r="G2" s="1" t="s">
        <v>19</v>
      </c>
      <c r="H2" s="1" t="s">
        <v>32</v>
      </c>
      <c r="J2" t="s">
        <v>32</v>
      </c>
      <c r="K2" s="1" t="s">
        <v>14</v>
      </c>
      <c r="L2" t="s">
        <v>153</v>
      </c>
    </row>
    <row r="3" spans="1:20" x14ac:dyDescent="0.25">
      <c r="G3" s="1" t="s">
        <v>34</v>
      </c>
      <c r="H3" s="1" t="s">
        <v>36</v>
      </c>
      <c r="J3" s="20" t="s">
        <v>36</v>
      </c>
      <c r="K3" s="1" t="s">
        <v>157</v>
      </c>
      <c r="L3" s="3" t="s">
        <v>156</v>
      </c>
      <c r="N3" t="s">
        <v>151</v>
      </c>
      <c r="O3" t="s">
        <v>146</v>
      </c>
      <c r="P3" t="s">
        <v>147</v>
      </c>
      <c r="Q3" t="s">
        <v>149</v>
      </c>
      <c r="R3" t="s">
        <v>148</v>
      </c>
      <c r="S3" t="s">
        <v>114</v>
      </c>
      <c r="T3" t="s">
        <v>150</v>
      </c>
    </row>
    <row r="4" spans="1:20" x14ac:dyDescent="0.25">
      <c r="G4" s="1" t="s">
        <v>38</v>
      </c>
      <c r="H4" s="1" t="s">
        <v>36</v>
      </c>
      <c r="J4" s="20" t="s">
        <v>36</v>
      </c>
      <c r="K4" s="1">
        <v>4</v>
      </c>
      <c r="L4" s="3">
        <v>600</v>
      </c>
      <c r="N4" t="s">
        <v>36</v>
      </c>
      <c r="O4" t="s">
        <v>158</v>
      </c>
      <c r="P4" t="s">
        <v>159</v>
      </c>
      <c r="Q4" s="78">
        <v>0.25</v>
      </c>
      <c r="R4" s="78">
        <v>0.75</v>
      </c>
      <c r="S4">
        <v>15</v>
      </c>
      <c r="T4">
        <v>50</v>
      </c>
    </row>
    <row r="5" spans="1:20" x14ac:dyDescent="0.25">
      <c r="G5" s="1" t="s">
        <v>41</v>
      </c>
      <c r="H5" s="1" t="s">
        <v>36</v>
      </c>
      <c r="J5" s="20" t="s">
        <v>36</v>
      </c>
      <c r="K5" s="1">
        <v>6</v>
      </c>
      <c r="L5" s="3">
        <v>816</v>
      </c>
      <c r="N5" t="s">
        <v>53</v>
      </c>
      <c r="O5" t="s">
        <v>158</v>
      </c>
      <c r="P5" t="s">
        <v>159</v>
      </c>
      <c r="Q5" s="78">
        <v>0.25</v>
      </c>
      <c r="R5" s="78">
        <v>0.75</v>
      </c>
      <c r="S5">
        <v>25</v>
      </c>
      <c r="T5">
        <v>50</v>
      </c>
    </row>
    <row r="6" spans="1:20" x14ac:dyDescent="0.25">
      <c r="G6" s="1" t="s">
        <v>46</v>
      </c>
      <c r="H6" s="1" t="s">
        <v>36</v>
      </c>
      <c r="J6" s="20" t="s">
        <v>36</v>
      </c>
      <c r="K6" s="1">
        <v>10</v>
      </c>
      <c r="L6" s="3">
        <v>1200</v>
      </c>
      <c r="N6" t="s">
        <v>71</v>
      </c>
      <c r="O6" t="s">
        <v>158</v>
      </c>
      <c r="P6" t="s">
        <v>159</v>
      </c>
      <c r="Q6" s="78">
        <v>0.25</v>
      </c>
      <c r="R6" s="78">
        <v>0.75</v>
      </c>
      <c r="S6">
        <v>10</v>
      </c>
      <c r="T6">
        <v>50</v>
      </c>
    </row>
    <row r="7" spans="1:20" x14ac:dyDescent="0.25">
      <c r="G7" s="1" t="s">
        <v>51</v>
      </c>
      <c r="H7" s="1" t="s">
        <v>53</v>
      </c>
      <c r="J7" s="20" t="s">
        <v>36</v>
      </c>
      <c r="K7" s="1">
        <v>16</v>
      </c>
      <c r="L7" s="3">
        <v>1632</v>
      </c>
      <c r="N7" t="s">
        <v>98</v>
      </c>
      <c r="O7" t="s">
        <v>158</v>
      </c>
      <c r="P7" t="s">
        <v>159</v>
      </c>
      <c r="Q7" s="78">
        <v>0.25</v>
      </c>
      <c r="R7" s="78">
        <v>0.75</v>
      </c>
      <c r="S7">
        <v>25</v>
      </c>
      <c r="T7">
        <v>50</v>
      </c>
    </row>
    <row r="8" spans="1:20" x14ac:dyDescent="0.25">
      <c r="G8" s="1" t="s">
        <v>62</v>
      </c>
      <c r="H8" s="1" t="s">
        <v>36</v>
      </c>
      <c r="J8" s="20" t="s">
        <v>36</v>
      </c>
      <c r="K8" s="1">
        <v>25</v>
      </c>
      <c r="L8" s="3">
        <v>2175</v>
      </c>
    </row>
    <row r="9" spans="1:20" x14ac:dyDescent="0.25">
      <c r="G9" s="1" t="s">
        <v>65</v>
      </c>
      <c r="H9" s="1" t="s">
        <v>36</v>
      </c>
      <c r="J9" s="20" t="s">
        <v>36</v>
      </c>
      <c r="K9" s="1">
        <v>35</v>
      </c>
      <c r="L9" s="3">
        <v>2660</v>
      </c>
    </row>
    <row r="10" spans="1:20" x14ac:dyDescent="0.25">
      <c r="G10" s="1" t="s">
        <v>67</v>
      </c>
      <c r="H10" s="1" t="s">
        <v>36</v>
      </c>
      <c r="J10" s="20" t="s">
        <v>36</v>
      </c>
      <c r="K10" s="1">
        <v>50</v>
      </c>
      <c r="L10" s="3">
        <v>3200</v>
      </c>
    </row>
    <row r="11" spans="1:20" x14ac:dyDescent="0.25">
      <c r="G11" s="1" t="s">
        <v>69</v>
      </c>
      <c r="H11" s="1" t="s">
        <v>71</v>
      </c>
      <c r="J11" s="20" t="s">
        <v>36</v>
      </c>
      <c r="K11" s="1">
        <v>70</v>
      </c>
      <c r="L11" s="3">
        <v>3640</v>
      </c>
    </row>
    <row r="12" spans="1:20" x14ac:dyDescent="0.25">
      <c r="G12" s="1" t="s">
        <v>87</v>
      </c>
      <c r="H12" s="1" t="s">
        <v>71</v>
      </c>
      <c r="J12" s="20" t="s">
        <v>36</v>
      </c>
      <c r="K12" s="1">
        <v>95</v>
      </c>
      <c r="L12" s="3">
        <v>3990</v>
      </c>
    </row>
    <row r="13" spans="1:20" x14ac:dyDescent="0.25">
      <c r="G13" s="1" t="s">
        <v>96</v>
      </c>
      <c r="H13" s="1" t="s">
        <v>98</v>
      </c>
      <c r="J13" s="20" t="s">
        <v>36</v>
      </c>
      <c r="K13" s="1" t="s">
        <v>154</v>
      </c>
      <c r="L13" s="3" t="s">
        <v>155</v>
      </c>
    </row>
    <row r="14" spans="1:20" x14ac:dyDescent="0.25">
      <c r="G14" s="1" t="s">
        <v>102</v>
      </c>
      <c r="H14" s="1" t="s">
        <v>71</v>
      </c>
      <c r="J14" s="20" t="s">
        <v>71</v>
      </c>
      <c r="K14" s="1">
        <v>0.34</v>
      </c>
      <c r="L14" s="3">
        <v>12</v>
      </c>
    </row>
    <row r="15" spans="1:20" x14ac:dyDescent="0.25">
      <c r="G15" s="1"/>
      <c r="H15" s="1"/>
      <c r="J15" s="20" t="s">
        <v>71</v>
      </c>
      <c r="K15" s="1">
        <v>0.5</v>
      </c>
      <c r="L15" s="3">
        <v>12</v>
      </c>
    </row>
    <row r="16" spans="1:20" x14ac:dyDescent="0.25">
      <c r="A16" s="1"/>
      <c r="B16" s="1"/>
      <c r="C16" s="1"/>
      <c r="D16" s="1"/>
      <c r="E16" s="1"/>
      <c r="J16" s="20" t="s">
        <v>71</v>
      </c>
      <c r="K16" s="1">
        <v>0.75</v>
      </c>
      <c r="L16" s="3">
        <v>20</v>
      </c>
    </row>
    <row r="17" spans="1:12" x14ac:dyDescent="0.25">
      <c r="A17" s="1"/>
      <c r="B17" s="1"/>
      <c r="C17" s="1"/>
      <c r="D17" s="1"/>
      <c r="E17" s="1"/>
      <c r="J17" s="20" t="s">
        <v>71</v>
      </c>
      <c r="K17" s="1">
        <v>1</v>
      </c>
      <c r="L17" s="3">
        <v>30</v>
      </c>
    </row>
    <row r="18" spans="1:12" x14ac:dyDescent="0.25">
      <c r="A18" s="1"/>
      <c r="B18" s="1"/>
      <c r="C18" s="1"/>
      <c r="D18" s="1"/>
      <c r="E18" s="1"/>
      <c r="J18" s="20" t="s">
        <v>71</v>
      </c>
      <c r="K18" s="1">
        <v>1.5</v>
      </c>
      <c r="L18" s="3">
        <v>40</v>
      </c>
    </row>
    <row r="19" spans="1:12" x14ac:dyDescent="0.25">
      <c r="A19" s="1"/>
      <c r="B19" s="1"/>
      <c r="C19" s="1"/>
      <c r="D19" s="1"/>
      <c r="E19" s="1"/>
      <c r="J19" s="20" t="s">
        <v>71</v>
      </c>
      <c r="K19" s="1">
        <v>2.5</v>
      </c>
      <c r="L19" s="3">
        <v>50</v>
      </c>
    </row>
    <row r="20" spans="1:12" x14ac:dyDescent="0.25">
      <c r="A20" s="1"/>
      <c r="B20" s="1"/>
      <c r="C20" s="1"/>
      <c r="D20" s="1"/>
      <c r="E20" s="1"/>
      <c r="J20" s="20" t="s">
        <v>71</v>
      </c>
      <c r="K20" s="1">
        <v>4</v>
      </c>
      <c r="L20" s="3">
        <v>50</v>
      </c>
    </row>
    <row r="21" spans="1:12" x14ac:dyDescent="0.25">
      <c r="A21" s="1"/>
      <c r="B21" s="1"/>
      <c r="C21" s="1"/>
      <c r="D21" s="1"/>
      <c r="E21" s="1"/>
      <c r="J21" s="20" t="s">
        <v>71</v>
      </c>
      <c r="K21" s="1">
        <v>6</v>
      </c>
      <c r="L21" s="3">
        <v>60</v>
      </c>
    </row>
    <row r="22" spans="1:12" x14ac:dyDescent="0.25">
      <c r="A22" s="1"/>
      <c r="B22" s="1"/>
      <c r="C22" s="1"/>
      <c r="D22" s="1"/>
      <c r="E22" s="1"/>
      <c r="J22" s="20" t="s">
        <v>71</v>
      </c>
      <c r="K22" s="1">
        <v>10</v>
      </c>
      <c r="L22" s="3">
        <v>80</v>
      </c>
    </row>
    <row r="23" spans="1:12" x14ac:dyDescent="0.25">
      <c r="A23" s="1"/>
      <c r="B23" s="1"/>
      <c r="C23" s="1"/>
      <c r="D23" s="1"/>
      <c r="E23" s="1"/>
      <c r="J23" s="20" t="s">
        <v>71</v>
      </c>
      <c r="K23" s="1">
        <v>16</v>
      </c>
      <c r="L23" s="3">
        <v>90</v>
      </c>
    </row>
    <row r="24" spans="1:12" x14ac:dyDescent="0.25">
      <c r="A24" s="1"/>
      <c r="B24" s="1"/>
      <c r="C24" s="1"/>
      <c r="D24" s="1"/>
      <c r="E24" s="1"/>
      <c r="J24" s="20" t="s">
        <v>71</v>
      </c>
      <c r="K24" s="1">
        <v>25</v>
      </c>
      <c r="L24" s="3">
        <v>100</v>
      </c>
    </row>
    <row r="25" spans="1:12" x14ac:dyDescent="0.25">
      <c r="A25" s="1"/>
      <c r="B25" s="1"/>
      <c r="C25" s="1"/>
      <c r="D25" s="1"/>
      <c r="E25" s="1"/>
      <c r="J25" s="20" t="s">
        <v>71</v>
      </c>
      <c r="K25" s="1">
        <v>35</v>
      </c>
      <c r="L25" s="3">
        <v>120</v>
      </c>
    </row>
    <row r="26" spans="1:12" x14ac:dyDescent="0.25">
      <c r="A26" s="1"/>
      <c r="B26" s="1"/>
      <c r="C26" s="1"/>
      <c r="D26" s="1"/>
      <c r="E26" s="1"/>
      <c r="J26" s="21" t="s">
        <v>71</v>
      </c>
      <c r="K26" s="1">
        <v>50</v>
      </c>
      <c r="L26" s="3">
        <v>140</v>
      </c>
    </row>
    <row r="27" spans="1:12" x14ac:dyDescent="0.25">
      <c r="A27" s="1"/>
      <c r="B27" s="1"/>
      <c r="C27" s="1"/>
      <c r="D27" s="1"/>
      <c r="E27" s="1"/>
      <c r="J27" s="21" t="s">
        <v>53</v>
      </c>
      <c r="K27" s="1">
        <v>0.05</v>
      </c>
      <c r="L27" s="3">
        <v>6</v>
      </c>
    </row>
    <row r="28" spans="1:12" x14ac:dyDescent="0.25">
      <c r="A28" s="1"/>
      <c r="B28" s="1"/>
      <c r="C28" s="1"/>
      <c r="D28" s="1"/>
      <c r="E28" s="1"/>
      <c r="J28" s="21" t="s">
        <v>53</v>
      </c>
      <c r="K28" s="1">
        <v>0.08</v>
      </c>
      <c r="L28" s="3">
        <v>11</v>
      </c>
    </row>
    <row r="29" spans="1:12" x14ac:dyDescent="0.25">
      <c r="A29" s="1"/>
      <c r="B29" s="1"/>
      <c r="C29" s="1"/>
      <c r="D29" s="1"/>
      <c r="E29" s="1"/>
      <c r="J29" s="21" t="s">
        <v>53</v>
      </c>
      <c r="K29" s="1">
        <v>0.12</v>
      </c>
      <c r="L29" s="3">
        <v>15</v>
      </c>
    </row>
    <row r="30" spans="1:12" x14ac:dyDescent="0.25">
      <c r="A30" s="1"/>
      <c r="B30" s="1"/>
      <c r="C30" s="1"/>
      <c r="D30" s="1"/>
      <c r="E30" s="1"/>
      <c r="J30" s="21" t="s">
        <v>53</v>
      </c>
      <c r="K30" s="1">
        <v>0.14000000000000001</v>
      </c>
      <c r="L30" s="3">
        <v>18</v>
      </c>
    </row>
    <row r="31" spans="1:12" x14ac:dyDescent="0.25">
      <c r="A31" s="1"/>
      <c r="B31" s="1"/>
      <c r="C31" s="1"/>
      <c r="D31" s="1"/>
      <c r="E31" s="1"/>
      <c r="J31" s="21" t="s">
        <v>53</v>
      </c>
      <c r="K31" s="1">
        <v>0.22</v>
      </c>
      <c r="L31" s="3">
        <v>28</v>
      </c>
    </row>
    <row r="32" spans="1:12" x14ac:dyDescent="0.25">
      <c r="A32" s="1"/>
      <c r="B32" s="1"/>
      <c r="C32" s="1"/>
      <c r="D32" s="1"/>
      <c r="E32" s="1"/>
      <c r="J32" s="21" t="s">
        <v>53</v>
      </c>
      <c r="K32" s="1">
        <v>0.25</v>
      </c>
      <c r="L32" s="3">
        <v>32</v>
      </c>
    </row>
    <row r="33" spans="1:12" x14ac:dyDescent="0.25">
      <c r="A33" s="1"/>
      <c r="B33" s="1"/>
      <c r="C33" s="1"/>
      <c r="D33" s="1"/>
      <c r="E33" s="1"/>
      <c r="J33" s="21" t="s">
        <v>53</v>
      </c>
      <c r="K33" s="1">
        <v>0.32</v>
      </c>
      <c r="L33" s="3">
        <v>40</v>
      </c>
    </row>
    <row r="34" spans="1:12" x14ac:dyDescent="0.25">
      <c r="A34" s="1"/>
      <c r="B34" s="1"/>
      <c r="C34" s="1"/>
      <c r="D34" s="1"/>
      <c r="E34" s="1"/>
      <c r="J34" s="21" t="s">
        <v>53</v>
      </c>
      <c r="K34" s="1">
        <v>0.5</v>
      </c>
      <c r="L34" s="3">
        <v>60</v>
      </c>
    </row>
    <row r="35" spans="1:12" x14ac:dyDescent="0.25">
      <c r="A35" s="1"/>
      <c r="B35" s="1"/>
      <c r="C35" s="1"/>
      <c r="D35" s="1"/>
      <c r="E35" s="1"/>
      <c r="J35" s="21" t="s">
        <v>53</v>
      </c>
      <c r="K35" s="1">
        <v>0.75</v>
      </c>
      <c r="L35" s="3">
        <v>85</v>
      </c>
    </row>
    <row r="36" spans="1:12" x14ac:dyDescent="0.25">
      <c r="A36" s="1"/>
      <c r="B36" s="1"/>
      <c r="C36" s="1"/>
      <c r="D36" s="1"/>
      <c r="E36" s="1"/>
      <c r="J36" s="21" t="s">
        <v>53</v>
      </c>
      <c r="K36" s="1">
        <v>0.82</v>
      </c>
      <c r="L36" s="3">
        <v>90</v>
      </c>
    </row>
    <row r="37" spans="1:12" x14ac:dyDescent="0.25">
      <c r="A37" s="1"/>
      <c r="B37" s="1"/>
      <c r="C37" s="1"/>
      <c r="D37" s="1"/>
      <c r="E37" s="1"/>
      <c r="J37" s="21" t="s">
        <v>53</v>
      </c>
      <c r="K37" s="1">
        <v>1</v>
      </c>
      <c r="L37" s="3">
        <v>108</v>
      </c>
    </row>
    <row r="38" spans="1:12" x14ac:dyDescent="0.25">
      <c r="A38" s="1"/>
      <c r="B38" s="1"/>
      <c r="C38" s="1"/>
      <c r="D38" s="1"/>
      <c r="E38" s="1"/>
      <c r="J38" s="21" t="s">
        <v>53</v>
      </c>
      <c r="K38" s="1">
        <v>1.3</v>
      </c>
      <c r="L38" s="3">
        <v>135</v>
      </c>
    </row>
    <row r="39" spans="1:12" x14ac:dyDescent="0.25">
      <c r="A39" s="1"/>
      <c r="B39" s="1"/>
      <c r="C39" s="1"/>
      <c r="D39" s="1"/>
      <c r="E39" s="1"/>
      <c r="J39" s="21" t="s">
        <v>53</v>
      </c>
      <c r="K39" s="1">
        <v>1.5</v>
      </c>
      <c r="L39" s="3">
        <v>150</v>
      </c>
    </row>
    <row r="40" spans="1:12" x14ac:dyDescent="0.25">
      <c r="A40" s="1"/>
      <c r="B40" s="1"/>
      <c r="C40" s="1"/>
      <c r="D40" s="1"/>
      <c r="E40" s="1"/>
      <c r="J40" s="21" t="s">
        <v>53</v>
      </c>
      <c r="K40" s="1">
        <v>2.1</v>
      </c>
      <c r="L40" s="3">
        <v>200</v>
      </c>
    </row>
    <row r="41" spans="1:12" x14ac:dyDescent="0.25">
      <c r="A41" s="1"/>
      <c r="B41" s="1"/>
      <c r="C41" s="1"/>
      <c r="D41" s="1"/>
      <c r="E41" s="1"/>
      <c r="J41" s="21" t="s">
        <v>53</v>
      </c>
      <c r="K41" s="1">
        <v>2.5</v>
      </c>
      <c r="L41" s="3">
        <v>230</v>
      </c>
    </row>
    <row r="42" spans="1:12" x14ac:dyDescent="0.25">
      <c r="A42" s="1"/>
      <c r="B42" s="1"/>
      <c r="C42" s="1"/>
      <c r="D42" s="1"/>
      <c r="E42" s="1"/>
      <c r="J42" s="21" t="s">
        <v>53</v>
      </c>
      <c r="K42" s="1">
        <v>3.3</v>
      </c>
      <c r="L42" s="3">
        <v>275</v>
      </c>
    </row>
    <row r="43" spans="1:12" x14ac:dyDescent="0.25">
      <c r="A43" s="1"/>
      <c r="B43" s="1"/>
      <c r="C43" s="1"/>
      <c r="D43" s="1"/>
      <c r="E43" s="1"/>
      <c r="J43" s="21" t="s">
        <v>53</v>
      </c>
      <c r="K43" s="1">
        <v>4</v>
      </c>
      <c r="L43" s="3">
        <v>310</v>
      </c>
    </row>
    <row r="44" spans="1:12" x14ac:dyDescent="0.25">
      <c r="A44" s="1"/>
      <c r="B44" s="1"/>
      <c r="C44" s="1"/>
      <c r="D44" s="1"/>
      <c r="E44" s="1"/>
      <c r="J44" s="21" t="s">
        <v>53</v>
      </c>
      <c r="K44" s="1">
        <v>5.3</v>
      </c>
      <c r="L44" s="3">
        <v>355</v>
      </c>
    </row>
    <row r="45" spans="1:12" x14ac:dyDescent="0.25">
      <c r="A45" s="1"/>
      <c r="B45" s="1"/>
      <c r="C45" s="1"/>
      <c r="D45" s="1"/>
      <c r="E45" s="1"/>
      <c r="J45" s="21" t="s">
        <v>53</v>
      </c>
      <c r="K45" s="1">
        <v>6</v>
      </c>
      <c r="L45" s="3">
        <v>360</v>
      </c>
    </row>
    <row r="46" spans="1:12" x14ac:dyDescent="0.25">
      <c r="A46" s="1"/>
      <c r="B46" s="1"/>
      <c r="C46" s="1"/>
      <c r="D46" s="1"/>
      <c r="E46" s="1"/>
      <c r="J46" s="21" t="s">
        <v>53</v>
      </c>
      <c r="K46" s="1">
        <v>8.4</v>
      </c>
      <c r="L46" s="3">
        <v>370</v>
      </c>
    </row>
    <row r="47" spans="1:12" x14ac:dyDescent="0.25">
      <c r="A47" s="1"/>
      <c r="B47" s="1"/>
      <c r="C47" s="1"/>
      <c r="D47" s="1"/>
      <c r="E47" s="1"/>
      <c r="J47" s="21" t="s">
        <v>53</v>
      </c>
      <c r="K47" s="1">
        <v>10</v>
      </c>
      <c r="L47" s="3">
        <v>380</v>
      </c>
    </row>
    <row r="48" spans="1:12" x14ac:dyDescent="0.25">
      <c r="A48" s="1"/>
      <c r="B48" s="1"/>
      <c r="C48" s="1"/>
      <c r="D48" s="1"/>
      <c r="E48" s="1"/>
      <c r="J48" s="21" t="s">
        <v>98</v>
      </c>
      <c r="K48" s="1">
        <v>0.34</v>
      </c>
      <c r="L48" s="3">
        <v>50</v>
      </c>
    </row>
    <row r="49" spans="1:12" x14ac:dyDescent="0.25">
      <c r="A49" s="1"/>
      <c r="B49" s="1"/>
      <c r="C49" s="1"/>
      <c r="D49" s="1"/>
      <c r="E49" s="1"/>
      <c r="J49" s="21" t="s">
        <v>98</v>
      </c>
      <c r="K49" s="1">
        <v>0.38</v>
      </c>
      <c r="L49" s="3">
        <v>60</v>
      </c>
    </row>
    <row r="50" spans="1:12" x14ac:dyDescent="0.25">
      <c r="A50" s="1"/>
      <c r="B50" s="1"/>
      <c r="C50" s="1"/>
      <c r="D50" s="1"/>
      <c r="E50" s="1"/>
      <c r="J50" s="21" t="s">
        <v>98</v>
      </c>
      <c r="K50" s="1">
        <v>0.5</v>
      </c>
      <c r="L50" s="3">
        <v>80</v>
      </c>
    </row>
    <row r="51" spans="1:12" x14ac:dyDescent="0.25">
      <c r="J51" s="21" t="s">
        <v>98</v>
      </c>
      <c r="K51" s="1">
        <v>0.6</v>
      </c>
      <c r="L51" s="3">
        <v>100</v>
      </c>
    </row>
    <row r="52" spans="1:12" x14ac:dyDescent="0.25">
      <c r="J52" s="21" t="s">
        <v>98</v>
      </c>
      <c r="K52" s="1">
        <v>0.75</v>
      </c>
      <c r="L52" s="3">
        <v>120</v>
      </c>
    </row>
    <row r="53" spans="1:12" x14ac:dyDescent="0.25">
      <c r="J53" s="21" t="s">
        <v>98</v>
      </c>
      <c r="K53" s="1">
        <v>0.93</v>
      </c>
      <c r="L53" s="3">
        <v>150</v>
      </c>
    </row>
    <row r="54" spans="1:12" x14ac:dyDescent="0.25">
      <c r="J54" s="21" t="s">
        <v>98</v>
      </c>
      <c r="K54" s="1">
        <v>1</v>
      </c>
      <c r="L54" s="3">
        <v>160</v>
      </c>
    </row>
    <row r="55" spans="1:12" x14ac:dyDescent="0.25">
      <c r="J55" s="21" t="s">
        <v>98</v>
      </c>
      <c r="K55" s="1">
        <v>1.34</v>
      </c>
      <c r="L55" s="3">
        <v>210</v>
      </c>
    </row>
    <row r="56" spans="1:12" x14ac:dyDescent="0.25">
      <c r="J56" s="21" t="s">
        <v>98</v>
      </c>
      <c r="K56" s="1">
        <v>1.4</v>
      </c>
      <c r="L56" s="3">
        <v>220</v>
      </c>
    </row>
    <row r="57" spans="1:12" x14ac:dyDescent="0.25">
      <c r="J57" s="21" t="s">
        <v>98</v>
      </c>
      <c r="K57" s="1">
        <v>1.5</v>
      </c>
      <c r="L57" s="3">
        <v>240</v>
      </c>
    </row>
    <row r="58" spans="1:12" x14ac:dyDescent="0.25">
      <c r="J58" s="21" t="s">
        <v>98</v>
      </c>
      <c r="K58" s="1">
        <v>1.82</v>
      </c>
      <c r="L58" s="3">
        <v>290</v>
      </c>
    </row>
    <row r="59" spans="1:12" x14ac:dyDescent="0.25">
      <c r="J59" s="21" t="s">
        <v>98</v>
      </c>
      <c r="K59" s="1">
        <v>1.91</v>
      </c>
      <c r="L59" s="3">
        <v>300</v>
      </c>
    </row>
    <row r="60" spans="1:12" x14ac:dyDescent="0.25">
      <c r="J60" s="21" t="s">
        <v>98</v>
      </c>
      <c r="K60" s="1">
        <v>2</v>
      </c>
      <c r="L60" s="3">
        <v>320</v>
      </c>
    </row>
    <row r="61" spans="1:12" x14ac:dyDescent="0.25">
      <c r="J61" s="21" t="s">
        <v>98</v>
      </c>
      <c r="K61" s="1">
        <v>2.5</v>
      </c>
      <c r="L61" s="3">
        <v>400</v>
      </c>
    </row>
    <row r="62" spans="1:12" x14ac:dyDescent="0.25">
      <c r="J62" s="21" t="s">
        <v>98</v>
      </c>
      <c r="K62" s="1">
        <v>2.61</v>
      </c>
      <c r="L62" s="3">
        <v>430</v>
      </c>
    </row>
    <row r="63" spans="1:12" x14ac:dyDescent="0.25">
      <c r="J63" s="21" t="s">
        <v>98</v>
      </c>
      <c r="K63" s="1">
        <v>3.18</v>
      </c>
      <c r="L63" s="3">
        <v>500</v>
      </c>
    </row>
    <row r="64" spans="1:12" x14ac:dyDescent="0.25">
      <c r="J64" s="21" t="s">
        <v>98</v>
      </c>
      <c r="K64" s="1">
        <v>4</v>
      </c>
      <c r="L64" s="3">
        <v>620</v>
      </c>
    </row>
    <row r="65" spans="10:12" x14ac:dyDescent="0.25">
      <c r="J65" s="21" t="s">
        <v>98</v>
      </c>
      <c r="K65" s="1">
        <v>4.32</v>
      </c>
      <c r="L65" s="3">
        <v>660</v>
      </c>
    </row>
    <row r="66" spans="10:12" x14ac:dyDescent="0.25">
      <c r="J66" s="21" t="s">
        <v>98</v>
      </c>
      <c r="K66" s="1">
        <v>7.42</v>
      </c>
      <c r="L66" s="3">
        <v>840</v>
      </c>
    </row>
    <row r="67" spans="10:12" x14ac:dyDescent="0.25">
      <c r="J67" s="21" t="s">
        <v>98</v>
      </c>
      <c r="K67" s="1">
        <v>10</v>
      </c>
      <c r="L67" s="3">
        <v>1300</v>
      </c>
    </row>
    <row r="68" spans="10:12" x14ac:dyDescent="0.25">
      <c r="J68" s="21" t="s">
        <v>98</v>
      </c>
      <c r="K68" s="1">
        <v>16</v>
      </c>
      <c r="L68" s="3">
        <v>1650</v>
      </c>
    </row>
    <row r="69" spans="10:12" x14ac:dyDescent="0.25">
      <c r="J69" s="21" t="s">
        <v>98</v>
      </c>
      <c r="K69" s="1">
        <v>25</v>
      </c>
      <c r="L69" s="3">
        <v>2300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7C1D2-AD74-4E18-8E32-2FB2ABC06B34}">
  <sheetPr codeName="Feuil11"/>
  <dimension ref="A1:H15"/>
  <sheetViews>
    <sheetView workbookViewId="0">
      <selection activeCell="C4" sqref="C4"/>
    </sheetView>
  </sheetViews>
  <sheetFormatPr baseColWidth="10" defaultRowHeight="15" x14ac:dyDescent="0.25"/>
  <cols>
    <col min="1" max="1" width="18.140625" bestFit="1" customWidth="1"/>
    <col min="3" max="3" width="13.5703125" customWidth="1"/>
    <col min="7" max="7" width="15.5703125" customWidth="1"/>
    <col min="8" max="8" width="12.85546875" customWidth="1"/>
  </cols>
  <sheetData>
    <row r="1" spans="1:8" x14ac:dyDescent="0.25">
      <c r="A1" t="s">
        <v>133</v>
      </c>
      <c r="C1" t="s">
        <v>16</v>
      </c>
      <c r="E1" s="35" t="s">
        <v>32</v>
      </c>
      <c r="G1" t="s">
        <v>175</v>
      </c>
      <c r="H1" t="s">
        <v>32</v>
      </c>
    </row>
    <row r="2" spans="1:8" x14ac:dyDescent="0.25">
      <c r="A2" t="s">
        <v>137</v>
      </c>
      <c r="C2" t="s">
        <v>183</v>
      </c>
      <c r="E2" s="20" t="s">
        <v>36</v>
      </c>
      <c r="G2" s="47" t="s">
        <v>34</v>
      </c>
      <c r="H2" s="48" t="s">
        <v>36</v>
      </c>
    </row>
    <row r="3" spans="1:8" x14ac:dyDescent="0.25">
      <c r="A3" t="s">
        <v>138</v>
      </c>
      <c r="C3" t="s">
        <v>184</v>
      </c>
      <c r="E3" s="20" t="s">
        <v>71</v>
      </c>
      <c r="G3" s="49" t="s">
        <v>38</v>
      </c>
      <c r="H3" s="50" t="s">
        <v>36</v>
      </c>
    </row>
    <row r="4" spans="1:8" x14ac:dyDescent="0.25">
      <c r="A4" t="s">
        <v>139</v>
      </c>
      <c r="E4" s="20" t="s">
        <v>53</v>
      </c>
      <c r="G4" s="47" t="s">
        <v>41</v>
      </c>
      <c r="H4" s="48" t="s">
        <v>36</v>
      </c>
    </row>
    <row r="5" spans="1:8" x14ac:dyDescent="0.25">
      <c r="A5" t="s">
        <v>140</v>
      </c>
      <c r="E5" s="21" t="s">
        <v>98</v>
      </c>
      <c r="G5" s="47" t="s">
        <v>46</v>
      </c>
      <c r="H5" s="48" t="s">
        <v>36</v>
      </c>
    </row>
    <row r="6" spans="1:8" x14ac:dyDescent="0.25">
      <c r="A6" t="s">
        <v>141</v>
      </c>
      <c r="G6" s="47" t="s">
        <v>51</v>
      </c>
      <c r="H6" s="48" t="s">
        <v>53</v>
      </c>
    </row>
    <row r="7" spans="1:8" x14ac:dyDescent="0.25">
      <c r="A7" t="s">
        <v>142</v>
      </c>
      <c r="G7" s="49" t="s">
        <v>59</v>
      </c>
      <c r="H7" s="50" t="s">
        <v>53</v>
      </c>
    </row>
    <row r="8" spans="1:8" x14ac:dyDescent="0.25">
      <c r="A8" t="s">
        <v>143</v>
      </c>
      <c r="G8" s="47" t="s">
        <v>62</v>
      </c>
      <c r="H8" s="48" t="s">
        <v>36</v>
      </c>
    </row>
    <row r="9" spans="1:8" x14ac:dyDescent="0.25">
      <c r="A9" t="s">
        <v>144</v>
      </c>
      <c r="G9" s="47" t="s">
        <v>65</v>
      </c>
      <c r="H9" s="48" t="s">
        <v>36</v>
      </c>
    </row>
    <row r="10" spans="1:8" x14ac:dyDescent="0.25">
      <c r="A10" t="s">
        <v>145</v>
      </c>
      <c r="G10" s="49" t="s">
        <v>67</v>
      </c>
      <c r="H10" s="50" t="s">
        <v>36</v>
      </c>
    </row>
    <row r="11" spans="1:8" x14ac:dyDescent="0.25">
      <c r="G11" s="47" t="s">
        <v>69</v>
      </c>
      <c r="H11" s="48" t="s">
        <v>71</v>
      </c>
    </row>
    <row r="12" spans="1:8" x14ac:dyDescent="0.25">
      <c r="G12" s="47" t="s">
        <v>87</v>
      </c>
      <c r="H12" s="48" t="s">
        <v>71</v>
      </c>
    </row>
    <row r="13" spans="1:8" x14ac:dyDescent="0.25">
      <c r="G13" s="47" t="s">
        <v>96</v>
      </c>
      <c r="H13" s="48" t="s">
        <v>98</v>
      </c>
    </row>
    <row r="14" spans="1:8" x14ac:dyDescent="0.25">
      <c r="G14" s="47" t="s">
        <v>102</v>
      </c>
      <c r="H14" s="48" t="s">
        <v>98</v>
      </c>
    </row>
    <row r="15" spans="1:8" x14ac:dyDescent="0.25">
      <c r="G15" s="51" t="s">
        <v>102</v>
      </c>
      <c r="H15" s="52" t="s">
        <v>71</v>
      </c>
    </row>
  </sheetData>
  <phoneticPr fontId="3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Formulaire de saisi</vt:lpstr>
      <vt:lpstr>Rapport</vt:lpstr>
      <vt:lpstr>Bilan</vt:lpstr>
      <vt:lpstr>Base de donnée</vt:lpstr>
      <vt:lpstr>Norme</vt:lpstr>
      <vt:lpstr>Donnée</vt:lpstr>
      <vt:lpstr>'Formulaire de saisi'!Conformité</vt:lpstr>
      <vt:lpstr>Conformité</vt:lpstr>
      <vt:lpstr>'Formulaire de saisi'!Norme</vt:lpstr>
      <vt:lpstr>Norme</vt:lpstr>
      <vt:lpstr>'Formulaire de saisi'!Num_Identification</vt:lpstr>
      <vt:lpstr>Num_Identification</vt:lpstr>
      <vt:lpstr>'Formulaire de saisi'!Verificateur</vt:lpstr>
      <vt:lpstr>Verificateur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CORBIN Pierrick [EIFFAGE CONCESSIONS]</dc:creator>
  <cp:lastModifiedBy>CORBIN Pierrick [EIFFAGE CONCESSIONS]</cp:lastModifiedBy>
  <cp:lastPrinted>2025-01-24T09:48:49Z</cp:lastPrinted>
  <dcterms:created xsi:type="dcterms:W3CDTF">2025-01-20T08:01:03Z</dcterms:created>
  <dcterms:modified xsi:type="dcterms:W3CDTF">2025-01-28T11:03:15Z</dcterms:modified>
</cp:coreProperties>
</file>